
<file path=[Content_Types].xml><?xml version="1.0" encoding="utf-8"?>
<Types xmlns="http://schemas.openxmlformats.org/package/2006/content-types">
  <Default Extension="bin" ContentType="application/vnd.openxmlformats-officedocument.spreadsheetml.printerSettings"/>
  <Default Extension="vsd" ContentType="application/vnd.visio"/>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2"/>
  <workbookPr codeName="ThisWorkbook" defaultThemeVersion="124226"/>
  <mc:AlternateContent xmlns:mc="http://schemas.openxmlformats.org/markup-compatibility/2006">
    <mc:Choice Requires="x15">
      <x15ac:absPath xmlns:x15ac="http://schemas.microsoft.com/office/spreadsheetml/2010/11/ac" url="C:\Users\a0489033\Downloads\"/>
    </mc:Choice>
  </mc:AlternateContent>
  <xr:revisionPtr revIDLastSave="0" documentId="8_{CFBB02D8-0EAA-4CD2-A300-E27A672B4EF7}" xr6:coauthVersionLast="36" xr6:coauthVersionMax="36" xr10:uidLastSave="{00000000-0000-0000-0000-000000000000}"/>
  <workbookProtection workbookAlgorithmName="SHA-512" workbookHashValue="u0rc5HQJVDI8T7VhZK/GMvollPotAMkUCTcO3K706DbO0Sa9Fa5LFPwrld2yJl4pT8w+jWuiyeZqEWUX05AFVg==" workbookSaltValue="zrmOQsgx1OdkMrAW9XHw2Q==" workbookSpinCount="100000" lockStructure="1"/>
  <bookViews>
    <workbookView xWindow="0" yWindow="0" windowWidth="28800" windowHeight="11940" xr2:uid="{00000000-000D-0000-FFFF-FFFF00000000}"/>
  </bookViews>
  <sheets>
    <sheet name="Device Calculator" sheetId="3" r:id="rId1"/>
    <sheet name="Bode Plot" sheetId="16" state="hidden" r:id="rId2"/>
    <sheet name="Pin Detect Programming" sheetId="6" r:id="rId3"/>
    <sheet name="Schematic Checklist" sheetId="10" r:id="rId4"/>
    <sheet name="Layout Checklist" sheetId="11" r:id="rId5"/>
    <sheet name="Extra" sheetId="12" state="hidden" r:id="rId6"/>
    <sheet name="Pin Detect Programming (2)" sheetId="13" state="hidden" r:id="rId7"/>
    <sheet name="COMP_DECODE" sheetId="5" state="hidden" r:id="rId8"/>
    <sheet name="Pinstrap Reverse Lookup" sheetId="9" state="hidden" r:id="rId9"/>
    <sheet name="Compensation References" sheetId="2" state="hidden" r:id="rId10"/>
    <sheet name="Resistor References" sheetId="8" state="hidden" r:id="rId11"/>
    <sheet name="Resistor Selection" sheetId="7" state="hidden" r:id="rId12"/>
    <sheet name="Sheet2" sheetId="14" state="hidden" r:id="rId13"/>
    <sheet name="Concatenation" sheetId="15" state="hidden" r:id="rId14"/>
  </sheets>
  <externalReferences>
    <externalReference r:id="rId15"/>
    <externalReference r:id="rId16"/>
  </externalReferences>
  <definedNames>
    <definedName name="_xlnm._FilterDatabase" localSheetId="4" hidden="1">'Layout Checklist'!$A$1:$R$25</definedName>
    <definedName name="_xlnm._FilterDatabase" localSheetId="3" hidden="1">'Schematic Checklist'!$A$1:$O$60</definedName>
    <definedName name="Cin_cer" localSheetId="1">'Device Calculator'!$E$61</definedName>
    <definedName name="Cin_cer">'Device Calculator'!$E$61</definedName>
    <definedName name="Comp_Code" localSheetId="1">'Device Calculator'!$E$78</definedName>
    <definedName name="Comp_Code">'Device Calculator'!$E$78</definedName>
    <definedName name="Cout_bulk" localSheetId="1">'Device Calculator'!$F$41</definedName>
    <definedName name="Cout_bulk">'Device Calculator'!$F$41</definedName>
    <definedName name="Cout_cer" localSheetId="1">'Device Calculator'!$F$48</definedName>
    <definedName name="Cout_cer">'Device Calculator'!$F$48</definedName>
    <definedName name="Cout_max" localSheetId="1">'Device Calculator'!$D$52</definedName>
    <definedName name="Cout_max">'Device Calculator'!$D$52</definedName>
    <definedName name="Cout_total" localSheetId="1">'Device Calculator'!$F$50</definedName>
    <definedName name="Cout_total">'Device Calculator'!$F$50</definedName>
    <definedName name="CSA" localSheetId="1">'Device Calculator'!$D$67</definedName>
    <definedName name="CSA">'Device Calculator'!$D$67</definedName>
    <definedName name="ESR_bulk" localSheetId="1">'Device Calculator'!$F$42</definedName>
    <definedName name="ESR_bulk">'Device Calculator'!$F$42</definedName>
    <definedName name="ESR_cer" localSheetId="1">'Device Calculator'!$F$49</definedName>
    <definedName name="ESR_cer">'Device Calculator'!$F$49</definedName>
    <definedName name="fcoi_trgt" localSheetId="1">'Device Calculator'!$F$70</definedName>
    <definedName name="fcoi_trgt">'Device Calculator'!$F$70</definedName>
    <definedName name="fcov_trgt" localSheetId="1">'Device Calculator'!$F$73</definedName>
    <definedName name="fcov_trgt">'Device Calculator'!$F$73</definedName>
    <definedName name="fpi_trgt" localSheetId="1">'Device Calculator'!$D$95</definedName>
    <definedName name="fpi_trgt">'Device Calculator'!$D$95</definedName>
    <definedName name="fsw" localSheetId="1">'Device Calculator'!$C$16</definedName>
    <definedName name="fsw">'Device Calculator'!$C$16</definedName>
    <definedName name="fzi_trgt" localSheetId="1">'Device Calculator'!$D$94</definedName>
    <definedName name="fzi_trgt">'Device Calculator'!$D$94</definedName>
    <definedName name="GM_PS" localSheetId="1">'Device Calculator'!$D$68</definedName>
    <definedName name="GM_PS">'Device Calculator'!$D$68</definedName>
    <definedName name="ILOOP" localSheetId="1">'Device Calculator'!$F$106</definedName>
    <definedName name="ILOOP">'Device Calculator'!$F$106</definedName>
    <definedName name="ILOOP_trgt" localSheetId="1">'Device Calculator'!$D$93</definedName>
    <definedName name="ILOOP_trgt">'Device Calculator'!$D$93</definedName>
    <definedName name="Iout" localSheetId="1">'Device Calculator'!$C$9</definedName>
    <definedName name="Iout">'Device Calculator'!$C$9</definedName>
    <definedName name="Iphase" localSheetId="1">'Device Calculator'!$D$11</definedName>
    <definedName name="Iphase">'Device Calculator'!$D$11</definedName>
    <definedName name="Iripple" localSheetId="1">'Device Calculator'!$F$26</definedName>
    <definedName name="Iripple">'Device Calculator'!$F$26</definedName>
    <definedName name="Lout" localSheetId="1">'Device Calculator'!$F$25</definedName>
    <definedName name="Lout">'Device Calculator'!$F$25</definedName>
    <definedName name="Mod_ratio" localSheetId="1">'Device Calculator'!$D$66</definedName>
    <definedName name="Mod_ratio">'Device Calculator'!$D$66</definedName>
    <definedName name="Phases" localSheetId="1">'Device Calculator'!$C$10</definedName>
    <definedName name="Phases">'Device Calculator'!$C$10</definedName>
    <definedName name="Pvin" localSheetId="1">'Device Calculator'!$C$5</definedName>
    <definedName name="Pvin">'Device Calculator'!$C$5</definedName>
    <definedName name="VLOOP" localSheetId="1">'Device Calculator'!$F$121</definedName>
    <definedName name="VLOOP">'Device Calculator'!$F$121</definedName>
    <definedName name="VLOOP_trgt" localSheetId="1">'Device Calculator'!$D$111</definedName>
    <definedName name="VLOOP_trgt">'Device Calculator'!$D$111</definedName>
    <definedName name="VOSL" localSheetId="1">'Device Calculator'!$E$7</definedName>
    <definedName name="VOSL">'Device Calculator'!$E$7</definedName>
    <definedName name="Vout" localSheetId="1">'Device Calculator'!$C$6</definedName>
    <definedName name="Vout">'Device Calculator'!$C$6</definedName>
    <definedName name="Vref">'Device Calculator'!$F$8</definedName>
    <definedName name="Zout_fco_trgt" localSheetId="1">'Device Calculator'!$F$74</definedName>
    <definedName name="Zout_fco_trgt">'Device Calculator'!$F$74</definedName>
  </definedNames>
  <calcPr calcId="191029"/>
</workbook>
</file>

<file path=xl/calcChain.xml><?xml version="1.0" encoding="utf-8"?>
<calcChain xmlns="http://schemas.openxmlformats.org/spreadsheetml/2006/main">
  <c r="D5" i="6" l="1"/>
  <c r="T43" i="16" l="1"/>
  <c r="B42" i="16"/>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B2045" i="16" s="1"/>
  <c r="B2046" i="16" s="1"/>
  <c r="B2047" i="16" s="1"/>
  <c r="B2048" i="16" s="1"/>
  <c r="B2049" i="16" s="1"/>
  <c r="B2050" i="16" s="1"/>
  <c r="B2051" i="16" s="1"/>
  <c r="B2052" i="16" s="1"/>
  <c r="B2053" i="16" s="1"/>
  <c r="B2054" i="16" s="1"/>
  <c r="B2055" i="16" s="1"/>
  <c r="B2056" i="16" s="1"/>
  <c r="B2057" i="16" s="1"/>
  <c r="B2058" i="16" s="1"/>
  <c r="B2059" i="16" s="1"/>
  <c r="B2060" i="16" s="1"/>
  <c r="B2061" i="16" s="1"/>
  <c r="B2062" i="16" s="1"/>
  <c r="B2063" i="16" s="1"/>
  <c r="B2064" i="16" s="1"/>
  <c r="B2065" i="16" s="1"/>
  <c r="B2066" i="16" s="1"/>
  <c r="B2067" i="16" s="1"/>
  <c r="B2068" i="16" s="1"/>
  <c r="B2069" i="16" s="1"/>
  <c r="B2070" i="16" s="1"/>
  <c r="B2071" i="16" s="1"/>
  <c r="B2072" i="16" s="1"/>
  <c r="B2073" i="16" s="1"/>
  <c r="B2074" i="16" s="1"/>
  <c r="B2075" i="16" s="1"/>
  <c r="B2076" i="16" s="1"/>
  <c r="B2077" i="16" s="1"/>
  <c r="B2078" i="16" s="1"/>
  <c r="B2079" i="16" s="1"/>
  <c r="B2080" i="16" s="1"/>
  <c r="B2081" i="16" s="1"/>
  <c r="B2082" i="16" s="1"/>
  <c r="B2083" i="16" s="1"/>
  <c r="B2084" i="16" s="1"/>
  <c r="B2085" i="16" s="1"/>
  <c r="B2086" i="16" s="1"/>
  <c r="B2087" i="16" s="1"/>
  <c r="B2088" i="16" s="1"/>
  <c r="B2089" i="16" s="1"/>
  <c r="B2090" i="16" s="1"/>
  <c r="B2091" i="16" s="1"/>
  <c r="B2092" i="16" s="1"/>
  <c r="B2093" i="16" s="1"/>
  <c r="B2094" i="16" s="1"/>
  <c r="B2095" i="16" s="1"/>
  <c r="B2096" i="16" s="1"/>
  <c r="B2097" i="16" s="1"/>
  <c r="B2098" i="16" s="1"/>
  <c r="B2099" i="16" s="1"/>
  <c r="B2100" i="16" s="1"/>
  <c r="B2101" i="16" s="1"/>
  <c r="B2102" i="16" s="1"/>
  <c r="B2103" i="16" s="1"/>
  <c r="B2104" i="16" s="1"/>
  <c r="B2105" i="16" s="1"/>
  <c r="B2106" i="16" s="1"/>
  <c r="B2107" i="16" s="1"/>
  <c r="B2108" i="16" s="1"/>
  <c r="B2109" i="16" s="1"/>
  <c r="B2110" i="16" s="1"/>
  <c r="B2111" i="16" s="1"/>
  <c r="B2112" i="16" s="1"/>
  <c r="B2113" i="16" s="1"/>
  <c r="B2114" i="16" s="1"/>
  <c r="B2115" i="16" s="1"/>
  <c r="B2116" i="16" s="1"/>
  <c r="B2117" i="16" s="1"/>
  <c r="B2118" i="16" s="1"/>
  <c r="B2119" i="16" s="1"/>
  <c r="B2120" i="16" s="1"/>
  <c r="B2121" i="16" s="1"/>
  <c r="B2122" i="16" s="1"/>
  <c r="B2123" i="16" s="1"/>
  <c r="B2124" i="16" s="1"/>
  <c r="B2125" i="16" s="1"/>
  <c r="B2126" i="16" s="1"/>
  <c r="B2127" i="16" s="1"/>
  <c r="B2128" i="16" s="1"/>
  <c r="B2129" i="16" s="1"/>
  <c r="B2130" i="16" s="1"/>
  <c r="B2131" i="16" s="1"/>
  <c r="B2132" i="16" s="1"/>
  <c r="B2133" i="16" s="1"/>
  <c r="B2134" i="16" s="1"/>
  <c r="B2135" i="16" s="1"/>
  <c r="B2136" i="16" s="1"/>
  <c r="B2137" i="16" s="1"/>
  <c r="B2138" i="16" s="1"/>
  <c r="B2139" i="16" s="1"/>
  <c r="B2140" i="16" s="1"/>
  <c r="B2141" i="16" s="1"/>
  <c r="B2142" i="16" s="1"/>
  <c r="B2143" i="16" s="1"/>
  <c r="B2144" i="16" s="1"/>
  <c r="B2145" i="16" s="1"/>
  <c r="B2146" i="16" s="1"/>
  <c r="B2147" i="16" s="1"/>
  <c r="B2148" i="16" s="1"/>
  <c r="B2149" i="16" s="1"/>
  <c r="B2150" i="16" s="1"/>
  <c r="B2151" i="16" s="1"/>
  <c r="B2152" i="16" s="1"/>
  <c r="B2153" i="16" s="1"/>
  <c r="B2154" i="16" s="1"/>
  <c r="B2155" i="16" s="1"/>
  <c r="B2156" i="16" s="1"/>
  <c r="B2157" i="16" s="1"/>
  <c r="B2158" i="16" s="1"/>
  <c r="B2159" i="16" s="1"/>
  <c r="B2160" i="16" s="1"/>
  <c r="B2161" i="16" s="1"/>
  <c r="B2162" i="16" s="1"/>
  <c r="B2163" i="16" s="1"/>
  <c r="B2164" i="16" s="1"/>
  <c r="B2165" i="16" s="1"/>
  <c r="B2166" i="16" s="1"/>
  <c r="B2167" i="16" s="1"/>
  <c r="B2168" i="16" s="1"/>
  <c r="B2169" i="16" s="1"/>
  <c r="B2170" i="16" s="1"/>
  <c r="B2171" i="16" s="1"/>
  <c r="B2172" i="16" s="1"/>
  <c r="B2173" i="16" s="1"/>
  <c r="B2174" i="16" s="1"/>
  <c r="B2175" i="16" s="1"/>
  <c r="B2176" i="16" s="1"/>
  <c r="B2177" i="16" s="1"/>
  <c r="B2178" i="16" s="1"/>
  <c r="B2179" i="16" s="1"/>
  <c r="B2180" i="16" s="1"/>
  <c r="B2181" i="16" s="1"/>
  <c r="B2182" i="16" s="1"/>
  <c r="B2183" i="16" s="1"/>
  <c r="B2184" i="16" s="1"/>
  <c r="B2185" i="16" s="1"/>
  <c r="B2186" i="16" s="1"/>
  <c r="B2187" i="16" s="1"/>
  <c r="B2188" i="16" s="1"/>
  <c r="B2189" i="16" s="1"/>
  <c r="B2190" i="16" s="1"/>
  <c r="B2191" i="16" s="1"/>
  <c r="B2192" i="16" s="1"/>
  <c r="B2193" i="16" s="1"/>
  <c r="B2194" i="16" s="1"/>
  <c r="B2195" i="16" s="1"/>
  <c r="B2196" i="16" s="1"/>
  <c r="B2197" i="16" s="1"/>
  <c r="B2198" i="16" s="1"/>
  <c r="B2199" i="16" s="1"/>
  <c r="B2200" i="16" s="1"/>
  <c r="B2201" i="16" s="1"/>
  <c r="B2202" i="16" s="1"/>
  <c r="B2203" i="16" s="1"/>
  <c r="B2204" i="16" s="1"/>
  <c r="B2205" i="16" s="1"/>
  <c r="B2206" i="16" s="1"/>
  <c r="B2207" i="16" s="1"/>
  <c r="B2208" i="16" s="1"/>
  <c r="B2209" i="16" s="1"/>
  <c r="B2210" i="16" s="1"/>
  <c r="B2211" i="16" s="1"/>
  <c r="B2212" i="16" s="1"/>
  <c r="B2213" i="16" s="1"/>
  <c r="B2214" i="16" s="1"/>
  <c r="B2215" i="16" s="1"/>
  <c r="B2216" i="16" s="1"/>
  <c r="B2217" i="16" s="1"/>
  <c r="B2218" i="16" s="1"/>
  <c r="B2219" i="16" s="1"/>
  <c r="B2220" i="16" s="1"/>
  <c r="B2221" i="16" s="1"/>
  <c r="B2222" i="16" s="1"/>
  <c r="B2223" i="16" s="1"/>
  <c r="B2224" i="16" s="1"/>
  <c r="B2225" i="16" s="1"/>
  <c r="B2226" i="16" s="1"/>
  <c r="B2227" i="16" s="1"/>
  <c r="B2228" i="16" s="1"/>
  <c r="B2229" i="16" s="1"/>
  <c r="B2230" i="16" s="1"/>
  <c r="B2231" i="16" s="1"/>
  <c r="B2232" i="16" s="1"/>
  <c r="B2233" i="16" s="1"/>
  <c r="B2234" i="16" s="1"/>
  <c r="B2235" i="16" s="1"/>
  <c r="B2236" i="16" s="1"/>
  <c r="B2237" i="16" s="1"/>
  <c r="B2238" i="16" s="1"/>
  <c r="B2239" i="16" s="1"/>
  <c r="B2240" i="16" s="1"/>
  <c r="B2241" i="16" s="1"/>
  <c r="B2242" i="16" s="1"/>
  <c r="B2243" i="16" s="1"/>
  <c r="B2244" i="16" s="1"/>
  <c r="B2245" i="16" s="1"/>
  <c r="B2246" i="16" s="1"/>
  <c r="B2247" i="16" s="1"/>
  <c r="B2248" i="16" s="1"/>
  <c r="B2249" i="16" s="1"/>
  <c r="B2250" i="16" s="1"/>
  <c r="B2251" i="16" s="1"/>
  <c r="B2252" i="16" s="1"/>
  <c r="B2253" i="16" s="1"/>
  <c r="B2254" i="16" s="1"/>
  <c r="B2255" i="16" s="1"/>
  <c r="B2256" i="16" s="1"/>
  <c r="B2257" i="16" s="1"/>
  <c r="B2258" i="16" s="1"/>
  <c r="B2259" i="16" s="1"/>
  <c r="B2260" i="16" s="1"/>
  <c r="B2261" i="16" s="1"/>
  <c r="B2262" i="16" s="1"/>
  <c r="B2263" i="16" s="1"/>
  <c r="B2264" i="16" s="1"/>
  <c r="B2265" i="16" s="1"/>
  <c r="B2266" i="16" s="1"/>
  <c r="B2267" i="16" s="1"/>
  <c r="B2268" i="16" s="1"/>
  <c r="B2269" i="16" s="1"/>
  <c r="B2270" i="16" s="1"/>
  <c r="B2271" i="16" s="1"/>
  <c r="B2272" i="16" s="1"/>
  <c r="B2273" i="16" s="1"/>
  <c r="B2274" i="16" s="1"/>
  <c r="B2275" i="16" s="1"/>
  <c r="B2276" i="16" s="1"/>
  <c r="B2277" i="16" s="1"/>
  <c r="B2278" i="16" s="1"/>
  <c r="B2279" i="16" s="1"/>
  <c r="B2280" i="16" s="1"/>
  <c r="B2281" i="16" s="1"/>
  <c r="B2282" i="16" s="1"/>
  <c r="B2283" i="16" s="1"/>
  <c r="B2284" i="16" s="1"/>
  <c r="B2285" i="16" s="1"/>
  <c r="B2286" i="16" s="1"/>
  <c r="B2287" i="16" s="1"/>
  <c r="B2288" i="16" s="1"/>
  <c r="B2289" i="16" s="1"/>
  <c r="B2290" i="16" s="1"/>
  <c r="B2291" i="16" s="1"/>
  <c r="B2292" i="16" s="1"/>
  <c r="B2293" i="16" s="1"/>
  <c r="B2294" i="16" s="1"/>
  <c r="B2295" i="16" s="1"/>
  <c r="B2296" i="16" s="1"/>
  <c r="B2297" i="16" s="1"/>
  <c r="B2298" i="16" s="1"/>
  <c r="B2299" i="16" s="1"/>
  <c r="B2300" i="16" s="1"/>
  <c r="B2301" i="16" s="1"/>
  <c r="B2302" i="16" s="1"/>
  <c r="B2303" i="16" s="1"/>
  <c r="B2304" i="16" s="1"/>
  <c r="B2305" i="16" s="1"/>
  <c r="B2306" i="16" s="1"/>
  <c r="B2307" i="16" s="1"/>
  <c r="B2308" i="16" s="1"/>
  <c r="B2309" i="16" s="1"/>
  <c r="B2310" i="16" s="1"/>
  <c r="B2311" i="16" s="1"/>
  <c r="B2312" i="16" s="1"/>
  <c r="B2313" i="16" s="1"/>
  <c r="B2314" i="16" s="1"/>
  <c r="B2315" i="16" s="1"/>
  <c r="B2316" i="16" s="1"/>
  <c r="B2317" i="16" s="1"/>
  <c r="B2318" i="16" s="1"/>
  <c r="B2319" i="16" s="1"/>
  <c r="B2320" i="16" s="1"/>
  <c r="B2321" i="16" s="1"/>
  <c r="B2322" i="16" s="1"/>
  <c r="B2323" i="16" s="1"/>
  <c r="B2324" i="16" s="1"/>
  <c r="B2325" i="16" s="1"/>
  <c r="B2326" i="16" s="1"/>
  <c r="B2327" i="16" s="1"/>
  <c r="B2328" i="16" s="1"/>
  <c r="B2329" i="16" s="1"/>
  <c r="B2330" i="16" s="1"/>
  <c r="B2331" i="16" s="1"/>
  <c r="B2332" i="16" s="1"/>
  <c r="B2333" i="16" s="1"/>
  <c r="B2334" i="16" s="1"/>
  <c r="B2335" i="16" s="1"/>
  <c r="B2336" i="16" s="1"/>
  <c r="B2337" i="16" s="1"/>
  <c r="B2338" i="16" s="1"/>
  <c r="B2339" i="16" s="1"/>
  <c r="B2340" i="16" s="1"/>
  <c r="B2341" i="16" s="1"/>
  <c r="B2342" i="16" s="1"/>
  <c r="B2343" i="16" s="1"/>
  <c r="B2344" i="16" s="1"/>
  <c r="B2345" i="16" s="1"/>
  <c r="B2346" i="16" s="1"/>
  <c r="B2347" i="16" s="1"/>
  <c r="B2348" i="16" s="1"/>
  <c r="B2349" i="16" s="1"/>
  <c r="B2350" i="16" s="1"/>
  <c r="B2351" i="16" s="1"/>
  <c r="B2352" i="16" s="1"/>
  <c r="B2353" i="16" s="1"/>
  <c r="B2354" i="16" s="1"/>
  <c r="B2355" i="16" s="1"/>
  <c r="B2356" i="16" s="1"/>
  <c r="B2357" i="16" s="1"/>
  <c r="B2358" i="16" s="1"/>
  <c r="B2359" i="16" s="1"/>
  <c r="B2360" i="16" s="1"/>
  <c r="B2361" i="16" s="1"/>
  <c r="B2362" i="16" s="1"/>
  <c r="B2363" i="16" s="1"/>
  <c r="B2364" i="16" s="1"/>
  <c r="B2365" i="16" s="1"/>
  <c r="B2366" i="16" s="1"/>
  <c r="B2367" i="16" s="1"/>
  <c r="B2368" i="16" s="1"/>
  <c r="B2369" i="16" s="1"/>
  <c r="B2370" i="16" s="1"/>
  <c r="B2371" i="16" s="1"/>
  <c r="B2372" i="16" s="1"/>
  <c r="B2373" i="16" s="1"/>
  <c r="B2374" i="16" s="1"/>
  <c r="B2375" i="16" s="1"/>
  <c r="B2376" i="16" s="1"/>
  <c r="B2377" i="16" s="1"/>
  <c r="B2378" i="16" s="1"/>
  <c r="B2379" i="16" s="1"/>
  <c r="B2380" i="16" s="1"/>
  <c r="B2381" i="16" s="1"/>
  <c r="B2382" i="16" s="1"/>
  <c r="B2383" i="16" s="1"/>
  <c r="B2384" i="16" s="1"/>
  <c r="B2385" i="16" s="1"/>
  <c r="B2386" i="16" s="1"/>
  <c r="B2387" i="16" s="1"/>
  <c r="B2388" i="16" s="1"/>
  <c r="B2389" i="16" s="1"/>
  <c r="B2390" i="16" s="1"/>
  <c r="B2391" i="16" s="1"/>
  <c r="B2392" i="16" s="1"/>
  <c r="B2393" i="16" s="1"/>
  <c r="B2394" i="16" s="1"/>
  <c r="B2395" i="16" s="1"/>
  <c r="B2396" i="16" s="1"/>
  <c r="B2397" i="16" s="1"/>
  <c r="B2398" i="16" s="1"/>
  <c r="B2399" i="16" s="1"/>
  <c r="B2400" i="16" s="1"/>
  <c r="B2401" i="16" s="1"/>
  <c r="B2402" i="16" s="1"/>
  <c r="B2403" i="16" s="1"/>
  <c r="B2404" i="16" s="1"/>
  <c r="B2405" i="16" s="1"/>
  <c r="B2406" i="16" s="1"/>
  <c r="B2407" i="16" s="1"/>
  <c r="B2408" i="16" s="1"/>
  <c r="B2409" i="16" s="1"/>
  <c r="B2410" i="16" s="1"/>
  <c r="B2411" i="16" s="1"/>
  <c r="B2412" i="16" s="1"/>
  <c r="B2413" i="16" s="1"/>
  <c r="B2414" i="16" s="1"/>
  <c r="B2415" i="16" s="1"/>
  <c r="B2416" i="16" s="1"/>
  <c r="B2417" i="16" s="1"/>
  <c r="B2418" i="16" s="1"/>
  <c r="B2419" i="16" s="1"/>
  <c r="B2420" i="16" s="1"/>
  <c r="B2421" i="16" s="1"/>
  <c r="B2422" i="16" s="1"/>
  <c r="B2423" i="16" s="1"/>
  <c r="B2424" i="16" s="1"/>
  <c r="B2425" i="16" s="1"/>
  <c r="B2426" i="16" s="1"/>
  <c r="B2427" i="16" s="1"/>
  <c r="B2428" i="16" s="1"/>
  <c r="B2429" i="16" s="1"/>
  <c r="B2430" i="16" s="1"/>
  <c r="B2431" i="16" s="1"/>
  <c r="B2432" i="16" s="1"/>
  <c r="B2433" i="16" s="1"/>
  <c r="B2434" i="16" s="1"/>
  <c r="B2435" i="16" s="1"/>
  <c r="B2436" i="16" s="1"/>
  <c r="B2437" i="16" s="1"/>
  <c r="B2438" i="16" s="1"/>
  <c r="B2439" i="16" s="1"/>
  <c r="B2440" i="16" s="1"/>
  <c r="B2441" i="16" s="1"/>
  <c r="B2442" i="16" s="1"/>
  <c r="B2443" i="16" s="1"/>
  <c r="B2444" i="16" s="1"/>
  <c r="B2445" i="16" s="1"/>
  <c r="B2446" i="16" s="1"/>
  <c r="B2447" i="16" s="1"/>
  <c r="B2448" i="16" s="1"/>
  <c r="B2449" i="16" s="1"/>
  <c r="B2450" i="16" s="1"/>
  <c r="B2451" i="16" s="1"/>
  <c r="B2452" i="16" s="1"/>
  <c r="B2453" i="16" s="1"/>
  <c r="B2454" i="16" s="1"/>
  <c r="B2455" i="16" s="1"/>
  <c r="B2456" i="16" s="1"/>
  <c r="B2457" i="16" s="1"/>
  <c r="B2458" i="16" s="1"/>
  <c r="B2459" i="16" s="1"/>
  <c r="B2460" i="16" s="1"/>
  <c r="B2461" i="16" s="1"/>
  <c r="B2462" i="16" s="1"/>
  <c r="B2463" i="16" s="1"/>
  <c r="B2464" i="16" s="1"/>
  <c r="B2465" i="16" s="1"/>
  <c r="B2466" i="16" s="1"/>
  <c r="B2467" i="16" s="1"/>
  <c r="B2468" i="16" s="1"/>
  <c r="B2469" i="16" s="1"/>
  <c r="B2470" i="16" s="1"/>
  <c r="B2471" i="16" s="1"/>
  <c r="B2472" i="16" s="1"/>
  <c r="B2473" i="16" s="1"/>
  <c r="B2474" i="16" s="1"/>
  <c r="B2475" i="16" s="1"/>
  <c r="B2476" i="16" s="1"/>
  <c r="B2477" i="16" s="1"/>
  <c r="B2478" i="16" s="1"/>
  <c r="B2479" i="16" s="1"/>
  <c r="B2480" i="16" s="1"/>
  <c r="B2481" i="16" s="1"/>
  <c r="B2482" i="16" s="1"/>
  <c r="B2483" i="16" s="1"/>
  <c r="B2484" i="16" s="1"/>
  <c r="B2485" i="16" s="1"/>
  <c r="B2486" i="16" s="1"/>
  <c r="B2487" i="16" s="1"/>
  <c r="B2488" i="16" s="1"/>
  <c r="B2489" i="16" s="1"/>
  <c r="B2490" i="16" s="1"/>
  <c r="B2491" i="16" s="1"/>
  <c r="B2492" i="16" s="1"/>
  <c r="B2493" i="16" s="1"/>
  <c r="B2494" i="16" s="1"/>
  <c r="B2495" i="16" s="1"/>
  <c r="B2496" i="16" s="1"/>
  <c r="B2497" i="16" s="1"/>
  <c r="B2498" i="16" s="1"/>
  <c r="B2499" i="16" s="1"/>
  <c r="B2500" i="16" s="1"/>
  <c r="B2501" i="16" s="1"/>
  <c r="B2502" i="16" s="1"/>
  <c r="B2503" i="16" s="1"/>
  <c r="B2504" i="16" s="1"/>
  <c r="B2505" i="16" s="1"/>
  <c r="B2506" i="16" s="1"/>
  <c r="B2507" i="16" s="1"/>
  <c r="B2508" i="16" s="1"/>
  <c r="B2509" i="16" s="1"/>
  <c r="B2510" i="16" s="1"/>
  <c r="B2511" i="16" s="1"/>
  <c r="B2512" i="16" s="1"/>
  <c r="B2513" i="16" s="1"/>
  <c r="B2514" i="16" s="1"/>
  <c r="B2515" i="16" s="1"/>
  <c r="B2516" i="16" s="1"/>
  <c r="B2517" i="16" s="1"/>
  <c r="B2518" i="16" s="1"/>
  <c r="B2519" i="16" s="1"/>
  <c r="B2520" i="16" s="1"/>
  <c r="B2521" i="16" s="1"/>
  <c r="B2522" i="16" s="1"/>
  <c r="B2523" i="16" s="1"/>
  <c r="B2524" i="16" s="1"/>
  <c r="B2525" i="16" s="1"/>
  <c r="B2526" i="16" s="1"/>
  <c r="B2527" i="16" s="1"/>
  <c r="B2528" i="16" s="1"/>
  <c r="B2529" i="16" s="1"/>
  <c r="B2530" i="16" s="1"/>
  <c r="B2531" i="16" s="1"/>
  <c r="B2532" i="16" s="1"/>
  <c r="B2533" i="16" s="1"/>
  <c r="B2534" i="16" s="1"/>
  <c r="B2535" i="16" s="1"/>
  <c r="B2536" i="16" s="1"/>
  <c r="B2537" i="16" s="1"/>
  <c r="B2538" i="16" s="1"/>
  <c r="B2539" i="16" s="1"/>
  <c r="B2540" i="16" s="1"/>
  <c r="B2541" i="16" s="1"/>
  <c r="B2542" i="16" s="1"/>
  <c r="B2543" i="16" s="1"/>
  <c r="B2544" i="16" s="1"/>
  <c r="B2545" i="16" s="1"/>
  <c r="B2546" i="16" s="1"/>
  <c r="B2547" i="16" s="1"/>
  <c r="B2548" i="16" s="1"/>
  <c r="B2549" i="16" s="1"/>
  <c r="B2550" i="16" s="1"/>
  <c r="B2551" i="16" s="1"/>
  <c r="B2552" i="16" s="1"/>
  <c r="B2553" i="16" s="1"/>
  <c r="B2554" i="16" s="1"/>
  <c r="B2555" i="16" s="1"/>
  <c r="B2556" i="16" s="1"/>
  <c r="B2557" i="16" s="1"/>
  <c r="B2558" i="16" s="1"/>
  <c r="B2559" i="16" s="1"/>
  <c r="B2560" i="16" s="1"/>
  <c r="B2561" i="16" s="1"/>
  <c r="B2562" i="16" s="1"/>
  <c r="B2563" i="16" s="1"/>
  <c r="B2564" i="16" s="1"/>
  <c r="B2565" i="16" s="1"/>
  <c r="B2566" i="16" s="1"/>
  <c r="B2567" i="16" s="1"/>
  <c r="B2568" i="16" s="1"/>
  <c r="B2569" i="16" s="1"/>
  <c r="B2570" i="16" s="1"/>
  <c r="B2571" i="16" s="1"/>
  <c r="B2572" i="16" s="1"/>
  <c r="B2573" i="16" s="1"/>
  <c r="B2574" i="16" s="1"/>
  <c r="B2575" i="16" s="1"/>
  <c r="B2576" i="16" s="1"/>
  <c r="B2577" i="16" s="1"/>
  <c r="B2578" i="16" s="1"/>
  <c r="B2579" i="16" s="1"/>
  <c r="B2580" i="16" s="1"/>
  <c r="B2581" i="16" s="1"/>
  <c r="B2582" i="16" s="1"/>
  <c r="B2583" i="16" s="1"/>
  <c r="B2584" i="16" s="1"/>
  <c r="B2585" i="16" s="1"/>
  <c r="B2586" i="16" s="1"/>
  <c r="B2587" i="16" s="1"/>
  <c r="B2588" i="16" s="1"/>
  <c r="B2589" i="16" s="1"/>
  <c r="B2590" i="16" s="1"/>
  <c r="B2591" i="16" s="1"/>
  <c r="B2592" i="16" s="1"/>
  <c r="B2593" i="16" s="1"/>
  <c r="B2594" i="16" s="1"/>
  <c r="B2595" i="16" s="1"/>
  <c r="B2596" i="16" s="1"/>
  <c r="B2597" i="16" s="1"/>
  <c r="B2598" i="16" s="1"/>
  <c r="B2599" i="16" s="1"/>
  <c r="B2600" i="16" s="1"/>
  <c r="B2601" i="16" s="1"/>
  <c r="B2602" i="16" s="1"/>
  <c r="B2603" i="16" s="1"/>
  <c r="B2604" i="16" s="1"/>
  <c r="B2605" i="16" s="1"/>
  <c r="B2606" i="16" s="1"/>
  <c r="B2607" i="16" s="1"/>
  <c r="B2608" i="16" s="1"/>
  <c r="B2609" i="16" s="1"/>
  <c r="B2610" i="16" s="1"/>
  <c r="B2611" i="16" s="1"/>
  <c r="B2612" i="16" s="1"/>
  <c r="B2613" i="16" s="1"/>
  <c r="B2614" i="16" s="1"/>
  <c r="B2615" i="16" s="1"/>
  <c r="B2616" i="16" s="1"/>
  <c r="B2617" i="16" s="1"/>
  <c r="B2618" i="16" s="1"/>
  <c r="B2619" i="16" s="1"/>
  <c r="B2620" i="16" s="1"/>
  <c r="B2621" i="16" s="1"/>
  <c r="B2622" i="16" s="1"/>
  <c r="B2623" i="16" s="1"/>
  <c r="B2624" i="16" s="1"/>
  <c r="B2625" i="16" s="1"/>
  <c r="B2626" i="16" s="1"/>
  <c r="B2627" i="16" s="1"/>
  <c r="B2628" i="16" s="1"/>
  <c r="B2629" i="16" s="1"/>
  <c r="B2630" i="16" s="1"/>
  <c r="B2631" i="16" s="1"/>
  <c r="B2632" i="16" s="1"/>
  <c r="B2633" i="16" s="1"/>
  <c r="B2634" i="16" s="1"/>
  <c r="B2635" i="16" s="1"/>
  <c r="B2636" i="16" s="1"/>
  <c r="B2637" i="16" s="1"/>
  <c r="B2638" i="16" s="1"/>
  <c r="B2639" i="16" s="1"/>
  <c r="B2640" i="16" s="1"/>
  <c r="B2641" i="16" s="1"/>
  <c r="B2642" i="16" s="1"/>
  <c r="B2643" i="16" s="1"/>
  <c r="B2644" i="16" s="1"/>
  <c r="B2645" i="16" s="1"/>
  <c r="B2646" i="16" s="1"/>
  <c r="B2647" i="16" s="1"/>
  <c r="B2648" i="16" s="1"/>
  <c r="B2649" i="16" s="1"/>
  <c r="B2650" i="16" s="1"/>
  <c r="B2651" i="16" s="1"/>
  <c r="B2652" i="16" s="1"/>
  <c r="B2653" i="16" s="1"/>
  <c r="B2654" i="16" s="1"/>
  <c r="B2655" i="16" s="1"/>
  <c r="B2656" i="16" s="1"/>
  <c r="B2657" i="16" s="1"/>
  <c r="B2658" i="16" s="1"/>
  <c r="B2659" i="16" s="1"/>
  <c r="B2660" i="16" s="1"/>
  <c r="B2661" i="16" s="1"/>
  <c r="B2662" i="16" s="1"/>
  <c r="B2663" i="16" s="1"/>
  <c r="B2664" i="16" s="1"/>
  <c r="B2665" i="16" s="1"/>
  <c r="B2666" i="16" s="1"/>
  <c r="B2667" i="16" s="1"/>
  <c r="B2668" i="16" s="1"/>
  <c r="B2669" i="16" s="1"/>
  <c r="B2670" i="16" s="1"/>
  <c r="B2671" i="16" s="1"/>
  <c r="B2672" i="16" s="1"/>
  <c r="B2673" i="16" s="1"/>
  <c r="B2674" i="16" s="1"/>
  <c r="B2675" i="16" s="1"/>
  <c r="B2676" i="16" s="1"/>
  <c r="B2677" i="16" s="1"/>
  <c r="B2678" i="16" s="1"/>
  <c r="B2679" i="16" s="1"/>
  <c r="B2680" i="16" s="1"/>
  <c r="B2681" i="16" s="1"/>
  <c r="B2682" i="16" s="1"/>
  <c r="B2683" i="16" s="1"/>
  <c r="B2684" i="16" s="1"/>
  <c r="B2685" i="16" s="1"/>
  <c r="B2686" i="16" s="1"/>
  <c r="B2687" i="16" s="1"/>
  <c r="B2688" i="16" s="1"/>
  <c r="B2689" i="16" s="1"/>
  <c r="B2690" i="16" s="1"/>
  <c r="B2691" i="16" s="1"/>
  <c r="B2692" i="16" s="1"/>
  <c r="B2693" i="16" s="1"/>
  <c r="B2694" i="16" s="1"/>
  <c r="B2695" i="16" s="1"/>
  <c r="B2696" i="16" s="1"/>
  <c r="B2697" i="16" s="1"/>
  <c r="B2698" i="16" s="1"/>
  <c r="B2699" i="16" s="1"/>
  <c r="B2700" i="16" s="1"/>
  <c r="B2701" i="16" s="1"/>
  <c r="B2702" i="16" s="1"/>
  <c r="B2703" i="16" s="1"/>
  <c r="B2704" i="16" s="1"/>
  <c r="B2705" i="16" s="1"/>
  <c r="B2706" i="16" s="1"/>
  <c r="B2707" i="16" s="1"/>
  <c r="B2708" i="16" s="1"/>
  <c r="B2709" i="16" s="1"/>
  <c r="B2710" i="16" s="1"/>
  <c r="B2711" i="16" s="1"/>
  <c r="B2712" i="16" s="1"/>
  <c r="B2713" i="16" s="1"/>
  <c r="B2714" i="16" s="1"/>
  <c r="B2715" i="16" s="1"/>
  <c r="B2716" i="16" s="1"/>
  <c r="B2717" i="16" s="1"/>
  <c r="B2718" i="16" s="1"/>
  <c r="B2719" i="16" s="1"/>
  <c r="B2720" i="16" s="1"/>
  <c r="B2721" i="16" s="1"/>
  <c r="B2722" i="16" s="1"/>
  <c r="B2723" i="16" s="1"/>
  <c r="B2724" i="16" s="1"/>
  <c r="B2725" i="16" s="1"/>
  <c r="B2726" i="16" s="1"/>
  <c r="B2727" i="16" s="1"/>
  <c r="B2728" i="16" s="1"/>
  <c r="B2729" i="16" s="1"/>
  <c r="B2730" i="16" s="1"/>
  <c r="B2731" i="16" s="1"/>
  <c r="B2732" i="16" s="1"/>
  <c r="B2733" i="16" s="1"/>
  <c r="B2734" i="16" s="1"/>
  <c r="B2735" i="16" s="1"/>
  <c r="B2736" i="16" s="1"/>
  <c r="B2737" i="16" s="1"/>
  <c r="B2738" i="16" s="1"/>
  <c r="B2739" i="16" s="1"/>
  <c r="B2740" i="16" s="1"/>
  <c r="B2741" i="16" s="1"/>
  <c r="B2742" i="16" s="1"/>
  <c r="B2743" i="16" s="1"/>
  <c r="B2744" i="16" s="1"/>
  <c r="B2745" i="16" s="1"/>
  <c r="B2746" i="16" s="1"/>
  <c r="B2747" i="16" s="1"/>
  <c r="B2748" i="16" s="1"/>
  <c r="B2749" i="16" s="1"/>
  <c r="B2750" i="16" s="1"/>
  <c r="B2751" i="16" s="1"/>
  <c r="B2752" i="16" s="1"/>
  <c r="B2753" i="16" s="1"/>
  <c r="B2754" i="16" s="1"/>
  <c r="B2755" i="16" s="1"/>
  <c r="B2756" i="16" s="1"/>
  <c r="B2757" i="16" s="1"/>
  <c r="B2758" i="16" s="1"/>
  <c r="B2759" i="16" s="1"/>
  <c r="B2760" i="16" s="1"/>
  <c r="B2761" i="16" s="1"/>
  <c r="B2762" i="16" s="1"/>
  <c r="B2763" i="16" s="1"/>
  <c r="B2764" i="16" s="1"/>
  <c r="B2765" i="16" s="1"/>
  <c r="B2766" i="16" s="1"/>
  <c r="B2767" i="16" s="1"/>
  <c r="B2768" i="16" s="1"/>
  <c r="B2769" i="16" s="1"/>
  <c r="B2770" i="16" s="1"/>
  <c r="B2771" i="16" s="1"/>
  <c r="B2772" i="16" s="1"/>
  <c r="B2773" i="16" s="1"/>
  <c r="B2774" i="16" s="1"/>
  <c r="B2775" i="16" s="1"/>
  <c r="B2776" i="16" s="1"/>
  <c r="B2777" i="16" s="1"/>
  <c r="B2778" i="16" s="1"/>
  <c r="B2779" i="16" s="1"/>
  <c r="B2780" i="16" s="1"/>
  <c r="B2781" i="16" s="1"/>
  <c r="B2782" i="16" s="1"/>
  <c r="B2783" i="16" s="1"/>
  <c r="B2784" i="16" s="1"/>
  <c r="B2785" i="16" s="1"/>
  <c r="B2786" i="16" s="1"/>
  <c r="B2787" i="16" s="1"/>
  <c r="B2788" i="16" s="1"/>
  <c r="B2789" i="16" s="1"/>
  <c r="B2790" i="16" s="1"/>
  <c r="B2791" i="16" s="1"/>
  <c r="B2792" i="16" s="1"/>
  <c r="B2793" i="16" s="1"/>
  <c r="B2794" i="16" s="1"/>
  <c r="B2795" i="16" s="1"/>
  <c r="B2796" i="16" s="1"/>
  <c r="B2797" i="16" s="1"/>
  <c r="B2798" i="16" s="1"/>
  <c r="B2799" i="16" s="1"/>
  <c r="B2800" i="16" s="1"/>
  <c r="B2801" i="16" s="1"/>
  <c r="B2802" i="16" s="1"/>
  <c r="B2803" i="16" s="1"/>
  <c r="B2804" i="16" s="1"/>
  <c r="B2805" i="16" s="1"/>
  <c r="B2806" i="16" s="1"/>
  <c r="B2807" i="16" s="1"/>
  <c r="B2808" i="16" s="1"/>
  <c r="B2809" i="16" s="1"/>
  <c r="B2810" i="16" s="1"/>
  <c r="B2811" i="16" s="1"/>
  <c r="B2812" i="16" s="1"/>
  <c r="B2813" i="16" s="1"/>
  <c r="B2814" i="16" s="1"/>
  <c r="B2815" i="16" s="1"/>
  <c r="B2816" i="16" s="1"/>
  <c r="B2817" i="16" s="1"/>
  <c r="B2818" i="16" s="1"/>
  <c r="B2819" i="16" s="1"/>
  <c r="B2820" i="16" s="1"/>
  <c r="B2821" i="16" s="1"/>
  <c r="B2822" i="16" s="1"/>
  <c r="B2823" i="16" s="1"/>
  <c r="B2824" i="16" s="1"/>
  <c r="B2825" i="16" s="1"/>
  <c r="B2826" i="16" s="1"/>
  <c r="B2827" i="16" s="1"/>
  <c r="B2828" i="16" s="1"/>
  <c r="B2829" i="16" s="1"/>
  <c r="B2830" i="16" s="1"/>
  <c r="B2831" i="16" s="1"/>
  <c r="B2832" i="16" s="1"/>
  <c r="B2833" i="16" s="1"/>
  <c r="B2834" i="16" s="1"/>
  <c r="B2835" i="16" s="1"/>
  <c r="B2836" i="16" s="1"/>
  <c r="B2837" i="16" s="1"/>
  <c r="B2838" i="16" s="1"/>
  <c r="B2839" i="16" s="1"/>
  <c r="B2840" i="16" s="1"/>
  <c r="B2841" i="16" s="1"/>
  <c r="B2842" i="16" s="1"/>
  <c r="B2843" i="16" s="1"/>
  <c r="B2844" i="16" s="1"/>
  <c r="B2845" i="16" s="1"/>
  <c r="B2846" i="16" s="1"/>
  <c r="B2847" i="16" s="1"/>
  <c r="B2848" i="16" s="1"/>
  <c r="B2849" i="16" s="1"/>
  <c r="B2850" i="16" s="1"/>
  <c r="B2851" i="16" s="1"/>
  <c r="B2852" i="16" s="1"/>
  <c r="B2853" i="16" s="1"/>
  <c r="B2854" i="16" s="1"/>
  <c r="B2855" i="16" s="1"/>
  <c r="B2856" i="16" s="1"/>
  <c r="B2857" i="16" s="1"/>
  <c r="B2858" i="16" s="1"/>
  <c r="B2859" i="16" s="1"/>
  <c r="B2860" i="16" s="1"/>
  <c r="B2861" i="16" s="1"/>
  <c r="B2862" i="16" s="1"/>
  <c r="B2863" i="16" s="1"/>
  <c r="B2864" i="16" s="1"/>
  <c r="B2865" i="16" s="1"/>
  <c r="B2866" i="16" s="1"/>
  <c r="B2867" i="16" s="1"/>
  <c r="B2868" i="16" s="1"/>
  <c r="B2869" i="16" s="1"/>
  <c r="B2870" i="16" s="1"/>
  <c r="B2871" i="16" s="1"/>
  <c r="B2872" i="16" s="1"/>
  <c r="B2873" i="16" s="1"/>
  <c r="B2874" i="16" s="1"/>
  <c r="B2875" i="16" s="1"/>
  <c r="B2876" i="16" s="1"/>
  <c r="B2877" i="16" s="1"/>
  <c r="B2878" i="16" s="1"/>
  <c r="B2879" i="16" s="1"/>
  <c r="B2880" i="16" s="1"/>
  <c r="B2881" i="16" s="1"/>
  <c r="B2882" i="16" s="1"/>
  <c r="B2883" i="16" s="1"/>
  <c r="B2884" i="16" s="1"/>
  <c r="B2885" i="16" s="1"/>
  <c r="B2886" i="16" s="1"/>
  <c r="B2887" i="16" s="1"/>
  <c r="B2888" i="16" s="1"/>
  <c r="B2889" i="16" s="1"/>
  <c r="B2890" i="16" s="1"/>
  <c r="B2891" i="16" s="1"/>
  <c r="B2892" i="16" s="1"/>
  <c r="B2893" i="16" s="1"/>
  <c r="B2894" i="16" s="1"/>
  <c r="B2895" i="16" s="1"/>
  <c r="B2896" i="16" s="1"/>
  <c r="B2897" i="16" s="1"/>
  <c r="B2898" i="16" s="1"/>
  <c r="B2899" i="16" s="1"/>
  <c r="B2900" i="16" s="1"/>
  <c r="B2901" i="16" s="1"/>
  <c r="B2902" i="16" s="1"/>
  <c r="B2903" i="16" s="1"/>
  <c r="B2904" i="16" s="1"/>
  <c r="B2905" i="16" s="1"/>
  <c r="B2906" i="16" s="1"/>
  <c r="B2907" i="16" s="1"/>
  <c r="B2908" i="16" s="1"/>
  <c r="B2909" i="16" s="1"/>
  <c r="B2910" i="16" s="1"/>
  <c r="B2911" i="16" s="1"/>
  <c r="B2912" i="16" s="1"/>
  <c r="B2913" i="16" s="1"/>
  <c r="B2914" i="16" s="1"/>
  <c r="B2915" i="16" s="1"/>
  <c r="B2916" i="16" s="1"/>
  <c r="B2917" i="16" s="1"/>
  <c r="B2918" i="16" s="1"/>
  <c r="B2919" i="16" s="1"/>
  <c r="B2920" i="16" s="1"/>
  <c r="B2921" i="16" s="1"/>
  <c r="B2922" i="16" s="1"/>
  <c r="B2923" i="16" s="1"/>
  <c r="B2924" i="16" s="1"/>
  <c r="B2925" i="16" s="1"/>
  <c r="B2926" i="16" s="1"/>
  <c r="B2927" i="16" s="1"/>
  <c r="B2928" i="16" s="1"/>
  <c r="B2929" i="16" s="1"/>
  <c r="B2930" i="16" s="1"/>
  <c r="B2931" i="16" s="1"/>
  <c r="B2932" i="16" s="1"/>
  <c r="B2933" i="16" s="1"/>
  <c r="B2934" i="16" s="1"/>
  <c r="B2935" i="16" s="1"/>
  <c r="B2936" i="16" s="1"/>
  <c r="B2937" i="16" s="1"/>
  <c r="B2938" i="16" s="1"/>
  <c r="B2939" i="16" s="1"/>
  <c r="B2940" i="16" s="1"/>
  <c r="B2941" i="16" s="1"/>
  <c r="B2942" i="16" s="1"/>
  <c r="B2943" i="16" s="1"/>
  <c r="B2944" i="16" s="1"/>
  <c r="B2945" i="16" s="1"/>
  <c r="B2946" i="16" s="1"/>
  <c r="B2947" i="16" s="1"/>
  <c r="B2948" i="16" s="1"/>
  <c r="B2949" i="16" s="1"/>
  <c r="B2950" i="16" s="1"/>
  <c r="B2951" i="16" s="1"/>
  <c r="B2952" i="16" s="1"/>
  <c r="B2953" i="16" s="1"/>
  <c r="B2954" i="16" s="1"/>
  <c r="B2955" i="16" s="1"/>
  <c r="B2956" i="16" s="1"/>
  <c r="B2957" i="16" s="1"/>
  <c r="B2958" i="16" s="1"/>
  <c r="B2959" i="16" s="1"/>
  <c r="B2960" i="16" s="1"/>
  <c r="B2961" i="16" s="1"/>
  <c r="B2962" i="16" s="1"/>
  <c r="B2963" i="16" s="1"/>
  <c r="B2964" i="16" s="1"/>
  <c r="B2965" i="16" s="1"/>
  <c r="B2966" i="16" s="1"/>
  <c r="B2967" i="16" s="1"/>
  <c r="B2968" i="16" s="1"/>
  <c r="B2969" i="16" s="1"/>
  <c r="B2970" i="16" s="1"/>
  <c r="B2971" i="16" s="1"/>
  <c r="B2972" i="16" s="1"/>
  <c r="B2973" i="16" s="1"/>
  <c r="B2974" i="16" s="1"/>
  <c r="B2975" i="16" s="1"/>
  <c r="B2976" i="16" s="1"/>
  <c r="B2977" i="16" s="1"/>
  <c r="B2978" i="16" s="1"/>
  <c r="B2979" i="16" s="1"/>
  <c r="B2980" i="16" s="1"/>
  <c r="B2981" i="16" s="1"/>
  <c r="B2982" i="16" s="1"/>
  <c r="B2983" i="16" s="1"/>
  <c r="B2984" i="16" s="1"/>
  <c r="B2985" i="16" s="1"/>
  <c r="B2986" i="16" s="1"/>
  <c r="B2987" i="16" s="1"/>
  <c r="B2988" i="16" s="1"/>
  <c r="B2989" i="16" s="1"/>
  <c r="B2990" i="16" s="1"/>
  <c r="B2991" i="16" s="1"/>
  <c r="B2992" i="16" s="1"/>
  <c r="B2993" i="16" s="1"/>
  <c r="B2994" i="16" s="1"/>
  <c r="B2995" i="16" s="1"/>
  <c r="B2996" i="16" s="1"/>
  <c r="B2997" i="16" s="1"/>
  <c r="B2998" i="16" s="1"/>
  <c r="B2999" i="16" s="1"/>
  <c r="B3000" i="16" s="1"/>
  <c r="B3001" i="16" s="1"/>
  <c r="B3002" i="16" s="1"/>
  <c r="B3003" i="16" s="1"/>
  <c r="B3004" i="16" s="1"/>
  <c r="B3005" i="16" s="1"/>
  <c r="B3006" i="16" s="1"/>
  <c r="B3007" i="16" s="1"/>
  <c r="B3008" i="16" s="1"/>
  <c r="B3009" i="16" s="1"/>
  <c r="B3010" i="16" s="1"/>
  <c r="B3011" i="16" s="1"/>
  <c r="B3012" i="16" s="1"/>
  <c r="B3013" i="16" s="1"/>
  <c r="B3014" i="16" s="1"/>
  <c r="B3015" i="16" s="1"/>
  <c r="B3016" i="16" s="1"/>
  <c r="B3017" i="16" s="1"/>
  <c r="B3018" i="16" s="1"/>
  <c r="B3019" i="16" s="1"/>
  <c r="B3020" i="16" s="1"/>
  <c r="B3021" i="16" s="1"/>
  <c r="B3022" i="16" s="1"/>
  <c r="B3023" i="16" s="1"/>
  <c r="B3024" i="16" s="1"/>
  <c r="B3025" i="16" s="1"/>
  <c r="B3026" i="16" s="1"/>
  <c r="B3027" i="16" s="1"/>
  <c r="B3028" i="16" s="1"/>
  <c r="B3029" i="16" s="1"/>
  <c r="B3030" i="16" s="1"/>
  <c r="B3031" i="16" s="1"/>
  <c r="B3032" i="16" s="1"/>
  <c r="B3033" i="16" s="1"/>
  <c r="B3034" i="16" s="1"/>
  <c r="B3035" i="16" s="1"/>
  <c r="B3036" i="16" s="1"/>
  <c r="B3037" i="16" s="1"/>
  <c r="B3038" i="16" s="1"/>
  <c r="B3039" i="16" s="1"/>
  <c r="B3040" i="16" s="1"/>
  <c r="B3041" i="16" s="1"/>
  <c r="B3042" i="16" s="1"/>
  <c r="B3043" i="16" s="1"/>
  <c r="B3044" i="16" s="1"/>
  <c r="B3045" i="16" s="1"/>
  <c r="B3046" i="16" s="1"/>
  <c r="B3047" i="16" s="1"/>
  <c r="B3048" i="16" s="1"/>
  <c r="B3049" i="16" s="1"/>
  <c r="B3050" i="16" s="1"/>
  <c r="B3051" i="16" s="1"/>
  <c r="B3052" i="16" s="1"/>
  <c r="B3053" i="16" s="1"/>
  <c r="B3054" i="16" s="1"/>
  <c r="B3055" i="16" s="1"/>
  <c r="B3056" i="16" s="1"/>
  <c r="B3057" i="16" s="1"/>
  <c r="B3058" i="16" s="1"/>
  <c r="B3059" i="16" s="1"/>
  <c r="B3060" i="16" s="1"/>
  <c r="B3061" i="16" s="1"/>
  <c r="B3062" i="16" s="1"/>
  <c r="B3063" i="16" s="1"/>
  <c r="B3064" i="16" s="1"/>
  <c r="B3065" i="16" s="1"/>
  <c r="B3066" i="16" s="1"/>
  <c r="B3067" i="16" s="1"/>
  <c r="B3068" i="16" s="1"/>
  <c r="B3069" i="16" s="1"/>
  <c r="B3070" i="16" s="1"/>
  <c r="B3071" i="16" s="1"/>
  <c r="B3072" i="16" s="1"/>
  <c r="B3073" i="16" s="1"/>
  <c r="B3074" i="16" s="1"/>
  <c r="B3075" i="16" s="1"/>
  <c r="B3076" i="16" s="1"/>
  <c r="B3077" i="16" s="1"/>
  <c r="B3078" i="16" s="1"/>
  <c r="B3079" i="16" s="1"/>
  <c r="B3080" i="16" s="1"/>
  <c r="B3081" i="16" s="1"/>
  <c r="B3082" i="16" s="1"/>
  <c r="B3083" i="16" s="1"/>
  <c r="B3084" i="16" s="1"/>
  <c r="B3085" i="16" s="1"/>
  <c r="B3086" i="16" s="1"/>
  <c r="B3087" i="16" s="1"/>
  <c r="B3088" i="16" s="1"/>
  <c r="B3089" i="16" s="1"/>
  <c r="B3090" i="16" s="1"/>
  <c r="B3091" i="16" s="1"/>
  <c r="B3092" i="16" s="1"/>
  <c r="B3093" i="16" s="1"/>
  <c r="B3094" i="16" s="1"/>
  <c r="B3095" i="16" s="1"/>
  <c r="B3096" i="16" s="1"/>
  <c r="B3097" i="16" s="1"/>
  <c r="B3098" i="16" s="1"/>
  <c r="B3099" i="16" s="1"/>
  <c r="B3100" i="16" s="1"/>
  <c r="B3101" i="16" s="1"/>
  <c r="B3102" i="16" s="1"/>
  <c r="B3103" i="16" s="1"/>
  <c r="B3104" i="16" s="1"/>
  <c r="B3105" i="16" s="1"/>
  <c r="B3106" i="16" s="1"/>
  <c r="B3107" i="16" s="1"/>
  <c r="B3108" i="16" s="1"/>
  <c r="B3109" i="16" s="1"/>
  <c r="B3110" i="16" s="1"/>
  <c r="B3111" i="16" s="1"/>
  <c r="B3112" i="16" s="1"/>
  <c r="B3113" i="16" s="1"/>
  <c r="B3114" i="16" s="1"/>
  <c r="B3115" i="16" s="1"/>
  <c r="B3116" i="16" s="1"/>
  <c r="B3117" i="16" s="1"/>
  <c r="B3118" i="16" s="1"/>
  <c r="B3119" i="16" s="1"/>
  <c r="B3120" i="16" s="1"/>
  <c r="B3121" i="16" s="1"/>
  <c r="B3122" i="16" s="1"/>
  <c r="B3123" i="16" s="1"/>
  <c r="B3124" i="16" s="1"/>
  <c r="B3125" i="16" s="1"/>
  <c r="B3126" i="16" s="1"/>
  <c r="B3127" i="16" s="1"/>
  <c r="B3128" i="16" s="1"/>
  <c r="B3129" i="16" s="1"/>
  <c r="B3130" i="16" s="1"/>
  <c r="B3131" i="16" s="1"/>
  <c r="B3132" i="16" s="1"/>
  <c r="B3133" i="16" s="1"/>
  <c r="B3134" i="16" s="1"/>
  <c r="B3135" i="16" s="1"/>
  <c r="B3136" i="16" s="1"/>
  <c r="B3137" i="16" s="1"/>
  <c r="B3138" i="16" s="1"/>
  <c r="B3139" i="16" s="1"/>
  <c r="B3140" i="16" s="1"/>
  <c r="B3141" i="16" s="1"/>
  <c r="B3142" i="16" s="1"/>
  <c r="B3143" i="16" s="1"/>
  <c r="B3144" i="16" s="1"/>
  <c r="B3145" i="16" s="1"/>
  <c r="B3146" i="16" s="1"/>
  <c r="B3147" i="16" s="1"/>
  <c r="B3148" i="16" s="1"/>
  <c r="B3149" i="16" s="1"/>
  <c r="B3150" i="16" s="1"/>
  <c r="B3151" i="16" s="1"/>
  <c r="B3152" i="16" s="1"/>
  <c r="B3153" i="16" s="1"/>
  <c r="B3154" i="16" s="1"/>
  <c r="B3155" i="16" s="1"/>
  <c r="B3156" i="16" s="1"/>
  <c r="B3157" i="16" s="1"/>
  <c r="B3158" i="16" s="1"/>
  <c r="B3159" i="16" s="1"/>
  <c r="B3160" i="16" s="1"/>
  <c r="B3161" i="16" s="1"/>
  <c r="B3162" i="16" s="1"/>
  <c r="B3163" i="16" s="1"/>
  <c r="B3164" i="16" s="1"/>
  <c r="B3165" i="16" s="1"/>
  <c r="B3166" i="16" s="1"/>
  <c r="B3167" i="16" s="1"/>
  <c r="B3168" i="16" s="1"/>
  <c r="B3169" i="16" s="1"/>
  <c r="B3170" i="16" s="1"/>
  <c r="B3171" i="16" s="1"/>
  <c r="B3172" i="16" s="1"/>
  <c r="B3173" i="16" s="1"/>
  <c r="B3174" i="16" s="1"/>
  <c r="B3175" i="16" s="1"/>
  <c r="B3176" i="16" s="1"/>
  <c r="B3177" i="16" s="1"/>
  <c r="B3178" i="16" s="1"/>
  <c r="B3179" i="16" s="1"/>
  <c r="B3180" i="16" s="1"/>
  <c r="B3181" i="16" s="1"/>
  <c r="B3182" i="16" s="1"/>
  <c r="B3183" i="16" s="1"/>
  <c r="B3184" i="16" s="1"/>
  <c r="B3185" i="16" s="1"/>
  <c r="B3186" i="16" s="1"/>
  <c r="B3187" i="16" s="1"/>
  <c r="B3188" i="16" s="1"/>
  <c r="B3189" i="16" s="1"/>
  <c r="B3190" i="16" s="1"/>
  <c r="B3191" i="16" s="1"/>
  <c r="B3192" i="16" s="1"/>
  <c r="B3193" i="16" s="1"/>
  <c r="B3194" i="16" s="1"/>
  <c r="B3195" i="16" s="1"/>
  <c r="B3196" i="16" s="1"/>
  <c r="B3197" i="16" s="1"/>
  <c r="B3198" i="16" s="1"/>
  <c r="B3199" i="16" s="1"/>
  <c r="B3200" i="16" s="1"/>
  <c r="B3201" i="16" s="1"/>
  <c r="B3202" i="16" s="1"/>
  <c r="B3203" i="16" s="1"/>
  <c r="B3204" i="16" s="1"/>
  <c r="B3205" i="16" s="1"/>
  <c r="B3206" i="16" s="1"/>
  <c r="B3207" i="16" s="1"/>
  <c r="B3208" i="16" s="1"/>
  <c r="B3209" i="16" s="1"/>
  <c r="B3210" i="16" s="1"/>
  <c r="B3211" i="16" s="1"/>
  <c r="B3212" i="16" s="1"/>
  <c r="B3213" i="16" s="1"/>
  <c r="B3214" i="16" s="1"/>
  <c r="B3215" i="16" s="1"/>
  <c r="B3216" i="16" s="1"/>
  <c r="B3217" i="16" s="1"/>
  <c r="B3218" i="16" s="1"/>
  <c r="B3219" i="16" s="1"/>
  <c r="B3220" i="16" s="1"/>
  <c r="B3221" i="16" s="1"/>
  <c r="B3222" i="16" s="1"/>
  <c r="B3223" i="16" s="1"/>
  <c r="B3224" i="16" s="1"/>
  <c r="B3225" i="16" s="1"/>
  <c r="B3226" i="16" s="1"/>
  <c r="B3227" i="16" s="1"/>
  <c r="B3228" i="16" s="1"/>
  <c r="B3229" i="16" s="1"/>
  <c r="B3230" i="16" s="1"/>
  <c r="B3231" i="16" s="1"/>
  <c r="B3232" i="16" s="1"/>
  <c r="B3233" i="16" s="1"/>
  <c r="B3234" i="16" s="1"/>
  <c r="B3235" i="16" s="1"/>
  <c r="B3236" i="16" s="1"/>
  <c r="B3237" i="16" s="1"/>
  <c r="B3238" i="16" s="1"/>
  <c r="B3239" i="16" s="1"/>
  <c r="B3240" i="16" s="1"/>
  <c r="B3241" i="16" s="1"/>
  <c r="B3242" i="16" s="1"/>
  <c r="B3243" i="16" s="1"/>
  <c r="B3244" i="16" s="1"/>
  <c r="B3245" i="16" s="1"/>
  <c r="B3246" i="16" s="1"/>
  <c r="B3247" i="16" s="1"/>
  <c r="B3248" i="16" s="1"/>
  <c r="B3249" i="16" s="1"/>
  <c r="B3250" i="16" s="1"/>
  <c r="B3251" i="16" s="1"/>
  <c r="B3252" i="16" s="1"/>
  <c r="B3253" i="16" s="1"/>
  <c r="B3254" i="16" s="1"/>
  <c r="B3255" i="16" s="1"/>
  <c r="B3256" i="16" s="1"/>
  <c r="B3257" i="16" s="1"/>
  <c r="B3258" i="16" s="1"/>
  <c r="B3259" i="16" s="1"/>
  <c r="B3260" i="16" s="1"/>
  <c r="B3261" i="16" s="1"/>
  <c r="B3262" i="16" s="1"/>
  <c r="B3263" i="16" s="1"/>
  <c r="B3264" i="16" s="1"/>
  <c r="B3265" i="16" s="1"/>
  <c r="B3266" i="16" s="1"/>
  <c r="B3267" i="16" s="1"/>
  <c r="B3268" i="16" s="1"/>
  <c r="B3269" i="16" s="1"/>
  <c r="B3270" i="16" s="1"/>
  <c r="B3271" i="16" s="1"/>
  <c r="B3272" i="16" s="1"/>
  <c r="B3273" i="16" s="1"/>
  <c r="B3274" i="16" s="1"/>
  <c r="B3275" i="16" s="1"/>
  <c r="B3276" i="16" s="1"/>
  <c r="B3277" i="16" s="1"/>
  <c r="B3278" i="16" s="1"/>
  <c r="B3279" i="16" s="1"/>
  <c r="B3280" i="16" s="1"/>
  <c r="B3281" i="16" s="1"/>
  <c r="B3282" i="16" s="1"/>
  <c r="B3283" i="16" s="1"/>
  <c r="B3284" i="16" s="1"/>
  <c r="B3285" i="16" s="1"/>
  <c r="B3286" i="16" s="1"/>
  <c r="B3287" i="16" s="1"/>
  <c r="B3288" i="16" s="1"/>
  <c r="B3289" i="16" s="1"/>
  <c r="B3290" i="16" s="1"/>
  <c r="B3291" i="16" s="1"/>
  <c r="B3292" i="16" s="1"/>
  <c r="B3293" i="16" s="1"/>
  <c r="B3294" i="16" s="1"/>
  <c r="B3295" i="16" s="1"/>
  <c r="B3296" i="16" s="1"/>
  <c r="B3297" i="16" s="1"/>
  <c r="B3298" i="16" s="1"/>
  <c r="B3299" i="16" s="1"/>
  <c r="B3300" i="16" s="1"/>
  <c r="B3301" i="16" s="1"/>
  <c r="B3302" i="16" s="1"/>
  <c r="B3303" i="16" s="1"/>
  <c r="B3304" i="16" s="1"/>
  <c r="B3305" i="16" s="1"/>
  <c r="B3306" i="16" s="1"/>
  <c r="B3307" i="16" s="1"/>
  <c r="B3308" i="16" s="1"/>
  <c r="B3309" i="16" s="1"/>
  <c r="B3310" i="16" s="1"/>
  <c r="B3311" i="16" s="1"/>
  <c r="B3312" i="16" s="1"/>
  <c r="B3313" i="16" s="1"/>
  <c r="B3314" i="16" s="1"/>
  <c r="B3315" i="16" s="1"/>
  <c r="B3316" i="16" s="1"/>
  <c r="B3317" i="16" s="1"/>
  <c r="B3318" i="16" s="1"/>
  <c r="B3319" i="16" s="1"/>
  <c r="B3320" i="16" s="1"/>
  <c r="B3321" i="16" s="1"/>
  <c r="B3322" i="16" s="1"/>
  <c r="B3323" i="16" s="1"/>
  <c r="B3324" i="16" s="1"/>
  <c r="B3325" i="16" s="1"/>
  <c r="B3326" i="16" s="1"/>
  <c r="B3327" i="16" s="1"/>
  <c r="B3328" i="16" s="1"/>
  <c r="B3329" i="16" s="1"/>
  <c r="B3330" i="16" s="1"/>
  <c r="B3331" i="16" s="1"/>
  <c r="B3332" i="16" s="1"/>
  <c r="B3333" i="16" s="1"/>
  <c r="B3334" i="16" s="1"/>
  <c r="B3335" i="16" s="1"/>
  <c r="B3336" i="16" s="1"/>
  <c r="B3337" i="16" s="1"/>
  <c r="B3338" i="16" s="1"/>
  <c r="B3339" i="16" s="1"/>
  <c r="B3340" i="16" s="1"/>
  <c r="B3341" i="16" s="1"/>
  <c r="B3342" i="16" s="1"/>
  <c r="B3343" i="16" s="1"/>
  <c r="B3344" i="16" s="1"/>
  <c r="B3345" i="16" s="1"/>
  <c r="B3346" i="16" s="1"/>
  <c r="B3347" i="16" s="1"/>
  <c r="B3348" i="16" s="1"/>
  <c r="B3349" i="16" s="1"/>
  <c r="B3350" i="16" s="1"/>
  <c r="B3351" i="16" s="1"/>
  <c r="B3352" i="16" s="1"/>
  <c r="B3353" i="16" s="1"/>
  <c r="B3354" i="16" s="1"/>
  <c r="B3355" i="16" s="1"/>
  <c r="B3356" i="16" s="1"/>
  <c r="B3357" i="16" s="1"/>
  <c r="B3358" i="16" s="1"/>
  <c r="B3359" i="16" s="1"/>
  <c r="B3360" i="16" s="1"/>
  <c r="B3361" i="16" s="1"/>
  <c r="B3362" i="16" s="1"/>
  <c r="B3363" i="16" s="1"/>
  <c r="B3364" i="16" s="1"/>
  <c r="B3365" i="16" s="1"/>
  <c r="B3366" i="16" s="1"/>
  <c r="B3367" i="16" s="1"/>
  <c r="B3368" i="16" s="1"/>
  <c r="B3369" i="16" s="1"/>
  <c r="B3370" i="16" s="1"/>
  <c r="B3371" i="16" s="1"/>
  <c r="B3372" i="16" s="1"/>
  <c r="B3373" i="16" s="1"/>
  <c r="B3374" i="16" s="1"/>
  <c r="B3375" i="16" s="1"/>
  <c r="B3376" i="16" s="1"/>
  <c r="B3377" i="16" s="1"/>
  <c r="B3378" i="16" s="1"/>
  <c r="B3379" i="16" s="1"/>
  <c r="B3380" i="16" s="1"/>
  <c r="B3381" i="16" s="1"/>
  <c r="B3382" i="16" s="1"/>
  <c r="B3383" i="16" s="1"/>
  <c r="B3384" i="16" s="1"/>
  <c r="B3385" i="16" s="1"/>
  <c r="B3386" i="16" s="1"/>
  <c r="B3387" i="16" s="1"/>
  <c r="B3388" i="16" s="1"/>
  <c r="B3389" i="16" s="1"/>
  <c r="B3390" i="16" s="1"/>
  <c r="B3391" i="16" s="1"/>
  <c r="B3392" i="16" s="1"/>
  <c r="B3393" i="16" s="1"/>
  <c r="B3394" i="16" s="1"/>
  <c r="B3395" i="16" s="1"/>
  <c r="B3396" i="16" s="1"/>
  <c r="B3397" i="16" s="1"/>
  <c r="B3398" i="16" s="1"/>
  <c r="B3399" i="16" s="1"/>
  <c r="B3400" i="16" s="1"/>
  <c r="B3401" i="16" s="1"/>
  <c r="B3402" i="16" s="1"/>
  <c r="B3403" i="16" s="1"/>
  <c r="B3404" i="16" s="1"/>
  <c r="B3405" i="16" s="1"/>
  <c r="B3406" i="16" s="1"/>
  <c r="B3407" i="16" s="1"/>
  <c r="B3408" i="16" s="1"/>
  <c r="B3409" i="16" s="1"/>
  <c r="B3410" i="16" s="1"/>
  <c r="B3411" i="16" s="1"/>
  <c r="B3412" i="16" s="1"/>
  <c r="B3413" i="16" s="1"/>
  <c r="B3414" i="16" s="1"/>
  <c r="B3415" i="16" s="1"/>
  <c r="B3416" i="16" s="1"/>
  <c r="B3417" i="16" s="1"/>
  <c r="B3418" i="16" s="1"/>
  <c r="B3419" i="16" s="1"/>
  <c r="B3420" i="16" s="1"/>
  <c r="B3421" i="16" s="1"/>
  <c r="B3422" i="16" s="1"/>
  <c r="B3423" i="16" s="1"/>
  <c r="B3424" i="16" s="1"/>
  <c r="B3425" i="16" s="1"/>
  <c r="B3426" i="16" s="1"/>
  <c r="B3427" i="16" s="1"/>
  <c r="B3428" i="16" s="1"/>
  <c r="B3429" i="16" s="1"/>
  <c r="B3430" i="16" s="1"/>
  <c r="B3431" i="16" s="1"/>
  <c r="B3432" i="16" s="1"/>
  <c r="B3433" i="16" s="1"/>
  <c r="B3434" i="16" s="1"/>
  <c r="B3435" i="16" s="1"/>
  <c r="B3436" i="16" s="1"/>
  <c r="B3437" i="16" s="1"/>
  <c r="B3438" i="16" s="1"/>
  <c r="B3439" i="16" s="1"/>
  <c r="B3440" i="16" s="1"/>
  <c r="B3441" i="16" s="1"/>
  <c r="B3442" i="16" s="1"/>
  <c r="B3443" i="16" s="1"/>
  <c r="B3444" i="16" s="1"/>
  <c r="B3445" i="16" s="1"/>
  <c r="B3446" i="16" s="1"/>
  <c r="B3447" i="16" s="1"/>
  <c r="B3448" i="16" s="1"/>
  <c r="B3449" i="16" s="1"/>
  <c r="B3450" i="16" s="1"/>
  <c r="B3451" i="16" s="1"/>
  <c r="B3452" i="16" s="1"/>
  <c r="B3453" i="16" s="1"/>
  <c r="B3454" i="16" s="1"/>
  <c r="B3455" i="16" s="1"/>
  <c r="B3456" i="16" s="1"/>
  <c r="B3457" i="16" s="1"/>
  <c r="B3458" i="16" s="1"/>
  <c r="B3459" i="16" s="1"/>
  <c r="B3460" i="16" s="1"/>
  <c r="B3461" i="16" s="1"/>
  <c r="B3462" i="16" s="1"/>
  <c r="B3463" i="16" s="1"/>
  <c r="B3464" i="16" s="1"/>
  <c r="B3465" i="16" s="1"/>
  <c r="B3466" i="16" s="1"/>
  <c r="B3467" i="16" s="1"/>
  <c r="B3468" i="16" s="1"/>
  <c r="B3469" i="16" s="1"/>
  <c r="B3470" i="16" s="1"/>
  <c r="B3471" i="16" s="1"/>
  <c r="B3472" i="16" s="1"/>
  <c r="B3473" i="16" s="1"/>
  <c r="B3474" i="16" s="1"/>
  <c r="B3475" i="16" s="1"/>
  <c r="B3476" i="16" s="1"/>
  <c r="B3477" i="16" s="1"/>
  <c r="B3478" i="16" s="1"/>
  <c r="B3479" i="16" s="1"/>
  <c r="B3480" i="16" s="1"/>
  <c r="B3481" i="16" s="1"/>
  <c r="B3482" i="16" s="1"/>
  <c r="B3483" i="16" s="1"/>
  <c r="B3484" i="16" s="1"/>
  <c r="B3485" i="16" s="1"/>
  <c r="B3486" i="16" s="1"/>
  <c r="B3487" i="16" s="1"/>
  <c r="B3488" i="16" s="1"/>
  <c r="B3489" i="16" s="1"/>
  <c r="B3490" i="16" s="1"/>
  <c r="B3491" i="16" s="1"/>
  <c r="B3492" i="16" s="1"/>
  <c r="B3493" i="16" s="1"/>
  <c r="B3494" i="16" s="1"/>
  <c r="B3495" i="16" s="1"/>
  <c r="B3496" i="16" s="1"/>
  <c r="B3497" i="16" s="1"/>
  <c r="B3498" i="16" s="1"/>
  <c r="B3499" i="16" s="1"/>
  <c r="B3500" i="16" s="1"/>
  <c r="B3501" i="16" s="1"/>
  <c r="B3502" i="16" s="1"/>
  <c r="B3503" i="16" s="1"/>
  <c r="B3504" i="16" s="1"/>
  <c r="B3505" i="16" s="1"/>
  <c r="B3506" i="16" s="1"/>
  <c r="B3507" i="16" s="1"/>
  <c r="B3508" i="16" s="1"/>
  <c r="B3509" i="16" s="1"/>
  <c r="B3510" i="16" s="1"/>
  <c r="B3511" i="16" s="1"/>
  <c r="B3512" i="16" s="1"/>
  <c r="B3513" i="16" s="1"/>
  <c r="B3514" i="16" s="1"/>
  <c r="B3515" i="16" s="1"/>
  <c r="B3516" i="16" s="1"/>
  <c r="B3517" i="16" s="1"/>
  <c r="B3518" i="16" s="1"/>
  <c r="B3519" i="16" s="1"/>
  <c r="B3520" i="16" s="1"/>
  <c r="B3521" i="16" s="1"/>
  <c r="B3522" i="16" s="1"/>
  <c r="B3523" i="16" s="1"/>
  <c r="B3524" i="16" s="1"/>
  <c r="B3525" i="16" s="1"/>
  <c r="B3526" i="16" s="1"/>
  <c r="B3527" i="16" s="1"/>
  <c r="B3528" i="16" s="1"/>
  <c r="B3529" i="16" s="1"/>
  <c r="B3530" i="16" s="1"/>
  <c r="B3531" i="16" s="1"/>
  <c r="B3532" i="16" s="1"/>
  <c r="B3533" i="16" s="1"/>
  <c r="B3534" i="16" s="1"/>
  <c r="B3535" i="16" s="1"/>
  <c r="B3536" i="16" s="1"/>
  <c r="B3537" i="16" s="1"/>
  <c r="B3538" i="16" s="1"/>
  <c r="B3539" i="16" s="1"/>
  <c r="B3540" i="16" s="1"/>
  <c r="B3541" i="16" s="1"/>
  <c r="B3542" i="16" s="1"/>
  <c r="B3543" i="16" s="1"/>
  <c r="B3544" i="16" s="1"/>
  <c r="B3545" i="16" s="1"/>
  <c r="B3546" i="16" s="1"/>
  <c r="B3547" i="16" s="1"/>
  <c r="B3548" i="16" s="1"/>
  <c r="B3549" i="16" s="1"/>
  <c r="B3550" i="16" s="1"/>
  <c r="B3551" i="16" s="1"/>
  <c r="B3552" i="16" s="1"/>
  <c r="B3553" i="16" s="1"/>
  <c r="B3554" i="16" s="1"/>
  <c r="B3555" i="16" s="1"/>
  <c r="B3556" i="16" s="1"/>
  <c r="B3557" i="16" s="1"/>
  <c r="B3558" i="16" s="1"/>
  <c r="B3559" i="16" s="1"/>
  <c r="B3560" i="16" s="1"/>
  <c r="B3561" i="16" s="1"/>
  <c r="B3562" i="16" s="1"/>
  <c r="B3563" i="16" s="1"/>
  <c r="B3564" i="16" s="1"/>
  <c r="B3565" i="16" s="1"/>
  <c r="B3566" i="16" s="1"/>
  <c r="B3567" i="16" s="1"/>
  <c r="B3568" i="16" s="1"/>
  <c r="B3569" i="16" s="1"/>
  <c r="B3570" i="16" s="1"/>
  <c r="B3571" i="16" s="1"/>
  <c r="B3572" i="16" s="1"/>
  <c r="B3573" i="16" s="1"/>
  <c r="B3574" i="16" s="1"/>
  <c r="B3575" i="16" s="1"/>
  <c r="B3576" i="16" s="1"/>
  <c r="B3577" i="16" s="1"/>
  <c r="B3578" i="16" s="1"/>
  <c r="B3579" i="16" s="1"/>
  <c r="B3580" i="16" s="1"/>
  <c r="B3581" i="16" s="1"/>
  <c r="B3582" i="16" s="1"/>
  <c r="B3583" i="16" s="1"/>
  <c r="B3584" i="16" s="1"/>
  <c r="B3585" i="16" s="1"/>
  <c r="B3586" i="16" s="1"/>
  <c r="B3587" i="16" s="1"/>
  <c r="B3588" i="16" s="1"/>
  <c r="B3589" i="16" s="1"/>
  <c r="B3590" i="16" s="1"/>
  <c r="B3591" i="16" s="1"/>
  <c r="B3592" i="16" s="1"/>
  <c r="B3593" i="16" s="1"/>
  <c r="B3594" i="16" s="1"/>
  <c r="B3595" i="16" s="1"/>
  <c r="B3596" i="16" s="1"/>
  <c r="B3597" i="16" s="1"/>
  <c r="B3598" i="16" s="1"/>
  <c r="B3599" i="16" s="1"/>
  <c r="B3600" i="16" s="1"/>
  <c r="B3601" i="16" s="1"/>
  <c r="B3602" i="16" s="1"/>
  <c r="B3603" i="16" s="1"/>
  <c r="B3604" i="16" s="1"/>
  <c r="B3605" i="16" s="1"/>
  <c r="B3606" i="16" s="1"/>
  <c r="B3607" i="16" s="1"/>
  <c r="B3608" i="16" s="1"/>
  <c r="B3609" i="16" s="1"/>
  <c r="B3610" i="16" s="1"/>
  <c r="B3611" i="16" s="1"/>
  <c r="B3612" i="16" s="1"/>
  <c r="B3613" i="16" s="1"/>
  <c r="B3614" i="16" s="1"/>
  <c r="B3615" i="16" s="1"/>
  <c r="B3616" i="16" s="1"/>
  <c r="B3617" i="16" s="1"/>
  <c r="B3618" i="16" s="1"/>
  <c r="B3619" i="16" s="1"/>
  <c r="B3620" i="16" s="1"/>
  <c r="B3621" i="16" s="1"/>
  <c r="B3622" i="16" s="1"/>
  <c r="B3623" i="16" s="1"/>
  <c r="B3624" i="16" s="1"/>
  <c r="B3625" i="16" s="1"/>
  <c r="B3626" i="16" s="1"/>
  <c r="B3627" i="16" s="1"/>
  <c r="B3628" i="16" s="1"/>
  <c r="B3629" i="16" s="1"/>
  <c r="B3630" i="16" s="1"/>
  <c r="B3631" i="16" s="1"/>
  <c r="B3632" i="16" s="1"/>
  <c r="B3633" i="16" s="1"/>
  <c r="B3634" i="16" s="1"/>
  <c r="B3635" i="16" s="1"/>
  <c r="B3636" i="16" s="1"/>
  <c r="B3637" i="16" s="1"/>
  <c r="B3638" i="16" s="1"/>
  <c r="B3639" i="16" s="1"/>
  <c r="B3640" i="16" s="1"/>
  <c r="B3641" i="16" s="1"/>
  <c r="B3642" i="16" s="1"/>
  <c r="B3643" i="16" s="1"/>
  <c r="B3644" i="16" s="1"/>
  <c r="B3645" i="16" s="1"/>
  <c r="B3646" i="16" s="1"/>
  <c r="B3647" i="16" s="1"/>
  <c r="B3648" i="16" s="1"/>
  <c r="B3649" i="16" s="1"/>
  <c r="B3650" i="16" s="1"/>
  <c r="B3651" i="16" s="1"/>
  <c r="B3652" i="16" s="1"/>
  <c r="B3653" i="16" s="1"/>
  <c r="B3654" i="16" s="1"/>
  <c r="B3655" i="16" s="1"/>
  <c r="B3656" i="16" s="1"/>
  <c r="B3657" i="16" s="1"/>
  <c r="B3658" i="16" s="1"/>
  <c r="B3659" i="16" s="1"/>
  <c r="B3660" i="16" s="1"/>
  <c r="B3661" i="16" s="1"/>
  <c r="B3662" i="16" s="1"/>
  <c r="B3663" i="16" s="1"/>
  <c r="B3664" i="16" s="1"/>
  <c r="B3665" i="16" s="1"/>
  <c r="B3666" i="16" s="1"/>
  <c r="B3667" i="16" s="1"/>
  <c r="B3668" i="16" s="1"/>
  <c r="B3669" i="16" s="1"/>
  <c r="B3670" i="16" s="1"/>
  <c r="B3671" i="16" s="1"/>
  <c r="B3672" i="16" s="1"/>
  <c r="B3673" i="16" s="1"/>
  <c r="B3674" i="16" s="1"/>
  <c r="B3675" i="16" s="1"/>
  <c r="B3676" i="16" s="1"/>
  <c r="B3677" i="16" s="1"/>
  <c r="B3678" i="16" s="1"/>
  <c r="B3679" i="16" s="1"/>
  <c r="B3680" i="16" s="1"/>
  <c r="B3681" i="16" s="1"/>
  <c r="B3682" i="16" s="1"/>
  <c r="B3683" i="16" s="1"/>
  <c r="B3684" i="16" s="1"/>
  <c r="B3685" i="16" s="1"/>
  <c r="B3686" i="16" s="1"/>
  <c r="B3687" i="16" s="1"/>
  <c r="B3688" i="16" s="1"/>
  <c r="B3689" i="16" s="1"/>
  <c r="B3690" i="16" s="1"/>
  <c r="B3691" i="16" s="1"/>
  <c r="B3692" i="16" s="1"/>
  <c r="B3693" i="16" s="1"/>
  <c r="B3694" i="16" s="1"/>
  <c r="B3695" i="16" s="1"/>
  <c r="B3696" i="16" s="1"/>
  <c r="B3697" i="16" s="1"/>
  <c r="B3698" i="16" s="1"/>
  <c r="B3699" i="16" s="1"/>
  <c r="B3700" i="16" s="1"/>
  <c r="B3701" i="16" s="1"/>
  <c r="B3702" i="16" s="1"/>
  <c r="B3703" i="16" s="1"/>
  <c r="B3704" i="16" s="1"/>
  <c r="B3705" i="16" s="1"/>
  <c r="B3706" i="16" s="1"/>
  <c r="B3707" i="16" s="1"/>
  <c r="B3708" i="16" s="1"/>
  <c r="B3709" i="16" s="1"/>
  <c r="B3710" i="16" s="1"/>
  <c r="B3711" i="16" s="1"/>
  <c r="B3712" i="16" s="1"/>
  <c r="B3713" i="16" s="1"/>
  <c r="B3714" i="16" s="1"/>
  <c r="B3715" i="16" s="1"/>
  <c r="B3716" i="16" s="1"/>
  <c r="B3717" i="16" s="1"/>
  <c r="B3718" i="16" s="1"/>
  <c r="B3719" i="16" s="1"/>
  <c r="B3720" i="16" s="1"/>
  <c r="B3721" i="16" s="1"/>
  <c r="B3722" i="16" s="1"/>
  <c r="B3723" i="16" s="1"/>
  <c r="B3724" i="16" s="1"/>
  <c r="B3725" i="16" s="1"/>
  <c r="B3726" i="16" s="1"/>
  <c r="B3727" i="16" s="1"/>
  <c r="B3728" i="16" s="1"/>
  <c r="B3729" i="16" s="1"/>
  <c r="B3730" i="16" s="1"/>
  <c r="B3731" i="16" s="1"/>
  <c r="B3732" i="16" s="1"/>
  <c r="B3733" i="16" s="1"/>
  <c r="B3734" i="16" s="1"/>
  <c r="B3735" i="16" s="1"/>
  <c r="B3736" i="16" s="1"/>
  <c r="B3737" i="16" s="1"/>
  <c r="B3738" i="16" s="1"/>
  <c r="B3739" i="16" s="1"/>
  <c r="B3740" i="16" s="1"/>
  <c r="B3741" i="16" s="1"/>
  <c r="B3742" i="16" s="1"/>
  <c r="B3743" i="16" s="1"/>
  <c r="B3744" i="16" s="1"/>
  <c r="B3745" i="16" s="1"/>
  <c r="B3746" i="16" s="1"/>
  <c r="B3747" i="16" s="1"/>
  <c r="B3748" i="16" s="1"/>
  <c r="B3749" i="16" s="1"/>
  <c r="B3750" i="16" s="1"/>
  <c r="B3751" i="16" s="1"/>
  <c r="B3752" i="16" s="1"/>
  <c r="B3753" i="16" s="1"/>
  <c r="B3754" i="16" s="1"/>
  <c r="B3755" i="16" s="1"/>
  <c r="B3756" i="16" s="1"/>
  <c r="B3757" i="16" s="1"/>
  <c r="B3758" i="16" s="1"/>
  <c r="B3759" i="16" s="1"/>
  <c r="B3760" i="16" s="1"/>
  <c r="B3761" i="16" s="1"/>
  <c r="B3762" i="16" s="1"/>
  <c r="B3763" i="16" s="1"/>
  <c r="B3764" i="16" s="1"/>
  <c r="B3765" i="16" s="1"/>
  <c r="B3766" i="16" s="1"/>
  <c r="B3767" i="16" s="1"/>
  <c r="B3768" i="16" s="1"/>
  <c r="B3769" i="16" s="1"/>
  <c r="B3770" i="16" s="1"/>
  <c r="B3771" i="16" s="1"/>
  <c r="B3772" i="16" s="1"/>
  <c r="B3773" i="16" s="1"/>
  <c r="B3774" i="16" s="1"/>
  <c r="B3775" i="16" s="1"/>
  <c r="B3776" i="16" s="1"/>
  <c r="B3777" i="16" s="1"/>
  <c r="B3778" i="16" s="1"/>
  <c r="B3779" i="16" s="1"/>
  <c r="B3780" i="16" s="1"/>
  <c r="B3781" i="16" s="1"/>
  <c r="B3782" i="16" s="1"/>
  <c r="B3783" i="16" s="1"/>
  <c r="B3784" i="16" s="1"/>
  <c r="B3785" i="16" s="1"/>
  <c r="B3786" i="16" s="1"/>
  <c r="B3787" i="16" s="1"/>
  <c r="B3788" i="16" s="1"/>
  <c r="B3789" i="16" s="1"/>
  <c r="B3790" i="16" s="1"/>
  <c r="B3791" i="16" s="1"/>
  <c r="B3792" i="16" s="1"/>
  <c r="B3793" i="16" s="1"/>
  <c r="B3794" i="16" s="1"/>
  <c r="B3795" i="16" s="1"/>
  <c r="B3796" i="16" s="1"/>
  <c r="B3797" i="16" s="1"/>
  <c r="B3798" i="16" s="1"/>
  <c r="B3799" i="16" s="1"/>
  <c r="B3800" i="16" s="1"/>
  <c r="B3801" i="16" s="1"/>
  <c r="B3802" i="16" s="1"/>
  <c r="B3803" i="16" s="1"/>
  <c r="B3804" i="16" s="1"/>
  <c r="B3805" i="16" s="1"/>
  <c r="B3806" i="16" s="1"/>
  <c r="B3807" i="16" s="1"/>
  <c r="B3808" i="16" s="1"/>
  <c r="B3809" i="16" s="1"/>
  <c r="B3810" i="16" s="1"/>
  <c r="B3811" i="16" s="1"/>
  <c r="B3812" i="16" s="1"/>
  <c r="B3813" i="16" s="1"/>
  <c r="B3814" i="16" s="1"/>
  <c r="B3815" i="16" s="1"/>
  <c r="B3816" i="16" s="1"/>
  <c r="B3817" i="16" s="1"/>
  <c r="B3818" i="16" s="1"/>
  <c r="B3819" i="16" s="1"/>
  <c r="B3820" i="16" s="1"/>
  <c r="B3821" i="16" s="1"/>
  <c r="B3822" i="16" s="1"/>
  <c r="B3823" i="16" s="1"/>
  <c r="B3824" i="16" s="1"/>
  <c r="B3825" i="16" s="1"/>
  <c r="B3826" i="16" s="1"/>
  <c r="B3827" i="16" s="1"/>
  <c r="B3828" i="16" s="1"/>
  <c r="B3829" i="16" s="1"/>
  <c r="B3830" i="16" s="1"/>
  <c r="B3831" i="16" s="1"/>
  <c r="B3832" i="16" s="1"/>
  <c r="B3833" i="16" s="1"/>
  <c r="B3834" i="16" s="1"/>
  <c r="B3835" i="16" s="1"/>
  <c r="B3836" i="16" s="1"/>
  <c r="B3837" i="16" s="1"/>
  <c r="B3838" i="16" s="1"/>
  <c r="B3839" i="16" s="1"/>
  <c r="B3840" i="16" s="1"/>
  <c r="B3841" i="16" s="1"/>
  <c r="B3842" i="16" s="1"/>
  <c r="B3843" i="16" s="1"/>
  <c r="B3844" i="16" s="1"/>
  <c r="B3845" i="16" s="1"/>
  <c r="S44" i="16"/>
  <c r="S46" i="16" l="1"/>
  <c r="S45" i="16"/>
  <c r="C41" i="16"/>
  <c r="S47" i="16" l="1"/>
  <c r="C34" i="16"/>
  <c r="C33" i="16"/>
  <c r="C32" i="16"/>
  <c r="C36" i="16" s="1"/>
  <c r="C26" i="16"/>
  <c r="C25" i="16"/>
  <c r="C22" i="16"/>
  <c r="C21" i="16"/>
  <c r="C12" i="16"/>
  <c r="C10" i="16"/>
  <c r="C9" i="16"/>
  <c r="C8" i="16"/>
  <c r="C11" i="16" s="1"/>
  <c r="A47" i="16"/>
  <c r="A46" i="16"/>
  <c r="A45" i="16"/>
  <c r="A44" i="16"/>
  <c r="C29" i="16"/>
  <c r="C6" i="16"/>
  <c r="C40" i="16" s="1"/>
  <c r="C5" i="16"/>
  <c r="C4" i="16"/>
  <c r="C3" i="16"/>
  <c r="S48" i="16" l="1"/>
  <c r="A48" i="16"/>
  <c r="C16" i="16"/>
  <c r="G44" i="16"/>
  <c r="C18" i="16"/>
  <c r="C39" i="16"/>
  <c r="G46" i="16"/>
  <c r="C14" i="16"/>
  <c r="C37" i="16"/>
  <c r="C38" i="16" s="1"/>
  <c r="G45" i="16"/>
  <c r="G47" i="16"/>
  <c r="G48" i="16" l="1"/>
  <c r="D48" i="16"/>
  <c r="S49" i="16"/>
  <c r="A49" i="16"/>
  <c r="D49" i="16" s="1"/>
  <c r="D44" i="16"/>
  <c r="D46" i="16"/>
  <c r="C15" i="16"/>
  <c r="F47" i="16" s="1"/>
  <c r="D47" i="16"/>
  <c r="D45" i="16"/>
  <c r="F44" i="16" l="1"/>
  <c r="F45" i="16"/>
  <c r="F48" i="16"/>
  <c r="F46" i="16"/>
  <c r="F49" i="16"/>
  <c r="S50" i="16"/>
  <c r="A50" i="16"/>
  <c r="G49" i="16"/>
  <c r="G50" i="16" l="1"/>
  <c r="F50" i="16"/>
  <c r="D50" i="16"/>
  <c r="S51" i="16"/>
  <c r="A51" i="16"/>
  <c r="G51" i="16" l="1"/>
  <c r="D51" i="16"/>
  <c r="F51" i="16"/>
  <c r="A52" i="16"/>
  <c r="S52" i="16"/>
  <c r="G52" i="16" l="1"/>
  <c r="F52" i="16"/>
  <c r="D52" i="16"/>
  <c r="A53" i="16"/>
  <c r="S53" i="16"/>
  <c r="S54" i="16" l="1"/>
  <c r="A54" i="16"/>
  <c r="G53" i="16"/>
  <c r="D53" i="16"/>
  <c r="F53" i="16"/>
  <c r="D54" i="16" l="1"/>
  <c r="G54" i="16"/>
  <c r="F54" i="16"/>
  <c r="S55" i="16"/>
  <c r="A55" i="16"/>
  <c r="S56" i="16" l="1"/>
  <c r="A56" i="16"/>
  <c r="F55" i="16"/>
  <c r="G55" i="16"/>
  <c r="D55" i="16"/>
  <c r="G56" i="16" l="1"/>
  <c r="D56" i="16"/>
  <c r="F56" i="16"/>
  <c r="S57" i="16"/>
  <c r="A57" i="16"/>
  <c r="F57" i="16" l="1"/>
  <c r="G57" i="16"/>
  <c r="D57" i="16"/>
  <c r="S58" i="16"/>
  <c r="A58" i="16"/>
  <c r="A59" i="16" l="1"/>
  <c r="S59" i="16"/>
  <c r="D58" i="16"/>
  <c r="G58" i="16"/>
  <c r="F58" i="16"/>
  <c r="S60" i="16" l="1"/>
  <c r="A60" i="16"/>
  <c r="F59" i="16"/>
  <c r="D59" i="16"/>
  <c r="G59" i="16"/>
  <c r="S61" i="16" l="1"/>
  <c r="A61" i="16"/>
  <c r="D60" i="16"/>
  <c r="G60" i="16"/>
  <c r="F60" i="16"/>
  <c r="A62" i="16" l="1"/>
  <c r="S62" i="16"/>
  <c r="G61" i="16"/>
  <c r="D61" i="16"/>
  <c r="F61" i="16"/>
  <c r="S63" i="16" l="1"/>
  <c r="A63" i="16"/>
  <c r="G62" i="16"/>
  <c r="F62" i="16"/>
  <c r="D62" i="16"/>
  <c r="D63" i="16" l="1"/>
  <c r="G63" i="16"/>
  <c r="F63" i="16"/>
  <c r="A64" i="16"/>
  <c r="S64" i="16"/>
  <c r="S65" i="16" l="1"/>
  <c r="A65" i="16"/>
  <c r="D64" i="16"/>
  <c r="F64" i="16"/>
  <c r="G64" i="16"/>
  <c r="S66" i="16" l="1"/>
  <c r="A66" i="16"/>
  <c r="D65" i="16"/>
  <c r="G65" i="16"/>
  <c r="F65" i="16"/>
  <c r="A67" i="16" l="1"/>
  <c r="S67" i="16"/>
  <c r="G66" i="16"/>
  <c r="D66" i="16"/>
  <c r="F66" i="16"/>
  <c r="S68" i="16" l="1"/>
  <c r="A68" i="16"/>
  <c r="D67" i="16"/>
  <c r="G67" i="16"/>
  <c r="F67" i="16"/>
  <c r="D68" i="16" l="1"/>
  <c r="G68" i="16"/>
  <c r="F68" i="16"/>
  <c r="A69" i="16"/>
  <c r="S69" i="16"/>
  <c r="S70" i="16" l="1"/>
  <c r="A70" i="16"/>
  <c r="G69" i="16"/>
  <c r="D69" i="16"/>
  <c r="F69" i="16"/>
  <c r="D70" i="16" l="1"/>
  <c r="F70" i="16"/>
  <c r="G70" i="16"/>
  <c r="A71" i="16"/>
  <c r="S71" i="16"/>
  <c r="G71" i="16" l="1"/>
  <c r="D71" i="16"/>
  <c r="F71" i="16"/>
  <c r="S72" i="16"/>
  <c r="A72" i="16"/>
  <c r="F72" i="16" l="1"/>
  <c r="D72" i="16"/>
  <c r="G72" i="16"/>
  <c r="S73" i="16"/>
  <c r="A73" i="16"/>
  <c r="S74" i="16" l="1"/>
  <c r="A74" i="16"/>
  <c r="G73" i="16"/>
  <c r="F73" i="16"/>
  <c r="D73" i="16"/>
  <c r="D74" i="16" l="1"/>
  <c r="G74" i="16"/>
  <c r="F74" i="16"/>
  <c r="S75" i="16"/>
  <c r="A75" i="16"/>
  <c r="D75" i="16" l="1"/>
  <c r="G75" i="16"/>
  <c r="F75" i="16"/>
  <c r="S76" i="16"/>
  <c r="A76" i="16"/>
  <c r="F76" i="16" l="1"/>
  <c r="D76" i="16"/>
  <c r="G76" i="16"/>
  <c r="S77" i="16"/>
  <c r="A77" i="16"/>
  <c r="S78" i="16" l="1"/>
  <c r="A78" i="16"/>
  <c r="G77" i="16"/>
  <c r="F77" i="16"/>
  <c r="D77" i="16"/>
  <c r="G78" i="16" l="1"/>
  <c r="F78" i="16"/>
  <c r="D78" i="16"/>
  <c r="S79" i="16"/>
  <c r="A79" i="16"/>
  <c r="A80" i="16" l="1"/>
  <c r="S80" i="16"/>
  <c r="F79" i="16"/>
  <c r="G79" i="16"/>
  <c r="D79" i="16"/>
  <c r="D80" i="16" l="1"/>
  <c r="G80" i="16"/>
  <c r="F80" i="16"/>
  <c r="S81" i="16"/>
  <c r="A81" i="16"/>
  <c r="S82" i="16" l="1"/>
  <c r="A82" i="16"/>
  <c r="G81" i="16"/>
  <c r="F81" i="16"/>
  <c r="D81" i="16"/>
  <c r="D82" i="16" l="1"/>
  <c r="G82" i="16"/>
  <c r="F82" i="16"/>
  <c r="S83" i="16"/>
  <c r="A83" i="16"/>
  <c r="G83" i="16" l="1"/>
  <c r="F83" i="16"/>
  <c r="D83" i="16"/>
  <c r="A84" i="16"/>
  <c r="S84" i="16"/>
  <c r="S85" i="16" l="1"/>
  <c r="A85" i="16"/>
  <c r="D84" i="16"/>
  <c r="F84" i="16"/>
  <c r="G84" i="16"/>
  <c r="D85" i="16" l="1"/>
  <c r="G85" i="16"/>
  <c r="F85" i="16"/>
  <c r="A86" i="16"/>
  <c r="S86" i="16"/>
  <c r="D86" i="16" l="1"/>
  <c r="G86" i="16"/>
  <c r="F86" i="16"/>
  <c r="S87" i="16"/>
  <c r="A87" i="16"/>
  <c r="D87" i="16" l="1"/>
  <c r="G87" i="16"/>
  <c r="F87" i="16"/>
  <c r="S88" i="16"/>
  <c r="A88" i="16"/>
  <c r="A89" i="16" l="1"/>
  <c r="S89" i="16"/>
  <c r="F88" i="16"/>
  <c r="D88" i="16"/>
  <c r="G88" i="16"/>
  <c r="A90" i="16" l="1"/>
  <c r="S90" i="16"/>
  <c r="F89" i="16"/>
  <c r="D89" i="16"/>
  <c r="G89" i="16"/>
  <c r="A91" i="16" l="1"/>
  <c r="S91" i="16"/>
  <c r="G90" i="16"/>
  <c r="F90" i="16"/>
  <c r="D90" i="16"/>
  <c r="F91" i="16" l="1"/>
  <c r="G91" i="16"/>
  <c r="D91" i="16"/>
  <c r="A92" i="16"/>
  <c r="S92" i="16"/>
  <c r="A93" i="16" l="1"/>
  <c r="S93" i="16"/>
  <c r="G92" i="16"/>
  <c r="D92" i="16"/>
  <c r="F92" i="16"/>
  <c r="F93" i="16" l="1"/>
  <c r="D93" i="16"/>
  <c r="G93" i="16"/>
  <c r="S94" i="16"/>
  <c r="A94" i="16"/>
  <c r="S95" i="16" l="1"/>
  <c r="A95" i="16"/>
  <c r="D94" i="16"/>
  <c r="F94" i="16"/>
  <c r="G94" i="16"/>
  <c r="D95" i="16" l="1"/>
  <c r="F95" i="16"/>
  <c r="G95" i="16"/>
  <c r="S96" i="16"/>
  <c r="A96" i="16"/>
  <c r="S97" i="16" l="1"/>
  <c r="A97" i="16"/>
  <c r="G96" i="16"/>
  <c r="D96" i="16"/>
  <c r="F96" i="16"/>
  <c r="D97" i="16" l="1"/>
  <c r="G97" i="16"/>
  <c r="F97" i="16"/>
  <c r="S98" i="16"/>
  <c r="A98" i="16"/>
  <c r="D98" i="16" l="1"/>
  <c r="F98" i="16"/>
  <c r="G98" i="16"/>
  <c r="S99" i="16"/>
  <c r="A99" i="16"/>
  <c r="A100" i="16" l="1"/>
  <c r="S100" i="16"/>
  <c r="F99" i="16"/>
  <c r="D99" i="16"/>
  <c r="G99" i="16"/>
  <c r="G100" i="16" l="1"/>
  <c r="F100" i="16"/>
  <c r="D100" i="16"/>
  <c r="S101" i="16"/>
  <c r="A101" i="16"/>
  <c r="G101" i="16" l="1"/>
  <c r="D101" i="16"/>
  <c r="F101" i="16"/>
  <c r="S102" i="16"/>
  <c r="A102" i="16"/>
  <c r="G102" i="16" l="1"/>
  <c r="F102" i="16"/>
  <c r="D102" i="16"/>
  <c r="A103" i="16"/>
  <c r="S103" i="16"/>
  <c r="D103" i="16" l="1"/>
  <c r="G103" i="16"/>
  <c r="F103" i="16"/>
  <c r="A104" i="16"/>
  <c r="S104" i="16"/>
  <c r="S105" i="16" l="1"/>
  <c r="A105" i="16"/>
  <c r="F104" i="16"/>
  <c r="G104" i="16"/>
  <c r="D104" i="16"/>
  <c r="F105" i="16" l="1"/>
  <c r="G105" i="16"/>
  <c r="D105" i="16"/>
  <c r="S106" i="16"/>
  <c r="A106" i="16"/>
  <c r="S107" i="16" l="1"/>
  <c r="A107" i="16"/>
  <c r="F106" i="16"/>
  <c r="D106" i="16"/>
  <c r="G106" i="16"/>
  <c r="S108" i="16" l="1"/>
  <c r="A108" i="16"/>
  <c r="D107" i="16"/>
  <c r="F107" i="16"/>
  <c r="G107" i="16"/>
  <c r="F108" i="16" l="1"/>
  <c r="G108" i="16"/>
  <c r="D108" i="16"/>
  <c r="S109" i="16"/>
  <c r="A109" i="16"/>
  <c r="S110" i="16" l="1"/>
  <c r="A110" i="16"/>
  <c r="F109" i="16"/>
  <c r="G109" i="16"/>
  <c r="D109" i="16"/>
  <c r="D110" i="16" l="1"/>
  <c r="G110" i="16"/>
  <c r="F110" i="16"/>
  <c r="S111" i="16"/>
  <c r="A111" i="16"/>
  <c r="D111" i="16" l="1"/>
  <c r="G111" i="16"/>
  <c r="F111" i="16"/>
  <c r="S112" i="16"/>
  <c r="A112" i="16"/>
  <c r="S113" i="16" l="1"/>
  <c r="A113" i="16"/>
  <c r="G112" i="16"/>
  <c r="D112" i="16"/>
  <c r="F112" i="16"/>
  <c r="G113" i="16" l="1"/>
  <c r="D113" i="16"/>
  <c r="F113" i="16"/>
  <c r="S114" i="16"/>
  <c r="A114" i="16"/>
  <c r="S115" i="16" l="1"/>
  <c r="A115" i="16"/>
  <c r="D114" i="16"/>
  <c r="F114" i="16"/>
  <c r="G114" i="16"/>
  <c r="F115" i="16" l="1"/>
  <c r="G115" i="16"/>
  <c r="D115" i="16"/>
  <c r="S116" i="16"/>
  <c r="A116" i="16"/>
  <c r="S117" i="16" l="1"/>
  <c r="A117" i="16"/>
  <c r="D116" i="16"/>
  <c r="F116" i="16"/>
  <c r="G116" i="16"/>
  <c r="G117" i="16" l="1"/>
  <c r="F117" i="16"/>
  <c r="D117" i="16"/>
  <c r="S118" i="16"/>
  <c r="A118" i="16"/>
  <c r="D118" i="16" l="1"/>
  <c r="G118" i="16"/>
  <c r="F118" i="16"/>
  <c r="A119" i="16"/>
  <c r="S119" i="16"/>
  <c r="S120" i="16" l="1"/>
  <c r="A120" i="16"/>
  <c r="G119" i="16"/>
  <c r="D119" i="16"/>
  <c r="F119" i="16"/>
  <c r="F120" i="16" l="1"/>
  <c r="G120" i="16"/>
  <c r="D120" i="16"/>
  <c r="S121" i="16"/>
  <c r="A121" i="16"/>
  <c r="S122" i="16" l="1"/>
  <c r="A122" i="16"/>
  <c r="G121" i="16"/>
  <c r="D121" i="16"/>
  <c r="F121" i="16"/>
  <c r="F122" i="16" l="1"/>
  <c r="D122" i="16"/>
  <c r="G122" i="16"/>
  <c r="A123" i="16"/>
  <c r="S123" i="16"/>
  <c r="A124" i="16" l="1"/>
  <c r="S124" i="16"/>
  <c r="F123" i="16"/>
  <c r="D123" i="16"/>
  <c r="G123" i="16"/>
  <c r="F124" i="16" l="1"/>
  <c r="D124" i="16"/>
  <c r="G124" i="16"/>
  <c r="S125" i="16"/>
  <c r="A125" i="16"/>
  <c r="A126" i="16" l="1"/>
  <c r="S126" i="16"/>
  <c r="G125" i="16"/>
  <c r="F125" i="16"/>
  <c r="D125" i="16"/>
  <c r="S127" i="16" l="1"/>
  <c r="A127" i="16"/>
  <c r="D126" i="16"/>
  <c r="F126" i="16"/>
  <c r="G126" i="16"/>
  <c r="G127" i="16" l="1"/>
  <c r="F127" i="16"/>
  <c r="D127" i="16"/>
  <c r="A128" i="16"/>
  <c r="S128" i="16"/>
  <c r="F128" i="16" l="1"/>
  <c r="G128" i="16"/>
  <c r="D128" i="16"/>
  <c r="S129" i="16"/>
  <c r="A129" i="16"/>
  <c r="S130" i="16" l="1"/>
  <c r="A130" i="16"/>
  <c r="D129" i="16"/>
  <c r="G129" i="16"/>
  <c r="F129" i="16"/>
  <c r="D130" i="16" l="1"/>
  <c r="F130" i="16"/>
  <c r="G130" i="16"/>
  <c r="S131" i="16"/>
  <c r="A131" i="16"/>
  <c r="F131" i="16" l="1"/>
  <c r="D131" i="16"/>
  <c r="G131" i="16"/>
  <c r="S132" i="16"/>
  <c r="A132" i="16"/>
  <c r="F132" i="16" l="1"/>
  <c r="G132" i="16"/>
  <c r="D132" i="16"/>
  <c r="S133" i="16"/>
  <c r="A133" i="16"/>
  <c r="S134" i="16" l="1"/>
  <c r="A134" i="16"/>
  <c r="G133" i="16"/>
  <c r="D133" i="16"/>
  <c r="F133" i="16"/>
  <c r="D134" i="16" l="1"/>
  <c r="F134" i="16"/>
  <c r="G134" i="16"/>
  <c r="S135" i="16"/>
  <c r="A135" i="16"/>
  <c r="F135" i="16" l="1"/>
  <c r="G135" i="16"/>
  <c r="D135" i="16"/>
  <c r="A136" i="16"/>
  <c r="S136" i="16"/>
  <c r="S137" i="16" l="1"/>
  <c r="A137" i="16"/>
  <c r="G136" i="16"/>
  <c r="F136" i="16"/>
  <c r="D136" i="16"/>
  <c r="S138" i="16" l="1"/>
  <c r="A138" i="16"/>
  <c r="G137" i="16"/>
  <c r="F137" i="16"/>
  <c r="D137" i="16"/>
  <c r="D138" i="16" l="1"/>
  <c r="G138" i="16"/>
  <c r="F138" i="16"/>
  <c r="S139" i="16"/>
  <c r="A139" i="16"/>
  <c r="F139" i="16" l="1"/>
  <c r="G139" i="16"/>
  <c r="D139" i="16"/>
  <c r="S140" i="16"/>
  <c r="A140" i="16"/>
  <c r="F140" i="16" l="1"/>
  <c r="G140" i="16"/>
  <c r="D140" i="16"/>
  <c r="A141" i="16"/>
  <c r="S141" i="16"/>
  <c r="D141" i="16" l="1"/>
  <c r="F141" i="16"/>
  <c r="G141" i="16"/>
  <c r="S142" i="16"/>
  <c r="A142" i="16"/>
  <c r="G142" i="16" l="1"/>
  <c r="D142" i="16"/>
  <c r="F142" i="16"/>
  <c r="S143" i="16"/>
  <c r="A143" i="16"/>
  <c r="G143" i="16" l="1"/>
  <c r="D143" i="16"/>
  <c r="F143" i="16"/>
  <c r="S144" i="16"/>
  <c r="A144" i="16"/>
  <c r="F144" i="16" l="1"/>
  <c r="G144" i="16"/>
  <c r="D144" i="16"/>
  <c r="A145" i="16"/>
  <c r="S145" i="16"/>
  <c r="S146" i="16" l="1"/>
  <c r="A146" i="16"/>
  <c r="F145" i="16"/>
  <c r="D145" i="16"/>
  <c r="G145" i="16"/>
  <c r="D146" i="16" l="1"/>
  <c r="G146" i="16"/>
  <c r="F146" i="16"/>
  <c r="S147" i="16"/>
  <c r="A147" i="16"/>
  <c r="D147" i="16" l="1"/>
  <c r="G147" i="16"/>
  <c r="F147" i="16"/>
  <c r="S148" i="16"/>
  <c r="A148" i="16"/>
  <c r="S149" i="16" l="1"/>
  <c r="A149" i="16"/>
  <c r="G148" i="16"/>
  <c r="F148" i="16"/>
  <c r="D148" i="16"/>
  <c r="D149" i="16" l="1"/>
  <c r="F149" i="16"/>
  <c r="G149" i="16"/>
  <c r="S150" i="16"/>
  <c r="A150" i="16"/>
  <c r="D150" i="16" l="1"/>
  <c r="G150" i="16"/>
  <c r="F150" i="16"/>
  <c r="S151" i="16"/>
  <c r="A151" i="16"/>
  <c r="F151" i="16" l="1"/>
  <c r="D151" i="16"/>
  <c r="G151" i="16"/>
  <c r="S152" i="16"/>
  <c r="A152" i="16"/>
  <c r="G152" i="16" l="1"/>
  <c r="F152" i="16"/>
  <c r="D152" i="16"/>
  <c r="S153" i="16"/>
  <c r="A153" i="16"/>
  <c r="S154" i="16" l="1"/>
  <c r="A154" i="16"/>
  <c r="G153" i="16"/>
  <c r="D153" i="16"/>
  <c r="F153" i="16"/>
  <c r="G154" i="16" l="1"/>
  <c r="D154" i="16"/>
  <c r="F154" i="16"/>
  <c r="S155" i="16"/>
  <c r="A155" i="16"/>
  <c r="S156" i="16" l="1"/>
  <c r="A156" i="16"/>
  <c r="G155" i="16"/>
  <c r="D155" i="16"/>
  <c r="F155" i="16"/>
  <c r="G156" i="16" l="1"/>
  <c r="D156" i="16"/>
  <c r="F156" i="16"/>
  <c r="S157" i="16"/>
  <c r="A157" i="16"/>
  <c r="S158" i="16" l="1"/>
  <c r="A158" i="16"/>
  <c r="D157" i="16"/>
  <c r="G157" i="16"/>
  <c r="F157" i="16"/>
  <c r="G158" i="16" l="1"/>
  <c r="F158" i="16"/>
  <c r="D158" i="16"/>
  <c r="A159" i="16"/>
  <c r="S159" i="16"/>
  <c r="S160" i="16" l="1"/>
  <c r="A160" i="16"/>
  <c r="G159" i="16"/>
  <c r="D159" i="16"/>
  <c r="F159" i="16"/>
  <c r="F160" i="16" l="1"/>
  <c r="G160" i="16"/>
  <c r="D160" i="16"/>
  <c r="S161" i="16"/>
  <c r="A161" i="16"/>
  <c r="A162" i="16" l="1"/>
  <c r="S162" i="16"/>
  <c r="D161" i="16"/>
  <c r="F161" i="16"/>
  <c r="G161" i="16"/>
  <c r="F162" i="16" l="1"/>
  <c r="D162" i="16"/>
  <c r="G162" i="16"/>
  <c r="S163" i="16"/>
  <c r="A163" i="16"/>
  <c r="S164" i="16" l="1"/>
  <c r="A164" i="16"/>
  <c r="F163" i="16"/>
  <c r="G163" i="16"/>
  <c r="D163" i="16"/>
  <c r="S165" i="16" l="1"/>
  <c r="A165" i="16"/>
  <c r="D164" i="16"/>
  <c r="F164" i="16"/>
  <c r="G164" i="16"/>
  <c r="D165" i="16" l="1"/>
  <c r="G165" i="16"/>
  <c r="F165" i="16"/>
  <c r="S166" i="16"/>
  <c r="A166" i="16"/>
  <c r="D166" i="16" l="1"/>
  <c r="G166" i="16"/>
  <c r="F166" i="16"/>
  <c r="A167" i="16"/>
  <c r="S167" i="16"/>
  <c r="F167" i="16" l="1"/>
  <c r="D167" i="16"/>
  <c r="G167" i="16"/>
  <c r="S168" i="16"/>
  <c r="A168" i="16"/>
  <c r="G168" i="16" l="1"/>
  <c r="D168" i="16"/>
  <c r="F168" i="16"/>
  <c r="S169" i="16"/>
  <c r="A169" i="16"/>
  <c r="G169" i="16" l="1"/>
  <c r="D169" i="16"/>
  <c r="F169" i="16"/>
  <c r="S170" i="16"/>
  <c r="A170" i="16"/>
  <c r="F170" i="16" l="1"/>
  <c r="D170" i="16"/>
  <c r="G170" i="16"/>
  <c r="S171" i="16"/>
  <c r="A171" i="16"/>
  <c r="D171" i="16" l="1"/>
  <c r="F171" i="16"/>
  <c r="G171" i="16"/>
  <c r="S172" i="16"/>
  <c r="A172" i="16"/>
  <c r="S173" i="16" l="1"/>
  <c r="A173" i="16"/>
  <c r="F172" i="16"/>
  <c r="D172" i="16"/>
  <c r="G172" i="16"/>
  <c r="D173" i="16" l="1"/>
  <c r="G173" i="16"/>
  <c r="F173" i="16"/>
  <c r="A174" i="16"/>
  <c r="S174" i="16"/>
  <c r="D174" i="16" l="1"/>
  <c r="F174" i="16"/>
  <c r="G174" i="16"/>
  <c r="S175" i="16"/>
  <c r="A175" i="16"/>
  <c r="F175" i="16" l="1"/>
  <c r="D175" i="16"/>
  <c r="G175" i="16"/>
  <c r="A176" i="16"/>
  <c r="S176" i="16"/>
  <c r="A177" i="16" l="1"/>
  <c r="S177" i="16"/>
  <c r="G176" i="16"/>
  <c r="D176" i="16"/>
  <c r="F176" i="16"/>
  <c r="S178" i="16" l="1"/>
  <c r="A178" i="16"/>
  <c r="G177" i="16"/>
  <c r="F177" i="16"/>
  <c r="D177" i="16"/>
  <c r="D178" i="16" l="1"/>
  <c r="G178" i="16"/>
  <c r="F178" i="16"/>
  <c r="S179" i="16"/>
  <c r="A179" i="16"/>
  <c r="S180" i="16" l="1"/>
  <c r="A180" i="16"/>
  <c r="G179" i="16"/>
  <c r="D179" i="16"/>
  <c r="F179" i="16"/>
  <c r="G180" i="16" l="1"/>
  <c r="F180" i="16"/>
  <c r="D180" i="16"/>
  <c r="A181" i="16"/>
  <c r="S181" i="16"/>
  <c r="D181" i="16" l="1"/>
  <c r="G181" i="16"/>
  <c r="F181" i="16"/>
  <c r="S182" i="16"/>
  <c r="A182" i="16"/>
  <c r="F182" i="16" l="1"/>
  <c r="D182" i="16"/>
  <c r="G182" i="16"/>
  <c r="A183" i="16"/>
  <c r="S183" i="16"/>
  <c r="S184" i="16" l="1"/>
  <c r="A184" i="16"/>
  <c r="F183" i="16"/>
  <c r="D183" i="16"/>
  <c r="G183" i="16"/>
  <c r="F184" i="16" l="1"/>
  <c r="D184" i="16"/>
  <c r="G184" i="16"/>
  <c r="A185" i="16"/>
  <c r="S185" i="16"/>
  <c r="D185" i="16" l="1"/>
  <c r="F185" i="16"/>
  <c r="G185" i="16"/>
  <c r="S186" i="16"/>
  <c r="A186" i="16"/>
  <c r="S187" i="16" l="1"/>
  <c r="A187" i="16"/>
  <c r="D186" i="16"/>
  <c r="G186" i="16"/>
  <c r="F186" i="16"/>
  <c r="D187" i="16" l="1"/>
  <c r="G187" i="16"/>
  <c r="F187" i="16"/>
  <c r="S188" i="16"/>
  <c r="A188" i="16"/>
  <c r="S189" i="16" l="1"/>
  <c r="A189" i="16"/>
  <c r="G188" i="16"/>
  <c r="D188" i="16"/>
  <c r="F188" i="16"/>
  <c r="D189" i="16" l="1"/>
  <c r="F189" i="16"/>
  <c r="G189" i="16"/>
  <c r="A190" i="16"/>
  <c r="S190" i="16"/>
  <c r="D190" i="16" l="1"/>
  <c r="F190" i="16"/>
  <c r="G190" i="16"/>
  <c r="S191" i="16"/>
  <c r="A191" i="16"/>
  <c r="G191" i="16" l="1"/>
  <c r="F191" i="16"/>
  <c r="D191" i="16"/>
  <c r="S192" i="16"/>
  <c r="A192" i="16"/>
  <c r="A193" i="16" l="1"/>
  <c r="S193" i="16"/>
  <c r="F192" i="16"/>
  <c r="G192" i="16"/>
  <c r="D192" i="16"/>
  <c r="S194" i="16" l="1"/>
  <c r="A194" i="16"/>
  <c r="D193" i="16"/>
  <c r="F193" i="16"/>
  <c r="G193" i="16"/>
  <c r="G194" i="16" l="1"/>
  <c r="F194" i="16"/>
  <c r="D194" i="16"/>
  <c r="S195" i="16"/>
  <c r="A195" i="16"/>
  <c r="G195" i="16" l="1"/>
  <c r="F195" i="16"/>
  <c r="D195" i="16"/>
  <c r="S196" i="16"/>
  <c r="A196" i="16"/>
  <c r="S197" i="16" l="1"/>
  <c r="A197" i="16"/>
  <c r="G196" i="16"/>
  <c r="F196" i="16"/>
  <c r="D196" i="16"/>
  <c r="A198" i="16" l="1"/>
  <c r="S198" i="16"/>
  <c r="G197" i="16"/>
  <c r="D197" i="16"/>
  <c r="F197" i="16"/>
  <c r="D198" i="16" l="1"/>
  <c r="G198" i="16"/>
  <c r="F198" i="16"/>
  <c r="A199" i="16"/>
  <c r="S199" i="16"/>
  <c r="F199" i="16" l="1"/>
  <c r="D199" i="16"/>
  <c r="G199" i="16"/>
  <c r="S200" i="16"/>
  <c r="A200" i="16"/>
  <c r="G200" i="16" l="1"/>
  <c r="D200" i="16"/>
  <c r="F200" i="16"/>
  <c r="S201" i="16"/>
  <c r="A201" i="16"/>
  <c r="S202" i="16" l="1"/>
  <c r="A202" i="16"/>
  <c r="F201" i="16"/>
  <c r="D201" i="16"/>
  <c r="G201" i="16"/>
  <c r="G202" i="16" l="1"/>
  <c r="D202" i="16"/>
  <c r="F202" i="16"/>
  <c r="S203" i="16"/>
  <c r="A203" i="16"/>
  <c r="S204" i="16" l="1"/>
  <c r="A204" i="16"/>
  <c r="F203" i="16"/>
  <c r="D203" i="16"/>
  <c r="G203" i="16"/>
  <c r="G204" i="16" l="1"/>
  <c r="F204" i="16"/>
  <c r="D204" i="16"/>
  <c r="S205" i="16"/>
  <c r="A205" i="16"/>
  <c r="S206" i="16" l="1"/>
  <c r="A206" i="16"/>
  <c r="F205" i="16"/>
  <c r="D205" i="16"/>
  <c r="G205" i="16"/>
  <c r="G206" i="16" l="1"/>
  <c r="F206" i="16"/>
  <c r="D206" i="16"/>
  <c r="S207" i="16"/>
  <c r="A207" i="16"/>
  <c r="D207" i="16" l="1"/>
  <c r="F207" i="16"/>
  <c r="G207" i="16"/>
  <c r="S208" i="16"/>
  <c r="A208" i="16"/>
  <c r="S209" i="16" l="1"/>
  <c r="A209" i="16"/>
  <c r="F208" i="16"/>
  <c r="D208" i="16"/>
  <c r="G208" i="16"/>
  <c r="G209" i="16" l="1"/>
  <c r="F209" i="16"/>
  <c r="D209" i="16"/>
  <c r="S210" i="16"/>
  <c r="A210" i="16"/>
  <c r="G210" i="16" l="1"/>
  <c r="F210" i="16"/>
  <c r="D210" i="16"/>
  <c r="S211" i="16"/>
  <c r="A211" i="16"/>
  <c r="G211" i="16" l="1"/>
  <c r="D211" i="16"/>
  <c r="F211" i="16"/>
  <c r="S212" i="16"/>
  <c r="A212" i="16"/>
  <c r="G212" i="16" l="1"/>
  <c r="D212" i="16"/>
  <c r="F212" i="16"/>
  <c r="S213" i="16"/>
  <c r="A213" i="16"/>
  <c r="D213" i="16" l="1"/>
  <c r="F213" i="16"/>
  <c r="G213" i="16"/>
  <c r="S214" i="16"/>
  <c r="A214" i="16"/>
  <c r="G214" i="16" l="1"/>
  <c r="D214" i="16"/>
  <c r="F214" i="16"/>
  <c r="A215" i="16"/>
  <c r="S215" i="16"/>
  <c r="F215" i="16" l="1"/>
  <c r="D215" i="16"/>
  <c r="G215" i="16"/>
  <c r="S216" i="16"/>
  <c r="A216" i="16"/>
  <c r="F216" i="16" l="1"/>
  <c r="D216" i="16"/>
  <c r="G216" i="16"/>
  <c r="S217" i="16"/>
  <c r="A217" i="16"/>
  <c r="A218" i="16" l="1"/>
  <c r="S218" i="16"/>
  <c r="G217" i="16"/>
  <c r="F217" i="16"/>
  <c r="D217" i="16"/>
  <c r="S219" i="16" l="1"/>
  <c r="A219" i="16"/>
  <c r="G218" i="16"/>
  <c r="F218" i="16"/>
  <c r="D218" i="16"/>
  <c r="D219" i="16" l="1"/>
  <c r="G219" i="16"/>
  <c r="F219" i="16"/>
  <c r="S220" i="16"/>
  <c r="A220" i="16"/>
  <c r="S221" i="16" l="1"/>
  <c r="A221" i="16"/>
  <c r="G220" i="16"/>
  <c r="F220" i="16"/>
  <c r="D220" i="16"/>
  <c r="G221" i="16" l="1"/>
  <c r="F221" i="16"/>
  <c r="D221" i="16"/>
  <c r="S222" i="16"/>
  <c r="A222" i="16"/>
  <c r="S223" i="16" l="1"/>
  <c r="A223" i="16"/>
  <c r="G222" i="16"/>
  <c r="F222" i="16"/>
  <c r="D222" i="16"/>
  <c r="D223" i="16" l="1"/>
  <c r="G223" i="16"/>
  <c r="F223" i="16"/>
  <c r="S224" i="16"/>
  <c r="A224" i="16"/>
  <c r="S225" i="16" l="1"/>
  <c r="A225" i="16"/>
  <c r="G224" i="16"/>
  <c r="D224" i="16"/>
  <c r="F224" i="16"/>
  <c r="S226" i="16" l="1"/>
  <c r="A226" i="16"/>
  <c r="D225" i="16"/>
  <c r="G225" i="16"/>
  <c r="F225" i="16"/>
  <c r="S227" i="16" l="1"/>
  <c r="A227" i="16"/>
  <c r="D226" i="16"/>
  <c r="F226" i="16"/>
  <c r="G226" i="16"/>
  <c r="S228" i="16" l="1"/>
  <c r="A228" i="16"/>
  <c r="F227" i="16"/>
  <c r="G227" i="16"/>
  <c r="D227" i="16"/>
  <c r="F228" i="16" l="1"/>
  <c r="D228" i="16"/>
  <c r="G228" i="16"/>
  <c r="S229" i="16"/>
  <c r="A229" i="16"/>
  <c r="S230" i="16" l="1"/>
  <c r="A230" i="16"/>
  <c r="D229" i="16"/>
  <c r="F229" i="16"/>
  <c r="G229" i="16"/>
  <c r="D230" i="16" l="1"/>
  <c r="G230" i="16"/>
  <c r="F230" i="16"/>
  <c r="A231" i="16"/>
  <c r="S231" i="16"/>
  <c r="A232" i="16" l="1"/>
  <c r="S232" i="16"/>
  <c r="D231" i="16"/>
  <c r="F231" i="16"/>
  <c r="G231" i="16"/>
  <c r="F232" i="16" l="1"/>
  <c r="D232" i="16"/>
  <c r="G232" i="16"/>
  <c r="S233" i="16"/>
  <c r="A233" i="16"/>
  <c r="G233" i="16" l="1"/>
  <c r="F233" i="16"/>
  <c r="D233" i="16"/>
  <c r="A234" i="16"/>
  <c r="S234" i="16"/>
  <c r="G234" i="16" l="1"/>
  <c r="F234" i="16"/>
  <c r="D234" i="16"/>
  <c r="S235" i="16"/>
  <c r="A235" i="16"/>
  <c r="G235" i="16" l="1"/>
  <c r="D235" i="16"/>
  <c r="F235" i="16"/>
  <c r="S236" i="16"/>
  <c r="A236" i="16"/>
  <c r="S237" i="16" l="1"/>
  <c r="A237" i="16"/>
  <c r="G236" i="16"/>
  <c r="D236" i="16"/>
  <c r="F236" i="16"/>
  <c r="D237" i="16" l="1"/>
  <c r="F237" i="16"/>
  <c r="G237" i="16"/>
  <c r="S238" i="16"/>
  <c r="A238" i="16"/>
  <c r="S239" i="16" l="1"/>
  <c r="A239" i="16"/>
  <c r="F238" i="16"/>
  <c r="D238" i="16"/>
  <c r="G238" i="16"/>
  <c r="F239" i="16" l="1"/>
  <c r="D239" i="16"/>
  <c r="G239" i="16"/>
  <c r="S240" i="16"/>
  <c r="A240" i="16"/>
  <c r="A241" i="16" l="1"/>
  <c r="S241" i="16"/>
  <c r="D240" i="16"/>
  <c r="F240" i="16"/>
  <c r="G240" i="16"/>
  <c r="D241" i="16" l="1"/>
  <c r="G241" i="16"/>
  <c r="F241" i="16"/>
  <c r="S242" i="16"/>
  <c r="A242" i="16"/>
  <c r="S243" i="16" l="1"/>
  <c r="A243" i="16"/>
  <c r="D242" i="16"/>
  <c r="F242" i="16"/>
  <c r="G242" i="16"/>
  <c r="S244" i="16" l="1"/>
  <c r="A244" i="16"/>
  <c r="F243" i="16"/>
  <c r="G243" i="16"/>
  <c r="D243" i="16"/>
  <c r="A245" i="16" l="1"/>
  <c r="S245" i="16"/>
  <c r="G244" i="16"/>
  <c r="D244" i="16"/>
  <c r="F244" i="16"/>
  <c r="G245" i="16" l="1"/>
  <c r="F245" i="16"/>
  <c r="D245" i="16"/>
  <c r="S246" i="16"/>
  <c r="A246" i="16"/>
  <c r="S247" i="16" l="1"/>
  <c r="A247" i="16"/>
  <c r="G246" i="16"/>
  <c r="D246" i="16"/>
  <c r="F246" i="16"/>
  <c r="D247" i="16" l="1"/>
  <c r="G247" i="16"/>
  <c r="F247" i="16"/>
  <c r="S248" i="16"/>
  <c r="A248" i="16"/>
  <c r="F248" i="16" l="1"/>
  <c r="D248" i="16"/>
  <c r="G248" i="16"/>
  <c r="A249" i="16"/>
  <c r="S249" i="16"/>
  <c r="D249" i="16" l="1"/>
  <c r="G249" i="16"/>
  <c r="F249" i="16"/>
  <c r="S250" i="16"/>
  <c r="A250" i="16"/>
  <c r="S251" i="16" l="1"/>
  <c r="A251" i="16"/>
  <c r="G250" i="16"/>
  <c r="F250" i="16"/>
  <c r="D250" i="16"/>
  <c r="G251" i="16" l="1"/>
  <c r="F251" i="16"/>
  <c r="D251" i="16"/>
  <c r="S252" i="16"/>
  <c r="A252" i="16"/>
  <c r="A253" i="16" l="1"/>
  <c r="S253" i="16"/>
  <c r="D252" i="16"/>
  <c r="G252" i="16"/>
  <c r="F252" i="16"/>
  <c r="S254" i="16" l="1"/>
  <c r="A254" i="16"/>
  <c r="F253" i="16"/>
  <c r="D253" i="16"/>
  <c r="G253" i="16"/>
  <c r="G254" i="16" l="1"/>
  <c r="D254" i="16"/>
  <c r="F254" i="16"/>
  <c r="S255" i="16"/>
  <c r="A255" i="16"/>
  <c r="F255" i="16" l="1"/>
  <c r="G255" i="16"/>
  <c r="D255" i="16"/>
  <c r="S256" i="16"/>
  <c r="A256" i="16"/>
  <c r="G256" i="16" l="1"/>
  <c r="F256" i="16"/>
  <c r="D256" i="16"/>
  <c r="S257" i="16"/>
  <c r="A257" i="16"/>
  <c r="G257" i="16" l="1"/>
  <c r="F257" i="16"/>
  <c r="D257" i="16"/>
  <c r="S258" i="16"/>
  <c r="A258" i="16"/>
  <c r="S259" i="16" l="1"/>
  <c r="A259" i="16"/>
  <c r="D258" i="16"/>
  <c r="G258" i="16"/>
  <c r="F258" i="16"/>
  <c r="G259" i="16" l="1"/>
  <c r="F259" i="16"/>
  <c r="D259" i="16"/>
  <c r="A260" i="16"/>
  <c r="S260" i="16"/>
  <c r="G260" i="16" l="1"/>
  <c r="F260" i="16"/>
  <c r="D260" i="16"/>
  <c r="S261" i="16"/>
  <c r="A261" i="16"/>
  <c r="S262" i="16" l="1"/>
  <c r="A262" i="16"/>
  <c r="G261" i="16"/>
  <c r="F261" i="16"/>
  <c r="D261" i="16"/>
  <c r="D262" i="16" l="1"/>
  <c r="G262" i="16"/>
  <c r="F262" i="16"/>
  <c r="A263" i="16"/>
  <c r="S263" i="16"/>
  <c r="G263" i="16" l="1"/>
  <c r="F263" i="16"/>
  <c r="D263" i="16"/>
  <c r="S264" i="16"/>
  <c r="A264" i="16"/>
  <c r="S265" i="16" l="1"/>
  <c r="A265" i="16"/>
  <c r="F264" i="16"/>
  <c r="D264" i="16"/>
  <c r="G264" i="16"/>
  <c r="D265" i="16" l="1"/>
  <c r="G265" i="16"/>
  <c r="F265" i="16"/>
  <c r="A266" i="16"/>
  <c r="S266" i="16"/>
  <c r="D266" i="16" l="1"/>
  <c r="G266" i="16"/>
  <c r="F266" i="16"/>
  <c r="S267" i="16"/>
  <c r="A267" i="16"/>
  <c r="S268" i="16" l="1"/>
  <c r="A268" i="16"/>
  <c r="D267" i="16"/>
  <c r="G267" i="16"/>
  <c r="F267" i="16"/>
  <c r="D268" i="16" l="1"/>
  <c r="F268" i="16"/>
  <c r="G268" i="16"/>
  <c r="S269" i="16"/>
  <c r="A269" i="16"/>
  <c r="G269" i="16" l="1"/>
  <c r="D269" i="16"/>
  <c r="F269" i="16"/>
  <c r="S270" i="16"/>
  <c r="A270" i="16"/>
  <c r="S271" i="16" l="1"/>
  <c r="A271" i="16"/>
  <c r="G270" i="16"/>
  <c r="F270" i="16"/>
  <c r="D270" i="16"/>
  <c r="F271" i="16" l="1"/>
  <c r="D271" i="16"/>
  <c r="G271" i="16"/>
  <c r="A272" i="16"/>
  <c r="S272" i="16"/>
  <c r="S273" i="16" l="1"/>
  <c r="A273" i="16"/>
  <c r="G272" i="16"/>
  <c r="D272" i="16"/>
  <c r="F272" i="16"/>
  <c r="D273" i="16" l="1"/>
  <c r="G273" i="16"/>
  <c r="F273" i="16"/>
  <c r="S274" i="16"/>
  <c r="A274" i="16"/>
  <c r="G274" i="16" l="1"/>
  <c r="F274" i="16"/>
  <c r="D274" i="16"/>
  <c r="S275" i="16"/>
  <c r="A275" i="16"/>
  <c r="F275" i="16" l="1"/>
  <c r="D275" i="16"/>
  <c r="G275" i="16"/>
  <c r="A276" i="16"/>
  <c r="S276" i="16"/>
  <c r="S277" i="16" l="1"/>
  <c r="A277" i="16"/>
  <c r="F276" i="16"/>
  <c r="D276" i="16"/>
  <c r="G276" i="16"/>
  <c r="D277" i="16" l="1"/>
  <c r="G277" i="16"/>
  <c r="F277" i="16"/>
  <c r="S278" i="16"/>
  <c r="A278" i="16"/>
  <c r="A279" i="16" l="1"/>
  <c r="S279" i="16"/>
  <c r="D278" i="16"/>
  <c r="G278" i="16"/>
  <c r="F278" i="16"/>
  <c r="D279" i="16" l="1"/>
  <c r="F279" i="16"/>
  <c r="G279" i="16"/>
  <c r="A280" i="16"/>
  <c r="S280" i="16"/>
  <c r="G280" i="16" l="1"/>
  <c r="D280" i="16"/>
  <c r="F280" i="16"/>
  <c r="A281" i="16"/>
  <c r="S281" i="16"/>
  <c r="D281" i="16" l="1"/>
  <c r="G281" i="16"/>
  <c r="F281" i="16"/>
  <c r="A282" i="16"/>
  <c r="S282" i="16"/>
  <c r="D282" i="16" l="1"/>
  <c r="F282" i="16"/>
  <c r="G282" i="16"/>
  <c r="S283" i="16"/>
  <c r="A283" i="16"/>
  <c r="D283" i="16" l="1"/>
  <c r="G283" i="16"/>
  <c r="F283" i="16"/>
  <c r="S284" i="16"/>
  <c r="A284" i="16"/>
  <c r="S285" i="16" l="1"/>
  <c r="A285" i="16"/>
  <c r="G284" i="16"/>
  <c r="D284" i="16"/>
  <c r="F284" i="16"/>
  <c r="F285" i="16" l="1"/>
  <c r="D285" i="16"/>
  <c r="G285" i="16"/>
  <c r="S286" i="16"/>
  <c r="A286" i="16"/>
  <c r="A287" i="16" l="1"/>
  <c r="S287" i="16"/>
  <c r="D286" i="16"/>
  <c r="G286" i="16"/>
  <c r="F286" i="16"/>
  <c r="F287" i="16" l="1"/>
  <c r="D287" i="16"/>
  <c r="G287" i="16"/>
  <c r="A288" i="16"/>
  <c r="S288" i="16"/>
  <c r="D288" i="16" l="1"/>
  <c r="F288" i="16"/>
  <c r="G288" i="16"/>
  <c r="A289" i="16"/>
  <c r="S289" i="16"/>
  <c r="S290" i="16" l="1"/>
  <c r="A290" i="16"/>
  <c r="G289" i="16"/>
  <c r="F289" i="16"/>
  <c r="D289" i="16"/>
  <c r="G290" i="16" l="1"/>
  <c r="D290" i="16"/>
  <c r="F290" i="16"/>
  <c r="S291" i="16"/>
  <c r="A291" i="16"/>
  <c r="D291" i="16" l="1"/>
  <c r="G291" i="16"/>
  <c r="F291" i="16"/>
  <c r="S292" i="16"/>
  <c r="A292" i="16"/>
  <c r="D292" i="16" l="1"/>
  <c r="G292" i="16"/>
  <c r="F292" i="16"/>
  <c r="S293" i="16"/>
  <c r="A293" i="16"/>
  <c r="S294" i="16" l="1"/>
  <c r="A294" i="16"/>
  <c r="D293" i="16"/>
  <c r="F293" i="16"/>
  <c r="G293" i="16"/>
  <c r="D294" i="16" l="1"/>
  <c r="F294" i="16"/>
  <c r="G294" i="16"/>
  <c r="A295" i="16"/>
  <c r="S295" i="16"/>
  <c r="A296" i="16" l="1"/>
  <c r="S296" i="16"/>
  <c r="D295" i="16"/>
  <c r="G295" i="16"/>
  <c r="F295" i="16"/>
  <c r="G296" i="16" l="1"/>
  <c r="D296" i="16"/>
  <c r="F296" i="16"/>
  <c r="S297" i="16"/>
  <c r="A297" i="16"/>
  <c r="S298" i="16" l="1"/>
  <c r="A298" i="16"/>
  <c r="D297" i="16"/>
  <c r="G297" i="16"/>
  <c r="F297" i="16"/>
  <c r="G298" i="16" l="1"/>
  <c r="F298" i="16"/>
  <c r="D298" i="16"/>
  <c r="S299" i="16"/>
  <c r="A299" i="16"/>
  <c r="G299" i="16" l="1"/>
  <c r="D299" i="16"/>
  <c r="F299" i="16"/>
  <c r="A300" i="16"/>
  <c r="S300" i="16"/>
  <c r="G300" i="16" l="1"/>
  <c r="F300" i="16"/>
  <c r="D300" i="16"/>
  <c r="S301" i="16"/>
  <c r="A301" i="16"/>
  <c r="A302" i="16" l="1"/>
  <c r="S302" i="16"/>
  <c r="D301" i="16"/>
  <c r="F301" i="16"/>
  <c r="G301" i="16"/>
  <c r="S303" i="16" l="1"/>
  <c r="A303" i="16"/>
  <c r="G302" i="16"/>
  <c r="D302" i="16"/>
  <c r="F302" i="16"/>
  <c r="F303" i="16" l="1"/>
  <c r="D303" i="16"/>
  <c r="G303" i="16"/>
  <c r="S304" i="16"/>
  <c r="A304" i="16"/>
  <c r="F304" i="16" l="1"/>
  <c r="D304" i="16"/>
  <c r="G304" i="16"/>
  <c r="S305" i="16"/>
  <c r="A305" i="16"/>
  <c r="S306" i="16" l="1"/>
  <c r="A306" i="16"/>
  <c r="F305" i="16"/>
  <c r="G305" i="16"/>
  <c r="D305" i="16"/>
  <c r="D306" i="16" l="1"/>
  <c r="F306" i="16"/>
  <c r="G306" i="16"/>
  <c r="S307" i="16"/>
  <c r="A307" i="16"/>
  <c r="D307" i="16" l="1"/>
  <c r="G307" i="16"/>
  <c r="F307" i="16"/>
  <c r="S308" i="16"/>
  <c r="A308" i="16"/>
  <c r="S309" i="16" l="1"/>
  <c r="A309" i="16"/>
  <c r="G308" i="16"/>
  <c r="F308" i="16"/>
  <c r="D308" i="16"/>
  <c r="D309" i="16" l="1"/>
  <c r="F309" i="16"/>
  <c r="G309" i="16"/>
  <c r="S310" i="16"/>
  <c r="A310" i="16"/>
  <c r="A311" i="16" l="1"/>
  <c r="S311" i="16"/>
  <c r="D310" i="16"/>
  <c r="G310" i="16"/>
  <c r="F310" i="16"/>
  <c r="S312" i="16" l="1"/>
  <c r="A312" i="16"/>
  <c r="F311" i="16"/>
  <c r="G311" i="16"/>
  <c r="D311" i="16"/>
  <c r="F312" i="16" l="1"/>
  <c r="D312" i="16"/>
  <c r="G312" i="16"/>
  <c r="S313" i="16"/>
  <c r="A313" i="16"/>
  <c r="S314" i="16" l="1"/>
  <c r="A314" i="16"/>
  <c r="D313" i="16"/>
  <c r="G313" i="16"/>
  <c r="F313" i="16"/>
  <c r="G314" i="16" l="1"/>
  <c r="F314" i="16"/>
  <c r="D314" i="16"/>
  <c r="S315" i="16"/>
  <c r="A315" i="16"/>
  <c r="S316" i="16" l="1"/>
  <c r="A316" i="16"/>
  <c r="F315" i="16"/>
  <c r="D315" i="16"/>
  <c r="G315" i="16"/>
  <c r="G316" i="16" l="1"/>
  <c r="F316" i="16"/>
  <c r="D316" i="16"/>
  <c r="S317" i="16"/>
  <c r="A317" i="16"/>
  <c r="D317" i="16" l="1"/>
  <c r="G317" i="16"/>
  <c r="F317" i="16"/>
  <c r="A318" i="16"/>
  <c r="S318" i="16"/>
  <c r="F318" i="16" l="1"/>
  <c r="G318" i="16"/>
  <c r="D318" i="16"/>
  <c r="S319" i="16"/>
  <c r="A319" i="16"/>
  <c r="D319" i="16" l="1"/>
  <c r="F319" i="16"/>
  <c r="G319" i="16"/>
  <c r="S320" i="16"/>
  <c r="A320" i="16"/>
  <c r="G320" i="16" l="1"/>
  <c r="F320" i="16"/>
  <c r="D320" i="16"/>
  <c r="S321" i="16"/>
  <c r="A321" i="16"/>
  <c r="G321" i="16" l="1"/>
  <c r="F321" i="16"/>
  <c r="D321" i="16"/>
  <c r="S322" i="16"/>
  <c r="A322" i="16"/>
  <c r="D322" i="16" l="1"/>
  <c r="G322" i="16"/>
  <c r="F322" i="16"/>
  <c r="A323" i="16"/>
  <c r="S323" i="16"/>
  <c r="S324" i="16" l="1"/>
  <c r="A324" i="16"/>
  <c r="G323" i="16"/>
  <c r="D323" i="16"/>
  <c r="F323" i="16"/>
  <c r="G324" i="16" l="1"/>
  <c r="F324" i="16"/>
  <c r="D324" i="16"/>
  <c r="S325" i="16"/>
  <c r="A325" i="16"/>
  <c r="S326" i="16" l="1"/>
  <c r="A326" i="16"/>
  <c r="D325" i="16"/>
  <c r="F325" i="16"/>
  <c r="G325" i="16"/>
  <c r="D326" i="16" l="1"/>
  <c r="F326" i="16"/>
  <c r="G326" i="16"/>
  <c r="S327" i="16"/>
  <c r="A327" i="16"/>
  <c r="S328" i="16" l="1"/>
  <c r="A328" i="16"/>
  <c r="F327" i="16"/>
  <c r="D327" i="16"/>
  <c r="G327" i="16"/>
  <c r="G328" i="16" l="1"/>
  <c r="D328" i="16"/>
  <c r="F328" i="16"/>
  <c r="S329" i="16"/>
  <c r="A329" i="16"/>
  <c r="G329" i="16" l="1"/>
  <c r="F329" i="16"/>
  <c r="D329" i="16"/>
  <c r="A330" i="16"/>
  <c r="S330" i="16"/>
  <c r="S331" i="16" l="1"/>
  <c r="A331" i="16"/>
  <c r="F330" i="16"/>
  <c r="D330" i="16"/>
  <c r="G330" i="16"/>
  <c r="F331" i="16" l="1"/>
  <c r="D331" i="16"/>
  <c r="G331" i="16"/>
  <c r="S332" i="16"/>
  <c r="A332" i="16"/>
  <c r="A333" i="16" l="1"/>
  <c r="S333" i="16"/>
  <c r="G332" i="16"/>
  <c r="F332" i="16"/>
  <c r="D332" i="16"/>
  <c r="S334" i="16" l="1"/>
  <c r="A334" i="16"/>
  <c r="G333" i="16"/>
  <c r="F333" i="16"/>
  <c r="D333" i="16"/>
  <c r="G334" i="16" l="1"/>
  <c r="D334" i="16"/>
  <c r="F334" i="16"/>
  <c r="A335" i="16"/>
  <c r="S335" i="16"/>
  <c r="F335" i="16" l="1"/>
  <c r="G335" i="16"/>
  <c r="D335" i="16"/>
  <c r="S336" i="16"/>
  <c r="A336" i="16"/>
  <c r="F336" i="16" l="1"/>
  <c r="G336" i="16"/>
  <c r="D336" i="16"/>
  <c r="S337" i="16"/>
  <c r="A337" i="16"/>
  <c r="D337" i="16" l="1"/>
  <c r="G337" i="16"/>
  <c r="F337" i="16"/>
  <c r="S338" i="16"/>
  <c r="A338" i="16"/>
  <c r="S339" i="16" l="1"/>
  <c r="A339" i="16"/>
  <c r="D338" i="16"/>
  <c r="G338" i="16"/>
  <c r="F338" i="16"/>
  <c r="F339" i="16" l="1"/>
  <c r="D339" i="16"/>
  <c r="G339" i="16"/>
  <c r="S340" i="16"/>
  <c r="A340" i="16"/>
  <c r="F340" i="16" l="1"/>
  <c r="D340" i="16"/>
  <c r="G340" i="16"/>
  <c r="A341" i="16"/>
  <c r="S341" i="16"/>
  <c r="G341" i="16" l="1"/>
  <c r="D341" i="16"/>
  <c r="F341" i="16"/>
  <c r="S342" i="16"/>
  <c r="A342" i="16"/>
  <c r="S343" i="16" l="1"/>
  <c r="A343" i="16"/>
  <c r="G342" i="16"/>
  <c r="F342" i="16"/>
  <c r="D342" i="16"/>
  <c r="S344" i="16" l="1"/>
  <c r="A344" i="16"/>
  <c r="D343" i="16"/>
  <c r="G343" i="16"/>
  <c r="F343" i="16"/>
  <c r="G344" i="16" l="1"/>
  <c r="D344" i="16"/>
  <c r="F344" i="16"/>
  <c r="S345" i="16"/>
  <c r="A345" i="16"/>
  <c r="D345" i="16" l="1"/>
  <c r="G345" i="16"/>
  <c r="F345" i="16"/>
  <c r="S346" i="16"/>
  <c r="A346" i="16"/>
  <c r="S347" i="16" l="1"/>
  <c r="A347" i="16"/>
  <c r="G346" i="16"/>
  <c r="F346" i="16"/>
  <c r="D346" i="16"/>
  <c r="G347" i="16" l="1"/>
  <c r="F347" i="16"/>
  <c r="D347" i="16"/>
  <c r="S348" i="16"/>
  <c r="A348" i="16"/>
  <c r="G348" i="16" l="1"/>
  <c r="F348" i="16"/>
  <c r="D348" i="16"/>
  <c r="S349" i="16"/>
  <c r="A349" i="16"/>
  <c r="G349" i="16" l="1"/>
  <c r="D349" i="16"/>
  <c r="F349" i="16"/>
  <c r="S350" i="16"/>
  <c r="A350" i="16"/>
  <c r="G350" i="16" l="1"/>
  <c r="D350" i="16"/>
  <c r="F350" i="16"/>
  <c r="A351" i="16"/>
  <c r="S351" i="16"/>
  <c r="S352" i="16" l="1"/>
  <c r="A352" i="16"/>
  <c r="F351" i="16"/>
  <c r="D351" i="16"/>
  <c r="G351" i="16"/>
  <c r="G352" i="16" l="1"/>
  <c r="D352" i="16"/>
  <c r="F352" i="16"/>
  <c r="S353" i="16"/>
  <c r="A353" i="16"/>
  <c r="G353" i="16" l="1"/>
  <c r="F353" i="16"/>
  <c r="D353" i="16"/>
  <c r="A354" i="16"/>
  <c r="S354" i="16"/>
  <c r="S355" i="16" l="1"/>
  <c r="A355" i="16"/>
  <c r="D354" i="16"/>
  <c r="G354" i="16"/>
  <c r="F354" i="16"/>
  <c r="S356" i="16" l="1"/>
  <c r="A356" i="16"/>
  <c r="F355" i="16"/>
  <c r="D355" i="16"/>
  <c r="G355" i="16"/>
  <c r="S357" i="16" l="1"/>
  <c r="A357" i="16"/>
  <c r="F356" i="16"/>
  <c r="D356" i="16"/>
  <c r="G356" i="16"/>
  <c r="G357" i="16" l="1"/>
  <c r="F357" i="16"/>
  <c r="D357" i="16"/>
  <c r="S358" i="16"/>
  <c r="A358" i="16"/>
  <c r="S359" i="16" l="1"/>
  <c r="A359" i="16"/>
  <c r="D358" i="16"/>
  <c r="G358" i="16"/>
  <c r="F358" i="16"/>
  <c r="D359" i="16" l="1"/>
  <c r="G359" i="16"/>
  <c r="F359" i="16"/>
  <c r="S360" i="16"/>
  <c r="A360" i="16"/>
  <c r="F360" i="16" l="1"/>
  <c r="D360" i="16"/>
  <c r="G360" i="16"/>
  <c r="S361" i="16"/>
  <c r="A361" i="16"/>
  <c r="A362" i="16" l="1"/>
  <c r="S362" i="16"/>
  <c r="D361" i="16"/>
  <c r="G361" i="16"/>
  <c r="F361" i="16"/>
  <c r="S363" i="16" l="1"/>
  <c r="A363" i="16"/>
  <c r="G362" i="16"/>
  <c r="F362" i="16"/>
  <c r="D362" i="16"/>
  <c r="D363" i="16" l="1"/>
  <c r="G363" i="16"/>
  <c r="F363" i="16"/>
  <c r="S364" i="16"/>
  <c r="A364" i="16"/>
  <c r="A365" i="16" l="1"/>
  <c r="S365" i="16"/>
  <c r="D364" i="16"/>
  <c r="F364" i="16"/>
  <c r="G364" i="16"/>
  <c r="S366" i="16" l="1"/>
  <c r="A366" i="16"/>
  <c r="D365" i="16"/>
  <c r="G365" i="16"/>
  <c r="F365" i="16"/>
  <c r="A367" i="16" l="1"/>
  <c r="S367" i="16"/>
  <c r="D366" i="16"/>
  <c r="G366" i="16"/>
  <c r="F366" i="16"/>
  <c r="S368" i="16" l="1"/>
  <c r="A368" i="16"/>
  <c r="D367" i="16"/>
  <c r="G367" i="16"/>
  <c r="F367" i="16"/>
  <c r="G368" i="16" l="1"/>
  <c r="D368" i="16"/>
  <c r="F368" i="16"/>
  <c r="S369" i="16"/>
  <c r="A369" i="16"/>
  <c r="D369" i="16" l="1"/>
  <c r="F369" i="16"/>
  <c r="G369" i="16"/>
  <c r="S370" i="16"/>
  <c r="A370" i="16"/>
  <c r="G370" i="16" l="1"/>
  <c r="D370" i="16"/>
  <c r="F370" i="16"/>
  <c r="A371" i="16"/>
  <c r="S371" i="16"/>
  <c r="S372" i="16" l="1"/>
  <c r="A372" i="16"/>
  <c r="G371" i="16"/>
  <c r="D371" i="16"/>
  <c r="F371" i="16"/>
  <c r="G372" i="16" l="1"/>
  <c r="D372" i="16"/>
  <c r="F372" i="16"/>
  <c r="S373" i="16"/>
  <c r="A373" i="16"/>
  <c r="A374" i="16" l="1"/>
  <c r="S374" i="16"/>
  <c r="G373" i="16"/>
  <c r="F373" i="16"/>
  <c r="D373" i="16"/>
  <c r="D374" i="16" l="1"/>
  <c r="G374" i="16"/>
  <c r="F374" i="16"/>
  <c r="A375" i="16"/>
  <c r="S375" i="16"/>
  <c r="F375" i="16" l="1"/>
  <c r="G375" i="16"/>
  <c r="D375" i="16"/>
  <c r="S376" i="16"/>
  <c r="A376" i="16"/>
  <c r="G376" i="16" l="1"/>
  <c r="F376" i="16"/>
  <c r="D376" i="16"/>
  <c r="S377" i="16"/>
  <c r="A377" i="16"/>
  <c r="A378" i="16" l="1"/>
  <c r="S378" i="16"/>
  <c r="D377" i="16"/>
  <c r="G377" i="16"/>
  <c r="F377" i="16"/>
  <c r="S379" i="16" l="1"/>
  <c r="A379" i="16"/>
  <c r="F378" i="16"/>
  <c r="G378" i="16"/>
  <c r="D378" i="16"/>
  <c r="F379" i="16" l="1"/>
  <c r="G379" i="16"/>
  <c r="D379" i="16"/>
  <c r="S380" i="16"/>
  <c r="A380" i="16"/>
  <c r="G380" i="16" l="1"/>
  <c r="F380" i="16"/>
  <c r="D380" i="16"/>
  <c r="S381" i="16"/>
  <c r="A381" i="16"/>
  <c r="S382" i="16" l="1"/>
  <c r="A382" i="16"/>
  <c r="D381" i="16"/>
  <c r="F381" i="16"/>
  <c r="G381" i="16"/>
  <c r="G382" i="16" l="1"/>
  <c r="F382" i="16"/>
  <c r="D382" i="16"/>
  <c r="A383" i="16"/>
  <c r="S383" i="16"/>
  <c r="S384" i="16" l="1"/>
  <c r="A384" i="16"/>
  <c r="F383" i="16"/>
  <c r="D383" i="16"/>
  <c r="G383" i="16"/>
  <c r="D384" i="16" l="1"/>
  <c r="G384" i="16"/>
  <c r="F384" i="16"/>
  <c r="S385" i="16"/>
  <c r="A385" i="16"/>
  <c r="S386" i="16" l="1"/>
  <c r="A386" i="16"/>
  <c r="D385" i="16"/>
  <c r="F385" i="16"/>
  <c r="G385" i="16"/>
  <c r="D386" i="16" l="1"/>
  <c r="G386" i="16"/>
  <c r="F386" i="16"/>
  <c r="S387" i="16"/>
  <c r="A387" i="16"/>
  <c r="G387" i="16" l="1"/>
  <c r="D387" i="16"/>
  <c r="F387" i="16"/>
  <c r="A388" i="16"/>
  <c r="S388" i="16"/>
  <c r="D388" i="16" l="1"/>
  <c r="F388" i="16"/>
  <c r="G388" i="16"/>
  <c r="S389" i="16"/>
  <c r="A389" i="16"/>
  <c r="D389" i="16" l="1"/>
  <c r="F389" i="16"/>
  <c r="G389" i="16"/>
  <c r="A390" i="16"/>
  <c r="S390" i="16"/>
  <c r="F390" i="16" l="1"/>
  <c r="G390" i="16"/>
  <c r="D390" i="16"/>
  <c r="S391" i="16"/>
  <c r="A391" i="16"/>
  <c r="F391" i="16" l="1"/>
  <c r="D391" i="16"/>
  <c r="G391" i="16"/>
  <c r="S392" i="16"/>
  <c r="A392" i="16"/>
  <c r="S393" i="16" l="1"/>
  <c r="A393" i="16"/>
  <c r="F392" i="16"/>
  <c r="D392" i="16"/>
  <c r="G392" i="16"/>
  <c r="A394" i="16" l="1"/>
  <c r="S394" i="16"/>
  <c r="D393" i="16"/>
  <c r="G393" i="16"/>
  <c r="F393" i="16"/>
  <c r="S395" i="16" l="1"/>
  <c r="A395" i="16"/>
  <c r="F394" i="16"/>
  <c r="G394" i="16"/>
  <c r="D394" i="16"/>
  <c r="F395" i="16" l="1"/>
  <c r="D395" i="16"/>
  <c r="G395" i="16"/>
  <c r="S396" i="16"/>
  <c r="A396" i="16"/>
  <c r="G396" i="16" l="1"/>
  <c r="F396" i="16"/>
  <c r="D396" i="16"/>
  <c r="S397" i="16"/>
  <c r="A397" i="16"/>
  <c r="S398" i="16" l="1"/>
  <c r="A398" i="16"/>
  <c r="D397" i="16"/>
  <c r="F397" i="16"/>
  <c r="G397" i="16"/>
  <c r="D398" i="16" l="1"/>
  <c r="F398" i="16"/>
  <c r="G398" i="16"/>
  <c r="S399" i="16"/>
  <c r="A399" i="16"/>
  <c r="F399" i="16" l="1"/>
  <c r="D399" i="16"/>
  <c r="G399" i="16"/>
  <c r="S400" i="16"/>
  <c r="A400" i="16"/>
  <c r="S401" i="16" l="1"/>
  <c r="A401" i="16"/>
  <c r="G400" i="16"/>
  <c r="F400" i="16"/>
  <c r="D400" i="16"/>
  <c r="D401" i="16" l="1"/>
  <c r="G401" i="16"/>
  <c r="F401" i="16"/>
  <c r="A402" i="16"/>
  <c r="S402" i="16"/>
  <c r="F402" i="16" l="1"/>
  <c r="D402" i="16"/>
  <c r="G402" i="16"/>
  <c r="S403" i="16"/>
  <c r="A403" i="16"/>
  <c r="F403" i="16" l="1"/>
  <c r="D403" i="16"/>
  <c r="G403" i="16"/>
  <c r="S404" i="16"/>
  <c r="A404" i="16"/>
  <c r="F404" i="16" l="1"/>
  <c r="D404" i="16"/>
  <c r="G404" i="16"/>
  <c r="A405" i="16"/>
  <c r="S405" i="16"/>
  <c r="G405" i="16" l="1"/>
  <c r="F405" i="16"/>
  <c r="D405" i="16"/>
  <c r="S406" i="16"/>
  <c r="A406" i="16"/>
  <c r="G406" i="16" l="1"/>
  <c r="D406" i="16"/>
  <c r="F406" i="16"/>
  <c r="A407" i="16"/>
  <c r="S407" i="16"/>
  <c r="D407" i="16" l="1"/>
  <c r="G407" i="16"/>
  <c r="F407" i="16"/>
  <c r="S408" i="16"/>
  <c r="A408" i="16"/>
  <c r="S409" i="16" l="1"/>
  <c r="A409" i="16"/>
  <c r="F408" i="16"/>
  <c r="G408" i="16"/>
  <c r="D408" i="16"/>
  <c r="D409" i="16" l="1"/>
  <c r="F409" i="16"/>
  <c r="G409" i="16"/>
  <c r="A410" i="16"/>
  <c r="S410" i="16"/>
  <c r="D410" i="16" l="1"/>
  <c r="F410" i="16"/>
  <c r="G410" i="16"/>
  <c r="S411" i="16"/>
  <c r="A411" i="16"/>
  <c r="S412" i="16" l="1"/>
  <c r="A412" i="16"/>
  <c r="D411" i="16"/>
  <c r="F411" i="16"/>
  <c r="G411" i="16"/>
  <c r="G412" i="16" l="1"/>
  <c r="F412" i="16"/>
  <c r="D412" i="16"/>
  <c r="S413" i="16"/>
  <c r="A413" i="16"/>
  <c r="S414" i="16" l="1"/>
  <c r="A414" i="16"/>
  <c r="G413" i="16"/>
  <c r="F413" i="16"/>
  <c r="D413" i="16"/>
  <c r="D414" i="16" l="1"/>
  <c r="G414" i="16"/>
  <c r="F414" i="16"/>
  <c r="A415" i="16"/>
  <c r="S415" i="16"/>
  <c r="S416" i="16" l="1"/>
  <c r="A416" i="16"/>
  <c r="F415" i="16"/>
  <c r="D415" i="16"/>
  <c r="G415" i="16"/>
  <c r="F416" i="16" l="1"/>
  <c r="G416" i="16"/>
  <c r="D416" i="16"/>
  <c r="S417" i="16"/>
  <c r="A417" i="16"/>
  <c r="A418" i="16" l="1"/>
  <c r="S418" i="16"/>
  <c r="D417" i="16"/>
  <c r="F417" i="16"/>
  <c r="G417" i="16"/>
  <c r="G418" i="16" l="1"/>
  <c r="F418" i="16"/>
  <c r="D418" i="16"/>
  <c r="S419" i="16"/>
  <c r="A419" i="16"/>
  <c r="S420" i="16" l="1"/>
  <c r="A420" i="16"/>
  <c r="F419" i="16"/>
  <c r="D419" i="16"/>
  <c r="G419" i="16"/>
  <c r="G420" i="16" l="1"/>
  <c r="D420" i="16"/>
  <c r="F420" i="16"/>
  <c r="A421" i="16"/>
  <c r="S421" i="16"/>
  <c r="D421" i="16" l="1"/>
  <c r="G421" i="16"/>
  <c r="F421" i="16"/>
  <c r="S422" i="16"/>
  <c r="A422" i="16"/>
  <c r="S423" i="16" l="1"/>
  <c r="A423" i="16"/>
  <c r="G422" i="16"/>
  <c r="D422" i="16"/>
  <c r="F422" i="16"/>
  <c r="S424" i="16" l="1"/>
  <c r="A424" i="16"/>
  <c r="F423" i="16"/>
  <c r="D423" i="16"/>
  <c r="G423" i="16"/>
  <c r="G424" i="16" l="1"/>
  <c r="D424" i="16"/>
  <c r="F424" i="16"/>
  <c r="S425" i="16"/>
  <c r="A425" i="16"/>
  <c r="F425" i="16" l="1"/>
  <c r="D425" i="16"/>
  <c r="G425" i="16"/>
  <c r="A426" i="16"/>
  <c r="S426" i="16"/>
  <c r="G426" i="16" l="1"/>
  <c r="F426" i="16"/>
  <c r="D426" i="16"/>
  <c r="A427" i="16"/>
  <c r="S427" i="16"/>
  <c r="S428" i="16" l="1"/>
  <c r="A428" i="16"/>
  <c r="D427" i="16"/>
  <c r="F427" i="16"/>
  <c r="G427" i="16"/>
  <c r="F428" i="16" l="1"/>
  <c r="G428" i="16"/>
  <c r="D428" i="16"/>
  <c r="S429" i="16"/>
  <c r="A429" i="16"/>
  <c r="S430" i="16" l="1"/>
  <c r="A430" i="16"/>
  <c r="D429" i="16"/>
  <c r="G429" i="16"/>
  <c r="F429" i="16"/>
  <c r="A431" i="16" l="1"/>
  <c r="S431" i="16"/>
  <c r="G430" i="16"/>
  <c r="D430" i="16"/>
  <c r="F430" i="16"/>
  <c r="F431" i="16" l="1"/>
  <c r="D431" i="16"/>
  <c r="G431" i="16"/>
  <c r="S432" i="16"/>
  <c r="A432" i="16"/>
  <c r="F432" i="16" l="1"/>
  <c r="D432" i="16"/>
  <c r="G432" i="16"/>
  <c r="S433" i="16"/>
  <c r="A433" i="16"/>
  <c r="F433" i="16" l="1"/>
  <c r="D433" i="16"/>
  <c r="G433" i="16"/>
  <c r="S434" i="16"/>
  <c r="A434" i="16"/>
  <c r="S435" i="16" l="1"/>
  <c r="A435" i="16"/>
  <c r="D434" i="16"/>
  <c r="G434" i="16"/>
  <c r="F434" i="16"/>
  <c r="S436" i="16" l="1"/>
  <c r="A436" i="16"/>
  <c r="G435" i="16"/>
  <c r="F435" i="16"/>
  <c r="D435" i="16"/>
  <c r="S437" i="16" l="1"/>
  <c r="A437" i="16"/>
  <c r="F436" i="16"/>
  <c r="D436" i="16"/>
  <c r="G436" i="16"/>
  <c r="G437" i="16" l="1"/>
  <c r="F437" i="16"/>
  <c r="D437" i="16"/>
  <c r="A438" i="16"/>
  <c r="S438" i="16"/>
  <c r="D438" i="16" l="1"/>
  <c r="G438" i="16"/>
  <c r="F438" i="16"/>
  <c r="S439" i="16"/>
  <c r="A439" i="16"/>
  <c r="S440" i="16" l="1"/>
  <c r="A440" i="16"/>
  <c r="D439" i="16"/>
  <c r="F439" i="16"/>
  <c r="G439" i="16"/>
  <c r="G440" i="16" l="1"/>
  <c r="F440" i="16"/>
  <c r="D440" i="16"/>
  <c r="S441" i="16"/>
  <c r="A441" i="16"/>
  <c r="D441" i="16" l="1"/>
  <c r="F441" i="16"/>
  <c r="G441" i="16"/>
  <c r="S442" i="16"/>
  <c r="A442" i="16"/>
  <c r="G442" i="16" l="1"/>
  <c r="F442" i="16"/>
  <c r="D442" i="16"/>
  <c r="S443" i="16"/>
  <c r="A443" i="16"/>
  <c r="D443" i="16" l="1"/>
  <c r="F443" i="16"/>
  <c r="G443" i="16"/>
  <c r="S444" i="16"/>
  <c r="A444" i="16"/>
  <c r="S445" i="16" l="1"/>
  <c r="A445" i="16"/>
  <c r="G444" i="16"/>
  <c r="F444" i="16"/>
  <c r="D444" i="16"/>
  <c r="S446" i="16" l="1"/>
  <c r="A446" i="16"/>
  <c r="G445" i="16"/>
  <c r="D445" i="16"/>
  <c r="F445" i="16"/>
  <c r="G446" i="16" l="1"/>
  <c r="F446" i="16"/>
  <c r="D446" i="16"/>
  <c r="S447" i="16"/>
  <c r="A447" i="16"/>
  <c r="S448" i="16" l="1"/>
  <c r="A448" i="16"/>
  <c r="F447" i="16"/>
  <c r="D447" i="16"/>
  <c r="G447" i="16"/>
  <c r="G448" i="16" l="1"/>
  <c r="F448" i="16"/>
  <c r="D448" i="16"/>
  <c r="S449" i="16"/>
  <c r="A449" i="16"/>
  <c r="D449" i="16" l="1"/>
  <c r="F449" i="16"/>
  <c r="G449" i="16"/>
  <c r="S450" i="16"/>
  <c r="A450" i="16"/>
  <c r="A451" i="16" l="1"/>
  <c r="S451" i="16"/>
  <c r="G450" i="16"/>
  <c r="F450" i="16"/>
  <c r="D450" i="16"/>
  <c r="F451" i="16" l="1"/>
  <c r="D451" i="16"/>
  <c r="G451" i="16"/>
  <c r="S452" i="16"/>
  <c r="A452" i="16"/>
  <c r="F452" i="16" l="1"/>
  <c r="D452" i="16"/>
  <c r="G452" i="16"/>
  <c r="S453" i="16"/>
  <c r="A453" i="16"/>
  <c r="D453" i="16" l="1"/>
  <c r="G453" i="16"/>
  <c r="F453" i="16"/>
  <c r="A454" i="16"/>
  <c r="S454" i="16"/>
  <c r="D454" i="16" l="1"/>
  <c r="F454" i="16"/>
  <c r="G454" i="16"/>
  <c r="A455" i="16"/>
  <c r="S455" i="16"/>
  <c r="S456" i="16" l="1"/>
  <c r="A456" i="16"/>
  <c r="D455" i="16"/>
  <c r="F455" i="16"/>
  <c r="G455" i="16"/>
  <c r="G456" i="16" l="1"/>
  <c r="F456" i="16"/>
  <c r="D456" i="16"/>
  <c r="A457" i="16"/>
  <c r="S457" i="16"/>
  <c r="S458" i="16" l="1"/>
  <c r="A458" i="16"/>
  <c r="G457" i="16"/>
  <c r="F457" i="16"/>
  <c r="D457" i="16"/>
  <c r="F458" i="16" l="1"/>
  <c r="G458" i="16"/>
  <c r="D458" i="16"/>
  <c r="S459" i="16"/>
  <c r="A459" i="16"/>
  <c r="A460" i="16" l="1"/>
  <c r="S460" i="16"/>
  <c r="F459" i="16"/>
  <c r="D459" i="16"/>
  <c r="G459" i="16"/>
  <c r="S461" i="16" l="1"/>
  <c r="A461" i="16"/>
  <c r="G460" i="16"/>
  <c r="D460" i="16"/>
  <c r="F460" i="16"/>
  <c r="D461" i="16" l="1"/>
  <c r="G461" i="16"/>
  <c r="F461" i="16"/>
  <c r="A462" i="16"/>
  <c r="S462" i="16"/>
  <c r="S463" i="16" l="1"/>
  <c r="A463" i="16"/>
  <c r="F462" i="16"/>
  <c r="G462" i="16"/>
  <c r="D462" i="16"/>
  <c r="D463" i="16" l="1"/>
  <c r="G463" i="16"/>
  <c r="F463" i="16"/>
  <c r="S464" i="16"/>
  <c r="A464" i="16"/>
  <c r="D464" i="16" l="1"/>
  <c r="G464" i="16"/>
  <c r="F464" i="16"/>
  <c r="S465" i="16"/>
  <c r="A465" i="16"/>
  <c r="S466" i="16" l="1"/>
  <c r="A466" i="16"/>
  <c r="F465" i="16"/>
  <c r="G465" i="16"/>
  <c r="D465" i="16"/>
  <c r="D466" i="16" l="1"/>
  <c r="G466" i="16"/>
  <c r="F466" i="16"/>
  <c r="S467" i="16"/>
  <c r="A467" i="16"/>
  <c r="D467" i="16" l="1"/>
  <c r="F467" i="16"/>
  <c r="G467" i="16"/>
  <c r="S468" i="16"/>
  <c r="A468" i="16"/>
  <c r="D468" i="16" l="1"/>
  <c r="F468" i="16"/>
  <c r="G468" i="16"/>
  <c r="S469" i="16"/>
  <c r="A469" i="16"/>
  <c r="S470" i="16" l="1"/>
  <c r="A470" i="16"/>
  <c r="G469" i="16"/>
  <c r="F469" i="16"/>
  <c r="D469" i="16"/>
  <c r="D470" i="16" l="1"/>
  <c r="G470" i="16"/>
  <c r="F470" i="16"/>
  <c r="S471" i="16"/>
  <c r="A471" i="16"/>
  <c r="S472" i="16" l="1"/>
  <c r="A472" i="16"/>
  <c r="G471" i="16"/>
  <c r="D471" i="16"/>
  <c r="F471" i="16"/>
  <c r="G472" i="16" l="1"/>
  <c r="D472" i="16"/>
  <c r="F472" i="16"/>
  <c r="S473" i="16"/>
  <c r="A473" i="16"/>
  <c r="A474" i="16" l="1"/>
  <c r="S474" i="16"/>
  <c r="D473" i="16"/>
  <c r="F473" i="16"/>
  <c r="G473" i="16"/>
  <c r="S475" i="16" l="1"/>
  <c r="A475" i="16"/>
  <c r="D474" i="16"/>
  <c r="G474" i="16"/>
  <c r="F474" i="16"/>
  <c r="F475" i="16" l="1"/>
  <c r="G475" i="16"/>
  <c r="D475" i="16"/>
  <c r="A476" i="16"/>
  <c r="S476" i="16"/>
  <c r="G476" i="16" l="1"/>
  <c r="D476" i="16"/>
  <c r="F476" i="16"/>
  <c r="S477" i="16"/>
  <c r="A477" i="16"/>
  <c r="D477" i="16" l="1"/>
  <c r="G477" i="16"/>
  <c r="F477" i="16"/>
  <c r="A478" i="16"/>
  <c r="S478" i="16"/>
  <c r="D478" i="16" l="1"/>
  <c r="G478" i="16"/>
  <c r="F478" i="16"/>
  <c r="S479" i="16"/>
  <c r="A479" i="16"/>
  <c r="S480" i="16" l="1"/>
  <c r="A480" i="16"/>
  <c r="G479" i="16"/>
  <c r="F479" i="16"/>
  <c r="D479" i="16"/>
  <c r="F480" i="16" l="1"/>
  <c r="G480" i="16"/>
  <c r="D480" i="16"/>
  <c r="S481" i="16"/>
  <c r="A481" i="16"/>
  <c r="G481" i="16" l="1"/>
  <c r="D481" i="16"/>
  <c r="F481" i="16"/>
  <c r="S482" i="16"/>
  <c r="A482" i="16"/>
  <c r="A483" i="16" l="1"/>
  <c r="S483" i="16"/>
  <c r="D482" i="16"/>
  <c r="G482" i="16"/>
  <c r="F482" i="16"/>
  <c r="G483" i="16" l="1"/>
  <c r="F483" i="16"/>
  <c r="D483" i="16"/>
  <c r="S484" i="16"/>
  <c r="A484" i="16"/>
  <c r="S485" i="16" l="1"/>
  <c r="A485" i="16"/>
  <c r="G484" i="16"/>
  <c r="F484" i="16"/>
  <c r="D484" i="16"/>
  <c r="G485" i="16" l="1"/>
  <c r="D485" i="16"/>
  <c r="F485" i="16"/>
  <c r="S486" i="16"/>
  <c r="A486" i="16"/>
  <c r="A487" i="16" l="1"/>
  <c r="S487" i="16"/>
  <c r="G486" i="16"/>
  <c r="F486" i="16"/>
  <c r="D486" i="16"/>
  <c r="F487" i="16" l="1"/>
  <c r="G487" i="16"/>
  <c r="D487" i="16"/>
  <c r="S488" i="16"/>
  <c r="A488" i="16"/>
  <c r="A489" i="16" l="1"/>
  <c r="S489" i="16"/>
  <c r="D488" i="16"/>
  <c r="F488" i="16"/>
  <c r="G488" i="16"/>
  <c r="G489" i="16" l="1"/>
  <c r="D489" i="16"/>
  <c r="F489" i="16"/>
  <c r="S490" i="16"/>
  <c r="A490" i="16"/>
  <c r="F490" i="16" l="1"/>
  <c r="D490" i="16"/>
  <c r="G490" i="16"/>
  <c r="S491" i="16"/>
  <c r="A491" i="16"/>
  <c r="S492" i="16" l="1"/>
  <c r="A492" i="16"/>
  <c r="D491" i="16"/>
  <c r="G491" i="16"/>
  <c r="F491" i="16"/>
  <c r="F492" i="16" l="1"/>
  <c r="D492" i="16"/>
  <c r="G492" i="16"/>
  <c r="S493" i="16"/>
  <c r="A493" i="16"/>
  <c r="S494" i="16" l="1"/>
  <c r="A494" i="16"/>
  <c r="D493" i="16"/>
  <c r="F493" i="16"/>
  <c r="G493" i="16"/>
  <c r="D494" i="16" l="1"/>
  <c r="G494" i="16"/>
  <c r="F494" i="16"/>
  <c r="A495" i="16"/>
  <c r="S495" i="16"/>
  <c r="S496" i="16" l="1"/>
  <c r="A496" i="16"/>
  <c r="D495" i="16"/>
  <c r="G495" i="16"/>
  <c r="F495" i="16"/>
  <c r="F496" i="16" l="1"/>
  <c r="G496" i="16"/>
  <c r="D496" i="16"/>
  <c r="S497" i="16"/>
  <c r="A497" i="16"/>
  <c r="S498" i="16" l="1"/>
  <c r="A498" i="16"/>
  <c r="G497" i="16"/>
  <c r="D497" i="16"/>
  <c r="F497" i="16"/>
  <c r="G498" i="16" l="1"/>
  <c r="F498" i="16"/>
  <c r="D498" i="16"/>
  <c r="S499" i="16"/>
  <c r="A499" i="16"/>
  <c r="G499" i="16" l="1"/>
  <c r="F499" i="16"/>
  <c r="D499" i="16"/>
  <c r="A500" i="16"/>
  <c r="S500" i="16"/>
  <c r="A501" i="16" l="1"/>
  <c r="S501" i="16"/>
  <c r="G500" i="16"/>
  <c r="D500" i="16"/>
  <c r="F500" i="16"/>
  <c r="S502" i="16" l="1"/>
  <c r="A502" i="16"/>
  <c r="D501" i="16"/>
  <c r="G501" i="16"/>
  <c r="F501" i="16"/>
  <c r="D502" i="16" l="1"/>
  <c r="F502" i="16"/>
  <c r="G502" i="16"/>
  <c r="S503" i="16"/>
  <c r="A503" i="16"/>
  <c r="S504" i="16" l="1"/>
  <c r="A504" i="16"/>
  <c r="D503" i="16"/>
  <c r="G503" i="16"/>
  <c r="F503" i="16"/>
  <c r="G504" i="16" l="1"/>
  <c r="F504" i="16"/>
  <c r="D504" i="16"/>
  <c r="S505" i="16"/>
  <c r="A505" i="16"/>
  <c r="S506" i="16" l="1"/>
  <c r="A506" i="16"/>
  <c r="D505" i="16"/>
  <c r="F505" i="16"/>
  <c r="G505" i="16"/>
  <c r="D506" i="16" l="1"/>
  <c r="G506" i="16"/>
  <c r="F506" i="16"/>
  <c r="S507" i="16"/>
  <c r="A507" i="16"/>
  <c r="S508" i="16" l="1"/>
  <c r="A508" i="16"/>
  <c r="D507" i="16"/>
  <c r="F507" i="16"/>
  <c r="G507" i="16"/>
  <c r="D508" i="16" l="1"/>
  <c r="G508" i="16"/>
  <c r="F508" i="16"/>
  <c r="A509" i="16"/>
  <c r="S509" i="16"/>
  <c r="D509" i="16" l="1"/>
  <c r="G509" i="16"/>
  <c r="F509" i="16"/>
  <c r="S510" i="16"/>
  <c r="A510" i="16"/>
  <c r="F510" i="16" l="1"/>
  <c r="G510" i="16"/>
  <c r="D510" i="16"/>
  <c r="S511" i="16"/>
  <c r="A511" i="16"/>
  <c r="F511" i="16" l="1"/>
  <c r="G511" i="16"/>
  <c r="D511" i="16"/>
  <c r="S512" i="16"/>
  <c r="A512" i="16"/>
  <c r="F512" i="16" l="1"/>
  <c r="D512" i="16"/>
  <c r="G512" i="16"/>
  <c r="S513" i="16"/>
  <c r="A513" i="16"/>
  <c r="D513" i="16" l="1"/>
  <c r="F513" i="16"/>
  <c r="G513" i="16"/>
  <c r="A514" i="16"/>
  <c r="S514" i="16"/>
  <c r="D514" i="16" l="1"/>
  <c r="F514" i="16"/>
  <c r="G514" i="16"/>
  <c r="S515" i="16"/>
  <c r="A515" i="16"/>
  <c r="G515" i="16" l="1"/>
  <c r="F515" i="16"/>
  <c r="D515" i="16"/>
  <c r="S516" i="16"/>
  <c r="A516" i="16"/>
  <c r="G516" i="16" l="1"/>
  <c r="D516" i="16"/>
  <c r="F516" i="16"/>
  <c r="A517" i="16"/>
  <c r="S517" i="16"/>
  <c r="S518" i="16" l="1"/>
  <c r="A518" i="16"/>
  <c r="D517" i="16"/>
  <c r="G517" i="16"/>
  <c r="F517" i="16"/>
  <c r="D518" i="16" l="1"/>
  <c r="G518" i="16"/>
  <c r="F518" i="16"/>
  <c r="A519" i="16"/>
  <c r="S519" i="16"/>
  <c r="F519" i="16" l="1"/>
  <c r="D519" i="16"/>
  <c r="G519" i="16"/>
  <c r="S520" i="16"/>
  <c r="A520" i="16"/>
  <c r="G520" i="16" l="1"/>
  <c r="F520" i="16"/>
  <c r="D520" i="16"/>
  <c r="S521" i="16"/>
  <c r="A521" i="16"/>
  <c r="S522" i="16" l="1"/>
  <c r="A522" i="16"/>
  <c r="D521" i="16"/>
  <c r="F521" i="16"/>
  <c r="G521" i="16"/>
  <c r="S523" i="16" l="1"/>
  <c r="A523" i="16"/>
  <c r="D522" i="16"/>
  <c r="F522" i="16"/>
  <c r="G522" i="16"/>
  <c r="D523" i="16" l="1"/>
  <c r="G523" i="16"/>
  <c r="F523" i="16"/>
  <c r="S524" i="16"/>
  <c r="A524" i="16"/>
  <c r="G524" i="16" l="1"/>
  <c r="D524" i="16"/>
  <c r="F524" i="16"/>
  <c r="S525" i="16"/>
  <c r="A525" i="16"/>
  <c r="D525" i="16" l="1"/>
  <c r="G525" i="16"/>
  <c r="F525" i="16"/>
  <c r="A526" i="16"/>
  <c r="S526" i="16"/>
  <c r="D526" i="16" l="1"/>
  <c r="G526" i="16"/>
  <c r="F526" i="16"/>
  <c r="S527" i="16"/>
  <c r="A527" i="16"/>
  <c r="F527" i="16" l="1"/>
  <c r="D527" i="16"/>
  <c r="G527" i="16"/>
  <c r="S528" i="16"/>
  <c r="A528" i="16"/>
  <c r="D528" i="16" l="1"/>
  <c r="F528" i="16"/>
  <c r="G528" i="16"/>
  <c r="A529" i="16"/>
  <c r="S529" i="16"/>
  <c r="S530" i="16" l="1"/>
  <c r="A530" i="16"/>
  <c r="D529" i="16"/>
  <c r="G529" i="16"/>
  <c r="F529" i="16"/>
  <c r="F530" i="16" l="1"/>
  <c r="G530" i="16"/>
  <c r="D530" i="16"/>
  <c r="S531" i="16"/>
  <c r="A531" i="16"/>
  <c r="A532" i="16" l="1"/>
  <c r="S532" i="16"/>
  <c r="F531" i="16"/>
  <c r="D531" i="16"/>
  <c r="G531" i="16"/>
  <c r="G532" i="16" l="1"/>
  <c r="F532" i="16"/>
  <c r="D532" i="16"/>
  <c r="S533" i="16"/>
  <c r="A533" i="16"/>
  <c r="S534" i="16" l="1"/>
  <c r="A534" i="16"/>
  <c r="D533" i="16"/>
  <c r="G533" i="16"/>
  <c r="F533" i="16"/>
  <c r="D534" i="16" l="1"/>
  <c r="F534" i="16"/>
  <c r="G534" i="16"/>
  <c r="S535" i="16"/>
  <c r="A535" i="16"/>
  <c r="A536" i="16" l="1"/>
  <c r="S536" i="16"/>
  <c r="D535" i="16"/>
  <c r="G535" i="16"/>
  <c r="F535" i="16"/>
  <c r="G536" i="16" l="1"/>
  <c r="F536" i="16"/>
  <c r="D536" i="16"/>
  <c r="S537" i="16"/>
  <c r="A537" i="16"/>
  <c r="A538" i="16" l="1"/>
  <c r="S538" i="16"/>
  <c r="G537" i="16"/>
  <c r="D537" i="16"/>
  <c r="F537" i="16"/>
  <c r="S539" i="16" l="1"/>
  <c r="A539" i="16"/>
  <c r="F538" i="16"/>
  <c r="D538" i="16"/>
  <c r="G538" i="16"/>
  <c r="D539" i="16" l="1"/>
  <c r="G539" i="16"/>
  <c r="F539" i="16"/>
  <c r="S540" i="16"/>
  <c r="A540" i="16"/>
  <c r="S541" i="16" l="1"/>
  <c r="A541" i="16"/>
  <c r="G540" i="16"/>
  <c r="F540" i="16"/>
  <c r="D540" i="16"/>
  <c r="D541" i="16" l="1"/>
  <c r="F541" i="16"/>
  <c r="G541" i="16"/>
  <c r="S542" i="16"/>
  <c r="A542" i="16"/>
  <c r="D542" i="16" l="1"/>
  <c r="F542" i="16"/>
  <c r="G542" i="16"/>
  <c r="S543" i="16"/>
  <c r="A543" i="16"/>
  <c r="S544" i="16" l="1"/>
  <c r="A544" i="16"/>
  <c r="F543" i="16"/>
  <c r="G543" i="16"/>
  <c r="D543" i="16"/>
  <c r="A545" i="16" l="1"/>
  <c r="S545" i="16"/>
  <c r="G544" i="16"/>
  <c r="D544" i="16"/>
  <c r="F544" i="16"/>
  <c r="S546" i="16" l="1"/>
  <c r="A546" i="16"/>
  <c r="D545" i="16"/>
  <c r="G545" i="16"/>
  <c r="F545" i="16"/>
  <c r="F546" i="16" l="1"/>
  <c r="D546" i="16"/>
  <c r="G546" i="16"/>
  <c r="S547" i="16"/>
  <c r="A547" i="16"/>
  <c r="S548" i="16" l="1"/>
  <c r="A548" i="16"/>
  <c r="D547" i="16"/>
  <c r="G547" i="16"/>
  <c r="F547" i="16"/>
  <c r="G548" i="16" l="1"/>
  <c r="F548" i="16"/>
  <c r="D548" i="16"/>
  <c r="S549" i="16"/>
  <c r="A549" i="16"/>
  <c r="G549" i="16" l="1"/>
  <c r="F549" i="16"/>
  <c r="D549" i="16"/>
  <c r="S550" i="16"/>
  <c r="A550" i="16"/>
  <c r="A551" i="16" l="1"/>
  <c r="S551" i="16"/>
  <c r="G550" i="16"/>
  <c r="F550" i="16"/>
  <c r="D550" i="16"/>
  <c r="S552" i="16" l="1"/>
  <c r="A552" i="16"/>
  <c r="G551" i="16"/>
  <c r="D551" i="16"/>
  <c r="F551" i="16"/>
  <c r="F552" i="16" l="1"/>
  <c r="D552" i="16"/>
  <c r="G552" i="16"/>
  <c r="S553" i="16"/>
  <c r="A553" i="16"/>
  <c r="S554" i="16" l="1"/>
  <c r="A554" i="16"/>
  <c r="D553" i="16"/>
  <c r="G553" i="16"/>
  <c r="F553" i="16"/>
  <c r="F554" i="16" l="1"/>
  <c r="G554" i="16"/>
  <c r="D554" i="16"/>
  <c r="S555" i="16"/>
  <c r="A555" i="16"/>
  <c r="F555" i="16" l="1"/>
  <c r="D555" i="16"/>
  <c r="G555" i="16"/>
  <c r="S556" i="16"/>
  <c r="A556" i="16"/>
  <c r="F556" i="16" l="1"/>
  <c r="G556" i="16"/>
  <c r="D556" i="16"/>
  <c r="S557" i="16"/>
  <c r="A557" i="16"/>
  <c r="F557" i="16" l="1"/>
  <c r="G557" i="16"/>
  <c r="D557" i="16"/>
  <c r="S558" i="16"/>
  <c r="A558" i="16"/>
  <c r="F558" i="16" l="1"/>
  <c r="G558" i="16"/>
  <c r="D558" i="16"/>
  <c r="S559" i="16"/>
  <c r="A559" i="16"/>
  <c r="F559" i="16" l="1"/>
  <c r="D559" i="16"/>
  <c r="G559" i="16"/>
  <c r="S560" i="16"/>
  <c r="A560" i="16"/>
  <c r="D560" i="16" l="1"/>
  <c r="G560" i="16"/>
  <c r="F560" i="16"/>
  <c r="A561" i="16"/>
  <c r="S561" i="16"/>
  <c r="S562" i="16" l="1"/>
  <c r="A562" i="16"/>
  <c r="G561" i="16"/>
  <c r="F561" i="16"/>
  <c r="D561" i="16"/>
  <c r="G562" i="16" l="1"/>
  <c r="F562" i="16"/>
  <c r="D562" i="16"/>
  <c r="S563" i="16"/>
  <c r="A563" i="16"/>
  <c r="S564" i="16" l="1"/>
  <c r="A564" i="16"/>
  <c r="F563" i="16"/>
  <c r="D563" i="16"/>
  <c r="G563" i="16"/>
  <c r="G564" i="16" l="1"/>
  <c r="F564" i="16"/>
  <c r="D564" i="16"/>
  <c r="S565" i="16"/>
  <c r="A565" i="16"/>
  <c r="D565" i="16" l="1"/>
  <c r="F565" i="16"/>
  <c r="G565" i="16"/>
  <c r="S566" i="16"/>
  <c r="A566" i="16"/>
  <c r="G566" i="16" l="1"/>
  <c r="D566" i="16"/>
  <c r="F566" i="16"/>
  <c r="S567" i="16"/>
  <c r="A567" i="16"/>
  <c r="S568" i="16" l="1"/>
  <c r="A568" i="16"/>
  <c r="D567" i="16"/>
  <c r="F567" i="16"/>
  <c r="G567" i="16"/>
  <c r="D568" i="16" l="1"/>
  <c r="G568" i="16"/>
  <c r="F568" i="16"/>
  <c r="A569" i="16"/>
  <c r="S569" i="16"/>
  <c r="A570" i="16" l="1"/>
  <c r="S570" i="16"/>
  <c r="G569" i="16"/>
  <c r="F569" i="16"/>
  <c r="D569" i="16"/>
  <c r="D570" i="16" l="1"/>
  <c r="F570" i="16"/>
  <c r="G570" i="16"/>
  <c r="A571" i="16"/>
  <c r="S571" i="16"/>
  <c r="A572" i="16" l="1"/>
  <c r="S572" i="16"/>
  <c r="G571" i="16"/>
  <c r="F571" i="16"/>
  <c r="D571" i="16"/>
  <c r="S573" i="16" l="1"/>
  <c r="A573" i="16"/>
  <c r="G572" i="16"/>
  <c r="D572" i="16"/>
  <c r="F572" i="16"/>
  <c r="G573" i="16" l="1"/>
  <c r="D573" i="16"/>
  <c r="F573" i="16"/>
  <c r="S574" i="16"/>
  <c r="A574" i="16"/>
  <c r="S575" i="16" l="1"/>
  <c r="A575" i="16"/>
  <c r="D574" i="16"/>
  <c r="G574" i="16"/>
  <c r="F574" i="16"/>
  <c r="D575" i="16" l="1"/>
  <c r="G575" i="16"/>
  <c r="F575" i="16"/>
  <c r="S576" i="16"/>
  <c r="A576" i="16"/>
  <c r="S577" i="16" l="1"/>
  <c r="A577" i="16"/>
  <c r="G576" i="16"/>
  <c r="F576" i="16"/>
  <c r="D576" i="16"/>
  <c r="G577" i="16" l="1"/>
  <c r="F577" i="16"/>
  <c r="D577" i="16"/>
  <c r="S578" i="16"/>
  <c r="A578" i="16"/>
  <c r="A579" i="16" l="1"/>
  <c r="S579" i="16"/>
  <c r="G578" i="16"/>
  <c r="F578" i="16"/>
  <c r="D578" i="16"/>
  <c r="D579" i="16" l="1"/>
  <c r="G579" i="16"/>
  <c r="F579" i="16"/>
  <c r="S580" i="16"/>
  <c r="A580" i="16"/>
  <c r="A581" i="16" l="1"/>
  <c r="S581" i="16"/>
  <c r="G580" i="16"/>
  <c r="F580" i="16"/>
  <c r="D580" i="16"/>
  <c r="S582" i="16" l="1"/>
  <c r="A582" i="16"/>
  <c r="G581" i="16"/>
  <c r="F581" i="16"/>
  <c r="D581" i="16"/>
  <c r="D582" i="16" l="1"/>
  <c r="F582" i="16"/>
  <c r="G582" i="16"/>
  <c r="S583" i="16"/>
  <c r="A583" i="16"/>
  <c r="S584" i="16" l="1"/>
  <c r="A584" i="16"/>
  <c r="F583" i="16"/>
  <c r="D583" i="16"/>
  <c r="G583" i="16"/>
  <c r="D584" i="16" l="1"/>
  <c r="G584" i="16"/>
  <c r="F584" i="16"/>
  <c r="S585" i="16"/>
  <c r="A585" i="16"/>
  <c r="D585" i="16" l="1"/>
  <c r="G585" i="16"/>
  <c r="F585" i="16"/>
  <c r="S586" i="16"/>
  <c r="A586" i="16"/>
  <c r="S587" i="16" l="1"/>
  <c r="A587" i="16"/>
  <c r="G586" i="16"/>
  <c r="D586" i="16"/>
  <c r="F586" i="16"/>
  <c r="S588" i="16" l="1"/>
  <c r="A588" i="16"/>
  <c r="F587" i="16"/>
  <c r="D587" i="16"/>
  <c r="G587" i="16"/>
  <c r="S589" i="16" l="1"/>
  <c r="A589" i="16"/>
  <c r="D588" i="16"/>
  <c r="G588" i="16"/>
  <c r="F588" i="16"/>
  <c r="G589" i="16" l="1"/>
  <c r="F589" i="16"/>
  <c r="D589" i="16"/>
  <c r="A590" i="16"/>
  <c r="S590" i="16"/>
  <c r="A591" i="16" l="1"/>
  <c r="S591" i="16"/>
  <c r="D590" i="16"/>
  <c r="F590" i="16"/>
  <c r="G590" i="16"/>
  <c r="G591" i="16" l="1"/>
  <c r="D591" i="16"/>
  <c r="F591" i="16"/>
  <c r="S592" i="16"/>
  <c r="A592" i="16"/>
  <c r="G592" i="16" l="1"/>
  <c r="D592" i="16"/>
  <c r="F592" i="16"/>
  <c r="S593" i="16"/>
  <c r="A593" i="16"/>
  <c r="S594" i="16" l="1"/>
  <c r="A594" i="16"/>
  <c r="G593" i="16"/>
  <c r="F593" i="16"/>
  <c r="D593" i="16"/>
  <c r="D594" i="16" l="1"/>
  <c r="G594" i="16"/>
  <c r="F594" i="16"/>
  <c r="S595" i="16"/>
  <c r="A595" i="16"/>
  <c r="S596" i="16" l="1"/>
  <c r="A596" i="16"/>
  <c r="F595" i="16"/>
  <c r="G595" i="16"/>
  <c r="D595" i="16"/>
  <c r="D596" i="16" l="1"/>
  <c r="F596" i="16"/>
  <c r="G596" i="16"/>
  <c r="A597" i="16"/>
  <c r="S597" i="16"/>
  <c r="D597" i="16" l="1"/>
  <c r="G597" i="16"/>
  <c r="F597" i="16"/>
  <c r="S598" i="16"/>
  <c r="A598" i="16"/>
  <c r="D598" i="16" l="1"/>
  <c r="G598" i="16"/>
  <c r="F598" i="16"/>
  <c r="S599" i="16"/>
  <c r="A599" i="16"/>
  <c r="D599" i="16" l="1"/>
  <c r="G599" i="16"/>
  <c r="F599" i="16"/>
  <c r="S600" i="16"/>
  <c r="A600" i="16"/>
  <c r="D600" i="16" l="1"/>
  <c r="F600" i="16"/>
  <c r="G600" i="16"/>
  <c r="S601" i="16"/>
  <c r="A601" i="16"/>
  <c r="A602" i="16" l="1"/>
  <c r="S602" i="16"/>
  <c r="D601" i="16"/>
  <c r="F601" i="16"/>
  <c r="G601" i="16"/>
  <c r="G602" i="16" l="1"/>
  <c r="F602" i="16"/>
  <c r="D602" i="16"/>
  <c r="S603" i="16"/>
  <c r="A603" i="16"/>
  <c r="D603" i="16" l="1"/>
  <c r="F603" i="16"/>
  <c r="G603" i="16"/>
  <c r="S604" i="16"/>
  <c r="A604" i="16"/>
  <c r="F604" i="16" l="1"/>
  <c r="D604" i="16"/>
  <c r="G604" i="16"/>
  <c r="S605" i="16"/>
  <c r="A605" i="16"/>
  <c r="A606" i="16" l="1"/>
  <c r="S606" i="16"/>
  <c r="D605" i="16"/>
  <c r="F605" i="16"/>
  <c r="G605" i="16"/>
  <c r="D606" i="16" l="1"/>
  <c r="G606" i="16"/>
  <c r="F606" i="16"/>
  <c r="S607" i="16"/>
  <c r="A607" i="16"/>
  <c r="D607" i="16" l="1"/>
  <c r="F607" i="16"/>
  <c r="G607" i="16"/>
  <c r="S608" i="16"/>
  <c r="A608" i="16"/>
  <c r="S609" i="16" l="1"/>
  <c r="A609" i="16"/>
  <c r="F608" i="16"/>
  <c r="D608" i="16"/>
  <c r="G608" i="16"/>
  <c r="F609" i="16" l="1"/>
  <c r="D609" i="16"/>
  <c r="G609" i="16"/>
  <c r="S610" i="16"/>
  <c r="A610" i="16"/>
  <c r="D610" i="16" l="1"/>
  <c r="G610" i="16"/>
  <c r="F610" i="16"/>
  <c r="S611" i="16"/>
  <c r="A611" i="16"/>
  <c r="S612" i="16" l="1"/>
  <c r="A612" i="16"/>
  <c r="D611" i="16"/>
  <c r="G611" i="16"/>
  <c r="F611" i="16"/>
  <c r="S613" i="16" l="1"/>
  <c r="A613" i="16"/>
  <c r="F612" i="16"/>
  <c r="G612" i="16"/>
  <c r="D612" i="16"/>
  <c r="S614" i="16" l="1"/>
  <c r="A614" i="16"/>
  <c r="D613" i="16"/>
  <c r="G613" i="16"/>
  <c r="F613" i="16"/>
  <c r="S615" i="16" l="1"/>
  <c r="A615" i="16"/>
  <c r="G614" i="16"/>
  <c r="F614" i="16"/>
  <c r="D614" i="16"/>
  <c r="F615" i="16" l="1"/>
  <c r="D615" i="16"/>
  <c r="G615" i="16"/>
  <c r="A616" i="16"/>
  <c r="S616" i="16"/>
  <c r="F616" i="16" l="1"/>
  <c r="D616" i="16"/>
  <c r="G616" i="16"/>
  <c r="S617" i="16"/>
  <c r="A617" i="16"/>
  <c r="S618" i="16" l="1"/>
  <c r="A618" i="16"/>
  <c r="G617" i="16"/>
  <c r="F617" i="16"/>
  <c r="D617" i="16"/>
  <c r="G618" i="16" l="1"/>
  <c r="F618" i="16"/>
  <c r="D618" i="16"/>
  <c r="S619" i="16"/>
  <c r="A619" i="16"/>
  <c r="D619" i="16" l="1"/>
  <c r="G619" i="16"/>
  <c r="F619" i="16"/>
  <c r="S620" i="16"/>
  <c r="A620" i="16"/>
  <c r="D620" i="16" l="1"/>
  <c r="G620" i="16"/>
  <c r="F620" i="16"/>
  <c r="S621" i="16"/>
  <c r="A621" i="16"/>
  <c r="S622" i="16" l="1"/>
  <c r="A622" i="16"/>
  <c r="D621" i="16"/>
  <c r="G621" i="16"/>
  <c r="F621" i="16"/>
  <c r="F622" i="16" l="1"/>
  <c r="G622" i="16"/>
  <c r="D622" i="16"/>
  <c r="A623" i="16"/>
  <c r="S623" i="16"/>
  <c r="D623" i="16" l="1"/>
  <c r="G623" i="16"/>
  <c r="F623" i="16"/>
  <c r="S624" i="16"/>
  <c r="A624" i="16"/>
  <c r="D624" i="16" l="1"/>
  <c r="G624" i="16"/>
  <c r="F624" i="16"/>
  <c r="S625" i="16"/>
  <c r="A625" i="16"/>
  <c r="S626" i="16" l="1"/>
  <c r="A626" i="16"/>
  <c r="D625" i="16"/>
  <c r="F625" i="16"/>
  <c r="G625" i="16"/>
  <c r="F626" i="16" l="1"/>
  <c r="D626" i="16"/>
  <c r="G626" i="16"/>
  <c r="S627" i="16"/>
  <c r="A627" i="16"/>
  <c r="D627" i="16" l="1"/>
  <c r="F627" i="16"/>
  <c r="G627" i="16"/>
  <c r="A628" i="16"/>
  <c r="S628" i="16"/>
  <c r="A629" i="16" l="1"/>
  <c r="S629" i="16"/>
  <c r="D628" i="16"/>
  <c r="F628" i="16"/>
  <c r="G628" i="16"/>
  <c r="G629" i="16" l="1"/>
  <c r="F629" i="16"/>
  <c r="D629" i="16"/>
  <c r="S630" i="16"/>
  <c r="A630" i="16"/>
  <c r="F630" i="16" l="1"/>
  <c r="D630" i="16"/>
  <c r="G630" i="16"/>
  <c r="S631" i="16"/>
  <c r="A631" i="16"/>
  <c r="G631" i="16" l="1"/>
  <c r="D631" i="16"/>
  <c r="F631" i="16"/>
  <c r="S632" i="16"/>
  <c r="A632" i="16"/>
  <c r="A633" i="16" l="1"/>
  <c r="S633" i="16"/>
  <c r="D632" i="16"/>
  <c r="G632" i="16"/>
  <c r="F632" i="16"/>
  <c r="D633" i="16" l="1"/>
  <c r="G633" i="16"/>
  <c r="F633" i="16"/>
  <c r="S634" i="16"/>
  <c r="A634" i="16"/>
  <c r="A635" i="16" l="1"/>
  <c r="S635" i="16"/>
  <c r="D634" i="16"/>
  <c r="G634" i="16"/>
  <c r="F634" i="16"/>
  <c r="S636" i="16" l="1"/>
  <c r="A636" i="16"/>
  <c r="F635" i="16"/>
  <c r="G635" i="16"/>
  <c r="D635" i="16"/>
  <c r="A637" i="16" l="1"/>
  <c r="S637" i="16"/>
  <c r="G636" i="16"/>
  <c r="D636" i="16"/>
  <c r="F636" i="16"/>
  <c r="S638" i="16" l="1"/>
  <c r="A638" i="16"/>
  <c r="D637" i="16"/>
  <c r="G637" i="16"/>
  <c r="F637" i="16"/>
  <c r="A639" i="16" l="1"/>
  <c r="S639" i="16"/>
  <c r="D638" i="16"/>
  <c r="G638" i="16"/>
  <c r="F638" i="16"/>
  <c r="S640" i="16" l="1"/>
  <c r="A640" i="16"/>
  <c r="D639" i="16"/>
  <c r="G639" i="16"/>
  <c r="F639" i="16"/>
  <c r="S641" i="16" l="1"/>
  <c r="A641" i="16"/>
  <c r="G640" i="16"/>
  <c r="D640" i="16"/>
  <c r="F640" i="16"/>
  <c r="D641" i="16" l="1"/>
  <c r="G641" i="16"/>
  <c r="F641" i="16"/>
  <c r="S642" i="16"/>
  <c r="A642" i="16"/>
  <c r="S643" i="16" l="1"/>
  <c r="A643" i="16"/>
  <c r="F642" i="16"/>
  <c r="G642" i="16"/>
  <c r="D642" i="16"/>
  <c r="F643" i="16" l="1"/>
  <c r="G643" i="16"/>
  <c r="D643" i="16"/>
  <c r="A644" i="16"/>
  <c r="S644" i="16"/>
  <c r="F644" i="16" l="1"/>
  <c r="G644" i="16"/>
  <c r="D644" i="16"/>
  <c r="S645" i="16"/>
  <c r="A645" i="16"/>
  <c r="S646" i="16" l="1"/>
  <c r="A646" i="16"/>
  <c r="F645" i="16"/>
  <c r="G645" i="16"/>
  <c r="D645" i="16"/>
  <c r="G646" i="16" l="1"/>
  <c r="D646" i="16"/>
  <c r="F646" i="16"/>
  <c r="S647" i="16"/>
  <c r="A647" i="16"/>
  <c r="F647" i="16" l="1"/>
  <c r="D647" i="16"/>
  <c r="G647" i="16"/>
  <c r="S648" i="16"/>
  <c r="A648" i="16"/>
  <c r="D648" i="16" l="1"/>
  <c r="G648" i="16"/>
  <c r="F648" i="16"/>
  <c r="A649" i="16"/>
  <c r="S649" i="16"/>
  <c r="G649" i="16" l="1"/>
  <c r="F649" i="16"/>
  <c r="D649" i="16"/>
  <c r="A650" i="16"/>
  <c r="S650" i="16"/>
  <c r="S651" i="16" l="1"/>
  <c r="A651" i="16"/>
  <c r="G650" i="16"/>
  <c r="D650" i="16"/>
  <c r="F650" i="16"/>
  <c r="F651" i="16" l="1"/>
  <c r="G651" i="16"/>
  <c r="D651" i="16"/>
  <c r="S652" i="16"/>
  <c r="A652" i="16"/>
  <c r="S653" i="16" l="1"/>
  <c r="A653" i="16"/>
  <c r="F652" i="16"/>
  <c r="G652" i="16"/>
  <c r="D652" i="16"/>
  <c r="S654" i="16" l="1"/>
  <c r="A654" i="16"/>
  <c r="D653" i="16"/>
  <c r="G653" i="16"/>
  <c r="F653" i="16"/>
  <c r="S655" i="16" l="1"/>
  <c r="A655" i="16"/>
  <c r="D654" i="16"/>
  <c r="G654" i="16"/>
  <c r="F654" i="16"/>
  <c r="D655" i="16" l="1"/>
  <c r="G655" i="16"/>
  <c r="F655" i="16"/>
  <c r="S656" i="16"/>
  <c r="A656" i="16"/>
  <c r="G656" i="16" l="1"/>
  <c r="F656" i="16"/>
  <c r="D656" i="16"/>
  <c r="S657" i="16"/>
  <c r="A657" i="16"/>
  <c r="S658" i="16" l="1"/>
  <c r="A658" i="16"/>
  <c r="D657" i="16"/>
  <c r="G657" i="16"/>
  <c r="F657" i="16"/>
  <c r="F658" i="16" l="1"/>
  <c r="G658" i="16"/>
  <c r="D658" i="16"/>
  <c r="S659" i="16"/>
  <c r="A659" i="16"/>
  <c r="A660" i="16" l="1"/>
  <c r="S660" i="16"/>
  <c r="F659" i="16"/>
  <c r="G659" i="16"/>
  <c r="D659" i="16"/>
  <c r="G660" i="16" l="1"/>
  <c r="F660" i="16"/>
  <c r="D660" i="16"/>
  <c r="S661" i="16"/>
  <c r="A661" i="16"/>
  <c r="A662" i="16" l="1"/>
  <c r="S662" i="16"/>
  <c r="G661" i="16"/>
  <c r="D661" i="16"/>
  <c r="F661" i="16"/>
  <c r="G662" i="16" l="1"/>
  <c r="D662" i="16"/>
  <c r="F662" i="16"/>
  <c r="A663" i="16"/>
  <c r="S663" i="16"/>
  <c r="F663" i="16" l="1"/>
  <c r="D663" i="16"/>
  <c r="G663" i="16"/>
  <c r="S664" i="16"/>
  <c r="A664" i="16"/>
  <c r="F664" i="16" l="1"/>
  <c r="G664" i="16"/>
  <c r="D664" i="16"/>
  <c r="S665" i="16"/>
  <c r="A665" i="16"/>
  <c r="S666" i="16" l="1"/>
  <c r="A666" i="16"/>
  <c r="D665" i="16"/>
  <c r="G665" i="16"/>
  <c r="F665" i="16"/>
  <c r="D666" i="16" l="1"/>
  <c r="G666" i="16"/>
  <c r="F666" i="16"/>
  <c r="A667" i="16"/>
  <c r="S667" i="16"/>
  <c r="A668" i="16" l="1"/>
  <c r="S668" i="16"/>
  <c r="G667" i="16"/>
  <c r="D667" i="16"/>
  <c r="F667" i="16"/>
  <c r="F668" i="16" l="1"/>
  <c r="D668" i="16"/>
  <c r="G668" i="16"/>
  <c r="S669" i="16"/>
  <c r="A669" i="16"/>
  <c r="S670" i="16" l="1"/>
  <c r="A670" i="16"/>
  <c r="D669" i="16"/>
  <c r="F669" i="16"/>
  <c r="G669" i="16"/>
  <c r="F670" i="16" l="1"/>
  <c r="G670" i="16"/>
  <c r="D670" i="16"/>
  <c r="S671" i="16"/>
  <c r="A671" i="16"/>
  <c r="A672" i="16" l="1"/>
  <c r="S672" i="16"/>
  <c r="F671" i="16"/>
  <c r="G671" i="16"/>
  <c r="D671" i="16"/>
  <c r="S673" i="16" l="1"/>
  <c r="A673" i="16"/>
  <c r="G672" i="16"/>
  <c r="F672" i="16"/>
  <c r="D672" i="16"/>
  <c r="G673" i="16" l="1"/>
  <c r="D673" i="16"/>
  <c r="F673" i="16"/>
  <c r="A674" i="16"/>
  <c r="S674" i="16"/>
  <c r="F674" i="16" l="1"/>
  <c r="D674" i="16"/>
  <c r="G674" i="16"/>
  <c r="S675" i="16"/>
  <c r="A675" i="16"/>
  <c r="S676" i="16" l="1"/>
  <c r="A676" i="16"/>
  <c r="F675" i="16"/>
  <c r="G675" i="16"/>
  <c r="D675" i="16"/>
  <c r="D676" i="16" l="1"/>
  <c r="G676" i="16"/>
  <c r="F676" i="16"/>
  <c r="A677" i="16"/>
  <c r="S677" i="16"/>
  <c r="S678" i="16" l="1"/>
  <c r="A678" i="16"/>
  <c r="D677" i="16"/>
  <c r="G677" i="16"/>
  <c r="F677" i="16"/>
  <c r="G678" i="16" l="1"/>
  <c r="F678" i="16"/>
  <c r="D678" i="16"/>
  <c r="S679" i="16"/>
  <c r="A679" i="16"/>
  <c r="S680" i="16" l="1"/>
  <c r="A680" i="16"/>
  <c r="G679" i="16"/>
  <c r="D679" i="16"/>
  <c r="F679" i="16"/>
  <c r="S681" i="16" l="1"/>
  <c r="A681" i="16"/>
  <c r="G680" i="16"/>
  <c r="D680" i="16"/>
  <c r="F680" i="16"/>
  <c r="F681" i="16" l="1"/>
  <c r="G681" i="16"/>
  <c r="D681" i="16"/>
  <c r="A682" i="16"/>
  <c r="S682" i="16"/>
  <c r="G682" i="16" l="1"/>
  <c r="F682" i="16"/>
  <c r="D682" i="16"/>
  <c r="A683" i="16"/>
  <c r="S683" i="16"/>
  <c r="G683" i="16" l="1"/>
  <c r="F683" i="16"/>
  <c r="D683" i="16"/>
  <c r="S684" i="16"/>
  <c r="A684" i="16"/>
  <c r="G684" i="16" l="1"/>
  <c r="F684" i="16"/>
  <c r="D684" i="16"/>
  <c r="S685" i="16"/>
  <c r="A685" i="16"/>
  <c r="G685" i="16" l="1"/>
  <c r="F685" i="16"/>
  <c r="D685" i="16"/>
  <c r="S686" i="16"/>
  <c r="A686" i="16"/>
  <c r="G686" i="16" l="1"/>
  <c r="F686" i="16"/>
  <c r="D686" i="16"/>
  <c r="S687" i="16"/>
  <c r="A687" i="16"/>
  <c r="A688" i="16" l="1"/>
  <c r="S688" i="16"/>
  <c r="G687" i="16"/>
  <c r="D687" i="16"/>
  <c r="F687" i="16"/>
  <c r="S689" i="16" l="1"/>
  <c r="A689" i="16"/>
  <c r="G688" i="16"/>
  <c r="F688" i="16"/>
  <c r="D688" i="16"/>
  <c r="D689" i="16" l="1"/>
  <c r="F689" i="16"/>
  <c r="G689" i="16"/>
  <c r="S690" i="16"/>
  <c r="A690" i="16"/>
  <c r="S691" i="16" l="1"/>
  <c r="A691" i="16"/>
  <c r="F690" i="16"/>
  <c r="D690" i="16"/>
  <c r="G690" i="16"/>
  <c r="F691" i="16" l="1"/>
  <c r="D691" i="16"/>
  <c r="G691" i="16"/>
  <c r="A692" i="16"/>
  <c r="S692" i="16"/>
  <c r="G692" i="16" l="1"/>
  <c r="D692" i="16"/>
  <c r="F692" i="16"/>
  <c r="A693" i="16"/>
  <c r="S693" i="16"/>
  <c r="D693" i="16" l="1"/>
  <c r="G693" i="16"/>
  <c r="F693" i="16"/>
  <c r="S694" i="16"/>
  <c r="A694" i="16"/>
  <c r="S695" i="16" l="1"/>
  <c r="A695" i="16"/>
  <c r="G694" i="16"/>
  <c r="F694" i="16"/>
  <c r="D694" i="16"/>
  <c r="F695" i="16" l="1"/>
  <c r="G695" i="16"/>
  <c r="D695" i="16"/>
  <c r="S696" i="16"/>
  <c r="A696" i="16"/>
  <c r="S697" i="16" l="1"/>
  <c r="A697" i="16"/>
  <c r="F696" i="16"/>
  <c r="G696" i="16"/>
  <c r="D696" i="16"/>
  <c r="S698" i="16" l="1"/>
  <c r="A698" i="16"/>
  <c r="F697" i="16"/>
  <c r="G697" i="16"/>
  <c r="D697" i="16"/>
  <c r="G698" i="16" l="1"/>
  <c r="D698" i="16"/>
  <c r="F698" i="16"/>
  <c r="S699" i="16"/>
  <c r="A699" i="16"/>
  <c r="F699" i="16" l="1"/>
  <c r="D699" i="16"/>
  <c r="G699" i="16"/>
  <c r="S700" i="16"/>
  <c r="A700" i="16"/>
  <c r="G700" i="16" l="1"/>
  <c r="D700" i="16"/>
  <c r="F700" i="16"/>
  <c r="S701" i="16"/>
  <c r="A701" i="16"/>
  <c r="G701" i="16" l="1"/>
  <c r="D701" i="16"/>
  <c r="F701" i="16"/>
  <c r="S702" i="16"/>
  <c r="A702" i="16"/>
  <c r="G702" i="16" l="1"/>
  <c r="F702" i="16"/>
  <c r="D702" i="16"/>
  <c r="S703" i="16"/>
  <c r="A703" i="16"/>
  <c r="A704" i="16" l="1"/>
  <c r="S704" i="16"/>
  <c r="F703" i="16"/>
  <c r="D703" i="16"/>
  <c r="G703" i="16"/>
  <c r="A705" i="16" l="1"/>
  <c r="S705" i="16"/>
  <c r="G704" i="16"/>
  <c r="F704" i="16"/>
  <c r="D704" i="16"/>
  <c r="D705" i="16" l="1"/>
  <c r="G705" i="16"/>
  <c r="F705" i="16"/>
  <c r="A706" i="16"/>
  <c r="S706" i="16"/>
  <c r="A707" i="16" l="1"/>
  <c r="S707" i="16"/>
  <c r="F706" i="16"/>
  <c r="G706" i="16"/>
  <c r="D706" i="16"/>
  <c r="F707" i="16" l="1"/>
  <c r="D707" i="16"/>
  <c r="G707" i="16"/>
  <c r="S708" i="16"/>
  <c r="A708" i="16"/>
  <c r="F708" i="16" l="1"/>
  <c r="D708" i="16"/>
  <c r="G708" i="16"/>
  <c r="S709" i="16"/>
  <c r="A709" i="16"/>
  <c r="D709" i="16" l="1"/>
  <c r="G709" i="16"/>
  <c r="F709" i="16"/>
  <c r="A710" i="16"/>
  <c r="S710" i="16"/>
  <c r="F710" i="16" l="1"/>
  <c r="G710" i="16"/>
  <c r="D710" i="16"/>
  <c r="S711" i="16"/>
  <c r="A711" i="16"/>
  <c r="S712" i="16" l="1"/>
  <c r="A712" i="16"/>
  <c r="D711" i="16"/>
  <c r="G711" i="16"/>
  <c r="F711" i="16"/>
  <c r="D712" i="16" l="1"/>
  <c r="G712" i="16"/>
  <c r="F712" i="16"/>
  <c r="S713" i="16"/>
  <c r="A713" i="16"/>
  <c r="S714" i="16" l="1"/>
  <c r="A714" i="16"/>
  <c r="D713" i="16"/>
  <c r="G713" i="16"/>
  <c r="F713" i="16"/>
  <c r="G714" i="16" l="1"/>
  <c r="D714" i="16"/>
  <c r="F714" i="16"/>
  <c r="S715" i="16"/>
  <c r="A715" i="16"/>
  <c r="S716" i="16" l="1"/>
  <c r="A716" i="16"/>
  <c r="F715" i="16"/>
  <c r="D715" i="16"/>
  <c r="G715" i="16"/>
  <c r="D716" i="16" l="1"/>
  <c r="F716" i="16"/>
  <c r="G716" i="16"/>
  <c r="S717" i="16"/>
  <c r="A717" i="16"/>
  <c r="D717" i="16" l="1"/>
  <c r="G717" i="16"/>
  <c r="F717" i="16"/>
  <c r="S718" i="16"/>
  <c r="A718" i="16"/>
  <c r="F718" i="16" l="1"/>
  <c r="G718" i="16"/>
  <c r="D718" i="16"/>
  <c r="S719" i="16"/>
  <c r="A719" i="16"/>
  <c r="F719" i="16" l="1"/>
  <c r="D719" i="16"/>
  <c r="G719" i="16"/>
  <c r="S720" i="16"/>
  <c r="A720" i="16"/>
  <c r="S721" i="16" l="1"/>
  <c r="A721" i="16"/>
  <c r="G720" i="16"/>
  <c r="F720" i="16"/>
  <c r="D720" i="16"/>
  <c r="G721" i="16" l="1"/>
  <c r="D721" i="16"/>
  <c r="F721" i="16"/>
  <c r="A722" i="16"/>
  <c r="S722" i="16"/>
  <c r="D722" i="16" l="1"/>
  <c r="F722" i="16"/>
  <c r="G722" i="16"/>
  <c r="S723" i="16"/>
  <c r="A723" i="16"/>
  <c r="S724" i="16" l="1"/>
  <c r="A724" i="16"/>
  <c r="G723" i="16"/>
  <c r="D723" i="16"/>
  <c r="F723" i="16"/>
  <c r="A725" i="16" l="1"/>
  <c r="S725" i="16"/>
  <c r="F724" i="16"/>
  <c r="G724" i="16"/>
  <c r="D724" i="16"/>
  <c r="S726" i="16" l="1"/>
  <c r="A726" i="16"/>
  <c r="D725" i="16"/>
  <c r="G725" i="16"/>
  <c r="F725" i="16"/>
  <c r="F726" i="16" l="1"/>
  <c r="D726" i="16"/>
  <c r="G726" i="16"/>
  <c r="S727" i="16"/>
  <c r="A727" i="16"/>
  <c r="S728" i="16" l="1"/>
  <c r="A728" i="16"/>
  <c r="D727" i="16"/>
  <c r="G727" i="16"/>
  <c r="F727" i="16"/>
  <c r="D728" i="16" l="1"/>
  <c r="G728" i="16"/>
  <c r="F728" i="16"/>
  <c r="S729" i="16"/>
  <c r="A729" i="16"/>
  <c r="D729" i="16" l="1"/>
  <c r="F729" i="16"/>
  <c r="G729" i="16"/>
  <c r="S730" i="16"/>
  <c r="A730" i="16"/>
  <c r="D730" i="16" l="1"/>
  <c r="G730" i="16"/>
  <c r="F730" i="16"/>
  <c r="S731" i="16"/>
  <c r="A731" i="16"/>
  <c r="S732" i="16" l="1"/>
  <c r="A732" i="16"/>
  <c r="D731" i="16"/>
  <c r="F731" i="16"/>
  <c r="G731" i="16"/>
  <c r="G732" i="16" l="1"/>
  <c r="D732" i="16"/>
  <c r="F732" i="16"/>
  <c r="S733" i="16"/>
  <c r="A733" i="16"/>
  <c r="S734" i="16" l="1"/>
  <c r="A734" i="16"/>
  <c r="G733" i="16"/>
  <c r="D733" i="16"/>
  <c r="F733" i="16"/>
  <c r="F734" i="16" l="1"/>
  <c r="G734" i="16"/>
  <c r="D734" i="16"/>
  <c r="S735" i="16"/>
  <c r="A735" i="16"/>
  <c r="F735" i="16" l="1"/>
  <c r="G735" i="16"/>
  <c r="D735" i="16"/>
  <c r="A736" i="16"/>
  <c r="S736" i="16"/>
  <c r="S737" i="16" l="1"/>
  <c r="A737" i="16"/>
  <c r="G736" i="16"/>
  <c r="D736" i="16"/>
  <c r="F736" i="16"/>
  <c r="F737" i="16" l="1"/>
  <c r="G737" i="16"/>
  <c r="D737" i="16"/>
  <c r="A738" i="16"/>
  <c r="S738" i="16"/>
  <c r="D738" i="16" l="1"/>
  <c r="G738" i="16"/>
  <c r="F738" i="16"/>
  <c r="S739" i="16"/>
  <c r="A739" i="16"/>
  <c r="F739" i="16" l="1"/>
  <c r="G739" i="16"/>
  <c r="D739" i="16"/>
  <c r="S740" i="16"/>
  <c r="A740" i="16"/>
  <c r="A741" i="16" l="1"/>
  <c r="S741" i="16"/>
  <c r="F740" i="16"/>
  <c r="G740" i="16"/>
  <c r="D740" i="16"/>
  <c r="D741" i="16" l="1"/>
  <c r="G741" i="16"/>
  <c r="F741" i="16"/>
  <c r="A742" i="16"/>
  <c r="S742" i="16"/>
  <c r="S743" i="16" l="1"/>
  <c r="A743" i="16"/>
  <c r="D742" i="16"/>
  <c r="F742" i="16"/>
  <c r="G742" i="16"/>
  <c r="A744" i="16" l="1"/>
  <c r="S744" i="16"/>
  <c r="F743" i="16"/>
  <c r="D743" i="16"/>
  <c r="G743" i="16"/>
  <c r="F744" i="16" l="1"/>
  <c r="G744" i="16"/>
  <c r="D744" i="16"/>
  <c r="A745" i="16"/>
  <c r="S745" i="16"/>
  <c r="G745" i="16" l="1"/>
  <c r="F745" i="16"/>
  <c r="D745" i="16"/>
  <c r="S746" i="16"/>
  <c r="A746" i="16"/>
  <c r="A747" i="16" l="1"/>
  <c r="S747" i="16"/>
  <c r="G746" i="16"/>
  <c r="D746" i="16"/>
  <c r="F746" i="16"/>
  <c r="F747" i="16" l="1"/>
  <c r="D747" i="16"/>
  <c r="G747" i="16"/>
  <c r="S748" i="16"/>
  <c r="A748" i="16"/>
  <c r="G748" i="16" l="1"/>
  <c r="F748" i="16"/>
  <c r="D748" i="16"/>
  <c r="S749" i="16"/>
  <c r="A749" i="16"/>
  <c r="D749" i="16" l="1"/>
  <c r="G749" i="16"/>
  <c r="F749" i="16"/>
  <c r="S750" i="16"/>
  <c r="A750" i="16"/>
  <c r="S751" i="16" l="1"/>
  <c r="A751" i="16"/>
  <c r="G750" i="16"/>
  <c r="F750" i="16"/>
  <c r="D750" i="16"/>
  <c r="D751" i="16" l="1"/>
  <c r="G751" i="16"/>
  <c r="F751" i="16"/>
  <c r="S752" i="16"/>
  <c r="A752" i="16"/>
  <c r="S753" i="16" l="1"/>
  <c r="A753" i="16"/>
  <c r="G752" i="16"/>
  <c r="D752" i="16"/>
  <c r="F752" i="16"/>
  <c r="D753" i="16" l="1"/>
  <c r="F753" i="16"/>
  <c r="G753" i="16"/>
  <c r="A754" i="16"/>
  <c r="S754" i="16"/>
  <c r="G754" i="16" l="1"/>
  <c r="D754" i="16"/>
  <c r="F754" i="16"/>
  <c r="S755" i="16"/>
  <c r="A755" i="16"/>
  <c r="S756" i="16" l="1"/>
  <c r="A756" i="16"/>
  <c r="F755" i="16"/>
  <c r="D755" i="16"/>
  <c r="G755" i="16"/>
  <c r="G756" i="16" l="1"/>
  <c r="D756" i="16"/>
  <c r="F756" i="16"/>
  <c r="S757" i="16"/>
  <c r="A757" i="16"/>
  <c r="S758" i="16" l="1"/>
  <c r="A758" i="16"/>
  <c r="G757" i="16"/>
  <c r="D757" i="16"/>
  <c r="F757" i="16"/>
  <c r="F758" i="16" l="1"/>
  <c r="D758" i="16"/>
  <c r="G758" i="16"/>
  <c r="A759" i="16"/>
  <c r="S759" i="16"/>
  <c r="S760" i="16" l="1"/>
  <c r="A760" i="16"/>
  <c r="D759" i="16"/>
  <c r="G759" i="16"/>
  <c r="F759" i="16"/>
  <c r="F760" i="16" l="1"/>
  <c r="D760" i="16"/>
  <c r="G760" i="16"/>
  <c r="A761" i="16"/>
  <c r="S761" i="16"/>
  <c r="A762" i="16" l="1"/>
  <c r="S762" i="16"/>
  <c r="F761" i="16"/>
  <c r="G761" i="16"/>
  <c r="D761" i="16"/>
  <c r="G762" i="16" l="1"/>
  <c r="D762" i="16"/>
  <c r="F762" i="16"/>
  <c r="S763" i="16"/>
  <c r="A763" i="16"/>
  <c r="S764" i="16" l="1"/>
  <c r="A764" i="16"/>
  <c r="F763" i="16"/>
  <c r="G763" i="16"/>
  <c r="D763" i="16"/>
  <c r="F764" i="16" l="1"/>
  <c r="D764" i="16"/>
  <c r="G764" i="16"/>
  <c r="S765" i="16"/>
  <c r="A765" i="16"/>
  <c r="S766" i="16" l="1"/>
  <c r="A766" i="16"/>
  <c r="G765" i="16"/>
  <c r="F765" i="16"/>
  <c r="D765" i="16"/>
  <c r="F766" i="16" l="1"/>
  <c r="G766" i="16"/>
  <c r="D766" i="16"/>
  <c r="A767" i="16"/>
  <c r="S767" i="16"/>
  <c r="G767" i="16" l="1"/>
  <c r="F767" i="16"/>
  <c r="D767" i="16"/>
  <c r="S768" i="16"/>
  <c r="A768" i="16"/>
  <c r="S769" i="16" l="1"/>
  <c r="A769" i="16"/>
  <c r="F768" i="16"/>
  <c r="G768" i="16"/>
  <c r="D768" i="16"/>
  <c r="F769" i="16" l="1"/>
  <c r="G769" i="16"/>
  <c r="D769" i="16"/>
  <c r="S770" i="16"/>
  <c r="A770" i="16"/>
  <c r="D770" i="16" l="1"/>
  <c r="F770" i="16"/>
  <c r="G770" i="16"/>
  <c r="S771" i="16"/>
  <c r="A771" i="16"/>
  <c r="A772" i="16" l="1"/>
  <c r="S772" i="16"/>
  <c r="G771" i="16"/>
  <c r="D771" i="16"/>
  <c r="F771" i="16"/>
  <c r="S773" i="16" l="1"/>
  <c r="A773" i="16"/>
  <c r="G772" i="16"/>
  <c r="F772" i="16"/>
  <c r="D772" i="16"/>
  <c r="D773" i="16" l="1"/>
  <c r="G773" i="16"/>
  <c r="F773" i="16"/>
  <c r="S774" i="16"/>
  <c r="A774" i="16"/>
  <c r="S775" i="16" l="1"/>
  <c r="A775" i="16"/>
  <c r="G774" i="16"/>
  <c r="F774" i="16"/>
  <c r="D774" i="16"/>
  <c r="G775" i="16" l="1"/>
  <c r="D775" i="16"/>
  <c r="F775" i="16"/>
  <c r="A776" i="16"/>
  <c r="S776" i="16"/>
  <c r="G776" i="16" l="1"/>
  <c r="F776" i="16"/>
  <c r="D776" i="16"/>
  <c r="S777" i="16"/>
  <c r="A777" i="16"/>
  <c r="D777" i="16" l="1"/>
  <c r="G777" i="16"/>
  <c r="F777" i="16"/>
  <c r="S778" i="16"/>
  <c r="A778" i="16"/>
  <c r="G778" i="16" l="1"/>
  <c r="F778" i="16"/>
  <c r="D778" i="16"/>
  <c r="A779" i="16"/>
  <c r="S779" i="16"/>
  <c r="S780" i="16" l="1"/>
  <c r="A780" i="16"/>
  <c r="F779" i="16"/>
  <c r="D779" i="16"/>
  <c r="G779" i="16"/>
  <c r="F780" i="16" l="1"/>
  <c r="D780" i="16"/>
  <c r="G780" i="16"/>
  <c r="A781" i="16"/>
  <c r="S781" i="16"/>
  <c r="F781" i="16" l="1"/>
  <c r="G781" i="16"/>
  <c r="D781" i="16"/>
  <c r="S782" i="16"/>
  <c r="A782" i="16"/>
  <c r="S783" i="16" l="1"/>
  <c r="A783" i="16"/>
  <c r="G782" i="16"/>
  <c r="F782" i="16"/>
  <c r="D782" i="16"/>
  <c r="F783" i="16" l="1"/>
  <c r="D783" i="16"/>
  <c r="G783" i="16"/>
  <c r="S784" i="16"/>
  <c r="A784" i="16"/>
  <c r="S785" i="16" l="1"/>
  <c r="A785" i="16"/>
  <c r="F784" i="16"/>
  <c r="G784" i="16"/>
  <c r="D784" i="16"/>
  <c r="D785" i="16" l="1"/>
  <c r="G785" i="16"/>
  <c r="F785" i="16"/>
  <c r="S786" i="16"/>
  <c r="A786" i="16"/>
  <c r="S787" i="16" l="1"/>
  <c r="A787" i="16"/>
  <c r="F786" i="16"/>
  <c r="D786" i="16"/>
  <c r="G786" i="16"/>
  <c r="D787" i="16" l="1"/>
  <c r="G787" i="16"/>
  <c r="F787" i="16"/>
  <c r="A788" i="16"/>
  <c r="S788" i="16"/>
  <c r="F788" i="16" l="1"/>
  <c r="G788" i="16"/>
  <c r="D788" i="16"/>
  <c r="S789" i="16"/>
  <c r="A789" i="16"/>
  <c r="D789" i="16" l="1"/>
  <c r="G789" i="16"/>
  <c r="F789" i="16"/>
  <c r="S790" i="16"/>
  <c r="A790" i="16"/>
  <c r="A791" i="16" l="1"/>
  <c r="S791" i="16"/>
  <c r="D790" i="16"/>
  <c r="F790" i="16"/>
  <c r="G790" i="16"/>
  <c r="S792" i="16" l="1"/>
  <c r="A792" i="16"/>
  <c r="F791" i="16"/>
  <c r="G791" i="16"/>
  <c r="D791" i="16"/>
  <c r="D792" i="16" l="1"/>
  <c r="F792" i="16"/>
  <c r="G792" i="16"/>
  <c r="A793" i="16"/>
  <c r="S793" i="16"/>
  <c r="D793" i="16" l="1"/>
  <c r="G793" i="16"/>
  <c r="F793" i="16"/>
  <c r="S794" i="16"/>
  <c r="A794" i="16"/>
  <c r="A795" i="16" l="1"/>
  <c r="S795" i="16"/>
  <c r="F794" i="16"/>
  <c r="D794" i="16"/>
  <c r="G794" i="16"/>
  <c r="S796" i="16" l="1"/>
  <c r="A796" i="16"/>
  <c r="D795" i="16"/>
  <c r="F795" i="16"/>
  <c r="G795" i="16"/>
  <c r="D796" i="16" l="1"/>
  <c r="G796" i="16"/>
  <c r="F796" i="16"/>
  <c r="A797" i="16"/>
  <c r="S797" i="16"/>
  <c r="A798" i="16" l="1"/>
  <c r="S798" i="16"/>
  <c r="D797" i="16"/>
  <c r="G797" i="16"/>
  <c r="F797" i="16"/>
  <c r="A799" i="16" l="1"/>
  <c r="S799" i="16"/>
  <c r="D798" i="16"/>
  <c r="G798" i="16"/>
  <c r="F798" i="16"/>
  <c r="S800" i="16" l="1"/>
  <c r="A800" i="16"/>
  <c r="F799" i="16"/>
  <c r="D799" i="16"/>
  <c r="G799" i="16"/>
  <c r="F800" i="16" l="1"/>
  <c r="G800" i="16"/>
  <c r="D800" i="16"/>
  <c r="S801" i="16"/>
  <c r="A801" i="16"/>
  <c r="S802" i="16" l="1"/>
  <c r="A802" i="16"/>
  <c r="D801" i="16"/>
  <c r="G801" i="16"/>
  <c r="F801" i="16"/>
  <c r="D802" i="16" l="1"/>
  <c r="G802" i="16"/>
  <c r="F802" i="16"/>
  <c r="S803" i="16"/>
  <c r="A803" i="16"/>
  <c r="S804" i="16" l="1"/>
  <c r="A804" i="16"/>
  <c r="G803" i="16"/>
  <c r="F803" i="16"/>
  <c r="D803" i="16"/>
  <c r="F804" i="16" l="1"/>
  <c r="D804" i="16"/>
  <c r="G804" i="16"/>
  <c r="S805" i="16"/>
  <c r="A805" i="16"/>
  <c r="G805" i="16" l="1"/>
  <c r="F805" i="16"/>
  <c r="D805" i="16"/>
  <c r="S806" i="16"/>
  <c r="A806" i="16"/>
  <c r="S807" i="16" l="1"/>
  <c r="A807" i="16"/>
  <c r="G806" i="16"/>
  <c r="F806" i="16"/>
  <c r="D806" i="16"/>
  <c r="G807" i="16" l="1"/>
  <c r="F807" i="16"/>
  <c r="D807" i="16"/>
  <c r="A808" i="16"/>
  <c r="S808" i="16"/>
  <c r="G808" i="16" l="1"/>
  <c r="F808" i="16"/>
  <c r="D808" i="16"/>
  <c r="S809" i="16"/>
  <c r="A809" i="16"/>
  <c r="A810" i="16" l="1"/>
  <c r="S810" i="16"/>
  <c r="D809" i="16"/>
  <c r="G809" i="16"/>
  <c r="F809" i="16"/>
  <c r="D810" i="16" l="1"/>
  <c r="G810" i="16"/>
  <c r="F810" i="16"/>
  <c r="A811" i="16"/>
  <c r="S811" i="16"/>
  <c r="G811" i="16" l="1"/>
  <c r="F811" i="16"/>
  <c r="D811" i="16"/>
  <c r="S812" i="16"/>
  <c r="A812" i="16"/>
  <c r="S813" i="16" l="1"/>
  <c r="A813" i="16"/>
  <c r="F812" i="16"/>
  <c r="D812" i="16"/>
  <c r="G812" i="16"/>
  <c r="G813" i="16" l="1"/>
  <c r="D813" i="16"/>
  <c r="F813" i="16"/>
  <c r="S814" i="16"/>
  <c r="A814" i="16"/>
  <c r="S815" i="16" l="1"/>
  <c r="A815" i="16"/>
  <c r="G814" i="16"/>
  <c r="F814" i="16"/>
  <c r="D814" i="16"/>
  <c r="D815" i="16" l="1"/>
  <c r="G815" i="16"/>
  <c r="F815" i="16"/>
  <c r="S816" i="16"/>
  <c r="A816" i="16"/>
  <c r="A817" i="16" l="1"/>
  <c r="S817" i="16"/>
  <c r="D816" i="16"/>
  <c r="G816" i="16"/>
  <c r="F816" i="16"/>
  <c r="G817" i="16" l="1"/>
  <c r="D817" i="16"/>
  <c r="F817" i="16"/>
  <c r="S818" i="16"/>
  <c r="A818" i="16"/>
  <c r="S819" i="16" l="1"/>
  <c r="A819" i="16"/>
  <c r="D818" i="16"/>
  <c r="G818" i="16"/>
  <c r="F818" i="16"/>
  <c r="D819" i="16" l="1"/>
  <c r="G819" i="16"/>
  <c r="F819" i="16"/>
  <c r="S820" i="16"/>
  <c r="A820" i="16"/>
  <c r="G820" i="16" l="1"/>
  <c r="D820" i="16"/>
  <c r="F820" i="16"/>
  <c r="S821" i="16"/>
  <c r="A821" i="16"/>
  <c r="F821" i="16" l="1"/>
  <c r="D821" i="16"/>
  <c r="G821" i="16"/>
  <c r="S822" i="16"/>
  <c r="A822" i="16"/>
  <c r="A823" i="16" l="1"/>
  <c r="S823" i="16"/>
  <c r="D822" i="16"/>
  <c r="G822" i="16"/>
  <c r="F822" i="16"/>
  <c r="S824" i="16" l="1"/>
  <c r="A824" i="16"/>
  <c r="F823" i="16"/>
  <c r="G823" i="16"/>
  <c r="D823" i="16"/>
  <c r="G824" i="16" l="1"/>
  <c r="D824" i="16"/>
  <c r="F824" i="16"/>
  <c r="S825" i="16"/>
  <c r="A825" i="16"/>
  <c r="G825" i="16" l="1"/>
  <c r="F825" i="16"/>
  <c r="D825" i="16"/>
  <c r="A826" i="16"/>
  <c r="S826" i="16"/>
  <c r="S827" i="16" l="1"/>
  <c r="A827" i="16"/>
  <c r="D826" i="16"/>
  <c r="G826" i="16"/>
  <c r="F826" i="16"/>
  <c r="G827" i="16" l="1"/>
  <c r="D827" i="16"/>
  <c r="F827" i="16"/>
  <c r="S828" i="16"/>
  <c r="A828" i="16"/>
  <c r="S829" i="16" l="1"/>
  <c r="A829" i="16"/>
  <c r="G828" i="16"/>
  <c r="F828" i="16"/>
  <c r="D828" i="16"/>
  <c r="G829" i="16" l="1"/>
  <c r="F829" i="16"/>
  <c r="D829" i="16"/>
  <c r="S830" i="16"/>
  <c r="A830" i="16"/>
  <c r="D830" i="16" l="1"/>
  <c r="F830" i="16"/>
  <c r="G830" i="16"/>
  <c r="S831" i="16"/>
  <c r="A831" i="16"/>
  <c r="F831" i="16" l="1"/>
  <c r="D831" i="16"/>
  <c r="G831" i="16"/>
  <c r="S832" i="16"/>
  <c r="A832" i="16"/>
  <c r="S833" i="16" l="1"/>
  <c r="A833" i="16"/>
  <c r="G832" i="16"/>
  <c r="F832" i="16"/>
  <c r="D832" i="16"/>
  <c r="D833" i="16" l="1"/>
  <c r="F833" i="16"/>
  <c r="G833" i="16"/>
  <c r="S834" i="16"/>
  <c r="A834" i="16"/>
  <c r="D834" i="16" l="1"/>
  <c r="G834" i="16"/>
  <c r="F834" i="16"/>
  <c r="S835" i="16"/>
  <c r="A835" i="16"/>
  <c r="A836" i="16" l="1"/>
  <c r="S836" i="16"/>
  <c r="D835" i="16"/>
  <c r="G835" i="16"/>
  <c r="F835" i="16"/>
  <c r="G836" i="16" l="1"/>
  <c r="F836" i="16"/>
  <c r="D836" i="16"/>
  <c r="S837" i="16"/>
  <c r="A837" i="16"/>
  <c r="S838" i="16" l="1"/>
  <c r="A838" i="16"/>
  <c r="G837" i="16"/>
  <c r="F837" i="16"/>
  <c r="D837" i="16"/>
  <c r="F838" i="16" l="1"/>
  <c r="G838" i="16"/>
  <c r="D838" i="16"/>
  <c r="S839" i="16"/>
  <c r="A839" i="16"/>
  <c r="A840" i="16" l="1"/>
  <c r="S840" i="16"/>
  <c r="F839" i="16"/>
  <c r="D839" i="16"/>
  <c r="G839" i="16"/>
  <c r="D840" i="16" l="1"/>
  <c r="F840" i="16"/>
  <c r="G840" i="16"/>
  <c r="S841" i="16"/>
  <c r="A841" i="16"/>
  <c r="G841" i="16" l="1"/>
  <c r="D841" i="16"/>
  <c r="F841" i="16"/>
  <c r="A842" i="16"/>
  <c r="S842" i="16"/>
  <c r="D842" i="16" l="1"/>
  <c r="G842" i="16"/>
  <c r="F842" i="16"/>
  <c r="S843" i="16"/>
  <c r="A843" i="16"/>
  <c r="F843" i="16" l="1"/>
  <c r="G843" i="16"/>
  <c r="D843" i="16"/>
  <c r="S844" i="16"/>
  <c r="A844" i="16"/>
  <c r="S845" i="16" l="1"/>
  <c r="A845" i="16"/>
  <c r="F844" i="16"/>
  <c r="D844" i="16"/>
  <c r="G844" i="16"/>
  <c r="D845" i="16" l="1"/>
  <c r="G845" i="16"/>
  <c r="F845" i="16"/>
  <c r="S846" i="16"/>
  <c r="A846" i="16"/>
  <c r="D846" i="16" l="1"/>
  <c r="G846" i="16"/>
  <c r="F846" i="16"/>
  <c r="A847" i="16"/>
  <c r="S847" i="16"/>
  <c r="D847" i="16" l="1"/>
  <c r="F847" i="16"/>
  <c r="G847" i="16"/>
  <c r="S848" i="16"/>
  <c r="A848" i="16"/>
  <c r="F848" i="16" l="1"/>
  <c r="G848" i="16"/>
  <c r="D848" i="16"/>
  <c r="S849" i="16"/>
  <c r="A849" i="16"/>
  <c r="S850" i="16" l="1"/>
  <c r="A850" i="16"/>
  <c r="G849" i="16"/>
  <c r="F849" i="16"/>
  <c r="D849" i="16"/>
  <c r="D850" i="16" l="1"/>
  <c r="F850" i="16"/>
  <c r="G850" i="16"/>
  <c r="S851" i="16"/>
  <c r="A851" i="16"/>
  <c r="G851" i="16" l="1"/>
  <c r="F851" i="16"/>
  <c r="D851" i="16"/>
  <c r="A852" i="16"/>
  <c r="S852" i="16"/>
  <c r="G852" i="16" l="1"/>
  <c r="D852" i="16"/>
  <c r="F852" i="16"/>
  <c r="S853" i="16"/>
  <c r="A853" i="16"/>
  <c r="D853" i="16" l="1"/>
  <c r="F853" i="16"/>
  <c r="G853" i="16"/>
  <c r="S854" i="16"/>
  <c r="A854" i="16"/>
  <c r="D854" i="16" l="1"/>
  <c r="F854" i="16"/>
  <c r="G854" i="16"/>
  <c r="S855" i="16"/>
  <c r="A855" i="16"/>
  <c r="G855" i="16" l="1"/>
  <c r="D855" i="16"/>
  <c r="F855" i="16"/>
  <c r="S856" i="16"/>
  <c r="A856" i="16"/>
  <c r="F856" i="16" l="1"/>
  <c r="G856" i="16"/>
  <c r="D856" i="16"/>
  <c r="S857" i="16"/>
  <c r="A857" i="16"/>
  <c r="D857" i="16" l="1"/>
  <c r="G857" i="16"/>
  <c r="F857" i="16"/>
  <c r="A858" i="16"/>
  <c r="S858" i="16"/>
  <c r="S859" i="16" l="1"/>
  <c r="A859" i="16"/>
  <c r="D858" i="16"/>
  <c r="G858" i="16"/>
  <c r="F858" i="16"/>
  <c r="G859" i="16" l="1"/>
  <c r="D859" i="16"/>
  <c r="F859" i="16"/>
  <c r="S860" i="16"/>
  <c r="A860" i="16"/>
  <c r="A861" i="16" l="1"/>
  <c r="S861" i="16"/>
  <c r="F860" i="16"/>
  <c r="D860" i="16"/>
  <c r="G860" i="16"/>
  <c r="F861" i="16" l="1"/>
  <c r="D861" i="16"/>
  <c r="G861" i="16"/>
  <c r="A862" i="16"/>
  <c r="S862" i="16"/>
  <c r="S863" i="16" l="1"/>
  <c r="A863" i="16"/>
  <c r="G862" i="16"/>
  <c r="D862" i="16"/>
  <c r="F862" i="16"/>
  <c r="D863" i="16" l="1"/>
  <c r="G863" i="16"/>
  <c r="F863" i="16"/>
  <c r="S864" i="16"/>
  <c r="A864" i="16"/>
  <c r="G864" i="16" l="1"/>
  <c r="D864" i="16"/>
  <c r="F864" i="16"/>
  <c r="A865" i="16"/>
  <c r="S865" i="16"/>
  <c r="G865" i="16" l="1"/>
  <c r="F865" i="16"/>
  <c r="D865" i="16"/>
  <c r="S866" i="16"/>
  <c r="A866" i="16"/>
  <c r="G866" i="16" l="1"/>
  <c r="F866" i="16"/>
  <c r="D866" i="16"/>
  <c r="A867" i="16"/>
  <c r="S867" i="16"/>
  <c r="F867" i="16" l="1"/>
  <c r="D867" i="16"/>
  <c r="G867" i="16"/>
  <c r="A868" i="16"/>
  <c r="S868" i="16"/>
  <c r="S869" i="16" l="1"/>
  <c r="A869" i="16"/>
  <c r="G868" i="16"/>
  <c r="D868" i="16"/>
  <c r="F868" i="16"/>
  <c r="D869" i="16" l="1"/>
  <c r="G869" i="16"/>
  <c r="F869" i="16"/>
  <c r="A870" i="16"/>
  <c r="S870" i="16"/>
  <c r="F870" i="16" l="1"/>
  <c r="D870" i="16"/>
  <c r="G870" i="16"/>
  <c r="A871" i="16"/>
  <c r="S871" i="16"/>
  <c r="S872" i="16" l="1"/>
  <c r="A872" i="16"/>
  <c r="F871" i="16"/>
  <c r="D871" i="16"/>
  <c r="G871" i="16"/>
  <c r="D872" i="16" l="1"/>
  <c r="F872" i="16"/>
  <c r="G872" i="16"/>
  <c r="S873" i="16"/>
  <c r="A873" i="16"/>
  <c r="S874" i="16" l="1"/>
  <c r="A874" i="16"/>
  <c r="D873" i="16"/>
  <c r="G873" i="16"/>
  <c r="F873" i="16"/>
  <c r="D874" i="16" l="1"/>
  <c r="G874" i="16"/>
  <c r="F874" i="16"/>
  <c r="S875" i="16"/>
  <c r="A875" i="16"/>
  <c r="G875" i="16" l="1"/>
  <c r="F875" i="16"/>
  <c r="D875" i="16"/>
  <c r="A876" i="16"/>
  <c r="S876" i="16"/>
  <c r="F876" i="16" l="1"/>
  <c r="D876" i="16"/>
  <c r="G876" i="16"/>
  <c r="S877" i="16"/>
  <c r="A877" i="16"/>
  <c r="D877" i="16" l="1"/>
  <c r="G877" i="16"/>
  <c r="F877" i="16"/>
  <c r="S878" i="16"/>
  <c r="A878" i="16"/>
  <c r="D878" i="16" l="1"/>
  <c r="G878" i="16"/>
  <c r="F878" i="16"/>
  <c r="S879" i="16"/>
  <c r="A879" i="16"/>
  <c r="S880" i="16" l="1"/>
  <c r="A880" i="16"/>
  <c r="F879" i="16"/>
  <c r="D879" i="16"/>
  <c r="G879" i="16"/>
  <c r="G880" i="16" l="1"/>
  <c r="F880" i="16"/>
  <c r="D880" i="16"/>
  <c r="A881" i="16"/>
  <c r="S881" i="16"/>
  <c r="D881" i="16" l="1"/>
  <c r="G881" i="16"/>
  <c r="F881" i="16"/>
  <c r="S882" i="16"/>
  <c r="A882" i="16"/>
  <c r="G882" i="16" l="1"/>
  <c r="F882" i="16"/>
  <c r="D882" i="16"/>
  <c r="A883" i="16"/>
  <c r="S883" i="16"/>
  <c r="S884" i="16" l="1"/>
  <c r="A884" i="16"/>
  <c r="D883" i="16"/>
  <c r="G883" i="16"/>
  <c r="F883" i="16"/>
  <c r="D884" i="16" l="1"/>
  <c r="F884" i="16"/>
  <c r="G884" i="16"/>
  <c r="S885" i="16"/>
  <c r="A885" i="16"/>
  <c r="A886" i="16" l="1"/>
  <c r="S886" i="16"/>
  <c r="D885" i="16"/>
  <c r="F885" i="16"/>
  <c r="G885" i="16"/>
  <c r="S887" i="16" l="1"/>
  <c r="A887" i="16"/>
  <c r="G886" i="16"/>
  <c r="F886" i="16"/>
  <c r="D886" i="16"/>
  <c r="G887" i="16" l="1"/>
  <c r="F887" i="16"/>
  <c r="D887" i="16"/>
  <c r="S888" i="16"/>
  <c r="A888" i="16"/>
  <c r="S889" i="16" l="1"/>
  <c r="A889" i="16"/>
  <c r="G888" i="16"/>
  <c r="D888" i="16"/>
  <c r="F888" i="16"/>
  <c r="D889" i="16" l="1"/>
  <c r="G889" i="16"/>
  <c r="F889" i="16"/>
  <c r="A890" i="16"/>
  <c r="S890" i="16"/>
  <c r="A891" i="16" l="1"/>
  <c r="S891" i="16"/>
  <c r="D890" i="16"/>
  <c r="G890" i="16"/>
  <c r="F890" i="16"/>
  <c r="A892" i="16" l="1"/>
  <c r="S892" i="16"/>
  <c r="G891" i="16"/>
  <c r="F891" i="16"/>
  <c r="D891" i="16"/>
  <c r="F892" i="16" l="1"/>
  <c r="G892" i="16"/>
  <c r="D892" i="16"/>
  <c r="S893" i="16"/>
  <c r="A893" i="16"/>
  <c r="D893" i="16" l="1"/>
  <c r="F893" i="16"/>
  <c r="G893" i="16"/>
  <c r="S894" i="16"/>
  <c r="A894" i="16"/>
  <c r="G894" i="16" l="1"/>
  <c r="D894" i="16"/>
  <c r="F894" i="16"/>
  <c r="A895" i="16"/>
  <c r="S895" i="16"/>
  <c r="F895" i="16" l="1"/>
  <c r="D895" i="16"/>
  <c r="G895" i="16"/>
  <c r="S896" i="16"/>
  <c r="A896" i="16"/>
  <c r="S897" i="16" l="1"/>
  <c r="A897" i="16"/>
  <c r="G896" i="16"/>
  <c r="F896" i="16"/>
  <c r="D896" i="16"/>
  <c r="G897" i="16" l="1"/>
  <c r="D897" i="16"/>
  <c r="F897" i="16"/>
  <c r="S898" i="16"/>
  <c r="A898" i="16"/>
  <c r="G898" i="16" l="1"/>
  <c r="F898" i="16"/>
  <c r="D898" i="16"/>
  <c r="S899" i="16"/>
  <c r="A899" i="16"/>
  <c r="G899" i="16" l="1"/>
  <c r="F899" i="16"/>
  <c r="D899" i="16"/>
  <c r="A900" i="16"/>
  <c r="S900" i="16"/>
  <c r="G900" i="16" l="1"/>
  <c r="F900" i="16"/>
  <c r="D900" i="16"/>
  <c r="S901" i="16"/>
  <c r="A901" i="16"/>
  <c r="G901" i="16" l="1"/>
  <c r="F901" i="16"/>
  <c r="D901" i="16"/>
  <c r="A902" i="16"/>
  <c r="S902" i="16"/>
  <c r="D902" i="16" l="1"/>
  <c r="G902" i="16"/>
  <c r="F902" i="16"/>
  <c r="S903" i="16"/>
  <c r="A903" i="16"/>
  <c r="S904" i="16" l="1"/>
  <c r="A904" i="16"/>
  <c r="F903" i="16"/>
  <c r="G903" i="16"/>
  <c r="D903" i="16"/>
  <c r="G904" i="16" l="1"/>
  <c r="D904" i="16"/>
  <c r="F904" i="16"/>
  <c r="A905" i="16"/>
  <c r="S905" i="16"/>
  <c r="S906" i="16" l="1"/>
  <c r="A906" i="16"/>
  <c r="D905" i="16"/>
  <c r="G905" i="16"/>
  <c r="F905" i="16"/>
  <c r="G906" i="16" l="1"/>
  <c r="F906" i="16"/>
  <c r="D906" i="16"/>
  <c r="S907" i="16"/>
  <c r="A907" i="16"/>
  <c r="D907" i="16" l="1"/>
  <c r="G907" i="16"/>
  <c r="F907" i="16"/>
  <c r="S908" i="16"/>
  <c r="A908" i="16"/>
  <c r="G908" i="16" l="1"/>
  <c r="D908" i="16"/>
  <c r="F908" i="16"/>
  <c r="S909" i="16"/>
  <c r="A909" i="16"/>
  <c r="D909" i="16" l="1"/>
  <c r="G909" i="16"/>
  <c r="F909" i="16"/>
  <c r="A910" i="16"/>
  <c r="S910" i="16"/>
  <c r="S911" i="16" l="1"/>
  <c r="A911" i="16"/>
  <c r="D910" i="16"/>
  <c r="F910" i="16"/>
  <c r="G910" i="16"/>
  <c r="A912" i="16" l="1"/>
  <c r="S912" i="16"/>
  <c r="F911" i="16"/>
  <c r="D911" i="16"/>
  <c r="G911" i="16"/>
  <c r="G912" i="16" l="1"/>
  <c r="F912" i="16"/>
  <c r="D912" i="16"/>
  <c r="S913" i="16"/>
  <c r="A913" i="16"/>
  <c r="S914" i="16" l="1"/>
  <c r="A914" i="16"/>
  <c r="F913" i="16"/>
  <c r="G913" i="16"/>
  <c r="D913" i="16"/>
  <c r="D914" i="16" l="1"/>
  <c r="F914" i="16"/>
  <c r="G914" i="16"/>
  <c r="A915" i="16"/>
  <c r="S915" i="16"/>
  <c r="D915" i="16" l="1"/>
  <c r="G915" i="16"/>
  <c r="F915" i="16"/>
  <c r="S916" i="16"/>
  <c r="A916" i="16"/>
  <c r="S917" i="16" l="1"/>
  <c r="A917" i="16"/>
  <c r="F916" i="16"/>
  <c r="G916" i="16"/>
  <c r="D916" i="16"/>
  <c r="G917" i="16" l="1"/>
  <c r="D917" i="16"/>
  <c r="F917" i="16"/>
  <c r="S918" i="16"/>
  <c r="A918" i="16"/>
  <c r="S919" i="16" l="1"/>
  <c r="A919" i="16"/>
  <c r="G918" i="16"/>
  <c r="F918" i="16"/>
  <c r="D918" i="16"/>
  <c r="D919" i="16" l="1"/>
  <c r="F919" i="16"/>
  <c r="G919" i="16"/>
  <c r="S920" i="16"/>
  <c r="A920" i="16"/>
  <c r="D920" i="16" l="1"/>
  <c r="G920" i="16"/>
  <c r="F920" i="16"/>
  <c r="A921" i="16"/>
  <c r="S921" i="16"/>
  <c r="D921" i="16" l="1"/>
  <c r="G921" i="16"/>
  <c r="F921" i="16"/>
  <c r="S922" i="16"/>
  <c r="A922" i="16"/>
  <c r="A923" i="16" l="1"/>
  <c r="S923" i="16"/>
  <c r="G922" i="16"/>
  <c r="D922" i="16"/>
  <c r="F922" i="16"/>
  <c r="D923" i="16" l="1"/>
  <c r="G923" i="16"/>
  <c r="F923" i="16"/>
  <c r="S924" i="16"/>
  <c r="A924" i="16"/>
  <c r="S925" i="16" l="1"/>
  <c r="A925" i="16"/>
  <c r="G924" i="16"/>
  <c r="F924" i="16"/>
  <c r="D924" i="16"/>
  <c r="D925" i="16" l="1"/>
  <c r="G925" i="16"/>
  <c r="F925" i="16"/>
  <c r="S926" i="16"/>
  <c r="A926" i="16"/>
  <c r="S927" i="16" l="1"/>
  <c r="A927" i="16"/>
  <c r="G926" i="16"/>
  <c r="D926" i="16"/>
  <c r="F926" i="16"/>
  <c r="F927" i="16" l="1"/>
  <c r="G927" i="16"/>
  <c r="D927" i="16"/>
  <c r="S928" i="16"/>
  <c r="A928" i="16"/>
  <c r="A929" i="16" l="1"/>
  <c r="S929" i="16"/>
  <c r="G928" i="16"/>
  <c r="D928" i="16"/>
  <c r="F928" i="16"/>
  <c r="A930" i="16" l="1"/>
  <c r="S930" i="16"/>
  <c r="F929" i="16"/>
  <c r="D929" i="16"/>
  <c r="G929" i="16"/>
  <c r="A931" i="16" l="1"/>
  <c r="S931" i="16"/>
  <c r="G930" i="16"/>
  <c r="F930" i="16"/>
  <c r="D930" i="16"/>
  <c r="S932" i="16" l="1"/>
  <c r="A932" i="16"/>
  <c r="G931" i="16"/>
  <c r="F931" i="16"/>
  <c r="D931" i="16"/>
  <c r="G932" i="16" l="1"/>
  <c r="D932" i="16"/>
  <c r="F932" i="16"/>
  <c r="S933" i="16"/>
  <c r="A933" i="16"/>
  <c r="A934" i="16" l="1"/>
  <c r="S934" i="16"/>
  <c r="G933" i="16"/>
  <c r="F933" i="16"/>
  <c r="D933" i="16"/>
  <c r="S935" i="16" l="1"/>
  <c r="A935" i="16"/>
  <c r="D934" i="16"/>
  <c r="G934" i="16"/>
  <c r="F934" i="16"/>
  <c r="F935" i="16" l="1"/>
  <c r="D935" i="16"/>
  <c r="G935" i="16"/>
  <c r="S936" i="16"/>
  <c r="A936" i="16"/>
  <c r="S937" i="16" l="1"/>
  <c r="A937" i="16"/>
  <c r="G936" i="16"/>
  <c r="F936" i="16"/>
  <c r="D936" i="16"/>
  <c r="D937" i="16" l="1"/>
  <c r="G937" i="16"/>
  <c r="F937" i="16"/>
  <c r="A938" i="16"/>
  <c r="S938" i="16"/>
  <c r="D938" i="16" l="1"/>
  <c r="G938" i="16"/>
  <c r="F938" i="16"/>
  <c r="S939" i="16"/>
  <c r="A939" i="16"/>
  <c r="F939" i="16" l="1"/>
  <c r="G939" i="16"/>
  <c r="D939" i="16"/>
  <c r="S940" i="16"/>
  <c r="A940" i="16"/>
  <c r="D940" i="16" l="1"/>
  <c r="G940" i="16"/>
  <c r="F940" i="16"/>
  <c r="A941" i="16"/>
  <c r="S941" i="16"/>
  <c r="S942" i="16" l="1"/>
  <c r="A942" i="16"/>
  <c r="G941" i="16"/>
  <c r="D941" i="16"/>
  <c r="F941" i="16"/>
  <c r="G942" i="16" l="1"/>
  <c r="F942" i="16"/>
  <c r="D942" i="16"/>
  <c r="A943" i="16"/>
  <c r="S943" i="16"/>
  <c r="S944" i="16" l="1"/>
  <c r="A944" i="16"/>
  <c r="F943" i="16"/>
  <c r="G943" i="16"/>
  <c r="D943" i="16"/>
  <c r="F944" i="16" l="1"/>
  <c r="D944" i="16"/>
  <c r="G944" i="16"/>
  <c r="S945" i="16"/>
  <c r="A945" i="16"/>
  <c r="F945" i="16" l="1"/>
  <c r="G945" i="16"/>
  <c r="D945" i="16"/>
  <c r="S946" i="16"/>
  <c r="A946" i="16"/>
  <c r="D946" i="16" l="1"/>
  <c r="G946" i="16"/>
  <c r="F946" i="16"/>
  <c r="A947" i="16"/>
  <c r="S947" i="16"/>
  <c r="F947" i="16" l="1"/>
  <c r="D947" i="16"/>
  <c r="G947" i="16"/>
  <c r="S948" i="16"/>
  <c r="A948" i="16"/>
  <c r="G948" i="16" l="1"/>
  <c r="F948" i="16"/>
  <c r="D948" i="16"/>
  <c r="S949" i="16"/>
  <c r="A949" i="16"/>
  <c r="D949" i="16" l="1"/>
  <c r="G949" i="16"/>
  <c r="F949" i="16"/>
  <c r="S950" i="16"/>
  <c r="A950" i="16"/>
  <c r="S951" i="16" l="1"/>
  <c r="A951" i="16"/>
  <c r="D950" i="16"/>
  <c r="F950" i="16"/>
  <c r="G950" i="16"/>
  <c r="F951" i="16" l="1"/>
  <c r="G951" i="16"/>
  <c r="D951" i="16"/>
  <c r="A952" i="16"/>
  <c r="S952" i="16"/>
  <c r="S953" i="16" l="1"/>
  <c r="A953" i="16"/>
  <c r="F952" i="16"/>
  <c r="G952" i="16"/>
  <c r="D952" i="16"/>
  <c r="D953" i="16" l="1"/>
  <c r="G953" i="16"/>
  <c r="F953" i="16"/>
  <c r="S954" i="16"/>
  <c r="A954" i="16"/>
  <c r="F954" i="16" l="1"/>
  <c r="D954" i="16"/>
  <c r="G954" i="16"/>
  <c r="S955" i="16"/>
  <c r="A955" i="16"/>
  <c r="F955" i="16" l="1"/>
  <c r="G955" i="16"/>
  <c r="D955" i="16"/>
  <c r="S956" i="16"/>
  <c r="A956" i="16"/>
  <c r="F956" i="16" l="1"/>
  <c r="D956" i="16"/>
  <c r="G956" i="16"/>
  <c r="A957" i="16"/>
  <c r="S957" i="16"/>
  <c r="G957" i="16" l="1"/>
  <c r="D957" i="16"/>
  <c r="F957" i="16"/>
  <c r="S958" i="16"/>
  <c r="A958" i="16"/>
  <c r="S959" i="16" l="1"/>
  <c r="A959" i="16"/>
  <c r="D958" i="16"/>
  <c r="F958" i="16"/>
  <c r="G958" i="16"/>
  <c r="G959" i="16" l="1"/>
  <c r="D959" i="16"/>
  <c r="F959" i="16"/>
  <c r="S960" i="16"/>
  <c r="A960" i="16"/>
  <c r="F960" i="16" l="1"/>
  <c r="G960" i="16"/>
  <c r="D960" i="16"/>
  <c r="A961" i="16"/>
  <c r="S961" i="16"/>
  <c r="G961" i="16" l="1"/>
  <c r="D961" i="16"/>
  <c r="F961" i="16"/>
  <c r="S962" i="16"/>
  <c r="A962" i="16"/>
  <c r="S963" i="16" l="1"/>
  <c r="A963" i="16"/>
  <c r="F962" i="16"/>
  <c r="G962" i="16"/>
  <c r="D962" i="16"/>
  <c r="S964" i="16" l="1"/>
  <c r="A964" i="16"/>
  <c r="D963" i="16"/>
  <c r="G963" i="16"/>
  <c r="F963" i="16"/>
  <c r="S965" i="16" l="1"/>
  <c r="A965" i="16"/>
  <c r="F964" i="16"/>
  <c r="D964" i="16"/>
  <c r="G964" i="16"/>
  <c r="D965" i="16" l="1"/>
  <c r="G965" i="16"/>
  <c r="F965" i="16"/>
  <c r="S966" i="16"/>
  <c r="A966" i="16"/>
  <c r="S967" i="16" l="1"/>
  <c r="A967" i="16"/>
  <c r="F966" i="16"/>
  <c r="D966" i="16"/>
  <c r="G966" i="16"/>
  <c r="F967" i="16" l="1"/>
  <c r="D967" i="16"/>
  <c r="G967" i="16"/>
  <c r="S968" i="16"/>
  <c r="A968" i="16"/>
  <c r="S969" i="16" l="1"/>
  <c r="A969" i="16"/>
  <c r="D968" i="16"/>
  <c r="G968" i="16"/>
  <c r="F968" i="16"/>
  <c r="D969" i="16" l="1"/>
  <c r="G969" i="16"/>
  <c r="F969" i="16"/>
  <c r="A970" i="16"/>
  <c r="S970" i="16"/>
  <c r="S971" i="16" l="1"/>
  <c r="A971" i="16"/>
  <c r="G970" i="16"/>
  <c r="F970" i="16"/>
  <c r="D970" i="16"/>
  <c r="S972" i="16" l="1"/>
  <c r="A972" i="16"/>
  <c r="F971" i="16"/>
  <c r="G971" i="16"/>
  <c r="D971" i="16"/>
  <c r="G972" i="16" l="1"/>
  <c r="D972" i="16"/>
  <c r="F972" i="16"/>
  <c r="S973" i="16"/>
  <c r="A973" i="16"/>
  <c r="D973" i="16" l="1"/>
  <c r="F973" i="16"/>
  <c r="G973" i="16"/>
  <c r="S974" i="16"/>
  <c r="A974" i="16"/>
  <c r="G974" i="16" l="1"/>
  <c r="F974" i="16"/>
  <c r="D974" i="16"/>
  <c r="S975" i="16"/>
  <c r="A975" i="16"/>
  <c r="G975" i="16" l="1"/>
  <c r="F975" i="16"/>
  <c r="D975" i="16"/>
  <c r="S976" i="16"/>
  <c r="A976" i="16"/>
  <c r="G976" i="16" l="1"/>
  <c r="D976" i="16"/>
  <c r="F976" i="16"/>
  <c r="S977" i="16"/>
  <c r="A977" i="16"/>
  <c r="G977" i="16" l="1"/>
  <c r="D977" i="16"/>
  <c r="F977" i="16"/>
  <c r="A978" i="16"/>
  <c r="S978" i="16"/>
  <c r="D978" i="16" l="1"/>
  <c r="G978" i="16"/>
  <c r="F978" i="16"/>
  <c r="S979" i="16"/>
  <c r="A979" i="16"/>
  <c r="F979" i="16" l="1"/>
  <c r="G979" i="16"/>
  <c r="D979" i="16"/>
  <c r="S980" i="16"/>
  <c r="A980" i="16"/>
  <c r="S981" i="16" l="1"/>
  <c r="A981" i="16"/>
  <c r="D980" i="16"/>
  <c r="F980" i="16"/>
  <c r="G980" i="16"/>
  <c r="D981" i="16" l="1"/>
  <c r="F981" i="16"/>
  <c r="G981" i="16"/>
  <c r="S982" i="16"/>
  <c r="A982" i="16"/>
  <c r="A983" i="16" l="1"/>
  <c r="S983" i="16"/>
  <c r="D982" i="16"/>
  <c r="F982" i="16"/>
  <c r="G982" i="16"/>
  <c r="A984" i="16" l="1"/>
  <c r="S984" i="16"/>
  <c r="G983" i="16"/>
  <c r="D983" i="16"/>
  <c r="F983" i="16"/>
  <c r="S985" i="16" l="1"/>
  <c r="A985" i="16"/>
  <c r="F984" i="16"/>
  <c r="G984" i="16"/>
  <c r="D984" i="16"/>
  <c r="G985" i="16" l="1"/>
  <c r="D985" i="16"/>
  <c r="F985" i="16"/>
  <c r="S986" i="16"/>
  <c r="A986" i="16"/>
  <c r="D986" i="16" l="1"/>
  <c r="G986" i="16"/>
  <c r="F986" i="16"/>
  <c r="S987" i="16"/>
  <c r="A987" i="16"/>
  <c r="F987" i="16" l="1"/>
  <c r="D987" i="16"/>
  <c r="G987" i="16"/>
  <c r="S988" i="16"/>
  <c r="A988" i="16"/>
  <c r="G988" i="16" l="1"/>
  <c r="F988" i="16"/>
  <c r="D988" i="16"/>
  <c r="S989" i="16"/>
  <c r="A989" i="16"/>
  <c r="S990" i="16" l="1"/>
  <c r="A990" i="16"/>
  <c r="G989" i="16"/>
  <c r="F989" i="16"/>
  <c r="D989" i="16"/>
  <c r="A991" i="16" l="1"/>
  <c r="S991" i="16"/>
  <c r="F990" i="16"/>
  <c r="G990" i="16"/>
  <c r="D990" i="16"/>
  <c r="D991" i="16" l="1"/>
  <c r="G991" i="16"/>
  <c r="F991" i="16"/>
  <c r="S992" i="16"/>
  <c r="A992" i="16"/>
  <c r="D992" i="16" l="1"/>
  <c r="F992" i="16"/>
  <c r="G992" i="16"/>
  <c r="S993" i="16"/>
  <c r="A993" i="16"/>
  <c r="F993" i="16" l="1"/>
  <c r="D993" i="16"/>
  <c r="G993" i="16"/>
  <c r="S994" i="16"/>
  <c r="A994" i="16"/>
  <c r="S995" i="16" l="1"/>
  <c r="A995" i="16"/>
  <c r="D994" i="16"/>
  <c r="G994" i="16"/>
  <c r="F994" i="16"/>
  <c r="S996" i="16" l="1"/>
  <c r="A996" i="16"/>
  <c r="D995" i="16"/>
  <c r="F995" i="16"/>
  <c r="G995" i="16"/>
  <c r="D996" i="16" l="1"/>
  <c r="G996" i="16"/>
  <c r="F996" i="16"/>
  <c r="S997" i="16"/>
  <c r="A997" i="16"/>
  <c r="D997" i="16" l="1"/>
  <c r="G997" i="16"/>
  <c r="F997" i="16"/>
  <c r="S998" i="16"/>
  <c r="A998" i="16"/>
  <c r="S999" i="16" l="1"/>
  <c r="A999" i="16"/>
  <c r="D998" i="16"/>
  <c r="F998" i="16"/>
  <c r="G998" i="16"/>
  <c r="F999" i="16" l="1"/>
  <c r="G999" i="16"/>
  <c r="D999" i="16"/>
  <c r="A1000" i="16"/>
  <c r="S1000" i="16"/>
  <c r="G1000" i="16" l="1"/>
  <c r="F1000" i="16"/>
  <c r="D1000" i="16"/>
  <c r="S1001" i="16"/>
  <c r="A1001" i="16"/>
  <c r="D1001" i="16" l="1"/>
  <c r="F1001" i="16"/>
  <c r="G1001" i="16"/>
  <c r="S1002" i="16"/>
  <c r="A1002" i="16"/>
  <c r="S1003" i="16" l="1"/>
  <c r="A1003" i="16"/>
  <c r="G1002" i="16"/>
  <c r="D1002" i="16"/>
  <c r="F1002" i="16"/>
  <c r="G1003" i="16" l="1"/>
  <c r="F1003" i="16"/>
  <c r="D1003" i="16"/>
  <c r="A1004" i="16"/>
  <c r="S1004" i="16"/>
  <c r="S1005" i="16" l="1"/>
  <c r="A1005" i="16"/>
  <c r="G1004" i="16"/>
  <c r="F1004" i="16"/>
  <c r="D1004" i="16"/>
  <c r="G1005" i="16" l="1"/>
  <c r="F1005" i="16"/>
  <c r="D1005" i="16"/>
  <c r="A1006" i="16"/>
  <c r="S1006" i="16"/>
  <c r="G1006" i="16" l="1"/>
  <c r="D1006" i="16"/>
  <c r="F1006" i="16"/>
  <c r="S1007" i="16"/>
  <c r="A1007" i="16"/>
  <c r="F1007" i="16" l="1"/>
  <c r="D1007" i="16"/>
  <c r="G1007" i="16"/>
  <c r="S1008" i="16"/>
  <c r="A1008" i="16"/>
  <c r="S1009" i="16" l="1"/>
  <c r="A1009" i="16"/>
  <c r="F1008" i="16"/>
  <c r="G1008" i="16"/>
  <c r="D1008" i="16"/>
  <c r="G1009" i="16" l="1"/>
  <c r="F1009" i="16"/>
  <c r="D1009" i="16"/>
  <c r="S1010" i="16"/>
  <c r="A1010" i="16"/>
  <c r="S1011" i="16" l="1"/>
  <c r="A1011" i="16"/>
  <c r="G1010" i="16"/>
  <c r="D1010" i="16"/>
  <c r="F1010" i="16"/>
  <c r="A1012" i="16" l="1"/>
  <c r="S1012" i="16"/>
  <c r="F1011" i="16"/>
  <c r="G1011" i="16"/>
  <c r="D1011" i="16"/>
  <c r="A1013" i="16" l="1"/>
  <c r="S1013" i="16"/>
  <c r="F1012" i="16"/>
  <c r="D1012" i="16"/>
  <c r="G1012" i="16"/>
  <c r="G1013" i="16" l="1"/>
  <c r="F1013" i="16"/>
  <c r="D1013" i="16"/>
  <c r="S1014" i="16"/>
  <c r="A1014" i="16"/>
  <c r="D1014" i="16" l="1"/>
  <c r="G1014" i="16"/>
  <c r="F1014" i="16"/>
  <c r="S1015" i="16"/>
  <c r="A1015" i="16"/>
  <c r="F1015" i="16" l="1"/>
  <c r="D1015" i="16"/>
  <c r="G1015" i="16"/>
  <c r="A1016" i="16"/>
  <c r="S1016" i="16"/>
  <c r="F1016" i="16" l="1"/>
  <c r="G1016" i="16"/>
  <c r="D1016" i="16"/>
  <c r="S1017" i="16"/>
  <c r="A1017" i="16"/>
  <c r="D1017" i="16" l="1"/>
  <c r="G1017" i="16"/>
  <c r="F1017" i="16"/>
  <c r="A1018" i="16"/>
  <c r="S1018" i="16"/>
  <c r="S1019" i="16" l="1"/>
  <c r="A1019" i="16"/>
  <c r="G1018" i="16"/>
  <c r="F1018" i="16"/>
  <c r="D1018" i="16"/>
  <c r="S1020" i="16" l="1"/>
  <c r="A1020" i="16"/>
  <c r="D1019" i="16"/>
  <c r="G1019" i="16"/>
  <c r="F1019" i="16"/>
  <c r="G1020" i="16" l="1"/>
  <c r="D1020" i="16"/>
  <c r="F1020" i="16"/>
  <c r="S1021" i="16"/>
  <c r="A1021" i="16"/>
  <c r="F1021" i="16" l="1"/>
  <c r="G1021" i="16"/>
  <c r="D1021" i="16"/>
  <c r="S1022" i="16"/>
  <c r="A1022" i="16"/>
  <c r="S1023" i="16" l="1"/>
  <c r="A1023" i="16"/>
  <c r="G1022" i="16"/>
  <c r="D1022" i="16"/>
  <c r="F1022" i="16"/>
  <c r="G1023" i="16" l="1"/>
  <c r="D1023" i="16"/>
  <c r="F1023" i="16"/>
  <c r="S1024" i="16"/>
  <c r="A1024" i="16"/>
  <c r="S1025" i="16" l="1"/>
  <c r="A1025" i="16"/>
  <c r="F1024" i="16"/>
  <c r="D1024" i="16"/>
  <c r="G1024" i="16"/>
  <c r="F1025" i="16" l="1"/>
  <c r="D1025" i="16"/>
  <c r="G1025" i="16"/>
  <c r="S1026" i="16"/>
  <c r="A1026" i="16"/>
  <c r="D1026" i="16" l="1"/>
  <c r="F1026" i="16"/>
  <c r="G1026" i="16"/>
  <c r="S1027" i="16"/>
  <c r="A1027" i="16"/>
  <c r="A1028" i="16" l="1"/>
  <c r="S1028" i="16"/>
  <c r="F1027" i="16"/>
  <c r="G1027" i="16"/>
  <c r="D1027" i="16"/>
  <c r="G1028" i="16" l="1"/>
  <c r="F1028" i="16"/>
  <c r="D1028" i="16"/>
  <c r="S1029" i="16"/>
  <c r="A1029" i="16"/>
  <c r="G1029" i="16" l="1"/>
  <c r="F1029" i="16"/>
  <c r="D1029" i="16"/>
  <c r="S1030" i="16"/>
  <c r="A1030" i="16"/>
  <c r="S1031" i="16" l="1"/>
  <c r="A1031" i="16"/>
  <c r="G1030" i="16"/>
  <c r="F1030" i="16"/>
  <c r="D1030" i="16"/>
  <c r="G1031" i="16" l="1"/>
  <c r="F1031" i="16"/>
  <c r="D1031" i="16"/>
  <c r="A1032" i="16"/>
  <c r="S1032" i="16"/>
  <c r="G1032" i="16" l="1"/>
  <c r="F1032" i="16"/>
  <c r="D1032" i="16"/>
  <c r="S1033" i="16"/>
  <c r="A1033" i="16"/>
  <c r="F1033" i="16" l="1"/>
  <c r="G1033" i="16"/>
  <c r="D1033" i="16"/>
  <c r="A1034" i="16"/>
  <c r="S1034" i="16"/>
  <c r="S1035" i="16" l="1"/>
  <c r="A1035" i="16"/>
  <c r="D1034" i="16"/>
  <c r="G1034" i="16"/>
  <c r="F1034" i="16"/>
  <c r="D1035" i="16" l="1"/>
  <c r="G1035" i="16"/>
  <c r="F1035" i="16"/>
  <c r="S1036" i="16"/>
  <c r="A1036" i="16"/>
  <c r="G1036" i="16" l="1"/>
  <c r="F1036" i="16"/>
  <c r="D1036" i="16"/>
  <c r="S1037" i="16"/>
  <c r="A1037" i="16"/>
  <c r="A1038" i="16" l="1"/>
  <c r="S1038" i="16"/>
  <c r="G1037" i="16"/>
  <c r="F1037" i="16"/>
  <c r="D1037" i="16"/>
  <c r="D1038" i="16" l="1"/>
  <c r="G1038" i="16"/>
  <c r="F1038" i="16"/>
  <c r="A1039" i="16"/>
  <c r="S1039" i="16"/>
  <c r="S1040" i="16" l="1"/>
  <c r="A1040" i="16"/>
  <c r="D1039" i="16"/>
  <c r="G1039" i="16"/>
  <c r="F1039" i="16"/>
  <c r="G1040" i="16" l="1"/>
  <c r="D1040" i="16"/>
  <c r="F1040" i="16"/>
  <c r="S1041" i="16"/>
  <c r="A1041" i="16"/>
  <c r="A1042" i="16" l="1"/>
  <c r="S1042" i="16"/>
  <c r="D1041" i="16"/>
  <c r="F1041" i="16"/>
  <c r="G1041" i="16"/>
  <c r="D1042" i="16" l="1"/>
  <c r="G1042" i="16"/>
  <c r="F1042" i="16"/>
  <c r="S1043" i="16"/>
  <c r="A1043" i="16"/>
  <c r="S1044" i="16" l="1"/>
  <c r="A1044" i="16"/>
  <c r="D1043" i="16"/>
  <c r="G1043" i="16"/>
  <c r="F1043" i="16"/>
  <c r="G1044" i="16" l="1"/>
  <c r="F1044" i="16"/>
  <c r="D1044" i="16"/>
  <c r="S1045" i="16"/>
  <c r="A1045" i="16"/>
  <c r="G1045" i="16" l="1"/>
  <c r="F1045" i="16"/>
  <c r="D1045" i="16"/>
  <c r="A1046" i="16"/>
  <c r="S1046" i="16"/>
  <c r="S1047" i="16" l="1"/>
  <c r="A1047" i="16"/>
  <c r="D1046" i="16"/>
  <c r="G1046" i="16"/>
  <c r="F1046" i="16"/>
  <c r="D1047" i="16" l="1"/>
  <c r="G1047" i="16"/>
  <c r="F1047" i="16"/>
  <c r="S1048" i="16"/>
  <c r="A1048" i="16"/>
  <c r="F1048" i="16" l="1"/>
  <c r="G1048" i="16"/>
  <c r="D1048" i="16"/>
  <c r="S1049" i="16"/>
  <c r="A1049" i="16"/>
  <c r="S1050" i="16" l="1"/>
  <c r="A1050" i="16"/>
  <c r="D1049" i="16"/>
  <c r="G1049" i="16"/>
  <c r="F1049" i="16"/>
  <c r="G1050" i="16" l="1"/>
  <c r="F1050" i="16"/>
  <c r="D1050" i="16"/>
  <c r="A1051" i="16"/>
  <c r="S1051" i="16"/>
  <c r="D1051" i="16" l="1"/>
  <c r="F1051" i="16"/>
  <c r="G1051" i="16"/>
  <c r="S1052" i="16"/>
  <c r="A1052" i="16"/>
  <c r="D1052" i="16" l="1"/>
  <c r="G1052" i="16"/>
  <c r="F1052" i="16"/>
  <c r="S1053" i="16"/>
  <c r="A1053" i="16"/>
  <c r="D1053" i="16" l="1"/>
  <c r="F1053" i="16"/>
  <c r="G1053" i="16"/>
  <c r="S1054" i="16"/>
  <c r="A1054" i="16"/>
  <c r="D1054" i="16" l="1"/>
  <c r="G1054" i="16"/>
  <c r="F1054" i="16"/>
  <c r="S1055" i="16"/>
  <c r="A1055" i="16"/>
  <c r="F1055" i="16" l="1"/>
  <c r="D1055" i="16"/>
  <c r="G1055" i="16"/>
  <c r="S1056" i="16"/>
  <c r="A1056" i="16"/>
  <c r="S1057" i="16" l="1"/>
  <c r="A1057" i="16"/>
  <c r="G1056" i="16"/>
  <c r="D1056" i="16"/>
  <c r="F1056" i="16"/>
  <c r="G1057" i="16" l="1"/>
  <c r="D1057" i="16"/>
  <c r="F1057" i="16"/>
  <c r="A1058" i="16"/>
  <c r="S1058" i="16"/>
  <c r="S1059" i="16" l="1"/>
  <c r="A1059" i="16"/>
  <c r="D1058" i="16"/>
  <c r="F1058" i="16"/>
  <c r="G1058" i="16"/>
  <c r="F1059" i="16" l="1"/>
  <c r="D1059" i="16"/>
  <c r="G1059" i="16"/>
  <c r="A1060" i="16"/>
  <c r="S1060" i="16"/>
  <c r="S1061" i="16" l="1"/>
  <c r="A1061" i="16"/>
  <c r="G1060" i="16"/>
  <c r="D1060" i="16"/>
  <c r="F1060" i="16"/>
  <c r="G1061" i="16" l="1"/>
  <c r="F1061" i="16"/>
  <c r="D1061" i="16"/>
  <c r="A1062" i="16"/>
  <c r="S1062" i="16"/>
  <c r="S1063" i="16" l="1"/>
  <c r="A1063" i="16"/>
  <c r="D1062" i="16"/>
  <c r="F1062" i="16"/>
  <c r="G1062" i="16"/>
  <c r="F1063" i="16" l="1"/>
  <c r="D1063" i="16"/>
  <c r="G1063" i="16"/>
  <c r="S1064" i="16"/>
  <c r="A1064" i="16"/>
  <c r="A1065" i="16" l="1"/>
  <c r="S1065" i="16"/>
  <c r="G1064" i="16"/>
  <c r="D1064" i="16"/>
  <c r="F1064" i="16"/>
  <c r="S1066" i="16" l="1"/>
  <c r="A1066" i="16"/>
  <c r="D1065" i="16"/>
  <c r="G1065" i="16"/>
  <c r="F1065" i="16"/>
  <c r="F1066" i="16" l="1"/>
  <c r="G1066" i="16"/>
  <c r="D1066" i="16"/>
  <c r="S1067" i="16"/>
  <c r="A1067" i="16"/>
  <c r="F1067" i="16" l="1"/>
  <c r="D1067" i="16"/>
  <c r="G1067" i="16"/>
  <c r="S1068" i="16"/>
  <c r="A1068" i="16"/>
  <c r="S1069" i="16" l="1"/>
  <c r="A1069" i="16"/>
  <c r="G1068" i="16"/>
  <c r="F1068" i="16"/>
  <c r="D1068" i="16"/>
  <c r="G1069" i="16" l="1"/>
  <c r="F1069" i="16"/>
  <c r="D1069" i="16"/>
  <c r="S1070" i="16"/>
  <c r="A1070" i="16"/>
  <c r="S1071" i="16" l="1"/>
  <c r="A1071" i="16"/>
  <c r="D1070" i="16"/>
  <c r="G1070" i="16"/>
  <c r="F1070" i="16"/>
  <c r="D1071" i="16" l="1"/>
  <c r="F1071" i="16"/>
  <c r="G1071" i="16"/>
  <c r="S1072" i="16"/>
  <c r="A1072" i="16"/>
  <c r="S1073" i="16" l="1"/>
  <c r="A1073" i="16"/>
  <c r="F1072" i="16"/>
  <c r="D1072" i="16"/>
  <c r="G1072" i="16"/>
  <c r="G1073" i="16" l="1"/>
  <c r="D1073" i="16"/>
  <c r="F1073" i="16"/>
  <c r="S1074" i="16"/>
  <c r="A1074" i="16"/>
  <c r="S1075" i="16" l="1"/>
  <c r="A1075" i="16"/>
  <c r="F1074" i="16"/>
  <c r="D1074" i="16"/>
  <c r="G1074" i="16"/>
  <c r="D1075" i="16" l="1"/>
  <c r="G1075" i="16"/>
  <c r="F1075" i="16"/>
  <c r="S1076" i="16"/>
  <c r="A1076" i="16"/>
  <c r="F1076" i="16" l="1"/>
  <c r="G1076" i="16"/>
  <c r="D1076" i="16"/>
  <c r="A1077" i="16"/>
  <c r="S1077" i="16"/>
  <c r="G1077" i="16" l="1"/>
  <c r="F1077" i="16"/>
  <c r="D1077" i="16"/>
  <c r="S1078" i="16"/>
  <c r="A1078" i="16"/>
  <c r="G1078" i="16" l="1"/>
  <c r="F1078" i="16"/>
  <c r="D1078" i="16"/>
  <c r="A1079" i="16"/>
  <c r="S1079" i="16"/>
  <c r="S1080" i="16" l="1"/>
  <c r="A1080" i="16"/>
  <c r="D1079" i="16"/>
  <c r="G1079" i="16"/>
  <c r="F1079" i="16"/>
  <c r="F1080" i="16" l="1"/>
  <c r="D1080" i="16"/>
  <c r="G1080" i="16"/>
  <c r="S1081" i="16"/>
  <c r="A1081" i="16"/>
  <c r="A1082" i="16" l="1"/>
  <c r="S1082" i="16"/>
  <c r="G1081" i="16"/>
  <c r="D1081" i="16"/>
  <c r="F1081" i="16"/>
  <c r="F1082" i="16" l="1"/>
  <c r="D1082" i="16"/>
  <c r="G1082" i="16"/>
  <c r="S1083" i="16"/>
  <c r="A1083" i="16"/>
  <c r="F1083" i="16" l="1"/>
  <c r="G1083" i="16"/>
  <c r="D1083" i="16"/>
  <c r="A1084" i="16"/>
  <c r="S1084" i="16"/>
  <c r="D1084" i="16" l="1"/>
  <c r="F1084" i="16"/>
  <c r="G1084" i="16"/>
  <c r="S1085" i="16"/>
  <c r="A1085" i="16"/>
  <c r="S1086" i="16" l="1"/>
  <c r="A1086" i="16"/>
  <c r="D1085" i="16"/>
  <c r="G1085" i="16"/>
  <c r="F1085" i="16"/>
  <c r="F1086" i="16" l="1"/>
  <c r="D1086" i="16"/>
  <c r="G1086" i="16"/>
  <c r="S1087" i="16"/>
  <c r="A1087" i="16"/>
  <c r="G1087" i="16" l="1"/>
  <c r="F1087" i="16"/>
  <c r="D1087" i="16"/>
  <c r="S1088" i="16"/>
  <c r="A1088" i="16"/>
  <c r="S1089" i="16" l="1"/>
  <c r="A1089" i="16"/>
  <c r="F1088" i="16"/>
  <c r="D1088" i="16"/>
  <c r="G1088" i="16"/>
  <c r="D1089" i="16" l="1"/>
  <c r="G1089" i="16"/>
  <c r="F1089" i="16"/>
  <c r="A1090" i="16"/>
  <c r="S1090" i="16"/>
  <c r="G1090" i="16" l="1"/>
  <c r="D1090" i="16"/>
  <c r="F1090" i="16"/>
  <c r="S1091" i="16"/>
  <c r="A1091" i="16"/>
  <c r="S1092" i="16" l="1"/>
  <c r="A1092" i="16"/>
  <c r="F1091" i="16"/>
  <c r="G1091" i="16"/>
  <c r="D1091" i="16"/>
  <c r="G1092" i="16" l="1"/>
  <c r="F1092" i="16"/>
  <c r="D1092" i="16"/>
  <c r="S1093" i="16"/>
  <c r="A1093" i="16"/>
  <c r="G1093" i="16" l="1"/>
  <c r="F1093" i="16"/>
  <c r="D1093" i="16"/>
  <c r="S1094" i="16"/>
  <c r="A1094" i="16"/>
  <c r="S1095" i="16" l="1"/>
  <c r="A1095" i="16"/>
  <c r="D1094" i="16"/>
  <c r="F1094" i="16"/>
  <c r="G1094" i="16"/>
  <c r="F1095" i="16" l="1"/>
  <c r="G1095" i="16"/>
  <c r="D1095" i="16"/>
  <c r="A1096" i="16"/>
  <c r="S1096" i="16"/>
  <c r="G1096" i="16" l="1"/>
  <c r="F1096" i="16"/>
  <c r="D1096" i="16"/>
  <c r="S1097" i="16"/>
  <c r="A1097" i="16"/>
  <c r="D1097" i="16" l="1"/>
  <c r="F1097" i="16"/>
  <c r="G1097" i="16"/>
  <c r="A1098" i="16"/>
  <c r="S1098" i="16"/>
  <c r="G1098" i="16" l="1"/>
  <c r="D1098" i="16"/>
  <c r="F1098" i="16"/>
  <c r="S1099" i="16"/>
  <c r="A1099" i="16"/>
  <c r="F1099" i="16" l="1"/>
  <c r="D1099" i="16"/>
  <c r="G1099" i="16"/>
  <c r="S1100" i="16"/>
  <c r="A1100" i="16"/>
  <c r="D1100" i="16" l="1"/>
  <c r="G1100" i="16"/>
  <c r="F1100" i="16"/>
  <c r="S1101" i="16"/>
  <c r="A1101" i="16"/>
  <c r="D1101" i="16" l="1"/>
  <c r="G1101" i="16"/>
  <c r="F1101" i="16"/>
  <c r="S1102" i="16"/>
  <c r="A1102" i="16"/>
  <c r="S1103" i="16" l="1"/>
  <c r="A1103" i="16"/>
  <c r="F1102" i="16"/>
  <c r="D1102" i="16"/>
  <c r="G1102" i="16"/>
  <c r="G1103" i="16" l="1"/>
  <c r="F1103" i="16"/>
  <c r="D1103" i="16"/>
  <c r="S1104" i="16"/>
  <c r="A1104" i="16"/>
  <c r="G1104" i="16" l="1"/>
  <c r="D1104" i="16"/>
  <c r="F1104" i="16"/>
  <c r="S1105" i="16"/>
  <c r="A1105" i="16"/>
  <c r="S1106" i="16" l="1"/>
  <c r="A1106" i="16"/>
  <c r="G1105" i="16"/>
  <c r="F1105" i="16"/>
  <c r="D1105" i="16"/>
  <c r="D1106" i="16" l="1"/>
  <c r="G1106" i="16"/>
  <c r="F1106" i="16"/>
  <c r="S1107" i="16"/>
  <c r="A1107" i="16"/>
  <c r="S1108" i="16" l="1"/>
  <c r="A1108" i="16"/>
  <c r="F1107" i="16"/>
  <c r="D1107" i="16"/>
  <c r="G1107" i="16"/>
  <c r="G1108" i="16" l="1"/>
  <c r="D1108" i="16"/>
  <c r="F1108" i="16"/>
  <c r="A1109" i="16"/>
  <c r="S1109" i="16"/>
  <c r="G1109" i="16" l="1"/>
  <c r="F1109" i="16"/>
  <c r="D1109" i="16"/>
  <c r="A1110" i="16"/>
  <c r="S1110" i="16"/>
  <c r="A1111" i="16" l="1"/>
  <c r="S1111" i="16"/>
  <c r="F1110" i="16"/>
  <c r="D1110" i="16"/>
  <c r="G1110" i="16"/>
  <c r="F1111" i="16" l="1"/>
  <c r="D1111" i="16"/>
  <c r="G1111" i="16"/>
  <c r="A1112" i="16"/>
  <c r="S1112" i="16"/>
  <c r="F1112" i="16" l="1"/>
  <c r="G1112" i="16"/>
  <c r="D1112" i="16"/>
  <c r="S1113" i="16"/>
  <c r="A1113" i="16"/>
  <c r="S1114" i="16" l="1"/>
  <c r="A1114" i="16"/>
  <c r="G1113" i="16"/>
  <c r="D1113" i="16"/>
  <c r="F1113" i="16"/>
  <c r="S1115" i="16" l="1"/>
  <c r="A1115" i="16"/>
  <c r="D1114" i="16"/>
  <c r="F1114" i="16"/>
  <c r="G1114" i="16"/>
  <c r="D1115" i="16" l="1"/>
  <c r="G1115" i="16"/>
  <c r="F1115" i="16"/>
  <c r="S1116" i="16"/>
  <c r="A1116" i="16"/>
  <c r="G1116" i="16" l="1"/>
  <c r="F1116" i="16"/>
  <c r="D1116" i="16"/>
  <c r="S1117" i="16"/>
  <c r="A1117" i="16"/>
  <c r="D1117" i="16" l="1"/>
  <c r="G1117" i="16"/>
  <c r="F1117" i="16"/>
  <c r="A1118" i="16"/>
  <c r="S1118" i="16"/>
  <c r="S1119" i="16" l="1"/>
  <c r="A1119" i="16"/>
  <c r="G1118" i="16"/>
  <c r="D1118" i="16"/>
  <c r="F1118" i="16"/>
  <c r="F1119" i="16" l="1"/>
  <c r="D1119" i="16"/>
  <c r="G1119" i="16"/>
  <c r="S1120" i="16"/>
  <c r="A1120" i="16"/>
  <c r="S1121" i="16" l="1"/>
  <c r="A1121" i="16"/>
  <c r="F1120" i="16"/>
  <c r="G1120" i="16"/>
  <c r="D1120" i="16"/>
  <c r="S1122" i="16" l="1"/>
  <c r="A1122" i="16"/>
  <c r="D1121" i="16"/>
  <c r="G1121" i="16"/>
  <c r="F1121" i="16"/>
  <c r="A1123" i="16" l="1"/>
  <c r="S1123" i="16"/>
  <c r="D1122" i="16"/>
  <c r="G1122" i="16"/>
  <c r="F1122" i="16"/>
  <c r="F1123" i="16" l="1"/>
  <c r="D1123" i="16"/>
  <c r="G1123" i="16"/>
  <c r="S1124" i="16"/>
  <c r="A1124" i="16"/>
  <c r="S1125" i="16" l="1"/>
  <c r="A1125" i="16"/>
  <c r="G1124" i="16"/>
  <c r="F1124" i="16"/>
  <c r="D1124" i="16"/>
  <c r="D1125" i="16" l="1"/>
  <c r="F1125" i="16"/>
  <c r="G1125" i="16"/>
  <c r="S1126" i="16"/>
  <c r="A1126" i="16"/>
  <c r="F1126" i="16" l="1"/>
  <c r="D1126" i="16"/>
  <c r="G1126" i="16"/>
  <c r="S1127" i="16"/>
  <c r="A1127" i="16"/>
  <c r="D1127" i="16" l="1"/>
  <c r="F1127" i="16"/>
  <c r="G1127" i="16"/>
  <c r="S1128" i="16"/>
  <c r="A1128" i="16"/>
  <c r="F1128" i="16" l="1"/>
  <c r="D1128" i="16"/>
  <c r="G1128" i="16"/>
  <c r="S1129" i="16"/>
  <c r="A1129" i="16"/>
  <c r="S1130" i="16" l="1"/>
  <c r="A1130" i="16"/>
  <c r="D1129" i="16"/>
  <c r="G1129" i="16"/>
  <c r="F1129" i="16"/>
  <c r="G1130" i="16" l="1"/>
  <c r="D1130" i="16"/>
  <c r="F1130" i="16"/>
  <c r="S1131" i="16"/>
  <c r="A1131" i="16"/>
  <c r="A1132" i="16" l="1"/>
  <c r="S1132" i="16"/>
  <c r="F1131" i="16"/>
  <c r="D1131" i="16"/>
  <c r="G1131" i="16"/>
  <c r="A1133" i="16" l="1"/>
  <c r="S1133" i="16"/>
  <c r="G1132" i="16"/>
  <c r="F1132" i="16"/>
  <c r="D1132" i="16"/>
  <c r="S1134" i="16" l="1"/>
  <c r="A1134" i="16"/>
  <c r="G1133" i="16"/>
  <c r="F1133" i="16"/>
  <c r="D1133" i="16"/>
  <c r="G1134" i="16" l="1"/>
  <c r="D1134" i="16"/>
  <c r="F1134" i="16"/>
  <c r="S1135" i="16"/>
  <c r="A1135" i="16"/>
  <c r="G1135" i="16" l="1"/>
  <c r="D1135" i="16"/>
  <c r="F1135" i="16"/>
  <c r="A1136" i="16"/>
  <c r="S1136" i="16"/>
  <c r="S1137" i="16" l="1"/>
  <c r="A1137" i="16"/>
  <c r="G1136" i="16"/>
  <c r="F1136" i="16"/>
  <c r="D1136" i="16"/>
  <c r="G1137" i="16" l="1"/>
  <c r="F1137" i="16"/>
  <c r="D1137" i="16"/>
  <c r="S1138" i="16"/>
  <c r="A1138" i="16"/>
  <c r="D1138" i="16" l="1"/>
  <c r="G1138" i="16"/>
  <c r="F1138" i="16"/>
  <c r="A1139" i="16"/>
  <c r="S1139" i="16"/>
  <c r="A1140" i="16" l="1"/>
  <c r="S1140" i="16"/>
  <c r="G1139" i="16"/>
  <c r="F1139" i="16"/>
  <c r="D1139" i="16"/>
  <c r="F1140" i="16" l="1"/>
  <c r="D1140" i="16"/>
  <c r="G1140" i="16"/>
  <c r="A1141" i="16"/>
  <c r="S1141" i="16"/>
  <c r="A1142" i="16" l="1"/>
  <c r="S1142" i="16"/>
  <c r="F1141" i="16"/>
  <c r="D1141" i="16"/>
  <c r="G1141" i="16"/>
  <c r="A1143" i="16" l="1"/>
  <c r="S1143" i="16"/>
  <c r="G1142" i="16"/>
  <c r="F1142" i="16"/>
  <c r="D1142" i="16"/>
  <c r="F1143" i="16" l="1"/>
  <c r="D1143" i="16"/>
  <c r="G1143" i="16"/>
  <c r="S1144" i="16"/>
  <c r="A1144" i="16"/>
  <c r="S1145" i="16" l="1"/>
  <c r="A1145" i="16"/>
  <c r="G1144" i="16"/>
  <c r="D1144" i="16"/>
  <c r="F1144" i="16"/>
  <c r="A1146" i="16" l="1"/>
  <c r="S1146" i="16"/>
  <c r="F1145" i="16"/>
  <c r="D1145" i="16"/>
  <c r="G1145" i="16"/>
  <c r="S1147" i="16" l="1"/>
  <c r="A1147" i="16"/>
  <c r="G1146" i="16"/>
  <c r="F1146" i="16"/>
  <c r="D1146" i="16"/>
  <c r="F1147" i="16" l="1"/>
  <c r="D1147" i="16"/>
  <c r="G1147" i="16"/>
  <c r="S1148" i="16"/>
  <c r="A1148" i="16"/>
  <c r="G1148" i="16" l="1"/>
  <c r="D1148" i="16"/>
  <c r="F1148" i="16"/>
  <c r="S1149" i="16"/>
  <c r="A1149" i="16"/>
  <c r="D1149" i="16" l="1"/>
  <c r="F1149" i="16"/>
  <c r="G1149" i="16"/>
  <c r="A1150" i="16"/>
  <c r="S1150" i="16"/>
  <c r="S1151" i="16" l="1"/>
  <c r="A1151" i="16"/>
  <c r="D1150" i="16"/>
  <c r="G1150" i="16"/>
  <c r="F1150" i="16"/>
  <c r="D1151" i="16" l="1"/>
  <c r="G1151" i="16"/>
  <c r="F1151" i="16"/>
  <c r="A1152" i="16"/>
  <c r="S1152" i="16"/>
  <c r="S1153" i="16" l="1"/>
  <c r="A1153" i="16"/>
  <c r="F1152" i="16"/>
  <c r="D1152" i="16"/>
  <c r="G1152" i="16"/>
  <c r="D1153" i="16" l="1"/>
  <c r="G1153" i="16"/>
  <c r="F1153" i="16"/>
  <c r="A1154" i="16"/>
  <c r="S1154" i="16"/>
  <c r="G1154" i="16" l="1"/>
  <c r="D1154" i="16"/>
  <c r="F1154" i="16"/>
  <c r="A1155" i="16"/>
  <c r="S1155" i="16"/>
  <c r="F1155" i="16" l="1"/>
  <c r="D1155" i="16"/>
  <c r="G1155" i="16"/>
  <c r="A1156" i="16"/>
  <c r="S1156" i="16"/>
  <c r="G1156" i="16" l="1"/>
  <c r="F1156" i="16"/>
  <c r="D1156" i="16"/>
  <c r="A1157" i="16"/>
  <c r="S1157" i="16"/>
  <c r="G1157" i="16" l="1"/>
  <c r="F1157" i="16"/>
  <c r="D1157" i="16"/>
  <c r="S1158" i="16"/>
  <c r="A1158" i="16"/>
  <c r="S1159" i="16" l="1"/>
  <c r="A1159" i="16"/>
  <c r="F1158" i="16"/>
  <c r="D1158" i="16"/>
  <c r="G1158" i="16"/>
  <c r="F1159" i="16" l="1"/>
  <c r="G1159" i="16"/>
  <c r="D1159" i="16"/>
  <c r="S1160" i="16"/>
  <c r="A1160" i="16"/>
  <c r="A1161" i="16" l="1"/>
  <c r="S1161" i="16"/>
  <c r="G1160" i="16"/>
  <c r="F1160" i="16"/>
  <c r="D1160" i="16"/>
  <c r="S1162" i="16" l="1"/>
  <c r="A1162" i="16"/>
  <c r="D1161" i="16"/>
  <c r="F1161" i="16"/>
  <c r="G1161" i="16"/>
  <c r="D1162" i="16" l="1"/>
  <c r="F1162" i="16"/>
  <c r="G1162" i="16"/>
  <c r="S1163" i="16"/>
  <c r="A1163" i="16"/>
  <c r="S1164" i="16" l="1"/>
  <c r="A1164" i="16"/>
  <c r="F1163" i="16"/>
  <c r="D1163" i="16"/>
  <c r="G1163" i="16"/>
  <c r="F1164" i="16" l="1"/>
  <c r="G1164" i="16"/>
  <c r="D1164" i="16"/>
  <c r="S1165" i="16"/>
  <c r="A1165" i="16"/>
  <c r="S1166" i="16" l="1"/>
  <c r="A1166" i="16"/>
  <c r="D1165" i="16"/>
  <c r="G1165" i="16"/>
  <c r="F1165" i="16"/>
  <c r="A1167" i="16" l="1"/>
  <c r="S1167" i="16"/>
  <c r="G1166" i="16"/>
  <c r="F1166" i="16"/>
  <c r="D1166" i="16"/>
  <c r="S1168" i="16" l="1"/>
  <c r="A1168" i="16"/>
  <c r="F1167" i="16"/>
  <c r="D1167" i="16"/>
  <c r="G1167" i="16"/>
  <c r="S1169" i="16" l="1"/>
  <c r="A1169" i="16"/>
  <c r="F1168" i="16"/>
  <c r="D1168" i="16"/>
  <c r="G1168" i="16"/>
  <c r="G1169" i="16" l="1"/>
  <c r="F1169" i="16"/>
  <c r="D1169" i="16"/>
  <c r="S1170" i="16"/>
  <c r="A1170" i="16"/>
  <c r="A1171" i="16" l="1"/>
  <c r="S1171" i="16"/>
  <c r="D1170" i="16"/>
  <c r="F1170" i="16"/>
  <c r="G1170" i="16"/>
  <c r="S1172" i="16" l="1"/>
  <c r="A1172" i="16"/>
  <c r="F1171" i="16"/>
  <c r="D1171" i="16"/>
  <c r="G1171" i="16"/>
  <c r="F1172" i="16" l="1"/>
  <c r="D1172" i="16"/>
  <c r="G1172" i="16"/>
  <c r="S1173" i="16"/>
  <c r="A1173" i="16"/>
  <c r="A1174" i="16" l="1"/>
  <c r="S1174" i="16"/>
  <c r="G1173" i="16"/>
  <c r="D1173" i="16"/>
  <c r="F1173" i="16"/>
  <c r="G1174" i="16" l="1"/>
  <c r="D1174" i="16"/>
  <c r="F1174" i="16"/>
  <c r="A1175" i="16"/>
  <c r="S1175" i="16"/>
  <c r="F1175" i="16" l="1"/>
  <c r="G1175" i="16"/>
  <c r="D1175" i="16"/>
  <c r="S1176" i="16"/>
  <c r="A1176" i="16"/>
  <c r="G1176" i="16" l="1"/>
  <c r="F1176" i="16"/>
  <c r="D1176" i="16"/>
  <c r="S1177" i="16"/>
  <c r="A1177" i="16"/>
  <c r="F1177" i="16" l="1"/>
  <c r="D1177" i="16"/>
  <c r="G1177" i="16"/>
  <c r="S1178" i="16"/>
  <c r="A1178" i="16"/>
  <c r="S1179" i="16" l="1"/>
  <c r="A1179" i="16"/>
  <c r="D1178" i="16"/>
  <c r="G1178" i="16"/>
  <c r="F1178" i="16"/>
  <c r="D1179" i="16" l="1"/>
  <c r="G1179" i="16"/>
  <c r="F1179" i="16"/>
  <c r="S1180" i="16"/>
  <c r="A1180" i="16"/>
  <c r="S1181" i="16" l="1"/>
  <c r="A1181" i="16"/>
  <c r="G1180" i="16"/>
  <c r="F1180" i="16"/>
  <c r="D1180" i="16"/>
  <c r="S1182" i="16" l="1"/>
  <c r="A1182" i="16"/>
  <c r="F1181" i="16"/>
  <c r="G1181" i="16"/>
  <c r="D1181" i="16"/>
  <c r="D1182" i="16" l="1"/>
  <c r="G1182" i="16"/>
  <c r="F1182" i="16"/>
  <c r="S1183" i="16"/>
  <c r="A1183" i="16"/>
  <c r="S1184" i="16" l="1"/>
  <c r="A1184" i="16"/>
  <c r="F1183" i="16"/>
  <c r="D1183" i="16"/>
  <c r="G1183" i="16"/>
  <c r="F1184" i="16" l="1"/>
  <c r="G1184" i="16"/>
  <c r="D1184" i="16"/>
  <c r="S1185" i="16"/>
  <c r="A1185" i="16"/>
  <c r="S1186" i="16" l="1"/>
  <c r="A1186" i="16"/>
  <c r="G1185" i="16"/>
  <c r="D1185" i="16"/>
  <c r="F1185" i="16"/>
  <c r="D1186" i="16" l="1"/>
  <c r="G1186" i="16"/>
  <c r="F1186" i="16"/>
  <c r="S1187" i="16"/>
  <c r="A1187" i="16"/>
  <c r="S1188" i="16" l="1"/>
  <c r="A1188" i="16"/>
  <c r="D1187" i="16"/>
  <c r="F1187" i="16"/>
  <c r="G1187" i="16"/>
  <c r="D1188" i="16" l="1"/>
  <c r="G1188" i="16"/>
  <c r="F1188" i="16"/>
  <c r="S1189" i="16"/>
  <c r="A1189" i="16"/>
  <c r="G1189" i="16" l="1"/>
  <c r="D1189" i="16"/>
  <c r="F1189" i="16"/>
  <c r="A1190" i="16"/>
  <c r="S1190" i="16"/>
  <c r="S1191" i="16" l="1"/>
  <c r="A1191" i="16"/>
  <c r="D1190" i="16"/>
  <c r="G1190" i="16"/>
  <c r="F1190" i="16"/>
  <c r="D1191" i="16" l="1"/>
  <c r="G1191" i="16"/>
  <c r="F1191" i="16"/>
  <c r="S1192" i="16"/>
  <c r="A1192" i="16"/>
  <c r="G1192" i="16" l="1"/>
  <c r="D1192" i="16"/>
  <c r="F1192" i="16"/>
  <c r="A1193" i="16"/>
  <c r="S1193" i="16"/>
  <c r="D1193" i="16" l="1"/>
  <c r="F1193" i="16"/>
  <c r="G1193" i="16"/>
  <c r="S1194" i="16"/>
  <c r="A1194" i="16"/>
  <c r="S1195" i="16" l="1"/>
  <c r="A1195" i="16"/>
  <c r="F1194" i="16"/>
  <c r="G1194" i="16"/>
  <c r="D1194" i="16"/>
  <c r="F1195" i="16" l="1"/>
  <c r="D1195" i="16"/>
  <c r="G1195" i="16"/>
  <c r="S1196" i="16"/>
  <c r="A1196" i="16"/>
  <c r="F1196" i="16" l="1"/>
  <c r="G1196" i="16"/>
  <c r="D1196" i="16"/>
  <c r="S1197" i="16"/>
  <c r="A1197" i="16"/>
  <c r="S1198" i="16" l="1"/>
  <c r="A1198" i="16"/>
  <c r="D1197" i="16"/>
  <c r="F1197" i="16"/>
  <c r="G1197" i="16"/>
  <c r="A1199" i="16" l="1"/>
  <c r="S1199" i="16"/>
  <c r="D1198" i="16"/>
  <c r="F1198" i="16"/>
  <c r="G1198" i="16"/>
  <c r="S1200" i="16" l="1"/>
  <c r="A1200" i="16"/>
  <c r="F1199" i="16"/>
  <c r="D1199" i="16"/>
  <c r="G1199" i="16"/>
  <c r="G1200" i="16" l="1"/>
  <c r="F1200" i="16"/>
  <c r="D1200" i="16"/>
  <c r="S1201" i="16"/>
  <c r="A1201" i="16"/>
  <c r="G1201" i="16" l="1"/>
  <c r="F1201" i="16"/>
  <c r="D1201" i="16"/>
  <c r="S1202" i="16"/>
  <c r="A1202" i="16"/>
  <c r="D1202" i="16" l="1"/>
  <c r="F1202" i="16"/>
  <c r="G1202" i="16"/>
  <c r="A1203" i="16"/>
  <c r="S1203" i="16"/>
  <c r="F1203" i="16" l="1"/>
  <c r="D1203" i="16"/>
  <c r="G1203" i="16"/>
  <c r="S1204" i="16"/>
  <c r="A1204" i="16"/>
  <c r="F1204" i="16" l="1"/>
  <c r="D1204" i="16"/>
  <c r="G1204" i="16"/>
  <c r="S1205" i="16"/>
  <c r="A1205" i="16"/>
  <c r="S1206" i="16" l="1"/>
  <c r="A1206" i="16"/>
  <c r="G1205" i="16"/>
  <c r="F1205" i="16"/>
  <c r="D1205" i="16"/>
  <c r="D1206" i="16" l="1"/>
  <c r="G1206" i="16"/>
  <c r="F1206" i="16"/>
  <c r="S1207" i="16"/>
  <c r="A1207" i="16"/>
  <c r="A1208" i="16" l="1"/>
  <c r="S1208" i="16"/>
  <c r="F1207" i="16"/>
  <c r="G1207" i="16"/>
  <c r="D1207" i="16"/>
  <c r="F1208" i="16" l="1"/>
  <c r="G1208" i="16"/>
  <c r="D1208" i="16"/>
  <c r="S1209" i="16"/>
  <c r="A1209" i="16"/>
  <c r="G1209" i="16" l="1"/>
  <c r="F1209" i="16"/>
  <c r="D1209" i="16"/>
  <c r="A1210" i="16"/>
  <c r="S1210" i="16"/>
  <c r="D1210" i="16" l="1"/>
  <c r="G1210" i="16"/>
  <c r="F1210" i="16"/>
  <c r="S1211" i="16"/>
  <c r="A1211" i="16"/>
  <c r="S1212" i="16" l="1"/>
  <c r="A1212" i="16"/>
  <c r="F1211" i="16"/>
  <c r="G1211" i="16"/>
  <c r="D1211" i="16"/>
  <c r="F1212" i="16" l="1"/>
  <c r="G1212" i="16"/>
  <c r="D1212" i="16"/>
  <c r="S1213" i="16"/>
  <c r="A1213" i="16"/>
  <c r="D1213" i="16" l="1"/>
  <c r="G1213" i="16"/>
  <c r="F1213" i="16"/>
  <c r="S1214" i="16"/>
  <c r="A1214" i="16"/>
  <c r="S1215" i="16" l="1"/>
  <c r="A1215" i="16"/>
  <c r="D1214" i="16"/>
  <c r="G1214" i="16"/>
  <c r="F1214" i="16"/>
  <c r="F1215" i="16" l="1"/>
  <c r="G1215" i="16"/>
  <c r="D1215" i="16"/>
  <c r="S1216" i="16"/>
  <c r="A1216" i="16"/>
  <c r="D1216" i="16" l="1"/>
  <c r="G1216" i="16"/>
  <c r="F1216" i="16"/>
  <c r="S1217" i="16"/>
  <c r="A1217" i="16"/>
  <c r="S1218" i="16" l="1"/>
  <c r="A1218" i="16"/>
  <c r="G1217" i="16"/>
  <c r="F1217" i="16"/>
  <c r="D1217" i="16"/>
  <c r="D1218" i="16" l="1"/>
  <c r="G1218" i="16"/>
  <c r="F1218" i="16"/>
  <c r="S1219" i="16"/>
  <c r="A1219" i="16"/>
  <c r="S1220" i="16" l="1"/>
  <c r="A1220" i="16"/>
  <c r="F1219" i="16"/>
  <c r="D1219" i="16"/>
  <c r="G1219" i="16"/>
  <c r="D1220" i="16" l="1"/>
  <c r="G1220" i="16"/>
  <c r="F1220" i="16"/>
  <c r="S1221" i="16"/>
  <c r="A1221" i="16"/>
  <c r="S1222" i="16" l="1"/>
  <c r="A1222" i="16"/>
  <c r="D1221" i="16"/>
  <c r="G1221" i="16"/>
  <c r="F1221" i="16"/>
  <c r="D1222" i="16" l="1"/>
  <c r="F1222" i="16"/>
  <c r="G1222" i="16"/>
  <c r="S1223" i="16"/>
  <c r="A1223" i="16"/>
  <c r="D1223" i="16" l="1"/>
  <c r="G1223" i="16"/>
  <c r="F1223" i="16"/>
  <c r="S1224" i="16"/>
  <c r="A1224" i="16"/>
  <c r="F1224" i="16" l="1"/>
  <c r="G1224" i="16"/>
  <c r="D1224" i="16"/>
  <c r="S1225" i="16"/>
  <c r="A1225" i="16"/>
  <c r="S1226" i="16" l="1"/>
  <c r="A1226" i="16"/>
  <c r="F1225" i="16"/>
  <c r="D1225" i="16"/>
  <c r="G1225" i="16"/>
  <c r="A1227" i="16" l="1"/>
  <c r="S1227" i="16"/>
  <c r="D1226" i="16"/>
  <c r="F1226" i="16"/>
  <c r="G1226" i="16"/>
  <c r="F1227" i="16" l="1"/>
  <c r="D1227" i="16"/>
  <c r="G1227" i="16"/>
  <c r="A1228" i="16"/>
  <c r="S1228" i="16"/>
  <c r="A1229" i="16" l="1"/>
  <c r="S1229" i="16"/>
  <c r="G1228" i="16"/>
  <c r="F1228" i="16"/>
  <c r="D1228" i="16"/>
  <c r="A1230" i="16" l="1"/>
  <c r="S1230" i="16"/>
  <c r="D1229" i="16"/>
  <c r="F1229" i="16"/>
  <c r="G1229" i="16"/>
  <c r="S1231" i="16" l="1"/>
  <c r="A1231" i="16"/>
  <c r="G1230" i="16"/>
  <c r="D1230" i="16"/>
  <c r="F1230" i="16"/>
  <c r="D1231" i="16" l="1"/>
  <c r="G1231" i="16"/>
  <c r="F1231" i="16"/>
  <c r="S1232" i="16"/>
  <c r="A1232" i="16"/>
  <c r="A1233" i="16" l="1"/>
  <c r="S1233" i="16"/>
  <c r="D1232" i="16"/>
  <c r="F1232" i="16"/>
  <c r="G1232" i="16"/>
  <c r="S1234" i="16" l="1"/>
  <c r="A1234" i="16"/>
  <c r="G1233" i="16"/>
  <c r="F1233" i="16"/>
  <c r="D1233" i="16"/>
  <c r="D1234" i="16" l="1"/>
  <c r="G1234" i="16"/>
  <c r="F1234" i="16"/>
  <c r="S1235" i="16"/>
  <c r="A1235" i="16"/>
  <c r="S1236" i="16" l="1"/>
  <c r="A1236" i="16"/>
  <c r="F1235" i="16"/>
  <c r="G1235" i="16"/>
  <c r="D1235" i="16"/>
  <c r="F1236" i="16" l="1"/>
  <c r="D1236" i="16"/>
  <c r="G1236" i="16"/>
  <c r="A1237" i="16"/>
  <c r="S1237" i="16"/>
  <c r="S1238" i="16" l="1"/>
  <c r="A1238" i="16"/>
  <c r="G1237" i="16"/>
  <c r="D1237" i="16"/>
  <c r="F1237" i="16"/>
  <c r="D1238" i="16" l="1"/>
  <c r="F1238" i="16"/>
  <c r="G1238" i="16"/>
  <c r="S1239" i="16"/>
  <c r="A1239" i="16"/>
  <c r="S1240" i="16" l="1"/>
  <c r="A1240" i="16"/>
  <c r="F1239" i="16"/>
  <c r="D1239" i="16"/>
  <c r="G1239" i="16"/>
  <c r="S1241" i="16" l="1"/>
  <c r="A1241" i="16"/>
  <c r="G1240" i="16"/>
  <c r="D1240" i="16"/>
  <c r="F1240" i="16"/>
  <c r="G1241" i="16" l="1"/>
  <c r="D1241" i="16"/>
  <c r="F1241" i="16"/>
  <c r="S1242" i="16"/>
  <c r="A1242" i="16"/>
  <c r="S1243" i="16" l="1"/>
  <c r="A1243" i="16"/>
  <c r="D1242" i="16"/>
  <c r="G1242" i="16"/>
  <c r="F1242" i="16"/>
  <c r="D1243" i="16" l="1"/>
  <c r="G1243" i="16"/>
  <c r="F1243" i="16"/>
  <c r="S1244" i="16"/>
  <c r="A1244" i="16"/>
  <c r="S1245" i="16" l="1"/>
  <c r="A1245" i="16"/>
  <c r="F1244" i="16"/>
  <c r="D1244" i="16"/>
  <c r="G1244" i="16"/>
  <c r="F1245" i="16" l="1"/>
  <c r="G1245" i="16"/>
  <c r="D1245" i="16"/>
  <c r="S1246" i="16"/>
  <c r="A1246" i="16"/>
  <c r="D1246" i="16" l="1"/>
  <c r="G1246" i="16"/>
  <c r="F1246" i="16"/>
  <c r="S1247" i="16"/>
  <c r="A1247" i="16"/>
  <c r="G1247" i="16" l="1"/>
  <c r="D1247" i="16"/>
  <c r="F1247" i="16"/>
  <c r="S1248" i="16"/>
  <c r="A1248" i="16"/>
  <c r="G1248" i="16" l="1"/>
  <c r="F1248" i="16"/>
  <c r="D1248" i="16"/>
  <c r="S1249" i="16"/>
  <c r="A1249" i="16"/>
  <c r="G1249" i="16" l="1"/>
  <c r="F1249" i="16"/>
  <c r="D1249" i="16"/>
  <c r="S1250" i="16"/>
  <c r="A1250" i="16"/>
  <c r="D1250" i="16" l="1"/>
  <c r="G1250" i="16"/>
  <c r="F1250" i="16"/>
  <c r="S1251" i="16"/>
  <c r="A1251" i="16"/>
  <c r="S1252" i="16" l="1"/>
  <c r="A1252" i="16"/>
  <c r="F1251" i="16"/>
  <c r="D1251" i="16"/>
  <c r="G1251" i="16"/>
  <c r="F1252" i="16" l="1"/>
  <c r="G1252" i="16"/>
  <c r="D1252" i="16"/>
  <c r="S1253" i="16"/>
  <c r="A1253" i="16"/>
  <c r="G1253" i="16" l="1"/>
  <c r="F1253" i="16"/>
  <c r="D1253" i="16"/>
  <c r="A1254" i="16"/>
  <c r="S1254" i="16"/>
  <c r="D1254" i="16" l="1"/>
  <c r="F1254" i="16"/>
  <c r="G1254" i="16"/>
  <c r="A1255" i="16"/>
  <c r="S1255" i="16"/>
  <c r="S1256" i="16" l="1"/>
  <c r="A1256" i="16"/>
  <c r="F1255" i="16"/>
  <c r="D1255" i="16"/>
  <c r="G1255" i="16"/>
  <c r="D1256" i="16" l="1"/>
  <c r="G1256" i="16"/>
  <c r="F1256" i="16"/>
  <c r="S1257" i="16"/>
  <c r="A1257" i="16"/>
  <c r="D1257" i="16" l="1"/>
  <c r="G1257" i="16"/>
  <c r="F1257" i="16"/>
  <c r="A1258" i="16"/>
  <c r="S1258" i="16"/>
  <c r="D1258" i="16" l="1"/>
  <c r="G1258" i="16"/>
  <c r="F1258" i="16"/>
  <c r="S1259" i="16"/>
  <c r="A1259" i="16"/>
  <c r="F1259" i="16" l="1"/>
  <c r="G1259" i="16"/>
  <c r="D1259" i="16"/>
  <c r="S1260" i="16"/>
  <c r="A1260" i="16"/>
  <c r="S1261" i="16" l="1"/>
  <c r="A1261" i="16"/>
  <c r="G1260" i="16"/>
  <c r="F1260" i="16"/>
  <c r="D1260" i="16"/>
  <c r="G1261" i="16" l="1"/>
  <c r="D1261" i="16"/>
  <c r="F1261" i="16"/>
  <c r="S1262" i="16"/>
  <c r="A1262" i="16"/>
  <c r="A1263" i="16" l="1"/>
  <c r="S1263" i="16"/>
  <c r="D1262" i="16"/>
  <c r="F1262" i="16"/>
  <c r="G1262" i="16"/>
  <c r="G1263" i="16" l="1"/>
  <c r="F1263" i="16"/>
  <c r="D1263" i="16"/>
  <c r="S1264" i="16"/>
  <c r="A1264" i="16"/>
  <c r="F1264" i="16" l="1"/>
  <c r="G1264" i="16"/>
  <c r="D1264" i="16"/>
  <c r="S1265" i="16"/>
  <c r="A1265" i="16"/>
  <c r="F1265" i="16" l="1"/>
  <c r="D1265" i="16"/>
  <c r="G1265" i="16"/>
  <c r="S1266" i="16"/>
  <c r="A1266" i="16"/>
  <c r="D1266" i="16" l="1"/>
  <c r="F1266" i="16"/>
  <c r="G1266" i="16"/>
  <c r="S1267" i="16"/>
  <c r="A1267" i="16"/>
  <c r="F1267" i="16" l="1"/>
  <c r="D1267" i="16"/>
  <c r="G1267" i="16"/>
  <c r="S1268" i="16"/>
  <c r="A1268" i="16"/>
  <c r="S1269" i="16" l="1"/>
  <c r="A1269" i="16"/>
  <c r="G1268" i="16"/>
  <c r="F1268" i="16"/>
  <c r="D1268" i="16"/>
  <c r="F1269" i="16" l="1"/>
  <c r="D1269" i="16"/>
  <c r="G1269" i="16"/>
  <c r="A1270" i="16"/>
  <c r="S1270" i="16"/>
  <c r="G1270" i="16" l="1"/>
  <c r="D1270" i="16"/>
  <c r="F1270" i="16"/>
  <c r="S1271" i="16"/>
  <c r="A1271" i="16"/>
  <c r="S1272" i="16" l="1"/>
  <c r="A1272" i="16"/>
  <c r="F1271" i="16"/>
  <c r="G1271" i="16"/>
  <c r="D1271" i="16"/>
  <c r="D1272" i="16" l="1"/>
  <c r="F1272" i="16"/>
  <c r="G1272" i="16"/>
  <c r="S1273" i="16"/>
  <c r="A1273" i="16"/>
  <c r="S1274" i="16" l="1"/>
  <c r="A1274" i="16"/>
  <c r="D1273" i="16"/>
  <c r="G1273" i="16"/>
  <c r="F1273" i="16"/>
  <c r="D1274" i="16" l="1"/>
  <c r="F1274" i="16"/>
  <c r="G1274" i="16"/>
  <c r="A1275" i="16"/>
  <c r="S1275" i="16"/>
  <c r="G1275" i="16" l="1"/>
  <c r="F1275" i="16"/>
  <c r="D1275" i="16"/>
  <c r="S1276" i="16"/>
  <c r="A1276" i="16"/>
  <c r="G1276" i="16" l="1"/>
  <c r="F1276" i="16"/>
  <c r="D1276" i="16"/>
  <c r="S1277" i="16"/>
  <c r="A1277" i="16"/>
  <c r="D1277" i="16" l="1"/>
  <c r="G1277" i="16"/>
  <c r="F1277" i="16"/>
  <c r="A1278" i="16"/>
  <c r="S1278" i="16"/>
  <c r="S1279" i="16" l="1"/>
  <c r="A1279" i="16"/>
  <c r="D1278" i="16"/>
  <c r="G1278" i="16"/>
  <c r="F1278" i="16"/>
  <c r="F1279" i="16" l="1"/>
  <c r="G1279" i="16"/>
  <c r="D1279" i="16"/>
  <c r="S1280" i="16"/>
  <c r="A1280" i="16"/>
  <c r="A1281" i="16" l="1"/>
  <c r="S1281" i="16"/>
  <c r="D1280" i="16"/>
  <c r="F1280" i="16"/>
  <c r="G1280" i="16"/>
  <c r="S1282" i="16" l="1"/>
  <c r="A1282" i="16"/>
  <c r="G1281" i="16"/>
  <c r="D1281" i="16"/>
  <c r="F1281" i="16"/>
  <c r="F1282" i="16" l="1"/>
  <c r="G1282" i="16"/>
  <c r="D1282" i="16"/>
  <c r="A1283" i="16"/>
  <c r="S1283" i="16"/>
  <c r="G1283" i="16" l="1"/>
  <c r="F1283" i="16"/>
  <c r="D1283" i="16"/>
  <c r="S1284" i="16"/>
  <c r="A1284" i="16"/>
  <c r="G1284" i="16" l="1"/>
  <c r="F1284" i="16"/>
  <c r="D1284" i="16"/>
  <c r="S1285" i="16"/>
  <c r="A1285" i="16"/>
  <c r="S1286" i="16" l="1"/>
  <c r="A1286" i="16"/>
  <c r="G1285" i="16"/>
  <c r="F1285" i="16"/>
  <c r="D1285" i="16"/>
  <c r="D1286" i="16" l="1"/>
  <c r="G1286" i="16"/>
  <c r="F1286" i="16"/>
  <c r="S1287" i="16"/>
  <c r="A1287" i="16"/>
  <c r="D1287" i="16" l="1"/>
  <c r="F1287" i="16"/>
  <c r="G1287" i="16"/>
  <c r="A1288" i="16"/>
  <c r="S1288" i="16"/>
  <c r="D1288" i="16" l="1"/>
  <c r="G1288" i="16"/>
  <c r="F1288" i="16"/>
  <c r="S1289" i="16"/>
  <c r="A1289" i="16"/>
  <c r="D1289" i="16" l="1"/>
  <c r="F1289" i="16"/>
  <c r="G1289" i="16"/>
  <c r="S1290" i="16"/>
  <c r="A1290" i="16"/>
  <c r="S1291" i="16" l="1"/>
  <c r="A1291" i="16"/>
  <c r="D1290" i="16"/>
  <c r="G1290" i="16"/>
  <c r="F1290" i="16"/>
  <c r="G1291" i="16" l="1"/>
  <c r="F1291" i="16"/>
  <c r="D1291" i="16"/>
  <c r="S1292" i="16"/>
  <c r="A1292" i="16"/>
  <c r="A1293" i="16" l="1"/>
  <c r="S1293" i="16"/>
  <c r="G1292" i="16"/>
  <c r="F1292" i="16"/>
  <c r="D1292" i="16"/>
  <c r="G1293" i="16" l="1"/>
  <c r="F1293" i="16"/>
  <c r="D1293" i="16"/>
  <c r="S1294" i="16"/>
  <c r="A1294" i="16"/>
  <c r="D1294" i="16" l="1"/>
  <c r="F1294" i="16"/>
  <c r="G1294" i="16"/>
  <c r="S1295" i="16"/>
  <c r="A1295" i="16"/>
  <c r="D1295" i="16" l="1"/>
  <c r="G1295" i="16"/>
  <c r="F1295" i="16"/>
  <c r="S1296" i="16"/>
  <c r="A1296" i="16"/>
  <c r="G1296" i="16" l="1"/>
  <c r="F1296" i="16"/>
  <c r="D1296" i="16"/>
  <c r="S1297" i="16"/>
  <c r="A1297" i="16"/>
  <c r="S1298" i="16" l="1"/>
  <c r="A1298" i="16"/>
  <c r="G1297" i="16"/>
  <c r="D1297" i="16"/>
  <c r="F1297" i="16"/>
  <c r="F1298" i="16" l="1"/>
  <c r="D1298" i="16"/>
  <c r="G1298" i="16"/>
  <c r="A1299" i="16"/>
  <c r="S1299" i="16"/>
  <c r="S1300" i="16" l="1"/>
  <c r="A1300" i="16"/>
  <c r="F1299" i="16"/>
  <c r="D1299" i="16"/>
  <c r="G1299" i="16"/>
  <c r="S1301" i="16" l="1"/>
  <c r="A1301" i="16"/>
  <c r="G1300" i="16"/>
  <c r="F1300" i="16"/>
  <c r="D1300" i="16"/>
  <c r="D1301" i="16" l="1"/>
  <c r="G1301" i="16"/>
  <c r="F1301" i="16"/>
  <c r="S1302" i="16"/>
  <c r="A1302" i="16"/>
  <c r="S1303" i="16" l="1"/>
  <c r="A1303" i="16"/>
  <c r="D1302" i="16"/>
  <c r="F1302" i="16"/>
  <c r="G1302" i="16"/>
  <c r="G1303" i="16" l="1"/>
  <c r="D1303" i="16"/>
  <c r="F1303" i="16"/>
  <c r="S1304" i="16"/>
  <c r="A1304" i="16"/>
  <c r="G1304" i="16" l="1"/>
  <c r="D1304" i="16"/>
  <c r="F1304" i="16"/>
  <c r="S1305" i="16"/>
  <c r="A1305" i="16"/>
  <c r="D1305" i="16" l="1"/>
  <c r="G1305" i="16"/>
  <c r="F1305" i="16"/>
  <c r="S1306" i="16"/>
  <c r="A1306" i="16"/>
  <c r="S1307" i="16" l="1"/>
  <c r="A1307" i="16"/>
  <c r="D1306" i="16"/>
  <c r="G1306" i="16"/>
  <c r="F1306" i="16"/>
  <c r="D1307" i="16" l="1"/>
  <c r="F1307" i="16"/>
  <c r="G1307" i="16"/>
  <c r="S1308" i="16"/>
  <c r="A1308" i="16"/>
  <c r="D1308" i="16" l="1"/>
  <c r="G1308" i="16"/>
  <c r="F1308" i="16"/>
  <c r="S1309" i="16"/>
  <c r="A1309" i="16"/>
  <c r="G1309" i="16" l="1"/>
  <c r="D1309" i="16"/>
  <c r="F1309" i="16"/>
  <c r="A1310" i="16"/>
  <c r="S1310" i="16"/>
  <c r="S1311" i="16" l="1"/>
  <c r="A1311" i="16"/>
  <c r="G1310" i="16"/>
  <c r="D1310" i="16"/>
  <c r="F1310" i="16"/>
  <c r="D1311" i="16" l="1"/>
  <c r="F1311" i="16"/>
  <c r="G1311" i="16"/>
  <c r="S1312" i="16"/>
  <c r="A1312" i="16"/>
  <c r="G1312" i="16" l="1"/>
  <c r="F1312" i="16"/>
  <c r="D1312" i="16"/>
  <c r="S1313" i="16"/>
  <c r="A1313" i="16"/>
  <c r="D1313" i="16" l="1"/>
  <c r="G1313" i="16"/>
  <c r="F1313" i="16"/>
  <c r="A1314" i="16"/>
  <c r="S1314" i="16"/>
  <c r="G1314" i="16" l="1"/>
  <c r="D1314" i="16"/>
  <c r="F1314" i="16"/>
  <c r="A1315" i="16"/>
  <c r="S1315" i="16"/>
  <c r="G1315" i="16" l="1"/>
  <c r="F1315" i="16"/>
  <c r="D1315" i="16"/>
  <c r="S1316" i="16"/>
  <c r="A1316" i="16"/>
  <c r="S1317" i="16" l="1"/>
  <c r="A1317" i="16"/>
  <c r="G1316" i="16"/>
  <c r="D1316" i="16"/>
  <c r="F1316" i="16"/>
  <c r="D1317" i="16" l="1"/>
  <c r="G1317" i="16"/>
  <c r="F1317" i="16"/>
  <c r="S1318" i="16"/>
  <c r="A1318" i="16"/>
  <c r="S1319" i="16" l="1"/>
  <c r="A1319" i="16"/>
  <c r="D1318" i="16"/>
  <c r="F1318" i="16"/>
  <c r="G1318" i="16"/>
  <c r="S1320" i="16" l="1"/>
  <c r="A1320" i="16"/>
  <c r="F1319" i="16"/>
  <c r="D1319" i="16"/>
  <c r="G1319" i="16"/>
  <c r="S1321" i="16" l="1"/>
  <c r="A1321" i="16"/>
  <c r="G1320" i="16"/>
  <c r="F1320" i="16"/>
  <c r="D1320" i="16"/>
  <c r="F1321" i="16" l="1"/>
  <c r="D1321" i="16"/>
  <c r="G1321" i="16"/>
  <c r="S1322" i="16"/>
  <c r="A1322" i="16"/>
  <c r="S1323" i="16" l="1"/>
  <c r="A1323" i="16"/>
  <c r="G1322" i="16"/>
  <c r="D1322" i="16"/>
  <c r="F1322" i="16"/>
  <c r="S1324" i="16" l="1"/>
  <c r="A1324" i="16"/>
  <c r="F1323" i="16"/>
  <c r="D1323" i="16"/>
  <c r="G1323" i="16"/>
  <c r="A1325" i="16" l="1"/>
  <c r="S1325" i="16"/>
  <c r="G1324" i="16"/>
  <c r="D1324" i="16"/>
  <c r="F1324" i="16"/>
  <c r="S1326" i="16" l="1"/>
  <c r="A1326" i="16"/>
  <c r="D1325" i="16"/>
  <c r="G1325" i="16"/>
  <c r="F1325" i="16"/>
  <c r="D1326" i="16" l="1"/>
  <c r="F1326" i="16"/>
  <c r="G1326" i="16"/>
  <c r="S1327" i="16"/>
  <c r="A1327" i="16"/>
  <c r="D1327" i="16" l="1"/>
  <c r="G1327" i="16"/>
  <c r="F1327" i="16"/>
  <c r="S1328" i="16"/>
  <c r="A1328" i="16"/>
  <c r="S1329" i="16" l="1"/>
  <c r="A1329" i="16"/>
  <c r="F1328" i="16"/>
  <c r="D1328" i="16"/>
  <c r="G1328" i="16"/>
  <c r="G1329" i="16" l="1"/>
  <c r="D1329" i="16"/>
  <c r="F1329" i="16"/>
  <c r="S1330" i="16"/>
  <c r="A1330" i="16"/>
  <c r="G1330" i="16" l="1"/>
  <c r="D1330" i="16"/>
  <c r="F1330" i="16"/>
  <c r="A1331" i="16"/>
  <c r="S1331" i="16"/>
  <c r="F1331" i="16" l="1"/>
  <c r="D1331" i="16"/>
  <c r="G1331" i="16"/>
  <c r="A1332" i="16"/>
  <c r="S1332" i="16"/>
  <c r="A1333" i="16" l="1"/>
  <c r="S1333" i="16"/>
  <c r="F1332" i="16"/>
  <c r="D1332" i="16"/>
  <c r="G1332" i="16"/>
  <c r="S1334" i="16" l="1"/>
  <c r="A1334" i="16"/>
  <c r="G1333" i="16"/>
  <c r="F1333" i="16"/>
  <c r="D1333" i="16"/>
  <c r="S1335" i="16" l="1"/>
  <c r="A1335" i="16"/>
  <c r="D1334" i="16"/>
  <c r="G1334" i="16"/>
  <c r="F1334" i="16"/>
  <c r="D1335" i="16" l="1"/>
  <c r="G1335" i="16"/>
  <c r="F1335" i="16"/>
  <c r="A1336" i="16"/>
  <c r="S1336" i="16"/>
  <c r="S1337" i="16" l="1"/>
  <c r="A1337" i="16"/>
  <c r="D1336" i="16"/>
  <c r="G1336" i="16"/>
  <c r="F1336" i="16"/>
  <c r="G1337" i="16" l="1"/>
  <c r="D1337" i="16"/>
  <c r="F1337" i="16"/>
  <c r="S1338" i="16"/>
  <c r="A1338" i="16"/>
  <c r="G1338" i="16" l="1"/>
  <c r="F1338" i="16"/>
  <c r="D1338" i="16"/>
  <c r="A1339" i="16"/>
  <c r="S1339" i="16"/>
  <c r="S1340" i="16" l="1"/>
  <c r="A1340" i="16"/>
  <c r="D1339" i="16"/>
  <c r="G1339" i="16"/>
  <c r="F1339" i="16"/>
  <c r="G1340" i="16" l="1"/>
  <c r="D1340" i="16"/>
  <c r="F1340" i="16"/>
  <c r="S1341" i="16"/>
  <c r="A1341" i="16"/>
  <c r="D1341" i="16" l="1"/>
  <c r="G1341" i="16"/>
  <c r="F1341" i="16"/>
  <c r="S1342" i="16"/>
  <c r="A1342" i="16"/>
  <c r="F1342" i="16" l="1"/>
  <c r="D1342" i="16"/>
  <c r="G1342" i="16"/>
  <c r="A1343" i="16"/>
  <c r="S1343" i="16"/>
  <c r="S1344" i="16" l="1"/>
  <c r="A1344" i="16"/>
  <c r="G1343" i="16"/>
  <c r="F1343" i="16"/>
  <c r="D1343" i="16"/>
  <c r="G1344" i="16" l="1"/>
  <c r="D1344" i="16"/>
  <c r="F1344" i="16"/>
  <c r="S1345" i="16"/>
  <c r="A1345" i="16"/>
  <c r="D1345" i="16" l="1"/>
  <c r="F1345" i="16"/>
  <c r="G1345" i="16"/>
  <c r="A1346" i="16"/>
  <c r="S1346" i="16"/>
  <c r="S1347" i="16" l="1"/>
  <c r="A1347" i="16"/>
  <c r="G1346" i="16"/>
  <c r="F1346" i="16"/>
  <c r="D1346" i="16"/>
  <c r="F1347" i="16" l="1"/>
  <c r="D1347" i="16"/>
  <c r="G1347" i="16"/>
  <c r="A1348" i="16"/>
  <c r="S1348" i="16"/>
  <c r="G1348" i="16" l="1"/>
  <c r="D1348" i="16"/>
  <c r="F1348" i="16"/>
  <c r="A1349" i="16"/>
  <c r="S1349" i="16"/>
  <c r="G1349" i="16" l="1"/>
  <c r="F1349" i="16"/>
  <c r="D1349" i="16"/>
  <c r="S1350" i="16"/>
  <c r="A1350" i="16"/>
  <c r="A1351" i="16" l="1"/>
  <c r="S1351" i="16"/>
  <c r="G1350" i="16"/>
  <c r="F1350" i="16"/>
  <c r="D1350" i="16"/>
  <c r="F1351" i="16" l="1"/>
  <c r="D1351" i="16"/>
  <c r="G1351" i="16"/>
  <c r="A1352" i="16"/>
  <c r="S1352" i="16"/>
  <c r="D1352" i="16" l="1"/>
  <c r="F1352" i="16"/>
  <c r="G1352" i="16"/>
  <c r="S1353" i="16"/>
  <c r="A1353" i="16"/>
  <c r="G1353" i="16" l="1"/>
  <c r="F1353" i="16"/>
  <c r="D1353" i="16"/>
  <c r="S1354" i="16"/>
  <c r="A1354" i="16"/>
  <c r="A1355" i="16" l="1"/>
  <c r="S1355" i="16"/>
  <c r="G1354" i="16"/>
  <c r="F1354" i="16"/>
  <c r="D1354" i="16"/>
  <c r="S1356" i="16" l="1"/>
  <c r="A1356" i="16"/>
  <c r="F1355" i="16"/>
  <c r="D1355" i="16"/>
  <c r="G1355" i="16"/>
  <c r="S1357" i="16" l="1"/>
  <c r="A1357" i="16"/>
  <c r="G1356" i="16"/>
  <c r="F1356" i="16"/>
  <c r="D1356" i="16"/>
  <c r="D1357" i="16" l="1"/>
  <c r="G1357" i="16"/>
  <c r="F1357" i="16"/>
  <c r="S1358" i="16"/>
  <c r="A1358" i="16"/>
  <c r="D1358" i="16" l="1"/>
  <c r="F1358" i="16"/>
  <c r="G1358" i="16"/>
  <c r="A1359" i="16"/>
  <c r="S1359" i="16"/>
  <c r="F1359" i="16" l="1"/>
  <c r="D1359" i="16"/>
  <c r="G1359" i="16"/>
  <c r="S1360" i="16"/>
  <c r="A1360" i="16"/>
  <c r="G1360" i="16" l="1"/>
  <c r="F1360" i="16"/>
  <c r="D1360" i="16"/>
  <c r="S1361" i="16"/>
  <c r="A1361" i="16"/>
  <c r="S1362" i="16" l="1"/>
  <c r="A1362" i="16"/>
  <c r="D1361" i="16"/>
  <c r="G1361" i="16"/>
  <c r="F1361" i="16"/>
  <c r="G1362" i="16" l="1"/>
  <c r="D1362" i="16"/>
  <c r="F1362" i="16"/>
  <c r="S1363" i="16"/>
  <c r="A1363" i="16"/>
  <c r="A1364" i="16" l="1"/>
  <c r="S1364" i="16"/>
  <c r="D1363" i="16"/>
  <c r="G1363" i="16"/>
  <c r="F1363" i="16"/>
  <c r="G1364" i="16" l="1"/>
  <c r="D1364" i="16"/>
  <c r="F1364" i="16"/>
  <c r="S1365" i="16"/>
  <c r="A1365" i="16"/>
  <c r="A1366" i="16" l="1"/>
  <c r="S1366" i="16"/>
  <c r="F1365" i="16"/>
  <c r="D1365" i="16"/>
  <c r="G1365" i="16"/>
  <c r="S1367" i="16" l="1"/>
  <c r="A1367" i="16"/>
  <c r="D1366" i="16"/>
  <c r="F1366" i="16"/>
  <c r="G1366" i="16"/>
  <c r="F1367" i="16" l="1"/>
  <c r="G1367" i="16"/>
  <c r="D1367" i="16"/>
  <c r="S1368" i="16"/>
  <c r="A1368" i="16"/>
  <c r="S1369" i="16" l="1"/>
  <c r="A1369" i="16"/>
  <c r="G1368" i="16"/>
  <c r="D1368" i="16"/>
  <c r="F1368" i="16"/>
  <c r="F1369" i="16" l="1"/>
  <c r="D1369" i="16"/>
  <c r="G1369" i="16"/>
  <c r="A1370" i="16"/>
  <c r="S1370" i="16"/>
  <c r="F1370" i="16" l="1"/>
  <c r="G1370" i="16"/>
  <c r="D1370" i="16"/>
  <c r="A1371" i="16"/>
  <c r="S1371" i="16"/>
  <c r="F1371" i="16" l="1"/>
  <c r="G1371" i="16"/>
  <c r="D1371" i="16"/>
  <c r="S1372" i="16"/>
  <c r="A1372" i="16"/>
  <c r="D1372" i="16" l="1"/>
  <c r="F1372" i="16"/>
  <c r="G1372" i="16"/>
  <c r="S1373" i="16"/>
  <c r="A1373" i="16"/>
  <c r="G1373" i="16" l="1"/>
  <c r="D1373" i="16"/>
  <c r="F1373" i="16"/>
  <c r="A1374" i="16"/>
  <c r="S1374" i="16"/>
  <c r="D1374" i="16" l="1"/>
  <c r="F1374" i="16"/>
  <c r="G1374" i="16"/>
  <c r="S1375" i="16"/>
  <c r="A1375" i="16"/>
  <c r="S1376" i="16" l="1"/>
  <c r="A1376" i="16"/>
  <c r="D1375" i="16"/>
  <c r="F1375" i="16"/>
  <c r="G1375" i="16"/>
  <c r="D1376" i="16" l="1"/>
  <c r="G1376" i="16"/>
  <c r="F1376" i="16"/>
  <c r="S1377" i="16"/>
  <c r="A1377" i="16"/>
  <c r="G1377" i="16" l="1"/>
  <c r="F1377" i="16"/>
  <c r="D1377" i="16"/>
  <c r="S1378" i="16"/>
  <c r="A1378" i="16"/>
  <c r="S1379" i="16" l="1"/>
  <c r="A1379" i="16"/>
  <c r="D1378" i="16"/>
  <c r="F1378" i="16"/>
  <c r="G1378" i="16"/>
  <c r="D1379" i="16" l="1"/>
  <c r="F1379" i="16"/>
  <c r="G1379" i="16"/>
  <c r="S1380" i="16"/>
  <c r="A1380" i="16"/>
  <c r="F1380" i="16" l="1"/>
  <c r="G1380" i="16"/>
  <c r="D1380" i="16"/>
  <c r="S1381" i="16"/>
  <c r="A1381" i="16"/>
  <c r="D1381" i="16" l="1"/>
  <c r="G1381" i="16"/>
  <c r="F1381" i="16"/>
  <c r="S1382" i="16"/>
  <c r="A1382" i="16"/>
  <c r="F1382" i="16" l="1"/>
  <c r="D1382" i="16"/>
  <c r="G1382" i="16"/>
  <c r="A1383" i="16"/>
  <c r="S1383" i="16"/>
  <c r="D1383" i="16" l="1"/>
  <c r="F1383" i="16"/>
  <c r="G1383" i="16"/>
  <c r="S1384" i="16"/>
  <c r="A1384" i="16"/>
  <c r="S1385" i="16" l="1"/>
  <c r="A1385" i="16"/>
  <c r="G1384" i="16"/>
  <c r="F1384" i="16"/>
  <c r="D1384" i="16"/>
  <c r="D1385" i="16" l="1"/>
  <c r="G1385" i="16"/>
  <c r="F1385" i="16"/>
  <c r="A1386" i="16"/>
  <c r="S1386" i="16"/>
  <c r="S1387" i="16" l="1"/>
  <c r="A1387" i="16"/>
  <c r="D1386" i="16"/>
  <c r="G1386" i="16"/>
  <c r="F1386" i="16"/>
  <c r="F1387" i="16" l="1"/>
  <c r="D1387" i="16"/>
  <c r="G1387" i="16"/>
  <c r="S1388" i="16"/>
  <c r="A1388" i="16"/>
  <c r="G1388" i="16" l="1"/>
  <c r="D1388" i="16"/>
  <c r="F1388" i="16"/>
  <c r="S1389" i="16"/>
  <c r="A1389" i="16"/>
  <c r="S1390" i="16" l="1"/>
  <c r="A1390" i="16"/>
  <c r="G1389" i="16"/>
  <c r="F1389" i="16"/>
  <c r="D1389" i="16"/>
  <c r="F1390" i="16" l="1"/>
  <c r="D1390" i="16"/>
  <c r="G1390" i="16"/>
  <c r="A1391" i="16"/>
  <c r="S1391" i="16"/>
  <c r="F1391" i="16" l="1"/>
  <c r="D1391" i="16"/>
  <c r="G1391" i="16"/>
  <c r="S1392" i="16"/>
  <c r="A1392" i="16"/>
  <c r="G1392" i="16" l="1"/>
  <c r="F1392" i="16"/>
  <c r="D1392" i="16"/>
  <c r="S1393" i="16"/>
  <c r="A1393" i="16"/>
  <c r="F1393" i="16" l="1"/>
  <c r="D1393" i="16"/>
  <c r="G1393" i="16"/>
  <c r="A1394" i="16"/>
  <c r="S1394" i="16"/>
  <c r="S1395" i="16" l="1"/>
  <c r="A1395" i="16"/>
  <c r="D1394" i="16"/>
  <c r="G1394" i="16"/>
  <c r="F1394" i="16"/>
  <c r="G1395" i="16" l="1"/>
  <c r="F1395" i="16"/>
  <c r="D1395" i="16"/>
  <c r="S1396" i="16"/>
  <c r="A1396" i="16"/>
  <c r="G1396" i="16" l="1"/>
  <c r="F1396" i="16"/>
  <c r="D1396" i="16"/>
  <c r="S1397" i="16"/>
  <c r="A1397" i="16"/>
  <c r="D1397" i="16" l="1"/>
  <c r="G1397" i="16"/>
  <c r="F1397" i="16"/>
  <c r="S1398" i="16"/>
  <c r="A1398" i="16"/>
  <c r="A1399" i="16" l="1"/>
  <c r="S1399" i="16"/>
  <c r="F1398" i="16"/>
  <c r="G1398" i="16"/>
  <c r="D1398" i="16"/>
  <c r="S1400" i="16" l="1"/>
  <c r="A1400" i="16"/>
  <c r="F1399" i="16"/>
  <c r="G1399" i="16"/>
  <c r="D1399" i="16"/>
  <c r="G1400" i="16" l="1"/>
  <c r="D1400" i="16"/>
  <c r="F1400" i="16"/>
  <c r="A1401" i="16"/>
  <c r="S1401" i="16"/>
  <c r="G1401" i="16" l="1"/>
  <c r="F1401" i="16"/>
  <c r="D1401" i="16"/>
  <c r="A1402" i="16"/>
  <c r="S1402" i="16"/>
  <c r="S1403" i="16" l="1"/>
  <c r="A1403" i="16"/>
  <c r="F1402" i="16"/>
  <c r="D1402" i="16"/>
  <c r="G1402" i="16"/>
  <c r="D1403" i="16" l="1"/>
  <c r="F1403" i="16"/>
  <c r="G1403" i="16"/>
  <c r="A1404" i="16"/>
  <c r="S1404" i="16"/>
  <c r="F1404" i="16" l="1"/>
  <c r="D1404" i="16"/>
  <c r="G1404" i="16"/>
  <c r="S1405" i="16"/>
  <c r="A1405" i="16"/>
  <c r="S1406" i="16" l="1"/>
  <c r="A1406" i="16"/>
  <c r="F1405" i="16"/>
  <c r="G1405" i="16"/>
  <c r="D1405" i="16"/>
  <c r="S1407" i="16" l="1"/>
  <c r="A1407" i="16"/>
  <c r="G1406" i="16"/>
  <c r="D1406" i="16"/>
  <c r="F1406" i="16"/>
  <c r="F1407" i="16" l="1"/>
  <c r="D1407" i="16"/>
  <c r="G1407" i="16"/>
  <c r="S1408" i="16"/>
  <c r="A1408" i="16"/>
  <c r="D1408" i="16" l="1"/>
  <c r="F1408" i="16"/>
  <c r="G1408" i="16"/>
  <c r="S1409" i="16"/>
  <c r="A1409" i="16"/>
  <c r="S1410" i="16" l="1"/>
  <c r="A1410" i="16"/>
  <c r="G1409" i="16"/>
  <c r="D1409" i="16"/>
  <c r="F1409" i="16"/>
  <c r="D1410" i="16" l="1"/>
  <c r="G1410" i="16"/>
  <c r="F1410" i="16"/>
  <c r="S1411" i="16"/>
  <c r="A1411" i="16"/>
  <c r="S1412" i="16" l="1"/>
  <c r="A1412" i="16"/>
  <c r="F1411" i="16"/>
  <c r="G1411" i="16"/>
  <c r="D1411" i="16"/>
  <c r="S1413" i="16" l="1"/>
  <c r="A1413" i="16"/>
  <c r="F1412" i="16"/>
  <c r="G1412" i="16"/>
  <c r="D1412" i="16"/>
  <c r="S1414" i="16" l="1"/>
  <c r="A1414" i="16"/>
  <c r="D1413" i="16"/>
  <c r="F1413" i="16"/>
  <c r="G1413" i="16"/>
  <c r="D1414" i="16" l="1"/>
  <c r="G1414" i="16"/>
  <c r="F1414" i="16"/>
  <c r="S1415" i="16"/>
  <c r="A1415" i="16"/>
  <c r="S1416" i="16" l="1"/>
  <c r="A1416" i="16"/>
  <c r="F1415" i="16"/>
  <c r="G1415" i="16"/>
  <c r="D1415" i="16"/>
  <c r="D1416" i="16" l="1"/>
  <c r="G1416" i="16"/>
  <c r="F1416" i="16"/>
  <c r="A1417" i="16"/>
  <c r="S1417" i="16"/>
  <c r="D1417" i="16" l="1"/>
  <c r="F1417" i="16"/>
  <c r="G1417" i="16"/>
  <c r="S1418" i="16"/>
  <c r="A1418" i="16"/>
  <c r="S1419" i="16" l="1"/>
  <c r="A1419" i="16"/>
  <c r="G1418" i="16"/>
  <c r="F1418" i="16"/>
  <c r="D1418" i="16"/>
  <c r="G1419" i="16" l="1"/>
  <c r="D1419" i="16"/>
  <c r="F1419" i="16"/>
  <c r="A1420" i="16"/>
  <c r="S1420" i="16"/>
  <c r="S1421" i="16" l="1"/>
  <c r="A1421" i="16"/>
  <c r="G1420" i="16"/>
  <c r="D1420" i="16"/>
  <c r="F1420" i="16"/>
  <c r="D1421" i="16" l="1"/>
  <c r="G1421" i="16"/>
  <c r="F1421" i="16"/>
  <c r="S1422" i="16"/>
  <c r="A1422" i="16"/>
  <c r="D1422" i="16" l="1"/>
  <c r="G1422" i="16"/>
  <c r="F1422" i="16"/>
  <c r="A1423" i="16"/>
  <c r="S1423" i="16"/>
  <c r="S1424" i="16" l="1"/>
  <c r="A1424" i="16"/>
  <c r="F1423" i="16"/>
  <c r="D1423" i="16"/>
  <c r="G1423" i="16"/>
  <c r="F1424" i="16" l="1"/>
  <c r="G1424" i="16"/>
  <c r="D1424" i="16"/>
  <c r="S1425" i="16"/>
  <c r="A1425" i="16"/>
  <c r="D1425" i="16" l="1"/>
  <c r="G1425" i="16"/>
  <c r="F1425" i="16"/>
  <c r="S1426" i="16"/>
  <c r="A1426" i="16"/>
  <c r="S1427" i="16" l="1"/>
  <c r="A1427" i="16"/>
  <c r="D1426" i="16"/>
  <c r="G1426" i="16"/>
  <c r="F1426" i="16"/>
  <c r="G1427" i="16" l="1"/>
  <c r="F1427" i="16"/>
  <c r="D1427" i="16"/>
  <c r="S1428" i="16"/>
  <c r="A1428" i="16"/>
  <c r="F1428" i="16" l="1"/>
  <c r="D1428" i="16"/>
  <c r="G1428" i="16"/>
  <c r="S1429" i="16"/>
  <c r="A1429" i="16"/>
  <c r="D1429" i="16" l="1"/>
  <c r="G1429" i="16"/>
  <c r="F1429" i="16"/>
  <c r="S1430" i="16"/>
  <c r="A1430" i="16"/>
  <c r="D1430" i="16" l="1"/>
  <c r="G1430" i="16"/>
  <c r="F1430" i="16"/>
  <c r="S1431" i="16"/>
  <c r="A1431" i="16"/>
  <c r="F1431" i="16" l="1"/>
  <c r="G1431" i="16"/>
  <c r="D1431" i="16"/>
  <c r="S1432" i="16"/>
  <c r="A1432" i="16"/>
  <c r="F1432" i="16" l="1"/>
  <c r="G1432" i="16"/>
  <c r="D1432" i="16"/>
  <c r="S1433" i="16"/>
  <c r="A1433" i="16"/>
  <c r="S1434" i="16" l="1"/>
  <c r="A1434" i="16"/>
  <c r="D1433" i="16"/>
  <c r="G1433" i="16"/>
  <c r="F1433" i="16"/>
  <c r="D1434" i="16" l="1"/>
  <c r="G1434" i="16"/>
  <c r="F1434" i="16"/>
  <c r="S1435" i="16"/>
  <c r="A1435" i="16"/>
  <c r="S1436" i="16" l="1"/>
  <c r="A1436" i="16"/>
  <c r="G1435" i="16"/>
  <c r="D1435" i="16"/>
  <c r="F1435" i="16"/>
  <c r="G1436" i="16" l="1"/>
  <c r="D1436" i="16"/>
  <c r="F1436" i="16"/>
  <c r="A1437" i="16"/>
  <c r="S1437" i="16"/>
  <c r="D1437" i="16" l="1"/>
  <c r="G1437" i="16"/>
  <c r="F1437" i="16"/>
  <c r="A1438" i="16"/>
  <c r="S1438" i="16"/>
  <c r="A1439" i="16" l="1"/>
  <c r="S1439" i="16"/>
  <c r="G1438" i="16"/>
  <c r="D1438" i="16"/>
  <c r="F1438" i="16"/>
  <c r="F1439" i="16" l="1"/>
  <c r="D1439" i="16"/>
  <c r="G1439" i="16"/>
  <c r="S1440" i="16"/>
  <c r="A1440" i="16"/>
  <c r="S1441" i="16" l="1"/>
  <c r="A1441" i="16"/>
  <c r="G1440" i="16"/>
  <c r="F1440" i="16"/>
  <c r="D1440" i="16"/>
  <c r="F1441" i="16" l="1"/>
  <c r="G1441" i="16"/>
  <c r="D1441" i="16"/>
  <c r="S1442" i="16"/>
  <c r="A1442" i="16"/>
  <c r="A1443" i="16" l="1"/>
  <c r="S1443" i="16"/>
  <c r="G1442" i="16"/>
  <c r="D1442" i="16"/>
  <c r="F1442" i="16"/>
  <c r="F1443" i="16" l="1"/>
  <c r="D1443" i="16"/>
  <c r="G1443" i="16"/>
  <c r="S1444" i="16"/>
  <c r="A1444" i="16"/>
  <c r="A1445" i="16" l="1"/>
  <c r="S1445" i="16"/>
  <c r="G1444" i="16"/>
  <c r="D1444" i="16"/>
  <c r="F1444" i="16"/>
  <c r="F1445" i="16" l="1"/>
  <c r="G1445" i="16"/>
  <c r="D1445" i="16"/>
  <c r="S1446" i="16"/>
  <c r="A1446" i="16"/>
  <c r="A1447" i="16" l="1"/>
  <c r="S1447" i="16"/>
  <c r="D1446" i="16"/>
  <c r="G1446" i="16"/>
  <c r="F1446" i="16"/>
  <c r="D1447" i="16" l="1"/>
  <c r="G1447" i="16"/>
  <c r="F1447" i="16"/>
  <c r="S1448" i="16"/>
  <c r="A1448" i="16"/>
  <c r="G1448" i="16" l="1"/>
  <c r="F1448" i="16"/>
  <c r="D1448" i="16"/>
  <c r="A1449" i="16"/>
  <c r="S1449" i="16"/>
  <c r="A1450" i="16" l="1"/>
  <c r="S1450" i="16"/>
  <c r="F1449" i="16"/>
  <c r="D1449" i="16"/>
  <c r="G1449" i="16"/>
  <c r="G1450" i="16" l="1"/>
  <c r="F1450" i="16"/>
  <c r="D1450" i="16"/>
  <c r="A1451" i="16"/>
  <c r="S1451" i="16"/>
  <c r="S1452" i="16" l="1"/>
  <c r="A1452" i="16"/>
  <c r="D1451" i="16"/>
  <c r="G1451" i="16"/>
  <c r="F1451" i="16"/>
  <c r="D1452" i="16" l="1"/>
  <c r="G1452" i="16"/>
  <c r="F1452" i="16"/>
  <c r="S1453" i="16"/>
  <c r="A1453" i="16"/>
  <c r="A1454" i="16" l="1"/>
  <c r="S1454" i="16"/>
  <c r="F1453" i="16"/>
  <c r="G1453" i="16"/>
  <c r="D1453" i="16"/>
  <c r="G1454" i="16" l="1"/>
  <c r="F1454" i="16"/>
  <c r="D1454" i="16"/>
  <c r="S1455" i="16"/>
  <c r="A1455" i="16"/>
  <c r="S1456" i="16" l="1"/>
  <c r="A1456" i="16"/>
  <c r="G1455" i="16"/>
  <c r="F1455" i="16"/>
  <c r="D1455" i="16"/>
  <c r="S1457" i="16" l="1"/>
  <c r="A1457" i="16"/>
  <c r="G1456" i="16"/>
  <c r="F1456" i="16"/>
  <c r="D1456" i="16"/>
  <c r="S1458" i="16" l="1"/>
  <c r="A1458" i="16"/>
  <c r="D1457" i="16"/>
  <c r="F1457" i="16"/>
  <c r="G1457" i="16"/>
  <c r="G1458" i="16" l="1"/>
  <c r="D1458" i="16"/>
  <c r="F1458" i="16"/>
  <c r="S1459" i="16"/>
  <c r="A1459" i="16"/>
  <c r="S1460" i="16" l="1"/>
  <c r="A1460" i="16"/>
  <c r="F1459" i="16"/>
  <c r="D1459" i="16"/>
  <c r="G1459" i="16"/>
  <c r="D1460" i="16" l="1"/>
  <c r="G1460" i="16"/>
  <c r="F1460" i="16"/>
  <c r="S1461" i="16"/>
  <c r="A1461" i="16"/>
  <c r="D1461" i="16" l="1"/>
  <c r="F1461" i="16"/>
  <c r="G1461" i="16"/>
  <c r="S1462" i="16"/>
  <c r="A1462" i="16"/>
  <c r="G1462" i="16" l="1"/>
  <c r="D1462" i="16"/>
  <c r="F1462" i="16"/>
  <c r="A1463" i="16"/>
  <c r="S1463" i="16"/>
  <c r="F1463" i="16" l="1"/>
  <c r="D1463" i="16"/>
  <c r="G1463" i="16"/>
  <c r="S1464" i="16"/>
  <c r="A1464" i="16"/>
  <c r="G1464" i="16" l="1"/>
  <c r="F1464" i="16"/>
  <c r="D1464" i="16"/>
  <c r="S1465" i="16"/>
  <c r="A1465" i="16"/>
  <c r="S1466" i="16" l="1"/>
  <c r="A1466" i="16"/>
  <c r="G1465" i="16"/>
  <c r="D1465" i="16"/>
  <c r="F1465" i="16"/>
  <c r="G1466" i="16" l="1"/>
  <c r="F1466" i="16"/>
  <c r="D1466" i="16"/>
  <c r="S1467" i="16"/>
  <c r="A1467" i="16"/>
  <c r="A1468" i="16" l="1"/>
  <c r="S1468" i="16"/>
  <c r="G1467" i="16"/>
  <c r="F1467" i="16"/>
  <c r="D1467" i="16"/>
  <c r="S1469" i="16" l="1"/>
  <c r="A1469" i="16"/>
  <c r="F1468" i="16"/>
  <c r="D1468" i="16"/>
  <c r="G1468" i="16"/>
  <c r="D1469" i="16" l="1"/>
  <c r="G1469" i="16"/>
  <c r="F1469" i="16"/>
  <c r="S1470" i="16"/>
  <c r="A1470" i="16"/>
  <c r="S1471" i="16" l="1"/>
  <c r="A1471" i="16"/>
  <c r="F1470" i="16"/>
  <c r="G1470" i="16"/>
  <c r="D1470" i="16"/>
  <c r="G1471" i="16" l="1"/>
  <c r="D1471" i="16"/>
  <c r="F1471" i="16"/>
  <c r="A1472" i="16"/>
  <c r="S1472" i="16"/>
  <c r="S1473" i="16" l="1"/>
  <c r="A1473" i="16"/>
  <c r="D1472" i="16"/>
  <c r="F1472" i="16"/>
  <c r="G1472" i="16"/>
  <c r="F1473" i="16" l="1"/>
  <c r="D1473" i="16"/>
  <c r="G1473" i="16"/>
  <c r="S1474" i="16"/>
  <c r="A1474" i="16"/>
  <c r="S1475" i="16" l="1"/>
  <c r="A1475" i="16"/>
  <c r="D1474" i="16"/>
  <c r="F1474" i="16"/>
  <c r="G1474" i="16"/>
  <c r="F1475" i="16" l="1"/>
  <c r="D1475" i="16"/>
  <c r="G1475" i="16"/>
  <c r="S1476" i="16"/>
  <c r="A1476" i="16"/>
  <c r="S1477" i="16" l="1"/>
  <c r="A1477" i="16"/>
  <c r="F1476" i="16"/>
  <c r="G1476" i="16"/>
  <c r="D1476" i="16"/>
  <c r="D1477" i="16" l="1"/>
  <c r="F1477" i="16"/>
  <c r="G1477" i="16"/>
  <c r="S1478" i="16"/>
  <c r="A1478" i="16"/>
  <c r="A1479" i="16" l="1"/>
  <c r="S1479" i="16"/>
  <c r="G1478" i="16"/>
  <c r="F1478" i="16"/>
  <c r="D1478" i="16"/>
  <c r="F1479" i="16" l="1"/>
  <c r="G1479" i="16"/>
  <c r="D1479" i="16"/>
  <c r="S1480" i="16"/>
  <c r="A1480" i="16"/>
  <c r="G1480" i="16" l="1"/>
  <c r="F1480" i="16"/>
  <c r="D1480" i="16"/>
  <c r="S1481" i="16"/>
  <c r="A1481" i="16"/>
  <c r="S1482" i="16" l="1"/>
  <c r="A1482" i="16"/>
  <c r="G1481" i="16"/>
  <c r="D1481" i="16"/>
  <c r="F1481" i="16"/>
  <c r="D1482" i="16" l="1"/>
  <c r="G1482" i="16"/>
  <c r="F1482" i="16"/>
  <c r="A1483" i="16"/>
  <c r="S1483" i="16"/>
  <c r="S1484" i="16" l="1"/>
  <c r="A1484" i="16"/>
  <c r="D1483" i="16"/>
  <c r="G1483" i="16"/>
  <c r="F1483" i="16"/>
  <c r="D1484" i="16" l="1"/>
  <c r="F1484" i="16"/>
  <c r="G1484" i="16"/>
  <c r="A1485" i="16"/>
  <c r="S1485" i="16"/>
  <c r="D1485" i="16" l="1"/>
  <c r="G1485" i="16"/>
  <c r="F1485" i="16"/>
  <c r="S1486" i="16"/>
  <c r="A1486" i="16"/>
  <c r="S1487" i="16" l="1"/>
  <c r="A1487" i="16"/>
  <c r="D1486" i="16"/>
  <c r="G1486" i="16"/>
  <c r="F1486" i="16"/>
  <c r="G1487" i="16" l="1"/>
  <c r="F1487" i="16"/>
  <c r="D1487" i="16"/>
  <c r="S1488" i="16"/>
  <c r="A1488" i="16"/>
  <c r="D1488" i="16" l="1"/>
  <c r="G1488" i="16"/>
  <c r="F1488" i="16"/>
  <c r="S1489" i="16"/>
  <c r="A1489" i="16"/>
  <c r="F1489" i="16" l="1"/>
  <c r="G1489" i="16"/>
  <c r="D1489" i="16"/>
  <c r="S1490" i="16"/>
  <c r="A1490" i="16"/>
  <c r="G1490" i="16" l="1"/>
  <c r="F1490" i="16"/>
  <c r="D1490" i="16"/>
  <c r="S1491" i="16"/>
  <c r="A1491" i="16"/>
  <c r="F1491" i="16" l="1"/>
  <c r="D1491" i="16"/>
  <c r="G1491" i="16"/>
  <c r="S1492" i="16"/>
  <c r="A1492" i="16"/>
  <c r="S1493" i="16" l="1"/>
  <c r="A1493" i="16"/>
  <c r="F1492" i="16"/>
  <c r="D1492" i="16"/>
  <c r="G1492" i="16"/>
  <c r="F1493" i="16" l="1"/>
  <c r="D1493" i="16"/>
  <c r="G1493" i="16"/>
  <c r="A1494" i="16"/>
  <c r="S1494" i="16"/>
  <c r="G1494" i="16" l="1"/>
  <c r="F1494" i="16"/>
  <c r="D1494" i="16"/>
  <c r="S1495" i="16"/>
  <c r="A1495" i="16"/>
  <c r="A1496" i="16" l="1"/>
  <c r="S1496" i="16"/>
  <c r="D1495" i="16"/>
  <c r="F1495" i="16"/>
  <c r="G1495" i="16"/>
  <c r="G1496" i="16" l="1"/>
  <c r="F1496" i="16"/>
  <c r="D1496" i="16"/>
  <c r="S1497" i="16"/>
  <c r="A1497" i="16"/>
  <c r="S1498" i="16" l="1"/>
  <c r="A1498" i="16"/>
  <c r="D1497" i="16"/>
  <c r="F1497" i="16"/>
  <c r="G1497" i="16"/>
  <c r="F1498" i="16" l="1"/>
  <c r="D1498" i="16"/>
  <c r="G1498" i="16"/>
  <c r="A1499" i="16"/>
  <c r="S1499" i="16"/>
  <c r="D1499" i="16" l="1"/>
  <c r="F1499" i="16"/>
  <c r="G1499" i="16"/>
  <c r="A1500" i="16"/>
  <c r="S1500" i="16"/>
  <c r="F1500" i="16" l="1"/>
  <c r="D1500" i="16"/>
  <c r="G1500" i="16"/>
  <c r="S1501" i="16"/>
  <c r="A1501" i="16"/>
  <c r="S1502" i="16" l="1"/>
  <c r="A1502" i="16"/>
  <c r="D1501" i="16"/>
  <c r="F1501" i="16"/>
  <c r="G1501" i="16"/>
  <c r="D1502" i="16" l="1"/>
  <c r="G1502" i="16"/>
  <c r="F1502" i="16"/>
  <c r="S1503" i="16"/>
  <c r="A1503" i="16"/>
  <c r="A1504" i="16" l="1"/>
  <c r="S1504" i="16"/>
  <c r="D1503" i="16"/>
  <c r="G1503" i="16"/>
  <c r="F1503" i="16"/>
  <c r="F1504" i="16" l="1"/>
  <c r="D1504" i="16"/>
  <c r="G1504" i="16"/>
  <c r="S1505" i="16"/>
  <c r="A1505" i="16"/>
  <c r="D1505" i="16" l="1"/>
  <c r="G1505" i="16"/>
  <c r="F1505" i="16"/>
  <c r="S1506" i="16"/>
  <c r="A1506" i="16"/>
  <c r="S1507" i="16" l="1"/>
  <c r="A1507" i="16"/>
  <c r="D1506" i="16"/>
  <c r="G1506" i="16"/>
  <c r="F1506" i="16"/>
  <c r="G1507" i="16" l="1"/>
  <c r="F1507" i="16"/>
  <c r="D1507" i="16"/>
  <c r="A1508" i="16"/>
  <c r="S1508" i="16"/>
  <c r="G1508" i="16" l="1"/>
  <c r="D1508" i="16"/>
  <c r="F1508" i="16"/>
  <c r="S1509" i="16"/>
  <c r="A1509" i="16"/>
  <c r="F1509" i="16" l="1"/>
  <c r="D1509" i="16"/>
  <c r="G1509" i="16"/>
  <c r="S1510" i="16"/>
  <c r="A1510" i="16"/>
  <c r="G1510" i="16" l="1"/>
  <c r="F1510" i="16"/>
  <c r="D1510" i="16"/>
  <c r="S1511" i="16"/>
  <c r="A1511" i="16"/>
  <c r="G1511" i="16" l="1"/>
  <c r="D1511" i="16"/>
  <c r="F1511" i="16"/>
  <c r="S1512" i="16"/>
  <c r="A1512" i="16"/>
  <c r="S1513" i="16" l="1"/>
  <c r="A1513" i="16"/>
  <c r="F1512" i="16"/>
  <c r="D1512" i="16"/>
  <c r="G1512" i="16"/>
  <c r="G1513" i="16" l="1"/>
  <c r="D1513" i="16"/>
  <c r="F1513" i="16"/>
  <c r="S1514" i="16"/>
  <c r="A1514" i="16"/>
  <c r="A1515" i="16" l="1"/>
  <c r="S1515" i="16"/>
  <c r="D1514" i="16"/>
  <c r="F1514" i="16"/>
  <c r="G1514" i="16"/>
  <c r="S1516" i="16" l="1"/>
  <c r="A1516" i="16"/>
  <c r="F1515" i="16"/>
  <c r="G1515" i="16"/>
  <c r="D1515" i="16"/>
  <c r="D1516" i="16" l="1"/>
  <c r="F1516" i="16"/>
  <c r="G1516" i="16"/>
  <c r="A1517" i="16"/>
  <c r="S1517" i="16"/>
  <c r="G1517" i="16" l="1"/>
  <c r="D1517" i="16"/>
  <c r="F1517" i="16"/>
  <c r="S1518" i="16"/>
  <c r="A1518" i="16"/>
  <c r="G1518" i="16" l="1"/>
  <c r="F1518" i="16"/>
  <c r="D1518" i="16"/>
  <c r="S1519" i="16"/>
  <c r="A1519" i="16"/>
  <c r="A1520" i="16" l="1"/>
  <c r="S1520" i="16"/>
  <c r="F1519" i="16"/>
  <c r="D1519" i="16"/>
  <c r="G1519" i="16"/>
  <c r="S1521" i="16" l="1"/>
  <c r="A1521" i="16"/>
  <c r="F1520" i="16"/>
  <c r="D1520" i="16"/>
  <c r="G1520" i="16"/>
  <c r="G1521" i="16" l="1"/>
  <c r="F1521" i="16"/>
  <c r="D1521" i="16"/>
  <c r="S1522" i="16"/>
  <c r="A1522" i="16"/>
  <c r="D1522" i="16" l="1"/>
  <c r="G1522" i="16"/>
  <c r="F1522" i="16"/>
  <c r="S1523" i="16"/>
  <c r="A1523" i="16"/>
  <c r="F1523" i="16" l="1"/>
  <c r="G1523" i="16"/>
  <c r="D1523" i="16"/>
  <c r="S1524" i="16"/>
  <c r="A1524" i="16"/>
  <c r="S1525" i="16" l="1"/>
  <c r="A1525" i="16"/>
  <c r="G1524" i="16"/>
  <c r="F1524" i="16"/>
  <c r="D1524" i="16"/>
  <c r="G1525" i="16" l="1"/>
  <c r="D1525" i="16"/>
  <c r="F1525" i="16"/>
  <c r="S1526" i="16"/>
  <c r="A1526" i="16"/>
  <c r="G1526" i="16" l="1"/>
  <c r="F1526" i="16"/>
  <c r="D1526" i="16"/>
  <c r="S1527" i="16"/>
  <c r="A1527" i="16"/>
  <c r="F1527" i="16" l="1"/>
  <c r="D1527" i="16"/>
  <c r="G1527" i="16"/>
  <c r="S1528" i="16"/>
  <c r="A1528" i="16"/>
  <c r="S1529" i="16" l="1"/>
  <c r="A1529" i="16"/>
  <c r="G1528" i="16"/>
  <c r="F1528" i="16"/>
  <c r="D1528" i="16"/>
  <c r="S1530" i="16" l="1"/>
  <c r="A1530" i="16"/>
  <c r="D1529" i="16"/>
  <c r="G1529" i="16"/>
  <c r="F1529" i="16"/>
  <c r="D1530" i="16" l="1"/>
  <c r="G1530" i="16"/>
  <c r="F1530" i="16"/>
  <c r="A1531" i="16"/>
  <c r="S1531" i="16"/>
  <c r="D1531" i="16" l="1"/>
  <c r="F1531" i="16"/>
  <c r="G1531" i="16"/>
  <c r="S1532" i="16"/>
  <c r="A1532" i="16"/>
  <c r="A1533" i="16" l="1"/>
  <c r="S1533" i="16"/>
  <c r="G1532" i="16"/>
  <c r="F1532" i="16"/>
  <c r="D1532" i="16"/>
  <c r="S1534" i="16" l="1"/>
  <c r="A1534" i="16"/>
  <c r="G1533" i="16"/>
  <c r="F1533" i="16"/>
  <c r="D1533" i="16"/>
  <c r="D1534" i="16" l="1"/>
  <c r="G1534" i="16"/>
  <c r="F1534" i="16"/>
  <c r="S1535" i="16"/>
  <c r="A1535" i="16"/>
  <c r="D1535" i="16" l="1"/>
  <c r="G1535" i="16"/>
  <c r="F1535" i="16"/>
  <c r="S1536" i="16"/>
  <c r="A1536" i="16"/>
  <c r="F1536" i="16" l="1"/>
  <c r="D1536" i="16"/>
  <c r="G1536" i="16"/>
  <c r="A1537" i="16"/>
  <c r="S1537" i="16"/>
  <c r="S1538" i="16" l="1"/>
  <c r="A1538" i="16"/>
  <c r="D1537" i="16"/>
  <c r="F1537" i="16"/>
  <c r="G1537" i="16"/>
  <c r="D1538" i="16" l="1"/>
  <c r="G1538" i="16"/>
  <c r="F1538" i="16"/>
  <c r="S1539" i="16"/>
  <c r="A1539" i="16"/>
  <c r="S1540" i="16" l="1"/>
  <c r="A1540" i="16"/>
  <c r="F1539" i="16"/>
  <c r="G1539" i="16"/>
  <c r="D1539" i="16"/>
  <c r="F1540" i="16" l="1"/>
  <c r="G1540" i="16"/>
  <c r="D1540" i="16"/>
  <c r="A1541" i="16"/>
  <c r="S1541" i="16"/>
  <c r="G1541" i="16" l="1"/>
  <c r="F1541" i="16"/>
  <c r="D1541" i="16"/>
  <c r="S1542" i="16"/>
  <c r="A1542" i="16"/>
  <c r="F1542" i="16" l="1"/>
  <c r="G1542" i="16"/>
  <c r="D1542" i="16"/>
  <c r="S1543" i="16"/>
  <c r="A1543" i="16"/>
  <c r="D1543" i="16" l="1"/>
  <c r="G1543" i="16"/>
  <c r="F1543" i="16"/>
  <c r="S1544" i="16"/>
  <c r="A1544" i="16"/>
  <c r="D1544" i="16" l="1"/>
  <c r="G1544" i="16"/>
  <c r="F1544" i="16"/>
  <c r="A1545" i="16"/>
  <c r="S1545" i="16"/>
  <c r="A1546" i="16" l="1"/>
  <c r="S1546" i="16"/>
  <c r="D1545" i="16"/>
  <c r="G1545" i="16"/>
  <c r="F1545" i="16"/>
  <c r="G1546" i="16" l="1"/>
  <c r="F1546" i="16"/>
  <c r="D1546" i="16"/>
  <c r="S1547" i="16"/>
  <c r="A1547" i="16"/>
  <c r="S1548" i="16" l="1"/>
  <c r="A1548" i="16"/>
  <c r="D1547" i="16"/>
  <c r="G1547" i="16"/>
  <c r="F1547" i="16"/>
  <c r="A1549" i="16" l="1"/>
  <c r="S1549" i="16"/>
  <c r="D1548" i="16"/>
  <c r="F1548" i="16"/>
  <c r="G1548" i="16"/>
  <c r="S1550" i="16" l="1"/>
  <c r="A1550" i="16"/>
  <c r="D1549" i="16"/>
  <c r="G1549" i="16"/>
  <c r="F1549" i="16"/>
  <c r="D1550" i="16" l="1"/>
  <c r="G1550" i="16"/>
  <c r="F1550" i="16"/>
  <c r="S1551" i="16"/>
  <c r="A1551" i="16"/>
  <c r="D1551" i="16" l="1"/>
  <c r="G1551" i="16"/>
  <c r="F1551" i="16"/>
  <c r="S1552" i="16"/>
  <c r="A1552" i="16"/>
  <c r="F1552" i="16" l="1"/>
  <c r="G1552" i="16"/>
  <c r="D1552" i="16"/>
  <c r="S1553" i="16"/>
  <c r="A1553" i="16"/>
  <c r="S1554" i="16" l="1"/>
  <c r="A1554" i="16"/>
  <c r="G1553" i="16"/>
  <c r="F1553" i="16"/>
  <c r="D1553" i="16"/>
  <c r="D1554" i="16" l="1"/>
  <c r="G1554" i="16"/>
  <c r="F1554" i="16"/>
  <c r="S1555" i="16"/>
  <c r="A1555" i="16"/>
  <c r="D1555" i="16" l="1"/>
  <c r="G1555" i="16"/>
  <c r="F1555" i="16"/>
  <c r="A1556" i="16"/>
  <c r="S1556" i="16"/>
  <c r="S1557" i="16" l="1"/>
  <c r="A1557" i="16"/>
  <c r="G1556" i="16"/>
  <c r="D1556" i="16"/>
  <c r="F1556" i="16"/>
  <c r="D1557" i="16" l="1"/>
  <c r="G1557" i="16"/>
  <c r="F1557" i="16"/>
  <c r="S1558" i="16"/>
  <c r="A1558" i="16"/>
  <c r="D1558" i="16" l="1"/>
  <c r="G1558" i="16"/>
  <c r="F1558" i="16"/>
  <c r="S1559" i="16"/>
  <c r="A1559" i="16"/>
  <c r="G1559" i="16" l="1"/>
  <c r="F1559" i="16"/>
  <c r="D1559" i="16"/>
  <c r="S1560" i="16"/>
  <c r="A1560" i="16"/>
  <c r="S1561" i="16" l="1"/>
  <c r="A1561" i="16"/>
  <c r="G1560" i="16"/>
  <c r="D1560" i="16"/>
  <c r="F1560" i="16"/>
  <c r="D1561" i="16" l="1"/>
  <c r="G1561" i="16"/>
  <c r="F1561" i="16"/>
  <c r="S1562" i="16"/>
  <c r="A1562" i="16"/>
  <c r="A1563" i="16" l="1"/>
  <c r="S1563" i="16"/>
  <c r="G1562" i="16"/>
  <c r="D1562" i="16"/>
  <c r="F1562" i="16"/>
  <c r="A1564" i="16" l="1"/>
  <c r="S1564" i="16"/>
  <c r="F1563" i="16"/>
  <c r="D1563" i="16"/>
  <c r="G1563" i="16"/>
  <c r="S1565" i="16" l="1"/>
  <c r="A1565" i="16"/>
  <c r="F1564" i="16"/>
  <c r="D1564" i="16"/>
  <c r="G1564" i="16"/>
  <c r="D1565" i="16" l="1"/>
  <c r="G1565" i="16"/>
  <c r="F1565" i="16"/>
  <c r="S1566" i="16"/>
  <c r="A1566" i="16"/>
  <c r="F1566" i="16" l="1"/>
  <c r="D1566" i="16"/>
  <c r="G1566" i="16"/>
  <c r="A1567" i="16"/>
  <c r="S1567" i="16"/>
  <c r="S1568" i="16" l="1"/>
  <c r="A1568" i="16"/>
  <c r="D1567" i="16"/>
  <c r="F1567" i="16"/>
  <c r="G1567" i="16"/>
  <c r="G1568" i="16" l="1"/>
  <c r="F1568" i="16"/>
  <c r="D1568" i="16"/>
  <c r="S1569" i="16"/>
  <c r="A1569" i="16"/>
  <c r="G1569" i="16" l="1"/>
  <c r="F1569" i="16"/>
  <c r="D1569" i="16"/>
  <c r="S1570" i="16"/>
  <c r="A1570" i="16"/>
  <c r="F1570" i="16" l="1"/>
  <c r="D1570" i="16"/>
  <c r="G1570" i="16"/>
  <c r="S1571" i="16"/>
  <c r="A1571" i="16"/>
  <c r="A1572" i="16" l="1"/>
  <c r="S1572" i="16"/>
  <c r="G1571" i="16"/>
  <c r="F1571" i="16"/>
  <c r="D1571" i="16"/>
  <c r="G1572" i="16" l="1"/>
  <c r="D1572" i="16"/>
  <c r="F1572" i="16"/>
  <c r="S1573" i="16"/>
  <c r="A1573" i="16"/>
  <c r="G1573" i="16" l="1"/>
  <c r="F1573" i="16"/>
  <c r="D1573" i="16"/>
  <c r="S1574" i="16"/>
  <c r="A1574" i="16"/>
  <c r="S1575" i="16" l="1"/>
  <c r="A1575" i="16"/>
  <c r="G1574" i="16"/>
  <c r="D1574" i="16"/>
  <c r="F1574" i="16"/>
  <c r="F1575" i="16" l="1"/>
  <c r="D1575" i="16"/>
  <c r="G1575" i="16"/>
  <c r="S1576" i="16"/>
  <c r="A1576" i="16"/>
  <c r="F1576" i="16" l="1"/>
  <c r="D1576" i="16"/>
  <c r="G1576" i="16"/>
  <c r="S1577" i="16"/>
  <c r="A1577" i="16"/>
  <c r="S1578" i="16" l="1"/>
  <c r="A1578" i="16"/>
  <c r="F1577" i="16"/>
  <c r="D1577" i="16"/>
  <c r="G1577" i="16"/>
  <c r="G1578" i="16" l="1"/>
  <c r="F1578" i="16"/>
  <c r="D1578" i="16"/>
  <c r="S1579" i="16"/>
  <c r="A1579" i="16"/>
  <c r="D1579" i="16" l="1"/>
  <c r="G1579" i="16"/>
  <c r="F1579" i="16"/>
  <c r="S1580" i="16"/>
  <c r="A1580" i="16"/>
  <c r="G1580" i="16" l="1"/>
  <c r="D1580" i="16"/>
  <c r="F1580" i="16"/>
  <c r="S1581" i="16"/>
  <c r="A1581" i="16"/>
  <c r="S1582" i="16" l="1"/>
  <c r="A1582" i="16"/>
  <c r="D1581" i="16"/>
  <c r="G1581" i="16"/>
  <c r="F1581" i="16"/>
  <c r="G1582" i="16" l="1"/>
  <c r="F1582" i="16"/>
  <c r="D1582" i="16"/>
  <c r="A1583" i="16"/>
  <c r="S1583" i="16"/>
  <c r="S1584" i="16" l="1"/>
  <c r="A1584" i="16"/>
  <c r="D1583" i="16"/>
  <c r="G1583" i="16"/>
  <c r="F1583" i="16"/>
  <c r="S1585" i="16" l="1"/>
  <c r="A1585" i="16"/>
  <c r="G1584" i="16"/>
  <c r="F1584" i="16"/>
  <c r="D1584" i="16"/>
  <c r="D1585" i="16" l="1"/>
  <c r="G1585" i="16"/>
  <c r="F1585" i="16"/>
  <c r="A1586" i="16"/>
  <c r="S1586" i="16"/>
  <c r="S1587" i="16" l="1"/>
  <c r="A1587" i="16"/>
  <c r="F1586" i="16"/>
  <c r="G1586" i="16"/>
  <c r="D1586" i="16"/>
  <c r="G1587" i="16" l="1"/>
  <c r="D1587" i="16"/>
  <c r="F1587" i="16"/>
  <c r="S1588" i="16"/>
  <c r="A1588" i="16"/>
  <c r="D1588" i="16" l="1"/>
  <c r="G1588" i="16"/>
  <c r="F1588" i="16"/>
  <c r="S1589" i="16"/>
  <c r="A1589" i="16"/>
  <c r="F1589" i="16" l="1"/>
  <c r="D1589" i="16"/>
  <c r="G1589" i="16"/>
  <c r="S1590" i="16"/>
  <c r="A1590" i="16"/>
  <c r="G1590" i="16" l="1"/>
  <c r="D1590" i="16"/>
  <c r="F1590" i="16"/>
  <c r="S1591" i="16"/>
  <c r="A1591" i="16"/>
  <c r="G1591" i="16" l="1"/>
  <c r="F1591" i="16"/>
  <c r="D1591" i="16"/>
  <c r="S1592" i="16"/>
  <c r="A1592" i="16"/>
  <c r="F1592" i="16" l="1"/>
  <c r="G1592" i="16"/>
  <c r="D1592" i="16"/>
  <c r="S1593" i="16"/>
  <c r="A1593" i="16"/>
  <c r="F1593" i="16" l="1"/>
  <c r="D1593" i="16"/>
  <c r="G1593" i="16"/>
  <c r="S1594" i="16"/>
  <c r="A1594" i="16"/>
  <c r="D1594" i="16" l="1"/>
  <c r="F1594" i="16"/>
  <c r="G1594" i="16"/>
  <c r="S1595" i="16"/>
  <c r="A1595" i="16"/>
  <c r="G1595" i="16" l="1"/>
  <c r="D1595" i="16"/>
  <c r="F1595" i="16"/>
  <c r="S1596" i="16"/>
  <c r="A1596" i="16"/>
  <c r="A1597" i="16" l="1"/>
  <c r="S1597" i="16"/>
  <c r="D1596" i="16"/>
  <c r="G1596" i="16"/>
  <c r="F1596" i="16"/>
  <c r="A1598" i="16" l="1"/>
  <c r="S1598" i="16"/>
  <c r="G1597" i="16"/>
  <c r="F1597" i="16"/>
  <c r="D1597" i="16"/>
  <c r="S1599" i="16" l="1"/>
  <c r="A1599" i="16"/>
  <c r="F1598" i="16"/>
  <c r="G1598" i="16"/>
  <c r="D1598" i="16"/>
  <c r="G1599" i="16" l="1"/>
  <c r="D1599" i="16"/>
  <c r="F1599" i="16"/>
  <c r="S1600" i="16"/>
  <c r="A1600" i="16"/>
  <c r="D1600" i="16" l="1"/>
  <c r="G1600" i="16"/>
  <c r="F1600" i="16"/>
  <c r="A1601" i="16"/>
  <c r="S1601" i="16"/>
  <c r="D1601" i="16" l="1"/>
  <c r="F1601" i="16"/>
  <c r="G1601" i="16"/>
  <c r="A1602" i="16"/>
  <c r="S1602" i="16"/>
  <c r="G1602" i="16" l="1"/>
  <c r="F1602" i="16"/>
  <c r="D1602" i="16"/>
  <c r="S1603" i="16"/>
  <c r="A1603" i="16"/>
  <c r="S1604" i="16" l="1"/>
  <c r="A1604" i="16"/>
  <c r="G1603" i="16"/>
  <c r="F1603" i="16"/>
  <c r="D1603" i="16"/>
  <c r="G1604" i="16" l="1"/>
  <c r="F1604" i="16"/>
  <c r="D1604" i="16"/>
  <c r="S1605" i="16"/>
  <c r="A1605" i="16"/>
  <c r="F1605" i="16" l="1"/>
  <c r="D1605" i="16"/>
  <c r="G1605" i="16"/>
  <c r="A1606" i="16"/>
  <c r="S1606" i="16"/>
  <c r="G1606" i="16" l="1"/>
  <c r="D1606" i="16"/>
  <c r="F1606" i="16"/>
  <c r="S1607" i="16"/>
  <c r="A1607" i="16"/>
  <c r="D1607" i="16" l="1"/>
  <c r="G1607" i="16"/>
  <c r="F1607" i="16"/>
  <c r="S1608" i="16"/>
  <c r="A1608" i="16"/>
  <c r="G1608" i="16" l="1"/>
  <c r="D1608" i="16"/>
  <c r="F1608" i="16"/>
  <c r="S1609" i="16"/>
  <c r="A1609" i="16"/>
  <c r="F1609" i="16" l="1"/>
  <c r="G1609" i="16"/>
  <c r="D1609" i="16"/>
  <c r="S1610" i="16"/>
  <c r="A1610" i="16"/>
  <c r="F1610" i="16" l="1"/>
  <c r="D1610" i="16"/>
  <c r="G1610" i="16"/>
  <c r="S1611" i="16"/>
  <c r="A1611" i="16"/>
  <c r="A1612" i="16" l="1"/>
  <c r="S1612" i="16"/>
  <c r="D1611" i="16"/>
  <c r="G1611" i="16"/>
  <c r="F1611" i="16"/>
  <c r="S1613" i="16" l="1"/>
  <c r="A1613" i="16"/>
  <c r="D1612" i="16"/>
  <c r="G1612" i="16"/>
  <c r="F1612" i="16"/>
  <c r="F1613" i="16" l="1"/>
  <c r="D1613" i="16"/>
  <c r="G1613" i="16"/>
  <c r="S1614" i="16"/>
  <c r="A1614" i="16"/>
  <c r="G1614" i="16" l="1"/>
  <c r="F1614" i="16"/>
  <c r="D1614" i="16"/>
  <c r="S1615" i="16"/>
  <c r="A1615" i="16"/>
  <c r="A1616" i="16" l="1"/>
  <c r="S1616" i="16"/>
  <c r="D1615" i="16"/>
  <c r="G1615" i="16"/>
  <c r="F1615" i="16"/>
  <c r="D1616" i="16" l="1"/>
  <c r="G1616" i="16"/>
  <c r="F1616" i="16"/>
  <c r="S1617" i="16"/>
  <c r="A1617" i="16"/>
  <c r="A1618" i="16" l="1"/>
  <c r="S1618" i="16"/>
  <c r="F1617" i="16"/>
  <c r="D1617" i="16"/>
  <c r="G1617" i="16"/>
  <c r="A1619" i="16" l="1"/>
  <c r="S1619" i="16"/>
  <c r="G1618" i="16"/>
  <c r="D1618" i="16"/>
  <c r="F1618" i="16"/>
  <c r="A1620" i="16" l="1"/>
  <c r="S1620" i="16"/>
  <c r="F1619" i="16"/>
  <c r="D1619" i="16"/>
  <c r="G1619" i="16"/>
  <c r="S1621" i="16" l="1"/>
  <c r="A1621" i="16"/>
  <c r="G1620" i="16"/>
  <c r="F1620" i="16"/>
  <c r="D1620" i="16"/>
  <c r="F1621" i="16" l="1"/>
  <c r="D1621" i="16"/>
  <c r="G1621" i="16"/>
  <c r="A1622" i="16"/>
  <c r="S1622" i="16"/>
  <c r="S1623" i="16" l="1"/>
  <c r="A1623" i="16"/>
  <c r="F1622" i="16"/>
  <c r="G1622" i="16"/>
  <c r="D1622" i="16"/>
  <c r="G1623" i="16" l="1"/>
  <c r="D1623" i="16"/>
  <c r="F1623" i="16"/>
  <c r="S1624" i="16"/>
  <c r="A1624" i="16"/>
  <c r="F1624" i="16" l="1"/>
  <c r="G1624" i="16"/>
  <c r="D1624" i="16"/>
  <c r="S1625" i="16"/>
  <c r="A1625" i="16"/>
  <c r="F1625" i="16" l="1"/>
  <c r="D1625" i="16"/>
  <c r="G1625" i="16"/>
  <c r="S1626" i="16"/>
  <c r="A1626" i="16"/>
  <c r="S1627" i="16" l="1"/>
  <c r="A1627" i="16"/>
  <c r="G1626" i="16"/>
  <c r="D1626" i="16"/>
  <c r="F1626" i="16"/>
  <c r="F1627" i="16" l="1"/>
  <c r="D1627" i="16"/>
  <c r="G1627" i="16"/>
  <c r="S1628" i="16"/>
  <c r="A1628" i="16"/>
  <c r="D1628" i="16" l="1"/>
  <c r="F1628" i="16"/>
  <c r="G1628" i="16"/>
  <c r="A1629" i="16"/>
  <c r="S1629" i="16"/>
  <c r="F1629" i="16" l="1"/>
  <c r="D1629" i="16"/>
  <c r="G1629" i="16"/>
  <c r="S1630" i="16"/>
  <c r="A1630" i="16"/>
  <c r="G1630" i="16" l="1"/>
  <c r="D1630" i="16"/>
  <c r="F1630" i="16"/>
  <c r="A1631" i="16"/>
  <c r="S1631" i="16"/>
  <c r="D1631" i="16" l="1"/>
  <c r="F1631" i="16"/>
  <c r="G1631" i="16"/>
  <c r="A1632" i="16"/>
  <c r="S1632" i="16"/>
  <c r="G1632" i="16" l="1"/>
  <c r="D1632" i="16"/>
  <c r="F1632" i="16"/>
  <c r="S1633" i="16"/>
  <c r="A1633" i="16"/>
  <c r="S1634" i="16" l="1"/>
  <c r="A1634" i="16"/>
  <c r="F1633" i="16"/>
  <c r="D1633" i="16"/>
  <c r="G1633" i="16"/>
  <c r="G1634" i="16" l="1"/>
  <c r="D1634" i="16"/>
  <c r="F1634" i="16"/>
  <c r="A1635" i="16"/>
  <c r="S1635" i="16"/>
  <c r="A1636" i="16" l="1"/>
  <c r="S1636" i="16"/>
  <c r="F1635" i="16"/>
  <c r="D1635" i="16"/>
  <c r="G1635" i="16"/>
  <c r="D1636" i="16" l="1"/>
  <c r="G1636" i="16"/>
  <c r="F1636" i="16"/>
  <c r="A1637" i="16"/>
  <c r="S1637" i="16"/>
  <c r="D1637" i="16" l="1"/>
  <c r="F1637" i="16"/>
  <c r="G1637" i="16"/>
  <c r="S1638" i="16"/>
  <c r="A1638" i="16"/>
  <c r="D1638" i="16" l="1"/>
  <c r="G1638" i="16"/>
  <c r="F1638" i="16"/>
  <c r="A1639" i="16"/>
  <c r="S1639" i="16"/>
  <c r="D1639" i="16" l="1"/>
  <c r="G1639" i="16"/>
  <c r="F1639" i="16"/>
  <c r="S1640" i="16"/>
  <c r="A1640" i="16"/>
  <c r="G1640" i="16" l="1"/>
  <c r="D1640" i="16"/>
  <c r="F1640" i="16"/>
  <c r="S1641" i="16"/>
  <c r="A1641" i="16"/>
  <c r="F1641" i="16" l="1"/>
  <c r="G1641" i="16"/>
  <c r="D1641" i="16"/>
  <c r="A1642" i="16"/>
  <c r="S1642" i="16"/>
  <c r="S1643" i="16" l="1"/>
  <c r="A1643" i="16"/>
  <c r="F1642" i="16"/>
  <c r="D1642" i="16"/>
  <c r="G1642" i="16"/>
  <c r="G1643" i="16" l="1"/>
  <c r="F1643" i="16"/>
  <c r="D1643" i="16"/>
  <c r="A1644" i="16"/>
  <c r="S1644" i="16"/>
  <c r="S1645" i="16" l="1"/>
  <c r="A1645" i="16"/>
  <c r="G1644" i="16"/>
  <c r="D1644" i="16"/>
  <c r="F1644" i="16"/>
  <c r="D1645" i="16" l="1"/>
  <c r="G1645" i="16"/>
  <c r="F1645" i="16"/>
  <c r="S1646" i="16"/>
  <c r="A1646" i="16"/>
  <c r="A1647" i="16" l="1"/>
  <c r="S1647" i="16"/>
  <c r="G1646" i="16"/>
  <c r="F1646" i="16"/>
  <c r="D1646" i="16"/>
  <c r="D1647" i="16" l="1"/>
  <c r="G1647" i="16"/>
  <c r="F1647" i="16"/>
  <c r="S1648" i="16"/>
  <c r="A1648" i="16"/>
  <c r="A1649" i="16" l="1"/>
  <c r="S1649" i="16"/>
  <c r="D1648" i="16"/>
  <c r="G1648" i="16"/>
  <c r="F1648" i="16"/>
  <c r="G1649" i="16" l="1"/>
  <c r="F1649" i="16"/>
  <c r="D1649" i="16"/>
  <c r="S1650" i="16"/>
  <c r="A1650" i="16"/>
  <c r="S1651" i="16" l="1"/>
  <c r="A1651" i="16"/>
  <c r="G1650" i="16"/>
  <c r="F1650" i="16"/>
  <c r="D1650" i="16"/>
  <c r="F1651" i="16" l="1"/>
  <c r="D1651" i="16"/>
  <c r="G1651" i="16"/>
  <c r="S1652" i="16"/>
  <c r="A1652" i="16"/>
  <c r="A1653" i="16" l="1"/>
  <c r="S1653" i="16"/>
  <c r="D1652" i="16"/>
  <c r="F1652" i="16"/>
  <c r="G1652" i="16"/>
  <c r="S1654" i="16" l="1"/>
  <c r="A1654" i="16"/>
  <c r="D1653" i="16"/>
  <c r="G1653" i="16"/>
  <c r="F1653" i="16"/>
  <c r="G1654" i="16" l="1"/>
  <c r="D1654" i="16"/>
  <c r="F1654" i="16"/>
  <c r="S1655" i="16"/>
  <c r="A1655" i="16"/>
  <c r="A1656" i="16" l="1"/>
  <c r="S1656" i="16"/>
  <c r="D1655" i="16"/>
  <c r="F1655" i="16"/>
  <c r="G1655" i="16"/>
  <c r="D1656" i="16" l="1"/>
  <c r="G1656" i="16"/>
  <c r="F1656" i="16"/>
  <c r="S1657" i="16"/>
  <c r="A1657" i="16"/>
  <c r="F1657" i="16" l="1"/>
  <c r="G1657" i="16"/>
  <c r="D1657" i="16"/>
  <c r="S1658" i="16"/>
  <c r="A1658" i="16"/>
  <c r="S1659" i="16" l="1"/>
  <c r="A1659" i="16"/>
  <c r="F1658" i="16"/>
  <c r="D1658" i="16"/>
  <c r="G1658" i="16"/>
  <c r="D1659" i="16" l="1"/>
  <c r="G1659" i="16"/>
  <c r="F1659" i="16"/>
  <c r="S1660" i="16"/>
  <c r="A1660" i="16"/>
  <c r="D1660" i="16" l="1"/>
  <c r="F1660" i="16"/>
  <c r="G1660" i="16"/>
  <c r="A1661" i="16"/>
  <c r="S1661" i="16"/>
  <c r="S1662" i="16" l="1"/>
  <c r="A1662" i="16"/>
  <c r="F1661" i="16"/>
  <c r="G1661" i="16"/>
  <c r="D1661" i="16"/>
  <c r="F1662" i="16" l="1"/>
  <c r="D1662" i="16"/>
  <c r="G1662" i="16"/>
  <c r="A1663" i="16"/>
  <c r="S1663" i="16"/>
  <c r="D1663" i="16" l="1"/>
  <c r="G1663" i="16"/>
  <c r="F1663" i="16"/>
  <c r="S1664" i="16"/>
  <c r="A1664" i="16"/>
  <c r="D1664" i="16" l="1"/>
  <c r="F1664" i="16"/>
  <c r="G1664" i="16"/>
  <c r="A1665" i="16"/>
  <c r="S1665" i="16"/>
  <c r="A1666" i="16" l="1"/>
  <c r="S1666" i="16"/>
  <c r="F1665" i="16"/>
  <c r="G1665" i="16"/>
  <c r="D1665" i="16"/>
  <c r="F1666" i="16" l="1"/>
  <c r="D1666" i="16"/>
  <c r="G1666" i="16"/>
  <c r="S1667" i="16"/>
  <c r="A1667" i="16"/>
  <c r="D1667" i="16" l="1"/>
  <c r="G1667" i="16"/>
  <c r="F1667" i="16"/>
  <c r="A1668" i="16"/>
  <c r="S1668" i="16"/>
  <c r="D1668" i="16" l="1"/>
  <c r="G1668" i="16"/>
  <c r="F1668" i="16"/>
  <c r="S1669" i="16"/>
  <c r="A1669" i="16"/>
  <c r="D1669" i="16" l="1"/>
  <c r="F1669" i="16"/>
  <c r="G1669" i="16"/>
  <c r="S1670" i="16"/>
  <c r="A1670" i="16"/>
  <c r="S1671" i="16" l="1"/>
  <c r="A1671" i="16"/>
  <c r="G1670" i="16"/>
  <c r="F1670" i="16"/>
  <c r="D1670" i="16"/>
  <c r="D1671" i="16" l="1"/>
  <c r="G1671" i="16"/>
  <c r="F1671" i="16"/>
  <c r="A1672" i="16"/>
  <c r="S1672" i="16"/>
  <c r="D1672" i="16" l="1"/>
  <c r="G1672" i="16"/>
  <c r="F1672" i="16"/>
  <c r="S1673" i="16"/>
  <c r="A1673" i="16"/>
  <c r="D1673" i="16" l="1"/>
  <c r="G1673" i="16"/>
  <c r="F1673" i="16"/>
  <c r="S1674" i="16"/>
  <c r="A1674" i="16"/>
  <c r="G1674" i="16" l="1"/>
  <c r="F1674" i="16"/>
  <c r="D1674" i="16"/>
  <c r="S1675" i="16"/>
  <c r="A1675" i="16"/>
  <c r="G1675" i="16" l="1"/>
  <c r="F1675" i="16"/>
  <c r="D1675" i="16"/>
  <c r="A1676" i="16"/>
  <c r="S1676" i="16"/>
  <c r="G1676" i="16" l="1"/>
  <c r="F1676" i="16"/>
  <c r="D1676" i="16"/>
  <c r="S1677" i="16"/>
  <c r="A1677" i="16"/>
  <c r="S1678" i="16" l="1"/>
  <c r="A1678" i="16"/>
  <c r="D1677" i="16"/>
  <c r="G1677" i="16"/>
  <c r="F1677" i="16"/>
  <c r="F1678" i="16" l="1"/>
  <c r="D1678" i="16"/>
  <c r="G1678" i="16"/>
  <c r="S1679" i="16"/>
  <c r="A1679" i="16"/>
  <c r="S1680" i="16" l="1"/>
  <c r="A1680" i="16"/>
  <c r="G1679" i="16"/>
  <c r="F1679" i="16"/>
  <c r="D1679" i="16"/>
  <c r="F1680" i="16" l="1"/>
  <c r="G1680" i="16"/>
  <c r="D1680" i="16"/>
  <c r="S1681" i="16"/>
  <c r="A1681" i="16"/>
  <c r="F1681" i="16" l="1"/>
  <c r="D1681" i="16"/>
  <c r="G1681" i="16"/>
  <c r="S1682" i="16"/>
  <c r="A1682" i="16"/>
  <c r="D1682" i="16" l="1"/>
  <c r="G1682" i="16"/>
  <c r="F1682" i="16"/>
  <c r="A1683" i="16"/>
  <c r="S1683" i="16"/>
  <c r="A1684" i="16" l="1"/>
  <c r="S1684" i="16"/>
  <c r="F1683" i="16"/>
  <c r="G1683" i="16"/>
  <c r="D1683" i="16"/>
  <c r="D1684" i="16" l="1"/>
  <c r="G1684" i="16"/>
  <c r="F1684" i="16"/>
  <c r="S1685" i="16"/>
  <c r="A1685" i="16"/>
  <c r="D1685" i="16" l="1"/>
  <c r="G1685" i="16"/>
  <c r="F1685" i="16"/>
  <c r="A1686" i="16"/>
  <c r="S1686" i="16"/>
  <c r="G1686" i="16" l="1"/>
  <c r="F1686" i="16"/>
  <c r="D1686" i="16"/>
  <c r="S1687" i="16"/>
  <c r="A1687" i="16"/>
  <c r="A1688" i="16" l="1"/>
  <c r="S1688" i="16"/>
  <c r="D1687" i="16"/>
  <c r="G1687" i="16"/>
  <c r="F1687" i="16"/>
  <c r="F1688" i="16" l="1"/>
  <c r="D1688" i="16"/>
  <c r="G1688" i="16"/>
  <c r="S1689" i="16"/>
  <c r="A1689" i="16"/>
  <c r="F1689" i="16" l="1"/>
  <c r="D1689" i="16"/>
  <c r="G1689" i="16"/>
  <c r="S1690" i="16"/>
  <c r="A1690" i="16"/>
  <c r="G1690" i="16" l="1"/>
  <c r="F1690" i="16"/>
  <c r="D1690" i="16"/>
  <c r="A1691" i="16"/>
  <c r="S1691" i="16"/>
  <c r="A1692" i="16" l="1"/>
  <c r="S1692" i="16"/>
  <c r="D1691" i="16"/>
  <c r="G1691" i="16"/>
  <c r="F1691" i="16"/>
  <c r="S1693" i="16" l="1"/>
  <c r="A1693" i="16"/>
  <c r="D1692" i="16"/>
  <c r="G1692" i="16"/>
  <c r="F1692" i="16"/>
  <c r="G1693" i="16" l="1"/>
  <c r="F1693" i="16"/>
  <c r="D1693" i="16"/>
  <c r="S1694" i="16"/>
  <c r="A1694" i="16"/>
  <c r="G1694" i="16" l="1"/>
  <c r="F1694" i="16"/>
  <c r="D1694" i="16"/>
  <c r="S1695" i="16"/>
  <c r="A1695" i="16"/>
  <c r="S1696" i="16" l="1"/>
  <c r="A1696" i="16"/>
  <c r="D1695" i="16"/>
  <c r="G1695" i="16"/>
  <c r="F1695" i="16"/>
  <c r="D1696" i="16" l="1"/>
  <c r="G1696" i="16"/>
  <c r="F1696" i="16"/>
  <c r="S1697" i="16"/>
  <c r="A1697" i="16"/>
  <c r="D1697" i="16" l="1"/>
  <c r="F1697" i="16"/>
  <c r="G1697" i="16"/>
  <c r="S1698" i="16"/>
  <c r="A1698" i="16"/>
  <c r="S1699" i="16" l="1"/>
  <c r="A1699" i="16"/>
  <c r="F1698" i="16"/>
  <c r="D1698" i="16"/>
  <c r="G1698" i="16"/>
  <c r="S1700" i="16" l="1"/>
  <c r="A1700" i="16"/>
  <c r="D1699" i="16"/>
  <c r="F1699" i="16"/>
  <c r="G1699" i="16"/>
  <c r="G1700" i="16" l="1"/>
  <c r="F1700" i="16"/>
  <c r="D1700" i="16"/>
  <c r="S1701" i="16"/>
  <c r="A1701" i="16"/>
  <c r="F1701" i="16" l="1"/>
  <c r="D1701" i="16"/>
  <c r="G1701" i="16"/>
  <c r="S1702" i="16"/>
  <c r="A1702" i="16"/>
  <c r="S1703" i="16" l="1"/>
  <c r="A1703" i="16"/>
  <c r="D1702" i="16"/>
  <c r="F1702" i="16"/>
  <c r="G1702" i="16"/>
  <c r="D1703" i="16" l="1"/>
  <c r="G1703" i="16"/>
  <c r="F1703" i="16"/>
  <c r="S1704" i="16"/>
  <c r="A1704" i="16"/>
  <c r="D1704" i="16" l="1"/>
  <c r="G1704" i="16"/>
  <c r="F1704" i="16"/>
  <c r="A1705" i="16"/>
  <c r="S1705" i="16"/>
  <c r="F1705" i="16" l="1"/>
  <c r="G1705" i="16"/>
  <c r="D1705" i="16"/>
  <c r="S1706" i="16"/>
  <c r="A1706" i="16"/>
  <c r="G1706" i="16" l="1"/>
  <c r="D1706" i="16"/>
  <c r="F1706" i="16"/>
  <c r="S1707" i="16"/>
  <c r="A1707" i="16"/>
  <c r="G1707" i="16" l="1"/>
  <c r="D1707" i="16"/>
  <c r="F1707" i="16"/>
  <c r="A1708" i="16"/>
  <c r="S1708" i="16"/>
  <c r="S1709" i="16" l="1"/>
  <c r="A1709" i="16"/>
  <c r="D1708" i="16"/>
  <c r="G1708" i="16"/>
  <c r="F1708" i="16"/>
  <c r="D1709" i="16" l="1"/>
  <c r="G1709" i="16"/>
  <c r="F1709" i="16"/>
  <c r="A1710" i="16"/>
  <c r="S1710" i="16"/>
  <c r="G1710" i="16" l="1"/>
  <c r="F1710" i="16"/>
  <c r="D1710" i="16"/>
  <c r="S1711" i="16"/>
  <c r="A1711" i="16"/>
  <c r="S1712" i="16" l="1"/>
  <c r="A1712" i="16"/>
  <c r="G1711" i="16"/>
  <c r="F1711" i="16"/>
  <c r="D1711" i="16"/>
  <c r="S1713" i="16" l="1"/>
  <c r="A1713" i="16"/>
  <c r="D1712" i="16"/>
  <c r="G1712" i="16"/>
  <c r="F1712" i="16"/>
  <c r="F1713" i="16" l="1"/>
  <c r="D1713" i="16"/>
  <c r="G1713" i="16"/>
  <c r="S1714" i="16"/>
  <c r="A1714" i="16"/>
  <c r="S1715" i="16" l="1"/>
  <c r="A1715" i="16"/>
  <c r="D1714" i="16"/>
  <c r="F1714" i="16"/>
  <c r="G1714" i="16"/>
  <c r="D1715" i="16" l="1"/>
  <c r="G1715" i="16"/>
  <c r="F1715" i="16"/>
  <c r="A1716" i="16"/>
  <c r="S1716" i="16"/>
  <c r="G1716" i="16" l="1"/>
  <c r="D1716" i="16"/>
  <c r="F1716" i="16"/>
  <c r="S1717" i="16"/>
  <c r="A1717" i="16"/>
  <c r="G1717" i="16" l="1"/>
  <c r="F1717" i="16"/>
  <c r="D1717" i="16"/>
  <c r="S1718" i="16"/>
  <c r="A1718" i="16"/>
  <c r="A1719" i="16" l="1"/>
  <c r="S1719" i="16"/>
  <c r="F1718" i="16"/>
  <c r="G1718" i="16"/>
  <c r="D1718" i="16"/>
  <c r="F1719" i="16" l="1"/>
  <c r="G1719" i="16"/>
  <c r="D1719" i="16"/>
  <c r="S1720" i="16"/>
  <c r="A1720" i="16"/>
  <c r="D1720" i="16" l="1"/>
  <c r="F1720" i="16"/>
  <c r="G1720" i="16"/>
  <c r="S1721" i="16"/>
  <c r="A1721" i="16"/>
  <c r="D1721" i="16" l="1"/>
  <c r="F1721" i="16"/>
  <c r="G1721" i="16"/>
  <c r="S1722" i="16"/>
  <c r="A1722" i="16"/>
  <c r="F1722" i="16" l="1"/>
  <c r="G1722" i="16"/>
  <c r="D1722" i="16"/>
  <c r="S1723" i="16"/>
  <c r="A1723" i="16"/>
  <c r="A1724" i="16" l="1"/>
  <c r="S1724" i="16"/>
  <c r="G1723" i="16"/>
  <c r="F1723" i="16"/>
  <c r="D1723" i="16"/>
  <c r="S1725" i="16" l="1"/>
  <c r="A1725" i="16"/>
  <c r="G1724" i="16"/>
  <c r="F1724" i="16"/>
  <c r="D1724" i="16"/>
  <c r="F1725" i="16" l="1"/>
  <c r="G1725" i="16"/>
  <c r="D1725" i="16"/>
  <c r="S1726" i="16"/>
  <c r="A1726" i="16"/>
  <c r="A1727" i="16" l="1"/>
  <c r="S1727" i="16"/>
  <c r="F1726" i="16"/>
  <c r="D1726" i="16"/>
  <c r="G1726" i="16"/>
  <c r="D1727" i="16" l="1"/>
  <c r="G1727" i="16"/>
  <c r="F1727" i="16"/>
  <c r="A1728" i="16"/>
  <c r="S1728" i="16"/>
  <c r="G1728" i="16" l="1"/>
  <c r="D1728" i="16"/>
  <c r="F1728" i="16"/>
  <c r="S1729" i="16"/>
  <c r="A1729" i="16"/>
  <c r="S1730" i="16" l="1"/>
  <c r="A1730" i="16"/>
  <c r="F1729" i="16"/>
  <c r="D1729" i="16"/>
  <c r="G1729" i="16"/>
  <c r="F1730" i="16" l="1"/>
  <c r="G1730" i="16"/>
  <c r="D1730" i="16"/>
  <c r="S1731" i="16"/>
  <c r="A1731" i="16"/>
  <c r="S1732" i="16" l="1"/>
  <c r="A1732" i="16"/>
  <c r="D1731" i="16"/>
  <c r="G1731" i="16"/>
  <c r="F1731" i="16"/>
  <c r="F1732" i="16" l="1"/>
  <c r="G1732" i="16"/>
  <c r="D1732" i="16"/>
  <c r="A1733" i="16"/>
  <c r="S1733" i="16"/>
  <c r="D1733" i="16" l="1"/>
  <c r="G1733" i="16"/>
  <c r="F1733" i="16"/>
  <c r="A1734" i="16"/>
  <c r="S1734" i="16"/>
  <c r="S1735" i="16" l="1"/>
  <c r="A1735" i="16"/>
  <c r="F1734" i="16"/>
  <c r="D1734" i="16"/>
  <c r="G1734" i="16"/>
  <c r="D1735" i="16" l="1"/>
  <c r="F1735" i="16"/>
  <c r="G1735" i="16"/>
  <c r="S1736" i="16"/>
  <c r="A1736" i="16"/>
  <c r="G1736" i="16" l="1"/>
  <c r="F1736" i="16"/>
  <c r="D1736" i="16"/>
  <c r="S1737" i="16"/>
  <c r="A1737" i="16"/>
  <c r="A1738" i="16" l="1"/>
  <c r="S1738" i="16"/>
  <c r="F1737" i="16"/>
  <c r="D1737" i="16"/>
  <c r="G1737" i="16"/>
  <c r="F1738" i="16" l="1"/>
  <c r="G1738" i="16"/>
  <c r="D1738" i="16"/>
  <c r="S1739" i="16"/>
  <c r="A1739" i="16"/>
  <c r="D1739" i="16" l="1"/>
  <c r="G1739" i="16"/>
  <c r="F1739" i="16"/>
  <c r="S1740" i="16"/>
  <c r="A1740" i="16"/>
  <c r="A1741" i="16" l="1"/>
  <c r="S1741" i="16"/>
  <c r="G1740" i="16"/>
  <c r="F1740" i="16"/>
  <c r="D1740" i="16"/>
  <c r="D1741" i="16" l="1"/>
  <c r="G1741" i="16"/>
  <c r="F1741" i="16"/>
  <c r="A1742" i="16"/>
  <c r="S1742" i="16"/>
  <c r="F1742" i="16" l="1"/>
  <c r="D1742" i="16"/>
  <c r="G1742" i="16"/>
  <c r="S1743" i="16"/>
  <c r="A1743" i="16"/>
  <c r="A1744" i="16" l="1"/>
  <c r="S1744" i="16"/>
  <c r="D1743" i="16"/>
  <c r="F1743" i="16"/>
  <c r="G1743" i="16"/>
  <c r="S1745" i="16" l="1"/>
  <c r="A1745" i="16"/>
  <c r="D1744" i="16"/>
  <c r="F1744" i="16"/>
  <c r="G1744" i="16"/>
  <c r="S1746" i="16" l="1"/>
  <c r="A1746" i="16"/>
  <c r="G1745" i="16"/>
  <c r="F1745" i="16"/>
  <c r="D1745" i="16"/>
  <c r="F1746" i="16" l="1"/>
  <c r="D1746" i="16"/>
  <c r="G1746" i="16"/>
  <c r="A1747" i="16"/>
  <c r="S1747" i="16"/>
  <c r="F1747" i="16" l="1"/>
  <c r="D1747" i="16"/>
  <c r="G1747" i="16"/>
  <c r="S1748" i="16"/>
  <c r="A1748" i="16"/>
  <c r="F1748" i="16" l="1"/>
  <c r="D1748" i="16"/>
  <c r="G1748" i="16"/>
  <c r="S1749" i="16"/>
  <c r="A1749" i="16"/>
  <c r="F1749" i="16" l="1"/>
  <c r="D1749" i="16"/>
  <c r="G1749" i="16"/>
  <c r="A1750" i="16"/>
  <c r="S1750" i="16"/>
  <c r="G1750" i="16" l="1"/>
  <c r="F1750" i="16"/>
  <c r="D1750" i="16"/>
  <c r="S1751" i="16"/>
  <c r="A1751" i="16"/>
  <c r="D1751" i="16" l="1"/>
  <c r="F1751" i="16"/>
  <c r="G1751" i="16"/>
  <c r="S1752" i="16"/>
  <c r="A1752" i="16"/>
  <c r="S1753" i="16" l="1"/>
  <c r="A1753" i="16"/>
  <c r="G1752" i="16"/>
  <c r="F1752" i="16"/>
  <c r="D1752" i="16"/>
  <c r="G1753" i="16" l="1"/>
  <c r="D1753" i="16"/>
  <c r="F1753" i="16"/>
  <c r="S1754" i="16"/>
  <c r="A1754" i="16"/>
  <c r="A1755" i="16" l="1"/>
  <c r="S1755" i="16"/>
  <c r="G1754" i="16"/>
  <c r="F1754" i="16"/>
  <c r="D1754" i="16"/>
  <c r="F1755" i="16" l="1"/>
  <c r="D1755" i="16"/>
  <c r="G1755" i="16"/>
  <c r="A1756" i="16"/>
  <c r="S1756" i="16"/>
  <c r="D1756" i="16" l="1"/>
  <c r="G1756" i="16"/>
  <c r="F1756" i="16"/>
  <c r="S1757" i="16"/>
  <c r="A1757" i="16"/>
  <c r="G1757" i="16" l="1"/>
  <c r="F1757" i="16"/>
  <c r="D1757" i="16"/>
  <c r="S1758" i="16"/>
  <c r="A1758" i="16"/>
  <c r="A1759" i="16" l="1"/>
  <c r="S1759" i="16"/>
  <c r="F1758" i="16"/>
  <c r="D1758" i="16"/>
  <c r="G1758" i="16"/>
  <c r="D1759" i="16" l="1"/>
  <c r="G1759" i="16"/>
  <c r="F1759" i="16"/>
  <c r="S1760" i="16"/>
  <c r="A1760" i="16"/>
  <c r="D1760" i="16" l="1"/>
  <c r="F1760" i="16"/>
  <c r="G1760" i="16"/>
  <c r="S1761" i="16"/>
  <c r="A1761" i="16"/>
  <c r="S1762" i="16" l="1"/>
  <c r="A1762" i="16"/>
  <c r="D1761" i="16"/>
  <c r="G1761" i="16"/>
  <c r="F1761" i="16"/>
  <c r="D1762" i="16" l="1"/>
  <c r="G1762" i="16"/>
  <c r="F1762" i="16"/>
  <c r="S1763" i="16"/>
  <c r="A1763" i="16"/>
  <c r="G1763" i="16" l="1"/>
  <c r="D1763" i="16"/>
  <c r="F1763" i="16"/>
  <c r="S1764" i="16"/>
  <c r="A1764" i="16"/>
  <c r="S1765" i="16" l="1"/>
  <c r="A1765" i="16"/>
  <c r="G1764" i="16"/>
  <c r="F1764" i="16"/>
  <c r="D1764" i="16"/>
  <c r="F1765" i="16" l="1"/>
  <c r="G1765" i="16"/>
  <c r="D1765" i="16"/>
  <c r="S1766" i="16"/>
  <c r="A1766" i="16"/>
  <c r="A1767" i="16" l="1"/>
  <c r="S1767" i="16"/>
  <c r="F1766" i="16"/>
  <c r="D1766" i="16"/>
  <c r="G1766" i="16"/>
  <c r="S1768" i="16" l="1"/>
  <c r="A1768" i="16"/>
  <c r="D1767" i="16"/>
  <c r="F1767" i="16"/>
  <c r="G1767" i="16"/>
  <c r="A1769" i="16" l="1"/>
  <c r="S1769" i="16"/>
  <c r="D1768" i="16"/>
  <c r="G1768" i="16"/>
  <c r="F1768" i="16"/>
  <c r="S1770" i="16" l="1"/>
  <c r="A1770" i="16"/>
  <c r="F1769" i="16"/>
  <c r="D1769" i="16"/>
  <c r="G1769" i="16"/>
  <c r="A1771" i="16" l="1"/>
  <c r="S1771" i="16"/>
  <c r="D1770" i="16"/>
  <c r="G1770" i="16"/>
  <c r="F1770" i="16"/>
  <c r="S1772" i="16" l="1"/>
  <c r="A1772" i="16"/>
  <c r="G1771" i="16"/>
  <c r="F1771" i="16"/>
  <c r="D1771" i="16"/>
  <c r="S1773" i="16" l="1"/>
  <c r="A1773" i="16"/>
  <c r="D1772" i="16"/>
  <c r="G1772" i="16"/>
  <c r="F1772" i="16"/>
  <c r="G1773" i="16" l="1"/>
  <c r="D1773" i="16"/>
  <c r="F1773" i="16"/>
  <c r="S1774" i="16"/>
  <c r="A1774" i="16"/>
  <c r="S1775" i="16" l="1"/>
  <c r="A1775" i="16"/>
  <c r="G1774" i="16"/>
  <c r="F1774" i="16"/>
  <c r="D1774" i="16"/>
  <c r="S1776" i="16" l="1"/>
  <c r="A1776" i="16"/>
  <c r="G1775" i="16"/>
  <c r="D1775" i="16"/>
  <c r="F1775" i="16"/>
  <c r="G1776" i="16" l="1"/>
  <c r="F1776" i="16"/>
  <c r="D1776" i="16"/>
  <c r="S1777" i="16"/>
  <c r="A1777" i="16"/>
  <c r="F1777" i="16" l="1"/>
  <c r="D1777" i="16"/>
  <c r="G1777" i="16"/>
  <c r="S1778" i="16"/>
  <c r="A1778" i="16"/>
  <c r="A1779" i="16" l="1"/>
  <c r="S1779" i="16"/>
  <c r="F1778" i="16"/>
  <c r="D1778" i="16"/>
  <c r="G1778" i="16"/>
  <c r="D1779" i="16" l="1"/>
  <c r="F1779" i="16"/>
  <c r="G1779" i="16"/>
  <c r="S1780" i="16"/>
  <c r="A1780" i="16"/>
  <c r="S1781" i="16" l="1"/>
  <c r="A1781" i="16"/>
  <c r="D1780" i="16"/>
  <c r="F1780" i="16"/>
  <c r="G1780" i="16"/>
  <c r="D1781" i="16" l="1"/>
  <c r="G1781" i="16"/>
  <c r="F1781" i="16"/>
  <c r="A1782" i="16"/>
  <c r="S1782" i="16"/>
  <c r="A1783" i="16" l="1"/>
  <c r="S1783" i="16"/>
  <c r="F1782" i="16"/>
  <c r="G1782" i="16"/>
  <c r="D1782" i="16"/>
  <c r="D1783" i="16" l="1"/>
  <c r="G1783" i="16"/>
  <c r="F1783" i="16"/>
  <c r="S1784" i="16"/>
  <c r="A1784" i="16"/>
  <c r="F1784" i="16" l="1"/>
  <c r="G1784" i="16"/>
  <c r="D1784" i="16"/>
  <c r="A1785" i="16"/>
  <c r="S1785" i="16"/>
  <c r="S1786" i="16" l="1"/>
  <c r="A1786" i="16"/>
  <c r="G1785" i="16"/>
  <c r="F1785" i="16"/>
  <c r="D1785" i="16"/>
  <c r="F1786" i="16" l="1"/>
  <c r="D1786" i="16"/>
  <c r="G1786" i="16"/>
  <c r="S1787" i="16"/>
  <c r="A1787" i="16"/>
  <c r="S1788" i="16" l="1"/>
  <c r="A1788" i="16"/>
  <c r="D1787" i="16"/>
  <c r="G1787" i="16"/>
  <c r="F1787" i="16"/>
  <c r="G1788" i="16" l="1"/>
  <c r="D1788" i="16"/>
  <c r="F1788" i="16"/>
  <c r="S1789" i="16"/>
  <c r="A1789" i="16"/>
  <c r="S1790" i="16" l="1"/>
  <c r="A1790" i="16"/>
  <c r="D1789" i="16"/>
  <c r="G1789" i="16"/>
  <c r="F1789" i="16"/>
  <c r="G1790" i="16" l="1"/>
  <c r="F1790" i="16"/>
  <c r="D1790" i="16"/>
  <c r="S1791" i="16"/>
  <c r="A1791" i="16"/>
  <c r="S1792" i="16" l="1"/>
  <c r="A1792" i="16"/>
  <c r="F1791" i="16"/>
  <c r="D1791" i="16"/>
  <c r="G1791" i="16"/>
  <c r="S1793" i="16" l="1"/>
  <c r="A1793" i="16"/>
  <c r="G1792" i="16"/>
  <c r="D1792" i="16"/>
  <c r="F1792" i="16"/>
  <c r="G1793" i="16" l="1"/>
  <c r="D1793" i="16"/>
  <c r="F1793" i="16"/>
  <c r="S1794" i="16"/>
  <c r="A1794" i="16"/>
  <c r="G1794" i="16" l="1"/>
  <c r="F1794" i="16"/>
  <c r="D1794" i="16"/>
  <c r="S1795" i="16"/>
  <c r="A1795" i="16"/>
  <c r="F1795" i="16" l="1"/>
  <c r="D1795" i="16"/>
  <c r="G1795" i="16"/>
  <c r="S1796" i="16"/>
  <c r="A1796" i="16"/>
  <c r="S1797" i="16" l="1"/>
  <c r="A1797" i="16"/>
  <c r="D1796" i="16"/>
  <c r="G1796" i="16"/>
  <c r="F1796" i="16"/>
  <c r="F1797" i="16" l="1"/>
  <c r="G1797" i="16"/>
  <c r="D1797" i="16"/>
  <c r="A1798" i="16"/>
  <c r="S1798" i="16"/>
  <c r="G1798" i="16" l="1"/>
  <c r="F1798" i="16"/>
  <c r="D1798" i="16"/>
  <c r="S1799" i="16"/>
  <c r="A1799" i="16"/>
  <c r="F1799" i="16" l="1"/>
  <c r="D1799" i="16"/>
  <c r="G1799" i="16"/>
  <c r="A1800" i="16"/>
  <c r="S1800" i="16"/>
  <c r="A1801" i="16" l="1"/>
  <c r="S1801" i="16"/>
  <c r="D1800" i="16"/>
  <c r="G1800" i="16"/>
  <c r="F1800" i="16"/>
  <c r="F1801" i="16" l="1"/>
  <c r="D1801" i="16"/>
  <c r="G1801" i="16"/>
  <c r="S1802" i="16"/>
  <c r="A1802" i="16"/>
  <c r="S1803" i="16" l="1"/>
  <c r="A1803" i="16"/>
  <c r="F1802" i="16"/>
  <c r="D1802" i="16"/>
  <c r="G1802" i="16"/>
  <c r="D1803" i="16" l="1"/>
  <c r="G1803" i="16"/>
  <c r="F1803" i="16"/>
  <c r="S1804" i="16"/>
  <c r="A1804" i="16"/>
  <c r="G1804" i="16" l="1"/>
  <c r="D1804" i="16"/>
  <c r="F1804" i="16"/>
  <c r="S1805" i="16"/>
  <c r="A1805" i="16"/>
  <c r="F1805" i="16" l="1"/>
  <c r="G1805" i="16"/>
  <c r="D1805" i="16"/>
  <c r="S1806" i="16"/>
  <c r="A1806" i="16"/>
  <c r="D1806" i="16" l="1"/>
  <c r="G1806" i="16"/>
  <c r="F1806" i="16"/>
  <c r="S1807" i="16"/>
  <c r="A1807" i="16"/>
  <c r="D1807" i="16" l="1"/>
  <c r="G1807" i="16"/>
  <c r="F1807" i="16"/>
  <c r="A1808" i="16"/>
  <c r="S1808" i="16"/>
  <c r="G1808" i="16" l="1"/>
  <c r="F1808" i="16"/>
  <c r="D1808" i="16"/>
  <c r="S1809" i="16"/>
  <c r="A1809" i="16"/>
  <c r="G1809" i="16" l="1"/>
  <c r="F1809" i="16"/>
  <c r="D1809" i="16"/>
  <c r="S1810" i="16"/>
  <c r="A1810" i="16"/>
  <c r="S1811" i="16" l="1"/>
  <c r="A1811" i="16"/>
  <c r="G1810" i="16"/>
  <c r="F1810" i="16"/>
  <c r="D1810" i="16"/>
  <c r="D1811" i="16" l="1"/>
  <c r="G1811" i="16"/>
  <c r="F1811" i="16"/>
  <c r="S1812" i="16"/>
  <c r="A1812" i="16"/>
  <c r="D1812" i="16" l="1"/>
  <c r="G1812" i="16"/>
  <c r="F1812" i="16"/>
  <c r="A1813" i="16"/>
  <c r="S1813" i="16"/>
  <c r="D1813" i="16" l="1"/>
  <c r="G1813" i="16"/>
  <c r="F1813" i="16"/>
  <c r="A1814" i="16"/>
  <c r="S1814" i="16"/>
  <c r="S1815" i="16" l="1"/>
  <c r="A1815" i="16"/>
  <c r="D1814" i="16"/>
  <c r="G1814" i="16"/>
  <c r="F1814" i="16"/>
  <c r="D1815" i="16" l="1"/>
  <c r="G1815" i="16"/>
  <c r="F1815" i="16"/>
  <c r="A1816" i="16"/>
  <c r="S1816" i="16"/>
  <c r="D1816" i="16" l="1"/>
  <c r="G1816" i="16"/>
  <c r="F1816" i="16"/>
  <c r="A1817" i="16"/>
  <c r="S1817" i="16"/>
  <c r="F1817" i="16" l="1"/>
  <c r="D1817" i="16"/>
  <c r="G1817" i="16"/>
  <c r="A1818" i="16"/>
  <c r="S1818" i="16"/>
  <c r="A1819" i="16" l="1"/>
  <c r="S1819" i="16"/>
  <c r="G1818" i="16"/>
  <c r="F1818" i="16"/>
  <c r="D1818" i="16"/>
  <c r="F1819" i="16" l="1"/>
  <c r="D1819" i="16"/>
  <c r="G1819" i="16"/>
  <c r="S1820" i="16"/>
  <c r="A1820" i="16"/>
  <c r="D1820" i="16" l="1"/>
  <c r="G1820" i="16"/>
  <c r="F1820" i="16"/>
  <c r="S1821" i="16"/>
  <c r="A1821" i="16"/>
  <c r="F1821" i="16" l="1"/>
  <c r="D1821" i="16"/>
  <c r="G1821" i="16"/>
  <c r="S1822" i="16"/>
  <c r="A1822" i="16"/>
  <c r="D1822" i="16" l="1"/>
  <c r="G1822" i="16"/>
  <c r="F1822" i="16"/>
  <c r="S1823" i="16"/>
  <c r="A1823" i="16"/>
  <c r="S1824" i="16" l="1"/>
  <c r="A1824" i="16"/>
  <c r="D1823" i="16"/>
  <c r="G1823" i="16"/>
  <c r="F1823" i="16"/>
  <c r="F1824" i="16" l="1"/>
  <c r="D1824" i="16"/>
  <c r="G1824" i="16"/>
  <c r="S1825" i="16"/>
  <c r="A1825" i="16"/>
  <c r="F1825" i="16" l="1"/>
  <c r="D1825" i="16"/>
  <c r="G1825" i="16"/>
  <c r="S1826" i="16"/>
  <c r="A1826" i="16"/>
  <c r="A1827" i="16" l="1"/>
  <c r="S1827" i="16"/>
  <c r="D1826" i="16"/>
  <c r="G1826" i="16"/>
  <c r="F1826" i="16"/>
  <c r="S1828" i="16" l="1"/>
  <c r="A1828" i="16"/>
  <c r="G1827" i="16"/>
  <c r="F1827" i="16"/>
  <c r="D1827" i="16"/>
  <c r="S1829" i="16" l="1"/>
  <c r="A1829" i="16"/>
  <c r="F1828" i="16"/>
  <c r="G1828" i="16"/>
  <c r="D1828" i="16"/>
  <c r="D1829" i="16" l="1"/>
  <c r="F1829" i="16"/>
  <c r="G1829" i="16"/>
  <c r="S1830" i="16"/>
  <c r="A1830" i="16"/>
  <c r="G1830" i="16" l="1"/>
  <c r="D1830" i="16"/>
  <c r="F1830" i="16"/>
  <c r="A1831" i="16"/>
  <c r="S1831" i="16"/>
  <c r="S1832" i="16" l="1"/>
  <c r="A1832" i="16"/>
  <c r="F1831" i="16"/>
  <c r="D1831" i="16"/>
  <c r="G1831" i="16"/>
  <c r="A1833" i="16" l="1"/>
  <c r="S1833" i="16"/>
  <c r="D1832" i="16"/>
  <c r="F1832" i="16"/>
  <c r="G1832" i="16"/>
  <c r="S1834" i="16" l="1"/>
  <c r="A1834" i="16"/>
  <c r="F1833" i="16"/>
  <c r="D1833" i="16"/>
  <c r="G1833" i="16"/>
  <c r="G1834" i="16" l="1"/>
  <c r="F1834" i="16"/>
  <c r="D1834" i="16"/>
  <c r="A1835" i="16"/>
  <c r="S1835" i="16"/>
  <c r="S1836" i="16" l="1"/>
  <c r="A1836" i="16"/>
  <c r="F1835" i="16"/>
  <c r="D1835" i="16"/>
  <c r="G1835" i="16"/>
  <c r="G1836" i="16" l="1"/>
  <c r="F1836" i="16"/>
  <c r="D1836" i="16"/>
  <c r="S1837" i="16"/>
  <c r="A1837" i="16"/>
  <c r="F1837" i="16" l="1"/>
  <c r="D1837" i="16"/>
  <c r="G1837" i="16"/>
  <c r="S1838" i="16"/>
  <c r="A1838" i="16"/>
  <c r="F1838" i="16" l="1"/>
  <c r="D1838" i="16"/>
  <c r="G1838" i="16"/>
  <c r="S1839" i="16"/>
  <c r="A1839" i="16"/>
  <c r="G1839" i="16" l="1"/>
  <c r="D1839" i="16"/>
  <c r="F1839" i="16"/>
  <c r="S1840" i="16"/>
  <c r="A1840" i="16"/>
  <c r="A1841" i="16" l="1"/>
  <c r="S1841" i="16"/>
  <c r="F1840" i="16"/>
  <c r="G1840" i="16"/>
  <c r="D1840" i="16"/>
  <c r="F1841" i="16" l="1"/>
  <c r="D1841" i="16"/>
  <c r="G1841" i="16"/>
  <c r="S1842" i="16"/>
  <c r="A1842" i="16"/>
  <c r="S1843" i="16" l="1"/>
  <c r="A1843" i="16"/>
  <c r="G1842" i="16"/>
  <c r="F1842" i="16"/>
  <c r="D1842" i="16"/>
  <c r="D1843" i="16" l="1"/>
  <c r="G1843" i="16"/>
  <c r="F1843" i="16"/>
  <c r="S1844" i="16"/>
  <c r="A1844" i="16"/>
  <c r="G1844" i="16" l="1"/>
  <c r="F1844" i="16"/>
  <c r="D1844" i="16"/>
  <c r="S1845" i="16"/>
  <c r="A1845" i="16"/>
  <c r="S1846" i="16" l="1"/>
  <c r="A1846" i="16"/>
  <c r="D1845" i="16"/>
  <c r="F1845" i="16"/>
  <c r="G1845" i="16"/>
  <c r="G1846" i="16" l="1"/>
  <c r="D1846" i="16"/>
  <c r="F1846" i="16"/>
  <c r="S1847" i="16"/>
  <c r="A1847" i="16"/>
  <c r="G1847" i="16" l="1"/>
  <c r="F1847" i="16"/>
  <c r="D1847" i="16"/>
  <c r="A1848" i="16"/>
  <c r="S1848" i="16"/>
  <c r="S1849" i="16" l="1"/>
  <c r="A1849" i="16"/>
  <c r="D1848" i="16"/>
  <c r="G1848" i="16"/>
  <c r="F1848" i="16"/>
  <c r="F1849" i="16" l="1"/>
  <c r="G1849" i="16"/>
  <c r="D1849" i="16"/>
  <c r="S1850" i="16"/>
  <c r="A1850" i="16"/>
  <c r="D1850" i="16" l="1"/>
  <c r="G1850" i="16"/>
  <c r="F1850" i="16"/>
  <c r="S1851" i="16"/>
  <c r="A1851" i="16"/>
  <c r="D1851" i="16" l="1"/>
  <c r="F1851" i="16"/>
  <c r="G1851" i="16"/>
  <c r="S1852" i="16"/>
  <c r="A1852" i="16"/>
  <c r="A1853" i="16" l="1"/>
  <c r="S1853" i="16"/>
  <c r="F1852" i="16"/>
  <c r="G1852" i="16"/>
  <c r="D1852" i="16"/>
  <c r="D1853" i="16" l="1"/>
  <c r="F1853" i="16"/>
  <c r="G1853" i="16"/>
  <c r="S1854" i="16"/>
  <c r="A1854" i="16"/>
  <c r="S1855" i="16" l="1"/>
  <c r="A1855" i="16"/>
  <c r="F1854" i="16"/>
  <c r="D1854" i="16"/>
  <c r="G1854" i="16"/>
  <c r="G1855" i="16" l="1"/>
  <c r="F1855" i="16"/>
  <c r="D1855" i="16"/>
  <c r="S1856" i="16"/>
  <c r="A1856" i="16"/>
  <c r="G1856" i="16" l="1"/>
  <c r="F1856" i="16"/>
  <c r="D1856" i="16"/>
  <c r="S1857" i="16"/>
  <c r="A1857" i="16"/>
  <c r="S1858" i="16" l="1"/>
  <c r="A1858" i="16"/>
  <c r="D1857" i="16"/>
  <c r="F1857" i="16"/>
  <c r="G1857" i="16"/>
  <c r="F1858" i="16" l="1"/>
  <c r="D1858" i="16"/>
  <c r="G1858" i="16"/>
  <c r="S1859" i="16"/>
  <c r="A1859" i="16"/>
  <c r="D1859" i="16" l="1"/>
  <c r="G1859" i="16"/>
  <c r="F1859" i="16"/>
  <c r="S1860" i="16"/>
  <c r="A1860" i="16"/>
  <c r="S1861" i="16" l="1"/>
  <c r="A1861" i="16"/>
  <c r="G1860" i="16"/>
  <c r="D1860" i="16"/>
  <c r="F1860" i="16"/>
  <c r="G1861" i="16" l="1"/>
  <c r="F1861" i="16"/>
  <c r="D1861" i="16"/>
  <c r="S1862" i="16"/>
  <c r="A1862" i="16"/>
  <c r="G1862" i="16" l="1"/>
  <c r="D1862" i="16"/>
  <c r="F1862" i="16"/>
  <c r="A1863" i="16"/>
  <c r="S1863" i="16"/>
  <c r="D1863" i="16" l="1"/>
  <c r="G1863" i="16"/>
  <c r="F1863" i="16"/>
  <c r="S1864" i="16"/>
  <c r="A1864" i="16"/>
  <c r="A1865" i="16" l="1"/>
  <c r="S1865" i="16"/>
  <c r="D1864" i="16"/>
  <c r="G1864" i="16"/>
  <c r="F1864" i="16"/>
  <c r="G1865" i="16" l="1"/>
  <c r="D1865" i="16"/>
  <c r="F1865" i="16"/>
  <c r="S1866" i="16"/>
  <c r="A1866" i="16"/>
  <c r="G1866" i="16" l="1"/>
  <c r="F1866" i="16"/>
  <c r="D1866" i="16"/>
  <c r="S1867" i="16"/>
  <c r="A1867" i="16"/>
  <c r="D1867" i="16" l="1"/>
  <c r="F1867" i="16"/>
  <c r="G1867" i="16"/>
  <c r="S1868" i="16"/>
  <c r="A1868" i="16"/>
  <c r="A1869" i="16" l="1"/>
  <c r="S1869" i="16"/>
  <c r="F1868" i="16"/>
  <c r="G1868" i="16"/>
  <c r="D1868" i="16"/>
  <c r="S1870" i="16" l="1"/>
  <c r="A1870" i="16"/>
  <c r="F1869" i="16"/>
  <c r="G1869" i="16"/>
  <c r="D1869" i="16"/>
  <c r="G1870" i="16" l="1"/>
  <c r="D1870" i="16"/>
  <c r="F1870" i="16"/>
  <c r="S1871" i="16"/>
  <c r="A1871" i="16"/>
  <c r="D1871" i="16" l="1"/>
  <c r="F1871" i="16"/>
  <c r="G1871" i="16"/>
  <c r="S1872" i="16"/>
  <c r="A1872" i="16"/>
  <c r="A1873" i="16" l="1"/>
  <c r="S1873" i="16"/>
  <c r="G1872" i="16"/>
  <c r="F1872" i="16"/>
  <c r="D1872" i="16"/>
  <c r="D1873" i="16" l="1"/>
  <c r="F1873" i="16"/>
  <c r="G1873" i="16"/>
  <c r="S1874" i="16"/>
  <c r="A1874" i="16"/>
  <c r="G1874" i="16" l="1"/>
  <c r="F1874" i="16"/>
  <c r="D1874" i="16"/>
  <c r="A1875" i="16"/>
  <c r="S1875" i="16"/>
  <c r="D1875" i="16" l="1"/>
  <c r="F1875" i="16"/>
  <c r="G1875" i="16"/>
  <c r="S1876" i="16"/>
  <c r="A1876" i="16"/>
  <c r="D1876" i="16" l="1"/>
  <c r="G1876" i="16"/>
  <c r="F1876" i="16"/>
  <c r="S1877" i="16"/>
  <c r="A1877" i="16"/>
  <c r="S1878" i="16" l="1"/>
  <c r="A1878" i="16"/>
  <c r="F1877" i="16"/>
  <c r="D1877" i="16"/>
  <c r="G1877" i="16"/>
  <c r="F1878" i="16" l="1"/>
  <c r="D1878" i="16"/>
  <c r="G1878" i="16"/>
  <c r="A1879" i="16"/>
  <c r="S1879" i="16"/>
  <c r="D1879" i="16" l="1"/>
  <c r="G1879" i="16"/>
  <c r="F1879" i="16"/>
  <c r="A1880" i="16"/>
  <c r="S1880" i="16"/>
  <c r="F1880" i="16" l="1"/>
  <c r="G1880" i="16"/>
  <c r="D1880" i="16"/>
  <c r="A1881" i="16"/>
  <c r="S1881" i="16"/>
  <c r="F1881" i="16" l="1"/>
  <c r="G1881" i="16"/>
  <c r="D1881" i="16"/>
  <c r="S1882" i="16"/>
  <c r="A1882" i="16"/>
  <c r="S1883" i="16" l="1"/>
  <c r="A1883" i="16"/>
  <c r="F1882" i="16"/>
  <c r="D1882" i="16"/>
  <c r="G1882" i="16"/>
  <c r="G1883" i="16" l="1"/>
  <c r="F1883" i="16"/>
  <c r="D1883" i="16"/>
  <c r="A1884" i="16"/>
  <c r="S1884" i="16"/>
  <c r="S1885" i="16" l="1"/>
  <c r="A1885" i="16"/>
  <c r="G1884" i="16"/>
  <c r="D1884" i="16"/>
  <c r="F1884" i="16"/>
  <c r="F1885" i="16" l="1"/>
  <c r="G1885" i="16"/>
  <c r="D1885" i="16"/>
  <c r="S1886" i="16"/>
  <c r="A1886" i="16"/>
  <c r="G1886" i="16" l="1"/>
  <c r="F1886" i="16"/>
  <c r="D1886" i="16"/>
  <c r="S1887" i="16"/>
  <c r="A1887" i="16"/>
  <c r="D1887" i="16" l="1"/>
  <c r="G1887" i="16"/>
  <c r="F1887" i="16"/>
  <c r="S1888" i="16"/>
  <c r="A1888" i="16"/>
  <c r="A1889" i="16" l="1"/>
  <c r="S1889" i="16"/>
  <c r="D1888" i="16"/>
  <c r="G1888" i="16"/>
  <c r="F1888" i="16"/>
  <c r="G1889" i="16" l="1"/>
  <c r="F1889" i="16"/>
  <c r="D1889" i="16"/>
  <c r="S1890" i="16"/>
  <c r="A1890" i="16"/>
  <c r="G1890" i="16" l="1"/>
  <c r="F1890" i="16"/>
  <c r="D1890" i="16"/>
  <c r="S1891" i="16"/>
  <c r="A1891" i="16"/>
  <c r="S1892" i="16" l="1"/>
  <c r="A1892" i="16"/>
  <c r="G1891" i="16"/>
  <c r="F1891" i="16"/>
  <c r="D1891" i="16"/>
  <c r="G1892" i="16" l="1"/>
  <c r="D1892" i="16"/>
  <c r="F1892" i="16"/>
  <c r="S1893" i="16"/>
  <c r="A1893" i="16"/>
  <c r="D1893" i="16" l="1"/>
  <c r="G1893" i="16"/>
  <c r="F1893" i="16"/>
  <c r="S1894" i="16"/>
  <c r="A1894" i="16"/>
  <c r="S1895" i="16" l="1"/>
  <c r="A1895" i="16"/>
  <c r="G1894" i="16"/>
  <c r="D1894" i="16"/>
  <c r="F1894" i="16"/>
  <c r="G1895" i="16" l="1"/>
  <c r="F1895" i="16"/>
  <c r="D1895" i="16"/>
  <c r="S1896" i="16"/>
  <c r="A1896" i="16"/>
  <c r="D1896" i="16" l="1"/>
  <c r="G1896" i="16"/>
  <c r="F1896" i="16"/>
  <c r="S1897" i="16"/>
  <c r="A1897" i="16"/>
  <c r="S1898" i="16" l="1"/>
  <c r="A1898" i="16"/>
  <c r="F1897" i="16"/>
  <c r="D1897" i="16"/>
  <c r="G1897" i="16"/>
  <c r="F1898" i="16" l="1"/>
  <c r="G1898" i="16"/>
  <c r="D1898" i="16"/>
  <c r="A1899" i="16"/>
  <c r="S1899" i="16"/>
  <c r="S1900" i="16" l="1"/>
  <c r="A1900" i="16"/>
  <c r="G1899" i="16"/>
  <c r="F1899" i="16"/>
  <c r="D1899" i="16"/>
  <c r="D1900" i="16" l="1"/>
  <c r="G1900" i="16"/>
  <c r="F1900" i="16"/>
  <c r="A1901" i="16"/>
  <c r="S1901" i="16"/>
  <c r="S1902" i="16" l="1"/>
  <c r="A1902" i="16"/>
  <c r="G1901" i="16"/>
  <c r="D1901" i="16"/>
  <c r="F1901" i="16"/>
  <c r="F1902" i="16" l="1"/>
  <c r="D1902" i="16"/>
  <c r="G1902" i="16"/>
  <c r="S1903" i="16"/>
  <c r="A1903" i="16"/>
  <c r="G1903" i="16" l="1"/>
  <c r="F1903" i="16"/>
  <c r="D1903" i="16"/>
  <c r="S1904" i="16"/>
  <c r="A1904" i="16"/>
  <c r="S1905" i="16" l="1"/>
  <c r="A1905" i="16"/>
  <c r="G1904" i="16"/>
  <c r="F1904" i="16"/>
  <c r="D1904" i="16"/>
  <c r="F1905" i="16" l="1"/>
  <c r="G1905" i="16"/>
  <c r="D1905" i="16"/>
  <c r="S1906" i="16"/>
  <c r="A1906" i="16"/>
  <c r="G1906" i="16" l="1"/>
  <c r="F1906" i="16"/>
  <c r="D1906" i="16"/>
  <c r="S1907" i="16"/>
  <c r="A1907" i="16"/>
  <c r="S1908" i="16" l="1"/>
  <c r="A1908" i="16"/>
  <c r="G1907" i="16"/>
  <c r="F1907" i="16"/>
  <c r="D1907" i="16"/>
  <c r="G1908" i="16" l="1"/>
  <c r="D1908" i="16"/>
  <c r="F1908" i="16"/>
  <c r="A1909" i="16"/>
  <c r="S1909" i="16"/>
  <c r="S1910" i="16" l="1"/>
  <c r="A1910" i="16"/>
  <c r="F1909" i="16"/>
  <c r="D1909" i="16"/>
  <c r="G1909" i="16"/>
  <c r="G1910" i="16" l="1"/>
  <c r="D1910" i="16"/>
  <c r="F1910" i="16"/>
  <c r="A1911" i="16"/>
  <c r="S1911" i="16"/>
  <c r="S1912" i="16" l="1"/>
  <c r="A1912" i="16"/>
  <c r="G1911" i="16"/>
  <c r="D1911" i="16"/>
  <c r="F1911" i="16"/>
  <c r="D1912" i="16" l="1"/>
  <c r="G1912" i="16"/>
  <c r="F1912" i="16"/>
  <c r="A1913" i="16"/>
  <c r="S1913" i="16"/>
  <c r="F1913" i="16" l="1"/>
  <c r="D1913" i="16"/>
  <c r="G1913" i="16"/>
  <c r="S1914" i="16"/>
  <c r="A1914" i="16"/>
  <c r="S1915" i="16" l="1"/>
  <c r="A1915" i="16"/>
  <c r="G1914" i="16"/>
  <c r="D1914" i="16"/>
  <c r="F1914" i="16"/>
  <c r="F1915" i="16" l="1"/>
  <c r="D1915" i="16"/>
  <c r="G1915" i="16"/>
  <c r="S1916" i="16"/>
  <c r="A1916" i="16"/>
  <c r="S1917" i="16" l="1"/>
  <c r="A1917" i="16"/>
  <c r="D1916" i="16"/>
  <c r="G1916" i="16"/>
  <c r="F1916" i="16"/>
  <c r="D1917" i="16" l="1"/>
  <c r="F1917" i="16"/>
  <c r="G1917" i="16"/>
  <c r="S1918" i="16"/>
  <c r="A1918" i="16"/>
  <c r="D1918" i="16" l="1"/>
  <c r="G1918" i="16"/>
  <c r="F1918" i="16"/>
  <c r="A1919" i="16"/>
  <c r="S1919" i="16"/>
  <c r="D1919" i="16" l="1"/>
  <c r="G1919" i="16"/>
  <c r="F1919" i="16"/>
  <c r="S1920" i="16"/>
  <c r="A1920" i="16"/>
  <c r="G1920" i="16" l="1"/>
  <c r="D1920" i="16"/>
  <c r="F1920" i="16"/>
  <c r="S1921" i="16"/>
  <c r="A1921" i="16"/>
  <c r="F1921" i="16" l="1"/>
  <c r="D1921" i="16"/>
  <c r="G1921" i="16"/>
  <c r="A1922" i="16"/>
  <c r="S1922" i="16"/>
  <c r="S1923" i="16" l="1"/>
  <c r="A1923" i="16"/>
  <c r="F1922" i="16"/>
  <c r="D1922" i="16"/>
  <c r="G1922" i="16"/>
  <c r="G1923" i="16" l="1"/>
  <c r="F1923" i="16"/>
  <c r="D1923" i="16"/>
  <c r="S1924" i="16"/>
  <c r="A1924" i="16"/>
  <c r="G1924" i="16" l="1"/>
  <c r="D1924" i="16"/>
  <c r="F1924" i="16"/>
  <c r="A1925" i="16"/>
  <c r="S1925" i="16"/>
  <c r="F1925" i="16" l="1"/>
  <c r="D1925" i="16"/>
  <c r="G1925" i="16"/>
  <c r="S1926" i="16"/>
  <c r="A1926" i="16"/>
  <c r="F1926" i="16" l="1"/>
  <c r="D1926" i="16"/>
  <c r="G1926" i="16"/>
  <c r="S1927" i="16"/>
  <c r="A1927" i="16"/>
  <c r="S1928" i="16" l="1"/>
  <c r="A1928" i="16"/>
  <c r="G1927" i="16"/>
  <c r="D1927" i="16"/>
  <c r="F1927" i="16"/>
  <c r="D1928" i="16" l="1"/>
  <c r="G1928" i="16"/>
  <c r="F1928" i="16"/>
  <c r="S1929" i="16"/>
  <c r="A1929" i="16"/>
  <c r="D1929" i="16" l="1"/>
  <c r="G1929" i="16"/>
  <c r="F1929" i="16"/>
  <c r="S1930" i="16"/>
  <c r="A1930" i="16"/>
  <c r="S1931" i="16" l="1"/>
  <c r="A1931" i="16"/>
  <c r="F1930" i="16"/>
  <c r="D1930" i="16"/>
  <c r="G1930" i="16"/>
  <c r="D1931" i="16" l="1"/>
  <c r="F1931" i="16"/>
  <c r="G1931" i="16"/>
  <c r="A1932" i="16"/>
  <c r="S1932" i="16"/>
  <c r="S1933" i="16" l="1"/>
  <c r="A1933" i="16"/>
  <c r="D1932" i="16"/>
  <c r="G1932" i="16"/>
  <c r="F1932" i="16"/>
  <c r="F1933" i="16" l="1"/>
  <c r="D1933" i="16"/>
  <c r="G1933" i="16"/>
  <c r="S1934" i="16"/>
  <c r="A1934" i="16"/>
  <c r="A1935" i="16" l="1"/>
  <c r="S1935" i="16"/>
  <c r="F1934" i="16"/>
  <c r="G1934" i="16"/>
  <c r="D1934" i="16"/>
  <c r="D1935" i="16" l="1"/>
  <c r="F1935" i="16"/>
  <c r="G1935" i="16"/>
  <c r="S1936" i="16"/>
  <c r="A1936" i="16"/>
  <c r="F1936" i="16" l="1"/>
  <c r="D1936" i="16"/>
  <c r="G1936" i="16"/>
  <c r="S1937" i="16"/>
  <c r="A1937" i="16"/>
  <c r="F1937" i="16" l="1"/>
  <c r="D1937" i="16"/>
  <c r="G1937" i="16"/>
  <c r="S1938" i="16"/>
  <c r="A1938" i="16"/>
  <c r="S1939" i="16" l="1"/>
  <c r="A1939" i="16"/>
  <c r="F1938" i="16"/>
  <c r="G1938" i="16"/>
  <c r="D1938" i="16"/>
  <c r="D1939" i="16" l="1"/>
  <c r="G1939" i="16"/>
  <c r="F1939" i="16"/>
  <c r="S1940" i="16"/>
  <c r="A1940" i="16"/>
  <c r="G1940" i="16" l="1"/>
  <c r="F1940" i="16"/>
  <c r="D1940" i="16"/>
  <c r="S1941" i="16"/>
  <c r="A1941" i="16"/>
  <c r="F1941" i="16" l="1"/>
  <c r="D1941" i="16"/>
  <c r="G1941" i="16"/>
  <c r="S1942" i="16"/>
  <c r="A1942" i="16"/>
  <c r="S1943" i="16" l="1"/>
  <c r="A1943" i="16"/>
  <c r="D1942" i="16"/>
  <c r="G1942" i="16"/>
  <c r="F1942" i="16"/>
  <c r="D1943" i="16" l="1"/>
  <c r="G1943" i="16"/>
  <c r="F1943" i="16"/>
  <c r="A1944" i="16"/>
  <c r="S1944" i="16"/>
  <c r="S1945" i="16" l="1"/>
  <c r="A1945" i="16"/>
  <c r="F1944" i="16"/>
  <c r="G1944" i="16"/>
  <c r="D1944" i="16"/>
  <c r="G1945" i="16" l="1"/>
  <c r="F1945" i="16"/>
  <c r="D1945" i="16"/>
  <c r="S1946" i="16"/>
  <c r="A1946" i="16"/>
  <c r="A1947" i="16" l="1"/>
  <c r="S1947" i="16"/>
  <c r="G1946" i="16"/>
  <c r="F1946" i="16"/>
  <c r="D1946" i="16"/>
  <c r="F1947" i="16" l="1"/>
  <c r="D1947" i="16"/>
  <c r="G1947" i="16"/>
  <c r="S1948" i="16"/>
  <c r="A1948" i="16"/>
  <c r="S1949" i="16" l="1"/>
  <c r="A1949" i="16"/>
  <c r="F1948" i="16"/>
  <c r="D1948" i="16"/>
  <c r="G1948" i="16"/>
  <c r="G1949" i="16" l="1"/>
  <c r="F1949" i="16"/>
  <c r="D1949" i="16"/>
  <c r="A1950" i="16"/>
  <c r="S1950" i="16"/>
  <c r="S1951" i="16" l="1"/>
  <c r="A1951" i="16"/>
  <c r="D1950" i="16"/>
  <c r="G1950" i="16"/>
  <c r="F1950" i="16"/>
  <c r="D1951" i="16" l="1"/>
  <c r="G1951" i="16"/>
  <c r="F1951" i="16"/>
  <c r="S1952" i="16"/>
  <c r="A1952" i="16"/>
  <c r="S1953" i="16" l="1"/>
  <c r="A1953" i="16"/>
  <c r="F1952" i="16"/>
  <c r="G1952" i="16"/>
  <c r="D1952" i="16"/>
  <c r="F1953" i="16" l="1"/>
  <c r="G1953" i="16"/>
  <c r="D1953" i="16"/>
  <c r="S1954" i="16"/>
  <c r="A1954" i="16"/>
  <c r="S1955" i="16" l="1"/>
  <c r="A1955" i="16"/>
  <c r="F1954" i="16"/>
  <c r="G1954" i="16"/>
  <c r="D1954" i="16"/>
  <c r="G1955" i="16" l="1"/>
  <c r="F1955" i="16"/>
  <c r="D1955" i="16"/>
  <c r="S1956" i="16"/>
  <c r="A1956" i="16"/>
  <c r="S1957" i="16" l="1"/>
  <c r="A1957" i="16"/>
  <c r="G1956" i="16"/>
  <c r="D1956" i="16"/>
  <c r="F1956" i="16"/>
  <c r="G1957" i="16" l="1"/>
  <c r="F1957" i="16"/>
  <c r="D1957" i="16"/>
  <c r="S1958" i="16"/>
  <c r="A1958" i="16"/>
  <c r="A1959" i="16" l="1"/>
  <c r="S1959" i="16"/>
  <c r="D1958" i="16"/>
  <c r="F1958" i="16"/>
  <c r="G1958" i="16"/>
  <c r="G1959" i="16" l="1"/>
  <c r="F1959" i="16"/>
  <c r="D1959" i="16"/>
  <c r="S1960" i="16"/>
  <c r="A1960" i="16"/>
  <c r="S1961" i="16" l="1"/>
  <c r="A1961" i="16"/>
  <c r="F1960" i="16"/>
  <c r="G1960" i="16"/>
  <c r="D1960" i="16"/>
  <c r="G1961" i="16" l="1"/>
  <c r="F1961" i="16"/>
  <c r="D1961" i="16"/>
  <c r="S1962" i="16"/>
  <c r="A1962" i="16"/>
  <c r="F1962" i="16" l="1"/>
  <c r="G1962" i="16"/>
  <c r="D1962" i="16"/>
  <c r="S1963" i="16"/>
  <c r="A1963" i="16"/>
  <c r="D1963" i="16" l="1"/>
  <c r="F1963" i="16"/>
  <c r="G1963" i="16"/>
  <c r="S1964" i="16"/>
  <c r="A1964" i="16"/>
  <c r="G1964" i="16" l="1"/>
  <c r="F1964" i="16"/>
  <c r="D1964" i="16"/>
  <c r="S1965" i="16"/>
  <c r="A1965" i="16"/>
  <c r="G1965" i="16" l="1"/>
  <c r="F1965" i="16"/>
  <c r="D1965" i="16"/>
  <c r="S1966" i="16"/>
  <c r="A1966" i="16"/>
  <c r="A1967" i="16" l="1"/>
  <c r="S1967" i="16"/>
  <c r="D1966" i="16"/>
  <c r="F1966" i="16"/>
  <c r="G1966" i="16"/>
  <c r="D1967" i="16" l="1"/>
  <c r="G1967" i="16"/>
  <c r="F1967" i="16"/>
  <c r="A1968" i="16"/>
  <c r="S1968" i="16"/>
  <c r="S1969" i="16" l="1"/>
  <c r="A1969" i="16"/>
  <c r="G1968" i="16"/>
  <c r="D1968" i="16"/>
  <c r="F1968" i="16"/>
  <c r="G1969" i="16" l="1"/>
  <c r="D1969" i="16"/>
  <c r="F1969" i="16"/>
  <c r="S1970" i="16"/>
  <c r="A1970" i="16"/>
  <c r="S1971" i="16" l="1"/>
  <c r="A1971" i="16"/>
  <c r="G1970" i="16"/>
  <c r="F1970" i="16"/>
  <c r="D1970" i="16"/>
  <c r="G1971" i="16" l="1"/>
  <c r="D1971" i="16"/>
  <c r="F1971" i="16"/>
  <c r="S1972" i="16"/>
  <c r="A1972" i="16"/>
  <c r="F1972" i="16" l="1"/>
  <c r="G1972" i="16"/>
  <c r="D1972" i="16"/>
  <c r="S1973" i="16"/>
  <c r="A1973" i="16"/>
  <c r="G1973" i="16" l="1"/>
  <c r="F1973" i="16"/>
  <c r="D1973" i="16"/>
  <c r="S1974" i="16"/>
  <c r="A1974" i="16"/>
  <c r="D1974" i="16" l="1"/>
  <c r="G1974" i="16"/>
  <c r="F1974" i="16"/>
  <c r="A1975" i="16"/>
  <c r="S1975" i="16"/>
  <c r="S1976" i="16" l="1"/>
  <c r="A1976" i="16"/>
  <c r="D1975" i="16"/>
  <c r="G1975" i="16"/>
  <c r="F1975" i="16"/>
  <c r="G1976" i="16" l="1"/>
  <c r="D1976" i="16"/>
  <c r="F1976" i="16"/>
  <c r="A1977" i="16"/>
  <c r="S1977" i="16"/>
  <c r="S1978" i="16" l="1"/>
  <c r="A1978" i="16"/>
  <c r="G1977" i="16"/>
  <c r="F1977" i="16"/>
  <c r="D1977" i="16"/>
  <c r="A1979" i="16" l="1"/>
  <c r="S1979" i="16"/>
  <c r="D1978" i="16"/>
  <c r="G1978" i="16"/>
  <c r="F1978" i="16"/>
  <c r="D1979" i="16" l="1"/>
  <c r="G1979" i="16"/>
  <c r="F1979" i="16"/>
  <c r="S1980" i="16"/>
  <c r="A1980" i="16"/>
  <c r="A1981" i="16" l="1"/>
  <c r="S1981" i="16"/>
  <c r="F1980" i="16"/>
  <c r="D1980" i="16"/>
  <c r="G1980" i="16"/>
  <c r="F1981" i="16" l="1"/>
  <c r="G1981" i="16"/>
  <c r="D1981" i="16"/>
  <c r="S1982" i="16"/>
  <c r="A1982" i="16"/>
  <c r="G1982" i="16" l="1"/>
  <c r="F1982" i="16"/>
  <c r="D1982" i="16"/>
  <c r="A1983" i="16"/>
  <c r="S1983" i="16"/>
  <c r="F1983" i="16" l="1"/>
  <c r="G1983" i="16"/>
  <c r="D1983" i="16"/>
  <c r="S1984" i="16"/>
  <c r="A1984" i="16"/>
  <c r="S1985" i="16" l="1"/>
  <c r="A1985" i="16"/>
  <c r="D1984" i="16"/>
  <c r="F1984" i="16"/>
  <c r="G1984" i="16"/>
  <c r="G1985" i="16" l="1"/>
  <c r="F1985" i="16"/>
  <c r="D1985" i="16"/>
  <c r="S1986" i="16"/>
  <c r="A1986" i="16"/>
  <c r="S1987" i="16" l="1"/>
  <c r="A1987" i="16"/>
  <c r="F1986" i="16"/>
  <c r="G1986" i="16"/>
  <c r="D1986" i="16"/>
  <c r="A1988" i="16" l="1"/>
  <c r="S1988" i="16"/>
  <c r="G1987" i="16"/>
  <c r="D1987" i="16"/>
  <c r="F1987" i="16"/>
  <c r="S1989" i="16" l="1"/>
  <c r="A1989" i="16"/>
  <c r="F1988" i="16"/>
  <c r="D1988" i="16"/>
  <c r="G1988" i="16"/>
  <c r="F1989" i="16" l="1"/>
  <c r="G1989" i="16"/>
  <c r="D1989" i="16"/>
  <c r="S1990" i="16"/>
  <c r="A1990" i="16"/>
  <c r="S1991" i="16" l="1"/>
  <c r="A1991" i="16"/>
  <c r="G1990" i="16"/>
  <c r="D1990" i="16"/>
  <c r="F1990" i="16"/>
  <c r="D1991" i="16" l="1"/>
  <c r="F1991" i="16"/>
  <c r="G1991" i="16"/>
  <c r="S1992" i="16"/>
  <c r="A1992" i="16"/>
  <c r="S1993" i="16" l="1"/>
  <c r="A1993" i="16"/>
  <c r="F1992" i="16"/>
  <c r="D1992" i="16"/>
  <c r="G1992" i="16"/>
  <c r="F1993" i="16" l="1"/>
  <c r="G1993" i="16"/>
  <c r="D1993" i="16"/>
  <c r="S1994" i="16"/>
  <c r="A1994" i="16"/>
  <c r="A1995" i="16" l="1"/>
  <c r="S1995" i="16"/>
  <c r="D1994" i="16"/>
  <c r="F1994" i="16"/>
  <c r="G1994" i="16"/>
  <c r="F1995" i="16" l="1"/>
  <c r="D1995" i="16"/>
  <c r="G1995" i="16"/>
  <c r="S1996" i="16"/>
  <c r="A1996" i="16"/>
  <c r="S1997" i="16" l="1"/>
  <c r="A1997" i="16"/>
  <c r="F1996" i="16"/>
  <c r="D1996" i="16"/>
  <c r="G1996" i="16"/>
  <c r="F1997" i="16" l="1"/>
  <c r="G1997" i="16"/>
  <c r="D1997" i="16"/>
  <c r="S1998" i="16"/>
  <c r="A1998" i="16"/>
  <c r="S1999" i="16" l="1"/>
  <c r="A1999" i="16"/>
  <c r="G1998" i="16"/>
  <c r="F1998" i="16"/>
  <c r="D1998" i="16"/>
  <c r="G1999" i="16" l="1"/>
  <c r="F1999" i="16"/>
  <c r="D1999" i="16"/>
  <c r="S2000" i="16"/>
  <c r="A2000" i="16"/>
  <c r="G2000" i="16" l="1"/>
  <c r="F2000" i="16"/>
  <c r="D2000" i="16"/>
  <c r="A2001" i="16"/>
  <c r="S2001" i="16"/>
  <c r="S2002" i="16" l="1"/>
  <c r="A2002" i="16"/>
  <c r="F2001" i="16"/>
  <c r="G2001" i="16"/>
  <c r="D2001" i="16"/>
  <c r="D2002" i="16" l="1"/>
  <c r="G2002" i="16"/>
  <c r="F2002" i="16"/>
  <c r="A2003" i="16"/>
  <c r="S2003" i="16"/>
  <c r="G2003" i="16" l="1"/>
  <c r="F2003" i="16"/>
  <c r="D2003" i="16"/>
  <c r="S2004" i="16"/>
  <c r="A2004" i="16"/>
  <c r="A2005" i="16" l="1"/>
  <c r="S2005" i="16"/>
  <c r="D2004" i="16"/>
  <c r="G2004" i="16"/>
  <c r="F2004" i="16"/>
  <c r="F2005" i="16" l="1"/>
  <c r="G2005" i="16"/>
  <c r="D2005" i="16"/>
  <c r="S2006" i="16"/>
  <c r="A2006" i="16"/>
  <c r="D2006" i="16" l="1"/>
  <c r="G2006" i="16"/>
  <c r="F2006" i="16"/>
  <c r="S2007" i="16"/>
  <c r="A2007" i="16"/>
  <c r="S2008" i="16" l="1"/>
  <c r="A2008" i="16"/>
  <c r="D2007" i="16"/>
  <c r="F2007" i="16"/>
  <c r="G2007" i="16"/>
  <c r="F2008" i="16" l="1"/>
  <c r="G2008" i="16"/>
  <c r="D2008" i="16"/>
  <c r="A2009" i="16"/>
  <c r="S2009" i="16"/>
  <c r="G2009" i="16" l="1"/>
  <c r="F2009" i="16"/>
  <c r="D2009" i="16"/>
  <c r="S2010" i="16"/>
  <c r="A2010" i="16"/>
  <c r="D2010" i="16" l="1"/>
  <c r="F2010" i="16"/>
  <c r="G2010" i="16"/>
  <c r="S2011" i="16"/>
  <c r="A2011" i="16"/>
  <c r="F2011" i="16" l="1"/>
  <c r="D2011" i="16"/>
  <c r="G2011" i="16"/>
  <c r="A2012" i="16"/>
  <c r="S2012" i="16"/>
  <c r="F2012" i="16" l="1"/>
  <c r="G2012" i="16"/>
  <c r="D2012" i="16"/>
  <c r="S2013" i="16"/>
  <c r="A2013" i="16"/>
  <c r="S2014" i="16" l="1"/>
  <c r="A2014" i="16"/>
  <c r="D2013" i="16"/>
  <c r="G2013" i="16"/>
  <c r="F2013" i="16"/>
  <c r="F2014" i="16" l="1"/>
  <c r="D2014" i="16"/>
  <c r="G2014" i="16"/>
  <c r="A2015" i="16"/>
  <c r="S2015" i="16"/>
  <c r="D2015" i="16" l="1"/>
  <c r="F2015" i="16"/>
  <c r="G2015" i="16"/>
  <c r="S2016" i="16"/>
  <c r="A2016" i="16"/>
  <c r="S2017" i="16" l="1"/>
  <c r="A2017" i="16"/>
  <c r="F2016" i="16"/>
  <c r="G2016" i="16"/>
  <c r="D2016" i="16"/>
  <c r="F2017" i="16" l="1"/>
  <c r="G2017" i="16"/>
  <c r="D2017" i="16"/>
  <c r="S2018" i="16"/>
  <c r="A2018" i="16"/>
  <c r="G2018" i="16" l="1"/>
  <c r="D2018" i="16"/>
  <c r="F2018" i="16"/>
  <c r="S2019" i="16"/>
  <c r="A2019" i="16"/>
  <c r="S2020" i="16" l="1"/>
  <c r="A2020" i="16"/>
  <c r="G2019" i="16"/>
  <c r="D2019" i="16"/>
  <c r="F2019" i="16"/>
  <c r="F2020" i="16" l="1"/>
  <c r="D2020" i="16"/>
  <c r="G2020" i="16"/>
  <c r="S2021" i="16"/>
  <c r="A2021" i="16"/>
  <c r="S2022" i="16" l="1"/>
  <c r="A2022" i="16"/>
  <c r="D2021" i="16"/>
  <c r="G2021" i="16"/>
  <c r="F2021" i="16"/>
  <c r="F2022" i="16" l="1"/>
  <c r="D2022" i="16"/>
  <c r="G2022" i="16"/>
  <c r="A2023" i="16"/>
  <c r="S2023" i="16"/>
  <c r="F2023" i="16" l="1"/>
  <c r="G2023" i="16"/>
  <c r="D2023" i="16"/>
  <c r="S2024" i="16"/>
  <c r="A2024" i="16"/>
  <c r="F2024" i="16" l="1"/>
  <c r="D2024" i="16"/>
  <c r="G2024" i="16"/>
  <c r="S2025" i="16"/>
  <c r="A2025" i="16"/>
  <c r="S2026" i="16" l="1"/>
  <c r="A2026" i="16"/>
  <c r="F2025" i="16"/>
  <c r="G2025" i="16"/>
  <c r="D2025" i="16"/>
  <c r="D2026" i="16" l="1"/>
  <c r="F2026" i="16"/>
  <c r="G2026" i="16"/>
  <c r="S2027" i="16"/>
  <c r="A2027" i="16"/>
  <c r="D2027" i="16" l="1"/>
  <c r="F2027" i="16"/>
  <c r="G2027" i="16"/>
  <c r="S2028" i="16"/>
  <c r="A2028" i="16"/>
  <c r="A2029" i="16" l="1"/>
  <c r="S2029" i="16"/>
  <c r="F2028" i="16"/>
  <c r="D2028" i="16"/>
  <c r="G2028" i="16"/>
  <c r="S2030" i="16" l="1"/>
  <c r="A2030" i="16"/>
  <c r="G2029" i="16"/>
  <c r="D2029" i="16"/>
  <c r="F2029" i="16"/>
  <c r="D2030" i="16" l="1"/>
  <c r="G2030" i="16"/>
  <c r="F2030" i="16"/>
  <c r="S2031" i="16"/>
  <c r="A2031" i="16"/>
  <c r="A2032" i="16" l="1"/>
  <c r="S2032" i="16"/>
  <c r="F2031" i="16"/>
  <c r="G2031" i="16"/>
  <c r="D2031" i="16"/>
  <c r="A2033" i="16" l="1"/>
  <c r="S2033" i="16"/>
  <c r="G2032" i="16"/>
  <c r="D2032" i="16"/>
  <c r="F2032" i="16"/>
  <c r="S2034" i="16" l="1"/>
  <c r="A2034" i="16"/>
  <c r="F2033" i="16"/>
  <c r="D2033" i="16"/>
  <c r="G2033" i="16"/>
  <c r="F2034" i="16" l="1"/>
  <c r="G2034" i="16"/>
  <c r="D2034" i="16"/>
  <c r="S2035" i="16"/>
  <c r="A2035" i="16"/>
  <c r="S2036" i="16" l="1"/>
  <c r="A2036" i="16"/>
  <c r="G2035" i="16"/>
  <c r="F2035" i="16"/>
  <c r="D2035" i="16"/>
  <c r="F2036" i="16" l="1"/>
  <c r="D2036" i="16"/>
  <c r="G2036" i="16"/>
  <c r="S2037" i="16"/>
  <c r="A2037" i="16"/>
  <c r="D2037" i="16" l="1"/>
  <c r="G2037" i="16"/>
  <c r="F2037" i="16"/>
  <c r="A2038" i="16"/>
  <c r="S2038" i="16"/>
  <c r="F2038" i="16" l="1"/>
  <c r="D2038" i="16"/>
  <c r="G2038" i="16"/>
  <c r="A2039" i="16"/>
  <c r="S2039" i="16"/>
  <c r="S2040" i="16" l="1"/>
  <c r="A2040" i="16"/>
  <c r="G2039" i="16"/>
  <c r="D2039" i="16"/>
  <c r="F2039" i="16"/>
  <c r="D2040" i="16" l="1"/>
  <c r="G2040" i="16"/>
  <c r="F2040" i="16"/>
  <c r="S2041" i="16"/>
  <c r="A2041" i="16"/>
  <c r="G2041" i="16" l="1"/>
  <c r="F2041" i="16"/>
  <c r="D2041" i="16"/>
  <c r="A2042" i="16"/>
  <c r="S2042" i="16"/>
  <c r="D2042" i="16" l="1"/>
  <c r="G2042" i="16"/>
  <c r="F2042" i="16"/>
  <c r="A2043" i="16"/>
  <c r="S2043" i="16"/>
  <c r="G2043" i="16" l="1"/>
  <c r="F2043" i="16"/>
  <c r="D2043" i="16"/>
  <c r="S2044" i="16"/>
  <c r="A2044" i="16"/>
  <c r="F2044" i="16" l="1"/>
  <c r="D2044" i="16"/>
  <c r="G2044" i="16"/>
  <c r="S2045" i="16"/>
  <c r="A2045" i="16"/>
  <c r="G2045" i="16" l="1"/>
  <c r="F2045" i="16"/>
  <c r="D2045" i="16"/>
  <c r="S2046" i="16"/>
  <c r="A2046" i="16"/>
  <c r="D2046" i="16" l="1"/>
  <c r="G2046" i="16"/>
  <c r="F2046" i="16"/>
  <c r="S2047" i="16"/>
  <c r="A2047" i="16"/>
  <c r="D2047" i="16" l="1"/>
  <c r="G2047" i="16"/>
  <c r="F2047" i="16"/>
  <c r="S2048" i="16"/>
  <c r="A2048" i="16"/>
  <c r="A2049" i="16" l="1"/>
  <c r="S2049" i="16"/>
  <c r="F2048" i="16"/>
  <c r="G2048" i="16"/>
  <c r="D2048" i="16"/>
  <c r="G2049" i="16" l="1"/>
  <c r="D2049" i="16"/>
  <c r="F2049" i="16"/>
  <c r="A2050" i="16"/>
  <c r="S2050" i="16"/>
  <c r="S2051" i="16" l="1"/>
  <c r="A2051" i="16"/>
  <c r="D2050" i="16"/>
  <c r="G2050" i="16"/>
  <c r="F2050" i="16"/>
  <c r="D2051" i="16" l="1"/>
  <c r="G2051" i="16"/>
  <c r="F2051" i="16"/>
  <c r="S2052" i="16"/>
  <c r="A2052" i="16"/>
  <c r="S2053" i="16" l="1"/>
  <c r="A2053" i="16"/>
  <c r="G2052" i="16"/>
  <c r="F2052" i="16"/>
  <c r="D2052" i="16"/>
  <c r="G2053" i="16" l="1"/>
  <c r="D2053" i="16"/>
  <c r="F2053" i="16"/>
  <c r="S2054" i="16"/>
  <c r="A2054" i="16"/>
  <c r="S2055" i="16" l="1"/>
  <c r="A2055" i="16"/>
  <c r="D2054" i="16"/>
  <c r="F2054" i="16"/>
  <c r="G2054" i="16"/>
  <c r="F2055" i="16" l="1"/>
  <c r="D2055" i="16"/>
  <c r="G2055" i="16"/>
  <c r="S2056" i="16"/>
  <c r="A2056" i="16"/>
  <c r="S2057" i="16" l="1"/>
  <c r="A2057" i="16"/>
  <c r="F2056" i="16"/>
  <c r="D2056" i="16"/>
  <c r="G2056" i="16"/>
  <c r="G2057" i="16" l="1"/>
  <c r="F2057" i="16"/>
  <c r="D2057" i="16"/>
  <c r="S2058" i="16"/>
  <c r="A2058" i="16"/>
  <c r="G2058" i="16" l="1"/>
  <c r="F2058" i="16"/>
  <c r="D2058" i="16"/>
  <c r="A2059" i="16"/>
  <c r="S2059" i="16"/>
  <c r="S2060" i="16" l="1"/>
  <c r="A2060" i="16"/>
  <c r="G2059" i="16"/>
  <c r="F2059" i="16"/>
  <c r="D2059" i="16"/>
  <c r="F2060" i="16" l="1"/>
  <c r="D2060" i="16"/>
  <c r="G2060" i="16"/>
  <c r="A2061" i="16"/>
  <c r="S2061" i="16"/>
  <c r="F2061" i="16" l="1"/>
  <c r="D2061" i="16"/>
  <c r="G2061" i="16"/>
  <c r="S2062" i="16"/>
  <c r="A2062" i="16"/>
  <c r="G2062" i="16" l="1"/>
  <c r="D2062" i="16"/>
  <c r="F2062" i="16"/>
  <c r="S2063" i="16"/>
  <c r="A2063" i="16"/>
  <c r="S2064" i="16" l="1"/>
  <c r="A2064" i="16"/>
  <c r="D2063" i="16"/>
  <c r="G2063" i="16"/>
  <c r="F2063" i="16"/>
  <c r="F2064" i="16" l="1"/>
  <c r="D2064" i="16"/>
  <c r="G2064" i="16"/>
  <c r="S2065" i="16"/>
  <c r="A2065" i="16"/>
  <c r="A2066" i="16" l="1"/>
  <c r="S2066" i="16"/>
  <c r="G2065" i="16"/>
  <c r="F2065" i="16"/>
  <c r="D2065" i="16"/>
  <c r="D2066" i="16" l="1"/>
  <c r="F2066" i="16"/>
  <c r="G2066" i="16"/>
  <c r="S2067" i="16"/>
  <c r="A2067" i="16"/>
  <c r="S2068" i="16" l="1"/>
  <c r="A2068" i="16"/>
  <c r="D2067" i="16"/>
  <c r="G2067" i="16"/>
  <c r="F2067" i="16"/>
  <c r="D2068" i="16" l="1"/>
  <c r="G2068" i="16"/>
  <c r="F2068" i="16"/>
  <c r="S2069" i="16"/>
  <c r="A2069" i="16"/>
  <c r="F2069" i="16" l="1"/>
  <c r="D2069" i="16"/>
  <c r="G2069" i="16"/>
  <c r="S2070" i="16"/>
  <c r="A2070" i="16"/>
  <c r="F2070" i="16" l="1"/>
  <c r="D2070" i="16"/>
  <c r="G2070" i="16"/>
  <c r="S2071" i="16"/>
  <c r="A2071" i="16"/>
  <c r="G2071" i="16" l="1"/>
  <c r="F2071" i="16"/>
  <c r="D2071" i="16"/>
  <c r="A2072" i="16"/>
  <c r="S2072" i="16"/>
  <c r="S2073" i="16" l="1"/>
  <c r="A2073" i="16"/>
  <c r="D2072" i="16"/>
  <c r="G2072" i="16"/>
  <c r="F2072" i="16"/>
  <c r="F2073" i="16" l="1"/>
  <c r="D2073" i="16"/>
  <c r="G2073" i="16"/>
  <c r="S2074" i="16"/>
  <c r="A2074" i="16"/>
  <c r="A2075" i="16" l="1"/>
  <c r="S2075" i="16"/>
  <c r="F2074" i="16"/>
  <c r="G2074" i="16"/>
  <c r="D2074" i="16"/>
  <c r="G2075" i="16" l="1"/>
  <c r="F2075" i="16"/>
  <c r="D2075" i="16"/>
  <c r="S2076" i="16"/>
  <c r="A2076" i="16"/>
  <c r="S2077" i="16" l="1"/>
  <c r="A2077" i="16"/>
  <c r="F2076" i="16"/>
  <c r="D2076" i="16"/>
  <c r="G2076" i="16"/>
  <c r="F2077" i="16" l="1"/>
  <c r="D2077" i="16"/>
  <c r="G2077" i="16"/>
  <c r="S2078" i="16"/>
  <c r="A2078" i="16"/>
  <c r="D2078" i="16" l="1"/>
  <c r="F2078" i="16"/>
  <c r="G2078" i="16"/>
  <c r="S2079" i="16"/>
  <c r="A2079" i="16"/>
  <c r="S2080" i="16" l="1"/>
  <c r="A2080" i="16"/>
  <c r="G2079" i="16"/>
  <c r="F2079" i="16"/>
  <c r="D2079" i="16"/>
  <c r="F2080" i="16" l="1"/>
  <c r="D2080" i="16"/>
  <c r="G2080" i="16"/>
  <c r="S2081" i="16"/>
  <c r="A2081" i="16"/>
  <c r="G2081" i="16" l="1"/>
  <c r="D2081" i="16"/>
  <c r="F2081" i="16"/>
  <c r="S2082" i="16"/>
  <c r="A2082" i="16"/>
  <c r="S2083" i="16" l="1"/>
  <c r="A2083" i="16"/>
  <c r="F2082" i="16"/>
  <c r="D2082" i="16"/>
  <c r="G2082" i="16"/>
  <c r="F2083" i="16" l="1"/>
  <c r="D2083" i="16"/>
  <c r="G2083" i="16"/>
  <c r="A2084" i="16"/>
  <c r="S2084" i="16"/>
  <c r="F2084" i="16" l="1"/>
  <c r="D2084" i="16"/>
  <c r="G2084" i="16"/>
  <c r="S2085" i="16"/>
  <c r="A2085" i="16"/>
  <c r="G2085" i="16" l="1"/>
  <c r="D2085" i="16"/>
  <c r="F2085" i="16"/>
  <c r="S2086" i="16"/>
  <c r="A2086" i="16"/>
  <c r="S2087" i="16" l="1"/>
  <c r="A2087" i="16"/>
  <c r="D2086" i="16"/>
  <c r="G2086" i="16"/>
  <c r="F2086" i="16"/>
  <c r="D2087" i="16" l="1"/>
  <c r="G2087" i="16"/>
  <c r="F2087" i="16"/>
  <c r="S2088" i="16"/>
  <c r="A2088" i="16"/>
  <c r="S2089" i="16" l="1"/>
  <c r="A2089" i="16"/>
  <c r="G2088" i="16"/>
  <c r="F2088" i="16"/>
  <c r="D2088" i="16"/>
  <c r="F2089" i="16" l="1"/>
  <c r="G2089" i="16"/>
  <c r="D2089" i="16"/>
  <c r="S2090" i="16"/>
  <c r="A2090" i="16"/>
  <c r="D2090" i="16" l="1"/>
  <c r="G2090" i="16"/>
  <c r="F2090" i="16"/>
  <c r="A2091" i="16"/>
  <c r="S2091" i="16"/>
  <c r="S2092" i="16" l="1"/>
  <c r="A2092" i="16"/>
  <c r="G2091" i="16"/>
  <c r="F2091" i="16"/>
  <c r="D2091" i="16"/>
  <c r="F2092" i="16" l="1"/>
  <c r="G2092" i="16"/>
  <c r="D2092" i="16"/>
  <c r="S2093" i="16"/>
  <c r="A2093" i="16"/>
  <c r="F2093" i="16" l="1"/>
  <c r="D2093" i="16"/>
  <c r="G2093" i="16"/>
  <c r="S2094" i="16"/>
  <c r="A2094" i="16"/>
  <c r="S2095" i="16" l="1"/>
  <c r="A2095" i="16"/>
  <c r="G2094" i="16"/>
  <c r="F2094" i="16"/>
  <c r="D2094" i="16"/>
  <c r="D2095" i="16" l="1"/>
  <c r="F2095" i="16"/>
  <c r="G2095" i="16"/>
  <c r="S2096" i="16"/>
  <c r="A2096" i="16"/>
  <c r="S2097" i="16" l="1"/>
  <c r="A2097" i="16"/>
  <c r="D2096" i="16"/>
  <c r="F2096" i="16"/>
  <c r="G2096" i="16"/>
  <c r="G2097" i="16" l="1"/>
  <c r="F2097" i="16"/>
  <c r="D2097" i="16"/>
  <c r="S2098" i="16"/>
  <c r="A2098" i="16"/>
  <c r="S2099" i="16" l="1"/>
  <c r="A2099" i="16"/>
  <c r="G2098" i="16"/>
  <c r="D2098" i="16"/>
  <c r="F2098" i="16"/>
  <c r="G2099" i="16" l="1"/>
  <c r="D2099" i="16"/>
  <c r="F2099" i="16"/>
  <c r="S2100" i="16"/>
  <c r="A2100" i="16"/>
  <c r="D2100" i="16" l="1"/>
  <c r="F2100" i="16"/>
  <c r="G2100" i="16"/>
  <c r="S2101" i="16"/>
  <c r="A2101" i="16"/>
  <c r="S2102" i="16" l="1"/>
  <c r="A2102" i="16"/>
  <c r="G2101" i="16"/>
  <c r="F2101" i="16"/>
  <c r="D2101" i="16"/>
  <c r="G2102" i="16" l="1"/>
  <c r="F2102" i="16"/>
  <c r="D2102" i="16"/>
  <c r="S2103" i="16"/>
  <c r="A2103" i="16"/>
  <c r="S2104" i="16" l="1"/>
  <c r="A2104" i="16"/>
  <c r="D2103" i="16"/>
  <c r="G2103" i="16"/>
  <c r="F2103" i="16"/>
  <c r="F2104" i="16" l="1"/>
  <c r="G2104" i="16"/>
  <c r="D2104" i="16"/>
  <c r="S2105" i="16"/>
  <c r="A2105" i="16"/>
  <c r="A2106" i="16" l="1"/>
  <c r="S2106" i="16"/>
  <c r="D2105" i="16"/>
  <c r="G2105" i="16"/>
  <c r="F2105" i="16"/>
  <c r="F2106" i="16" l="1"/>
  <c r="G2106" i="16"/>
  <c r="D2106" i="16"/>
  <c r="S2107" i="16"/>
  <c r="A2107" i="16"/>
  <c r="F2107" i="16" l="1"/>
  <c r="G2107" i="16"/>
  <c r="D2107" i="16"/>
  <c r="S2108" i="16"/>
  <c r="A2108" i="16"/>
  <c r="D2108" i="16" l="1"/>
  <c r="F2108" i="16"/>
  <c r="G2108" i="16"/>
  <c r="S2109" i="16"/>
  <c r="A2109" i="16"/>
  <c r="F2109" i="16" l="1"/>
  <c r="D2109" i="16"/>
  <c r="G2109" i="16"/>
  <c r="A2110" i="16"/>
  <c r="S2110" i="16"/>
  <c r="S2111" i="16" l="1"/>
  <c r="A2111" i="16"/>
  <c r="D2110" i="16"/>
  <c r="G2110" i="16"/>
  <c r="F2110" i="16"/>
  <c r="G2111" i="16" l="1"/>
  <c r="F2111" i="16"/>
  <c r="D2111" i="16"/>
  <c r="S2112" i="16"/>
  <c r="A2112" i="16"/>
  <c r="S2113" i="16" l="1"/>
  <c r="A2113" i="16"/>
  <c r="F2112" i="16"/>
  <c r="G2112" i="16"/>
  <c r="D2112" i="16"/>
  <c r="D2113" i="16" l="1"/>
  <c r="F2113" i="16"/>
  <c r="G2113" i="16"/>
  <c r="S2114" i="16"/>
  <c r="A2114" i="16"/>
  <c r="S2115" i="16" l="1"/>
  <c r="A2115" i="16"/>
  <c r="G2114" i="16"/>
  <c r="F2114" i="16"/>
  <c r="D2114" i="16"/>
  <c r="F2115" i="16" l="1"/>
  <c r="D2115" i="16"/>
  <c r="G2115" i="16"/>
  <c r="S2116" i="16"/>
  <c r="A2116" i="16"/>
  <c r="F2116" i="16" l="1"/>
  <c r="D2116" i="16"/>
  <c r="G2116" i="16"/>
  <c r="S2117" i="16"/>
  <c r="A2117" i="16"/>
  <c r="S2118" i="16" l="1"/>
  <c r="A2118" i="16"/>
  <c r="F2117" i="16"/>
  <c r="G2117" i="16"/>
  <c r="D2117" i="16"/>
  <c r="D2118" i="16" l="1"/>
  <c r="G2118" i="16"/>
  <c r="F2118" i="16"/>
  <c r="S2119" i="16"/>
  <c r="A2119" i="16"/>
  <c r="S2120" i="16" l="1"/>
  <c r="A2120" i="16"/>
  <c r="F2119" i="16"/>
  <c r="D2119" i="16"/>
  <c r="G2119" i="16"/>
  <c r="G2120" i="16" l="1"/>
  <c r="F2120" i="16"/>
  <c r="D2120" i="16"/>
  <c r="S2121" i="16"/>
  <c r="A2121" i="16"/>
  <c r="S2122" i="16" l="1"/>
  <c r="A2122" i="16"/>
  <c r="F2121" i="16"/>
  <c r="G2121" i="16"/>
  <c r="D2121" i="16"/>
  <c r="D2122" i="16" l="1"/>
  <c r="G2122" i="16"/>
  <c r="F2122" i="16"/>
  <c r="S2123" i="16"/>
  <c r="A2123" i="16"/>
  <c r="D2123" i="16" l="1"/>
  <c r="G2123" i="16"/>
  <c r="F2123" i="16"/>
  <c r="S2124" i="16"/>
  <c r="A2124" i="16"/>
  <c r="G2124" i="16" l="1"/>
  <c r="F2124" i="16"/>
  <c r="D2124" i="16"/>
  <c r="S2125" i="16"/>
  <c r="A2125" i="16"/>
  <c r="S2126" i="16" l="1"/>
  <c r="A2126" i="16"/>
  <c r="F2125" i="16"/>
  <c r="D2125" i="16"/>
  <c r="G2125" i="16"/>
  <c r="F2126" i="16" l="1"/>
  <c r="D2126" i="16"/>
  <c r="G2126" i="16"/>
  <c r="S2127" i="16"/>
  <c r="A2127" i="16"/>
  <c r="S2128" i="16" l="1"/>
  <c r="A2128" i="16"/>
  <c r="D2127" i="16"/>
  <c r="F2127" i="16"/>
  <c r="G2127" i="16"/>
  <c r="D2128" i="16" l="1"/>
  <c r="F2128" i="16"/>
  <c r="G2128" i="16"/>
  <c r="S2129" i="16"/>
  <c r="A2129" i="16"/>
  <c r="G2129" i="16" l="1"/>
  <c r="F2129" i="16"/>
  <c r="D2129" i="16"/>
  <c r="A2130" i="16"/>
  <c r="S2130" i="16"/>
  <c r="S2131" i="16" l="1"/>
  <c r="A2131" i="16"/>
  <c r="G2130" i="16"/>
  <c r="F2130" i="16"/>
  <c r="D2130" i="16"/>
  <c r="G2131" i="16" l="1"/>
  <c r="F2131" i="16"/>
  <c r="D2131" i="16"/>
  <c r="S2132" i="16"/>
  <c r="A2132" i="16"/>
  <c r="D2132" i="16" l="1"/>
  <c r="G2132" i="16"/>
  <c r="F2132" i="16"/>
  <c r="S2133" i="16"/>
  <c r="A2133" i="16"/>
  <c r="S2134" i="16" l="1"/>
  <c r="A2134" i="16"/>
  <c r="G2133" i="16"/>
  <c r="F2133" i="16"/>
  <c r="D2133" i="16"/>
  <c r="G2134" i="16" l="1"/>
  <c r="F2134" i="16"/>
  <c r="D2134" i="16"/>
  <c r="A2135" i="16"/>
  <c r="S2135" i="16"/>
  <c r="G2135" i="16" l="1"/>
  <c r="F2135" i="16"/>
  <c r="D2135" i="16"/>
  <c r="A2136" i="16"/>
  <c r="S2136" i="16"/>
  <c r="S2137" i="16" l="1"/>
  <c r="A2137" i="16"/>
  <c r="D2136" i="16"/>
  <c r="G2136" i="16"/>
  <c r="F2136" i="16"/>
  <c r="F2137" i="16" l="1"/>
  <c r="D2137" i="16"/>
  <c r="G2137" i="16"/>
  <c r="S2138" i="16"/>
  <c r="A2138" i="16"/>
  <c r="S2139" i="16" l="1"/>
  <c r="A2139" i="16"/>
  <c r="D2138" i="16"/>
  <c r="G2138" i="16"/>
  <c r="F2138" i="16"/>
  <c r="F2139" i="16" l="1"/>
  <c r="G2139" i="16"/>
  <c r="D2139" i="16"/>
  <c r="A2140" i="16"/>
  <c r="S2140" i="16"/>
  <c r="F2140" i="16" l="1"/>
  <c r="D2140" i="16"/>
  <c r="G2140" i="16"/>
  <c r="S2141" i="16"/>
  <c r="A2141" i="16"/>
  <c r="G2141" i="16" l="1"/>
  <c r="F2141" i="16"/>
  <c r="D2141" i="16"/>
  <c r="S2142" i="16"/>
  <c r="A2142" i="16"/>
  <c r="D2142" i="16" l="1"/>
  <c r="G2142" i="16"/>
  <c r="F2142" i="16"/>
  <c r="S2143" i="16"/>
  <c r="A2143" i="16"/>
  <c r="S2144" i="16" l="1"/>
  <c r="A2144" i="16"/>
  <c r="G2143" i="16"/>
  <c r="F2143" i="16"/>
  <c r="D2143" i="16"/>
  <c r="F2144" i="16" l="1"/>
  <c r="D2144" i="16"/>
  <c r="G2144" i="16"/>
  <c r="S2145" i="16"/>
  <c r="A2145" i="16"/>
  <c r="S2146" i="16" l="1"/>
  <c r="A2146" i="16"/>
  <c r="G2145" i="16"/>
  <c r="D2145" i="16"/>
  <c r="F2145" i="16"/>
  <c r="A2147" i="16" l="1"/>
  <c r="S2147" i="16"/>
  <c r="G2146" i="16"/>
  <c r="D2146" i="16"/>
  <c r="F2146" i="16"/>
  <c r="A2148" i="16" l="1"/>
  <c r="S2148" i="16"/>
  <c r="F2147" i="16"/>
  <c r="D2147" i="16"/>
  <c r="G2147" i="16"/>
  <c r="F2148" i="16" l="1"/>
  <c r="D2148" i="16"/>
  <c r="G2148" i="16"/>
  <c r="S2149" i="16"/>
  <c r="A2149" i="16"/>
  <c r="S2150" i="16" l="1"/>
  <c r="A2150" i="16"/>
  <c r="F2149" i="16"/>
  <c r="G2149" i="16"/>
  <c r="D2149" i="16"/>
  <c r="D2150" i="16" l="1"/>
  <c r="G2150" i="16"/>
  <c r="F2150" i="16"/>
  <c r="S2151" i="16"/>
  <c r="A2151" i="16"/>
  <c r="D2151" i="16" l="1"/>
  <c r="F2151" i="16"/>
  <c r="G2151" i="16"/>
  <c r="S2152" i="16"/>
  <c r="A2152" i="16"/>
  <c r="F2152" i="16" l="1"/>
  <c r="G2152" i="16"/>
  <c r="D2152" i="16"/>
  <c r="S2153" i="16"/>
  <c r="A2153" i="16"/>
  <c r="S2154" i="16" l="1"/>
  <c r="A2154" i="16"/>
  <c r="F2153" i="16"/>
  <c r="D2153" i="16"/>
  <c r="G2153" i="16"/>
  <c r="G2154" i="16" l="1"/>
  <c r="D2154" i="16"/>
  <c r="F2154" i="16"/>
  <c r="S2155" i="16"/>
  <c r="A2155" i="16"/>
  <c r="S2156" i="16" l="1"/>
  <c r="A2156" i="16"/>
  <c r="D2155" i="16"/>
  <c r="F2155" i="16"/>
  <c r="G2155" i="16"/>
  <c r="D2156" i="16" l="1"/>
  <c r="G2156" i="16"/>
  <c r="F2156" i="16"/>
  <c r="S2157" i="16"/>
  <c r="A2157" i="16"/>
  <c r="F2157" i="16" l="1"/>
  <c r="D2157" i="16"/>
  <c r="G2157" i="16"/>
  <c r="S2158" i="16"/>
  <c r="A2158" i="16"/>
  <c r="F2158" i="16" l="1"/>
  <c r="D2158" i="16"/>
  <c r="G2158" i="16"/>
  <c r="S2159" i="16"/>
  <c r="A2159" i="16"/>
  <c r="G2159" i="16" l="1"/>
  <c r="F2159" i="16"/>
  <c r="D2159" i="16"/>
  <c r="S2160" i="16"/>
  <c r="A2160" i="16"/>
  <c r="F2160" i="16" l="1"/>
  <c r="D2160" i="16"/>
  <c r="G2160" i="16"/>
  <c r="S2161" i="16"/>
  <c r="A2161" i="16"/>
  <c r="S2162" i="16" l="1"/>
  <c r="A2162" i="16"/>
  <c r="D2161" i="16"/>
  <c r="G2161" i="16"/>
  <c r="F2161" i="16"/>
  <c r="D2162" i="16" l="1"/>
  <c r="G2162" i="16"/>
  <c r="F2162" i="16"/>
  <c r="S2163" i="16"/>
  <c r="A2163" i="16"/>
  <c r="A2164" i="16" l="1"/>
  <c r="S2164" i="16"/>
  <c r="G2163" i="16"/>
  <c r="F2163" i="16"/>
  <c r="D2163" i="16"/>
  <c r="F2164" i="16" l="1"/>
  <c r="G2164" i="16"/>
  <c r="D2164" i="16"/>
  <c r="A2165" i="16"/>
  <c r="S2165" i="16"/>
  <c r="A2166" i="16" l="1"/>
  <c r="S2166" i="16"/>
  <c r="F2165" i="16"/>
  <c r="D2165" i="16"/>
  <c r="G2165" i="16"/>
  <c r="D2166" i="16" l="1"/>
  <c r="G2166" i="16"/>
  <c r="F2166" i="16"/>
  <c r="S2167" i="16"/>
  <c r="A2167" i="16"/>
  <c r="F2167" i="16" l="1"/>
  <c r="G2167" i="16"/>
  <c r="D2167" i="16"/>
  <c r="S2168" i="16"/>
  <c r="A2168" i="16"/>
  <c r="F2168" i="16" l="1"/>
  <c r="D2168" i="16"/>
  <c r="G2168" i="16"/>
  <c r="S2169" i="16"/>
  <c r="A2169" i="16"/>
  <c r="G2169" i="16" l="1"/>
  <c r="F2169" i="16"/>
  <c r="D2169" i="16"/>
  <c r="S2170" i="16"/>
  <c r="A2170" i="16"/>
  <c r="S2171" i="16" l="1"/>
  <c r="A2171" i="16"/>
  <c r="D2170" i="16"/>
  <c r="G2170" i="16"/>
  <c r="F2170" i="16"/>
  <c r="D2171" i="16" l="1"/>
  <c r="F2171" i="16"/>
  <c r="G2171" i="16"/>
  <c r="S2172" i="16"/>
  <c r="A2172" i="16"/>
  <c r="S2173" i="16" l="1"/>
  <c r="A2173" i="16"/>
  <c r="F2172" i="16"/>
  <c r="D2172" i="16"/>
  <c r="G2172" i="16"/>
  <c r="S2174" i="16" l="1"/>
  <c r="A2174" i="16"/>
  <c r="G2173" i="16"/>
  <c r="D2173" i="16"/>
  <c r="F2173" i="16"/>
  <c r="F2174" i="16" l="1"/>
  <c r="G2174" i="16"/>
  <c r="D2174" i="16"/>
  <c r="S2175" i="16"/>
  <c r="A2175" i="16"/>
  <c r="S2176" i="16" l="1"/>
  <c r="A2176" i="16"/>
  <c r="G2175" i="16"/>
  <c r="D2175" i="16"/>
  <c r="F2175" i="16"/>
  <c r="F2176" i="16" l="1"/>
  <c r="D2176" i="16"/>
  <c r="G2176" i="16"/>
  <c r="A2177" i="16"/>
  <c r="S2177" i="16"/>
  <c r="A2178" i="16" l="1"/>
  <c r="S2178" i="16"/>
  <c r="F2177" i="16"/>
  <c r="G2177" i="16"/>
  <c r="D2177" i="16"/>
  <c r="F2178" i="16" l="1"/>
  <c r="D2178" i="16"/>
  <c r="G2178" i="16"/>
  <c r="A2179" i="16"/>
  <c r="S2179" i="16"/>
  <c r="A2180" i="16" l="1"/>
  <c r="S2180" i="16"/>
  <c r="D2179" i="16"/>
  <c r="G2179" i="16"/>
  <c r="F2179" i="16"/>
  <c r="F2180" i="16" l="1"/>
  <c r="D2180" i="16"/>
  <c r="G2180" i="16"/>
  <c r="S2181" i="16"/>
  <c r="A2181" i="16"/>
  <c r="D2181" i="16" l="1"/>
  <c r="G2181" i="16"/>
  <c r="F2181" i="16"/>
  <c r="A2182" i="16"/>
  <c r="S2182" i="16"/>
  <c r="D2182" i="16" l="1"/>
  <c r="G2182" i="16"/>
  <c r="F2182" i="16"/>
  <c r="S2183" i="16"/>
  <c r="A2183" i="16"/>
  <c r="S2184" i="16" l="1"/>
  <c r="A2184" i="16"/>
  <c r="D2183" i="16"/>
  <c r="F2183" i="16"/>
  <c r="G2183" i="16"/>
  <c r="G2184" i="16" l="1"/>
  <c r="D2184" i="16"/>
  <c r="F2184" i="16"/>
  <c r="S2185" i="16"/>
  <c r="A2185" i="16"/>
  <c r="F2185" i="16" l="1"/>
  <c r="D2185" i="16"/>
  <c r="G2185" i="16"/>
  <c r="S2186" i="16"/>
  <c r="A2186" i="16"/>
  <c r="G2186" i="16" l="1"/>
  <c r="F2186" i="16"/>
  <c r="D2186" i="16"/>
  <c r="S2187" i="16"/>
  <c r="A2187" i="16"/>
  <c r="F2187" i="16" l="1"/>
  <c r="G2187" i="16"/>
  <c r="D2187" i="16"/>
  <c r="S2188" i="16"/>
  <c r="A2188" i="16"/>
  <c r="F2188" i="16" l="1"/>
  <c r="G2188" i="16"/>
  <c r="D2188" i="16"/>
  <c r="S2189" i="16"/>
  <c r="A2189" i="16"/>
  <c r="S2190" i="16" l="1"/>
  <c r="A2190" i="16"/>
  <c r="G2189" i="16"/>
  <c r="D2189" i="16"/>
  <c r="F2189" i="16"/>
  <c r="F2190" i="16" l="1"/>
  <c r="D2190" i="16"/>
  <c r="G2190" i="16"/>
  <c r="S2191" i="16"/>
  <c r="A2191" i="16"/>
  <c r="S2192" i="16" l="1"/>
  <c r="A2192" i="16"/>
  <c r="G2191" i="16"/>
  <c r="F2191" i="16"/>
  <c r="D2191" i="16"/>
  <c r="D2192" i="16" l="1"/>
  <c r="G2192" i="16"/>
  <c r="F2192" i="16"/>
  <c r="S2193" i="16"/>
  <c r="A2193" i="16"/>
  <c r="G2193" i="16" l="1"/>
  <c r="F2193" i="16"/>
  <c r="D2193" i="16"/>
  <c r="A2194" i="16"/>
  <c r="S2194" i="16"/>
  <c r="S2195" i="16" l="1"/>
  <c r="A2195" i="16"/>
  <c r="F2194" i="16"/>
  <c r="G2194" i="16"/>
  <c r="D2194" i="16"/>
  <c r="F2195" i="16" l="1"/>
  <c r="G2195" i="16"/>
  <c r="D2195" i="16"/>
  <c r="S2196" i="16"/>
  <c r="A2196" i="16"/>
  <c r="D2196" i="16" l="1"/>
  <c r="F2196" i="16"/>
  <c r="G2196" i="16"/>
  <c r="S2197" i="16"/>
  <c r="A2197" i="16"/>
  <c r="D2197" i="16" l="1"/>
  <c r="G2197" i="16"/>
  <c r="F2197" i="16"/>
  <c r="S2198" i="16"/>
  <c r="A2198" i="16"/>
  <c r="A2199" i="16" l="1"/>
  <c r="S2199" i="16"/>
  <c r="D2198" i="16"/>
  <c r="G2198" i="16"/>
  <c r="F2198" i="16"/>
  <c r="G2199" i="16" l="1"/>
  <c r="F2199" i="16"/>
  <c r="D2199" i="16"/>
  <c r="S2200" i="16"/>
  <c r="A2200" i="16"/>
  <c r="G2200" i="16" l="1"/>
  <c r="D2200" i="16"/>
  <c r="F2200" i="16"/>
  <c r="S2201" i="16"/>
  <c r="A2201" i="16"/>
  <c r="S2202" i="16" l="1"/>
  <c r="A2202" i="16"/>
  <c r="F2201" i="16"/>
  <c r="D2201" i="16"/>
  <c r="G2201" i="16"/>
  <c r="D2202" i="16" l="1"/>
  <c r="F2202" i="16"/>
  <c r="G2202" i="16"/>
  <c r="A2203" i="16"/>
  <c r="S2203" i="16"/>
  <c r="S2204" i="16" l="1"/>
  <c r="A2204" i="16"/>
  <c r="G2203" i="16"/>
  <c r="F2203" i="16"/>
  <c r="D2203" i="16"/>
  <c r="F2204" i="16" l="1"/>
  <c r="G2204" i="16"/>
  <c r="D2204" i="16"/>
  <c r="S2205" i="16"/>
  <c r="A2205" i="16"/>
  <c r="G2205" i="16" l="1"/>
  <c r="D2205" i="16"/>
  <c r="F2205" i="16"/>
  <c r="S2206" i="16"/>
  <c r="A2206" i="16"/>
  <c r="F2206" i="16" l="1"/>
  <c r="G2206" i="16"/>
  <c r="D2206" i="16"/>
  <c r="S2207" i="16"/>
  <c r="A2207" i="16"/>
  <c r="S2208" i="16" l="1"/>
  <c r="A2208" i="16"/>
  <c r="F2207" i="16"/>
  <c r="G2207" i="16"/>
  <c r="D2207" i="16"/>
  <c r="S2209" i="16" l="1"/>
  <c r="A2209" i="16"/>
  <c r="F2208" i="16"/>
  <c r="G2208" i="16"/>
  <c r="D2208" i="16"/>
  <c r="F2209" i="16" l="1"/>
  <c r="D2209" i="16"/>
  <c r="G2209" i="16"/>
  <c r="S2210" i="16"/>
  <c r="A2210" i="16"/>
  <c r="S2211" i="16" l="1"/>
  <c r="A2211" i="16"/>
  <c r="G2210" i="16"/>
  <c r="F2210" i="16"/>
  <c r="D2210" i="16"/>
  <c r="G2211" i="16" l="1"/>
  <c r="D2211" i="16"/>
  <c r="F2211" i="16"/>
  <c r="S2212" i="16"/>
  <c r="A2212" i="16"/>
  <c r="S2213" i="16" l="1"/>
  <c r="A2213" i="16"/>
  <c r="F2212" i="16"/>
  <c r="G2212" i="16"/>
  <c r="D2212" i="16"/>
  <c r="F2213" i="16" l="1"/>
  <c r="D2213" i="16"/>
  <c r="G2213" i="16"/>
  <c r="S2214" i="16"/>
  <c r="A2214" i="16"/>
  <c r="A2215" i="16" l="1"/>
  <c r="S2215" i="16"/>
  <c r="D2214" i="16"/>
  <c r="G2214" i="16"/>
  <c r="F2214" i="16"/>
  <c r="F2215" i="16" l="1"/>
  <c r="D2215" i="16"/>
  <c r="G2215" i="16"/>
  <c r="A2216" i="16"/>
  <c r="S2216" i="16"/>
  <c r="G2216" i="16" l="1"/>
  <c r="F2216" i="16"/>
  <c r="D2216" i="16"/>
  <c r="S2217" i="16"/>
  <c r="A2217" i="16"/>
  <c r="F2217" i="16" l="1"/>
  <c r="G2217" i="16"/>
  <c r="D2217" i="16"/>
  <c r="S2218" i="16"/>
  <c r="A2218" i="16"/>
  <c r="A2219" i="16" l="1"/>
  <c r="S2219" i="16"/>
  <c r="D2218" i="16"/>
  <c r="F2218" i="16"/>
  <c r="G2218" i="16"/>
  <c r="S2220" i="16" l="1"/>
  <c r="A2220" i="16"/>
  <c r="D2219" i="16"/>
  <c r="F2219" i="16"/>
  <c r="G2219" i="16"/>
  <c r="S2221" i="16" l="1"/>
  <c r="A2221" i="16"/>
  <c r="D2220" i="16"/>
  <c r="F2220" i="16"/>
  <c r="G2220" i="16"/>
  <c r="D2221" i="16" l="1"/>
  <c r="F2221" i="16"/>
  <c r="G2221" i="16"/>
  <c r="S2222" i="16"/>
  <c r="A2222" i="16"/>
  <c r="S2223" i="16" l="1"/>
  <c r="A2223" i="16"/>
  <c r="G2222" i="16"/>
  <c r="D2222" i="16"/>
  <c r="F2222" i="16"/>
  <c r="G2223" i="16" l="1"/>
  <c r="D2223" i="16"/>
  <c r="F2223" i="16"/>
  <c r="S2224" i="16"/>
  <c r="A2224" i="16"/>
  <c r="G2224" i="16" l="1"/>
  <c r="F2224" i="16"/>
  <c r="D2224" i="16"/>
  <c r="S2225" i="16"/>
  <c r="A2225" i="16"/>
  <c r="G2225" i="16" l="1"/>
  <c r="F2225" i="16"/>
  <c r="D2225" i="16"/>
  <c r="S2226" i="16"/>
  <c r="A2226" i="16"/>
  <c r="S2227" i="16" l="1"/>
  <c r="A2227" i="16"/>
  <c r="G2226" i="16"/>
  <c r="F2226" i="16"/>
  <c r="D2226" i="16"/>
  <c r="G2227" i="16" l="1"/>
  <c r="D2227" i="16"/>
  <c r="F2227" i="16"/>
  <c r="S2228" i="16"/>
  <c r="A2228" i="16"/>
  <c r="G2228" i="16" l="1"/>
  <c r="F2228" i="16"/>
  <c r="D2228" i="16"/>
  <c r="A2229" i="16"/>
  <c r="S2229" i="16"/>
  <c r="S2230" i="16" l="1"/>
  <c r="A2230" i="16"/>
  <c r="G2229" i="16"/>
  <c r="D2229" i="16"/>
  <c r="F2229" i="16"/>
  <c r="D2230" i="16" l="1"/>
  <c r="G2230" i="16"/>
  <c r="F2230" i="16"/>
  <c r="A2231" i="16"/>
  <c r="S2231" i="16"/>
  <c r="D2231" i="16" l="1"/>
  <c r="F2231" i="16"/>
  <c r="G2231" i="16"/>
  <c r="A2232" i="16"/>
  <c r="S2232" i="16"/>
  <c r="S2233" i="16" l="1"/>
  <c r="A2233" i="16"/>
  <c r="F2232" i="16"/>
  <c r="D2232" i="16"/>
  <c r="G2232" i="16"/>
  <c r="G2233" i="16" l="1"/>
  <c r="F2233" i="16"/>
  <c r="D2233" i="16"/>
  <c r="A2234" i="16"/>
  <c r="S2234" i="16"/>
  <c r="S2235" i="16" l="1"/>
  <c r="A2235" i="16"/>
  <c r="D2234" i="16"/>
  <c r="G2234" i="16"/>
  <c r="F2234" i="16"/>
  <c r="D2235" i="16" l="1"/>
  <c r="G2235" i="16"/>
  <c r="F2235" i="16"/>
  <c r="S2236" i="16"/>
  <c r="A2236" i="16"/>
  <c r="F2236" i="16" l="1"/>
  <c r="D2236" i="16"/>
  <c r="G2236" i="16"/>
  <c r="S2237" i="16"/>
  <c r="A2237" i="16"/>
  <c r="G2237" i="16" l="1"/>
  <c r="F2237" i="16"/>
  <c r="D2237" i="16"/>
  <c r="S2238" i="16"/>
  <c r="A2238" i="16"/>
  <c r="S2239" i="16" l="1"/>
  <c r="A2239" i="16"/>
  <c r="D2238" i="16"/>
  <c r="F2238" i="16"/>
  <c r="G2238" i="16"/>
  <c r="G2239" i="16" l="1"/>
  <c r="D2239" i="16"/>
  <c r="F2239" i="16"/>
  <c r="S2240" i="16"/>
  <c r="A2240" i="16"/>
  <c r="S2241" i="16" l="1"/>
  <c r="A2241" i="16"/>
  <c r="D2240" i="16"/>
  <c r="G2240" i="16"/>
  <c r="F2240" i="16"/>
  <c r="S2242" i="16" l="1"/>
  <c r="A2242" i="16"/>
  <c r="F2241" i="16"/>
  <c r="D2241" i="16"/>
  <c r="G2241" i="16"/>
  <c r="D2242" i="16" l="1"/>
  <c r="F2242" i="16"/>
  <c r="G2242" i="16"/>
  <c r="S2243" i="16"/>
  <c r="A2243" i="16"/>
  <c r="S2244" i="16" l="1"/>
  <c r="A2244" i="16"/>
  <c r="D2243" i="16"/>
  <c r="G2243" i="16"/>
  <c r="F2243" i="16"/>
  <c r="G2244" i="16" l="1"/>
  <c r="D2244" i="16"/>
  <c r="F2244" i="16"/>
  <c r="A2245" i="16"/>
  <c r="S2245" i="16"/>
  <c r="G2245" i="16" l="1"/>
  <c r="F2245" i="16"/>
  <c r="D2245" i="16"/>
  <c r="S2246" i="16"/>
  <c r="A2246" i="16"/>
  <c r="F2246" i="16" l="1"/>
  <c r="G2246" i="16"/>
  <c r="D2246" i="16"/>
  <c r="S2247" i="16"/>
  <c r="A2247" i="16"/>
  <c r="D2247" i="16" l="1"/>
  <c r="F2247" i="16"/>
  <c r="G2247" i="16"/>
  <c r="S2248" i="16"/>
  <c r="A2248" i="16"/>
  <c r="A2249" i="16" l="1"/>
  <c r="S2249" i="16"/>
  <c r="D2248" i="16"/>
  <c r="G2248" i="16"/>
  <c r="F2248" i="16"/>
  <c r="S2250" i="16" l="1"/>
  <c r="A2250" i="16"/>
  <c r="F2249" i="16"/>
  <c r="D2249" i="16"/>
  <c r="G2249" i="16"/>
  <c r="D2250" i="16" l="1"/>
  <c r="G2250" i="16"/>
  <c r="F2250" i="16"/>
  <c r="S2251" i="16"/>
  <c r="A2251" i="16"/>
  <c r="S2252" i="16" l="1"/>
  <c r="A2252" i="16"/>
  <c r="F2251" i="16"/>
  <c r="G2251" i="16"/>
  <c r="D2251" i="16"/>
  <c r="D2252" i="16" l="1"/>
  <c r="F2252" i="16"/>
  <c r="G2252" i="16"/>
  <c r="A2253" i="16"/>
  <c r="S2253" i="16"/>
  <c r="G2253" i="16" l="1"/>
  <c r="D2253" i="16"/>
  <c r="F2253" i="16"/>
  <c r="S2254" i="16"/>
  <c r="A2254" i="16"/>
  <c r="D2254" i="16" l="1"/>
  <c r="G2254" i="16"/>
  <c r="F2254" i="16"/>
  <c r="S2255" i="16"/>
  <c r="A2255" i="16"/>
  <c r="D2255" i="16" l="1"/>
  <c r="G2255" i="16"/>
  <c r="F2255" i="16"/>
  <c r="S2256" i="16"/>
  <c r="A2256" i="16"/>
  <c r="A2257" i="16" l="1"/>
  <c r="S2257" i="16"/>
  <c r="F2256" i="16"/>
  <c r="D2256" i="16"/>
  <c r="G2256" i="16"/>
  <c r="A2258" i="16" l="1"/>
  <c r="S2258" i="16"/>
  <c r="F2257" i="16"/>
  <c r="G2257" i="16"/>
  <c r="D2257" i="16"/>
  <c r="F2258" i="16" l="1"/>
  <c r="D2258" i="16"/>
  <c r="G2258" i="16"/>
  <c r="A2259" i="16"/>
  <c r="S2259" i="16"/>
  <c r="S2260" i="16" l="1"/>
  <c r="A2260" i="16"/>
  <c r="D2259" i="16"/>
  <c r="F2259" i="16"/>
  <c r="G2259" i="16"/>
  <c r="G2260" i="16" l="1"/>
  <c r="F2260" i="16"/>
  <c r="D2260" i="16"/>
  <c r="S2261" i="16"/>
  <c r="A2261" i="16"/>
  <c r="S2262" i="16" l="1"/>
  <c r="A2262" i="16"/>
  <c r="D2261" i="16"/>
  <c r="F2261" i="16"/>
  <c r="G2261" i="16"/>
  <c r="D2262" i="16" l="1"/>
  <c r="G2262" i="16"/>
  <c r="F2262" i="16"/>
  <c r="S2263" i="16"/>
  <c r="A2263" i="16"/>
  <c r="A2264" i="16" l="1"/>
  <c r="S2264" i="16"/>
  <c r="D2263" i="16"/>
  <c r="F2263" i="16"/>
  <c r="G2263" i="16"/>
  <c r="F2264" i="16" l="1"/>
  <c r="D2264" i="16"/>
  <c r="G2264" i="16"/>
  <c r="S2265" i="16"/>
  <c r="A2265" i="16"/>
  <c r="S2266" i="16" l="1"/>
  <c r="A2266" i="16"/>
  <c r="F2265" i="16"/>
  <c r="D2265" i="16"/>
  <c r="G2265" i="16"/>
  <c r="D2266" i="16" l="1"/>
  <c r="G2266" i="16"/>
  <c r="F2266" i="16"/>
  <c r="S2267" i="16"/>
  <c r="A2267" i="16"/>
  <c r="A2268" i="16" l="1"/>
  <c r="S2268" i="16"/>
  <c r="G2267" i="16"/>
  <c r="F2267" i="16"/>
  <c r="D2267" i="16"/>
  <c r="S2269" i="16" l="1"/>
  <c r="A2269" i="16"/>
  <c r="F2268" i="16"/>
  <c r="G2268" i="16"/>
  <c r="D2268" i="16"/>
  <c r="G2269" i="16" l="1"/>
  <c r="F2269" i="16"/>
  <c r="D2269" i="16"/>
  <c r="S2270" i="16"/>
  <c r="A2270" i="16"/>
  <c r="F2270" i="16" l="1"/>
  <c r="D2270" i="16"/>
  <c r="G2270" i="16"/>
  <c r="S2271" i="16"/>
  <c r="A2271" i="16"/>
  <c r="S2272" i="16" l="1"/>
  <c r="A2272" i="16"/>
  <c r="G2271" i="16"/>
  <c r="D2271" i="16"/>
  <c r="F2271" i="16"/>
  <c r="G2272" i="16" l="1"/>
  <c r="D2272" i="16"/>
  <c r="F2272" i="16"/>
  <c r="A2273" i="16"/>
  <c r="S2273" i="16"/>
  <c r="S2274" i="16" l="1"/>
  <c r="A2274" i="16"/>
  <c r="D2273" i="16"/>
  <c r="F2273" i="16"/>
  <c r="G2273" i="16"/>
  <c r="G2274" i="16" l="1"/>
  <c r="D2274" i="16"/>
  <c r="F2274" i="16"/>
  <c r="S2275" i="16"/>
  <c r="A2275" i="16"/>
  <c r="F2275" i="16" l="1"/>
  <c r="G2275" i="16"/>
  <c r="D2275" i="16"/>
  <c r="S2276" i="16"/>
  <c r="A2276" i="16"/>
  <c r="S2277" i="16" l="1"/>
  <c r="A2277" i="16"/>
  <c r="F2276" i="16"/>
  <c r="D2276" i="16"/>
  <c r="G2276" i="16"/>
  <c r="D2277" i="16" l="1"/>
  <c r="G2277" i="16"/>
  <c r="F2277" i="16"/>
  <c r="A2278" i="16"/>
  <c r="S2278" i="16"/>
  <c r="D2278" i="16" l="1"/>
  <c r="G2278" i="16"/>
  <c r="F2278" i="16"/>
  <c r="S2279" i="16"/>
  <c r="A2279" i="16"/>
  <c r="G2279" i="16" l="1"/>
  <c r="F2279" i="16"/>
  <c r="D2279" i="16"/>
  <c r="A2280" i="16"/>
  <c r="S2280" i="16"/>
  <c r="G2280" i="16" l="1"/>
  <c r="F2280" i="16"/>
  <c r="D2280" i="16"/>
  <c r="A2281" i="16"/>
  <c r="S2281" i="16"/>
  <c r="D2281" i="16" l="1"/>
  <c r="G2281" i="16"/>
  <c r="F2281" i="16"/>
  <c r="S2282" i="16"/>
  <c r="A2282" i="16"/>
  <c r="S2283" i="16" l="1"/>
  <c r="A2283" i="16"/>
  <c r="G2282" i="16"/>
  <c r="F2282" i="16"/>
  <c r="D2282" i="16"/>
  <c r="G2283" i="16" l="1"/>
  <c r="F2283" i="16"/>
  <c r="D2283" i="16"/>
  <c r="S2284" i="16"/>
  <c r="A2284" i="16"/>
  <c r="D2284" i="16" l="1"/>
  <c r="G2284" i="16"/>
  <c r="F2284" i="16"/>
  <c r="S2285" i="16"/>
  <c r="A2285" i="16"/>
  <c r="S2286" i="16" l="1"/>
  <c r="A2286" i="16"/>
  <c r="F2285" i="16"/>
  <c r="G2285" i="16"/>
  <c r="D2285" i="16"/>
  <c r="F2286" i="16" l="1"/>
  <c r="G2286" i="16"/>
  <c r="D2286" i="16"/>
  <c r="S2287" i="16"/>
  <c r="A2287" i="16"/>
  <c r="G2287" i="16" l="1"/>
  <c r="D2287" i="16"/>
  <c r="F2287" i="16"/>
  <c r="S2288" i="16"/>
  <c r="A2288" i="16"/>
  <c r="A2289" i="16" l="1"/>
  <c r="S2289" i="16"/>
  <c r="D2288" i="16"/>
  <c r="G2288" i="16"/>
  <c r="F2288" i="16"/>
  <c r="S2290" i="16" l="1"/>
  <c r="A2290" i="16"/>
  <c r="D2289" i="16"/>
  <c r="F2289" i="16"/>
  <c r="G2289" i="16"/>
  <c r="D2290" i="16" l="1"/>
  <c r="F2290" i="16"/>
  <c r="G2290" i="16"/>
  <c r="S2291" i="16"/>
  <c r="A2291" i="16"/>
  <c r="S2292" i="16" l="1"/>
  <c r="A2292" i="16"/>
  <c r="G2291" i="16"/>
  <c r="D2291" i="16"/>
  <c r="F2291" i="16"/>
  <c r="S2293" i="16" l="1"/>
  <c r="A2293" i="16"/>
  <c r="G2292" i="16"/>
  <c r="D2292" i="16"/>
  <c r="F2292" i="16"/>
  <c r="D2293" i="16" l="1"/>
  <c r="G2293" i="16"/>
  <c r="F2293" i="16"/>
  <c r="S2294" i="16"/>
  <c r="A2294" i="16"/>
  <c r="S2295" i="16" l="1"/>
  <c r="A2295" i="16"/>
  <c r="F2294" i="16"/>
  <c r="D2294" i="16"/>
  <c r="G2294" i="16"/>
  <c r="D2295" i="16" l="1"/>
  <c r="F2295" i="16"/>
  <c r="G2295" i="16"/>
  <c r="S2296" i="16"/>
  <c r="A2296" i="16"/>
  <c r="S2297" i="16" l="1"/>
  <c r="A2297" i="16"/>
  <c r="D2296" i="16"/>
  <c r="G2296" i="16"/>
  <c r="F2296" i="16"/>
  <c r="G2297" i="16" l="1"/>
  <c r="F2297" i="16"/>
  <c r="D2297" i="16"/>
  <c r="S2298" i="16"/>
  <c r="A2298" i="16"/>
  <c r="A2299" i="16" l="1"/>
  <c r="S2299" i="16"/>
  <c r="G2298" i="16"/>
  <c r="D2298" i="16"/>
  <c r="F2298" i="16"/>
  <c r="S2300" i="16" l="1"/>
  <c r="A2300" i="16"/>
  <c r="F2299" i="16"/>
  <c r="G2299" i="16"/>
  <c r="D2299" i="16"/>
  <c r="S2301" i="16" l="1"/>
  <c r="A2301" i="16"/>
  <c r="F2300" i="16"/>
  <c r="G2300" i="16"/>
  <c r="D2300" i="16"/>
  <c r="D2301" i="16" l="1"/>
  <c r="F2301" i="16"/>
  <c r="G2301" i="16"/>
  <c r="S2302" i="16"/>
  <c r="A2302" i="16"/>
  <c r="S2303" i="16" l="1"/>
  <c r="A2303" i="16"/>
  <c r="G2302" i="16"/>
  <c r="F2302" i="16"/>
  <c r="D2302" i="16"/>
  <c r="G2303" i="16" l="1"/>
  <c r="D2303" i="16"/>
  <c r="F2303" i="16"/>
  <c r="S2304" i="16"/>
  <c r="A2304" i="16"/>
  <c r="G2304" i="16" l="1"/>
  <c r="F2304" i="16"/>
  <c r="D2304" i="16"/>
  <c r="S2305" i="16"/>
  <c r="A2305" i="16"/>
  <c r="S2306" i="16" l="1"/>
  <c r="A2306" i="16"/>
  <c r="F2305" i="16"/>
  <c r="D2305" i="16"/>
  <c r="G2305" i="16"/>
  <c r="D2306" i="16" l="1"/>
  <c r="F2306" i="16"/>
  <c r="G2306" i="16"/>
  <c r="S2307" i="16"/>
  <c r="A2307" i="16"/>
  <c r="S2308" i="16" l="1"/>
  <c r="A2308" i="16"/>
  <c r="D2307" i="16"/>
  <c r="F2307" i="16"/>
  <c r="G2307" i="16"/>
  <c r="G2308" i="16" l="1"/>
  <c r="D2308" i="16"/>
  <c r="F2308" i="16"/>
  <c r="S2309" i="16"/>
  <c r="A2309" i="16"/>
  <c r="S2310" i="16" l="1"/>
  <c r="A2310" i="16"/>
  <c r="D2309" i="16"/>
  <c r="G2309" i="16"/>
  <c r="F2309" i="16"/>
  <c r="S2311" i="16" l="1"/>
  <c r="A2311" i="16"/>
  <c r="D2310" i="16"/>
  <c r="F2310" i="16"/>
  <c r="G2310" i="16"/>
  <c r="F2311" i="16" l="1"/>
  <c r="D2311" i="16"/>
  <c r="G2311" i="16"/>
  <c r="S2312" i="16"/>
  <c r="A2312" i="16"/>
  <c r="G2312" i="16" l="1"/>
  <c r="D2312" i="16"/>
  <c r="F2312" i="16"/>
  <c r="S2313" i="16"/>
  <c r="A2313" i="16"/>
  <c r="D2313" i="16" l="1"/>
  <c r="F2313" i="16"/>
  <c r="G2313" i="16"/>
  <c r="S2314" i="16"/>
  <c r="A2314" i="16"/>
  <c r="S2315" i="16" l="1"/>
  <c r="A2315" i="16"/>
  <c r="D2314" i="16"/>
  <c r="G2314" i="16"/>
  <c r="F2314" i="16"/>
  <c r="F2315" i="16" l="1"/>
  <c r="G2315" i="16"/>
  <c r="D2315" i="16"/>
  <c r="S2316" i="16"/>
  <c r="A2316" i="16"/>
  <c r="F2316" i="16" l="1"/>
  <c r="D2316" i="16"/>
  <c r="G2316" i="16"/>
  <c r="A2317" i="16"/>
  <c r="S2317" i="16"/>
  <c r="S2318" i="16" l="1"/>
  <c r="A2318" i="16"/>
  <c r="F2317" i="16"/>
  <c r="D2317" i="16"/>
  <c r="G2317" i="16"/>
  <c r="F2318" i="16" l="1"/>
  <c r="D2318" i="16"/>
  <c r="G2318" i="16"/>
  <c r="A2319" i="16"/>
  <c r="S2319" i="16"/>
  <c r="S2320" i="16" l="1"/>
  <c r="A2320" i="16"/>
  <c r="F2319" i="16"/>
  <c r="D2319" i="16"/>
  <c r="G2319" i="16"/>
  <c r="G2320" i="16" l="1"/>
  <c r="F2320" i="16"/>
  <c r="D2320" i="16"/>
  <c r="S2321" i="16"/>
  <c r="A2321" i="16"/>
  <c r="S2322" i="16" l="1"/>
  <c r="A2322" i="16"/>
  <c r="F2321" i="16"/>
  <c r="D2321" i="16"/>
  <c r="G2321" i="16"/>
  <c r="D2322" i="16" l="1"/>
  <c r="G2322" i="16"/>
  <c r="F2322" i="16"/>
  <c r="S2323" i="16"/>
  <c r="A2323" i="16"/>
  <c r="A2324" i="16" l="1"/>
  <c r="S2324" i="16"/>
  <c r="G2323" i="16"/>
  <c r="F2323" i="16"/>
  <c r="D2323" i="16"/>
  <c r="G2324" i="16" l="1"/>
  <c r="F2324" i="16"/>
  <c r="D2324" i="16"/>
  <c r="S2325" i="16"/>
  <c r="A2325" i="16"/>
  <c r="A2326" i="16" l="1"/>
  <c r="S2326" i="16"/>
  <c r="F2325" i="16"/>
  <c r="G2325" i="16"/>
  <c r="D2325" i="16"/>
  <c r="G2326" i="16" l="1"/>
  <c r="D2326" i="16"/>
  <c r="F2326" i="16"/>
  <c r="S2327" i="16"/>
  <c r="A2327" i="16"/>
  <c r="G2327" i="16" l="1"/>
  <c r="F2327" i="16"/>
  <c r="D2327" i="16"/>
  <c r="S2328" i="16"/>
  <c r="A2328" i="16"/>
  <c r="S2329" i="16" l="1"/>
  <c r="A2329" i="16"/>
  <c r="F2328" i="16"/>
  <c r="D2328" i="16"/>
  <c r="G2328" i="16"/>
  <c r="G2329" i="16" l="1"/>
  <c r="F2329" i="16"/>
  <c r="D2329" i="16"/>
  <c r="A2330" i="16"/>
  <c r="S2330" i="16"/>
  <c r="S2331" i="16" l="1"/>
  <c r="A2331" i="16"/>
  <c r="G2330" i="16"/>
  <c r="D2330" i="16"/>
  <c r="F2330" i="16"/>
  <c r="F2331" i="16" l="1"/>
  <c r="D2331" i="16"/>
  <c r="G2331" i="16"/>
  <c r="A2332" i="16"/>
  <c r="S2332" i="16"/>
  <c r="A2333" i="16" l="1"/>
  <c r="S2333" i="16"/>
  <c r="F2332" i="16"/>
  <c r="G2332" i="16"/>
  <c r="D2332" i="16"/>
  <c r="D2333" i="16" l="1"/>
  <c r="G2333" i="16"/>
  <c r="F2333" i="16"/>
  <c r="S2334" i="16"/>
  <c r="A2334" i="16"/>
  <c r="D2334" i="16" l="1"/>
  <c r="F2334" i="16"/>
  <c r="G2334" i="16"/>
  <c r="S2335" i="16"/>
  <c r="A2335" i="16"/>
  <c r="S2336" i="16" l="1"/>
  <c r="A2336" i="16"/>
  <c r="D2335" i="16"/>
  <c r="G2335" i="16"/>
  <c r="F2335" i="16"/>
  <c r="G2336" i="16" l="1"/>
  <c r="D2336" i="16"/>
  <c r="F2336" i="16"/>
  <c r="S2337" i="16"/>
  <c r="A2337" i="16"/>
  <c r="S2338" i="16" l="1"/>
  <c r="A2338" i="16"/>
  <c r="D2337" i="16"/>
  <c r="F2337" i="16"/>
  <c r="G2337" i="16"/>
  <c r="S2339" i="16" l="1"/>
  <c r="A2339" i="16"/>
  <c r="D2338" i="16"/>
  <c r="F2338" i="16"/>
  <c r="G2338" i="16"/>
  <c r="D2339" i="16" l="1"/>
  <c r="G2339" i="16"/>
  <c r="F2339" i="16"/>
  <c r="S2340" i="16"/>
  <c r="A2340" i="16"/>
  <c r="S2341" i="16" l="1"/>
  <c r="A2341" i="16"/>
  <c r="F2340" i="16"/>
  <c r="G2340" i="16"/>
  <c r="D2340" i="16"/>
  <c r="D2341" i="16" l="1"/>
  <c r="F2341" i="16"/>
  <c r="G2341" i="16"/>
  <c r="S2342" i="16"/>
  <c r="A2342" i="16"/>
  <c r="F2342" i="16" l="1"/>
  <c r="D2342" i="16"/>
  <c r="G2342" i="16"/>
  <c r="A2343" i="16"/>
  <c r="S2343" i="16"/>
  <c r="D2343" i="16" l="1"/>
  <c r="G2343" i="16"/>
  <c r="F2343" i="16"/>
  <c r="S2344" i="16"/>
  <c r="A2344" i="16"/>
  <c r="S2345" i="16" l="1"/>
  <c r="A2345" i="16"/>
  <c r="G2344" i="16"/>
  <c r="F2344" i="16"/>
  <c r="D2344" i="16"/>
  <c r="G2345" i="16" l="1"/>
  <c r="D2345" i="16"/>
  <c r="F2345" i="16"/>
  <c r="A2346" i="16"/>
  <c r="S2346" i="16"/>
  <c r="S2347" i="16" l="1"/>
  <c r="A2347" i="16"/>
  <c r="G2346" i="16"/>
  <c r="F2346" i="16"/>
  <c r="D2346" i="16"/>
  <c r="F2347" i="16" l="1"/>
  <c r="D2347" i="16"/>
  <c r="G2347" i="16"/>
  <c r="A2348" i="16"/>
  <c r="S2348" i="16"/>
  <c r="G2348" i="16" l="1"/>
  <c r="F2348" i="16"/>
  <c r="D2348" i="16"/>
  <c r="S2349" i="16"/>
  <c r="A2349" i="16"/>
  <c r="S2350" i="16" l="1"/>
  <c r="A2350" i="16"/>
  <c r="F2349" i="16"/>
  <c r="D2349" i="16"/>
  <c r="G2349" i="16"/>
  <c r="D2350" i="16" l="1"/>
  <c r="F2350" i="16"/>
  <c r="G2350" i="16"/>
  <c r="S2351" i="16"/>
  <c r="A2351" i="16"/>
  <c r="A2352" i="16" l="1"/>
  <c r="S2352" i="16"/>
  <c r="G2351" i="16"/>
  <c r="D2351" i="16"/>
  <c r="F2351" i="16"/>
  <c r="F2352" i="16" l="1"/>
  <c r="D2352" i="16"/>
  <c r="G2352" i="16"/>
  <c r="S2353" i="16"/>
  <c r="A2353" i="16"/>
  <c r="G2353" i="16" l="1"/>
  <c r="F2353" i="16"/>
  <c r="D2353" i="16"/>
  <c r="A2354" i="16"/>
  <c r="S2354" i="16"/>
  <c r="S2355" i="16" l="1"/>
  <c r="A2355" i="16"/>
  <c r="D2354" i="16"/>
  <c r="G2354" i="16"/>
  <c r="F2354" i="16"/>
  <c r="G2355" i="16" l="1"/>
  <c r="F2355" i="16"/>
  <c r="D2355" i="16"/>
  <c r="S2356" i="16"/>
  <c r="A2356" i="16"/>
  <c r="A2357" i="16" l="1"/>
  <c r="S2357" i="16"/>
  <c r="G2356" i="16"/>
  <c r="F2356" i="16"/>
  <c r="D2356" i="16"/>
  <c r="S2358" i="16" l="1"/>
  <c r="A2358" i="16"/>
  <c r="D2357" i="16"/>
  <c r="F2357" i="16"/>
  <c r="G2357" i="16"/>
  <c r="S2359" i="16" l="1"/>
  <c r="A2359" i="16"/>
  <c r="D2358" i="16"/>
  <c r="F2358" i="16"/>
  <c r="G2358" i="16"/>
  <c r="F2359" i="16" l="1"/>
  <c r="D2359" i="16"/>
  <c r="G2359" i="16"/>
  <c r="S2360" i="16"/>
  <c r="A2360" i="16"/>
  <c r="A2361" i="16" l="1"/>
  <c r="S2361" i="16"/>
  <c r="G2360" i="16"/>
  <c r="F2360" i="16"/>
  <c r="D2360" i="16"/>
  <c r="S2362" i="16" l="1"/>
  <c r="A2362" i="16"/>
  <c r="D2361" i="16"/>
  <c r="G2361" i="16"/>
  <c r="F2361" i="16"/>
  <c r="D2362" i="16" l="1"/>
  <c r="F2362" i="16"/>
  <c r="G2362" i="16"/>
  <c r="S2363" i="16"/>
  <c r="A2363" i="16"/>
  <c r="S2364" i="16" l="1"/>
  <c r="A2364" i="16"/>
  <c r="D2363" i="16"/>
  <c r="G2363" i="16"/>
  <c r="F2363" i="16"/>
  <c r="S2365" i="16" l="1"/>
  <c r="A2365" i="16"/>
  <c r="D2364" i="16"/>
  <c r="F2364" i="16"/>
  <c r="G2364" i="16"/>
  <c r="G2365" i="16" l="1"/>
  <c r="F2365" i="16"/>
  <c r="D2365" i="16"/>
  <c r="S2366" i="16"/>
  <c r="A2366" i="16"/>
  <c r="G2366" i="16" l="1"/>
  <c r="F2366" i="16"/>
  <c r="D2366" i="16"/>
  <c r="S2367" i="16"/>
  <c r="A2367" i="16"/>
  <c r="S2368" i="16" l="1"/>
  <c r="A2368" i="16"/>
  <c r="F2367" i="16"/>
  <c r="G2367" i="16"/>
  <c r="D2367" i="16"/>
  <c r="G2368" i="16" l="1"/>
  <c r="D2368" i="16"/>
  <c r="F2368" i="16"/>
  <c r="S2369" i="16"/>
  <c r="A2369" i="16"/>
  <c r="D2369" i="16" l="1"/>
  <c r="G2369" i="16"/>
  <c r="F2369" i="16"/>
  <c r="S2370" i="16"/>
  <c r="A2370" i="16"/>
  <c r="F2370" i="16" l="1"/>
  <c r="G2370" i="16"/>
  <c r="D2370" i="16"/>
  <c r="S2371" i="16"/>
  <c r="A2371" i="16"/>
  <c r="S2372" i="16" l="1"/>
  <c r="A2372" i="16"/>
  <c r="F2371" i="16"/>
  <c r="G2371" i="16"/>
  <c r="D2371" i="16"/>
  <c r="G2372" i="16" l="1"/>
  <c r="D2372" i="16"/>
  <c r="F2372" i="16"/>
  <c r="S2373" i="16"/>
  <c r="A2373" i="16"/>
  <c r="G2373" i="16" l="1"/>
  <c r="F2373" i="16"/>
  <c r="D2373" i="16"/>
  <c r="A2374" i="16"/>
  <c r="S2374" i="16"/>
  <c r="S2375" i="16" l="1"/>
  <c r="A2375" i="16"/>
  <c r="F2374" i="16"/>
  <c r="G2374" i="16"/>
  <c r="D2374" i="16"/>
  <c r="D2375" i="16" l="1"/>
  <c r="G2375" i="16"/>
  <c r="F2375" i="16"/>
  <c r="S2376" i="16"/>
  <c r="A2376" i="16"/>
  <c r="S2377" i="16" l="1"/>
  <c r="A2377" i="16"/>
  <c r="G2376" i="16"/>
  <c r="F2376" i="16"/>
  <c r="D2376" i="16"/>
  <c r="D2377" i="16" l="1"/>
  <c r="F2377" i="16"/>
  <c r="G2377" i="16"/>
  <c r="A2378" i="16"/>
  <c r="S2378" i="16"/>
  <c r="S2379" i="16" l="1"/>
  <c r="A2379" i="16"/>
  <c r="F2378" i="16"/>
  <c r="G2378" i="16"/>
  <c r="D2378" i="16"/>
  <c r="D2379" i="16" l="1"/>
  <c r="F2379" i="16"/>
  <c r="G2379" i="16"/>
  <c r="S2380" i="16"/>
  <c r="A2380" i="16"/>
  <c r="D2380" i="16" l="1"/>
  <c r="G2380" i="16"/>
  <c r="F2380" i="16"/>
  <c r="S2381" i="16"/>
  <c r="A2381" i="16"/>
  <c r="F2381" i="16" l="1"/>
  <c r="D2381" i="16"/>
  <c r="G2381" i="16"/>
  <c r="A2382" i="16"/>
  <c r="S2382" i="16"/>
  <c r="S2383" i="16" l="1"/>
  <c r="A2383" i="16"/>
  <c r="D2382" i="16"/>
  <c r="G2382" i="16"/>
  <c r="F2382" i="16"/>
  <c r="F2383" i="16" l="1"/>
  <c r="D2383" i="16"/>
  <c r="G2383" i="16"/>
  <c r="S2384" i="16"/>
  <c r="A2384" i="16"/>
  <c r="D2384" i="16" l="1"/>
  <c r="G2384" i="16"/>
  <c r="F2384" i="16"/>
  <c r="S2385" i="16"/>
  <c r="A2385" i="16"/>
  <c r="S2386" i="16" l="1"/>
  <c r="A2386" i="16"/>
  <c r="D2385" i="16"/>
  <c r="F2385" i="16"/>
  <c r="G2385" i="16"/>
  <c r="G2386" i="16" l="1"/>
  <c r="F2386" i="16"/>
  <c r="D2386" i="16"/>
  <c r="S2387" i="16"/>
  <c r="A2387" i="16"/>
  <c r="D2387" i="16" l="1"/>
  <c r="F2387" i="16"/>
  <c r="G2387" i="16"/>
  <c r="S2388" i="16"/>
  <c r="A2388" i="16"/>
  <c r="F2388" i="16" l="1"/>
  <c r="D2388" i="16"/>
  <c r="G2388" i="16"/>
  <c r="S2389" i="16"/>
  <c r="A2389" i="16"/>
  <c r="S2390" i="16" l="1"/>
  <c r="A2390" i="16"/>
  <c r="F2389" i="16"/>
  <c r="G2389" i="16"/>
  <c r="D2389" i="16"/>
  <c r="D2390" i="16" l="1"/>
  <c r="G2390" i="16"/>
  <c r="F2390" i="16"/>
  <c r="S2391" i="16"/>
  <c r="A2391" i="16"/>
  <c r="F2391" i="16" l="1"/>
  <c r="D2391" i="16"/>
  <c r="G2391" i="16"/>
  <c r="S2392" i="16"/>
  <c r="A2392" i="16"/>
  <c r="D2392" i="16" l="1"/>
  <c r="F2392" i="16"/>
  <c r="G2392" i="16"/>
  <c r="A2393" i="16"/>
  <c r="S2393" i="16"/>
  <c r="D2393" i="16" l="1"/>
  <c r="G2393" i="16"/>
  <c r="F2393" i="16"/>
  <c r="S2394" i="16"/>
  <c r="A2394" i="16"/>
  <c r="G2394" i="16" l="1"/>
  <c r="F2394" i="16"/>
  <c r="D2394" i="16"/>
  <c r="S2395" i="16"/>
  <c r="A2395" i="16"/>
  <c r="S2396" i="16" l="1"/>
  <c r="A2396" i="16"/>
  <c r="F2395" i="16"/>
  <c r="D2395" i="16"/>
  <c r="G2395" i="16"/>
  <c r="G2396" i="16" l="1"/>
  <c r="F2396" i="16"/>
  <c r="D2396" i="16"/>
  <c r="S2397" i="16"/>
  <c r="A2397" i="16"/>
  <c r="G2397" i="16" l="1"/>
  <c r="D2397" i="16"/>
  <c r="F2397" i="16"/>
  <c r="S2398" i="16"/>
  <c r="A2398" i="16"/>
  <c r="F2398" i="16" l="1"/>
  <c r="D2398" i="16"/>
  <c r="G2398" i="16"/>
  <c r="S2399" i="16"/>
  <c r="A2399" i="16"/>
  <c r="S2400" i="16" l="1"/>
  <c r="A2400" i="16"/>
  <c r="G2399" i="16"/>
  <c r="D2399" i="16"/>
  <c r="F2399" i="16"/>
  <c r="G2400" i="16" l="1"/>
  <c r="F2400" i="16"/>
  <c r="D2400" i="16"/>
  <c r="S2401" i="16"/>
  <c r="A2401" i="16"/>
  <c r="D2401" i="16" l="1"/>
  <c r="G2401" i="16"/>
  <c r="F2401" i="16"/>
  <c r="S2402" i="16"/>
  <c r="A2402" i="16"/>
  <c r="F2402" i="16" l="1"/>
  <c r="D2402" i="16"/>
  <c r="G2402" i="16"/>
  <c r="S2403" i="16"/>
  <c r="A2403" i="16"/>
  <c r="S2404" i="16" l="1"/>
  <c r="A2404" i="16"/>
  <c r="G2403" i="16"/>
  <c r="F2403" i="16"/>
  <c r="D2403" i="16"/>
  <c r="D2404" i="16" l="1"/>
  <c r="F2404" i="16"/>
  <c r="G2404" i="16"/>
  <c r="S2405" i="16"/>
  <c r="A2405" i="16"/>
  <c r="A2406" i="16" l="1"/>
  <c r="S2406" i="16"/>
  <c r="F2405" i="16"/>
  <c r="G2405" i="16"/>
  <c r="D2405" i="16"/>
  <c r="A2407" i="16" l="1"/>
  <c r="S2407" i="16"/>
  <c r="G2406" i="16"/>
  <c r="F2406" i="16"/>
  <c r="D2406" i="16"/>
  <c r="G2407" i="16" l="1"/>
  <c r="F2407" i="16"/>
  <c r="D2407" i="16"/>
  <c r="S2408" i="16"/>
  <c r="A2408" i="16"/>
  <c r="G2408" i="16" l="1"/>
  <c r="D2408" i="16"/>
  <c r="F2408" i="16"/>
  <c r="S2409" i="16"/>
  <c r="A2409" i="16"/>
  <c r="S2410" i="16" l="1"/>
  <c r="A2410" i="16"/>
  <c r="G2409" i="16"/>
  <c r="F2409" i="16"/>
  <c r="D2409" i="16"/>
  <c r="D2410" i="16" l="1"/>
  <c r="F2410" i="16"/>
  <c r="G2410" i="16"/>
  <c r="S2411" i="16"/>
  <c r="A2411" i="16"/>
  <c r="S2412" i="16" l="1"/>
  <c r="A2412" i="16"/>
  <c r="D2411" i="16"/>
  <c r="G2411" i="16"/>
  <c r="F2411" i="16"/>
  <c r="D2412" i="16" l="1"/>
  <c r="F2412" i="16"/>
  <c r="G2412" i="16"/>
  <c r="S2413" i="16"/>
  <c r="A2413" i="16"/>
  <c r="S2414" i="16" l="1"/>
  <c r="A2414" i="16"/>
  <c r="F2413" i="16"/>
  <c r="D2413" i="16"/>
  <c r="G2413" i="16"/>
  <c r="D2414" i="16" l="1"/>
  <c r="G2414" i="16"/>
  <c r="F2414" i="16"/>
  <c r="S2415" i="16"/>
  <c r="A2415" i="16"/>
  <c r="S2416" i="16" l="1"/>
  <c r="A2416" i="16"/>
  <c r="F2415" i="16"/>
  <c r="D2415" i="16"/>
  <c r="G2415" i="16"/>
  <c r="F2416" i="16" l="1"/>
  <c r="D2416" i="16"/>
  <c r="G2416" i="16"/>
  <c r="S2417" i="16"/>
  <c r="A2417" i="16"/>
  <c r="F2417" i="16" l="1"/>
  <c r="G2417" i="16"/>
  <c r="D2417" i="16"/>
  <c r="S2418" i="16"/>
  <c r="A2418" i="16"/>
  <c r="D2418" i="16" l="1"/>
  <c r="G2418" i="16"/>
  <c r="F2418" i="16"/>
  <c r="S2419" i="16"/>
  <c r="A2419" i="16"/>
  <c r="A2420" i="16" l="1"/>
  <c r="S2420" i="16"/>
  <c r="D2419" i="16"/>
  <c r="F2419" i="16"/>
  <c r="G2419" i="16"/>
  <c r="S2421" i="16" l="1"/>
  <c r="A2421" i="16"/>
  <c r="G2420" i="16"/>
  <c r="F2420" i="16"/>
  <c r="D2420" i="16"/>
  <c r="D2421" i="16" l="1"/>
  <c r="G2421" i="16"/>
  <c r="F2421" i="16"/>
  <c r="S2422" i="16"/>
  <c r="A2422" i="16"/>
  <c r="A2423" i="16" l="1"/>
  <c r="S2423" i="16"/>
  <c r="F2422" i="16"/>
  <c r="D2422" i="16"/>
  <c r="G2422" i="16"/>
  <c r="G2423" i="16" l="1"/>
  <c r="F2423" i="16"/>
  <c r="D2423" i="16"/>
  <c r="S2424" i="16"/>
  <c r="A2424" i="16"/>
  <c r="S2425" i="16" l="1"/>
  <c r="A2425" i="16"/>
  <c r="D2424" i="16"/>
  <c r="F2424" i="16"/>
  <c r="G2424" i="16"/>
  <c r="F2425" i="16" l="1"/>
  <c r="D2425" i="16"/>
  <c r="G2425" i="16"/>
  <c r="S2426" i="16"/>
  <c r="A2426" i="16"/>
  <c r="F2426" i="16" l="1"/>
  <c r="G2426" i="16"/>
  <c r="D2426" i="16"/>
  <c r="S2427" i="16"/>
  <c r="A2427" i="16"/>
  <c r="D2427" i="16" l="1"/>
  <c r="F2427" i="16"/>
  <c r="G2427" i="16"/>
  <c r="A2428" i="16"/>
  <c r="S2428" i="16"/>
  <c r="D2428" i="16" l="1"/>
  <c r="G2428" i="16"/>
  <c r="F2428" i="16"/>
  <c r="A2429" i="16"/>
  <c r="S2429" i="16"/>
  <c r="D2429" i="16" l="1"/>
  <c r="G2429" i="16"/>
  <c r="F2429" i="16"/>
  <c r="S2430" i="16"/>
  <c r="A2430" i="16"/>
  <c r="S2431" i="16" l="1"/>
  <c r="A2431" i="16"/>
  <c r="D2430" i="16"/>
  <c r="G2430" i="16"/>
  <c r="F2430" i="16"/>
  <c r="S2432" i="16" l="1"/>
  <c r="A2432" i="16"/>
  <c r="F2431" i="16"/>
  <c r="G2431" i="16"/>
  <c r="D2431" i="16"/>
  <c r="G2432" i="16" l="1"/>
  <c r="D2432" i="16"/>
  <c r="F2432" i="16"/>
  <c r="S2433" i="16"/>
  <c r="A2433" i="16"/>
  <c r="F2433" i="16" l="1"/>
  <c r="D2433" i="16"/>
  <c r="G2433" i="16"/>
  <c r="S2434" i="16"/>
  <c r="A2434" i="16"/>
  <c r="F2434" i="16" l="1"/>
  <c r="D2434" i="16"/>
  <c r="G2434" i="16"/>
  <c r="S2435" i="16"/>
  <c r="A2435" i="16"/>
  <c r="G2435" i="16" l="1"/>
  <c r="D2435" i="16"/>
  <c r="F2435" i="16"/>
  <c r="S2436" i="16"/>
  <c r="A2436" i="16"/>
  <c r="S2437" i="16" l="1"/>
  <c r="A2437" i="16"/>
  <c r="D2436" i="16"/>
  <c r="G2436" i="16"/>
  <c r="F2436" i="16"/>
  <c r="F2437" i="16" l="1"/>
  <c r="D2437" i="16"/>
  <c r="G2437" i="16"/>
  <c r="S2438" i="16"/>
  <c r="A2438" i="16"/>
  <c r="S2439" i="16" l="1"/>
  <c r="A2439" i="16"/>
  <c r="F2438" i="16"/>
  <c r="D2438" i="16"/>
  <c r="G2438" i="16"/>
  <c r="A2440" i="16" l="1"/>
  <c r="S2440" i="16"/>
  <c r="F2439" i="16"/>
  <c r="D2439" i="16"/>
  <c r="G2439" i="16"/>
  <c r="F2440" i="16" l="1"/>
  <c r="G2440" i="16"/>
  <c r="D2440" i="16"/>
  <c r="S2441" i="16"/>
  <c r="A2441" i="16"/>
  <c r="G2441" i="16" l="1"/>
  <c r="D2441" i="16"/>
  <c r="F2441" i="16"/>
  <c r="S2442" i="16"/>
  <c r="A2442" i="16"/>
  <c r="S2443" i="16" l="1"/>
  <c r="A2443" i="16"/>
  <c r="G2442" i="16"/>
  <c r="F2442" i="16"/>
  <c r="D2442" i="16"/>
  <c r="D2443" i="16" l="1"/>
  <c r="G2443" i="16"/>
  <c r="F2443" i="16"/>
  <c r="S2444" i="16"/>
  <c r="A2444" i="16"/>
  <c r="D2444" i="16" l="1"/>
  <c r="G2444" i="16"/>
  <c r="F2444" i="16"/>
  <c r="S2445" i="16"/>
  <c r="A2445" i="16"/>
  <c r="S2446" i="16" l="1"/>
  <c r="A2446" i="16"/>
  <c r="D2445" i="16"/>
  <c r="F2445" i="16"/>
  <c r="G2445" i="16"/>
  <c r="F2446" i="16" l="1"/>
  <c r="G2446" i="16"/>
  <c r="D2446" i="16"/>
  <c r="S2447" i="16"/>
  <c r="A2447" i="16"/>
  <c r="F2447" i="16" l="1"/>
  <c r="G2447" i="16"/>
  <c r="D2447" i="16"/>
  <c r="S2448" i="16"/>
  <c r="A2448" i="16"/>
  <c r="D2448" i="16" l="1"/>
  <c r="F2448" i="16"/>
  <c r="G2448" i="16"/>
  <c r="S2449" i="16"/>
  <c r="A2449" i="16"/>
  <c r="F2449" i="16" l="1"/>
  <c r="D2449" i="16"/>
  <c r="G2449" i="16"/>
  <c r="S2450" i="16"/>
  <c r="A2450" i="16"/>
  <c r="S2451" i="16" l="1"/>
  <c r="A2451" i="16"/>
  <c r="D2450" i="16"/>
  <c r="F2450" i="16"/>
  <c r="G2450" i="16"/>
  <c r="F2451" i="16" l="1"/>
  <c r="D2451" i="16"/>
  <c r="G2451" i="16"/>
  <c r="S2452" i="16"/>
  <c r="A2452" i="16"/>
  <c r="A2453" i="16" l="1"/>
  <c r="S2453" i="16"/>
  <c r="D2452" i="16"/>
  <c r="F2452" i="16"/>
  <c r="G2452" i="16"/>
  <c r="S2454" i="16" l="1"/>
  <c r="A2454" i="16"/>
  <c r="G2453" i="16"/>
  <c r="D2453" i="16"/>
  <c r="F2453" i="16"/>
  <c r="F2454" i="16" l="1"/>
  <c r="D2454" i="16"/>
  <c r="G2454" i="16"/>
  <c r="A2455" i="16"/>
  <c r="S2455" i="16"/>
  <c r="S2456" i="16" l="1"/>
  <c r="A2456" i="16"/>
  <c r="F2455" i="16"/>
  <c r="D2455" i="16"/>
  <c r="G2455" i="16"/>
  <c r="F2456" i="16" l="1"/>
  <c r="D2456" i="16"/>
  <c r="G2456" i="16"/>
  <c r="A2457" i="16"/>
  <c r="S2457" i="16"/>
  <c r="S2458" i="16" l="1"/>
  <c r="A2458" i="16"/>
  <c r="G2457" i="16"/>
  <c r="D2457" i="16"/>
  <c r="F2457" i="16"/>
  <c r="G2458" i="16" l="1"/>
  <c r="F2458" i="16"/>
  <c r="D2458" i="16"/>
  <c r="S2459" i="16"/>
  <c r="A2459" i="16"/>
  <c r="S2460" i="16" l="1"/>
  <c r="A2460" i="16"/>
  <c r="D2459" i="16"/>
  <c r="F2459" i="16"/>
  <c r="G2459" i="16"/>
  <c r="G2460" i="16" l="1"/>
  <c r="F2460" i="16"/>
  <c r="D2460" i="16"/>
  <c r="S2461" i="16"/>
  <c r="A2461" i="16"/>
  <c r="G2461" i="16" l="1"/>
  <c r="F2461" i="16"/>
  <c r="D2461" i="16"/>
  <c r="A2462" i="16"/>
  <c r="S2462" i="16"/>
  <c r="D2462" i="16" l="1"/>
  <c r="G2462" i="16"/>
  <c r="F2462" i="16"/>
  <c r="S2463" i="16"/>
  <c r="A2463" i="16"/>
  <c r="G2463" i="16" l="1"/>
  <c r="D2463" i="16"/>
  <c r="F2463" i="16"/>
  <c r="A2464" i="16"/>
  <c r="S2464" i="16"/>
  <c r="D2464" i="16" l="1"/>
  <c r="G2464" i="16"/>
  <c r="F2464" i="16"/>
  <c r="A2465" i="16"/>
  <c r="S2465" i="16"/>
  <c r="G2465" i="16" l="1"/>
  <c r="F2465" i="16"/>
  <c r="D2465" i="16"/>
  <c r="A2466" i="16"/>
  <c r="S2466" i="16"/>
  <c r="S2467" i="16" l="1"/>
  <c r="A2467" i="16"/>
  <c r="G2466" i="16"/>
  <c r="F2466" i="16"/>
  <c r="D2466" i="16"/>
  <c r="D2467" i="16" l="1"/>
  <c r="F2467" i="16"/>
  <c r="G2467" i="16"/>
  <c r="S2468" i="16"/>
  <c r="A2468" i="16"/>
  <c r="S2469" i="16" l="1"/>
  <c r="A2469" i="16"/>
  <c r="G2468" i="16"/>
  <c r="F2468" i="16"/>
  <c r="D2468" i="16"/>
  <c r="G2469" i="16" l="1"/>
  <c r="F2469" i="16"/>
  <c r="D2469" i="16"/>
  <c r="A2470" i="16"/>
  <c r="S2470" i="16"/>
  <c r="A2471" i="16" l="1"/>
  <c r="S2471" i="16"/>
  <c r="G2470" i="16"/>
  <c r="F2470" i="16"/>
  <c r="D2470" i="16"/>
  <c r="D2471" i="16" l="1"/>
  <c r="G2471" i="16"/>
  <c r="F2471" i="16"/>
  <c r="S2472" i="16"/>
  <c r="A2472" i="16"/>
  <c r="G2472" i="16" l="1"/>
  <c r="D2472" i="16"/>
  <c r="F2472" i="16"/>
  <c r="A2473" i="16"/>
  <c r="S2473" i="16"/>
  <c r="F2473" i="16" l="1"/>
  <c r="D2473" i="16"/>
  <c r="G2473" i="16"/>
  <c r="A2474" i="16"/>
  <c r="S2474" i="16"/>
  <c r="G2474" i="16" l="1"/>
  <c r="F2474" i="16"/>
  <c r="D2474" i="16"/>
  <c r="A2475" i="16"/>
  <c r="S2475" i="16"/>
  <c r="F2475" i="16" l="1"/>
  <c r="D2475" i="16"/>
  <c r="G2475" i="16"/>
  <c r="S2476" i="16"/>
  <c r="A2476" i="16"/>
  <c r="D2476" i="16" l="1"/>
  <c r="F2476" i="16"/>
  <c r="G2476" i="16"/>
  <c r="S2477" i="16"/>
  <c r="A2477" i="16"/>
  <c r="F2477" i="16" l="1"/>
  <c r="G2477" i="16"/>
  <c r="D2477" i="16"/>
  <c r="S2478" i="16"/>
  <c r="A2478" i="16"/>
  <c r="F2478" i="16" l="1"/>
  <c r="D2478" i="16"/>
  <c r="G2478" i="16"/>
  <c r="S2479" i="16"/>
  <c r="A2479" i="16"/>
  <c r="D2479" i="16" l="1"/>
  <c r="F2479" i="16"/>
  <c r="G2479" i="16"/>
  <c r="S2480" i="16"/>
  <c r="A2480" i="16"/>
  <c r="F2480" i="16" l="1"/>
  <c r="D2480" i="16"/>
  <c r="G2480" i="16"/>
  <c r="S2481" i="16"/>
  <c r="A2481" i="16"/>
  <c r="D2481" i="16" l="1"/>
  <c r="G2481" i="16"/>
  <c r="F2481" i="16"/>
  <c r="S2482" i="16"/>
  <c r="A2482" i="16"/>
  <c r="S2483" i="16" l="1"/>
  <c r="A2483" i="16"/>
  <c r="F2482" i="16"/>
  <c r="D2482" i="16"/>
  <c r="G2482" i="16"/>
  <c r="D2483" i="16" l="1"/>
  <c r="F2483" i="16"/>
  <c r="G2483" i="16"/>
  <c r="S2484" i="16"/>
  <c r="A2484" i="16"/>
  <c r="S2485" i="16" l="1"/>
  <c r="A2485" i="16"/>
  <c r="D2484" i="16"/>
  <c r="F2484" i="16"/>
  <c r="G2484" i="16"/>
  <c r="S2486" i="16" l="1"/>
  <c r="A2486" i="16"/>
  <c r="F2485" i="16"/>
  <c r="G2485" i="16"/>
  <c r="D2485" i="16"/>
  <c r="F2486" i="16" l="1"/>
  <c r="D2486" i="16"/>
  <c r="G2486" i="16"/>
  <c r="S2487" i="16"/>
  <c r="A2487" i="16"/>
  <c r="G2487" i="16" l="1"/>
  <c r="F2487" i="16"/>
  <c r="D2487" i="16"/>
  <c r="S2488" i="16"/>
  <c r="A2488" i="16"/>
  <c r="S2489" i="16" l="1"/>
  <c r="A2489" i="16"/>
  <c r="D2488" i="16"/>
  <c r="F2488" i="16"/>
  <c r="G2488" i="16"/>
  <c r="D2489" i="16" l="1"/>
  <c r="F2489" i="16"/>
  <c r="G2489" i="16"/>
  <c r="S2490" i="16"/>
  <c r="A2490" i="16"/>
  <c r="G2490" i="16" l="1"/>
  <c r="F2490" i="16"/>
  <c r="D2490" i="16"/>
  <c r="S2491" i="16"/>
  <c r="A2491" i="16"/>
  <c r="D2491" i="16" l="1"/>
  <c r="G2491" i="16"/>
  <c r="F2491" i="16"/>
  <c r="S2492" i="16"/>
  <c r="A2492" i="16"/>
  <c r="S2493" i="16" l="1"/>
  <c r="A2493" i="16"/>
  <c r="G2492" i="16"/>
  <c r="D2492" i="16"/>
  <c r="F2492" i="16"/>
  <c r="G2493" i="16" l="1"/>
  <c r="F2493" i="16"/>
  <c r="D2493" i="16"/>
  <c r="S2494" i="16"/>
  <c r="A2494" i="16"/>
  <c r="D2494" i="16" l="1"/>
  <c r="G2494" i="16"/>
  <c r="F2494" i="16"/>
  <c r="S2495" i="16"/>
  <c r="A2495" i="16"/>
  <c r="F2495" i="16" l="1"/>
  <c r="D2495" i="16"/>
  <c r="G2495" i="16"/>
  <c r="S2496" i="16"/>
  <c r="A2496" i="16"/>
  <c r="D2496" i="16" l="1"/>
  <c r="F2496" i="16"/>
  <c r="G2496" i="16"/>
  <c r="A2497" i="16"/>
  <c r="S2497" i="16"/>
  <c r="S2498" i="16" l="1"/>
  <c r="A2498" i="16"/>
  <c r="F2497" i="16"/>
  <c r="D2497" i="16"/>
  <c r="G2497" i="16"/>
  <c r="D2498" i="16" l="1"/>
  <c r="G2498" i="16"/>
  <c r="F2498" i="16"/>
  <c r="S2499" i="16"/>
  <c r="A2499" i="16"/>
  <c r="G2499" i="16" l="1"/>
  <c r="D2499" i="16"/>
  <c r="F2499" i="16"/>
  <c r="S2500" i="16"/>
  <c r="A2500" i="16"/>
  <c r="F2500" i="16" l="1"/>
  <c r="D2500" i="16"/>
  <c r="G2500" i="16"/>
  <c r="S2501" i="16"/>
  <c r="A2501" i="16"/>
  <c r="G2501" i="16" l="1"/>
  <c r="D2501" i="16"/>
  <c r="F2501" i="16"/>
  <c r="S2502" i="16"/>
  <c r="A2502" i="16"/>
  <c r="S2503" i="16" l="1"/>
  <c r="A2503" i="16"/>
  <c r="D2502" i="16"/>
  <c r="G2502" i="16"/>
  <c r="F2502" i="16"/>
  <c r="G2503" i="16" l="1"/>
  <c r="F2503" i="16"/>
  <c r="D2503" i="16"/>
  <c r="S2504" i="16"/>
  <c r="A2504" i="16"/>
  <c r="S2505" i="16" l="1"/>
  <c r="A2505" i="16"/>
  <c r="D2504" i="16"/>
  <c r="G2504" i="16"/>
  <c r="F2504" i="16"/>
  <c r="D2505" i="16" l="1"/>
  <c r="G2505" i="16"/>
  <c r="F2505" i="16"/>
  <c r="A2506" i="16"/>
  <c r="S2506" i="16"/>
  <c r="S2507" i="16" l="1"/>
  <c r="A2507" i="16"/>
  <c r="F2506" i="16"/>
  <c r="D2506" i="16"/>
  <c r="G2506" i="16"/>
  <c r="G2507" i="16" l="1"/>
  <c r="D2507" i="16"/>
  <c r="F2507" i="16"/>
  <c r="S2508" i="16"/>
  <c r="A2508" i="16"/>
  <c r="S2509" i="16" l="1"/>
  <c r="A2509" i="16"/>
  <c r="D2508" i="16"/>
  <c r="G2508" i="16"/>
  <c r="F2508" i="16"/>
  <c r="F2509" i="16" l="1"/>
  <c r="D2509" i="16"/>
  <c r="G2509" i="16"/>
  <c r="S2510" i="16"/>
  <c r="A2510" i="16"/>
  <c r="S2511" i="16" l="1"/>
  <c r="A2511" i="16"/>
  <c r="F2510" i="16"/>
  <c r="G2510" i="16"/>
  <c r="D2510" i="16"/>
  <c r="F2511" i="16" l="1"/>
  <c r="D2511" i="16"/>
  <c r="G2511" i="16"/>
  <c r="S2512" i="16"/>
  <c r="A2512" i="16"/>
  <c r="S2513" i="16" l="1"/>
  <c r="A2513" i="16"/>
  <c r="D2512" i="16"/>
  <c r="F2512" i="16"/>
  <c r="G2512" i="16"/>
  <c r="G2513" i="16" l="1"/>
  <c r="F2513" i="16"/>
  <c r="D2513" i="16"/>
  <c r="S2514" i="16"/>
  <c r="A2514" i="16"/>
  <c r="S2515" i="16" l="1"/>
  <c r="A2515" i="16"/>
  <c r="F2514" i="16"/>
  <c r="D2514" i="16"/>
  <c r="G2514" i="16"/>
  <c r="D2515" i="16" l="1"/>
  <c r="G2515" i="16"/>
  <c r="F2515" i="16"/>
  <c r="S2516" i="16"/>
  <c r="A2516" i="16"/>
  <c r="A2517" i="16" l="1"/>
  <c r="S2517" i="16"/>
  <c r="D2516" i="16"/>
  <c r="G2516" i="16"/>
  <c r="F2516" i="16"/>
  <c r="S2518" i="16" l="1"/>
  <c r="A2518" i="16"/>
  <c r="F2517" i="16"/>
  <c r="D2517" i="16"/>
  <c r="G2517" i="16"/>
  <c r="F2518" i="16" l="1"/>
  <c r="D2518" i="16"/>
  <c r="G2518" i="16"/>
  <c r="S2519" i="16"/>
  <c r="A2519" i="16"/>
  <c r="F2519" i="16" l="1"/>
  <c r="G2519" i="16"/>
  <c r="D2519" i="16"/>
  <c r="S2520" i="16"/>
  <c r="A2520" i="16"/>
  <c r="F2520" i="16" l="1"/>
  <c r="D2520" i="16"/>
  <c r="G2520" i="16"/>
  <c r="A2521" i="16"/>
  <c r="S2521" i="16"/>
  <c r="D2521" i="16" l="1"/>
  <c r="F2521" i="16"/>
  <c r="G2521" i="16"/>
  <c r="S2522" i="16"/>
  <c r="A2522" i="16"/>
  <c r="F2522" i="16" l="1"/>
  <c r="G2522" i="16"/>
  <c r="D2522" i="16"/>
  <c r="S2523" i="16"/>
  <c r="A2523" i="16"/>
  <c r="S2524" i="16" l="1"/>
  <c r="A2524" i="16"/>
  <c r="D2523" i="16"/>
  <c r="F2523" i="16"/>
  <c r="G2523" i="16"/>
  <c r="D2524" i="16" l="1"/>
  <c r="F2524" i="16"/>
  <c r="G2524" i="16"/>
  <c r="S2525" i="16"/>
  <c r="A2525" i="16"/>
  <c r="G2525" i="16" l="1"/>
  <c r="F2525" i="16"/>
  <c r="D2525" i="16"/>
  <c r="A2526" i="16"/>
  <c r="S2526" i="16"/>
  <c r="G2526" i="16" l="1"/>
  <c r="D2526" i="16"/>
  <c r="F2526" i="16"/>
  <c r="A2527" i="16"/>
  <c r="S2527" i="16"/>
  <c r="G2527" i="16" l="1"/>
  <c r="F2527" i="16"/>
  <c r="D2527" i="16"/>
  <c r="S2528" i="16"/>
  <c r="A2528" i="16"/>
  <c r="F2528" i="16" l="1"/>
  <c r="G2528" i="16"/>
  <c r="D2528" i="16"/>
  <c r="S2529" i="16"/>
  <c r="A2529" i="16"/>
  <c r="F2529" i="16" l="1"/>
  <c r="G2529" i="16"/>
  <c r="D2529" i="16"/>
  <c r="S2530" i="16"/>
  <c r="A2530" i="16"/>
  <c r="D2530" i="16" l="1"/>
  <c r="G2530" i="16"/>
  <c r="F2530" i="16"/>
  <c r="S2531" i="16"/>
  <c r="A2531" i="16"/>
  <c r="G2531" i="16" l="1"/>
  <c r="D2531" i="16"/>
  <c r="F2531" i="16"/>
  <c r="S2532" i="16"/>
  <c r="A2532" i="16"/>
  <c r="S2533" i="16" l="1"/>
  <c r="A2533" i="16"/>
  <c r="G2532" i="16"/>
  <c r="F2532" i="16"/>
  <c r="D2532" i="16"/>
  <c r="D2533" i="16" l="1"/>
  <c r="G2533" i="16"/>
  <c r="F2533" i="16"/>
  <c r="A2534" i="16"/>
  <c r="S2534" i="16"/>
  <c r="F2534" i="16" l="1"/>
  <c r="G2534" i="16"/>
  <c r="D2534" i="16"/>
  <c r="S2535" i="16"/>
  <c r="A2535" i="16"/>
  <c r="D2535" i="16" l="1"/>
  <c r="F2535" i="16"/>
  <c r="G2535" i="16"/>
  <c r="S2536" i="16"/>
  <c r="A2536" i="16"/>
  <c r="D2536" i="16" l="1"/>
  <c r="F2536" i="16"/>
  <c r="G2536" i="16"/>
  <c r="S2537" i="16"/>
  <c r="A2537" i="16"/>
  <c r="D2537" i="16" l="1"/>
  <c r="G2537" i="16"/>
  <c r="F2537" i="16"/>
  <c r="S2538" i="16"/>
  <c r="A2538" i="16"/>
  <c r="A2539" i="16" l="1"/>
  <c r="S2539" i="16"/>
  <c r="F2538" i="16"/>
  <c r="D2538" i="16"/>
  <c r="G2538" i="16"/>
  <c r="D2539" i="16" l="1"/>
  <c r="F2539" i="16"/>
  <c r="G2539" i="16"/>
  <c r="S2540" i="16"/>
  <c r="A2540" i="16"/>
  <c r="F2540" i="16" l="1"/>
  <c r="G2540" i="16"/>
  <c r="D2540" i="16"/>
  <c r="S2541" i="16"/>
  <c r="A2541" i="16"/>
  <c r="G2541" i="16" l="1"/>
  <c r="F2541" i="16"/>
  <c r="D2541" i="16"/>
  <c r="A2542" i="16"/>
  <c r="S2542" i="16"/>
  <c r="F2542" i="16" l="1"/>
  <c r="D2542" i="16"/>
  <c r="G2542" i="16"/>
  <c r="A2543" i="16"/>
  <c r="S2543" i="16"/>
  <c r="S2544" i="16" l="1"/>
  <c r="A2544" i="16"/>
  <c r="G2543" i="16"/>
  <c r="F2543" i="16"/>
  <c r="D2543" i="16"/>
  <c r="D2544" i="16" l="1"/>
  <c r="G2544" i="16"/>
  <c r="F2544" i="16"/>
  <c r="S2545" i="16"/>
  <c r="A2545" i="16"/>
  <c r="G2545" i="16" l="1"/>
  <c r="F2545" i="16"/>
  <c r="D2545" i="16"/>
  <c r="A2546" i="16"/>
  <c r="S2546" i="16"/>
  <c r="D2546" i="16" l="1"/>
  <c r="F2546" i="16"/>
  <c r="G2546" i="16"/>
  <c r="S2547" i="16"/>
  <c r="A2547" i="16"/>
  <c r="A2548" i="16" l="1"/>
  <c r="S2548" i="16"/>
  <c r="F2547" i="16"/>
  <c r="G2547" i="16"/>
  <c r="D2547" i="16"/>
  <c r="D2548" i="16" l="1"/>
  <c r="F2548" i="16"/>
  <c r="G2548" i="16"/>
  <c r="S2549" i="16"/>
  <c r="A2549" i="16"/>
  <c r="S2550" i="16" l="1"/>
  <c r="A2550" i="16"/>
  <c r="D2549" i="16"/>
  <c r="F2549" i="16"/>
  <c r="G2549" i="16"/>
  <c r="S2551" i="16" l="1"/>
  <c r="A2551" i="16"/>
  <c r="F2550" i="16"/>
  <c r="D2550" i="16"/>
  <c r="G2550" i="16"/>
  <c r="G2551" i="16" l="1"/>
  <c r="D2551" i="16"/>
  <c r="F2551" i="16"/>
  <c r="S2552" i="16"/>
  <c r="A2552" i="16"/>
  <c r="G2552" i="16" l="1"/>
  <c r="D2552" i="16"/>
  <c r="F2552" i="16"/>
  <c r="A2553" i="16"/>
  <c r="S2553" i="16"/>
  <c r="S2554" i="16" l="1"/>
  <c r="A2554" i="16"/>
  <c r="F2553" i="16"/>
  <c r="D2553" i="16"/>
  <c r="G2553" i="16"/>
  <c r="G2554" i="16" l="1"/>
  <c r="F2554" i="16"/>
  <c r="D2554" i="16"/>
  <c r="S2555" i="16"/>
  <c r="A2555" i="16"/>
  <c r="S2556" i="16" l="1"/>
  <c r="A2556" i="16"/>
  <c r="G2555" i="16"/>
  <c r="D2555" i="16"/>
  <c r="F2555" i="16"/>
  <c r="F2556" i="16" l="1"/>
  <c r="D2556" i="16"/>
  <c r="G2556" i="16"/>
  <c r="S2557" i="16"/>
  <c r="A2557" i="16"/>
  <c r="G2557" i="16" l="1"/>
  <c r="F2557" i="16"/>
  <c r="D2557" i="16"/>
  <c r="S2558" i="16"/>
  <c r="A2558" i="16"/>
  <c r="S2559" i="16" l="1"/>
  <c r="A2559" i="16"/>
  <c r="G2558" i="16"/>
  <c r="F2558" i="16"/>
  <c r="D2558" i="16"/>
  <c r="F2559" i="16" l="1"/>
  <c r="G2559" i="16"/>
  <c r="D2559" i="16"/>
  <c r="S2560" i="16"/>
  <c r="A2560" i="16"/>
  <c r="S2561" i="16" l="1"/>
  <c r="A2561" i="16"/>
  <c r="F2560" i="16"/>
  <c r="G2560" i="16"/>
  <c r="D2560" i="16"/>
  <c r="S2562" i="16" l="1"/>
  <c r="A2562" i="16"/>
  <c r="F2561" i="16"/>
  <c r="D2561" i="16"/>
  <c r="G2561" i="16"/>
  <c r="F2562" i="16" l="1"/>
  <c r="G2562" i="16"/>
  <c r="D2562" i="16"/>
  <c r="S2563" i="16"/>
  <c r="A2563" i="16"/>
  <c r="F2563" i="16" l="1"/>
  <c r="G2563" i="16"/>
  <c r="D2563" i="16"/>
  <c r="A2564" i="16"/>
  <c r="S2564" i="16"/>
  <c r="S2565" i="16" l="1"/>
  <c r="A2565" i="16"/>
  <c r="F2564" i="16"/>
  <c r="G2564" i="16"/>
  <c r="D2564" i="16"/>
  <c r="D2565" i="16" l="1"/>
  <c r="G2565" i="16"/>
  <c r="F2565" i="16"/>
  <c r="S2566" i="16"/>
  <c r="A2566" i="16"/>
  <c r="F2566" i="16" l="1"/>
  <c r="D2566" i="16"/>
  <c r="G2566" i="16"/>
  <c r="S2567" i="16"/>
  <c r="A2567" i="16"/>
  <c r="S2568" i="16" l="1"/>
  <c r="A2568" i="16"/>
  <c r="F2567" i="16"/>
  <c r="D2567" i="16"/>
  <c r="G2567" i="16"/>
  <c r="S2569" i="16" l="1"/>
  <c r="A2569" i="16"/>
  <c r="G2568" i="16"/>
  <c r="D2568" i="16"/>
  <c r="F2568" i="16"/>
  <c r="F2569" i="16" l="1"/>
  <c r="G2569" i="16"/>
  <c r="D2569" i="16"/>
  <c r="S2570" i="16"/>
  <c r="A2570" i="16"/>
  <c r="S2571" i="16" l="1"/>
  <c r="A2571" i="16"/>
  <c r="G2570" i="16"/>
  <c r="F2570" i="16"/>
  <c r="D2570" i="16"/>
  <c r="D2571" i="16" l="1"/>
  <c r="F2571" i="16"/>
  <c r="G2571" i="16"/>
  <c r="S2572" i="16"/>
  <c r="A2572" i="16"/>
  <c r="S2573" i="16" l="1"/>
  <c r="A2573" i="16"/>
  <c r="G2572" i="16"/>
  <c r="D2572" i="16"/>
  <c r="F2572" i="16"/>
  <c r="F2573" i="16" l="1"/>
  <c r="G2573" i="16"/>
  <c r="D2573" i="16"/>
  <c r="S2574" i="16"/>
  <c r="A2574" i="16"/>
  <c r="S2575" i="16" l="1"/>
  <c r="A2575" i="16"/>
  <c r="D2574" i="16"/>
  <c r="G2574" i="16"/>
  <c r="F2574" i="16"/>
  <c r="S2576" i="16" l="1"/>
  <c r="A2576" i="16"/>
  <c r="F2575" i="16"/>
  <c r="D2575" i="16"/>
  <c r="G2575" i="16"/>
  <c r="D2576" i="16" l="1"/>
  <c r="F2576" i="16"/>
  <c r="G2576" i="16"/>
  <c r="A2577" i="16"/>
  <c r="S2577" i="16"/>
  <c r="G2577" i="16" l="1"/>
  <c r="F2577" i="16"/>
  <c r="D2577" i="16"/>
  <c r="S2578" i="16"/>
  <c r="A2578" i="16"/>
  <c r="S2579" i="16" l="1"/>
  <c r="A2579" i="16"/>
  <c r="D2578" i="16"/>
  <c r="F2578" i="16"/>
  <c r="G2578" i="16"/>
  <c r="A2580" i="16" l="1"/>
  <c r="S2580" i="16"/>
  <c r="D2579" i="16"/>
  <c r="F2579" i="16"/>
  <c r="G2579" i="16"/>
  <c r="A2581" i="16" l="1"/>
  <c r="S2581" i="16"/>
  <c r="G2580" i="16"/>
  <c r="D2580" i="16"/>
  <c r="F2580" i="16"/>
  <c r="G2581" i="16" l="1"/>
  <c r="D2581" i="16"/>
  <c r="F2581" i="16"/>
  <c r="S2582" i="16"/>
  <c r="A2582" i="16"/>
  <c r="D2582" i="16" l="1"/>
  <c r="F2582" i="16"/>
  <c r="G2582" i="16"/>
  <c r="A2583" i="16"/>
  <c r="S2583" i="16"/>
  <c r="S2584" i="16" l="1"/>
  <c r="A2584" i="16"/>
  <c r="F2583" i="16"/>
  <c r="D2583" i="16"/>
  <c r="G2583" i="16"/>
  <c r="D2584" i="16" l="1"/>
  <c r="F2584" i="16"/>
  <c r="G2584" i="16"/>
  <c r="A2585" i="16"/>
  <c r="S2585" i="16"/>
  <c r="S2586" i="16" l="1"/>
  <c r="A2586" i="16"/>
  <c r="F2585" i="16"/>
  <c r="D2585" i="16"/>
  <c r="G2585" i="16"/>
  <c r="S2587" i="16" l="1"/>
  <c r="A2587" i="16"/>
  <c r="G2586" i="16"/>
  <c r="D2586" i="16"/>
  <c r="F2586" i="16"/>
  <c r="D2587" i="16" l="1"/>
  <c r="F2587" i="16"/>
  <c r="G2587" i="16"/>
  <c r="S2588" i="16"/>
  <c r="A2588" i="16"/>
  <c r="S2589" i="16" l="1"/>
  <c r="A2589" i="16"/>
  <c r="F2588" i="16"/>
  <c r="G2588" i="16"/>
  <c r="D2588" i="16"/>
  <c r="G2589" i="16" l="1"/>
  <c r="F2589" i="16"/>
  <c r="D2589" i="16"/>
  <c r="A2590" i="16"/>
  <c r="S2590" i="16"/>
  <c r="S2591" i="16" l="1"/>
  <c r="A2591" i="16"/>
  <c r="G2590" i="16"/>
  <c r="D2590" i="16"/>
  <c r="F2590" i="16"/>
  <c r="G2591" i="16" l="1"/>
  <c r="F2591" i="16"/>
  <c r="D2591" i="16"/>
  <c r="A2592" i="16"/>
  <c r="S2592" i="16"/>
  <c r="S2593" i="16" l="1"/>
  <c r="A2593" i="16"/>
  <c r="D2592" i="16"/>
  <c r="F2592" i="16"/>
  <c r="G2592" i="16"/>
  <c r="D2593" i="16" l="1"/>
  <c r="G2593" i="16"/>
  <c r="F2593" i="16"/>
  <c r="S2594" i="16"/>
  <c r="A2594" i="16"/>
  <c r="S2595" i="16" l="1"/>
  <c r="A2595" i="16"/>
  <c r="D2594" i="16"/>
  <c r="F2594" i="16"/>
  <c r="G2594" i="16"/>
  <c r="F2595" i="16" l="1"/>
  <c r="G2595" i="16"/>
  <c r="D2595" i="16"/>
  <c r="S2596" i="16"/>
  <c r="A2596" i="16"/>
  <c r="G2596" i="16" l="1"/>
  <c r="D2596" i="16"/>
  <c r="F2596" i="16"/>
  <c r="S2597" i="16"/>
  <c r="A2597" i="16"/>
  <c r="G2597" i="16" l="1"/>
  <c r="D2597" i="16"/>
  <c r="F2597" i="16"/>
  <c r="S2598" i="16"/>
  <c r="A2598" i="16"/>
  <c r="S2599" i="16" l="1"/>
  <c r="A2599" i="16"/>
  <c r="D2598" i="16"/>
  <c r="F2598" i="16"/>
  <c r="G2598" i="16"/>
  <c r="G2599" i="16" l="1"/>
  <c r="F2599" i="16"/>
  <c r="D2599" i="16"/>
  <c r="S2600" i="16"/>
  <c r="A2600" i="16"/>
  <c r="S2601" i="16" l="1"/>
  <c r="A2601" i="16"/>
  <c r="D2600" i="16"/>
  <c r="G2600" i="16"/>
  <c r="F2600" i="16"/>
  <c r="D2601" i="16" l="1"/>
  <c r="F2601" i="16"/>
  <c r="G2601" i="16"/>
  <c r="S2602" i="16"/>
  <c r="A2602" i="16"/>
  <c r="A2603" i="16" l="1"/>
  <c r="S2603" i="16"/>
  <c r="D2602" i="16"/>
  <c r="F2602" i="16"/>
  <c r="G2602" i="16"/>
  <c r="F2603" i="16" l="1"/>
  <c r="D2603" i="16"/>
  <c r="G2603" i="16"/>
  <c r="A2604" i="16"/>
  <c r="S2604" i="16"/>
  <c r="F2604" i="16" l="1"/>
  <c r="D2604" i="16"/>
  <c r="G2604" i="16"/>
  <c r="S2605" i="16"/>
  <c r="A2605" i="16"/>
  <c r="D2605" i="16" l="1"/>
  <c r="F2605" i="16"/>
  <c r="G2605" i="16"/>
  <c r="S2606" i="16"/>
  <c r="A2606" i="16"/>
  <c r="F2606" i="16" l="1"/>
  <c r="G2606" i="16"/>
  <c r="D2606" i="16"/>
  <c r="S2607" i="16"/>
  <c r="A2607" i="16"/>
  <c r="F2607" i="16" l="1"/>
  <c r="D2607" i="16"/>
  <c r="G2607" i="16"/>
  <c r="S2608" i="16"/>
  <c r="A2608" i="16"/>
  <c r="F2608" i="16" l="1"/>
  <c r="G2608" i="16"/>
  <c r="D2608" i="16"/>
  <c r="S2609" i="16"/>
  <c r="A2609" i="16"/>
  <c r="F2609" i="16" l="1"/>
  <c r="D2609" i="16"/>
  <c r="G2609" i="16"/>
  <c r="A2610" i="16"/>
  <c r="S2610" i="16"/>
  <c r="S2611" i="16" l="1"/>
  <c r="A2611" i="16"/>
  <c r="F2610" i="16"/>
  <c r="D2610" i="16"/>
  <c r="G2610" i="16"/>
  <c r="G2611" i="16" l="1"/>
  <c r="D2611" i="16"/>
  <c r="F2611" i="16"/>
  <c r="S2612" i="16"/>
  <c r="A2612" i="16"/>
  <c r="S2613" i="16" l="1"/>
  <c r="A2613" i="16"/>
  <c r="D2612" i="16"/>
  <c r="F2612" i="16"/>
  <c r="G2612" i="16"/>
  <c r="G2613" i="16" l="1"/>
  <c r="F2613" i="16"/>
  <c r="D2613" i="16"/>
  <c r="A2614" i="16"/>
  <c r="S2614" i="16"/>
  <c r="D2614" i="16" l="1"/>
  <c r="F2614" i="16"/>
  <c r="G2614" i="16"/>
  <c r="A2615" i="16"/>
  <c r="S2615" i="16"/>
  <c r="G2615" i="16" l="1"/>
  <c r="F2615" i="16"/>
  <c r="D2615" i="16"/>
  <c r="S2616" i="16"/>
  <c r="A2616" i="16"/>
  <c r="G2616" i="16" l="1"/>
  <c r="D2616" i="16"/>
  <c r="F2616" i="16"/>
  <c r="A2617" i="16"/>
  <c r="S2617" i="16"/>
  <c r="F2617" i="16" l="1"/>
  <c r="D2617" i="16"/>
  <c r="G2617" i="16"/>
  <c r="S2618" i="16"/>
  <c r="A2618" i="16"/>
  <c r="G2618" i="16" l="1"/>
  <c r="D2618" i="16"/>
  <c r="F2618" i="16"/>
  <c r="S2619" i="16"/>
  <c r="A2619" i="16"/>
  <c r="G2619" i="16" l="1"/>
  <c r="D2619" i="16"/>
  <c r="F2619" i="16"/>
  <c r="S2620" i="16"/>
  <c r="A2620" i="16"/>
  <c r="G2620" i="16" l="1"/>
  <c r="F2620" i="16"/>
  <c r="D2620" i="16"/>
  <c r="A2621" i="16"/>
  <c r="S2621" i="16"/>
  <c r="A2622" i="16" l="1"/>
  <c r="S2622" i="16"/>
  <c r="D2621" i="16"/>
  <c r="G2621" i="16"/>
  <c r="F2621" i="16"/>
  <c r="S2623" i="16" l="1"/>
  <c r="A2623" i="16"/>
  <c r="D2622" i="16"/>
  <c r="G2622" i="16"/>
  <c r="F2622" i="16"/>
  <c r="D2623" i="16" l="1"/>
  <c r="F2623" i="16"/>
  <c r="G2623" i="16"/>
  <c r="S2624" i="16"/>
  <c r="A2624" i="16"/>
  <c r="D2624" i="16" l="1"/>
  <c r="F2624" i="16"/>
  <c r="G2624" i="16"/>
  <c r="A2625" i="16"/>
  <c r="S2625" i="16"/>
  <c r="D2625" i="16" l="1"/>
  <c r="F2625" i="16"/>
  <c r="G2625" i="16"/>
  <c r="A2626" i="16"/>
  <c r="S2626" i="16"/>
  <c r="G2626" i="16" l="1"/>
  <c r="F2626" i="16"/>
  <c r="D2626" i="16"/>
  <c r="S2627" i="16"/>
  <c r="A2627" i="16"/>
  <c r="D2627" i="16" l="1"/>
  <c r="G2627" i="16"/>
  <c r="F2627" i="16"/>
  <c r="S2628" i="16"/>
  <c r="A2628" i="16"/>
  <c r="S2629" i="16" l="1"/>
  <c r="A2629" i="16"/>
  <c r="F2628" i="16"/>
  <c r="D2628" i="16"/>
  <c r="G2628" i="16"/>
  <c r="D2629" i="16" l="1"/>
  <c r="G2629" i="16"/>
  <c r="F2629" i="16"/>
  <c r="S2630" i="16"/>
  <c r="A2630" i="16"/>
  <c r="A2631" i="16" l="1"/>
  <c r="S2631" i="16"/>
  <c r="G2630" i="16"/>
  <c r="D2630" i="16"/>
  <c r="F2630" i="16"/>
  <c r="S2632" i="16" l="1"/>
  <c r="A2632" i="16"/>
  <c r="G2631" i="16"/>
  <c r="F2631" i="16"/>
  <c r="D2631" i="16"/>
  <c r="G2632" i="16" l="1"/>
  <c r="D2632" i="16"/>
  <c r="F2632" i="16"/>
  <c r="S2633" i="16"/>
  <c r="A2633" i="16"/>
  <c r="D2633" i="16" l="1"/>
  <c r="G2633" i="16"/>
  <c r="F2633" i="16"/>
  <c r="S2634" i="16"/>
  <c r="A2634" i="16"/>
  <c r="F2634" i="16" l="1"/>
  <c r="G2634" i="16"/>
  <c r="D2634" i="16"/>
  <c r="S2635" i="16"/>
  <c r="A2635" i="16"/>
  <c r="S2636" i="16" l="1"/>
  <c r="A2636" i="16"/>
  <c r="F2635" i="16"/>
  <c r="G2635" i="16"/>
  <c r="D2635" i="16"/>
  <c r="D2636" i="16" l="1"/>
  <c r="G2636" i="16"/>
  <c r="F2636" i="16"/>
  <c r="S2637" i="16"/>
  <c r="A2637" i="16"/>
  <c r="A2638" i="16" l="1"/>
  <c r="S2638" i="16"/>
  <c r="F2637" i="16"/>
  <c r="D2637" i="16"/>
  <c r="G2637" i="16"/>
  <c r="S2639" i="16" l="1"/>
  <c r="A2639" i="16"/>
  <c r="D2638" i="16"/>
  <c r="F2638" i="16"/>
  <c r="G2638" i="16"/>
  <c r="D2639" i="16" l="1"/>
  <c r="G2639" i="16"/>
  <c r="F2639" i="16"/>
  <c r="S2640" i="16"/>
  <c r="A2640" i="16"/>
  <c r="S2641" i="16" l="1"/>
  <c r="A2641" i="16"/>
  <c r="G2640" i="16"/>
  <c r="F2640" i="16"/>
  <c r="D2640" i="16"/>
  <c r="G2641" i="16" l="1"/>
  <c r="D2641" i="16"/>
  <c r="F2641" i="16"/>
  <c r="S2642" i="16"/>
  <c r="A2642" i="16"/>
  <c r="G2642" i="16" l="1"/>
  <c r="D2642" i="16"/>
  <c r="F2642" i="16"/>
  <c r="S2643" i="16"/>
  <c r="A2643" i="16"/>
  <c r="G2643" i="16" l="1"/>
  <c r="F2643" i="16"/>
  <c r="D2643" i="16"/>
  <c r="S2644" i="16"/>
  <c r="A2644" i="16"/>
  <c r="A2645" i="16" l="1"/>
  <c r="S2645" i="16"/>
  <c r="D2644" i="16"/>
  <c r="G2644" i="16"/>
  <c r="F2644" i="16"/>
  <c r="F2645" i="16" l="1"/>
  <c r="D2645" i="16"/>
  <c r="G2645" i="16"/>
  <c r="S2646" i="16"/>
  <c r="A2646" i="16"/>
  <c r="S2647" i="16" l="1"/>
  <c r="A2647" i="16"/>
  <c r="F2646" i="16"/>
  <c r="G2646" i="16"/>
  <c r="D2646" i="16"/>
  <c r="G2647" i="16" l="1"/>
  <c r="D2647" i="16"/>
  <c r="F2647" i="16"/>
  <c r="S2648" i="16"/>
  <c r="A2648" i="16"/>
  <c r="S2649" i="16" l="1"/>
  <c r="A2649" i="16"/>
  <c r="D2648" i="16"/>
  <c r="F2648" i="16"/>
  <c r="G2648" i="16"/>
  <c r="D2649" i="16" l="1"/>
  <c r="G2649" i="16"/>
  <c r="F2649" i="16"/>
  <c r="S2650" i="16"/>
  <c r="A2650" i="16"/>
  <c r="S2651" i="16" l="1"/>
  <c r="A2651" i="16"/>
  <c r="F2650" i="16"/>
  <c r="G2650" i="16"/>
  <c r="D2650" i="16"/>
  <c r="D2651" i="16" l="1"/>
  <c r="F2651" i="16"/>
  <c r="G2651" i="16"/>
  <c r="S2652" i="16"/>
  <c r="A2652" i="16"/>
  <c r="A2653" i="16" l="1"/>
  <c r="S2653" i="16"/>
  <c r="G2652" i="16"/>
  <c r="F2652" i="16"/>
  <c r="D2652" i="16"/>
  <c r="G2653" i="16" l="1"/>
  <c r="F2653" i="16"/>
  <c r="D2653" i="16"/>
  <c r="S2654" i="16"/>
  <c r="A2654" i="16"/>
  <c r="S2655" i="16" l="1"/>
  <c r="A2655" i="16"/>
  <c r="D2654" i="16"/>
  <c r="G2654" i="16"/>
  <c r="F2654" i="16"/>
  <c r="G2655" i="16" l="1"/>
  <c r="D2655" i="16"/>
  <c r="F2655" i="16"/>
  <c r="S2656" i="16"/>
  <c r="A2656" i="16"/>
  <c r="S2657" i="16" l="1"/>
  <c r="A2657" i="16"/>
  <c r="G2656" i="16"/>
  <c r="D2656" i="16"/>
  <c r="F2656" i="16"/>
  <c r="D2657" i="16" l="1"/>
  <c r="F2657" i="16"/>
  <c r="G2657" i="16"/>
  <c r="S2658" i="16"/>
  <c r="A2658" i="16"/>
  <c r="G2658" i="16" l="1"/>
  <c r="F2658" i="16"/>
  <c r="D2658" i="16"/>
  <c r="A2659" i="16"/>
  <c r="S2659" i="16"/>
  <c r="G2659" i="16" l="1"/>
  <c r="D2659" i="16"/>
  <c r="F2659" i="16"/>
  <c r="S2660" i="16"/>
  <c r="A2660" i="16"/>
  <c r="S2661" i="16" l="1"/>
  <c r="A2661" i="16"/>
  <c r="G2660" i="16"/>
  <c r="D2660" i="16"/>
  <c r="F2660" i="16"/>
  <c r="D2661" i="16" l="1"/>
  <c r="G2661" i="16"/>
  <c r="F2661" i="16"/>
  <c r="S2662" i="16"/>
  <c r="A2662" i="16"/>
  <c r="F2662" i="16" l="1"/>
  <c r="G2662" i="16"/>
  <c r="D2662" i="16"/>
  <c r="S2663" i="16"/>
  <c r="A2663" i="16"/>
  <c r="G2663" i="16" l="1"/>
  <c r="F2663" i="16"/>
  <c r="D2663" i="16"/>
  <c r="A2664" i="16"/>
  <c r="S2664" i="16"/>
  <c r="S2665" i="16" l="1"/>
  <c r="A2665" i="16"/>
  <c r="D2664" i="16"/>
  <c r="G2664" i="16"/>
  <c r="F2664" i="16"/>
  <c r="D2665" i="16" l="1"/>
  <c r="G2665" i="16"/>
  <c r="F2665" i="16"/>
  <c r="S2666" i="16"/>
  <c r="A2666" i="16"/>
  <c r="S2667" i="16" l="1"/>
  <c r="A2667" i="16"/>
  <c r="F2666" i="16"/>
  <c r="G2666" i="16"/>
  <c r="D2666" i="16"/>
  <c r="F2667" i="16" l="1"/>
  <c r="D2667" i="16"/>
  <c r="G2667" i="16"/>
  <c r="A2668" i="16"/>
  <c r="S2668" i="16"/>
  <c r="D2668" i="16" l="1"/>
  <c r="F2668" i="16"/>
  <c r="G2668" i="16"/>
  <c r="S2669" i="16"/>
  <c r="A2669" i="16"/>
  <c r="G2669" i="16" l="1"/>
  <c r="F2669" i="16"/>
  <c r="D2669" i="16"/>
  <c r="S2670" i="16"/>
  <c r="A2670" i="16"/>
  <c r="S2671" i="16" l="1"/>
  <c r="A2671" i="16"/>
  <c r="D2670" i="16"/>
  <c r="G2670" i="16"/>
  <c r="F2670" i="16"/>
  <c r="F2671" i="16" l="1"/>
  <c r="D2671" i="16"/>
  <c r="G2671" i="16"/>
  <c r="S2672" i="16"/>
  <c r="A2672" i="16"/>
  <c r="S2673" i="16" l="1"/>
  <c r="A2673" i="16"/>
  <c r="F2672" i="16"/>
  <c r="G2672" i="16"/>
  <c r="D2672" i="16"/>
  <c r="F2673" i="16" l="1"/>
  <c r="D2673" i="16"/>
  <c r="G2673" i="16"/>
  <c r="S2674" i="16"/>
  <c r="A2674" i="16"/>
  <c r="F2674" i="16" l="1"/>
  <c r="D2674" i="16"/>
  <c r="G2674" i="16"/>
  <c r="A2675" i="16"/>
  <c r="S2675" i="16"/>
  <c r="D2675" i="16" l="1"/>
  <c r="G2675" i="16"/>
  <c r="F2675" i="16"/>
  <c r="A2676" i="16"/>
  <c r="S2676" i="16"/>
  <c r="F2676" i="16" l="1"/>
  <c r="G2676" i="16"/>
  <c r="D2676" i="16"/>
  <c r="S2677" i="16"/>
  <c r="A2677" i="16"/>
  <c r="D2677" i="16" l="1"/>
  <c r="F2677" i="16"/>
  <c r="G2677" i="16"/>
  <c r="A2678" i="16"/>
  <c r="S2678" i="16"/>
  <c r="F2678" i="16" l="1"/>
  <c r="D2678" i="16"/>
  <c r="G2678" i="16"/>
  <c r="S2679" i="16"/>
  <c r="A2679" i="16"/>
  <c r="S2680" i="16" l="1"/>
  <c r="A2680" i="16"/>
  <c r="F2679" i="16"/>
  <c r="G2679" i="16"/>
  <c r="D2679" i="16"/>
  <c r="D2680" i="16" l="1"/>
  <c r="G2680" i="16"/>
  <c r="F2680" i="16"/>
  <c r="S2681" i="16"/>
  <c r="A2681" i="16"/>
  <c r="S2682" i="16" l="1"/>
  <c r="A2682" i="16"/>
  <c r="G2681" i="16"/>
  <c r="F2681" i="16"/>
  <c r="D2681" i="16"/>
  <c r="F2682" i="16" l="1"/>
  <c r="D2682" i="16"/>
  <c r="G2682" i="16"/>
  <c r="S2683" i="16"/>
  <c r="A2683" i="16"/>
  <c r="G2683" i="16" l="1"/>
  <c r="D2683" i="16"/>
  <c r="F2683" i="16"/>
  <c r="S2684" i="16"/>
  <c r="A2684" i="16"/>
  <c r="F2684" i="16" l="1"/>
  <c r="G2684" i="16"/>
  <c r="D2684" i="16"/>
  <c r="S2685" i="16"/>
  <c r="A2685" i="16"/>
  <c r="G2685" i="16" l="1"/>
  <c r="F2685" i="16"/>
  <c r="D2685" i="16"/>
  <c r="S2686" i="16"/>
  <c r="A2686" i="16"/>
  <c r="F2686" i="16" l="1"/>
  <c r="D2686" i="16"/>
  <c r="G2686" i="16"/>
  <c r="S2687" i="16"/>
  <c r="A2687" i="16"/>
  <c r="S2688" i="16" l="1"/>
  <c r="A2688" i="16"/>
  <c r="G2687" i="16"/>
  <c r="D2687" i="16"/>
  <c r="F2687" i="16"/>
  <c r="F2688" i="16" l="1"/>
  <c r="D2688" i="16"/>
  <c r="G2688" i="16"/>
  <c r="A2689" i="16"/>
  <c r="S2689" i="16"/>
  <c r="S2690" i="16" l="1"/>
  <c r="A2690" i="16"/>
  <c r="D2689" i="16"/>
  <c r="F2689" i="16"/>
  <c r="G2689" i="16"/>
  <c r="G2690" i="16" l="1"/>
  <c r="D2690" i="16"/>
  <c r="F2690" i="16"/>
  <c r="A2691" i="16"/>
  <c r="S2691" i="16"/>
  <c r="F2691" i="16" l="1"/>
  <c r="G2691" i="16"/>
  <c r="D2691" i="16"/>
  <c r="S2692" i="16"/>
  <c r="A2692" i="16"/>
  <c r="S2693" i="16" l="1"/>
  <c r="A2693" i="16"/>
  <c r="G2692" i="16"/>
  <c r="F2692" i="16"/>
  <c r="D2692" i="16"/>
  <c r="F2693" i="16" l="1"/>
  <c r="G2693" i="16"/>
  <c r="D2693" i="16"/>
  <c r="S2694" i="16"/>
  <c r="A2694" i="16"/>
  <c r="S2695" i="16" l="1"/>
  <c r="A2695" i="16"/>
  <c r="G2694" i="16"/>
  <c r="D2694" i="16"/>
  <c r="F2694" i="16"/>
  <c r="G2695" i="16" l="1"/>
  <c r="D2695" i="16"/>
  <c r="F2695" i="16"/>
  <c r="S2696" i="16"/>
  <c r="A2696" i="16"/>
  <c r="D2696" i="16" l="1"/>
  <c r="F2696" i="16"/>
  <c r="G2696" i="16"/>
  <c r="S2697" i="16"/>
  <c r="A2697" i="16"/>
  <c r="S2698" i="16" l="1"/>
  <c r="A2698" i="16"/>
  <c r="G2697" i="16"/>
  <c r="F2697" i="16"/>
  <c r="D2697" i="16"/>
  <c r="D2698" i="16" l="1"/>
  <c r="G2698" i="16"/>
  <c r="F2698" i="16"/>
  <c r="S2699" i="16"/>
  <c r="A2699" i="16"/>
  <c r="D2699" i="16" l="1"/>
  <c r="G2699" i="16"/>
  <c r="F2699" i="16"/>
  <c r="S2700" i="16"/>
  <c r="A2700" i="16"/>
  <c r="D2700" i="16" l="1"/>
  <c r="F2700" i="16"/>
  <c r="G2700" i="16"/>
  <c r="S2701" i="16"/>
  <c r="A2701" i="16"/>
  <c r="F2701" i="16" l="1"/>
  <c r="D2701" i="16"/>
  <c r="G2701" i="16"/>
  <c r="S2702" i="16"/>
  <c r="A2702" i="16"/>
  <c r="F2702" i="16" l="1"/>
  <c r="G2702" i="16"/>
  <c r="D2702" i="16"/>
  <c r="S2703" i="16"/>
  <c r="A2703" i="16"/>
  <c r="G2703" i="16" l="1"/>
  <c r="D2703" i="16"/>
  <c r="F2703" i="16"/>
  <c r="S2704" i="16"/>
  <c r="A2704" i="16"/>
  <c r="F2704" i="16" l="1"/>
  <c r="D2704" i="16"/>
  <c r="G2704" i="16"/>
  <c r="S2705" i="16"/>
  <c r="A2705" i="16"/>
  <c r="D2705" i="16" l="1"/>
  <c r="G2705" i="16"/>
  <c r="F2705" i="16"/>
  <c r="A2706" i="16"/>
  <c r="S2706" i="16"/>
  <c r="A2707" i="16" l="1"/>
  <c r="S2707" i="16"/>
  <c r="D2706" i="16"/>
  <c r="G2706" i="16"/>
  <c r="F2706" i="16"/>
  <c r="S2708" i="16" l="1"/>
  <c r="A2708" i="16"/>
  <c r="G2707" i="16"/>
  <c r="F2707" i="16"/>
  <c r="D2707" i="16"/>
  <c r="D2708" i="16" l="1"/>
  <c r="F2708" i="16"/>
  <c r="G2708" i="16"/>
  <c r="S2709" i="16"/>
  <c r="A2709" i="16"/>
  <c r="S2710" i="16" l="1"/>
  <c r="A2710" i="16"/>
  <c r="G2709" i="16"/>
  <c r="D2709" i="16"/>
  <c r="F2709" i="16"/>
  <c r="A2711" i="16" l="1"/>
  <c r="S2711" i="16"/>
  <c r="D2710" i="16"/>
  <c r="G2710" i="16"/>
  <c r="F2710" i="16"/>
  <c r="D2711" i="16" l="1"/>
  <c r="G2711" i="16"/>
  <c r="F2711" i="16"/>
  <c r="A2712" i="16"/>
  <c r="S2712" i="16"/>
  <c r="S2713" i="16" l="1"/>
  <c r="A2713" i="16"/>
  <c r="D2712" i="16"/>
  <c r="F2712" i="16"/>
  <c r="G2712" i="16"/>
  <c r="D2713" i="16" l="1"/>
  <c r="G2713" i="16"/>
  <c r="F2713" i="16"/>
  <c r="S2714" i="16"/>
  <c r="A2714" i="16"/>
  <c r="S2715" i="16" l="1"/>
  <c r="A2715" i="16"/>
  <c r="F2714" i="16"/>
  <c r="G2714" i="16"/>
  <c r="D2714" i="16"/>
  <c r="D2715" i="16" l="1"/>
  <c r="F2715" i="16"/>
  <c r="G2715" i="16"/>
  <c r="S2716" i="16"/>
  <c r="A2716" i="16"/>
  <c r="D2716" i="16" l="1"/>
  <c r="G2716" i="16"/>
  <c r="F2716" i="16"/>
  <c r="S2717" i="16"/>
  <c r="A2717" i="16"/>
  <c r="A2718" i="16" l="1"/>
  <c r="S2718" i="16"/>
  <c r="D2717" i="16"/>
  <c r="G2717" i="16"/>
  <c r="F2717" i="16"/>
  <c r="F2718" i="16" l="1"/>
  <c r="D2718" i="16"/>
  <c r="G2718" i="16"/>
  <c r="S2719" i="16"/>
  <c r="A2719" i="16"/>
  <c r="S2720" i="16" l="1"/>
  <c r="A2720" i="16"/>
  <c r="G2719" i="16"/>
  <c r="F2719" i="16"/>
  <c r="D2719" i="16"/>
  <c r="S2721" i="16" l="1"/>
  <c r="A2721" i="16"/>
  <c r="D2720" i="16"/>
  <c r="F2720" i="16"/>
  <c r="G2720" i="16"/>
  <c r="D2721" i="16" l="1"/>
  <c r="G2721" i="16"/>
  <c r="F2721" i="16"/>
  <c r="A2722" i="16"/>
  <c r="S2722" i="16"/>
  <c r="S2723" i="16" l="1"/>
  <c r="A2723" i="16"/>
  <c r="G2722" i="16"/>
  <c r="F2722" i="16"/>
  <c r="D2722" i="16"/>
  <c r="G2723" i="16" l="1"/>
  <c r="D2723" i="16"/>
  <c r="F2723" i="16"/>
  <c r="S2724" i="16"/>
  <c r="A2724" i="16"/>
  <c r="G2724" i="16" l="1"/>
  <c r="D2724" i="16"/>
  <c r="F2724" i="16"/>
  <c r="A2725" i="16"/>
  <c r="S2725" i="16"/>
  <c r="S2726" i="16" l="1"/>
  <c r="A2726" i="16"/>
  <c r="F2725" i="16"/>
  <c r="G2725" i="16"/>
  <c r="D2725" i="16"/>
  <c r="G2726" i="16" l="1"/>
  <c r="D2726" i="16"/>
  <c r="F2726" i="16"/>
  <c r="S2727" i="16"/>
  <c r="A2727" i="16"/>
  <c r="S2728" i="16" l="1"/>
  <c r="A2728" i="16"/>
  <c r="G2727" i="16"/>
  <c r="F2727" i="16"/>
  <c r="D2727" i="16"/>
  <c r="D2728" i="16" l="1"/>
  <c r="F2728" i="16"/>
  <c r="G2728" i="16"/>
  <c r="S2729" i="16"/>
  <c r="A2729" i="16"/>
  <c r="A2730" i="16" l="1"/>
  <c r="S2730" i="16"/>
  <c r="F2729" i="16"/>
  <c r="D2729" i="16"/>
  <c r="G2729" i="16"/>
  <c r="A2731" i="16" l="1"/>
  <c r="S2731" i="16"/>
  <c r="D2730" i="16"/>
  <c r="F2730" i="16"/>
  <c r="G2730" i="16"/>
  <c r="S2732" i="16" l="1"/>
  <c r="A2732" i="16"/>
  <c r="G2731" i="16"/>
  <c r="D2731" i="16"/>
  <c r="F2731" i="16"/>
  <c r="F2732" i="16" l="1"/>
  <c r="D2732" i="16"/>
  <c r="G2732" i="16"/>
  <c r="A2733" i="16"/>
  <c r="S2733" i="16"/>
  <c r="G2733" i="16" l="1"/>
  <c r="D2733" i="16"/>
  <c r="F2733" i="16"/>
  <c r="S2734" i="16"/>
  <c r="A2734" i="16"/>
  <c r="S2735" i="16" l="1"/>
  <c r="A2735" i="16"/>
  <c r="D2734" i="16"/>
  <c r="F2734" i="16"/>
  <c r="G2734" i="16"/>
  <c r="D2735" i="16" l="1"/>
  <c r="F2735" i="16"/>
  <c r="G2735" i="16"/>
  <c r="A2736" i="16"/>
  <c r="S2736" i="16"/>
  <c r="S2737" i="16" l="1"/>
  <c r="A2737" i="16"/>
  <c r="D2736" i="16"/>
  <c r="G2736" i="16"/>
  <c r="F2736" i="16"/>
  <c r="D2737" i="16" l="1"/>
  <c r="G2737" i="16"/>
  <c r="F2737" i="16"/>
  <c r="S2738" i="16"/>
  <c r="A2738" i="16"/>
  <c r="G2738" i="16" l="1"/>
  <c r="D2738" i="16"/>
  <c r="F2738" i="16"/>
  <c r="S2739" i="16"/>
  <c r="A2739" i="16"/>
  <c r="S2740" i="16" l="1"/>
  <c r="A2740" i="16"/>
  <c r="G2739" i="16"/>
  <c r="D2739" i="16"/>
  <c r="F2739" i="16"/>
  <c r="S2741" i="16" l="1"/>
  <c r="A2741" i="16"/>
  <c r="G2740" i="16"/>
  <c r="F2740" i="16"/>
  <c r="D2740" i="16"/>
  <c r="F2741" i="16" l="1"/>
  <c r="D2741" i="16"/>
  <c r="G2741" i="16"/>
  <c r="S2742" i="16"/>
  <c r="A2742" i="16"/>
  <c r="S2743" i="16" l="1"/>
  <c r="A2743" i="16"/>
  <c r="D2742" i="16"/>
  <c r="G2742" i="16"/>
  <c r="F2742" i="16"/>
  <c r="G2743" i="16" l="1"/>
  <c r="F2743" i="16"/>
  <c r="D2743" i="16"/>
  <c r="S2744" i="16"/>
  <c r="A2744" i="16"/>
  <c r="S2745" i="16" l="1"/>
  <c r="A2745" i="16"/>
  <c r="G2744" i="16"/>
  <c r="F2744" i="16"/>
  <c r="D2744" i="16"/>
  <c r="G2745" i="16" l="1"/>
  <c r="D2745" i="16"/>
  <c r="F2745" i="16"/>
  <c r="S2746" i="16"/>
  <c r="A2746" i="16"/>
  <c r="D2746" i="16" l="1"/>
  <c r="G2746" i="16"/>
  <c r="F2746" i="16"/>
  <c r="S2747" i="16"/>
  <c r="A2747" i="16"/>
  <c r="S2748" i="16" l="1"/>
  <c r="A2748" i="16"/>
  <c r="F2747" i="16"/>
  <c r="D2747" i="16"/>
  <c r="G2747" i="16"/>
  <c r="F2748" i="16" l="1"/>
  <c r="D2748" i="16"/>
  <c r="G2748" i="16"/>
  <c r="S2749" i="16"/>
  <c r="A2749" i="16"/>
  <c r="D2749" i="16" l="1"/>
  <c r="G2749" i="16"/>
  <c r="F2749" i="16"/>
  <c r="S2750" i="16"/>
  <c r="A2750" i="16"/>
  <c r="S2751" i="16" l="1"/>
  <c r="A2751" i="16"/>
  <c r="D2750" i="16"/>
  <c r="F2750" i="16"/>
  <c r="G2750" i="16"/>
  <c r="D2751" i="16" l="1"/>
  <c r="G2751" i="16"/>
  <c r="F2751" i="16"/>
  <c r="S2752" i="16"/>
  <c r="A2752" i="16"/>
  <c r="F2752" i="16" l="1"/>
  <c r="D2752" i="16"/>
  <c r="G2752" i="16"/>
  <c r="S2753" i="16"/>
  <c r="A2753" i="16"/>
  <c r="S2754" i="16" l="1"/>
  <c r="A2754" i="16"/>
  <c r="D2753" i="16"/>
  <c r="G2753" i="16"/>
  <c r="F2753" i="16"/>
  <c r="D2754" i="16" l="1"/>
  <c r="G2754" i="16"/>
  <c r="F2754" i="16"/>
  <c r="S2755" i="16"/>
  <c r="A2755" i="16"/>
  <c r="F2755" i="16" l="1"/>
  <c r="D2755" i="16"/>
  <c r="G2755" i="16"/>
  <c r="S2756" i="16"/>
  <c r="A2756" i="16"/>
  <c r="S2757" i="16" l="1"/>
  <c r="A2757" i="16"/>
  <c r="F2756" i="16"/>
  <c r="G2756" i="16"/>
  <c r="D2756" i="16"/>
  <c r="A2758" i="16" l="1"/>
  <c r="S2758" i="16"/>
  <c r="D2757" i="16"/>
  <c r="G2757" i="16"/>
  <c r="F2757" i="16"/>
  <c r="S2759" i="16" l="1"/>
  <c r="A2759" i="16"/>
  <c r="F2758" i="16"/>
  <c r="D2758" i="16"/>
  <c r="G2758" i="16"/>
  <c r="S2760" i="16" l="1"/>
  <c r="A2760" i="16"/>
  <c r="F2759" i="16"/>
  <c r="G2759" i="16"/>
  <c r="D2759" i="16"/>
  <c r="D2760" i="16" l="1"/>
  <c r="G2760" i="16"/>
  <c r="F2760" i="16"/>
  <c r="S2761" i="16"/>
  <c r="A2761" i="16"/>
  <c r="S2762" i="16" l="1"/>
  <c r="A2762" i="16"/>
  <c r="G2761" i="16"/>
  <c r="F2761" i="16"/>
  <c r="D2761" i="16"/>
  <c r="G2762" i="16" l="1"/>
  <c r="F2762" i="16"/>
  <c r="D2762" i="16"/>
  <c r="S2763" i="16"/>
  <c r="A2763" i="16"/>
  <c r="S2764" i="16" l="1"/>
  <c r="A2764" i="16"/>
  <c r="F2763" i="16"/>
  <c r="G2763" i="16"/>
  <c r="D2763" i="16"/>
  <c r="D2764" i="16" l="1"/>
  <c r="G2764" i="16"/>
  <c r="F2764" i="16"/>
  <c r="S2765" i="16"/>
  <c r="A2765" i="16"/>
  <c r="S2766" i="16" l="1"/>
  <c r="A2766" i="16"/>
  <c r="D2765" i="16"/>
  <c r="G2765" i="16"/>
  <c r="F2765" i="16"/>
  <c r="F2766" i="16" l="1"/>
  <c r="D2766" i="16"/>
  <c r="G2766" i="16"/>
  <c r="S2767" i="16"/>
  <c r="A2767" i="16"/>
  <c r="F2767" i="16" l="1"/>
  <c r="D2767" i="16"/>
  <c r="G2767" i="16"/>
  <c r="A2768" i="16"/>
  <c r="S2768" i="16"/>
  <c r="D2768" i="16" l="1"/>
  <c r="G2768" i="16"/>
  <c r="F2768" i="16"/>
  <c r="S2769" i="16"/>
  <c r="A2769" i="16"/>
  <c r="F2769" i="16" l="1"/>
  <c r="D2769" i="16"/>
  <c r="G2769" i="16"/>
  <c r="A2770" i="16"/>
  <c r="S2770" i="16"/>
  <c r="S2771" i="16" l="1"/>
  <c r="A2771" i="16"/>
  <c r="F2770" i="16"/>
  <c r="D2770" i="16"/>
  <c r="G2770" i="16"/>
  <c r="F2771" i="16" l="1"/>
  <c r="D2771" i="16"/>
  <c r="G2771" i="16"/>
  <c r="S2772" i="16"/>
  <c r="A2772" i="16"/>
  <c r="D2772" i="16" l="1"/>
  <c r="F2772" i="16"/>
  <c r="G2772" i="16"/>
  <c r="S2773" i="16"/>
  <c r="A2773" i="16"/>
  <c r="S2774" i="16" l="1"/>
  <c r="A2774" i="16"/>
  <c r="F2773" i="16"/>
  <c r="G2773" i="16"/>
  <c r="D2773" i="16"/>
  <c r="A2775" i="16" l="1"/>
  <c r="S2775" i="16"/>
  <c r="F2774" i="16"/>
  <c r="D2774" i="16"/>
  <c r="G2774" i="16"/>
  <c r="S2776" i="16" l="1"/>
  <c r="A2776" i="16"/>
  <c r="G2775" i="16"/>
  <c r="D2775" i="16"/>
  <c r="F2775" i="16"/>
  <c r="D2776" i="16" l="1"/>
  <c r="G2776" i="16"/>
  <c r="F2776" i="16"/>
  <c r="S2777" i="16"/>
  <c r="A2777" i="16"/>
  <c r="G2777" i="16" l="1"/>
  <c r="D2777" i="16"/>
  <c r="F2777" i="16"/>
  <c r="S2778" i="16"/>
  <c r="A2778" i="16"/>
  <c r="S2779" i="16" l="1"/>
  <c r="A2779" i="16"/>
  <c r="D2778" i="16"/>
  <c r="G2778" i="16"/>
  <c r="F2778" i="16"/>
  <c r="D2779" i="16" l="1"/>
  <c r="G2779" i="16"/>
  <c r="F2779" i="16"/>
  <c r="S2780" i="16"/>
  <c r="A2780" i="16"/>
  <c r="S2781" i="16" l="1"/>
  <c r="A2781" i="16"/>
  <c r="D2780" i="16"/>
  <c r="G2780" i="16"/>
  <c r="F2780" i="16"/>
  <c r="G2781" i="16" l="1"/>
  <c r="D2781" i="16"/>
  <c r="F2781" i="16"/>
  <c r="S2782" i="16"/>
  <c r="A2782" i="16"/>
  <c r="F2782" i="16" l="1"/>
  <c r="G2782" i="16"/>
  <c r="D2782" i="16"/>
  <c r="S2783" i="16"/>
  <c r="A2783" i="16"/>
  <c r="S2784" i="16" l="1"/>
  <c r="A2784" i="16"/>
  <c r="D2783" i="16"/>
  <c r="G2783" i="16"/>
  <c r="F2783" i="16"/>
  <c r="F2784" i="16" l="1"/>
  <c r="G2784" i="16"/>
  <c r="D2784" i="16"/>
  <c r="S2785" i="16"/>
  <c r="A2785" i="16"/>
  <c r="D2785" i="16" l="1"/>
  <c r="F2785" i="16"/>
  <c r="G2785" i="16"/>
  <c r="S2786" i="16"/>
  <c r="A2786" i="16"/>
  <c r="D2786" i="16" l="1"/>
  <c r="G2786" i="16"/>
  <c r="F2786" i="16"/>
  <c r="S2787" i="16"/>
  <c r="A2787" i="16"/>
  <c r="D2787" i="16" l="1"/>
  <c r="F2787" i="16"/>
  <c r="G2787" i="16"/>
  <c r="A2788" i="16"/>
  <c r="S2788" i="16"/>
  <c r="D2788" i="16" l="1"/>
  <c r="G2788" i="16"/>
  <c r="F2788" i="16"/>
  <c r="S2789" i="16"/>
  <c r="A2789" i="16"/>
  <c r="A2790" i="16" l="1"/>
  <c r="S2790" i="16"/>
  <c r="D2789" i="16"/>
  <c r="F2789" i="16"/>
  <c r="G2789" i="16"/>
  <c r="F2790" i="16" l="1"/>
  <c r="D2790" i="16"/>
  <c r="G2790" i="16"/>
  <c r="A2791" i="16"/>
  <c r="S2791" i="16"/>
  <c r="S2792" i="16" l="1"/>
  <c r="A2792" i="16"/>
  <c r="G2791" i="16"/>
  <c r="F2791" i="16"/>
  <c r="D2791" i="16"/>
  <c r="S2793" i="16" l="1"/>
  <c r="A2793" i="16"/>
  <c r="G2792" i="16"/>
  <c r="D2792" i="16"/>
  <c r="F2792" i="16"/>
  <c r="S2794" i="16" l="1"/>
  <c r="A2794" i="16"/>
  <c r="D2793" i="16"/>
  <c r="G2793" i="16"/>
  <c r="F2793" i="16"/>
  <c r="G2794" i="16" l="1"/>
  <c r="D2794" i="16"/>
  <c r="F2794" i="16"/>
  <c r="S2795" i="16"/>
  <c r="A2795" i="16"/>
  <c r="D2795" i="16" l="1"/>
  <c r="G2795" i="16"/>
  <c r="F2795" i="16"/>
  <c r="S2796" i="16"/>
  <c r="A2796" i="16"/>
  <c r="D2796" i="16" l="1"/>
  <c r="G2796" i="16"/>
  <c r="F2796" i="16"/>
  <c r="S2797" i="16"/>
  <c r="A2797" i="16"/>
  <c r="D2797" i="16" l="1"/>
  <c r="G2797" i="16"/>
  <c r="F2797" i="16"/>
  <c r="S2798" i="16"/>
  <c r="A2798" i="16"/>
  <c r="F2798" i="16" l="1"/>
  <c r="G2798" i="16"/>
  <c r="D2798" i="16"/>
  <c r="S2799" i="16"/>
  <c r="A2799" i="16"/>
  <c r="F2799" i="16" l="1"/>
  <c r="D2799" i="16"/>
  <c r="G2799" i="16"/>
  <c r="S2800" i="16"/>
  <c r="A2800" i="16"/>
  <c r="S2801" i="16" l="1"/>
  <c r="A2801" i="16"/>
  <c r="D2800" i="16"/>
  <c r="G2800" i="16"/>
  <c r="F2800" i="16"/>
  <c r="G2801" i="16" l="1"/>
  <c r="D2801" i="16"/>
  <c r="F2801" i="16"/>
  <c r="S2802" i="16"/>
  <c r="A2802" i="16"/>
  <c r="S2803" i="16" l="1"/>
  <c r="A2803" i="16"/>
  <c r="D2802" i="16"/>
  <c r="F2802" i="16"/>
  <c r="G2802" i="16"/>
  <c r="F2803" i="16" l="1"/>
  <c r="G2803" i="16"/>
  <c r="D2803" i="16"/>
  <c r="S2804" i="16"/>
  <c r="A2804" i="16"/>
  <c r="A2805" i="16" l="1"/>
  <c r="S2805" i="16"/>
  <c r="G2804" i="16"/>
  <c r="D2804" i="16"/>
  <c r="F2804" i="16"/>
  <c r="D2805" i="16" l="1"/>
  <c r="G2805" i="16"/>
  <c r="F2805" i="16"/>
  <c r="S2806" i="16"/>
  <c r="A2806" i="16"/>
  <c r="F2806" i="16" l="1"/>
  <c r="G2806" i="16"/>
  <c r="D2806" i="16"/>
  <c r="S2807" i="16"/>
  <c r="A2807" i="16"/>
  <c r="D2807" i="16" l="1"/>
  <c r="G2807" i="16"/>
  <c r="F2807" i="16"/>
  <c r="S2808" i="16"/>
  <c r="A2808" i="16"/>
  <c r="D2808" i="16" l="1"/>
  <c r="G2808" i="16"/>
  <c r="F2808" i="16"/>
  <c r="A2809" i="16"/>
  <c r="S2809" i="16"/>
  <c r="S2810" i="16" l="1"/>
  <c r="A2810" i="16"/>
  <c r="F2809" i="16"/>
  <c r="D2809" i="16"/>
  <c r="G2809" i="16"/>
  <c r="D2810" i="16" l="1"/>
  <c r="G2810" i="16"/>
  <c r="F2810" i="16"/>
  <c r="S2811" i="16"/>
  <c r="A2811" i="16"/>
  <c r="F2811" i="16" l="1"/>
  <c r="D2811" i="16"/>
  <c r="G2811" i="16"/>
  <c r="S2812" i="16"/>
  <c r="A2812" i="16"/>
  <c r="S2813" i="16" l="1"/>
  <c r="A2813" i="16"/>
  <c r="F2812" i="16"/>
  <c r="D2812" i="16"/>
  <c r="G2812" i="16"/>
  <c r="F2813" i="16" l="1"/>
  <c r="D2813" i="16"/>
  <c r="G2813" i="16"/>
  <c r="A2814" i="16"/>
  <c r="S2814" i="16"/>
  <c r="S2815" i="16" l="1"/>
  <c r="A2815" i="16"/>
  <c r="G2814" i="16"/>
  <c r="D2814" i="16"/>
  <c r="F2814" i="16"/>
  <c r="G2815" i="16" l="1"/>
  <c r="F2815" i="16"/>
  <c r="D2815" i="16"/>
  <c r="S2816" i="16"/>
  <c r="A2816" i="16"/>
  <c r="G2816" i="16" l="1"/>
  <c r="F2816" i="16"/>
  <c r="D2816" i="16"/>
  <c r="A2817" i="16"/>
  <c r="S2817" i="16"/>
  <c r="G2817" i="16" l="1"/>
  <c r="F2817" i="16"/>
  <c r="D2817" i="16"/>
  <c r="S2818" i="16"/>
  <c r="A2818" i="16"/>
  <c r="A2819" i="16" l="1"/>
  <c r="S2819" i="16"/>
  <c r="D2818" i="16"/>
  <c r="F2818" i="16"/>
  <c r="G2818" i="16"/>
  <c r="S2820" i="16" l="1"/>
  <c r="A2820" i="16"/>
  <c r="G2819" i="16"/>
  <c r="F2819" i="16"/>
  <c r="D2819" i="16"/>
  <c r="S2821" i="16" l="1"/>
  <c r="A2821" i="16"/>
  <c r="G2820" i="16"/>
  <c r="D2820" i="16"/>
  <c r="F2820" i="16"/>
  <c r="D2821" i="16" l="1"/>
  <c r="G2821" i="16"/>
  <c r="F2821" i="16"/>
  <c r="A2822" i="16"/>
  <c r="S2822" i="16"/>
  <c r="S2823" i="16" l="1"/>
  <c r="A2823" i="16"/>
  <c r="D2822" i="16"/>
  <c r="G2822" i="16"/>
  <c r="F2822" i="16"/>
  <c r="S2824" i="16" l="1"/>
  <c r="A2824" i="16"/>
  <c r="G2823" i="16"/>
  <c r="D2823" i="16"/>
  <c r="F2823" i="16"/>
  <c r="D2824" i="16" l="1"/>
  <c r="G2824" i="16"/>
  <c r="F2824" i="16"/>
  <c r="S2825" i="16"/>
  <c r="A2825" i="16"/>
  <c r="D2825" i="16" l="1"/>
  <c r="G2825" i="16"/>
  <c r="F2825" i="16"/>
  <c r="S2826" i="16"/>
  <c r="A2826" i="16"/>
  <c r="F2826" i="16" l="1"/>
  <c r="D2826" i="16"/>
  <c r="G2826" i="16"/>
  <c r="S2827" i="16"/>
  <c r="A2827" i="16"/>
  <c r="S2828" i="16" l="1"/>
  <c r="A2828" i="16"/>
  <c r="F2827" i="16"/>
  <c r="D2827" i="16"/>
  <c r="G2827" i="16"/>
  <c r="D2828" i="16" l="1"/>
  <c r="F2828" i="16"/>
  <c r="G2828" i="16"/>
  <c r="S2829" i="16"/>
  <c r="A2829" i="16"/>
  <c r="G2829" i="16" l="1"/>
  <c r="F2829" i="16"/>
  <c r="D2829" i="16"/>
  <c r="A2830" i="16"/>
  <c r="S2830" i="16"/>
  <c r="G2830" i="16" l="1"/>
  <c r="F2830" i="16"/>
  <c r="D2830" i="16"/>
  <c r="S2831" i="16"/>
  <c r="A2831" i="16"/>
  <c r="A2832" i="16" l="1"/>
  <c r="S2832" i="16"/>
  <c r="D2831" i="16"/>
  <c r="F2831" i="16"/>
  <c r="G2831" i="16"/>
  <c r="D2832" i="16" l="1"/>
  <c r="G2832" i="16"/>
  <c r="F2832" i="16"/>
  <c r="S2833" i="16"/>
  <c r="A2833" i="16"/>
  <c r="A2834" i="16" l="1"/>
  <c r="S2834" i="16"/>
  <c r="G2833" i="16"/>
  <c r="F2833" i="16"/>
  <c r="D2833" i="16"/>
  <c r="S2835" i="16" l="1"/>
  <c r="A2835" i="16"/>
  <c r="F2834" i="16"/>
  <c r="D2834" i="16"/>
  <c r="G2834" i="16"/>
  <c r="S2836" i="16" l="1"/>
  <c r="A2836" i="16"/>
  <c r="G2835" i="16"/>
  <c r="F2835" i="16"/>
  <c r="D2835" i="16"/>
  <c r="F2836" i="16" l="1"/>
  <c r="G2836" i="16"/>
  <c r="D2836" i="16"/>
  <c r="S2837" i="16"/>
  <c r="A2837" i="16"/>
  <c r="S2838" i="16" l="1"/>
  <c r="A2838" i="16"/>
  <c r="D2837" i="16"/>
  <c r="F2837" i="16"/>
  <c r="G2837" i="16"/>
  <c r="F2838" i="16" l="1"/>
  <c r="G2838" i="16"/>
  <c r="D2838" i="16"/>
  <c r="A2839" i="16"/>
  <c r="S2839" i="16"/>
  <c r="D2839" i="16" l="1"/>
  <c r="F2839" i="16"/>
  <c r="G2839" i="16"/>
  <c r="A2840" i="16"/>
  <c r="S2840" i="16"/>
  <c r="S2841" i="16" l="1"/>
  <c r="A2841" i="16"/>
  <c r="G2840" i="16"/>
  <c r="F2840" i="16"/>
  <c r="D2840" i="16"/>
  <c r="F2841" i="16" l="1"/>
  <c r="G2841" i="16"/>
  <c r="D2841" i="16"/>
  <c r="A2842" i="16"/>
  <c r="S2842" i="16"/>
  <c r="G2842" i="16" l="1"/>
  <c r="F2842" i="16"/>
  <c r="D2842" i="16"/>
  <c r="A2843" i="16"/>
  <c r="S2843" i="16"/>
  <c r="S2844" i="16" l="1"/>
  <c r="A2844" i="16"/>
  <c r="D2843" i="16"/>
  <c r="G2843" i="16"/>
  <c r="F2843" i="16"/>
  <c r="D2844" i="16" l="1"/>
  <c r="G2844" i="16"/>
  <c r="F2844" i="16"/>
  <c r="A2845" i="16"/>
  <c r="S2845" i="16"/>
  <c r="G2845" i="16" l="1"/>
  <c r="F2845" i="16"/>
  <c r="D2845" i="16"/>
  <c r="S2846" i="16"/>
  <c r="A2846" i="16"/>
  <c r="S2847" i="16" l="1"/>
  <c r="A2847" i="16"/>
  <c r="G2846" i="16"/>
  <c r="F2846" i="16"/>
  <c r="D2846" i="16"/>
  <c r="S2848" i="16" l="1"/>
  <c r="A2848" i="16"/>
  <c r="D2847" i="16"/>
  <c r="G2847" i="16"/>
  <c r="F2847" i="16"/>
  <c r="G2848" i="16" l="1"/>
  <c r="F2848" i="16"/>
  <c r="D2848" i="16"/>
  <c r="S2849" i="16"/>
  <c r="A2849" i="16"/>
  <c r="G2849" i="16" l="1"/>
  <c r="F2849" i="16"/>
  <c r="D2849" i="16"/>
  <c r="S2850" i="16"/>
  <c r="A2850" i="16"/>
  <c r="F2850" i="16" l="1"/>
  <c r="D2850" i="16"/>
  <c r="G2850" i="16"/>
  <c r="S2851" i="16"/>
  <c r="A2851" i="16"/>
  <c r="F2851" i="16" l="1"/>
  <c r="D2851" i="16"/>
  <c r="G2851" i="16"/>
  <c r="S2852" i="16"/>
  <c r="A2852" i="16"/>
  <c r="G2852" i="16" l="1"/>
  <c r="F2852" i="16"/>
  <c r="D2852" i="16"/>
  <c r="A2853" i="16"/>
  <c r="S2853" i="16"/>
  <c r="A2854" i="16" l="1"/>
  <c r="S2854" i="16"/>
  <c r="D2853" i="16"/>
  <c r="F2853" i="16"/>
  <c r="G2853" i="16"/>
  <c r="G2854" i="16" l="1"/>
  <c r="D2854" i="16"/>
  <c r="F2854" i="16"/>
  <c r="S2855" i="16"/>
  <c r="A2855" i="16"/>
  <c r="S2856" i="16" l="1"/>
  <c r="A2856" i="16"/>
  <c r="G2855" i="16"/>
  <c r="F2855" i="16"/>
  <c r="D2855" i="16"/>
  <c r="F2856" i="16" l="1"/>
  <c r="D2856" i="16"/>
  <c r="G2856" i="16"/>
  <c r="A2857" i="16"/>
  <c r="S2857" i="16"/>
  <c r="A2858" i="16" l="1"/>
  <c r="S2858" i="16"/>
  <c r="D2857" i="16"/>
  <c r="G2857" i="16"/>
  <c r="F2857" i="16"/>
  <c r="S2859" i="16" l="1"/>
  <c r="A2859" i="16"/>
  <c r="F2858" i="16"/>
  <c r="D2858" i="16"/>
  <c r="G2858" i="16"/>
  <c r="F2859" i="16" l="1"/>
  <c r="D2859" i="16"/>
  <c r="G2859" i="16"/>
  <c r="A2860" i="16"/>
  <c r="S2860" i="16"/>
  <c r="S2861" i="16" l="1"/>
  <c r="A2861" i="16"/>
  <c r="D2860" i="16"/>
  <c r="F2860" i="16"/>
  <c r="G2860" i="16"/>
  <c r="F2861" i="16" l="1"/>
  <c r="D2861" i="16"/>
  <c r="G2861" i="16"/>
  <c r="S2862" i="16"/>
  <c r="A2862" i="16"/>
  <c r="S2863" i="16" l="1"/>
  <c r="A2863" i="16"/>
  <c r="G2862" i="16"/>
  <c r="F2862" i="16"/>
  <c r="D2862" i="16"/>
  <c r="F2863" i="16" l="1"/>
  <c r="D2863" i="16"/>
  <c r="G2863" i="16"/>
  <c r="S2864" i="16"/>
  <c r="A2864" i="16"/>
  <c r="F2864" i="16" l="1"/>
  <c r="G2864" i="16"/>
  <c r="D2864" i="16"/>
  <c r="S2865" i="16"/>
  <c r="A2865" i="16"/>
  <c r="D2865" i="16" l="1"/>
  <c r="G2865" i="16"/>
  <c r="F2865" i="16"/>
  <c r="S2866" i="16"/>
  <c r="A2866" i="16"/>
  <c r="F2866" i="16" l="1"/>
  <c r="D2866" i="16"/>
  <c r="G2866" i="16"/>
  <c r="S2867" i="16"/>
  <c r="A2867" i="16"/>
  <c r="S2868" i="16" l="1"/>
  <c r="A2868" i="16"/>
  <c r="G2867" i="16"/>
  <c r="F2867" i="16"/>
  <c r="D2867" i="16"/>
  <c r="F2868" i="16" l="1"/>
  <c r="D2868" i="16"/>
  <c r="G2868" i="16"/>
  <c r="S2869" i="16"/>
  <c r="A2869" i="16"/>
  <c r="G2869" i="16" l="1"/>
  <c r="D2869" i="16"/>
  <c r="F2869" i="16"/>
  <c r="S2870" i="16"/>
  <c r="A2870" i="16"/>
  <c r="A2871" i="16" l="1"/>
  <c r="S2871" i="16"/>
  <c r="G2870" i="16"/>
  <c r="F2870" i="16"/>
  <c r="D2870" i="16"/>
  <c r="S2872" i="16" l="1"/>
  <c r="A2872" i="16"/>
  <c r="D2871" i="16"/>
  <c r="G2871" i="16"/>
  <c r="F2871" i="16"/>
  <c r="D2872" i="16" l="1"/>
  <c r="G2872" i="16"/>
  <c r="F2872" i="16"/>
  <c r="S2873" i="16"/>
  <c r="A2873" i="16"/>
  <c r="D2873" i="16" l="1"/>
  <c r="G2873" i="16"/>
  <c r="F2873" i="16"/>
  <c r="S2874" i="16"/>
  <c r="A2874" i="16"/>
  <c r="G2874" i="16" l="1"/>
  <c r="F2874" i="16"/>
  <c r="D2874" i="16"/>
  <c r="S2875" i="16"/>
  <c r="A2875" i="16"/>
  <c r="A2876" i="16" l="1"/>
  <c r="S2876" i="16"/>
  <c r="D2875" i="16"/>
  <c r="G2875" i="16"/>
  <c r="F2875" i="16"/>
  <c r="S2877" i="16" l="1"/>
  <c r="A2877" i="16"/>
  <c r="F2876" i="16"/>
  <c r="G2876" i="16"/>
  <c r="D2876" i="16"/>
  <c r="D2877" i="16" l="1"/>
  <c r="F2877" i="16"/>
  <c r="G2877" i="16"/>
  <c r="A2878" i="16"/>
  <c r="S2878" i="16"/>
  <c r="S2879" i="16" l="1"/>
  <c r="A2879" i="16"/>
  <c r="D2878" i="16"/>
  <c r="F2878" i="16"/>
  <c r="G2878" i="16"/>
  <c r="F2879" i="16" l="1"/>
  <c r="G2879" i="16"/>
  <c r="D2879" i="16"/>
  <c r="A2880" i="16"/>
  <c r="S2880" i="16"/>
  <c r="D2880" i="16" l="1"/>
  <c r="F2880" i="16"/>
  <c r="G2880" i="16"/>
  <c r="S2881" i="16"/>
  <c r="A2881" i="16"/>
  <c r="S2882" i="16" l="1"/>
  <c r="A2882" i="16"/>
  <c r="D2881" i="16"/>
  <c r="G2881" i="16"/>
  <c r="F2881" i="16"/>
  <c r="D2882" i="16" l="1"/>
  <c r="F2882" i="16"/>
  <c r="G2882" i="16"/>
  <c r="A2883" i="16"/>
  <c r="S2883" i="16"/>
  <c r="D2883" i="16" l="1"/>
  <c r="G2883" i="16"/>
  <c r="F2883" i="16"/>
  <c r="A2884" i="16"/>
  <c r="S2884" i="16"/>
  <c r="F2884" i="16" l="1"/>
  <c r="D2884" i="16"/>
  <c r="G2884" i="16"/>
  <c r="S2885" i="16"/>
  <c r="A2885" i="16"/>
  <c r="F2885" i="16" l="1"/>
  <c r="G2885" i="16"/>
  <c r="D2885" i="16"/>
  <c r="A2886" i="16"/>
  <c r="S2886" i="16"/>
  <c r="F2886" i="16" l="1"/>
  <c r="G2886" i="16"/>
  <c r="D2886" i="16"/>
  <c r="S2887" i="16"/>
  <c r="A2887" i="16"/>
  <c r="G2887" i="16" l="1"/>
  <c r="D2887" i="16"/>
  <c r="F2887" i="16"/>
  <c r="S2888" i="16"/>
  <c r="A2888" i="16"/>
  <c r="G2888" i="16" l="1"/>
  <c r="D2888" i="16"/>
  <c r="F2888" i="16"/>
  <c r="S2889" i="16"/>
  <c r="A2889" i="16"/>
  <c r="F2889" i="16" l="1"/>
  <c r="D2889" i="16"/>
  <c r="G2889" i="16"/>
  <c r="A2890" i="16"/>
  <c r="S2890" i="16"/>
  <c r="A2891" i="16" l="1"/>
  <c r="S2891" i="16"/>
  <c r="D2890" i="16"/>
  <c r="G2890" i="16"/>
  <c r="F2890" i="16"/>
  <c r="A2892" i="16" l="1"/>
  <c r="S2892" i="16"/>
  <c r="D2891" i="16"/>
  <c r="G2891" i="16"/>
  <c r="F2891" i="16"/>
  <c r="G2892" i="16" l="1"/>
  <c r="D2892" i="16"/>
  <c r="F2892" i="16"/>
  <c r="S2893" i="16"/>
  <c r="A2893" i="16"/>
  <c r="D2893" i="16" l="1"/>
  <c r="G2893" i="16"/>
  <c r="F2893" i="16"/>
  <c r="S2894" i="16"/>
  <c r="A2894" i="16"/>
  <c r="A2895" i="16" l="1"/>
  <c r="S2895" i="16"/>
  <c r="F2894" i="16"/>
  <c r="D2894" i="16"/>
  <c r="G2894" i="16"/>
  <c r="G2895" i="16" l="1"/>
  <c r="F2895" i="16"/>
  <c r="D2895" i="16"/>
  <c r="S2896" i="16"/>
  <c r="A2896" i="16"/>
  <c r="S2897" i="16" l="1"/>
  <c r="A2897" i="16"/>
  <c r="D2896" i="16"/>
  <c r="G2896" i="16"/>
  <c r="F2896" i="16"/>
  <c r="D2897" i="16" l="1"/>
  <c r="G2897" i="16"/>
  <c r="F2897" i="16"/>
  <c r="S2898" i="16"/>
  <c r="A2898" i="16"/>
  <c r="S2899" i="16" l="1"/>
  <c r="A2899" i="16"/>
  <c r="F2898" i="16"/>
  <c r="D2898" i="16"/>
  <c r="G2898" i="16"/>
  <c r="D2899" i="16" l="1"/>
  <c r="G2899" i="16"/>
  <c r="F2899" i="16"/>
  <c r="A2900" i="16"/>
  <c r="S2900" i="16"/>
  <c r="S2901" i="16" l="1"/>
  <c r="A2901" i="16"/>
  <c r="D2900" i="16"/>
  <c r="F2900" i="16"/>
  <c r="G2900" i="16"/>
  <c r="F2901" i="16" l="1"/>
  <c r="D2901" i="16"/>
  <c r="G2901" i="16"/>
  <c r="S2902" i="16"/>
  <c r="A2902" i="16"/>
  <c r="A2903" i="16" l="1"/>
  <c r="S2903" i="16"/>
  <c r="G2902" i="16"/>
  <c r="F2902" i="16"/>
  <c r="D2902" i="16"/>
  <c r="S2904" i="16" l="1"/>
  <c r="A2904" i="16"/>
  <c r="D2903" i="16"/>
  <c r="G2903" i="16"/>
  <c r="F2903" i="16"/>
  <c r="A2905" i="16" l="1"/>
  <c r="S2905" i="16"/>
  <c r="D2904" i="16"/>
  <c r="G2904" i="16"/>
  <c r="F2904" i="16"/>
  <c r="S2906" i="16" l="1"/>
  <c r="A2906" i="16"/>
  <c r="G2905" i="16"/>
  <c r="D2905" i="16"/>
  <c r="F2905" i="16"/>
  <c r="G2906" i="16" l="1"/>
  <c r="D2906" i="16"/>
  <c r="F2906" i="16"/>
  <c r="A2907" i="16"/>
  <c r="S2907" i="16"/>
  <c r="D2907" i="16" l="1"/>
  <c r="G2907" i="16"/>
  <c r="F2907" i="16"/>
  <c r="S2908" i="16"/>
  <c r="A2908" i="16"/>
  <c r="F2908" i="16" l="1"/>
  <c r="G2908" i="16"/>
  <c r="D2908" i="16"/>
  <c r="A2909" i="16"/>
  <c r="S2909" i="16"/>
  <c r="G2909" i="16" l="1"/>
  <c r="D2909" i="16"/>
  <c r="F2909" i="16"/>
  <c r="S2910" i="16"/>
  <c r="A2910" i="16"/>
  <c r="F2910" i="16" l="1"/>
  <c r="G2910" i="16"/>
  <c r="D2910" i="16"/>
  <c r="S2911" i="16"/>
  <c r="A2911" i="16"/>
  <c r="S2912" i="16" l="1"/>
  <c r="A2912" i="16"/>
  <c r="G2911" i="16"/>
  <c r="F2911" i="16"/>
  <c r="D2911" i="16"/>
  <c r="F2912" i="16" l="1"/>
  <c r="D2912" i="16"/>
  <c r="G2912" i="16"/>
  <c r="S2913" i="16"/>
  <c r="A2913" i="16"/>
  <c r="A2914" i="16" l="1"/>
  <c r="S2914" i="16"/>
  <c r="D2913" i="16"/>
  <c r="G2913" i="16"/>
  <c r="F2913" i="16"/>
  <c r="D2914" i="16" l="1"/>
  <c r="F2914" i="16"/>
  <c r="G2914" i="16"/>
  <c r="S2915" i="16"/>
  <c r="A2915" i="16"/>
  <c r="S2916" i="16" l="1"/>
  <c r="A2916" i="16"/>
  <c r="G2915" i="16"/>
  <c r="F2915" i="16"/>
  <c r="D2915" i="16"/>
  <c r="F2916" i="16" l="1"/>
  <c r="D2916" i="16"/>
  <c r="G2916" i="16"/>
  <c r="S2917" i="16"/>
  <c r="A2917" i="16"/>
  <c r="S2918" i="16" l="1"/>
  <c r="A2918" i="16"/>
  <c r="F2917" i="16"/>
  <c r="D2917" i="16"/>
  <c r="G2917" i="16"/>
  <c r="D2918" i="16" l="1"/>
  <c r="G2918" i="16"/>
  <c r="F2918" i="16"/>
  <c r="S2919" i="16"/>
  <c r="A2919" i="16"/>
  <c r="G2919" i="16" l="1"/>
  <c r="D2919" i="16"/>
  <c r="F2919" i="16"/>
  <c r="A2920" i="16"/>
  <c r="S2920" i="16"/>
  <c r="G2920" i="16" l="1"/>
  <c r="F2920" i="16"/>
  <c r="D2920" i="16"/>
  <c r="S2921" i="16"/>
  <c r="A2921" i="16"/>
  <c r="A2922" i="16" l="1"/>
  <c r="S2922" i="16"/>
  <c r="F2921" i="16"/>
  <c r="D2921" i="16"/>
  <c r="G2921" i="16"/>
  <c r="G2922" i="16" l="1"/>
  <c r="F2922" i="16"/>
  <c r="D2922" i="16"/>
  <c r="S2923" i="16"/>
  <c r="A2923" i="16"/>
  <c r="S2924" i="16" l="1"/>
  <c r="A2924" i="16"/>
  <c r="G2923" i="16"/>
  <c r="F2923" i="16"/>
  <c r="D2923" i="16"/>
  <c r="F2924" i="16" l="1"/>
  <c r="G2924" i="16"/>
  <c r="D2924" i="16"/>
  <c r="S2925" i="16"/>
  <c r="A2925" i="16"/>
  <c r="G2925" i="16" l="1"/>
  <c r="F2925" i="16"/>
  <c r="D2925" i="16"/>
  <c r="A2926" i="16"/>
  <c r="S2926" i="16"/>
  <c r="D2926" i="16" l="1"/>
  <c r="F2926" i="16"/>
  <c r="G2926" i="16"/>
  <c r="S2927" i="16"/>
  <c r="A2927" i="16"/>
  <c r="S2928" i="16" l="1"/>
  <c r="A2928" i="16"/>
  <c r="D2927" i="16"/>
  <c r="G2927" i="16"/>
  <c r="F2927" i="16"/>
  <c r="G2928" i="16" l="1"/>
  <c r="D2928" i="16"/>
  <c r="F2928" i="16"/>
  <c r="A2929" i="16"/>
  <c r="S2929" i="16"/>
  <c r="S2930" i="16" l="1"/>
  <c r="A2930" i="16"/>
  <c r="F2929" i="16"/>
  <c r="D2929" i="16"/>
  <c r="G2929" i="16"/>
  <c r="G2930" i="16" l="1"/>
  <c r="F2930" i="16"/>
  <c r="D2930" i="16"/>
  <c r="S2931" i="16"/>
  <c r="A2931" i="16"/>
  <c r="A2932" i="16" l="1"/>
  <c r="S2932" i="16"/>
  <c r="D2931" i="16"/>
  <c r="F2931" i="16"/>
  <c r="G2931" i="16"/>
  <c r="D2932" i="16" l="1"/>
  <c r="G2932" i="16"/>
  <c r="F2932" i="16"/>
  <c r="S2933" i="16"/>
  <c r="A2933" i="16"/>
  <c r="F2933" i="16" l="1"/>
  <c r="D2933" i="16"/>
  <c r="G2933" i="16"/>
  <c r="S2934" i="16"/>
  <c r="A2934" i="16"/>
  <c r="D2934" i="16" l="1"/>
  <c r="G2934" i="16"/>
  <c r="F2934" i="16"/>
  <c r="A2935" i="16"/>
  <c r="S2935" i="16"/>
  <c r="G2935" i="16" l="1"/>
  <c r="F2935" i="16"/>
  <c r="D2935" i="16"/>
  <c r="S2936" i="16"/>
  <c r="A2936" i="16"/>
  <c r="S2937" i="16" l="1"/>
  <c r="A2937" i="16"/>
  <c r="G2936" i="16"/>
  <c r="F2936" i="16"/>
  <c r="D2936" i="16"/>
  <c r="F2937" i="16" l="1"/>
  <c r="D2937" i="16"/>
  <c r="G2937" i="16"/>
  <c r="S2938" i="16"/>
  <c r="A2938" i="16"/>
  <c r="D2938" i="16" l="1"/>
  <c r="G2938" i="16"/>
  <c r="F2938" i="16"/>
  <c r="S2939" i="16"/>
  <c r="A2939" i="16"/>
  <c r="D2939" i="16" l="1"/>
  <c r="G2939" i="16"/>
  <c r="F2939" i="16"/>
  <c r="A2940" i="16"/>
  <c r="S2940" i="16"/>
  <c r="D2940" i="16" l="1"/>
  <c r="G2940" i="16"/>
  <c r="F2940" i="16"/>
  <c r="S2941" i="16"/>
  <c r="A2941" i="16"/>
  <c r="D2941" i="16" l="1"/>
  <c r="G2941" i="16"/>
  <c r="F2941" i="16"/>
  <c r="A2942" i="16"/>
  <c r="S2942" i="16"/>
  <c r="G2942" i="16" l="1"/>
  <c r="D2942" i="16"/>
  <c r="F2942" i="16"/>
  <c r="S2943" i="16"/>
  <c r="A2943" i="16"/>
  <c r="G2943" i="16" l="1"/>
  <c r="F2943" i="16"/>
  <c r="D2943" i="16"/>
  <c r="A2944" i="16"/>
  <c r="S2944" i="16"/>
  <c r="D2944" i="16" l="1"/>
  <c r="F2944" i="16"/>
  <c r="G2944" i="16"/>
  <c r="S2945" i="16"/>
  <c r="A2945" i="16"/>
  <c r="F2945" i="16" l="1"/>
  <c r="D2945" i="16"/>
  <c r="G2945" i="16"/>
  <c r="S2946" i="16"/>
  <c r="A2946" i="16"/>
  <c r="S2947" i="16" l="1"/>
  <c r="A2947" i="16"/>
  <c r="F2946" i="16"/>
  <c r="G2946" i="16"/>
  <c r="D2946" i="16"/>
  <c r="D2947" i="16" l="1"/>
  <c r="G2947" i="16"/>
  <c r="F2947" i="16"/>
  <c r="S2948" i="16"/>
  <c r="A2948" i="16"/>
  <c r="S2949" i="16" l="1"/>
  <c r="A2949" i="16"/>
  <c r="D2948" i="16"/>
  <c r="F2948" i="16"/>
  <c r="G2948" i="16"/>
  <c r="D2949" i="16" l="1"/>
  <c r="G2949" i="16"/>
  <c r="F2949" i="16"/>
  <c r="S2950" i="16"/>
  <c r="A2950" i="16"/>
  <c r="G2950" i="16" l="1"/>
  <c r="F2950" i="16"/>
  <c r="D2950" i="16"/>
  <c r="S2951" i="16"/>
  <c r="A2951" i="16"/>
  <c r="S2952" i="16" l="1"/>
  <c r="A2952" i="16"/>
  <c r="G2951" i="16"/>
  <c r="F2951" i="16"/>
  <c r="D2951" i="16"/>
  <c r="D2952" i="16" l="1"/>
  <c r="G2952" i="16"/>
  <c r="F2952" i="16"/>
  <c r="A2953" i="16"/>
  <c r="S2953" i="16"/>
  <c r="F2953" i="16" l="1"/>
  <c r="G2953" i="16"/>
  <c r="D2953" i="16"/>
  <c r="S2954" i="16"/>
  <c r="A2954" i="16"/>
  <c r="G2954" i="16" l="1"/>
  <c r="F2954" i="16"/>
  <c r="D2954" i="16"/>
  <c r="S2955" i="16"/>
  <c r="A2955" i="16"/>
  <c r="G2955" i="16" l="1"/>
  <c r="F2955" i="16"/>
  <c r="D2955" i="16"/>
  <c r="A2956" i="16"/>
  <c r="S2956" i="16"/>
  <c r="S2957" i="16" l="1"/>
  <c r="A2957" i="16"/>
  <c r="F2956" i="16"/>
  <c r="G2956" i="16"/>
  <c r="D2956" i="16"/>
  <c r="F2957" i="16" l="1"/>
  <c r="G2957" i="16"/>
  <c r="D2957" i="16"/>
  <c r="S2958" i="16"/>
  <c r="A2958" i="16"/>
  <c r="F2958" i="16" l="1"/>
  <c r="D2958" i="16"/>
  <c r="G2958" i="16"/>
  <c r="A2959" i="16"/>
  <c r="S2959" i="16"/>
  <c r="A2960" i="16" l="1"/>
  <c r="S2960" i="16"/>
  <c r="D2959" i="16"/>
  <c r="G2959" i="16"/>
  <c r="F2959" i="16"/>
  <c r="S2961" i="16" l="1"/>
  <c r="A2961" i="16"/>
  <c r="F2960" i="16"/>
  <c r="D2960" i="16"/>
  <c r="G2960" i="16"/>
  <c r="S2962" i="16" l="1"/>
  <c r="A2962" i="16"/>
  <c r="D2961" i="16"/>
  <c r="G2961" i="16"/>
  <c r="F2961" i="16"/>
  <c r="G2962" i="16" l="1"/>
  <c r="D2962" i="16"/>
  <c r="F2962" i="16"/>
  <c r="S2963" i="16"/>
  <c r="A2963" i="16"/>
  <c r="G2963" i="16" l="1"/>
  <c r="F2963" i="16"/>
  <c r="D2963" i="16"/>
  <c r="S2964" i="16"/>
  <c r="A2964" i="16"/>
  <c r="S2965" i="16" l="1"/>
  <c r="A2965" i="16"/>
  <c r="D2964" i="16"/>
  <c r="F2964" i="16"/>
  <c r="G2964" i="16"/>
  <c r="G2965" i="16" l="1"/>
  <c r="F2965" i="16"/>
  <c r="D2965" i="16"/>
  <c r="A2966" i="16"/>
  <c r="S2966" i="16"/>
  <c r="D2966" i="16" l="1"/>
  <c r="G2966" i="16"/>
  <c r="F2966" i="16"/>
  <c r="S2967" i="16"/>
  <c r="A2967" i="16"/>
  <c r="F2967" i="16" l="1"/>
  <c r="G2967" i="16"/>
  <c r="D2967" i="16"/>
  <c r="S2968" i="16"/>
  <c r="A2968" i="16"/>
  <c r="D2968" i="16" l="1"/>
  <c r="F2968" i="16"/>
  <c r="G2968" i="16"/>
  <c r="S2969" i="16"/>
  <c r="A2969" i="16"/>
  <c r="S2970" i="16" l="1"/>
  <c r="A2970" i="16"/>
  <c r="D2969" i="16"/>
  <c r="G2969" i="16"/>
  <c r="F2969" i="16"/>
  <c r="D2970" i="16" l="1"/>
  <c r="G2970" i="16"/>
  <c r="F2970" i="16"/>
  <c r="S2971" i="16"/>
  <c r="A2971" i="16"/>
  <c r="D2971" i="16" l="1"/>
  <c r="G2971" i="16"/>
  <c r="F2971" i="16"/>
  <c r="S2972" i="16"/>
  <c r="A2972" i="16"/>
  <c r="G2972" i="16" l="1"/>
  <c r="F2972" i="16"/>
  <c r="D2972" i="16"/>
  <c r="S2973" i="16"/>
  <c r="A2973" i="16"/>
  <c r="S2974" i="16" l="1"/>
  <c r="A2974" i="16"/>
  <c r="D2973" i="16"/>
  <c r="G2973" i="16"/>
  <c r="F2973" i="16"/>
  <c r="G2974" i="16" l="1"/>
  <c r="F2974" i="16"/>
  <c r="D2974" i="16"/>
  <c r="S2975" i="16"/>
  <c r="A2975" i="16"/>
  <c r="G2975" i="16" l="1"/>
  <c r="D2975" i="16"/>
  <c r="F2975" i="16"/>
  <c r="A2976" i="16"/>
  <c r="S2976" i="16"/>
  <c r="S2977" i="16" l="1"/>
  <c r="A2977" i="16"/>
  <c r="D2976" i="16"/>
  <c r="F2976" i="16"/>
  <c r="G2976" i="16"/>
  <c r="F2977" i="16" l="1"/>
  <c r="G2977" i="16"/>
  <c r="D2977" i="16"/>
  <c r="S2978" i="16"/>
  <c r="A2978" i="16"/>
  <c r="D2978" i="16" l="1"/>
  <c r="G2978" i="16"/>
  <c r="F2978" i="16"/>
  <c r="S2979" i="16"/>
  <c r="A2979" i="16"/>
  <c r="F2979" i="16" l="1"/>
  <c r="D2979" i="16"/>
  <c r="G2979" i="16"/>
  <c r="S2980" i="16"/>
  <c r="A2980" i="16"/>
  <c r="S2981" i="16" l="1"/>
  <c r="A2981" i="16"/>
  <c r="F2980" i="16"/>
  <c r="D2980" i="16"/>
  <c r="G2980" i="16"/>
  <c r="D2981" i="16" l="1"/>
  <c r="F2981" i="16"/>
  <c r="G2981" i="16"/>
  <c r="S2982" i="16"/>
  <c r="A2982" i="16"/>
  <c r="S2983" i="16" l="1"/>
  <c r="A2983" i="16"/>
  <c r="G2982" i="16"/>
  <c r="F2982" i="16"/>
  <c r="D2982" i="16"/>
  <c r="F2983" i="16" l="1"/>
  <c r="D2983" i="16"/>
  <c r="G2983" i="16"/>
  <c r="S2984" i="16"/>
  <c r="A2984" i="16"/>
  <c r="D2984" i="16" l="1"/>
  <c r="G2984" i="16"/>
  <c r="F2984" i="16"/>
  <c r="S2985" i="16"/>
  <c r="A2985" i="16"/>
  <c r="F2985" i="16" l="1"/>
  <c r="D2985" i="16"/>
  <c r="G2985" i="16"/>
  <c r="S2986" i="16"/>
  <c r="A2986" i="16"/>
  <c r="F2986" i="16" l="1"/>
  <c r="D2986" i="16"/>
  <c r="G2986" i="16"/>
  <c r="A2987" i="16"/>
  <c r="S2987" i="16"/>
  <c r="D2987" i="16" l="1"/>
  <c r="G2987" i="16"/>
  <c r="F2987" i="16"/>
  <c r="S2988" i="16"/>
  <c r="A2988" i="16"/>
  <c r="D2988" i="16" l="1"/>
  <c r="F2988" i="16"/>
  <c r="G2988" i="16"/>
  <c r="A2989" i="16"/>
  <c r="S2989" i="16"/>
  <c r="F2989" i="16" l="1"/>
  <c r="D2989" i="16"/>
  <c r="G2989" i="16"/>
  <c r="S2990" i="16"/>
  <c r="A2990" i="16"/>
  <c r="S2991" i="16" l="1"/>
  <c r="A2991" i="16"/>
  <c r="G2990" i="16"/>
  <c r="F2990" i="16"/>
  <c r="D2990" i="16"/>
  <c r="D2991" i="16" l="1"/>
  <c r="G2991" i="16"/>
  <c r="F2991" i="16"/>
  <c r="S2992" i="16"/>
  <c r="A2992" i="16"/>
  <c r="G2992" i="16" l="1"/>
  <c r="F2992" i="16"/>
  <c r="D2992" i="16"/>
  <c r="S2993" i="16"/>
  <c r="A2993" i="16"/>
  <c r="F2993" i="16" l="1"/>
  <c r="D2993" i="16"/>
  <c r="G2993" i="16"/>
  <c r="S2994" i="16"/>
  <c r="A2994" i="16"/>
  <c r="D2994" i="16" l="1"/>
  <c r="G2994" i="16"/>
  <c r="F2994" i="16"/>
  <c r="S2995" i="16"/>
  <c r="A2995" i="16"/>
  <c r="D2995" i="16" l="1"/>
  <c r="F2995" i="16"/>
  <c r="G2995" i="16"/>
  <c r="S2996" i="16"/>
  <c r="A2996" i="16"/>
  <c r="F2996" i="16" l="1"/>
  <c r="G2996" i="16"/>
  <c r="D2996" i="16"/>
  <c r="S2997" i="16"/>
  <c r="A2997" i="16"/>
  <c r="F2997" i="16" l="1"/>
  <c r="D2997" i="16"/>
  <c r="G2997" i="16"/>
  <c r="S2998" i="16"/>
  <c r="A2998" i="16"/>
  <c r="G2998" i="16" l="1"/>
  <c r="F2998" i="16"/>
  <c r="D2998" i="16"/>
  <c r="A2999" i="16"/>
  <c r="S2999" i="16"/>
  <c r="S3000" i="16" l="1"/>
  <c r="A3000" i="16"/>
  <c r="D2999" i="16"/>
  <c r="F2999" i="16"/>
  <c r="G2999" i="16"/>
  <c r="F3000" i="16" l="1"/>
  <c r="D3000" i="16"/>
  <c r="G3000" i="16"/>
  <c r="S3001" i="16"/>
  <c r="A3001" i="16"/>
  <c r="F3001" i="16" l="1"/>
  <c r="D3001" i="16"/>
  <c r="G3001" i="16"/>
  <c r="S3002" i="16"/>
  <c r="A3002" i="16"/>
  <c r="S3003" i="16" l="1"/>
  <c r="A3003" i="16"/>
  <c r="D3002" i="16"/>
  <c r="F3002" i="16"/>
  <c r="G3002" i="16"/>
  <c r="G3003" i="16" l="1"/>
  <c r="D3003" i="16"/>
  <c r="F3003" i="16"/>
  <c r="S3004" i="16"/>
  <c r="A3004" i="16"/>
  <c r="D3004" i="16" l="1"/>
  <c r="G3004" i="16"/>
  <c r="F3004" i="16"/>
  <c r="S3005" i="16"/>
  <c r="A3005" i="16"/>
  <c r="F3005" i="16" l="1"/>
  <c r="G3005" i="16"/>
  <c r="D3005" i="16"/>
  <c r="S3006" i="16"/>
  <c r="A3006" i="16"/>
  <c r="A3007" i="16" l="1"/>
  <c r="S3007" i="16"/>
  <c r="G3006" i="16"/>
  <c r="D3006" i="16"/>
  <c r="F3006" i="16"/>
  <c r="F3007" i="16" l="1"/>
  <c r="D3007" i="16"/>
  <c r="G3007" i="16"/>
  <c r="S3008" i="16"/>
  <c r="A3008" i="16"/>
  <c r="D3008" i="16" l="1"/>
  <c r="F3008" i="16"/>
  <c r="G3008" i="16"/>
  <c r="S3009" i="16"/>
  <c r="A3009" i="16"/>
  <c r="D3009" i="16" l="1"/>
  <c r="F3009" i="16"/>
  <c r="G3009" i="16"/>
  <c r="S3010" i="16"/>
  <c r="A3010" i="16"/>
  <c r="F3010" i="16" l="1"/>
  <c r="G3010" i="16"/>
  <c r="D3010" i="16"/>
  <c r="A3011" i="16"/>
  <c r="S3011" i="16"/>
  <c r="D3011" i="16" l="1"/>
  <c r="F3011" i="16"/>
  <c r="G3011" i="16"/>
  <c r="S3012" i="16"/>
  <c r="A3012" i="16"/>
  <c r="A3013" i="16" l="1"/>
  <c r="S3013" i="16"/>
  <c r="D3012" i="16"/>
  <c r="G3012" i="16"/>
  <c r="F3012" i="16"/>
  <c r="S3014" i="16" l="1"/>
  <c r="A3014" i="16"/>
  <c r="G3013" i="16"/>
  <c r="D3013" i="16"/>
  <c r="F3013" i="16"/>
  <c r="G3014" i="16" l="1"/>
  <c r="F3014" i="16"/>
  <c r="D3014" i="16"/>
  <c r="S3015" i="16"/>
  <c r="A3015" i="16"/>
  <c r="D3015" i="16" l="1"/>
  <c r="G3015" i="16"/>
  <c r="F3015" i="16"/>
  <c r="S3016" i="16"/>
  <c r="A3016" i="16"/>
  <c r="D3016" i="16" l="1"/>
  <c r="G3016" i="16"/>
  <c r="F3016" i="16"/>
  <c r="S3017" i="16"/>
  <c r="A3017" i="16"/>
  <c r="D3017" i="16" l="1"/>
  <c r="G3017" i="16"/>
  <c r="F3017" i="16"/>
  <c r="S3018" i="16"/>
  <c r="A3018" i="16"/>
  <c r="F3018" i="16" l="1"/>
  <c r="D3018" i="16"/>
  <c r="G3018" i="16"/>
  <c r="A3019" i="16"/>
  <c r="S3019" i="16"/>
  <c r="S3020" i="16" l="1"/>
  <c r="A3020" i="16"/>
  <c r="F3019" i="16"/>
  <c r="D3019" i="16"/>
  <c r="G3019" i="16"/>
  <c r="F3020" i="16" l="1"/>
  <c r="D3020" i="16"/>
  <c r="G3020" i="16"/>
  <c r="S3021" i="16"/>
  <c r="A3021" i="16"/>
  <c r="S3022" i="16" l="1"/>
  <c r="A3022" i="16"/>
  <c r="D3021" i="16"/>
  <c r="F3021" i="16"/>
  <c r="G3021" i="16"/>
  <c r="G3022" i="16" l="1"/>
  <c r="F3022" i="16"/>
  <c r="D3022" i="16"/>
  <c r="S3023" i="16"/>
  <c r="A3023" i="16"/>
  <c r="S3024" i="16" l="1"/>
  <c r="A3024" i="16"/>
  <c r="F3023" i="16"/>
  <c r="D3023" i="16"/>
  <c r="G3023" i="16"/>
  <c r="G3024" i="16" l="1"/>
  <c r="F3024" i="16"/>
  <c r="D3024" i="16"/>
  <c r="S3025" i="16"/>
  <c r="A3025" i="16"/>
  <c r="S3026" i="16" l="1"/>
  <c r="A3026" i="16"/>
  <c r="D3025" i="16"/>
  <c r="G3025" i="16"/>
  <c r="F3025" i="16"/>
  <c r="G3026" i="16" l="1"/>
  <c r="D3026" i="16"/>
  <c r="F3026" i="16"/>
  <c r="S3027" i="16"/>
  <c r="A3027" i="16"/>
  <c r="F3027" i="16" l="1"/>
  <c r="D3027" i="16"/>
  <c r="G3027" i="16"/>
  <c r="S3028" i="16"/>
  <c r="A3028" i="16"/>
  <c r="G3028" i="16" l="1"/>
  <c r="D3028" i="16"/>
  <c r="F3028" i="16"/>
  <c r="S3029" i="16"/>
  <c r="A3029" i="16"/>
  <c r="A3030" i="16" l="1"/>
  <c r="S3030" i="16"/>
  <c r="G3029" i="16"/>
  <c r="F3029" i="16"/>
  <c r="D3029" i="16"/>
  <c r="F3030" i="16" l="1"/>
  <c r="G3030" i="16"/>
  <c r="D3030" i="16"/>
  <c r="S3031" i="16"/>
  <c r="A3031" i="16"/>
  <c r="S3032" i="16" l="1"/>
  <c r="A3032" i="16"/>
  <c r="G3031" i="16"/>
  <c r="F3031" i="16"/>
  <c r="D3031" i="16"/>
  <c r="G3032" i="16" l="1"/>
  <c r="F3032" i="16"/>
  <c r="D3032" i="16"/>
  <c r="S3033" i="16"/>
  <c r="A3033" i="16"/>
  <c r="G3033" i="16" l="1"/>
  <c r="F3033" i="16"/>
  <c r="D3033" i="16"/>
  <c r="A3034" i="16"/>
  <c r="S3034" i="16"/>
  <c r="G3034" i="16" l="1"/>
  <c r="F3034" i="16"/>
  <c r="D3034" i="16"/>
  <c r="A3035" i="16"/>
  <c r="S3035" i="16"/>
  <c r="S3036" i="16" l="1"/>
  <c r="A3036" i="16"/>
  <c r="F3035" i="16"/>
  <c r="G3035" i="16"/>
  <c r="D3035" i="16"/>
  <c r="G3036" i="16" l="1"/>
  <c r="D3036" i="16"/>
  <c r="F3036" i="16"/>
  <c r="S3037" i="16"/>
  <c r="A3037" i="16"/>
  <c r="D3037" i="16" l="1"/>
  <c r="G3037" i="16"/>
  <c r="F3037" i="16"/>
  <c r="S3038" i="16"/>
  <c r="A3038" i="16"/>
  <c r="A3039" i="16" l="1"/>
  <c r="S3039" i="16"/>
  <c r="F3038" i="16"/>
  <c r="D3038" i="16"/>
  <c r="G3038" i="16"/>
  <c r="A3040" i="16" l="1"/>
  <c r="S3040" i="16"/>
  <c r="D3039" i="16"/>
  <c r="F3039" i="16"/>
  <c r="G3039" i="16"/>
  <c r="S3041" i="16" l="1"/>
  <c r="A3041" i="16"/>
  <c r="F3040" i="16"/>
  <c r="D3040" i="16"/>
  <c r="G3040" i="16"/>
  <c r="D3041" i="16" l="1"/>
  <c r="F3041" i="16"/>
  <c r="G3041" i="16"/>
  <c r="S3042" i="16"/>
  <c r="A3042" i="16"/>
  <c r="F3042" i="16" l="1"/>
  <c r="G3042" i="16"/>
  <c r="D3042" i="16"/>
  <c r="A3043" i="16"/>
  <c r="S3043" i="16"/>
  <c r="F3043" i="16" l="1"/>
  <c r="D3043" i="16"/>
  <c r="G3043" i="16"/>
  <c r="S3044" i="16"/>
  <c r="A3044" i="16"/>
  <c r="S3045" i="16" l="1"/>
  <c r="A3045" i="16"/>
  <c r="D3044" i="16"/>
  <c r="F3044" i="16"/>
  <c r="G3044" i="16"/>
  <c r="D3045" i="16" l="1"/>
  <c r="G3045" i="16"/>
  <c r="F3045" i="16"/>
  <c r="S3046" i="16"/>
  <c r="A3046" i="16"/>
  <c r="G3046" i="16" l="1"/>
  <c r="D3046" i="16"/>
  <c r="F3046" i="16"/>
  <c r="S3047" i="16"/>
  <c r="A3047" i="16"/>
  <c r="D3047" i="16" l="1"/>
  <c r="G3047" i="16"/>
  <c r="F3047" i="16"/>
  <c r="A3048" i="16"/>
  <c r="S3048" i="16"/>
  <c r="D3048" i="16" l="1"/>
  <c r="G3048" i="16"/>
  <c r="F3048" i="16"/>
  <c r="S3049" i="16"/>
  <c r="A3049" i="16"/>
  <c r="S3050" i="16" l="1"/>
  <c r="A3050" i="16"/>
  <c r="G3049" i="16"/>
  <c r="F3049" i="16"/>
  <c r="D3049" i="16"/>
  <c r="G3050" i="16" l="1"/>
  <c r="F3050" i="16"/>
  <c r="D3050" i="16"/>
  <c r="S3051" i="16"/>
  <c r="A3051" i="16"/>
  <c r="S3052" i="16" l="1"/>
  <c r="A3052" i="16"/>
  <c r="F3051" i="16"/>
  <c r="G3051" i="16"/>
  <c r="D3051" i="16"/>
  <c r="G3052" i="16" l="1"/>
  <c r="F3052" i="16"/>
  <c r="D3052" i="16"/>
  <c r="S3053" i="16"/>
  <c r="A3053" i="16"/>
  <c r="S3054" i="16" l="1"/>
  <c r="A3054" i="16"/>
  <c r="F3053" i="16"/>
  <c r="G3053" i="16"/>
  <c r="D3053" i="16"/>
  <c r="G3054" i="16" l="1"/>
  <c r="F3054" i="16"/>
  <c r="D3054" i="16"/>
  <c r="S3055" i="16"/>
  <c r="A3055" i="16"/>
  <c r="S3056" i="16" l="1"/>
  <c r="A3056" i="16"/>
  <c r="F3055" i="16"/>
  <c r="D3055" i="16"/>
  <c r="G3055" i="16"/>
  <c r="F3056" i="16" l="1"/>
  <c r="D3056" i="16"/>
  <c r="G3056" i="16"/>
  <c r="S3057" i="16"/>
  <c r="A3057" i="16"/>
  <c r="F3057" i="16" l="1"/>
  <c r="G3057" i="16"/>
  <c r="D3057" i="16"/>
  <c r="S3058" i="16"/>
  <c r="A3058" i="16"/>
  <c r="S3059" i="16" l="1"/>
  <c r="A3059" i="16"/>
  <c r="G3058" i="16"/>
  <c r="D3058" i="16"/>
  <c r="F3058" i="16"/>
  <c r="G3059" i="16" l="1"/>
  <c r="D3059" i="16"/>
  <c r="F3059" i="16"/>
  <c r="A3060" i="16"/>
  <c r="S3060" i="16"/>
  <c r="D3060" i="16" l="1"/>
  <c r="F3060" i="16"/>
  <c r="G3060" i="16"/>
  <c r="S3061" i="16"/>
  <c r="A3061" i="16"/>
  <c r="S3062" i="16" l="1"/>
  <c r="A3062" i="16"/>
  <c r="D3061" i="16"/>
  <c r="F3061" i="16"/>
  <c r="G3061" i="16"/>
  <c r="G3062" i="16" l="1"/>
  <c r="F3062" i="16"/>
  <c r="D3062" i="16"/>
  <c r="S3063" i="16"/>
  <c r="A3063" i="16"/>
  <c r="S3064" i="16" l="1"/>
  <c r="A3064" i="16"/>
  <c r="G3063" i="16"/>
  <c r="F3063" i="16"/>
  <c r="D3063" i="16"/>
  <c r="D3064" i="16" l="1"/>
  <c r="G3064" i="16"/>
  <c r="F3064" i="16"/>
  <c r="S3065" i="16"/>
  <c r="A3065" i="16"/>
  <c r="F3065" i="16" l="1"/>
  <c r="G3065" i="16"/>
  <c r="D3065" i="16"/>
  <c r="S3066" i="16"/>
  <c r="A3066" i="16"/>
  <c r="G3066" i="16" l="1"/>
  <c r="D3066" i="16"/>
  <c r="F3066" i="16"/>
  <c r="S3067" i="16"/>
  <c r="A3067" i="16"/>
  <c r="F3067" i="16" l="1"/>
  <c r="G3067" i="16"/>
  <c r="D3067" i="16"/>
  <c r="A3068" i="16"/>
  <c r="S3068" i="16"/>
  <c r="D3068" i="16" l="1"/>
  <c r="G3068" i="16"/>
  <c r="F3068" i="16"/>
  <c r="S3069" i="16"/>
  <c r="A3069" i="16"/>
  <c r="A3070" i="16" l="1"/>
  <c r="S3070" i="16"/>
  <c r="F3069" i="16"/>
  <c r="G3069" i="16"/>
  <c r="D3069" i="16"/>
  <c r="S3071" i="16" l="1"/>
  <c r="A3071" i="16"/>
  <c r="F3070" i="16"/>
  <c r="D3070" i="16"/>
  <c r="G3070" i="16"/>
  <c r="S3072" i="16" l="1"/>
  <c r="A3072" i="16"/>
  <c r="G3071" i="16"/>
  <c r="D3071" i="16"/>
  <c r="F3071" i="16"/>
  <c r="D3072" i="16" l="1"/>
  <c r="F3072" i="16"/>
  <c r="G3072" i="16"/>
  <c r="S3073" i="16"/>
  <c r="A3073" i="16"/>
  <c r="S3074" i="16" l="1"/>
  <c r="A3074" i="16"/>
  <c r="F3073" i="16"/>
  <c r="G3073" i="16"/>
  <c r="D3073" i="16"/>
  <c r="G3074" i="16" l="1"/>
  <c r="D3074" i="16"/>
  <c r="F3074" i="16"/>
  <c r="S3075" i="16"/>
  <c r="A3075" i="16"/>
  <c r="G3075" i="16" l="1"/>
  <c r="F3075" i="16"/>
  <c r="D3075" i="16"/>
  <c r="S3076" i="16"/>
  <c r="A3076" i="16"/>
  <c r="S3077" i="16" l="1"/>
  <c r="A3077" i="16"/>
  <c r="D3076" i="16"/>
  <c r="G3076" i="16"/>
  <c r="F3076" i="16"/>
  <c r="F3077" i="16" l="1"/>
  <c r="D3077" i="16"/>
  <c r="G3077" i="16"/>
  <c r="S3078" i="16"/>
  <c r="A3078" i="16"/>
  <c r="S3079" i="16" l="1"/>
  <c r="A3079" i="16"/>
  <c r="G3078" i="16"/>
  <c r="D3078" i="16"/>
  <c r="F3078" i="16"/>
  <c r="G3079" i="16" l="1"/>
  <c r="D3079" i="16"/>
  <c r="F3079" i="16"/>
  <c r="S3080" i="16"/>
  <c r="A3080" i="16"/>
  <c r="D3080" i="16" l="1"/>
  <c r="G3080" i="16"/>
  <c r="F3080" i="16"/>
  <c r="A3081" i="16"/>
  <c r="S3081" i="16"/>
  <c r="S3082" i="16" l="1"/>
  <c r="A3082" i="16"/>
  <c r="D3081" i="16"/>
  <c r="F3081" i="16"/>
  <c r="G3081" i="16"/>
  <c r="G3082" i="16" l="1"/>
  <c r="F3082" i="16"/>
  <c r="D3082" i="16"/>
  <c r="S3083" i="16"/>
  <c r="A3083" i="16"/>
  <c r="D3083" i="16" l="1"/>
  <c r="F3083" i="16"/>
  <c r="G3083" i="16"/>
  <c r="S3084" i="16"/>
  <c r="A3084" i="16"/>
  <c r="F3084" i="16" l="1"/>
  <c r="D3084" i="16"/>
  <c r="G3084" i="16"/>
  <c r="S3085" i="16"/>
  <c r="A3085" i="16"/>
  <c r="D3085" i="16" l="1"/>
  <c r="F3085" i="16"/>
  <c r="G3085" i="16"/>
  <c r="A3086" i="16"/>
  <c r="S3086" i="16"/>
  <c r="S3087" i="16" l="1"/>
  <c r="A3087" i="16"/>
  <c r="D3086" i="16"/>
  <c r="F3086" i="16"/>
  <c r="G3086" i="16"/>
  <c r="D3087" i="16" l="1"/>
  <c r="G3087" i="16"/>
  <c r="F3087" i="16"/>
  <c r="S3088" i="16"/>
  <c r="A3088" i="16"/>
  <c r="F3088" i="16" l="1"/>
  <c r="D3088" i="16"/>
  <c r="G3088" i="16"/>
  <c r="A3089" i="16"/>
  <c r="S3089" i="16"/>
  <c r="S3090" i="16" l="1"/>
  <c r="A3090" i="16"/>
  <c r="D3089" i="16"/>
  <c r="G3089" i="16"/>
  <c r="F3089" i="16"/>
  <c r="G3090" i="16" l="1"/>
  <c r="F3090" i="16"/>
  <c r="D3090" i="16"/>
  <c r="S3091" i="16"/>
  <c r="A3091" i="16"/>
  <c r="S3092" i="16" l="1"/>
  <c r="A3092" i="16"/>
  <c r="G3091" i="16"/>
  <c r="F3091" i="16"/>
  <c r="D3091" i="16"/>
  <c r="D3092" i="16" l="1"/>
  <c r="G3092" i="16"/>
  <c r="F3092" i="16"/>
  <c r="S3093" i="16"/>
  <c r="A3093" i="16"/>
  <c r="G3093" i="16" l="1"/>
  <c r="F3093" i="16"/>
  <c r="D3093" i="16"/>
  <c r="S3094" i="16"/>
  <c r="A3094" i="16"/>
  <c r="S3095" i="16" l="1"/>
  <c r="A3095" i="16"/>
  <c r="G3094" i="16"/>
  <c r="F3094" i="16"/>
  <c r="D3094" i="16"/>
  <c r="G3095" i="16" l="1"/>
  <c r="F3095" i="16"/>
  <c r="D3095" i="16"/>
  <c r="S3096" i="16"/>
  <c r="A3096" i="16"/>
  <c r="D3096" i="16" l="1"/>
  <c r="G3096" i="16"/>
  <c r="F3096" i="16"/>
  <c r="S3097" i="16"/>
  <c r="A3097" i="16"/>
  <c r="F3097" i="16" l="1"/>
  <c r="G3097" i="16"/>
  <c r="D3097" i="16"/>
  <c r="A3098" i="16"/>
  <c r="S3098" i="16"/>
  <c r="S3099" i="16" l="1"/>
  <c r="A3099" i="16"/>
  <c r="D3098" i="16"/>
  <c r="F3098" i="16"/>
  <c r="G3098" i="16"/>
  <c r="F3099" i="16" l="1"/>
  <c r="G3099" i="16"/>
  <c r="D3099" i="16"/>
  <c r="S3100" i="16"/>
  <c r="A3100" i="16"/>
  <c r="S3101" i="16" l="1"/>
  <c r="A3101" i="16"/>
  <c r="F3100" i="16"/>
  <c r="G3100" i="16"/>
  <c r="D3100" i="16"/>
  <c r="F3101" i="16" l="1"/>
  <c r="D3101" i="16"/>
  <c r="G3101" i="16"/>
  <c r="S3102" i="16"/>
  <c r="A3102" i="16"/>
  <c r="S3103" i="16" l="1"/>
  <c r="A3103" i="16"/>
  <c r="G3102" i="16"/>
  <c r="F3102" i="16"/>
  <c r="D3102" i="16"/>
  <c r="G3103" i="16" l="1"/>
  <c r="F3103" i="16"/>
  <c r="D3103" i="16"/>
  <c r="S3104" i="16"/>
  <c r="A3104" i="16"/>
  <c r="G3104" i="16" l="1"/>
  <c r="D3104" i="16"/>
  <c r="F3104" i="16"/>
  <c r="S3105" i="16"/>
  <c r="A3105" i="16"/>
  <c r="F3105" i="16" l="1"/>
  <c r="D3105" i="16"/>
  <c r="G3105" i="16"/>
  <c r="A3106" i="16"/>
  <c r="S3106" i="16"/>
  <c r="F3106" i="16" l="1"/>
  <c r="G3106" i="16"/>
  <c r="D3106" i="16"/>
  <c r="A3107" i="16"/>
  <c r="S3107" i="16"/>
  <c r="S3108" i="16" l="1"/>
  <c r="A3108" i="16"/>
  <c r="G3107" i="16"/>
  <c r="F3107" i="16"/>
  <c r="D3107" i="16"/>
  <c r="G3108" i="16" l="1"/>
  <c r="D3108" i="16"/>
  <c r="F3108" i="16"/>
  <c r="S3109" i="16"/>
  <c r="A3109" i="16"/>
  <c r="F3109" i="16" l="1"/>
  <c r="D3109" i="16"/>
  <c r="G3109" i="16"/>
  <c r="A3110" i="16"/>
  <c r="S3110" i="16"/>
  <c r="G3110" i="16" l="1"/>
  <c r="F3110" i="16"/>
  <c r="D3110" i="16"/>
  <c r="S3111" i="16"/>
  <c r="A3111" i="16"/>
  <c r="S3112" i="16" l="1"/>
  <c r="A3112" i="16"/>
  <c r="D3111" i="16"/>
  <c r="G3111" i="16"/>
  <c r="F3111" i="16"/>
  <c r="D3112" i="16" l="1"/>
  <c r="G3112" i="16"/>
  <c r="F3112" i="16"/>
  <c r="S3113" i="16"/>
  <c r="A3113" i="16"/>
  <c r="D3113" i="16" l="1"/>
  <c r="G3113" i="16"/>
  <c r="F3113" i="16"/>
  <c r="S3114" i="16"/>
  <c r="A3114" i="16"/>
  <c r="D3114" i="16" l="1"/>
  <c r="F3114" i="16"/>
  <c r="G3114" i="16"/>
  <c r="S3115" i="16"/>
  <c r="A3115" i="16"/>
  <c r="A3116" i="16" l="1"/>
  <c r="S3116" i="16"/>
  <c r="F3115" i="16"/>
  <c r="G3115" i="16"/>
  <c r="D3115" i="16"/>
  <c r="S3117" i="16" l="1"/>
  <c r="A3117" i="16"/>
  <c r="D3116" i="16"/>
  <c r="G3116" i="16"/>
  <c r="F3116" i="16"/>
  <c r="F3117" i="16" l="1"/>
  <c r="D3117" i="16"/>
  <c r="G3117" i="16"/>
  <c r="S3118" i="16"/>
  <c r="A3118" i="16"/>
  <c r="D3118" i="16" l="1"/>
  <c r="G3118" i="16"/>
  <c r="F3118" i="16"/>
  <c r="A3119" i="16"/>
  <c r="S3119" i="16"/>
  <c r="D3119" i="16" l="1"/>
  <c r="F3119" i="16"/>
  <c r="G3119" i="16"/>
  <c r="S3120" i="16"/>
  <c r="A3120" i="16"/>
  <c r="S3121" i="16" l="1"/>
  <c r="A3121" i="16"/>
  <c r="G3120" i="16"/>
  <c r="F3120" i="16"/>
  <c r="D3120" i="16"/>
  <c r="F3121" i="16" l="1"/>
  <c r="D3121" i="16"/>
  <c r="G3121" i="16"/>
  <c r="S3122" i="16"/>
  <c r="A3122" i="16"/>
  <c r="F3122" i="16" l="1"/>
  <c r="D3122" i="16"/>
  <c r="G3122" i="16"/>
  <c r="S3123" i="16"/>
  <c r="A3123" i="16"/>
  <c r="F3123" i="16" l="1"/>
  <c r="G3123" i="16"/>
  <c r="D3123" i="16"/>
  <c r="S3124" i="16"/>
  <c r="A3124" i="16"/>
  <c r="G3124" i="16" l="1"/>
  <c r="F3124" i="16"/>
  <c r="D3124" i="16"/>
  <c r="S3125" i="16"/>
  <c r="A3125" i="16"/>
  <c r="S3126" i="16" l="1"/>
  <c r="A3126" i="16"/>
  <c r="F3125" i="16"/>
  <c r="D3125" i="16"/>
  <c r="G3125" i="16"/>
  <c r="S3127" i="16" l="1"/>
  <c r="A3127" i="16"/>
  <c r="F3126" i="16"/>
  <c r="D3126" i="16"/>
  <c r="G3126" i="16"/>
  <c r="F3127" i="16" l="1"/>
  <c r="G3127" i="16"/>
  <c r="D3127" i="16"/>
  <c r="S3128" i="16"/>
  <c r="A3128" i="16"/>
  <c r="S3129" i="16" l="1"/>
  <c r="A3129" i="16"/>
  <c r="G3128" i="16"/>
  <c r="F3128" i="16"/>
  <c r="D3128" i="16"/>
  <c r="F3129" i="16" l="1"/>
  <c r="D3129" i="16"/>
  <c r="G3129" i="16"/>
  <c r="S3130" i="16"/>
  <c r="A3130" i="16"/>
  <c r="F3130" i="16" l="1"/>
  <c r="G3130" i="16"/>
  <c r="D3130" i="16"/>
  <c r="S3131" i="16"/>
  <c r="A3131" i="16"/>
  <c r="D3131" i="16" l="1"/>
  <c r="G3131" i="16"/>
  <c r="F3131" i="16"/>
  <c r="S3132" i="16"/>
  <c r="A3132" i="16"/>
  <c r="S3133" i="16" l="1"/>
  <c r="A3133" i="16"/>
  <c r="F3132" i="16"/>
  <c r="G3132" i="16"/>
  <c r="D3132" i="16"/>
  <c r="F3133" i="16" l="1"/>
  <c r="D3133" i="16"/>
  <c r="G3133" i="16"/>
  <c r="S3134" i="16"/>
  <c r="A3134" i="16"/>
  <c r="G3134" i="16" l="1"/>
  <c r="D3134" i="16"/>
  <c r="F3134" i="16"/>
  <c r="S3135" i="16"/>
  <c r="A3135" i="16"/>
  <c r="F3135" i="16" l="1"/>
  <c r="G3135" i="16"/>
  <c r="D3135" i="16"/>
  <c r="S3136" i="16"/>
  <c r="A3136" i="16"/>
  <c r="A3137" i="16" l="1"/>
  <c r="S3137" i="16"/>
  <c r="G3136" i="16"/>
  <c r="D3136" i="16"/>
  <c r="F3136" i="16"/>
  <c r="S3138" i="16" l="1"/>
  <c r="A3138" i="16"/>
  <c r="D3137" i="16"/>
  <c r="F3137" i="16"/>
  <c r="G3137" i="16"/>
  <c r="S3139" i="16" l="1"/>
  <c r="A3139" i="16"/>
  <c r="G3138" i="16"/>
  <c r="D3138" i="16"/>
  <c r="F3138" i="16"/>
  <c r="D3139" i="16" l="1"/>
  <c r="F3139" i="16"/>
  <c r="G3139" i="16"/>
  <c r="S3140" i="16"/>
  <c r="A3140" i="16"/>
  <c r="G3140" i="16" l="1"/>
  <c r="F3140" i="16"/>
  <c r="D3140" i="16"/>
  <c r="S3141" i="16"/>
  <c r="A3141" i="16"/>
  <c r="F3141" i="16" l="1"/>
  <c r="D3141" i="16"/>
  <c r="G3141" i="16"/>
  <c r="S3142" i="16"/>
  <c r="A3142" i="16"/>
  <c r="G3142" i="16" l="1"/>
  <c r="D3142" i="16"/>
  <c r="F3142" i="16"/>
  <c r="S3143" i="16"/>
  <c r="A3143" i="16"/>
  <c r="G3143" i="16" l="1"/>
  <c r="F3143" i="16"/>
  <c r="D3143" i="16"/>
  <c r="S3144" i="16"/>
  <c r="A3144" i="16"/>
  <c r="D3144" i="16" l="1"/>
  <c r="F3144" i="16"/>
  <c r="G3144" i="16"/>
  <c r="S3145" i="16"/>
  <c r="A3145" i="16"/>
  <c r="G3145" i="16" l="1"/>
  <c r="F3145" i="16"/>
  <c r="D3145" i="16"/>
  <c r="A3146" i="16"/>
  <c r="S3146" i="16"/>
  <c r="D3146" i="16" l="1"/>
  <c r="F3146" i="16"/>
  <c r="G3146" i="16"/>
  <c r="A3147" i="16"/>
  <c r="S3147" i="16"/>
  <c r="D3147" i="16" l="1"/>
  <c r="F3147" i="16"/>
  <c r="G3147" i="16"/>
  <c r="S3148" i="16"/>
  <c r="A3148" i="16"/>
  <c r="G3148" i="16" l="1"/>
  <c r="F3148" i="16"/>
  <c r="D3148" i="16"/>
  <c r="S3149" i="16"/>
  <c r="A3149" i="16"/>
  <c r="S3150" i="16" l="1"/>
  <c r="A3150" i="16"/>
  <c r="G3149" i="16"/>
  <c r="F3149" i="16"/>
  <c r="D3149" i="16"/>
  <c r="G3150" i="16" l="1"/>
  <c r="F3150" i="16"/>
  <c r="D3150" i="16"/>
  <c r="S3151" i="16"/>
  <c r="A3151" i="16"/>
  <c r="S3152" i="16" l="1"/>
  <c r="A3152" i="16"/>
  <c r="F3151" i="16"/>
  <c r="G3151" i="16"/>
  <c r="D3151" i="16"/>
  <c r="D3152" i="16" l="1"/>
  <c r="G3152" i="16"/>
  <c r="F3152" i="16"/>
  <c r="A3153" i="16"/>
  <c r="S3153" i="16"/>
  <c r="S3154" i="16" l="1"/>
  <c r="A3154" i="16"/>
  <c r="D3153" i="16"/>
  <c r="F3153" i="16"/>
  <c r="G3153" i="16"/>
  <c r="G3154" i="16" l="1"/>
  <c r="F3154" i="16"/>
  <c r="D3154" i="16"/>
  <c r="S3155" i="16"/>
  <c r="A3155" i="16"/>
  <c r="D3155" i="16" l="1"/>
  <c r="G3155" i="16"/>
  <c r="F3155" i="16"/>
  <c r="A3156" i="16"/>
  <c r="S3156" i="16"/>
  <c r="S3157" i="16" l="1"/>
  <c r="A3157" i="16"/>
  <c r="D3156" i="16"/>
  <c r="G3156" i="16"/>
  <c r="F3156" i="16"/>
  <c r="F3157" i="16" l="1"/>
  <c r="G3157" i="16"/>
  <c r="D3157" i="16"/>
  <c r="A3158" i="16"/>
  <c r="S3158" i="16"/>
  <c r="D3158" i="16" l="1"/>
  <c r="G3158" i="16"/>
  <c r="F3158" i="16"/>
  <c r="S3159" i="16"/>
  <c r="A3159" i="16"/>
  <c r="S3160" i="16" l="1"/>
  <c r="A3160" i="16"/>
  <c r="D3159" i="16"/>
  <c r="G3159" i="16"/>
  <c r="F3159" i="16"/>
  <c r="D3160" i="16" l="1"/>
  <c r="F3160" i="16"/>
  <c r="G3160" i="16"/>
  <c r="S3161" i="16"/>
  <c r="A3161" i="16"/>
  <c r="G3161" i="16" l="1"/>
  <c r="F3161" i="16"/>
  <c r="D3161" i="16"/>
  <c r="S3162" i="16"/>
  <c r="A3162" i="16"/>
  <c r="G3162" i="16" l="1"/>
  <c r="F3162" i="16"/>
  <c r="D3162" i="16"/>
  <c r="S3163" i="16"/>
  <c r="A3163" i="16"/>
  <c r="S3164" i="16" l="1"/>
  <c r="A3164" i="16"/>
  <c r="D3163" i="16"/>
  <c r="G3163" i="16"/>
  <c r="F3163" i="16"/>
  <c r="D3164" i="16" l="1"/>
  <c r="F3164" i="16"/>
  <c r="G3164" i="16"/>
  <c r="S3165" i="16"/>
  <c r="A3165" i="16"/>
  <c r="S3166" i="16" l="1"/>
  <c r="A3166" i="16"/>
  <c r="G3165" i="16"/>
  <c r="F3165" i="16"/>
  <c r="D3165" i="16"/>
  <c r="G3166" i="16" l="1"/>
  <c r="F3166" i="16"/>
  <c r="D3166" i="16"/>
  <c r="A3167" i="16"/>
  <c r="S3167" i="16"/>
  <c r="S3168" i="16" l="1"/>
  <c r="A3168" i="16"/>
  <c r="D3167" i="16"/>
  <c r="G3167" i="16"/>
  <c r="F3167" i="16"/>
  <c r="G3168" i="16" l="1"/>
  <c r="D3168" i="16"/>
  <c r="F3168" i="16"/>
  <c r="A3169" i="16"/>
  <c r="S3169" i="16"/>
  <c r="S3170" i="16" l="1"/>
  <c r="A3170" i="16"/>
  <c r="F3169" i="16"/>
  <c r="G3169" i="16"/>
  <c r="D3169" i="16"/>
  <c r="G3170" i="16" l="1"/>
  <c r="F3170" i="16"/>
  <c r="D3170" i="16"/>
  <c r="S3171" i="16"/>
  <c r="A3171" i="16"/>
  <c r="A3172" i="16" l="1"/>
  <c r="S3172" i="16"/>
  <c r="G3171" i="16"/>
  <c r="D3171" i="16"/>
  <c r="F3171" i="16"/>
  <c r="D3172" i="16" l="1"/>
  <c r="G3172" i="16"/>
  <c r="F3172" i="16"/>
  <c r="S3173" i="16"/>
  <c r="A3173" i="16"/>
  <c r="F3173" i="16" l="1"/>
  <c r="D3173" i="16"/>
  <c r="G3173" i="16"/>
  <c r="S3174" i="16"/>
  <c r="A3174" i="16"/>
  <c r="D3174" i="16" l="1"/>
  <c r="G3174" i="16"/>
  <c r="F3174" i="16"/>
  <c r="S3175" i="16"/>
  <c r="A3175" i="16"/>
  <c r="D3175" i="16" l="1"/>
  <c r="G3175" i="16"/>
  <c r="F3175" i="16"/>
  <c r="S3176" i="16"/>
  <c r="A3176" i="16"/>
  <c r="S3177" i="16" l="1"/>
  <c r="A3177" i="16"/>
  <c r="D3176" i="16"/>
  <c r="F3176" i="16"/>
  <c r="G3176" i="16"/>
  <c r="A3178" i="16" l="1"/>
  <c r="S3178" i="16"/>
  <c r="F3177" i="16"/>
  <c r="G3177" i="16"/>
  <c r="D3177" i="16"/>
  <c r="S3179" i="16" l="1"/>
  <c r="A3179" i="16"/>
  <c r="G3178" i="16"/>
  <c r="F3178" i="16"/>
  <c r="D3178" i="16"/>
  <c r="D3179" i="16" l="1"/>
  <c r="F3179" i="16"/>
  <c r="G3179" i="16"/>
  <c r="A3180" i="16"/>
  <c r="S3180" i="16"/>
  <c r="F3180" i="16" l="1"/>
  <c r="D3180" i="16"/>
  <c r="G3180" i="16"/>
  <c r="S3181" i="16"/>
  <c r="A3181" i="16"/>
  <c r="D3181" i="16" l="1"/>
  <c r="G3181" i="16"/>
  <c r="F3181" i="16"/>
  <c r="S3182" i="16"/>
  <c r="A3182" i="16"/>
  <c r="A3183" i="16" l="1"/>
  <c r="S3183" i="16"/>
  <c r="F3182" i="16"/>
  <c r="G3182" i="16"/>
  <c r="D3182" i="16"/>
  <c r="D3183" i="16" l="1"/>
  <c r="G3183" i="16"/>
  <c r="F3183" i="16"/>
  <c r="S3184" i="16"/>
  <c r="A3184" i="16"/>
  <c r="S3185" i="16" l="1"/>
  <c r="A3185" i="16"/>
  <c r="G3184" i="16"/>
  <c r="F3184" i="16"/>
  <c r="D3184" i="16"/>
  <c r="F3185" i="16" l="1"/>
  <c r="D3185" i="16"/>
  <c r="G3185" i="16"/>
  <c r="A3186" i="16"/>
  <c r="S3186" i="16"/>
  <c r="S3187" i="16" l="1"/>
  <c r="A3187" i="16"/>
  <c r="G3186" i="16"/>
  <c r="D3186" i="16"/>
  <c r="F3186" i="16"/>
  <c r="G3187" i="16" l="1"/>
  <c r="F3187" i="16"/>
  <c r="D3187" i="16"/>
  <c r="A3188" i="16"/>
  <c r="S3188" i="16"/>
  <c r="D3188" i="16" l="1"/>
  <c r="G3188" i="16"/>
  <c r="F3188" i="16"/>
  <c r="S3189" i="16"/>
  <c r="A3189" i="16"/>
  <c r="G3189" i="16" l="1"/>
  <c r="F3189" i="16"/>
  <c r="D3189" i="16"/>
  <c r="A3190" i="16"/>
  <c r="S3190" i="16"/>
  <c r="D3190" i="16" l="1"/>
  <c r="G3190" i="16"/>
  <c r="F3190" i="16"/>
  <c r="S3191" i="16"/>
  <c r="A3191" i="16"/>
  <c r="A3192" i="16" l="1"/>
  <c r="S3192" i="16"/>
  <c r="D3191" i="16"/>
  <c r="G3191" i="16"/>
  <c r="F3191" i="16"/>
  <c r="S3193" i="16" l="1"/>
  <c r="A3193" i="16"/>
  <c r="D3192" i="16"/>
  <c r="G3192" i="16"/>
  <c r="F3192" i="16"/>
  <c r="S3194" i="16" l="1"/>
  <c r="A3194" i="16"/>
  <c r="G3193" i="16"/>
  <c r="D3193" i="16"/>
  <c r="F3193" i="16"/>
  <c r="S3195" i="16" l="1"/>
  <c r="A3195" i="16"/>
  <c r="F3194" i="16"/>
  <c r="D3194" i="16"/>
  <c r="G3194" i="16"/>
  <c r="D3195" i="16" l="1"/>
  <c r="F3195" i="16"/>
  <c r="G3195" i="16"/>
  <c r="S3196" i="16"/>
  <c r="A3196" i="16"/>
  <c r="S3197" i="16" l="1"/>
  <c r="A3197" i="16"/>
  <c r="F3196" i="16"/>
  <c r="D3196" i="16"/>
  <c r="G3196" i="16"/>
  <c r="D3197" i="16" l="1"/>
  <c r="G3197" i="16"/>
  <c r="F3197" i="16"/>
  <c r="A3198" i="16"/>
  <c r="S3198" i="16"/>
  <c r="S3199" i="16" l="1"/>
  <c r="A3199" i="16"/>
  <c r="G3198" i="16"/>
  <c r="F3198" i="16"/>
  <c r="D3198" i="16"/>
  <c r="F3199" i="16" l="1"/>
  <c r="G3199" i="16"/>
  <c r="D3199" i="16"/>
  <c r="S3200" i="16"/>
  <c r="A3200" i="16"/>
  <c r="A3201" i="16" l="1"/>
  <c r="S3201" i="16"/>
  <c r="F3200" i="16"/>
  <c r="G3200" i="16"/>
  <c r="D3200" i="16"/>
  <c r="D3201" i="16" l="1"/>
  <c r="G3201" i="16"/>
  <c r="F3201" i="16"/>
  <c r="S3202" i="16"/>
  <c r="A3202" i="16"/>
  <c r="D3202" i="16" l="1"/>
  <c r="G3202" i="16"/>
  <c r="F3202" i="16"/>
  <c r="S3203" i="16"/>
  <c r="A3203" i="16"/>
  <c r="D3203" i="16" l="1"/>
  <c r="F3203" i="16"/>
  <c r="G3203" i="16"/>
  <c r="S3204" i="16"/>
  <c r="A3204" i="16"/>
  <c r="D3204" i="16" l="1"/>
  <c r="F3204" i="16"/>
  <c r="G3204" i="16"/>
  <c r="S3205" i="16"/>
  <c r="A3205" i="16"/>
  <c r="S3206" i="16" l="1"/>
  <c r="A3206" i="16"/>
  <c r="D3205" i="16"/>
  <c r="G3205" i="16"/>
  <c r="F3205" i="16"/>
  <c r="F3206" i="16" l="1"/>
  <c r="D3206" i="16"/>
  <c r="G3206" i="16"/>
  <c r="A3207" i="16"/>
  <c r="S3207" i="16"/>
  <c r="F3207" i="16" l="1"/>
  <c r="D3207" i="16"/>
  <c r="G3207" i="16"/>
  <c r="S3208" i="16"/>
  <c r="A3208" i="16"/>
  <c r="S3209" i="16" l="1"/>
  <c r="A3209" i="16"/>
  <c r="F3208" i="16"/>
  <c r="G3208" i="16"/>
  <c r="D3208" i="16"/>
  <c r="F3209" i="16" l="1"/>
  <c r="G3209" i="16"/>
  <c r="D3209" i="16"/>
  <c r="S3210" i="16"/>
  <c r="A3210" i="16"/>
  <c r="S3211" i="16" l="1"/>
  <c r="A3211" i="16"/>
  <c r="F3210" i="16"/>
  <c r="D3210" i="16"/>
  <c r="G3210" i="16"/>
  <c r="F3211" i="16" l="1"/>
  <c r="G3211" i="16"/>
  <c r="D3211" i="16"/>
  <c r="S3212" i="16"/>
  <c r="A3212" i="16"/>
  <c r="S3213" i="16" l="1"/>
  <c r="A3213" i="16"/>
  <c r="D3212" i="16"/>
  <c r="F3212" i="16"/>
  <c r="G3212" i="16"/>
  <c r="D3213" i="16" l="1"/>
  <c r="F3213" i="16"/>
  <c r="G3213" i="16"/>
  <c r="A3214" i="16"/>
  <c r="S3214" i="16"/>
  <c r="A3215" i="16" l="1"/>
  <c r="S3215" i="16"/>
  <c r="D3214" i="16"/>
  <c r="G3214" i="16"/>
  <c r="F3214" i="16"/>
  <c r="A3216" i="16" l="1"/>
  <c r="S3216" i="16"/>
  <c r="F3215" i="16"/>
  <c r="D3215" i="16"/>
  <c r="G3215" i="16"/>
  <c r="F3216" i="16" l="1"/>
  <c r="D3216" i="16"/>
  <c r="G3216" i="16"/>
  <c r="S3217" i="16"/>
  <c r="A3217" i="16"/>
  <c r="A3218" i="16" l="1"/>
  <c r="S3218" i="16"/>
  <c r="G3217" i="16"/>
  <c r="F3217" i="16"/>
  <c r="D3217" i="16"/>
  <c r="S3219" i="16" l="1"/>
  <c r="A3219" i="16"/>
  <c r="D3218" i="16"/>
  <c r="G3218" i="16"/>
  <c r="F3218" i="16"/>
  <c r="F3219" i="16" l="1"/>
  <c r="G3219" i="16"/>
  <c r="D3219" i="16"/>
  <c r="S3220" i="16"/>
  <c r="A3220" i="16"/>
  <c r="D3220" i="16" l="1"/>
  <c r="G3220" i="16"/>
  <c r="F3220" i="16"/>
  <c r="S3221" i="16"/>
  <c r="A3221" i="16"/>
  <c r="S3222" i="16" l="1"/>
  <c r="A3222" i="16"/>
  <c r="F3221" i="16"/>
  <c r="G3221" i="16"/>
  <c r="D3221" i="16"/>
  <c r="F3222" i="16" l="1"/>
  <c r="D3222" i="16"/>
  <c r="G3222" i="16"/>
  <c r="S3223" i="16"/>
  <c r="A3223" i="16"/>
  <c r="S3224" i="16" l="1"/>
  <c r="A3224" i="16"/>
  <c r="G3223" i="16"/>
  <c r="F3223" i="16"/>
  <c r="D3223" i="16"/>
  <c r="G3224" i="16" l="1"/>
  <c r="D3224" i="16"/>
  <c r="F3224" i="16"/>
  <c r="S3225" i="16"/>
  <c r="A3225" i="16"/>
  <c r="S3226" i="16" l="1"/>
  <c r="A3226" i="16"/>
  <c r="D3225" i="16"/>
  <c r="F3225" i="16"/>
  <c r="G3225" i="16"/>
  <c r="G3226" i="16" l="1"/>
  <c r="F3226" i="16"/>
  <c r="D3226" i="16"/>
  <c r="S3227" i="16"/>
  <c r="A3227" i="16"/>
  <c r="S3228" i="16" l="1"/>
  <c r="A3228" i="16"/>
  <c r="F3227" i="16"/>
  <c r="G3227" i="16"/>
  <c r="D3227" i="16"/>
  <c r="S3229" i="16" l="1"/>
  <c r="A3229" i="16"/>
  <c r="G3228" i="16"/>
  <c r="D3228" i="16"/>
  <c r="F3228" i="16"/>
  <c r="S3230" i="16" l="1"/>
  <c r="A3230" i="16"/>
  <c r="D3229" i="16"/>
  <c r="G3229" i="16"/>
  <c r="F3229" i="16"/>
  <c r="F3230" i="16" l="1"/>
  <c r="D3230" i="16"/>
  <c r="G3230" i="16"/>
  <c r="S3231" i="16"/>
  <c r="A3231" i="16"/>
  <c r="G3231" i="16" l="1"/>
  <c r="F3231" i="16"/>
  <c r="D3231" i="16"/>
  <c r="A3232" i="16"/>
  <c r="S3232" i="16"/>
  <c r="F3232" i="16" l="1"/>
  <c r="G3232" i="16"/>
  <c r="D3232" i="16"/>
  <c r="S3233" i="16"/>
  <c r="A3233" i="16"/>
  <c r="G3233" i="16" l="1"/>
  <c r="D3233" i="16"/>
  <c r="F3233" i="16"/>
  <c r="S3234" i="16"/>
  <c r="A3234" i="16"/>
  <c r="S3235" i="16" l="1"/>
  <c r="A3235" i="16"/>
  <c r="F3234" i="16"/>
  <c r="D3234" i="16"/>
  <c r="G3234" i="16"/>
  <c r="F3235" i="16" l="1"/>
  <c r="D3235" i="16"/>
  <c r="G3235" i="16"/>
  <c r="A3236" i="16"/>
  <c r="S3236" i="16"/>
  <c r="A3237" i="16" l="1"/>
  <c r="S3237" i="16"/>
  <c r="G3236" i="16"/>
  <c r="F3236" i="16"/>
  <c r="D3236" i="16"/>
  <c r="S3238" i="16" l="1"/>
  <c r="A3238" i="16"/>
  <c r="G3237" i="16"/>
  <c r="F3237" i="16"/>
  <c r="D3237" i="16"/>
  <c r="S3239" i="16" l="1"/>
  <c r="A3239" i="16"/>
  <c r="D3238" i="16"/>
  <c r="G3238" i="16"/>
  <c r="F3238" i="16"/>
  <c r="F3239" i="16" l="1"/>
  <c r="G3239" i="16"/>
  <c r="D3239" i="16"/>
  <c r="S3240" i="16"/>
  <c r="A3240" i="16"/>
  <c r="G3240" i="16" l="1"/>
  <c r="F3240" i="16"/>
  <c r="D3240" i="16"/>
  <c r="A3241" i="16"/>
  <c r="S3241" i="16"/>
  <c r="G3241" i="16" l="1"/>
  <c r="D3241" i="16"/>
  <c r="F3241" i="16"/>
  <c r="S3242" i="16"/>
  <c r="A3242" i="16"/>
  <c r="G3242" i="16" l="1"/>
  <c r="F3242" i="16"/>
  <c r="D3242" i="16"/>
  <c r="S3243" i="16"/>
  <c r="A3243" i="16"/>
  <c r="S3244" i="16" l="1"/>
  <c r="A3244" i="16"/>
  <c r="D3243" i="16"/>
  <c r="G3243" i="16"/>
  <c r="F3243" i="16"/>
  <c r="D3244" i="16" l="1"/>
  <c r="F3244" i="16"/>
  <c r="G3244" i="16"/>
  <c r="A3245" i="16"/>
  <c r="S3245" i="16"/>
  <c r="D3245" i="16" l="1"/>
  <c r="G3245" i="16"/>
  <c r="F3245" i="16"/>
  <c r="S3246" i="16"/>
  <c r="A3246" i="16"/>
  <c r="D3246" i="16" l="1"/>
  <c r="G3246" i="16"/>
  <c r="F3246" i="16"/>
  <c r="S3247" i="16"/>
  <c r="A3247" i="16"/>
  <c r="S3248" i="16" l="1"/>
  <c r="A3248" i="16"/>
  <c r="D3247" i="16"/>
  <c r="F3247" i="16"/>
  <c r="G3247" i="16"/>
  <c r="F3248" i="16" l="1"/>
  <c r="D3248" i="16"/>
  <c r="G3248" i="16"/>
  <c r="S3249" i="16"/>
  <c r="A3249" i="16"/>
  <c r="S3250" i="16" l="1"/>
  <c r="A3250" i="16"/>
  <c r="D3249" i="16"/>
  <c r="F3249" i="16"/>
  <c r="G3249" i="16"/>
  <c r="D3250" i="16" l="1"/>
  <c r="G3250" i="16"/>
  <c r="F3250" i="16"/>
  <c r="S3251" i="16"/>
  <c r="A3251" i="16"/>
  <c r="A3252" i="16" l="1"/>
  <c r="S3252" i="16"/>
  <c r="D3251" i="16"/>
  <c r="G3251" i="16"/>
  <c r="F3251" i="16"/>
  <c r="S3253" i="16" l="1"/>
  <c r="A3253" i="16"/>
  <c r="F3252" i="16"/>
  <c r="G3252" i="16"/>
  <c r="D3252" i="16"/>
  <c r="D3253" i="16" l="1"/>
  <c r="F3253" i="16"/>
  <c r="G3253" i="16"/>
  <c r="S3254" i="16"/>
  <c r="A3254" i="16"/>
  <c r="F3254" i="16" l="1"/>
  <c r="G3254" i="16"/>
  <c r="D3254" i="16"/>
  <c r="S3255" i="16"/>
  <c r="A3255" i="16"/>
  <c r="A3256" i="16" l="1"/>
  <c r="S3256" i="16"/>
  <c r="D3255" i="16"/>
  <c r="G3255" i="16"/>
  <c r="F3255" i="16"/>
  <c r="S3257" i="16" l="1"/>
  <c r="A3257" i="16"/>
  <c r="G3256" i="16"/>
  <c r="F3256" i="16"/>
  <c r="D3256" i="16"/>
  <c r="D3257" i="16" l="1"/>
  <c r="G3257" i="16"/>
  <c r="F3257" i="16"/>
  <c r="S3258" i="16"/>
  <c r="A3258" i="16"/>
  <c r="D3258" i="16" l="1"/>
  <c r="G3258" i="16"/>
  <c r="F3258" i="16"/>
  <c r="S3259" i="16"/>
  <c r="A3259" i="16"/>
  <c r="D3259" i="16" l="1"/>
  <c r="F3259" i="16"/>
  <c r="G3259" i="16"/>
  <c r="A3260" i="16"/>
  <c r="S3260" i="16"/>
  <c r="S3261" i="16" l="1"/>
  <c r="A3261" i="16"/>
  <c r="F3260" i="16"/>
  <c r="D3260" i="16"/>
  <c r="G3260" i="16"/>
  <c r="D3261" i="16" l="1"/>
  <c r="G3261" i="16"/>
  <c r="F3261" i="16"/>
  <c r="S3262" i="16"/>
  <c r="A3262" i="16"/>
  <c r="G3262" i="16" l="1"/>
  <c r="D3262" i="16"/>
  <c r="F3262" i="16"/>
  <c r="S3263" i="16"/>
  <c r="A3263" i="16"/>
  <c r="F3263" i="16" l="1"/>
  <c r="D3263" i="16"/>
  <c r="G3263" i="16"/>
  <c r="S3264" i="16"/>
  <c r="A3264" i="16"/>
  <c r="D3264" i="16" l="1"/>
  <c r="F3264" i="16"/>
  <c r="G3264" i="16"/>
  <c r="S3265" i="16"/>
  <c r="A3265" i="16"/>
  <c r="G3265" i="16" l="1"/>
  <c r="D3265" i="16"/>
  <c r="F3265" i="16"/>
  <c r="S3266" i="16"/>
  <c r="A3266" i="16"/>
  <c r="S3267" i="16" l="1"/>
  <c r="A3267" i="16"/>
  <c r="D3266" i="16"/>
  <c r="G3266" i="16"/>
  <c r="F3266" i="16"/>
  <c r="F3267" i="16" l="1"/>
  <c r="G3267" i="16"/>
  <c r="D3267" i="16"/>
  <c r="S3268" i="16"/>
  <c r="A3268" i="16"/>
  <c r="S3269" i="16" l="1"/>
  <c r="A3269" i="16"/>
  <c r="D3268" i="16"/>
  <c r="F3268" i="16"/>
  <c r="G3268" i="16"/>
  <c r="G3269" i="16" l="1"/>
  <c r="F3269" i="16"/>
  <c r="D3269" i="16"/>
  <c r="S3270" i="16"/>
  <c r="A3270" i="16"/>
  <c r="F3270" i="16" l="1"/>
  <c r="D3270" i="16"/>
  <c r="G3270" i="16"/>
  <c r="A3271" i="16"/>
  <c r="S3271" i="16"/>
  <c r="S3272" i="16" l="1"/>
  <c r="A3272" i="16"/>
  <c r="D3271" i="16"/>
  <c r="G3271" i="16"/>
  <c r="F3271" i="16"/>
  <c r="F3272" i="16" l="1"/>
  <c r="D3272" i="16"/>
  <c r="G3272" i="16"/>
  <c r="S3273" i="16"/>
  <c r="A3273" i="16"/>
  <c r="S3274" i="16" l="1"/>
  <c r="A3274" i="16"/>
  <c r="G3273" i="16"/>
  <c r="D3273" i="16"/>
  <c r="F3273" i="16"/>
  <c r="F3274" i="16" l="1"/>
  <c r="D3274" i="16"/>
  <c r="G3274" i="16"/>
  <c r="A3275" i="16"/>
  <c r="S3275" i="16"/>
  <c r="D3275" i="16" l="1"/>
  <c r="G3275" i="16"/>
  <c r="F3275" i="16"/>
  <c r="S3276" i="16"/>
  <c r="A3276" i="16"/>
  <c r="F3276" i="16" l="1"/>
  <c r="G3276" i="16"/>
  <c r="D3276" i="16"/>
  <c r="S3277" i="16"/>
  <c r="A3277" i="16"/>
  <c r="D3277" i="16" l="1"/>
  <c r="G3277" i="16"/>
  <c r="F3277" i="16"/>
  <c r="S3278" i="16"/>
  <c r="A3278" i="16"/>
  <c r="D3278" i="16" l="1"/>
  <c r="F3278" i="16"/>
  <c r="G3278" i="16"/>
  <c r="A3279" i="16"/>
  <c r="S3279" i="16"/>
  <c r="S3280" i="16" l="1"/>
  <c r="A3280" i="16"/>
  <c r="D3279" i="16"/>
  <c r="G3279" i="16"/>
  <c r="F3279" i="16"/>
  <c r="S3281" i="16" l="1"/>
  <c r="A3281" i="16"/>
  <c r="G3280" i="16"/>
  <c r="F3280" i="16"/>
  <c r="D3280" i="16"/>
  <c r="S3282" i="16" l="1"/>
  <c r="A3282" i="16"/>
  <c r="D3281" i="16"/>
  <c r="G3281" i="16"/>
  <c r="F3281" i="16"/>
  <c r="G3282" i="16" l="1"/>
  <c r="D3282" i="16"/>
  <c r="F3282" i="16"/>
  <c r="S3283" i="16"/>
  <c r="A3283" i="16"/>
  <c r="F3283" i="16" l="1"/>
  <c r="D3283" i="16"/>
  <c r="G3283" i="16"/>
  <c r="A3284" i="16"/>
  <c r="S3284" i="16"/>
  <c r="G3284" i="16" l="1"/>
  <c r="F3284" i="16"/>
  <c r="D3284" i="16"/>
  <c r="S3285" i="16"/>
  <c r="A3285" i="16"/>
  <c r="F3285" i="16" l="1"/>
  <c r="D3285" i="16"/>
  <c r="G3285" i="16"/>
  <c r="A3286" i="16"/>
  <c r="S3286" i="16"/>
  <c r="S3287" i="16" l="1"/>
  <c r="A3287" i="16"/>
  <c r="G3286" i="16"/>
  <c r="F3286" i="16"/>
  <c r="D3286" i="16"/>
  <c r="F3287" i="16" l="1"/>
  <c r="G3287" i="16"/>
  <c r="D3287" i="16"/>
  <c r="A3288" i="16"/>
  <c r="S3288" i="16"/>
  <c r="G3288" i="16" l="1"/>
  <c r="F3288" i="16"/>
  <c r="D3288" i="16"/>
  <c r="S3289" i="16"/>
  <c r="A3289" i="16"/>
  <c r="S3290" i="16" l="1"/>
  <c r="A3290" i="16"/>
  <c r="D3289" i="16"/>
  <c r="G3289" i="16"/>
  <c r="F3289" i="16"/>
  <c r="D3290" i="16" l="1"/>
  <c r="G3290" i="16"/>
  <c r="F3290" i="16"/>
  <c r="S3291" i="16"/>
  <c r="A3291" i="16"/>
  <c r="D3291" i="16" l="1"/>
  <c r="G3291" i="16"/>
  <c r="F3291" i="16"/>
  <c r="S3292" i="16"/>
  <c r="A3292" i="16"/>
  <c r="S3293" i="16" l="1"/>
  <c r="A3293" i="16"/>
  <c r="F3292" i="16"/>
  <c r="D3292" i="16"/>
  <c r="G3292" i="16"/>
  <c r="D3293" i="16" l="1"/>
  <c r="F3293" i="16"/>
  <c r="G3293" i="16"/>
  <c r="S3294" i="16"/>
  <c r="A3294" i="16"/>
  <c r="F3294" i="16" l="1"/>
  <c r="G3294" i="16"/>
  <c r="D3294" i="16"/>
  <c r="S3295" i="16"/>
  <c r="A3295" i="16"/>
  <c r="S3296" i="16" l="1"/>
  <c r="A3296" i="16"/>
  <c r="D3295" i="16"/>
  <c r="F3295" i="16"/>
  <c r="G3295" i="16"/>
  <c r="F3296" i="16" l="1"/>
  <c r="G3296" i="16"/>
  <c r="D3296" i="16"/>
  <c r="S3297" i="16"/>
  <c r="A3297" i="16"/>
  <c r="S3298" i="16" l="1"/>
  <c r="A3298" i="16"/>
  <c r="F3297" i="16"/>
  <c r="D3297" i="16"/>
  <c r="G3297" i="16"/>
  <c r="D3298" i="16" l="1"/>
  <c r="G3298" i="16"/>
  <c r="F3298" i="16"/>
  <c r="S3299" i="16"/>
  <c r="A3299" i="16"/>
  <c r="S3300" i="16" l="1"/>
  <c r="A3300" i="16"/>
  <c r="G3299" i="16"/>
  <c r="F3299" i="16"/>
  <c r="D3299" i="16"/>
  <c r="G3300" i="16" l="1"/>
  <c r="F3300" i="16"/>
  <c r="D3300" i="16"/>
  <c r="S3301" i="16"/>
  <c r="A3301" i="16"/>
  <c r="F3301" i="16" l="1"/>
  <c r="D3301" i="16"/>
  <c r="G3301" i="16"/>
  <c r="S3302" i="16"/>
  <c r="A3302" i="16"/>
  <c r="D3302" i="16" l="1"/>
  <c r="F3302" i="16"/>
  <c r="G3302" i="16"/>
  <c r="S3303" i="16"/>
  <c r="A3303" i="16"/>
  <c r="D3303" i="16" l="1"/>
  <c r="G3303" i="16"/>
  <c r="F3303" i="16"/>
  <c r="S3304" i="16"/>
  <c r="A3304" i="16"/>
  <c r="S3305" i="16" l="1"/>
  <c r="A3305" i="16"/>
  <c r="D3304" i="16"/>
  <c r="G3304" i="16"/>
  <c r="F3304" i="16"/>
  <c r="G3305" i="16" l="1"/>
  <c r="F3305" i="16"/>
  <c r="D3305" i="16"/>
  <c r="S3306" i="16"/>
  <c r="A3306" i="16"/>
  <c r="F3306" i="16" l="1"/>
  <c r="G3306" i="16"/>
  <c r="D3306" i="16"/>
  <c r="S3307" i="16"/>
  <c r="A3307" i="16"/>
  <c r="S3308" i="16" l="1"/>
  <c r="A3308" i="16"/>
  <c r="F3307" i="16"/>
  <c r="D3307" i="16"/>
  <c r="G3307" i="16"/>
  <c r="F3308" i="16" l="1"/>
  <c r="G3308" i="16"/>
  <c r="D3308" i="16"/>
  <c r="S3309" i="16"/>
  <c r="A3309" i="16"/>
  <c r="A3310" i="16" l="1"/>
  <c r="S3310" i="16"/>
  <c r="D3309" i="16"/>
  <c r="G3309" i="16"/>
  <c r="F3309" i="16"/>
  <c r="S3311" i="16" l="1"/>
  <c r="A3311" i="16"/>
  <c r="G3310" i="16"/>
  <c r="F3310" i="16"/>
  <c r="D3310" i="16"/>
  <c r="F3311" i="16" l="1"/>
  <c r="D3311" i="16"/>
  <c r="G3311" i="16"/>
  <c r="S3312" i="16"/>
  <c r="A3312" i="16"/>
  <c r="G3312" i="16" l="1"/>
  <c r="F3312" i="16"/>
  <c r="D3312" i="16"/>
  <c r="S3313" i="16"/>
  <c r="A3313" i="16"/>
  <c r="S3314" i="16" l="1"/>
  <c r="A3314" i="16"/>
  <c r="G3313" i="16"/>
  <c r="D3313" i="16"/>
  <c r="F3313" i="16"/>
  <c r="F3314" i="16" l="1"/>
  <c r="D3314" i="16"/>
  <c r="G3314" i="16"/>
  <c r="S3315" i="16"/>
  <c r="A3315" i="16"/>
  <c r="D3315" i="16" l="1"/>
  <c r="F3315" i="16"/>
  <c r="G3315" i="16"/>
  <c r="S3316" i="16"/>
  <c r="A3316" i="16"/>
  <c r="G3316" i="16" l="1"/>
  <c r="F3316" i="16"/>
  <c r="D3316" i="16"/>
  <c r="S3317" i="16"/>
  <c r="A3317" i="16"/>
  <c r="D3317" i="16" l="1"/>
  <c r="F3317" i="16"/>
  <c r="G3317" i="16"/>
  <c r="S3318" i="16"/>
  <c r="A3318" i="16"/>
  <c r="S3319" i="16" l="1"/>
  <c r="A3319" i="16"/>
  <c r="D3318" i="16"/>
  <c r="G3318" i="16"/>
  <c r="F3318" i="16"/>
  <c r="D3319" i="16" l="1"/>
  <c r="G3319" i="16"/>
  <c r="F3319" i="16"/>
  <c r="S3320" i="16"/>
  <c r="A3320" i="16"/>
  <c r="G3320" i="16" l="1"/>
  <c r="D3320" i="16"/>
  <c r="F3320" i="16"/>
  <c r="S3321" i="16"/>
  <c r="A3321" i="16"/>
  <c r="A3322" i="16" l="1"/>
  <c r="S3322" i="16"/>
  <c r="D3321" i="16"/>
  <c r="G3321" i="16"/>
  <c r="F3321" i="16"/>
  <c r="S3323" i="16" l="1"/>
  <c r="A3323" i="16"/>
  <c r="D3322" i="16"/>
  <c r="G3322" i="16"/>
  <c r="F3322" i="16"/>
  <c r="D3323" i="16" l="1"/>
  <c r="G3323" i="16"/>
  <c r="F3323" i="16"/>
  <c r="S3324" i="16"/>
  <c r="A3324" i="16"/>
  <c r="F3324" i="16" l="1"/>
  <c r="D3324" i="16"/>
  <c r="G3324" i="16"/>
  <c r="S3325" i="16"/>
  <c r="A3325" i="16"/>
  <c r="G3325" i="16" l="1"/>
  <c r="F3325" i="16"/>
  <c r="D3325" i="16"/>
  <c r="A3326" i="16"/>
  <c r="S3326" i="16"/>
  <c r="G3326" i="16" l="1"/>
  <c r="D3326" i="16"/>
  <c r="F3326" i="16"/>
  <c r="S3327" i="16"/>
  <c r="A3327" i="16"/>
  <c r="D3327" i="16" l="1"/>
  <c r="F3327" i="16"/>
  <c r="G3327" i="16"/>
  <c r="S3328" i="16"/>
  <c r="A3328" i="16"/>
  <c r="G3328" i="16" l="1"/>
  <c r="F3328" i="16"/>
  <c r="D3328" i="16"/>
  <c r="S3329" i="16"/>
  <c r="A3329" i="16"/>
  <c r="D3329" i="16" l="1"/>
  <c r="G3329" i="16"/>
  <c r="F3329" i="16"/>
  <c r="S3330" i="16"/>
  <c r="A3330" i="16"/>
  <c r="G3330" i="16" l="1"/>
  <c r="D3330" i="16"/>
  <c r="F3330" i="16"/>
  <c r="A3331" i="16"/>
  <c r="S3331" i="16"/>
  <c r="S3332" i="16" l="1"/>
  <c r="A3332" i="16"/>
  <c r="F3331" i="16"/>
  <c r="D3331" i="16"/>
  <c r="G3331" i="16"/>
  <c r="S3333" i="16" l="1"/>
  <c r="A3333" i="16"/>
  <c r="D3332" i="16"/>
  <c r="F3332" i="16"/>
  <c r="G3332" i="16"/>
  <c r="F3333" i="16" l="1"/>
  <c r="G3333" i="16"/>
  <c r="D3333" i="16"/>
  <c r="A3334" i="16"/>
  <c r="S3334" i="16"/>
  <c r="D3334" i="16" l="1"/>
  <c r="G3334" i="16"/>
  <c r="F3334" i="16"/>
  <c r="A3335" i="16"/>
  <c r="S3335" i="16"/>
  <c r="S3336" i="16" l="1"/>
  <c r="A3336" i="16"/>
  <c r="D3335" i="16"/>
  <c r="G3335" i="16"/>
  <c r="F3335" i="16"/>
  <c r="G3336" i="16" l="1"/>
  <c r="F3336" i="16"/>
  <c r="D3336" i="16"/>
  <c r="S3337" i="16"/>
  <c r="A3337" i="16"/>
  <c r="D3337" i="16" l="1"/>
  <c r="G3337" i="16"/>
  <c r="F3337" i="16"/>
  <c r="S3338" i="16"/>
  <c r="A3338" i="16"/>
  <c r="S3339" i="16" l="1"/>
  <c r="A3339" i="16"/>
  <c r="G3338" i="16"/>
  <c r="D3338" i="16"/>
  <c r="F3338" i="16"/>
  <c r="G3339" i="16" l="1"/>
  <c r="F3339" i="16"/>
  <c r="D3339" i="16"/>
  <c r="A3340" i="16"/>
  <c r="S3340" i="16"/>
  <c r="D3340" i="16" l="1"/>
  <c r="G3340" i="16"/>
  <c r="F3340" i="16"/>
  <c r="S3341" i="16"/>
  <c r="A3341" i="16"/>
  <c r="F3341" i="16" l="1"/>
  <c r="D3341" i="16"/>
  <c r="G3341" i="16"/>
  <c r="A3342" i="16"/>
  <c r="S3342" i="16"/>
  <c r="A3343" i="16" l="1"/>
  <c r="S3343" i="16"/>
  <c r="F3342" i="16"/>
  <c r="G3342" i="16"/>
  <c r="D3342" i="16"/>
  <c r="S3344" i="16" l="1"/>
  <c r="A3344" i="16"/>
  <c r="D3343" i="16"/>
  <c r="G3343" i="16"/>
  <c r="F3343" i="16"/>
  <c r="G3344" i="16" l="1"/>
  <c r="F3344" i="16"/>
  <c r="D3344" i="16"/>
  <c r="A3345" i="16"/>
  <c r="S3345" i="16"/>
  <c r="S3346" i="16" l="1"/>
  <c r="A3346" i="16"/>
  <c r="D3345" i="16"/>
  <c r="G3345" i="16"/>
  <c r="F3345" i="16"/>
  <c r="S3347" i="16" l="1"/>
  <c r="A3347" i="16"/>
  <c r="F3346" i="16"/>
  <c r="G3346" i="16"/>
  <c r="D3346" i="16"/>
  <c r="S3348" i="16" l="1"/>
  <c r="A3348" i="16"/>
  <c r="F3347" i="16"/>
  <c r="G3347" i="16"/>
  <c r="D3347" i="16"/>
  <c r="D3348" i="16" l="1"/>
  <c r="F3348" i="16"/>
  <c r="G3348" i="16"/>
  <c r="S3349" i="16"/>
  <c r="A3349" i="16"/>
  <c r="S3350" i="16" l="1"/>
  <c r="A3350" i="16"/>
  <c r="G3349" i="16"/>
  <c r="F3349" i="16"/>
  <c r="D3349" i="16"/>
  <c r="F3350" i="16" l="1"/>
  <c r="D3350" i="16"/>
  <c r="G3350" i="16"/>
  <c r="S3351" i="16"/>
  <c r="A3351" i="16"/>
  <c r="D3351" i="16" l="1"/>
  <c r="G3351" i="16"/>
  <c r="F3351" i="16"/>
  <c r="A3352" i="16"/>
  <c r="S3352" i="16"/>
  <c r="F3352" i="16" l="1"/>
  <c r="D3352" i="16"/>
  <c r="G3352" i="16"/>
  <c r="S3353" i="16"/>
  <c r="A3353" i="16"/>
  <c r="A3354" i="16" l="1"/>
  <c r="S3354" i="16"/>
  <c r="F3353" i="16"/>
  <c r="G3353" i="16"/>
  <c r="D3353" i="16"/>
  <c r="D3354" i="16" l="1"/>
  <c r="F3354" i="16"/>
  <c r="G3354" i="16"/>
  <c r="S3355" i="16"/>
  <c r="A3355" i="16"/>
  <c r="S3356" i="16" l="1"/>
  <c r="A3356" i="16"/>
  <c r="G3355" i="16"/>
  <c r="F3355" i="16"/>
  <c r="D3355" i="16"/>
  <c r="G3356" i="16" l="1"/>
  <c r="F3356" i="16"/>
  <c r="D3356" i="16"/>
  <c r="S3357" i="16"/>
  <c r="A3357" i="16"/>
  <c r="F3357" i="16" l="1"/>
  <c r="D3357" i="16"/>
  <c r="G3357" i="16"/>
  <c r="A3358" i="16"/>
  <c r="S3358" i="16"/>
  <c r="F3358" i="16" l="1"/>
  <c r="D3358" i="16"/>
  <c r="G3358" i="16"/>
  <c r="S3359" i="16"/>
  <c r="A3359" i="16"/>
  <c r="G3359" i="16" l="1"/>
  <c r="F3359" i="16"/>
  <c r="D3359" i="16"/>
  <c r="S3360" i="16"/>
  <c r="A3360" i="16"/>
  <c r="A3361" i="16" l="1"/>
  <c r="S3361" i="16"/>
  <c r="G3360" i="16"/>
  <c r="F3360" i="16"/>
  <c r="D3360" i="16"/>
  <c r="G3361" i="16" l="1"/>
  <c r="F3361" i="16"/>
  <c r="D3361" i="16"/>
  <c r="S3362" i="16"/>
  <c r="A3362" i="16"/>
  <c r="S3363" i="16" l="1"/>
  <c r="A3363" i="16"/>
  <c r="G3362" i="16"/>
  <c r="D3362" i="16"/>
  <c r="F3362" i="16"/>
  <c r="F3363" i="16" l="1"/>
  <c r="D3363" i="16"/>
  <c r="G3363" i="16"/>
  <c r="S3364" i="16"/>
  <c r="A3364" i="16"/>
  <c r="G3364" i="16" l="1"/>
  <c r="F3364" i="16"/>
  <c r="D3364" i="16"/>
  <c r="S3365" i="16"/>
  <c r="A3365" i="16"/>
  <c r="S3366" i="16" l="1"/>
  <c r="A3366" i="16"/>
  <c r="D3365" i="16"/>
  <c r="G3365" i="16"/>
  <c r="F3365" i="16"/>
  <c r="F3366" i="16" l="1"/>
  <c r="D3366" i="16"/>
  <c r="G3366" i="16"/>
  <c r="S3367" i="16"/>
  <c r="A3367" i="16"/>
  <c r="D3367" i="16" l="1"/>
  <c r="F3367" i="16"/>
  <c r="G3367" i="16"/>
  <c r="S3368" i="16"/>
  <c r="A3368" i="16"/>
  <c r="A3369" i="16" l="1"/>
  <c r="S3369" i="16"/>
  <c r="G3368" i="16"/>
  <c r="D3368" i="16"/>
  <c r="F3368" i="16"/>
  <c r="S3370" i="16" l="1"/>
  <c r="A3370" i="16"/>
  <c r="G3369" i="16"/>
  <c r="F3369" i="16"/>
  <c r="D3369" i="16"/>
  <c r="G3370" i="16" l="1"/>
  <c r="D3370" i="16"/>
  <c r="F3370" i="16"/>
  <c r="S3371" i="16"/>
  <c r="A3371" i="16"/>
  <c r="S3372" i="16" l="1"/>
  <c r="A3372" i="16"/>
  <c r="G3371" i="16"/>
  <c r="F3371" i="16"/>
  <c r="D3371" i="16"/>
  <c r="D3372" i="16" l="1"/>
  <c r="F3372" i="16"/>
  <c r="G3372" i="16"/>
  <c r="S3373" i="16"/>
  <c r="A3373" i="16"/>
  <c r="F3373" i="16" l="1"/>
  <c r="G3373" i="16"/>
  <c r="D3373" i="16"/>
  <c r="S3374" i="16"/>
  <c r="A3374" i="16"/>
  <c r="S3375" i="16" l="1"/>
  <c r="A3375" i="16"/>
  <c r="F3374" i="16"/>
  <c r="G3374" i="16"/>
  <c r="D3374" i="16"/>
  <c r="F3375" i="16" l="1"/>
  <c r="G3375" i="16"/>
  <c r="D3375" i="16"/>
  <c r="S3376" i="16"/>
  <c r="A3376" i="16"/>
  <c r="G3376" i="16" l="1"/>
  <c r="D3376" i="16"/>
  <c r="F3376" i="16"/>
  <c r="S3377" i="16"/>
  <c r="A3377" i="16"/>
  <c r="S3378" i="16" l="1"/>
  <c r="A3378" i="16"/>
  <c r="F3377" i="16"/>
  <c r="D3377" i="16"/>
  <c r="G3377" i="16"/>
  <c r="G3378" i="16" l="1"/>
  <c r="F3378" i="16"/>
  <c r="D3378" i="16"/>
  <c r="A3379" i="16"/>
  <c r="S3379" i="16"/>
  <c r="D3379" i="16" l="1"/>
  <c r="G3379" i="16"/>
  <c r="F3379" i="16"/>
  <c r="S3380" i="16"/>
  <c r="A3380" i="16"/>
  <c r="A3381" i="16" l="1"/>
  <c r="S3381" i="16"/>
  <c r="D3380" i="16"/>
  <c r="G3380" i="16"/>
  <c r="F3380" i="16"/>
  <c r="A3382" i="16" l="1"/>
  <c r="S3382" i="16"/>
  <c r="D3381" i="16"/>
  <c r="G3381" i="16"/>
  <c r="F3381" i="16"/>
  <c r="S3383" i="16" l="1"/>
  <c r="A3383" i="16"/>
  <c r="D3382" i="16"/>
  <c r="G3382" i="16"/>
  <c r="F3382" i="16"/>
  <c r="G3383" i="16" l="1"/>
  <c r="D3383" i="16"/>
  <c r="F3383" i="16"/>
  <c r="S3384" i="16"/>
  <c r="A3384" i="16"/>
  <c r="S3385" i="16" l="1"/>
  <c r="A3385" i="16"/>
  <c r="G3384" i="16"/>
  <c r="F3384" i="16"/>
  <c r="D3384" i="16"/>
  <c r="D3385" i="16" l="1"/>
  <c r="F3385" i="16"/>
  <c r="G3385" i="16"/>
  <c r="S3386" i="16"/>
  <c r="A3386" i="16"/>
  <c r="A3387" i="16" l="1"/>
  <c r="S3387" i="16"/>
  <c r="D3386" i="16"/>
  <c r="F3386" i="16"/>
  <c r="G3386" i="16"/>
  <c r="S3388" i="16" l="1"/>
  <c r="A3388" i="16"/>
  <c r="G3387" i="16"/>
  <c r="D3387" i="16"/>
  <c r="F3387" i="16"/>
  <c r="F3388" i="16" l="1"/>
  <c r="G3388" i="16"/>
  <c r="D3388" i="16"/>
  <c r="S3389" i="16"/>
  <c r="A3389" i="16"/>
  <c r="F3389" i="16" l="1"/>
  <c r="D3389" i="16"/>
  <c r="G3389" i="16"/>
  <c r="S3390" i="16"/>
  <c r="A3390" i="16"/>
  <c r="G3390" i="16" l="1"/>
  <c r="D3390" i="16"/>
  <c r="F3390" i="16"/>
  <c r="A3391" i="16"/>
  <c r="S3391" i="16"/>
  <c r="D3391" i="16" l="1"/>
  <c r="G3391" i="16"/>
  <c r="F3391" i="16"/>
  <c r="S3392" i="16"/>
  <c r="A3392" i="16"/>
  <c r="S3393" i="16" l="1"/>
  <c r="A3393" i="16"/>
  <c r="D3392" i="16"/>
  <c r="F3392" i="16"/>
  <c r="G3392" i="16"/>
  <c r="F3393" i="16" l="1"/>
  <c r="D3393" i="16"/>
  <c r="G3393" i="16"/>
  <c r="S3394" i="16"/>
  <c r="A3394" i="16"/>
  <c r="S3395" i="16" l="1"/>
  <c r="A3395" i="16"/>
  <c r="G3394" i="16"/>
  <c r="D3394" i="16"/>
  <c r="F3394" i="16"/>
  <c r="G3395" i="16" l="1"/>
  <c r="F3395" i="16"/>
  <c r="D3395" i="16"/>
  <c r="S3396" i="16"/>
  <c r="A3396" i="16"/>
  <c r="F3396" i="16" l="1"/>
  <c r="G3396" i="16"/>
  <c r="D3396" i="16"/>
  <c r="S3397" i="16"/>
  <c r="A3397" i="16"/>
  <c r="S3398" i="16" l="1"/>
  <c r="A3398" i="16"/>
  <c r="F3397" i="16"/>
  <c r="G3397" i="16"/>
  <c r="D3397" i="16"/>
  <c r="F3398" i="16" l="1"/>
  <c r="D3398" i="16"/>
  <c r="G3398" i="16"/>
  <c r="S3399" i="16"/>
  <c r="A3399" i="16"/>
  <c r="F3399" i="16" l="1"/>
  <c r="D3399" i="16"/>
  <c r="G3399" i="16"/>
  <c r="S3400" i="16"/>
  <c r="A3400" i="16"/>
  <c r="S3401" i="16" l="1"/>
  <c r="A3401" i="16"/>
  <c r="F3400" i="16"/>
  <c r="G3400" i="16"/>
  <c r="D3400" i="16"/>
  <c r="G3401" i="16" l="1"/>
  <c r="F3401" i="16"/>
  <c r="D3401" i="16"/>
  <c r="A3402" i="16"/>
  <c r="S3402" i="16"/>
  <c r="D3402" i="16" l="1"/>
  <c r="G3402" i="16"/>
  <c r="F3402" i="16"/>
  <c r="S3403" i="16"/>
  <c r="A3403" i="16"/>
  <c r="G3403" i="16" l="1"/>
  <c r="D3403" i="16"/>
  <c r="F3403" i="16"/>
  <c r="A3404" i="16"/>
  <c r="S3404" i="16"/>
  <c r="S3405" i="16" l="1"/>
  <c r="A3405" i="16"/>
  <c r="G3404" i="16"/>
  <c r="F3404" i="16"/>
  <c r="D3404" i="16"/>
  <c r="S3406" i="16" l="1"/>
  <c r="A3406" i="16"/>
  <c r="F3405" i="16"/>
  <c r="D3405" i="16"/>
  <c r="G3405" i="16"/>
  <c r="G3406" i="16" l="1"/>
  <c r="F3406" i="16"/>
  <c r="D3406" i="16"/>
  <c r="S3407" i="16"/>
  <c r="A3407" i="16"/>
  <c r="D3407" i="16" l="1"/>
  <c r="G3407" i="16"/>
  <c r="F3407" i="16"/>
  <c r="S3408" i="16"/>
  <c r="A3408" i="16"/>
  <c r="F3408" i="16" l="1"/>
  <c r="D3408" i="16"/>
  <c r="G3408" i="16"/>
  <c r="S3409" i="16"/>
  <c r="A3409" i="16"/>
  <c r="S3410" i="16" l="1"/>
  <c r="A3410" i="16"/>
  <c r="G3409" i="16"/>
  <c r="F3409" i="16"/>
  <c r="D3409" i="16"/>
  <c r="F3410" i="16" l="1"/>
  <c r="D3410" i="16"/>
  <c r="G3410" i="16"/>
  <c r="S3411" i="16"/>
  <c r="A3411" i="16"/>
  <c r="D3411" i="16" l="1"/>
  <c r="F3411" i="16"/>
  <c r="G3411" i="16"/>
  <c r="A3412" i="16"/>
  <c r="S3412" i="16"/>
  <c r="S3413" i="16" l="1"/>
  <c r="A3413" i="16"/>
  <c r="F3412" i="16"/>
  <c r="D3412" i="16"/>
  <c r="G3412" i="16"/>
  <c r="F3413" i="16" l="1"/>
  <c r="G3413" i="16"/>
  <c r="D3413" i="16"/>
  <c r="A3414" i="16"/>
  <c r="S3414" i="16"/>
  <c r="S3415" i="16" l="1"/>
  <c r="A3415" i="16"/>
  <c r="G3414" i="16"/>
  <c r="F3414" i="16"/>
  <c r="D3414" i="16"/>
  <c r="G3415" i="16" l="1"/>
  <c r="F3415" i="16"/>
  <c r="D3415" i="16"/>
  <c r="S3416" i="16"/>
  <c r="A3416" i="16"/>
  <c r="S3417" i="16" l="1"/>
  <c r="A3417" i="16"/>
  <c r="D3416" i="16"/>
  <c r="G3416" i="16"/>
  <c r="F3416" i="16"/>
  <c r="G3417" i="16" l="1"/>
  <c r="F3417" i="16"/>
  <c r="D3417" i="16"/>
  <c r="S3418" i="16"/>
  <c r="A3418" i="16"/>
  <c r="S3419" i="16" l="1"/>
  <c r="A3419" i="16"/>
  <c r="G3418" i="16"/>
  <c r="D3418" i="16"/>
  <c r="F3418" i="16"/>
  <c r="D3419" i="16" l="1"/>
  <c r="G3419" i="16"/>
  <c r="F3419" i="16"/>
  <c r="S3420" i="16"/>
  <c r="A3420" i="16"/>
  <c r="S3421" i="16" l="1"/>
  <c r="A3421" i="16"/>
  <c r="F3420" i="16"/>
  <c r="G3420" i="16"/>
  <c r="D3420" i="16"/>
  <c r="G3421" i="16" l="1"/>
  <c r="F3421" i="16"/>
  <c r="D3421" i="16"/>
  <c r="S3422" i="16"/>
  <c r="A3422" i="16"/>
  <c r="D3422" i="16" l="1"/>
  <c r="F3422" i="16"/>
  <c r="G3422" i="16"/>
  <c r="S3423" i="16"/>
  <c r="A3423" i="16"/>
  <c r="D3423" i="16" l="1"/>
  <c r="G3423" i="16"/>
  <c r="F3423" i="16"/>
  <c r="S3424" i="16"/>
  <c r="A3424" i="16"/>
  <c r="D3424" i="16" l="1"/>
  <c r="F3424" i="16"/>
  <c r="G3424" i="16"/>
  <c r="A3425" i="16"/>
  <c r="S3425" i="16"/>
  <c r="S3426" i="16" l="1"/>
  <c r="A3426" i="16"/>
  <c r="D3425" i="16"/>
  <c r="F3425" i="16"/>
  <c r="G3425" i="16"/>
  <c r="F3426" i="16" l="1"/>
  <c r="G3426" i="16"/>
  <c r="D3426" i="16"/>
  <c r="S3427" i="16"/>
  <c r="A3427" i="16"/>
  <c r="D3427" i="16" l="1"/>
  <c r="F3427" i="16"/>
  <c r="G3427" i="16"/>
  <c r="S3428" i="16"/>
  <c r="A3428" i="16"/>
  <c r="G3428" i="16" l="1"/>
  <c r="F3428" i="16"/>
  <c r="D3428" i="16"/>
  <c r="S3429" i="16"/>
  <c r="A3429" i="16"/>
  <c r="S3430" i="16" l="1"/>
  <c r="A3430" i="16"/>
  <c r="F3429" i="16"/>
  <c r="G3429" i="16"/>
  <c r="D3429" i="16"/>
  <c r="D3430" i="16" l="1"/>
  <c r="F3430" i="16"/>
  <c r="G3430" i="16"/>
  <c r="A3431" i="16"/>
  <c r="S3431" i="16"/>
  <c r="D3431" i="16" l="1"/>
  <c r="G3431" i="16"/>
  <c r="F3431" i="16"/>
  <c r="S3432" i="16"/>
  <c r="A3432" i="16"/>
  <c r="G3432" i="16" l="1"/>
  <c r="F3432" i="16"/>
  <c r="D3432" i="16"/>
  <c r="S3433" i="16"/>
  <c r="A3433" i="16"/>
  <c r="G3433" i="16" l="1"/>
  <c r="D3433" i="16"/>
  <c r="F3433" i="16"/>
  <c r="S3434" i="16"/>
  <c r="A3434" i="16"/>
  <c r="G3434" i="16" l="1"/>
  <c r="D3434" i="16"/>
  <c r="F3434" i="16"/>
  <c r="S3435" i="16"/>
  <c r="A3435" i="16"/>
  <c r="S3436" i="16" l="1"/>
  <c r="A3436" i="16"/>
  <c r="G3435" i="16"/>
  <c r="F3435" i="16"/>
  <c r="D3435" i="16"/>
  <c r="F3436" i="16" l="1"/>
  <c r="D3436" i="16"/>
  <c r="G3436" i="16"/>
  <c r="A3437" i="16"/>
  <c r="S3437" i="16"/>
  <c r="S3438" i="16" l="1"/>
  <c r="A3438" i="16"/>
  <c r="D3437" i="16"/>
  <c r="G3437" i="16"/>
  <c r="F3437" i="16"/>
  <c r="S3439" i="16" l="1"/>
  <c r="A3439" i="16"/>
  <c r="G3438" i="16"/>
  <c r="F3438" i="16"/>
  <c r="D3438" i="16"/>
  <c r="A3440" i="16" l="1"/>
  <c r="S3440" i="16"/>
  <c r="G3439" i="16"/>
  <c r="F3439" i="16"/>
  <c r="D3439" i="16"/>
  <c r="G3440" i="16" l="1"/>
  <c r="F3440" i="16"/>
  <c r="D3440" i="16"/>
  <c r="S3441" i="16"/>
  <c r="A3441" i="16"/>
  <c r="G3441" i="16" l="1"/>
  <c r="F3441" i="16"/>
  <c r="D3441" i="16"/>
  <c r="A3442" i="16"/>
  <c r="S3442" i="16"/>
  <c r="F3442" i="16" l="1"/>
  <c r="D3442" i="16"/>
  <c r="G3442" i="16"/>
  <c r="S3443" i="16"/>
  <c r="A3443" i="16"/>
  <c r="G3443" i="16" l="1"/>
  <c r="F3443" i="16"/>
  <c r="D3443" i="16"/>
  <c r="S3444" i="16"/>
  <c r="A3444" i="16"/>
  <c r="F3444" i="16" l="1"/>
  <c r="D3444" i="16"/>
  <c r="G3444" i="16"/>
  <c r="S3445" i="16"/>
  <c r="A3445" i="16"/>
  <c r="F3445" i="16" l="1"/>
  <c r="D3445" i="16"/>
  <c r="G3445" i="16"/>
  <c r="A3446" i="16"/>
  <c r="S3446" i="16"/>
  <c r="F3446" i="16" l="1"/>
  <c r="D3446" i="16"/>
  <c r="G3446" i="16"/>
  <c r="S3447" i="16"/>
  <c r="A3447" i="16"/>
  <c r="S3448" i="16" l="1"/>
  <c r="A3448" i="16"/>
  <c r="G3447" i="16"/>
  <c r="F3447" i="16"/>
  <c r="D3447" i="16"/>
  <c r="D3448" i="16" l="1"/>
  <c r="G3448" i="16"/>
  <c r="F3448" i="16"/>
  <c r="A3449" i="16"/>
  <c r="S3449" i="16"/>
  <c r="D3449" i="16" l="1"/>
  <c r="G3449" i="16"/>
  <c r="F3449" i="16"/>
  <c r="S3450" i="16"/>
  <c r="A3450" i="16"/>
  <c r="F3450" i="16" l="1"/>
  <c r="G3450" i="16"/>
  <c r="D3450" i="16"/>
  <c r="S3451" i="16"/>
  <c r="A3451" i="16"/>
  <c r="A3452" i="16" l="1"/>
  <c r="S3452" i="16"/>
  <c r="D3451" i="16"/>
  <c r="F3451" i="16"/>
  <c r="G3451" i="16"/>
  <c r="G3452" i="16" l="1"/>
  <c r="F3452" i="16"/>
  <c r="D3452" i="16"/>
  <c r="S3453" i="16"/>
  <c r="A3453" i="16"/>
  <c r="S3454" i="16" l="1"/>
  <c r="A3454" i="16"/>
  <c r="G3453" i="16"/>
  <c r="D3453" i="16"/>
  <c r="F3453" i="16"/>
  <c r="G3454" i="16" l="1"/>
  <c r="D3454" i="16"/>
  <c r="F3454" i="16"/>
  <c r="S3455" i="16"/>
  <c r="A3455" i="16"/>
  <c r="G3455" i="16" l="1"/>
  <c r="D3455" i="16"/>
  <c r="F3455" i="16"/>
  <c r="A3456" i="16"/>
  <c r="S3456" i="16"/>
  <c r="G3456" i="16" l="1"/>
  <c r="F3456" i="16"/>
  <c r="D3456" i="16"/>
  <c r="S3457" i="16"/>
  <c r="A3457" i="16"/>
  <c r="S3458" i="16" l="1"/>
  <c r="A3458" i="16"/>
  <c r="F3457" i="16"/>
  <c r="G3457" i="16"/>
  <c r="D3457" i="16"/>
  <c r="F3458" i="16" l="1"/>
  <c r="D3458" i="16"/>
  <c r="G3458" i="16"/>
  <c r="S3459" i="16"/>
  <c r="A3459" i="16"/>
  <c r="G3459" i="16" l="1"/>
  <c r="F3459" i="16"/>
  <c r="D3459" i="16"/>
  <c r="S3460" i="16"/>
  <c r="A3460" i="16"/>
  <c r="A3461" i="16" l="1"/>
  <c r="S3461" i="16"/>
  <c r="D3460" i="16"/>
  <c r="G3460" i="16"/>
  <c r="F3460" i="16"/>
  <c r="D3461" i="16" l="1"/>
  <c r="G3461" i="16"/>
  <c r="F3461" i="16"/>
  <c r="A3462" i="16"/>
  <c r="S3462" i="16"/>
  <c r="S3463" i="16" l="1"/>
  <c r="A3463" i="16"/>
  <c r="G3462" i="16"/>
  <c r="F3462" i="16"/>
  <c r="D3462" i="16"/>
  <c r="G3463" i="16" l="1"/>
  <c r="F3463" i="16"/>
  <c r="D3463" i="16"/>
  <c r="S3464" i="16"/>
  <c r="A3464" i="16"/>
  <c r="G3464" i="16" l="1"/>
  <c r="D3464" i="16"/>
  <c r="F3464" i="16"/>
  <c r="S3465" i="16"/>
  <c r="A3465" i="16"/>
  <c r="S3466" i="16" l="1"/>
  <c r="A3466" i="16"/>
  <c r="G3465" i="16"/>
  <c r="F3465" i="16"/>
  <c r="D3465" i="16"/>
  <c r="G3466" i="16" l="1"/>
  <c r="F3466" i="16"/>
  <c r="D3466" i="16"/>
  <c r="S3467" i="16"/>
  <c r="A3467" i="16"/>
  <c r="G3467" i="16" l="1"/>
  <c r="D3467" i="16"/>
  <c r="F3467" i="16"/>
  <c r="S3468" i="16"/>
  <c r="A3468" i="16"/>
  <c r="S3469" i="16" l="1"/>
  <c r="A3469" i="16"/>
  <c r="D3468" i="16"/>
  <c r="G3468" i="16"/>
  <c r="F3468" i="16"/>
  <c r="F3469" i="16" l="1"/>
  <c r="D3469" i="16"/>
  <c r="G3469" i="16"/>
  <c r="S3470" i="16"/>
  <c r="A3470" i="16"/>
  <c r="D3470" i="16" l="1"/>
  <c r="G3470" i="16"/>
  <c r="F3470" i="16"/>
  <c r="S3471" i="16"/>
  <c r="A3471" i="16"/>
  <c r="S3472" i="16" l="1"/>
  <c r="A3472" i="16"/>
  <c r="G3471" i="16"/>
  <c r="F3471" i="16"/>
  <c r="D3471" i="16"/>
  <c r="G3472" i="16" l="1"/>
  <c r="D3472" i="16"/>
  <c r="F3472" i="16"/>
  <c r="A3473" i="16"/>
  <c r="S3473" i="16"/>
  <c r="S3474" i="16" l="1"/>
  <c r="A3474" i="16"/>
  <c r="D3473" i="16"/>
  <c r="G3473" i="16"/>
  <c r="F3473" i="16"/>
  <c r="S3475" i="16" l="1"/>
  <c r="A3475" i="16"/>
  <c r="F3474" i="16"/>
  <c r="D3474" i="16"/>
  <c r="G3474" i="16"/>
  <c r="G3475" i="16" l="1"/>
  <c r="F3475" i="16"/>
  <c r="D3475" i="16"/>
  <c r="A3476" i="16"/>
  <c r="S3476" i="16"/>
  <c r="D3476" i="16" l="1"/>
  <c r="G3476" i="16"/>
  <c r="F3476" i="16"/>
  <c r="S3477" i="16"/>
  <c r="A3477" i="16"/>
  <c r="G3477" i="16" l="1"/>
  <c r="F3477" i="16"/>
  <c r="D3477" i="16"/>
  <c r="A3478" i="16"/>
  <c r="S3478" i="16"/>
  <c r="S3479" i="16" l="1"/>
  <c r="A3479" i="16"/>
  <c r="F3478" i="16"/>
  <c r="D3478" i="16"/>
  <c r="G3478" i="16"/>
  <c r="D3479" i="16" l="1"/>
  <c r="F3479" i="16"/>
  <c r="G3479" i="16"/>
  <c r="S3480" i="16"/>
  <c r="A3480" i="16"/>
  <c r="A3481" i="16" l="1"/>
  <c r="S3481" i="16"/>
  <c r="G3480" i="16"/>
  <c r="D3480" i="16"/>
  <c r="F3480" i="16"/>
  <c r="S3482" i="16" l="1"/>
  <c r="A3482" i="16"/>
  <c r="D3481" i="16"/>
  <c r="G3481" i="16"/>
  <c r="F3481" i="16"/>
  <c r="D3482" i="16" l="1"/>
  <c r="F3482" i="16"/>
  <c r="G3482" i="16"/>
  <c r="A3483" i="16"/>
  <c r="S3483" i="16"/>
  <c r="D3483" i="16" l="1"/>
  <c r="F3483" i="16"/>
  <c r="G3483" i="16"/>
  <c r="S3484" i="16"/>
  <c r="A3484" i="16"/>
  <c r="S3485" i="16" l="1"/>
  <c r="A3485" i="16"/>
  <c r="D3484" i="16"/>
  <c r="F3484" i="16"/>
  <c r="G3484" i="16"/>
  <c r="S3486" i="16" l="1"/>
  <c r="A3486" i="16"/>
  <c r="F3485" i="16"/>
  <c r="D3485" i="16"/>
  <c r="G3485" i="16"/>
  <c r="G3486" i="16" l="1"/>
  <c r="D3486" i="16"/>
  <c r="F3486" i="16"/>
  <c r="S3487" i="16"/>
  <c r="A3487" i="16"/>
  <c r="F3487" i="16" l="1"/>
  <c r="D3487" i="16"/>
  <c r="G3487" i="16"/>
  <c r="S3488" i="16"/>
  <c r="A3488" i="16"/>
  <c r="G3488" i="16" l="1"/>
  <c r="F3488" i="16"/>
  <c r="D3488" i="16"/>
  <c r="S3489" i="16"/>
  <c r="A3489" i="16"/>
  <c r="A3490" i="16" l="1"/>
  <c r="S3490" i="16"/>
  <c r="D3489" i="16"/>
  <c r="F3489" i="16"/>
  <c r="G3489" i="16"/>
  <c r="G3490" i="16" l="1"/>
  <c r="D3490" i="16"/>
  <c r="F3490" i="16"/>
  <c r="S3491" i="16"/>
  <c r="A3491" i="16"/>
  <c r="D3491" i="16" l="1"/>
  <c r="G3491" i="16"/>
  <c r="F3491" i="16"/>
  <c r="S3492" i="16"/>
  <c r="A3492" i="16"/>
  <c r="S3493" i="16" l="1"/>
  <c r="A3493" i="16"/>
  <c r="F3492" i="16"/>
  <c r="G3492" i="16"/>
  <c r="D3492" i="16"/>
  <c r="G3493" i="16" l="1"/>
  <c r="F3493" i="16"/>
  <c r="D3493" i="16"/>
  <c r="S3494" i="16"/>
  <c r="A3494" i="16"/>
  <c r="D3494" i="16" l="1"/>
  <c r="G3494" i="16"/>
  <c r="F3494" i="16"/>
  <c r="S3495" i="16"/>
  <c r="A3495" i="16"/>
  <c r="F3495" i="16" l="1"/>
  <c r="D3495" i="16"/>
  <c r="G3495" i="16"/>
  <c r="S3496" i="16"/>
  <c r="A3496" i="16"/>
  <c r="F3496" i="16" l="1"/>
  <c r="G3496" i="16"/>
  <c r="D3496" i="16"/>
  <c r="S3497" i="16"/>
  <c r="A3497" i="16"/>
  <c r="G3497" i="16" l="1"/>
  <c r="F3497" i="16"/>
  <c r="D3497" i="16"/>
  <c r="S3498" i="16"/>
  <c r="A3498" i="16"/>
  <c r="G3498" i="16" l="1"/>
  <c r="D3498" i="16"/>
  <c r="F3498" i="16"/>
  <c r="A3499" i="16"/>
  <c r="S3499" i="16"/>
  <c r="S3500" i="16" l="1"/>
  <c r="A3500" i="16"/>
  <c r="F3499" i="16"/>
  <c r="D3499" i="16"/>
  <c r="G3499" i="16"/>
  <c r="G3500" i="16" l="1"/>
  <c r="F3500" i="16"/>
  <c r="D3500" i="16"/>
  <c r="S3501" i="16"/>
  <c r="A3501" i="16"/>
  <c r="G3501" i="16" l="1"/>
  <c r="D3501" i="16"/>
  <c r="F3501" i="16"/>
  <c r="S3502" i="16"/>
  <c r="A3502" i="16"/>
  <c r="S3503" i="16" l="1"/>
  <c r="A3503" i="16"/>
  <c r="G3502" i="16"/>
  <c r="F3502" i="16"/>
  <c r="D3502" i="16"/>
  <c r="D3503" i="16" l="1"/>
  <c r="G3503" i="16"/>
  <c r="F3503" i="16"/>
  <c r="S3504" i="16"/>
  <c r="A3504" i="16"/>
  <c r="S3505" i="16" l="1"/>
  <c r="A3505" i="16"/>
  <c r="F3504" i="16"/>
  <c r="D3504" i="16"/>
  <c r="G3504" i="16"/>
  <c r="F3505" i="16" l="1"/>
  <c r="D3505" i="16"/>
  <c r="G3505" i="16"/>
  <c r="S3506" i="16"/>
  <c r="A3506" i="16"/>
  <c r="F3506" i="16" l="1"/>
  <c r="G3506" i="16"/>
  <c r="D3506" i="16"/>
  <c r="A3507" i="16"/>
  <c r="S3507" i="16"/>
  <c r="S3508" i="16" l="1"/>
  <c r="A3508" i="16"/>
  <c r="D3507" i="16"/>
  <c r="G3507" i="16"/>
  <c r="F3507" i="16"/>
  <c r="D3508" i="16" l="1"/>
  <c r="F3508" i="16"/>
  <c r="G3508" i="16"/>
  <c r="S3509" i="16"/>
  <c r="A3509" i="16"/>
  <c r="S3510" i="16" l="1"/>
  <c r="A3510" i="16"/>
  <c r="G3509" i="16"/>
  <c r="F3509" i="16"/>
  <c r="D3509" i="16"/>
  <c r="D3510" i="16" l="1"/>
  <c r="G3510" i="16"/>
  <c r="F3510" i="16"/>
  <c r="S3511" i="16"/>
  <c r="A3511" i="16"/>
  <c r="S3512" i="16" l="1"/>
  <c r="A3512" i="16"/>
  <c r="D3511" i="16"/>
  <c r="G3511" i="16"/>
  <c r="F3511" i="16"/>
  <c r="F3512" i="16" l="1"/>
  <c r="G3512" i="16"/>
  <c r="D3512" i="16"/>
  <c r="S3513" i="16"/>
  <c r="A3513" i="16"/>
  <c r="G3513" i="16" l="1"/>
  <c r="D3513" i="16"/>
  <c r="F3513" i="16"/>
  <c r="S3514" i="16"/>
  <c r="A3514" i="16"/>
  <c r="S3515" i="16" l="1"/>
  <c r="A3515" i="16"/>
  <c r="F3514" i="16"/>
  <c r="G3514" i="16"/>
  <c r="D3514" i="16"/>
  <c r="G3515" i="16" l="1"/>
  <c r="D3515" i="16"/>
  <c r="F3515" i="16"/>
  <c r="S3516" i="16"/>
  <c r="A3516" i="16"/>
  <c r="S3517" i="16" l="1"/>
  <c r="A3517" i="16"/>
  <c r="D3516" i="16"/>
  <c r="G3516" i="16"/>
  <c r="F3516" i="16"/>
  <c r="F3517" i="16" l="1"/>
  <c r="D3517" i="16"/>
  <c r="G3517" i="16"/>
  <c r="S3518" i="16"/>
  <c r="A3518" i="16"/>
  <c r="S3519" i="16" l="1"/>
  <c r="A3519" i="16"/>
  <c r="D3518" i="16"/>
  <c r="G3518" i="16"/>
  <c r="F3518" i="16"/>
  <c r="F3519" i="16" l="1"/>
  <c r="D3519" i="16"/>
  <c r="G3519" i="16"/>
  <c r="S3520" i="16"/>
  <c r="A3520" i="16"/>
  <c r="G3520" i="16" l="1"/>
  <c r="F3520" i="16"/>
  <c r="D3520" i="16"/>
  <c r="S3521" i="16"/>
  <c r="A3521" i="16"/>
  <c r="A3522" i="16" l="1"/>
  <c r="S3522" i="16"/>
  <c r="D3521" i="16"/>
  <c r="F3521" i="16"/>
  <c r="G3521" i="16"/>
  <c r="G3522" i="16" l="1"/>
  <c r="F3522" i="16"/>
  <c r="D3522" i="16"/>
  <c r="S3523" i="16"/>
  <c r="A3523" i="16"/>
  <c r="S3524" i="16" l="1"/>
  <c r="A3524" i="16"/>
  <c r="D3523" i="16"/>
  <c r="F3523" i="16"/>
  <c r="G3523" i="16"/>
  <c r="S3525" i="16" l="1"/>
  <c r="A3525" i="16"/>
  <c r="G3524" i="16"/>
  <c r="D3524" i="16"/>
  <c r="F3524" i="16"/>
  <c r="S3526" i="16" l="1"/>
  <c r="A3526" i="16"/>
  <c r="G3525" i="16"/>
  <c r="F3525" i="16"/>
  <c r="D3525" i="16"/>
  <c r="G3526" i="16" l="1"/>
  <c r="F3526" i="16"/>
  <c r="D3526" i="16"/>
  <c r="S3527" i="16"/>
  <c r="A3527" i="16"/>
  <c r="A3528" i="16" l="1"/>
  <c r="S3528" i="16"/>
  <c r="F3527" i="16"/>
  <c r="G3527" i="16"/>
  <c r="D3527" i="16"/>
  <c r="D3528" i="16" l="1"/>
  <c r="G3528" i="16"/>
  <c r="F3528" i="16"/>
  <c r="A3529" i="16"/>
  <c r="S3529" i="16"/>
  <c r="A3530" i="16" l="1"/>
  <c r="S3530" i="16"/>
  <c r="F3529" i="16"/>
  <c r="G3529" i="16"/>
  <c r="D3529" i="16"/>
  <c r="G3530" i="16" l="1"/>
  <c r="F3530" i="16"/>
  <c r="D3530" i="16"/>
  <c r="S3531" i="16"/>
  <c r="A3531" i="16"/>
  <c r="S3532" i="16" l="1"/>
  <c r="A3532" i="16"/>
  <c r="G3531" i="16"/>
  <c r="F3531" i="16"/>
  <c r="D3531" i="16"/>
  <c r="D3532" i="16" l="1"/>
  <c r="G3532" i="16"/>
  <c r="F3532" i="16"/>
  <c r="S3533" i="16"/>
  <c r="A3533" i="16"/>
  <c r="G3533" i="16" l="1"/>
  <c r="D3533" i="16"/>
  <c r="F3533" i="16"/>
  <c r="S3534" i="16"/>
  <c r="A3534" i="16"/>
  <c r="S3535" i="16" l="1"/>
  <c r="A3535" i="16"/>
  <c r="G3534" i="16"/>
  <c r="F3534" i="16"/>
  <c r="D3534" i="16"/>
  <c r="D3535" i="16" l="1"/>
  <c r="G3535" i="16"/>
  <c r="F3535" i="16"/>
  <c r="S3536" i="16"/>
  <c r="A3536" i="16"/>
  <c r="F3536" i="16" l="1"/>
  <c r="G3536" i="16"/>
  <c r="D3536" i="16"/>
  <c r="S3537" i="16"/>
  <c r="A3537" i="16"/>
  <c r="S3538" i="16" l="1"/>
  <c r="A3538" i="16"/>
  <c r="G3537" i="16"/>
  <c r="F3537" i="16"/>
  <c r="D3537" i="16"/>
  <c r="F3538" i="16" l="1"/>
  <c r="G3538" i="16"/>
  <c r="D3538" i="16"/>
  <c r="S3539" i="16"/>
  <c r="A3539" i="16"/>
  <c r="A3540" i="16" l="1"/>
  <c r="S3540" i="16"/>
  <c r="G3539" i="16"/>
  <c r="D3539" i="16"/>
  <c r="F3539" i="16"/>
  <c r="F3540" i="16" l="1"/>
  <c r="G3540" i="16"/>
  <c r="D3540" i="16"/>
  <c r="S3541" i="16"/>
  <c r="A3541" i="16"/>
  <c r="D3541" i="16" l="1"/>
  <c r="F3541" i="16"/>
  <c r="G3541" i="16"/>
  <c r="S3542" i="16"/>
  <c r="A3542" i="16"/>
  <c r="F3542" i="16" l="1"/>
  <c r="D3542" i="16"/>
  <c r="G3542" i="16"/>
  <c r="A3543" i="16"/>
  <c r="S3543" i="16"/>
  <c r="A3544" i="16" l="1"/>
  <c r="S3544" i="16"/>
  <c r="G3543" i="16"/>
  <c r="D3543" i="16"/>
  <c r="F3543" i="16"/>
  <c r="D3544" i="16" l="1"/>
  <c r="G3544" i="16"/>
  <c r="F3544" i="16"/>
  <c r="S3545" i="16"/>
  <c r="A3545" i="16"/>
  <c r="G3545" i="16" l="1"/>
  <c r="D3545" i="16"/>
  <c r="F3545" i="16"/>
  <c r="A3546" i="16"/>
  <c r="S3546" i="16"/>
  <c r="F3546" i="16" l="1"/>
  <c r="D3546" i="16"/>
  <c r="G3546" i="16"/>
  <c r="S3547" i="16"/>
  <c r="A3547" i="16"/>
  <c r="S3548" i="16" l="1"/>
  <c r="A3548" i="16"/>
  <c r="D3547" i="16"/>
  <c r="G3547" i="16"/>
  <c r="F3547" i="16"/>
  <c r="F3548" i="16" l="1"/>
  <c r="D3548" i="16"/>
  <c r="G3548" i="16"/>
  <c r="S3549" i="16"/>
  <c r="A3549" i="16"/>
  <c r="G3549" i="16" l="1"/>
  <c r="F3549" i="16"/>
  <c r="D3549" i="16"/>
  <c r="S3550" i="16"/>
  <c r="A3550" i="16"/>
  <c r="S3551" i="16" l="1"/>
  <c r="A3551" i="16"/>
  <c r="G3550" i="16"/>
  <c r="D3550" i="16"/>
  <c r="F3550" i="16"/>
  <c r="F3551" i="16" l="1"/>
  <c r="D3551" i="16"/>
  <c r="G3551" i="16"/>
  <c r="S3552" i="16"/>
  <c r="A3552" i="16"/>
  <c r="S3553" i="16" l="1"/>
  <c r="A3553" i="16"/>
  <c r="F3552" i="16"/>
  <c r="D3552" i="16"/>
  <c r="G3552" i="16"/>
  <c r="F3553" i="16" l="1"/>
  <c r="D3553" i="16"/>
  <c r="G3553" i="16"/>
  <c r="S3554" i="16"/>
  <c r="A3554" i="16"/>
  <c r="S3555" i="16" l="1"/>
  <c r="A3555" i="16"/>
  <c r="G3554" i="16"/>
  <c r="F3554" i="16"/>
  <c r="D3554" i="16"/>
  <c r="G3555" i="16" l="1"/>
  <c r="F3555" i="16"/>
  <c r="D3555" i="16"/>
  <c r="S3556" i="16"/>
  <c r="A3556" i="16"/>
  <c r="S3557" i="16" l="1"/>
  <c r="A3557" i="16"/>
  <c r="D3556" i="16"/>
  <c r="G3556" i="16"/>
  <c r="F3556" i="16"/>
  <c r="D3557" i="16" l="1"/>
  <c r="G3557" i="16"/>
  <c r="F3557" i="16"/>
  <c r="S3558" i="16"/>
  <c r="A3558" i="16"/>
  <c r="D3558" i="16" l="1"/>
  <c r="F3558" i="16"/>
  <c r="G3558" i="16"/>
  <c r="A3559" i="16"/>
  <c r="S3559" i="16"/>
  <c r="S3560" i="16" l="1"/>
  <c r="A3560" i="16"/>
  <c r="F3559" i="16"/>
  <c r="D3559" i="16"/>
  <c r="G3559" i="16"/>
  <c r="F3560" i="16" l="1"/>
  <c r="D3560" i="16"/>
  <c r="G3560" i="16"/>
  <c r="S3561" i="16"/>
  <c r="A3561" i="16"/>
  <c r="G3561" i="16" l="1"/>
  <c r="F3561" i="16"/>
  <c r="D3561" i="16"/>
  <c r="S3562" i="16"/>
  <c r="A3562" i="16"/>
  <c r="G3562" i="16" l="1"/>
  <c r="D3562" i="16"/>
  <c r="F3562" i="16"/>
  <c r="S3563" i="16"/>
  <c r="A3563" i="16"/>
  <c r="D3563" i="16" l="1"/>
  <c r="G3563" i="16"/>
  <c r="F3563" i="16"/>
  <c r="A3564" i="16"/>
  <c r="S3564" i="16"/>
  <c r="A3565" i="16" l="1"/>
  <c r="S3565" i="16"/>
  <c r="F3564" i="16"/>
  <c r="D3564" i="16"/>
  <c r="G3564" i="16"/>
  <c r="S3566" i="16" l="1"/>
  <c r="A3566" i="16"/>
  <c r="G3565" i="16"/>
  <c r="F3565" i="16"/>
  <c r="D3565" i="16"/>
  <c r="F3566" i="16" l="1"/>
  <c r="D3566" i="16"/>
  <c r="G3566" i="16"/>
  <c r="A3567" i="16"/>
  <c r="S3567" i="16"/>
  <c r="G3567" i="16" l="1"/>
  <c r="D3567" i="16"/>
  <c r="F3567" i="16"/>
  <c r="S3568" i="16"/>
  <c r="A3568" i="16"/>
  <c r="D3568" i="16" l="1"/>
  <c r="G3568" i="16"/>
  <c r="F3568" i="16"/>
  <c r="A3569" i="16"/>
  <c r="S3569" i="16"/>
  <c r="G3569" i="16" l="1"/>
  <c r="D3569" i="16"/>
  <c r="F3569" i="16"/>
  <c r="S3570" i="16"/>
  <c r="A3570" i="16"/>
  <c r="G3570" i="16" l="1"/>
  <c r="F3570" i="16"/>
  <c r="D3570" i="16"/>
  <c r="S3571" i="16"/>
  <c r="A3571" i="16"/>
  <c r="S3572" i="16" l="1"/>
  <c r="A3572" i="16"/>
  <c r="G3571" i="16"/>
  <c r="F3571" i="16"/>
  <c r="D3571" i="16"/>
  <c r="F3572" i="16" l="1"/>
  <c r="D3572" i="16"/>
  <c r="G3572" i="16"/>
  <c r="S3573" i="16"/>
  <c r="A3573" i="16"/>
  <c r="A3574" i="16" l="1"/>
  <c r="S3574" i="16"/>
  <c r="G3573" i="16"/>
  <c r="F3573" i="16"/>
  <c r="D3573" i="16"/>
  <c r="S3575" i="16" l="1"/>
  <c r="A3575" i="16"/>
  <c r="D3574" i="16"/>
  <c r="F3574" i="16"/>
  <c r="G3574" i="16"/>
  <c r="F3575" i="16" l="1"/>
  <c r="G3575" i="16"/>
  <c r="D3575" i="16"/>
  <c r="S3576" i="16"/>
  <c r="A3576" i="16"/>
  <c r="D3576" i="16" l="1"/>
  <c r="F3576" i="16"/>
  <c r="G3576" i="16"/>
  <c r="S3577" i="16"/>
  <c r="A3577" i="16"/>
  <c r="A3578" i="16" l="1"/>
  <c r="S3578" i="16"/>
  <c r="G3577" i="16"/>
  <c r="F3577" i="16"/>
  <c r="D3577" i="16"/>
  <c r="D3578" i="16" l="1"/>
  <c r="F3578" i="16"/>
  <c r="G3578" i="16"/>
  <c r="S3579" i="16"/>
  <c r="A3579" i="16"/>
  <c r="F3579" i="16" l="1"/>
  <c r="D3579" i="16"/>
  <c r="G3579" i="16"/>
  <c r="S3580" i="16"/>
  <c r="A3580" i="16"/>
  <c r="F3580" i="16" l="1"/>
  <c r="D3580" i="16"/>
  <c r="G3580" i="16"/>
  <c r="S3581" i="16"/>
  <c r="A3581" i="16"/>
  <c r="F3581" i="16" l="1"/>
  <c r="D3581" i="16"/>
  <c r="G3581" i="16"/>
  <c r="S3582" i="16"/>
  <c r="A3582" i="16"/>
  <c r="S3583" i="16" l="1"/>
  <c r="A3583" i="16"/>
  <c r="G3582" i="16"/>
  <c r="D3582" i="16"/>
  <c r="F3582" i="16"/>
  <c r="G3583" i="16" l="1"/>
  <c r="F3583" i="16"/>
  <c r="D3583" i="16"/>
  <c r="A3584" i="16"/>
  <c r="S3584" i="16"/>
  <c r="F3584" i="16" l="1"/>
  <c r="D3584" i="16"/>
  <c r="G3584" i="16"/>
  <c r="S3585" i="16"/>
  <c r="A3585" i="16"/>
  <c r="S3586" i="16" l="1"/>
  <c r="A3586" i="16"/>
  <c r="G3585" i="16"/>
  <c r="F3585" i="16"/>
  <c r="D3585" i="16"/>
  <c r="D3586" i="16" l="1"/>
  <c r="G3586" i="16"/>
  <c r="F3586" i="16"/>
  <c r="S3587" i="16"/>
  <c r="A3587" i="16"/>
  <c r="S3588" i="16" l="1"/>
  <c r="A3588" i="16"/>
  <c r="D3587" i="16"/>
  <c r="F3587" i="16"/>
  <c r="G3587" i="16"/>
  <c r="D3588" i="16" l="1"/>
  <c r="G3588" i="16"/>
  <c r="F3588" i="16"/>
  <c r="A3589" i="16"/>
  <c r="S3589" i="16"/>
  <c r="G3589" i="16" l="1"/>
  <c r="F3589" i="16"/>
  <c r="D3589" i="16"/>
  <c r="S3590" i="16"/>
  <c r="A3590" i="16"/>
  <c r="S3591" i="16" l="1"/>
  <c r="A3591" i="16"/>
  <c r="D3590" i="16"/>
  <c r="G3590" i="16"/>
  <c r="F3590" i="16"/>
  <c r="F3591" i="16" l="1"/>
  <c r="G3591" i="16"/>
  <c r="D3591" i="16"/>
  <c r="S3592" i="16"/>
  <c r="A3592" i="16"/>
  <c r="S3593" i="16" l="1"/>
  <c r="A3593" i="16"/>
  <c r="D3592" i="16"/>
  <c r="G3592" i="16"/>
  <c r="F3592" i="16"/>
  <c r="F3593" i="16" l="1"/>
  <c r="D3593" i="16"/>
  <c r="G3593" i="16"/>
  <c r="S3594" i="16"/>
  <c r="A3594" i="16"/>
  <c r="F3594" i="16" l="1"/>
  <c r="G3594" i="16"/>
  <c r="D3594" i="16"/>
  <c r="A3595" i="16"/>
  <c r="S3595" i="16"/>
  <c r="S3596" i="16" l="1"/>
  <c r="A3596" i="16"/>
  <c r="F3595" i="16"/>
  <c r="D3595" i="16"/>
  <c r="G3595" i="16"/>
  <c r="D3596" i="16" l="1"/>
  <c r="F3596" i="16"/>
  <c r="G3596" i="16"/>
  <c r="A3597" i="16"/>
  <c r="S3597" i="16"/>
  <c r="G3597" i="16" l="1"/>
  <c r="F3597" i="16"/>
  <c r="D3597" i="16"/>
  <c r="S3598" i="16"/>
  <c r="A3598" i="16"/>
  <c r="S3599" i="16" l="1"/>
  <c r="A3599" i="16"/>
  <c r="F3598" i="16"/>
  <c r="D3598" i="16"/>
  <c r="G3598" i="16"/>
  <c r="F3599" i="16" l="1"/>
  <c r="D3599" i="16"/>
  <c r="G3599" i="16"/>
  <c r="S3600" i="16"/>
  <c r="A3600" i="16"/>
  <c r="G3600" i="16" l="1"/>
  <c r="F3600" i="16"/>
  <c r="D3600" i="16"/>
  <c r="S3601" i="16"/>
  <c r="A3601" i="16"/>
  <c r="G3601" i="16" l="1"/>
  <c r="F3601" i="16"/>
  <c r="D3601" i="16"/>
  <c r="S3602" i="16"/>
  <c r="A3602" i="16"/>
  <c r="G3602" i="16" l="1"/>
  <c r="F3602" i="16"/>
  <c r="D3602" i="16"/>
  <c r="A3603" i="16"/>
  <c r="S3603" i="16"/>
  <c r="G3603" i="16" l="1"/>
  <c r="F3603" i="16"/>
  <c r="D3603" i="16"/>
  <c r="S3604" i="16"/>
  <c r="A3604" i="16"/>
  <c r="A3605" i="16" l="1"/>
  <c r="S3605" i="16"/>
  <c r="F3604" i="16"/>
  <c r="D3604" i="16"/>
  <c r="G3604" i="16"/>
  <c r="S3606" i="16" l="1"/>
  <c r="A3606" i="16"/>
  <c r="G3605" i="16"/>
  <c r="F3605" i="16"/>
  <c r="D3605" i="16"/>
  <c r="F3606" i="16" l="1"/>
  <c r="D3606" i="16"/>
  <c r="G3606" i="16"/>
  <c r="A3607" i="16"/>
  <c r="S3607" i="16"/>
  <c r="S3608" i="16" l="1"/>
  <c r="A3608" i="16"/>
  <c r="D3607" i="16"/>
  <c r="G3607" i="16"/>
  <c r="F3607" i="16"/>
  <c r="D3608" i="16" l="1"/>
  <c r="F3608" i="16"/>
  <c r="G3608" i="16"/>
  <c r="A3609" i="16"/>
  <c r="S3609" i="16"/>
  <c r="D3609" i="16" l="1"/>
  <c r="G3609" i="16"/>
  <c r="F3609" i="16"/>
  <c r="S3610" i="16"/>
  <c r="A3610" i="16"/>
  <c r="G3610" i="16" l="1"/>
  <c r="F3610" i="16"/>
  <c r="D3610" i="16"/>
  <c r="S3611" i="16"/>
  <c r="A3611" i="16"/>
  <c r="S3612" i="16" l="1"/>
  <c r="A3612" i="16"/>
  <c r="F3611" i="16"/>
  <c r="G3611" i="16"/>
  <c r="D3611" i="16"/>
  <c r="F3612" i="16" l="1"/>
  <c r="D3612" i="16"/>
  <c r="G3612" i="16"/>
  <c r="S3613" i="16"/>
  <c r="A3613" i="16"/>
  <c r="S3614" i="16" l="1"/>
  <c r="A3614" i="16"/>
  <c r="D3613" i="16"/>
  <c r="G3613" i="16"/>
  <c r="F3613" i="16"/>
  <c r="S3615" i="16" l="1"/>
  <c r="A3615" i="16"/>
  <c r="G3614" i="16"/>
  <c r="D3614" i="16"/>
  <c r="F3614" i="16"/>
  <c r="S3616" i="16" l="1"/>
  <c r="A3616" i="16"/>
  <c r="G3615" i="16"/>
  <c r="F3615" i="16"/>
  <c r="D3615" i="16"/>
  <c r="F3616" i="16" l="1"/>
  <c r="D3616" i="16"/>
  <c r="G3616" i="16"/>
  <c r="S3617" i="16"/>
  <c r="A3617" i="16"/>
  <c r="D3617" i="16" l="1"/>
  <c r="F3617" i="16"/>
  <c r="G3617" i="16"/>
  <c r="S3618" i="16"/>
  <c r="A3618" i="16"/>
  <c r="D3618" i="16" l="1"/>
  <c r="F3618" i="16"/>
  <c r="G3618" i="16"/>
  <c r="S3619" i="16"/>
  <c r="A3619" i="16"/>
  <c r="S3620" i="16" l="1"/>
  <c r="A3620" i="16"/>
  <c r="D3619" i="16"/>
  <c r="G3619" i="16"/>
  <c r="F3619" i="16"/>
  <c r="F3620" i="16" l="1"/>
  <c r="D3620" i="16"/>
  <c r="G3620" i="16"/>
  <c r="A3621" i="16"/>
  <c r="S3621" i="16"/>
  <c r="G3621" i="16" l="1"/>
  <c r="D3621" i="16"/>
  <c r="F3621" i="16"/>
  <c r="S3622" i="16"/>
  <c r="A3622" i="16"/>
  <c r="S3623" i="16" l="1"/>
  <c r="A3623" i="16"/>
  <c r="D3622" i="16"/>
  <c r="F3622" i="16"/>
  <c r="G3622" i="16"/>
  <c r="D3623" i="16" l="1"/>
  <c r="G3623" i="16"/>
  <c r="F3623" i="16"/>
  <c r="S3624" i="16"/>
  <c r="A3624" i="16"/>
  <c r="D3624" i="16" l="1"/>
  <c r="F3624" i="16"/>
  <c r="G3624" i="16"/>
  <c r="S3625" i="16"/>
  <c r="A3625" i="16"/>
  <c r="F3625" i="16" l="1"/>
  <c r="G3625" i="16"/>
  <c r="D3625" i="16"/>
  <c r="S3626" i="16"/>
  <c r="A3626" i="16"/>
  <c r="A3627" i="16" l="1"/>
  <c r="S3627" i="16"/>
  <c r="G3626" i="16"/>
  <c r="D3626" i="16"/>
  <c r="F3626" i="16"/>
  <c r="S3628" i="16" l="1"/>
  <c r="A3628" i="16"/>
  <c r="D3627" i="16"/>
  <c r="G3627" i="16"/>
  <c r="F3627" i="16"/>
  <c r="F3628" i="16" l="1"/>
  <c r="D3628" i="16"/>
  <c r="G3628" i="16"/>
  <c r="S3629" i="16"/>
  <c r="A3629" i="16"/>
  <c r="S3630" i="16" l="1"/>
  <c r="A3630" i="16"/>
  <c r="F3629" i="16"/>
  <c r="D3629" i="16"/>
  <c r="G3629" i="16"/>
  <c r="G3630" i="16" l="1"/>
  <c r="F3630" i="16"/>
  <c r="D3630" i="16"/>
  <c r="A3631" i="16"/>
  <c r="S3631" i="16"/>
  <c r="S3632" i="16" l="1"/>
  <c r="A3632" i="16"/>
  <c r="D3631" i="16"/>
  <c r="G3631" i="16"/>
  <c r="F3631" i="16"/>
  <c r="D3632" i="16" l="1"/>
  <c r="G3632" i="16"/>
  <c r="F3632" i="16"/>
  <c r="S3633" i="16"/>
  <c r="A3633" i="16"/>
  <c r="D3633" i="16" l="1"/>
  <c r="G3633" i="16"/>
  <c r="F3633" i="16"/>
  <c r="S3634" i="16"/>
  <c r="A3634" i="16"/>
  <c r="S3635" i="16" l="1"/>
  <c r="A3635" i="16"/>
  <c r="F3634" i="16"/>
  <c r="G3634" i="16"/>
  <c r="D3634" i="16"/>
  <c r="D3635" i="16" l="1"/>
  <c r="G3635" i="16"/>
  <c r="F3635" i="16"/>
  <c r="S3636" i="16"/>
  <c r="A3636" i="16"/>
  <c r="D3636" i="16" l="1"/>
  <c r="G3636" i="16"/>
  <c r="F3636" i="16"/>
  <c r="S3637" i="16"/>
  <c r="A3637" i="16"/>
  <c r="F3637" i="16" l="1"/>
  <c r="D3637" i="16"/>
  <c r="G3637" i="16"/>
  <c r="S3638" i="16"/>
  <c r="A3638" i="16"/>
  <c r="S3639" i="16" l="1"/>
  <c r="A3639" i="16"/>
  <c r="F3638" i="16"/>
  <c r="D3638" i="16"/>
  <c r="G3638" i="16"/>
  <c r="A3640" i="16" l="1"/>
  <c r="S3640" i="16"/>
  <c r="D3639" i="16"/>
  <c r="F3639" i="16"/>
  <c r="G3639" i="16"/>
  <c r="S3641" i="16" l="1"/>
  <c r="A3641" i="16"/>
  <c r="D3640" i="16"/>
  <c r="G3640" i="16"/>
  <c r="F3640" i="16"/>
  <c r="D3641" i="16" l="1"/>
  <c r="F3641" i="16"/>
  <c r="G3641" i="16"/>
  <c r="S3642" i="16"/>
  <c r="A3642" i="16"/>
  <c r="A3643" i="16" l="1"/>
  <c r="S3643" i="16"/>
  <c r="D3642" i="16"/>
  <c r="F3642" i="16"/>
  <c r="G3642" i="16"/>
  <c r="G3643" i="16" l="1"/>
  <c r="D3643" i="16"/>
  <c r="F3643" i="16"/>
  <c r="S3644" i="16"/>
  <c r="A3644" i="16"/>
  <c r="G3644" i="16" l="1"/>
  <c r="F3644" i="16"/>
  <c r="D3644" i="16"/>
  <c r="A3645" i="16"/>
  <c r="S3645" i="16"/>
  <c r="S3646" i="16" l="1"/>
  <c r="A3646" i="16"/>
  <c r="D3645" i="16"/>
  <c r="G3645" i="16"/>
  <c r="F3645" i="16"/>
  <c r="D3646" i="16" l="1"/>
  <c r="G3646" i="16"/>
  <c r="F3646" i="16"/>
  <c r="S3647" i="16"/>
  <c r="A3647" i="16"/>
  <c r="G3647" i="16" l="1"/>
  <c r="F3647" i="16"/>
  <c r="D3647" i="16"/>
  <c r="S3648" i="16"/>
  <c r="A3648" i="16"/>
  <c r="S3649" i="16" l="1"/>
  <c r="A3649" i="16"/>
  <c r="G3648" i="16"/>
  <c r="D3648" i="16"/>
  <c r="F3648" i="16"/>
  <c r="D3649" i="16" l="1"/>
  <c r="G3649" i="16"/>
  <c r="F3649" i="16"/>
  <c r="S3650" i="16"/>
  <c r="A3650" i="16"/>
  <c r="A3651" i="16" l="1"/>
  <c r="S3651" i="16"/>
  <c r="F3650" i="16"/>
  <c r="D3650" i="16"/>
  <c r="G3650" i="16"/>
  <c r="G3651" i="16" l="1"/>
  <c r="F3651" i="16"/>
  <c r="D3651" i="16"/>
  <c r="S3652" i="16"/>
  <c r="A3652" i="16"/>
  <c r="G3652" i="16" l="1"/>
  <c r="D3652" i="16"/>
  <c r="F3652" i="16"/>
  <c r="A3653" i="16"/>
  <c r="S3653" i="16"/>
  <c r="S3654" i="16" l="1"/>
  <c r="A3654" i="16"/>
  <c r="D3653" i="16"/>
  <c r="G3653" i="16"/>
  <c r="F3653" i="16"/>
  <c r="D3654" i="16" l="1"/>
  <c r="G3654" i="16"/>
  <c r="F3654" i="16"/>
  <c r="S3655" i="16"/>
  <c r="A3655" i="16"/>
  <c r="F3655" i="16" l="1"/>
  <c r="D3655" i="16"/>
  <c r="G3655" i="16"/>
  <c r="S3656" i="16"/>
  <c r="A3656" i="16"/>
  <c r="G3656" i="16" l="1"/>
  <c r="D3656" i="16"/>
  <c r="F3656" i="16"/>
  <c r="S3657" i="16"/>
  <c r="A3657" i="16"/>
  <c r="F3657" i="16" l="1"/>
  <c r="G3657" i="16"/>
  <c r="D3657" i="16"/>
  <c r="S3658" i="16"/>
  <c r="A3658" i="16"/>
  <c r="S3659" i="16" l="1"/>
  <c r="A3659" i="16"/>
  <c r="G3658" i="16"/>
  <c r="D3658" i="16"/>
  <c r="F3658" i="16"/>
  <c r="F3659" i="16" l="1"/>
  <c r="G3659" i="16"/>
  <c r="D3659" i="16"/>
  <c r="S3660" i="16"/>
  <c r="A3660" i="16"/>
  <c r="S3661" i="16" l="1"/>
  <c r="A3661" i="16"/>
  <c r="F3660" i="16"/>
  <c r="D3660" i="16"/>
  <c r="G3660" i="16"/>
  <c r="S3662" i="16" l="1"/>
  <c r="A3662" i="16"/>
  <c r="F3661" i="16"/>
  <c r="D3661" i="16"/>
  <c r="G3661" i="16"/>
  <c r="S3663" i="16" l="1"/>
  <c r="A3663" i="16"/>
  <c r="D3662" i="16"/>
  <c r="G3662" i="16"/>
  <c r="F3662" i="16"/>
  <c r="D3663" i="16" l="1"/>
  <c r="F3663" i="16"/>
  <c r="G3663" i="16"/>
  <c r="S3664" i="16"/>
  <c r="A3664" i="16"/>
  <c r="F3664" i="16" l="1"/>
  <c r="G3664" i="16"/>
  <c r="D3664" i="16"/>
  <c r="A3665" i="16"/>
  <c r="S3665" i="16"/>
  <c r="S3666" i="16" l="1"/>
  <c r="A3666" i="16"/>
  <c r="G3665" i="16"/>
  <c r="F3665" i="16"/>
  <c r="D3665" i="16"/>
  <c r="D3666" i="16" l="1"/>
  <c r="G3666" i="16"/>
  <c r="F3666" i="16"/>
  <c r="S3667" i="16"/>
  <c r="A3667" i="16"/>
  <c r="S3668" i="16" l="1"/>
  <c r="A3668" i="16"/>
  <c r="F3667" i="16"/>
  <c r="D3667" i="16"/>
  <c r="G3667" i="16"/>
  <c r="G3668" i="16" l="1"/>
  <c r="D3668" i="16"/>
  <c r="F3668" i="16"/>
  <c r="S3669" i="16"/>
  <c r="A3669" i="16"/>
  <c r="D3669" i="16" l="1"/>
  <c r="G3669" i="16"/>
  <c r="F3669" i="16"/>
  <c r="S3670" i="16"/>
  <c r="A3670" i="16"/>
  <c r="F3670" i="16" l="1"/>
  <c r="G3670" i="16"/>
  <c r="D3670" i="16"/>
  <c r="S3671" i="16"/>
  <c r="A3671" i="16"/>
  <c r="F3671" i="16" l="1"/>
  <c r="D3671" i="16"/>
  <c r="G3671" i="16"/>
  <c r="S3672" i="16"/>
  <c r="A3672" i="16"/>
  <c r="G3672" i="16" l="1"/>
  <c r="D3672" i="16"/>
  <c r="F3672" i="16"/>
  <c r="S3673" i="16"/>
  <c r="A3673" i="16"/>
  <c r="G3673" i="16" l="1"/>
  <c r="F3673" i="16"/>
  <c r="D3673" i="16"/>
  <c r="S3674" i="16"/>
  <c r="A3674" i="16"/>
  <c r="G3674" i="16" l="1"/>
  <c r="D3674" i="16"/>
  <c r="F3674" i="16"/>
  <c r="S3675" i="16"/>
  <c r="A3675" i="16"/>
  <c r="S3676" i="16" l="1"/>
  <c r="A3676" i="16"/>
  <c r="D3675" i="16"/>
  <c r="G3675" i="16"/>
  <c r="F3675" i="16"/>
  <c r="G3676" i="16" l="1"/>
  <c r="F3676" i="16"/>
  <c r="D3676" i="16"/>
  <c r="S3677" i="16"/>
  <c r="A3677" i="16"/>
  <c r="S3678" i="16" l="1"/>
  <c r="A3678" i="16"/>
  <c r="F3677" i="16"/>
  <c r="D3677" i="16"/>
  <c r="G3677" i="16"/>
  <c r="F3678" i="16" l="1"/>
  <c r="D3678" i="16"/>
  <c r="G3678" i="16"/>
  <c r="S3679" i="16"/>
  <c r="A3679" i="16"/>
  <c r="S3680" i="16" l="1"/>
  <c r="A3680" i="16"/>
  <c r="G3679" i="16"/>
  <c r="D3679" i="16"/>
  <c r="F3679" i="16"/>
  <c r="F3680" i="16" l="1"/>
  <c r="D3680" i="16"/>
  <c r="G3680" i="16"/>
  <c r="S3681" i="16"/>
  <c r="A3681" i="16"/>
  <c r="D3681" i="16" l="1"/>
  <c r="G3681" i="16"/>
  <c r="F3681" i="16"/>
  <c r="S3682" i="16"/>
  <c r="A3682" i="16"/>
  <c r="S3683" i="16" l="1"/>
  <c r="A3683" i="16"/>
  <c r="G3682" i="16"/>
  <c r="F3682" i="16"/>
  <c r="D3682" i="16"/>
  <c r="D3683" i="16" l="1"/>
  <c r="F3683" i="16"/>
  <c r="G3683" i="16"/>
  <c r="S3684" i="16"/>
  <c r="A3684" i="16"/>
  <c r="F3684" i="16" l="1"/>
  <c r="G3684" i="16"/>
  <c r="D3684" i="16"/>
  <c r="S3685" i="16"/>
  <c r="A3685" i="16"/>
  <c r="S3686" i="16" l="1"/>
  <c r="A3686" i="16"/>
  <c r="G3685" i="16"/>
  <c r="D3685" i="16"/>
  <c r="F3685" i="16"/>
  <c r="G3686" i="16" l="1"/>
  <c r="D3686" i="16"/>
  <c r="F3686" i="16"/>
  <c r="S3687" i="16"/>
  <c r="A3687" i="16"/>
  <c r="G3687" i="16" l="1"/>
  <c r="F3687" i="16"/>
  <c r="D3687" i="16"/>
  <c r="A3688" i="16"/>
  <c r="S3688" i="16"/>
  <c r="D3688" i="16" l="1"/>
  <c r="G3688" i="16"/>
  <c r="F3688" i="16"/>
  <c r="S3689" i="16"/>
  <c r="A3689" i="16"/>
  <c r="S3690" i="16" l="1"/>
  <c r="A3690" i="16"/>
  <c r="D3689" i="16"/>
  <c r="G3689" i="16"/>
  <c r="F3689" i="16"/>
  <c r="F3690" i="16" l="1"/>
  <c r="D3690" i="16"/>
  <c r="G3690" i="16"/>
  <c r="S3691" i="16"/>
  <c r="A3691" i="16"/>
  <c r="S3692" i="16" l="1"/>
  <c r="A3692" i="16"/>
  <c r="D3691" i="16"/>
  <c r="G3691" i="16"/>
  <c r="F3691" i="16"/>
  <c r="F3692" i="16" l="1"/>
  <c r="G3692" i="16"/>
  <c r="D3692" i="16"/>
  <c r="S3693" i="16"/>
  <c r="A3693" i="16"/>
  <c r="A3694" i="16" l="1"/>
  <c r="S3694" i="16"/>
  <c r="D3693" i="16"/>
  <c r="F3693" i="16"/>
  <c r="G3693" i="16"/>
  <c r="S3695" i="16" l="1"/>
  <c r="A3695" i="16"/>
  <c r="D3694" i="16"/>
  <c r="G3694" i="16"/>
  <c r="F3694" i="16"/>
  <c r="D3695" i="16" l="1"/>
  <c r="G3695" i="16"/>
  <c r="F3695" i="16"/>
  <c r="S3696" i="16"/>
  <c r="A3696" i="16"/>
  <c r="S3697" i="16" l="1"/>
  <c r="A3697" i="16"/>
  <c r="D3696" i="16"/>
  <c r="G3696" i="16"/>
  <c r="F3696" i="16"/>
  <c r="G3697" i="16" l="1"/>
  <c r="D3697" i="16"/>
  <c r="F3697" i="16"/>
  <c r="S3698" i="16"/>
  <c r="A3698" i="16"/>
  <c r="G3698" i="16" l="1"/>
  <c r="D3698" i="16"/>
  <c r="F3698" i="16"/>
  <c r="S3699" i="16"/>
  <c r="A3699" i="16"/>
  <c r="F3699" i="16" l="1"/>
  <c r="D3699" i="16"/>
  <c r="G3699" i="16"/>
  <c r="S3700" i="16"/>
  <c r="A3700" i="16"/>
  <c r="S3701" i="16" l="1"/>
  <c r="A3701" i="16"/>
  <c r="F3700" i="16"/>
  <c r="G3700" i="16"/>
  <c r="D3700" i="16"/>
  <c r="G3701" i="16" l="1"/>
  <c r="F3701" i="16"/>
  <c r="D3701" i="16"/>
  <c r="S3702" i="16"/>
  <c r="A3702" i="16"/>
  <c r="G3702" i="16" l="1"/>
  <c r="D3702" i="16"/>
  <c r="F3702" i="16"/>
  <c r="S3703" i="16"/>
  <c r="A3703" i="16"/>
  <c r="S3704" i="16" l="1"/>
  <c r="A3704" i="16"/>
  <c r="G3703" i="16"/>
  <c r="F3703" i="16"/>
  <c r="D3703" i="16"/>
  <c r="F3704" i="16" l="1"/>
  <c r="G3704" i="16"/>
  <c r="D3704" i="16"/>
  <c r="S3705" i="16"/>
  <c r="A3705" i="16"/>
  <c r="D3705" i="16" l="1"/>
  <c r="G3705" i="16"/>
  <c r="F3705" i="16"/>
  <c r="S3706" i="16"/>
  <c r="A3706" i="16"/>
  <c r="D3706" i="16" l="1"/>
  <c r="G3706" i="16"/>
  <c r="F3706" i="16"/>
  <c r="A3707" i="16"/>
  <c r="S3707" i="16"/>
  <c r="D3707" i="16" l="1"/>
  <c r="G3707" i="16"/>
  <c r="F3707" i="16"/>
  <c r="A3708" i="16"/>
  <c r="S3708" i="16"/>
  <c r="S3709" i="16" l="1"/>
  <c r="A3709" i="16"/>
  <c r="G3708" i="16"/>
  <c r="F3708" i="16"/>
  <c r="D3708" i="16"/>
  <c r="F3709" i="16" l="1"/>
  <c r="D3709" i="16"/>
  <c r="G3709" i="16"/>
  <c r="A3710" i="16"/>
  <c r="S3710" i="16"/>
  <c r="D3710" i="16" l="1"/>
  <c r="G3710" i="16"/>
  <c r="F3710" i="16"/>
  <c r="S3711" i="16"/>
  <c r="A3711" i="16"/>
  <c r="G3711" i="16" l="1"/>
  <c r="F3711" i="16"/>
  <c r="D3711" i="16"/>
  <c r="S3712" i="16"/>
  <c r="A3712" i="16"/>
  <c r="A3713" i="16" l="1"/>
  <c r="S3713" i="16"/>
  <c r="F3712" i="16"/>
  <c r="G3712" i="16"/>
  <c r="D3712" i="16"/>
  <c r="G3713" i="16" l="1"/>
  <c r="D3713" i="16"/>
  <c r="F3713" i="16"/>
  <c r="S3714" i="16"/>
  <c r="A3714" i="16"/>
  <c r="F3714" i="16" l="1"/>
  <c r="D3714" i="16"/>
  <c r="G3714" i="16"/>
  <c r="S3715" i="16"/>
  <c r="A3715" i="16"/>
  <c r="F3715" i="16" l="1"/>
  <c r="D3715" i="16"/>
  <c r="G3715" i="16"/>
  <c r="S3716" i="16"/>
  <c r="A3716" i="16"/>
  <c r="A3717" i="16" l="1"/>
  <c r="S3717" i="16"/>
  <c r="F3716" i="16"/>
  <c r="G3716" i="16"/>
  <c r="D3716" i="16"/>
  <c r="F3717" i="16" l="1"/>
  <c r="D3717" i="16"/>
  <c r="G3717" i="16"/>
  <c r="S3718" i="16"/>
  <c r="A3718" i="16"/>
  <c r="D3718" i="16" l="1"/>
  <c r="F3718" i="16"/>
  <c r="G3718" i="16"/>
  <c r="S3719" i="16"/>
  <c r="A3719" i="16"/>
  <c r="S3720" i="16" l="1"/>
  <c r="A3720" i="16"/>
  <c r="G3719" i="16"/>
  <c r="F3719" i="16"/>
  <c r="D3719" i="16"/>
  <c r="G3720" i="16" l="1"/>
  <c r="F3720" i="16"/>
  <c r="D3720" i="16"/>
  <c r="S3721" i="16"/>
  <c r="A3721" i="16"/>
  <c r="G3721" i="16" l="1"/>
  <c r="F3721" i="16"/>
  <c r="D3721" i="16"/>
  <c r="S3722" i="16"/>
  <c r="A3722" i="16"/>
  <c r="S3723" i="16" l="1"/>
  <c r="A3723" i="16"/>
  <c r="F3722" i="16"/>
  <c r="D3722" i="16"/>
  <c r="G3722" i="16"/>
  <c r="D3723" i="16" l="1"/>
  <c r="G3723" i="16"/>
  <c r="F3723" i="16"/>
  <c r="A3724" i="16"/>
  <c r="S3724" i="16"/>
  <c r="S3725" i="16" l="1"/>
  <c r="A3725" i="16"/>
  <c r="D3724" i="16"/>
  <c r="F3724" i="16"/>
  <c r="G3724" i="16"/>
  <c r="D3725" i="16" l="1"/>
  <c r="G3725" i="16"/>
  <c r="F3725" i="16"/>
  <c r="S3726" i="16"/>
  <c r="A3726" i="16"/>
  <c r="D3726" i="16" l="1"/>
  <c r="G3726" i="16"/>
  <c r="F3726" i="16"/>
  <c r="S3727" i="16"/>
  <c r="A3727" i="16"/>
  <c r="S3728" i="16" l="1"/>
  <c r="A3728" i="16"/>
  <c r="F3727" i="16"/>
  <c r="D3727" i="16"/>
  <c r="G3727" i="16"/>
  <c r="F3728" i="16" l="1"/>
  <c r="D3728" i="16"/>
  <c r="G3728" i="16"/>
  <c r="S3729" i="16"/>
  <c r="A3729" i="16"/>
  <c r="G3729" i="16" l="1"/>
  <c r="F3729" i="16"/>
  <c r="D3729" i="16"/>
  <c r="S3730" i="16"/>
  <c r="A3730" i="16"/>
  <c r="A3731" i="16" l="1"/>
  <c r="S3731" i="16"/>
  <c r="G3730" i="16"/>
  <c r="F3730" i="16"/>
  <c r="D3730" i="16"/>
  <c r="D3731" i="16" l="1"/>
  <c r="F3731" i="16"/>
  <c r="G3731" i="16"/>
  <c r="S3732" i="16"/>
  <c r="A3732" i="16"/>
  <c r="D3732" i="16" l="1"/>
  <c r="F3732" i="16"/>
  <c r="G3732" i="16"/>
  <c r="S3733" i="16"/>
  <c r="A3733" i="16"/>
  <c r="G3733" i="16" l="1"/>
  <c r="F3733" i="16"/>
  <c r="D3733" i="16"/>
  <c r="A3734" i="16"/>
  <c r="S3734" i="16"/>
  <c r="G3734" i="16" l="1"/>
  <c r="F3734" i="16"/>
  <c r="D3734" i="16"/>
  <c r="S3735" i="16"/>
  <c r="A3735" i="16"/>
  <c r="D3735" i="16" l="1"/>
  <c r="F3735" i="16"/>
  <c r="G3735" i="16"/>
  <c r="S3736" i="16"/>
  <c r="A3736" i="16"/>
  <c r="D3736" i="16" l="1"/>
  <c r="G3736" i="16"/>
  <c r="F3736" i="16"/>
  <c r="S3737" i="16"/>
  <c r="A3737" i="16"/>
  <c r="F3737" i="16" l="1"/>
  <c r="G3737" i="16"/>
  <c r="D3737" i="16"/>
  <c r="S3738" i="16"/>
  <c r="A3738" i="16"/>
  <c r="F3738" i="16" l="1"/>
  <c r="D3738" i="16"/>
  <c r="G3738" i="16"/>
  <c r="A3739" i="16"/>
  <c r="S3739" i="16"/>
  <c r="D3739" i="16" l="1"/>
  <c r="F3739" i="16"/>
  <c r="G3739" i="16"/>
  <c r="A3740" i="16"/>
  <c r="S3740" i="16"/>
  <c r="A3741" i="16" l="1"/>
  <c r="S3741" i="16"/>
  <c r="F3740" i="16"/>
  <c r="D3740" i="16"/>
  <c r="G3740" i="16"/>
  <c r="G3741" i="16" l="1"/>
  <c r="F3741" i="16"/>
  <c r="D3741" i="16"/>
  <c r="A3742" i="16"/>
  <c r="S3742" i="16"/>
  <c r="A3743" i="16" l="1"/>
  <c r="S3743" i="16"/>
  <c r="G3742" i="16"/>
  <c r="F3742" i="16"/>
  <c r="D3742" i="16"/>
  <c r="G3743" i="16" l="1"/>
  <c r="F3743" i="16"/>
  <c r="D3743" i="16"/>
  <c r="S3744" i="16"/>
  <c r="A3744" i="16"/>
  <c r="D3744" i="16" l="1"/>
  <c r="F3744" i="16"/>
  <c r="G3744" i="16"/>
  <c r="S3745" i="16"/>
  <c r="A3745" i="16"/>
  <c r="G3745" i="16" l="1"/>
  <c r="F3745" i="16"/>
  <c r="D3745" i="16"/>
  <c r="S3746" i="16"/>
  <c r="A3746" i="16"/>
  <c r="F3746" i="16" l="1"/>
  <c r="G3746" i="16"/>
  <c r="D3746" i="16"/>
  <c r="S3747" i="16"/>
  <c r="A3747" i="16"/>
  <c r="F3747" i="16" l="1"/>
  <c r="D3747" i="16"/>
  <c r="G3747" i="16"/>
  <c r="S3748" i="16"/>
  <c r="A3748" i="16"/>
  <c r="S3749" i="16" l="1"/>
  <c r="A3749" i="16"/>
  <c r="D3748" i="16"/>
  <c r="G3748" i="16"/>
  <c r="F3748" i="16"/>
  <c r="F3749" i="16" l="1"/>
  <c r="D3749" i="16"/>
  <c r="G3749" i="16"/>
  <c r="A3750" i="16"/>
  <c r="S3750" i="16"/>
  <c r="S3751" i="16" l="1"/>
  <c r="A3751" i="16"/>
  <c r="G3750" i="16"/>
  <c r="D3750" i="16"/>
  <c r="F3750" i="16"/>
  <c r="F3751" i="16" l="1"/>
  <c r="D3751" i="16"/>
  <c r="G3751" i="16"/>
  <c r="S3752" i="16"/>
  <c r="A3752" i="16"/>
  <c r="D3752" i="16" l="1"/>
  <c r="F3752" i="16"/>
  <c r="G3752" i="16"/>
  <c r="S3753" i="16"/>
  <c r="A3753" i="16"/>
  <c r="F3753" i="16" l="1"/>
  <c r="G3753" i="16"/>
  <c r="D3753" i="16"/>
  <c r="S3754" i="16"/>
  <c r="A3754" i="16"/>
  <c r="D3754" i="16" l="1"/>
  <c r="F3754" i="16"/>
  <c r="G3754" i="16"/>
  <c r="S3755" i="16"/>
  <c r="A3755" i="16"/>
  <c r="S3756" i="16" l="1"/>
  <c r="A3756" i="16"/>
  <c r="D3755" i="16"/>
  <c r="F3755" i="16"/>
  <c r="G3755" i="16"/>
  <c r="D3756" i="16" l="1"/>
  <c r="G3756" i="16"/>
  <c r="F3756" i="16"/>
  <c r="A3757" i="16"/>
  <c r="S3757" i="16"/>
  <c r="S3758" i="16" l="1"/>
  <c r="A3758" i="16"/>
  <c r="F3757" i="16"/>
  <c r="G3757" i="16"/>
  <c r="D3757" i="16"/>
  <c r="D3758" i="16" l="1"/>
  <c r="F3758" i="16"/>
  <c r="G3758" i="16"/>
  <c r="S3759" i="16"/>
  <c r="A3759" i="16"/>
  <c r="S3760" i="16" l="1"/>
  <c r="A3760" i="16"/>
  <c r="D3759" i="16"/>
  <c r="F3759" i="16"/>
  <c r="G3759" i="16"/>
  <c r="D3760" i="16" l="1"/>
  <c r="G3760" i="16"/>
  <c r="F3760" i="16"/>
  <c r="S3761" i="16"/>
  <c r="A3761" i="16"/>
  <c r="S3762" i="16" l="1"/>
  <c r="A3762" i="16"/>
  <c r="F3761" i="16"/>
  <c r="D3761" i="16"/>
  <c r="G3761" i="16"/>
  <c r="F3762" i="16" l="1"/>
  <c r="G3762" i="16"/>
  <c r="D3762" i="16"/>
  <c r="S3763" i="16"/>
  <c r="A3763" i="16"/>
  <c r="S3764" i="16" l="1"/>
  <c r="A3764" i="16"/>
  <c r="G3763" i="16"/>
  <c r="F3763" i="16"/>
  <c r="D3763" i="16"/>
  <c r="F3764" i="16" l="1"/>
  <c r="D3764" i="16"/>
  <c r="G3764" i="16"/>
  <c r="S3765" i="16"/>
  <c r="A3765" i="16"/>
  <c r="D3765" i="16" l="1"/>
  <c r="G3765" i="16"/>
  <c r="F3765" i="16"/>
  <c r="S3766" i="16"/>
  <c r="A3766" i="16"/>
  <c r="A3767" i="16" l="1"/>
  <c r="S3767" i="16"/>
  <c r="G3766" i="16"/>
  <c r="F3766" i="16"/>
  <c r="D3766" i="16"/>
  <c r="S3768" i="16" l="1"/>
  <c r="A3768" i="16"/>
  <c r="G3767" i="16"/>
  <c r="F3767" i="16"/>
  <c r="D3767" i="16"/>
  <c r="G3768" i="16" l="1"/>
  <c r="F3768" i="16"/>
  <c r="D3768" i="16"/>
  <c r="S3769" i="16"/>
  <c r="A3769" i="16"/>
  <c r="S3770" i="16" l="1"/>
  <c r="A3770" i="16"/>
  <c r="F3769" i="16"/>
  <c r="D3769" i="16"/>
  <c r="G3769" i="16"/>
  <c r="D3770" i="16" l="1"/>
  <c r="G3770" i="16"/>
  <c r="F3770" i="16"/>
  <c r="S3771" i="16"/>
  <c r="A3771" i="16"/>
  <c r="G3771" i="16" l="1"/>
  <c r="D3771" i="16"/>
  <c r="F3771" i="16"/>
  <c r="A3772" i="16"/>
  <c r="S3772" i="16"/>
  <c r="A3773" i="16" l="1"/>
  <c r="S3773" i="16"/>
  <c r="G3772" i="16"/>
  <c r="F3772" i="16"/>
  <c r="D3772" i="16"/>
  <c r="G3773" i="16" l="1"/>
  <c r="F3773" i="16"/>
  <c r="D3773" i="16"/>
  <c r="S3774" i="16"/>
  <c r="A3774" i="16"/>
  <c r="F3774" i="16" l="1"/>
  <c r="D3774" i="16"/>
  <c r="G3774" i="16"/>
  <c r="S3775" i="16"/>
  <c r="A3775" i="16"/>
  <c r="G3775" i="16" l="1"/>
  <c r="D3775" i="16"/>
  <c r="F3775" i="16"/>
  <c r="A3776" i="16"/>
  <c r="S3776" i="16"/>
  <c r="S3777" i="16" l="1"/>
  <c r="A3777" i="16"/>
  <c r="G3776" i="16"/>
  <c r="D3776" i="16"/>
  <c r="F3776" i="16"/>
  <c r="F3777" i="16" l="1"/>
  <c r="D3777" i="16"/>
  <c r="G3777" i="16"/>
  <c r="S3778" i="16"/>
  <c r="A3778" i="16"/>
  <c r="F3778" i="16" l="1"/>
  <c r="D3778" i="16"/>
  <c r="G3778" i="16"/>
  <c r="S3779" i="16"/>
  <c r="A3779" i="16"/>
  <c r="G3779" i="16" l="1"/>
  <c r="D3779" i="16"/>
  <c r="F3779" i="16"/>
  <c r="S3780" i="16"/>
  <c r="A3780" i="16"/>
  <c r="A3781" i="16" l="1"/>
  <c r="S3781" i="16"/>
  <c r="F3780" i="16"/>
  <c r="G3780" i="16"/>
  <c r="D3780" i="16"/>
  <c r="D3781" i="16" l="1"/>
  <c r="G3781" i="16"/>
  <c r="F3781" i="16"/>
  <c r="S3782" i="16"/>
  <c r="A3782" i="16"/>
  <c r="S3783" i="16" l="1"/>
  <c r="A3783" i="16"/>
  <c r="D3782" i="16"/>
  <c r="G3782" i="16"/>
  <c r="F3782" i="16"/>
  <c r="F3783" i="16" l="1"/>
  <c r="D3783" i="16"/>
  <c r="G3783" i="16"/>
  <c r="S3784" i="16"/>
  <c r="A3784" i="16"/>
  <c r="S3785" i="16" l="1"/>
  <c r="A3785" i="16"/>
  <c r="F3784" i="16"/>
  <c r="G3784" i="16"/>
  <c r="D3784" i="16"/>
  <c r="F3785" i="16" l="1"/>
  <c r="D3785" i="16"/>
  <c r="G3785" i="16"/>
  <c r="S3786" i="16"/>
  <c r="A3786" i="16"/>
  <c r="A3787" i="16" l="1"/>
  <c r="S3787" i="16"/>
  <c r="D3786" i="16"/>
  <c r="G3786" i="16"/>
  <c r="F3786" i="16"/>
  <c r="D3787" i="16" l="1"/>
  <c r="G3787" i="16"/>
  <c r="F3787" i="16"/>
  <c r="A3788" i="16"/>
  <c r="S3788" i="16"/>
  <c r="G3788" i="16" l="1"/>
  <c r="F3788" i="16"/>
  <c r="D3788" i="16"/>
  <c r="A3789" i="16"/>
  <c r="S3789" i="16"/>
  <c r="D3789" i="16" l="1"/>
  <c r="G3789" i="16"/>
  <c r="F3789" i="16"/>
  <c r="S3790" i="16"/>
  <c r="A3790" i="16"/>
  <c r="G3790" i="16" l="1"/>
  <c r="F3790" i="16"/>
  <c r="D3790" i="16"/>
  <c r="S3791" i="16"/>
  <c r="A3791" i="16"/>
  <c r="G3791" i="16" l="1"/>
  <c r="D3791" i="16"/>
  <c r="F3791" i="16"/>
  <c r="S3792" i="16"/>
  <c r="A3792" i="16"/>
  <c r="S3793" i="16" l="1"/>
  <c r="A3793" i="16"/>
  <c r="F3792" i="16"/>
  <c r="D3792" i="16"/>
  <c r="G3792" i="16"/>
  <c r="F3793" i="16" l="1"/>
  <c r="D3793" i="16"/>
  <c r="G3793" i="16"/>
  <c r="A3794" i="16"/>
  <c r="S3794" i="16"/>
  <c r="A3795" i="16" l="1"/>
  <c r="S3795" i="16"/>
  <c r="F3794" i="16"/>
  <c r="D3794" i="16"/>
  <c r="G3794" i="16"/>
  <c r="S3796" i="16" l="1"/>
  <c r="A3796" i="16"/>
  <c r="F3795" i="16"/>
  <c r="D3795" i="16"/>
  <c r="G3795" i="16"/>
  <c r="S3797" i="16" l="1"/>
  <c r="A3797" i="16"/>
  <c r="D3796" i="16"/>
  <c r="F3796" i="16"/>
  <c r="G3796" i="16"/>
  <c r="D3797" i="16" l="1"/>
  <c r="G3797" i="16"/>
  <c r="F3797" i="16"/>
  <c r="A3798" i="16"/>
  <c r="S3798" i="16"/>
  <c r="S3799" i="16" l="1"/>
  <c r="A3799" i="16"/>
  <c r="D3798" i="16"/>
  <c r="G3798" i="16"/>
  <c r="F3798" i="16"/>
  <c r="D3799" i="16" l="1"/>
  <c r="F3799" i="16"/>
  <c r="G3799" i="16"/>
  <c r="S3800" i="16"/>
  <c r="A3800" i="16"/>
  <c r="F3800" i="16" l="1"/>
  <c r="D3800" i="16"/>
  <c r="G3800" i="16"/>
  <c r="S3801" i="16"/>
  <c r="A3801" i="16"/>
  <c r="F3801" i="16" l="1"/>
  <c r="G3801" i="16"/>
  <c r="D3801" i="16"/>
  <c r="S3802" i="16"/>
  <c r="A3802" i="16"/>
  <c r="S3803" i="16" l="1"/>
  <c r="A3803" i="16"/>
  <c r="F3802" i="16"/>
  <c r="D3802" i="16"/>
  <c r="G3802" i="16"/>
  <c r="F3803" i="16" l="1"/>
  <c r="G3803" i="16"/>
  <c r="D3803" i="16"/>
  <c r="S3804" i="16"/>
  <c r="A3804" i="16"/>
  <c r="S3805" i="16" l="1"/>
  <c r="A3805" i="16"/>
  <c r="F3804" i="16"/>
  <c r="D3804" i="16"/>
  <c r="G3804" i="16"/>
  <c r="D3805" i="16" l="1"/>
  <c r="F3805" i="16"/>
  <c r="G3805" i="16"/>
  <c r="A3806" i="16"/>
  <c r="S3806" i="16"/>
  <c r="G3806" i="16" l="1"/>
  <c r="F3806" i="16"/>
  <c r="D3806" i="16"/>
  <c r="S3807" i="16"/>
  <c r="A3807" i="16"/>
  <c r="D3807" i="16" l="1"/>
  <c r="G3807" i="16"/>
  <c r="F3807" i="16"/>
  <c r="S3808" i="16"/>
  <c r="A3808" i="16"/>
  <c r="G3808" i="16" l="1"/>
  <c r="F3808" i="16"/>
  <c r="D3808" i="16"/>
  <c r="S3809" i="16"/>
  <c r="A3809" i="16"/>
  <c r="D3809" i="16" l="1"/>
  <c r="F3809" i="16"/>
  <c r="G3809" i="16"/>
  <c r="S3810" i="16"/>
  <c r="A3810" i="16"/>
  <c r="A3811" i="16" l="1"/>
  <c r="S3811" i="16"/>
  <c r="F3810" i="16"/>
  <c r="G3810" i="16"/>
  <c r="D3810" i="16"/>
  <c r="D3811" i="16" l="1"/>
  <c r="F3811" i="16"/>
  <c r="G3811" i="16"/>
  <c r="S3812" i="16"/>
  <c r="A3812" i="16"/>
  <c r="G3812" i="16" l="1"/>
  <c r="F3812" i="16"/>
  <c r="D3812" i="16"/>
  <c r="S3813" i="16"/>
  <c r="A3813" i="16"/>
  <c r="F3813" i="16" l="1"/>
  <c r="G3813" i="16"/>
  <c r="D3813" i="16"/>
  <c r="S3814" i="16"/>
  <c r="A3814" i="16"/>
  <c r="F3814" i="16" l="1"/>
  <c r="G3814" i="16"/>
  <c r="D3814" i="16"/>
  <c r="S3815" i="16"/>
  <c r="A3815" i="16"/>
  <c r="F3815" i="16" l="1"/>
  <c r="D3815" i="16"/>
  <c r="G3815" i="16"/>
  <c r="S3816" i="16"/>
  <c r="A3816" i="16"/>
  <c r="S3817" i="16" l="1"/>
  <c r="A3817" i="16"/>
  <c r="D3816" i="16"/>
  <c r="F3816" i="16"/>
  <c r="G3816" i="16"/>
  <c r="D3817" i="16" l="1"/>
  <c r="F3817" i="16"/>
  <c r="G3817" i="16"/>
  <c r="A3818" i="16"/>
  <c r="S3818" i="16"/>
  <c r="G3818" i="16" l="1"/>
  <c r="F3818" i="16"/>
  <c r="D3818" i="16"/>
  <c r="S3819" i="16"/>
  <c r="A3819" i="16"/>
  <c r="A3820" i="16" l="1"/>
  <c r="S3820" i="16"/>
  <c r="G3819" i="16"/>
  <c r="D3819" i="16"/>
  <c r="F3819" i="16"/>
  <c r="S3821" i="16" l="1"/>
  <c r="A3821" i="16"/>
  <c r="F3820" i="16"/>
  <c r="D3820" i="16"/>
  <c r="G3820" i="16"/>
  <c r="D3821" i="16" l="1"/>
  <c r="G3821" i="16"/>
  <c r="F3821" i="16"/>
  <c r="A3822" i="16"/>
  <c r="S3822" i="16"/>
  <c r="S3823" i="16" l="1"/>
  <c r="A3823" i="16"/>
  <c r="F3822" i="16"/>
  <c r="D3822" i="16"/>
  <c r="G3822" i="16"/>
  <c r="F3823" i="16" l="1"/>
  <c r="D3823" i="16"/>
  <c r="G3823" i="16"/>
  <c r="A3824" i="16"/>
  <c r="S3824" i="16"/>
  <c r="S3825" i="16" l="1"/>
  <c r="A3825" i="16"/>
  <c r="D3824" i="16"/>
  <c r="F3824" i="16"/>
  <c r="G3824" i="16"/>
  <c r="D3825" i="16" l="1"/>
  <c r="G3825" i="16"/>
  <c r="F3825" i="16"/>
  <c r="S3826" i="16"/>
  <c r="A3826" i="16"/>
  <c r="S3827" i="16" l="1"/>
  <c r="A3827" i="16"/>
  <c r="G3826" i="16"/>
  <c r="D3826" i="16"/>
  <c r="F3826" i="16"/>
  <c r="G3827" i="16" l="1"/>
  <c r="F3827" i="16"/>
  <c r="D3827" i="16"/>
  <c r="S3828" i="16"/>
  <c r="A3828" i="16"/>
  <c r="D3828" i="16" l="1"/>
  <c r="G3828" i="16"/>
  <c r="F3828" i="16"/>
  <c r="A3829" i="16"/>
  <c r="S3829" i="16"/>
  <c r="G3829" i="16" l="1"/>
  <c r="D3829" i="16"/>
  <c r="F3829" i="16"/>
  <c r="S3830" i="16"/>
  <c r="A3830" i="16"/>
  <c r="F3830" i="16" l="1"/>
  <c r="D3830" i="16"/>
  <c r="G3830" i="16"/>
  <c r="A3831" i="16"/>
  <c r="S3831" i="16"/>
  <c r="S3832" i="16" l="1"/>
  <c r="A3832" i="16"/>
  <c r="G3831" i="16"/>
  <c r="D3831" i="16"/>
  <c r="F3831" i="16"/>
  <c r="D3832" i="16" l="1"/>
  <c r="G3832" i="16"/>
  <c r="F3832" i="16"/>
  <c r="S3833" i="16"/>
  <c r="A3833" i="16"/>
  <c r="A3834" i="16" l="1"/>
  <c r="S3834" i="16"/>
  <c r="D3833" i="16"/>
  <c r="F3833" i="16"/>
  <c r="G3833" i="16"/>
  <c r="F3834" i="16" l="1"/>
  <c r="G3834" i="16"/>
  <c r="D3834" i="16"/>
  <c r="A3835" i="16"/>
  <c r="S3835" i="16"/>
  <c r="D3835" i="16" l="1"/>
  <c r="G3835" i="16"/>
  <c r="F3835" i="16"/>
  <c r="S3836" i="16"/>
  <c r="A3836" i="16"/>
  <c r="S3837" i="16" l="1"/>
  <c r="A3837" i="16"/>
  <c r="G3836" i="16"/>
  <c r="F3836" i="16"/>
  <c r="D3836" i="16"/>
  <c r="F3837" i="16" l="1"/>
  <c r="G3837" i="16"/>
  <c r="D3837" i="16"/>
  <c r="S3838" i="16"/>
  <c r="A3838" i="16"/>
  <c r="D3838" i="16" l="1"/>
  <c r="F3838" i="16"/>
  <c r="G3838" i="16"/>
  <c r="S3839" i="16"/>
  <c r="A3839" i="16"/>
  <c r="C296" i="14"/>
  <c r="C297" i="14"/>
  <c r="C298" i="14"/>
  <c r="C299" i="14"/>
  <c r="C300" i="14"/>
  <c r="C301" i="14"/>
  <c r="C302" i="14"/>
  <c r="C303" i="14"/>
  <c r="C304" i="14"/>
  <c r="C305" i="14"/>
  <c r="C306" i="14"/>
  <c r="C275" i="14"/>
  <c r="C276" i="14"/>
  <c r="C277" i="14"/>
  <c r="C278" i="14"/>
  <c r="C279" i="14"/>
  <c r="C280" i="14"/>
  <c r="C281" i="14"/>
  <c r="C282" i="14"/>
  <c r="C283" i="14"/>
  <c r="C284" i="14"/>
  <c r="C285" i="14"/>
  <c r="C286" i="14"/>
  <c r="C287" i="14"/>
  <c r="C288" i="14"/>
  <c r="C289" i="14"/>
  <c r="C290" i="14"/>
  <c r="C291" i="14"/>
  <c r="C292" i="14"/>
  <c r="C293" i="14"/>
  <c r="C294" i="14"/>
  <c r="C295" i="14"/>
  <c r="C274" i="14"/>
  <c r="C267" i="14"/>
  <c r="C268" i="14"/>
  <c r="C269" i="14"/>
  <c r="C270" i="14"/>
  <c r="C271" i="14"/>
  <c r="C272" i="14"/>
  <c r="C273" i="14"/>
  <c r="C255" i="14"/>
  <c r="C256" i="14"/>
  <c r="C257" i="14"/>
  <c r="C258" i="14"/>
  <c r="C259" i="14"/>
  <c r="C260" i="14"/>
  <c r="C261" i="14"/>
  <c r="C262" i="14"/>
  <c r="C263" i="14"/>
  <c r="C264" i="14"/>
  <c r="C265" i="14"/>
  <c r="C266" i="14"/>
  <c r="C242" i="14"/>
  <c r="C243" i="14"/>
  <c r="C244" i="14"/>
  <c r="C245" i="14"/>
  <c r="C246" i="14"/>
  <c r="C247" i="14"/>
  <c r="C248" i="14"/>
  <c r="C249" i="14"/>
  <c r="C250" i="14"/>
  <c r="C251" i="14"/>
  <c r="C252" i="14"/>
  <c r="C253" i="14"/>
  <c r="C254" i="14"/>
  <c r="C241" i="14"/>
  <c r="C239" i="14"/>
  <c r="C240" i="14"/>
  <c r="C234" i="14"/>
  <c r="C235" i="14"/>
  <c r="C236" i="14"/>
  <c r="C237" i="14"/>
  <c r="C23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08" i="14"/>
  <c r="C207"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175" i="14"/>
  <c r="C172" i="14"/>
  <c r="C173" i="14"/>
  <c r="C174"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42" i="14"/>
  <c r="C130" i="14"/>
  <c r="C131" i="14"/>
  <c r="C132" i="14"/>
  <c r="C133" i="14"/>
  <c r="C134" i="14"/>
  <c r="C135" i="14"/>
  <c r="C136" i="14"/>
  <c r="C137" i="14"/>
  <c r="C138" i="14"/>
  <c r="C139" i="14"/>
  <c r="C140" i="14"/>
  <c r="C141" i="14"/>
  <c r="C110" i="14"/>
  <c r="C111" i="14"/>
  <c r="C112" i="14"/>
  <c r="C113" i="14"/>
  <c r="C114" i="14"/>
  <c r="C115" i="14"/>
  <c r="C116" i="14"/>
  <c r="C117" i="14"/>
  <c r="C118" i="14"/>
  <c r="C119" i="14"/>
  <c r="C120" i="14"/>
  <c r="C121" i="14"/>
  <c r="C122" i="14"/>
  <c r="C123" i="14"/>
  <c r="C124" i="14"/>
  <c r="C125" i="14"/>
  <c r="C126" i="14"/>
  <c r="C127" i="14"/>
  <c r="C128" i="14"/>
  <c r="C129" i="14"/>
  <c r="C109" i="14"/>
  <c r="C108" i="14"/>
  <c r="C105" i="14"/>
  <c r="C106" i="14"/>
  <c r="C107" i="14"/>
  <c r="C101" i="14"/>
  <c r="C102" i="14"/>
  <c r="C103" i="14"/>
  <c r="C104" i="14"/>
  <c r="C77" i="14"/>
  <c r="C78" i="14"/>
  <c r="C79" i="14"/>
  <c r="C80" i="14"/>
  <c r="C81" i="14"/>
  <c r="C82" i="14"/>
  <c r="C83" i="14"/>
  <c r="C84" i="14"/>
  <c r="C85" i="14"/>
  <c r="C86" i="14"/>
  <c r="C87" i="14"/>
  <c r="C88" i="14"/>
  <c r="C89" i="14"/>
  <c r="C90" i="14"/>
  <c r="C91" i="14"/>
  <c r="C92" i="14"/>
  <c r="C93" i="14"/>
  <c r="C94" i="14"/>
  <c r="C95" i="14"/>
  <c r="C96" i="14"/>
  <c r="C97" i="14"/>
  <c r="C98" i="14"/>
  <c r="C99" i="14"/>
  <c r="C100" i="14"/>
  <c r="C76"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43" i="14"/>
  <c r="A3840" i="16" l="1"/>
  <c r="S3840" i="16"/>
  <c r="F3839" i="16"/>
  <c r="G3839" i="16"/>
  <c r="D3839" i="16"/>
  <c r="B54" i="13"/>
  <c r="B53" i="13"/>
  <c r="B52" i="13"/>
  <c r="B51" i="13"/>
  <c r="D48" i="13"/>
  <c r="J47" i="13" s="1"/>
  <c r="B47" i="13"/>
  <c r="B43" i="13"/>
  <c r="B42" i="13"/>
  <c r="B41" i="13"/>
  <c r="B40" i="13"/>
  <c r="D37" i="13"/>
  <c r="J36" i="13" s="1"/>
  <c r="B36" i="13"/>
  <c r="B32" i="13"/>
  <c r="B31" i="13"/>
  <c r="B30" i="13"/>
  <c r="B29" i="13"/>
  <c r="D26" i="13"/>
  <c r="H25" i="13"/>
  <c r="G25" i="13"/>
  <c r="B25" i="13"/>
  <c r="B21" i="13"/>
  <c r="B20" i="13"/>
  <c r="B19" i="13"/>
  <c r="B18" i="13"/>
  <c r="E21" i="13"/>
  <c r="M13" i="13"/>
  <c r="M12" i="13"/>
  <c r="D20" i="13"/>
  <c r="G20" i="13" s="1"/>
  <c r="E20" i="13"/>
  <c r="M10" i="13"/>
  <c r="M9" i="13"/>
  <c r="M8" i="13"/>
  <c r="M4" i="13"/>
  <c r="D3" i="13"/>
  <c r="S3841" i="16" l="1"/>
  <c r="A3841" i="16"/>
  <c r="G3840" i="16"/>
  <c r="D3840" i="16"/>
  <c r="F3840" i="16"/>
  <c r="F36" i="13"/>
  <c r="H20" i="13"/>
  <c r="D18" i="13"/>
  <c r="G18" i="13" s="1"/>
  <c r="C15" i="13"/>
  <c r="F47" i="13"/>
  <c r="D50" i="6"/>
  <c r="D38" i="6"/>
  <c r="D26" i="6"/>
  <c r="S3842" i="16" l="1"/>
  <c r="A3842" i="16"/>
  <c r="F3841" i="16"/>
  <c r="G3841" i="16"/>
  <c r="D3841" i="16"/>
  <c r="D19" i="13"/>
  <c r="G19" i="13" s="1"/>
  <c r="E19" i="13"/>
  <c r="H19" i="13" s="1"/>
  <c r="B142" i="3"/>
  <c r="B141" i="3"/>
  <c r="B140" i="3"/>
  <c r="B139" i="3"/>
  <c r="B138" i="3"/>
  <c r="B137" i="3"/>
  <c r="B136" i="3"/>
  <c r="B135" i="3"/>
  <c r="B134" i="3"/>
  <c r="F80" i="3"/>
  <c r="F79" i="3"/>
  <c r="M9" i="6"/>
  <c r="M7" i="6"/>
  <c r="D3842" i="16" l="1"/>
  <c r="G3842" i="16"/>
  <c r="F3842" i="16"/>
  <c r="S3843" i="16"/>
  <c r="A3843" i="16"/>
  <c r="AE7" i="8"/>
  <c r="AE2" i="8"/>
  <c r="AE6" i="8"/>
  <c r="AE4" i="8"/>
  <c r="AE3" i="8"/>
  <c r="AE5" i="8"/>
  <c r="D113" i="3"/>
  <c r="F3843" i="16" l="1"/>
  <c r="D3843" i="16"/>
  <c r="G3843" i="16"/>
  <c r="S3844" i="16"/>
  <c r="A3844" i="16"/>
  <c r="A42" i="16" l="1"/>
  <c r="S3845" i="16"/>
  <c r="A3845" i="16"/>
  <c r="G3844" i="16"/>
  <c r="D3844" i="16"/>
  <c r="F3844" i="16"/>
  <c r="F25" i="3"/>
  <c r="C28" i="16" s="1"/>
  <c r="F47" i="3"/>
  <c r="C20" i="16" s="1"/>
  <c r="L3844" i="16" s="1"/>
  <c r="F38" i="3"/>
  <c r="C24" i="16" s="1"/>
  <c r="M3844" i="16" s="1"/>
  <c r="C2" i="6"/>
  <c r="M47" i="16" l="1"/>
  <c r="M44" i="16"/>
  <c r="M46" i="16"/>
  <c r="M45"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M502" i="16"/>
  <c r="M503" i="16"/>
  <c r="M504" i="16"/>
  <c r="M505" i="16"/>
  <c r="M506" i="16"/>
  <c r="M507" i="16"/>
  <c r="M508" i="16"/>
  <c r="M509" i="16"/>
  <c r="M510" i="16"/>
  <c r="M511" i="16"/>
  <c r="M512" i="16"/>
  <c r="M513" i="16"/>
  <c r="M514" i="16"/>
  <c r="M515" i="16"/>
  <c r="M516" i="16"/>
  <c r="M517" i="16"/>
  <c r="M518" i="16"/>
  <c r="M519" i="16"/>
  <c r="M520" i="16"/>
  <c r="M521" i="16"/>
  <c r="M522" i="16"/>
  <c r="M523" i="16"/>
  <c r="M524" i="16"/>
  <c r="M525" i="16"/>
  <c r="M526" i="16"/>
  <c r="M527" i="16"/>
  <c r="M528" i="16"/>
  <c r="M529" i="16"/>
  <c r="M530" i="16"/>
  <c r="M531" i="16"/>
  <c r="M532" i="16"/>
  <c r="M533" i="16"/>
  <c r="M534" i="16"/>
  <c r="M535" i="16"/>
  <c r="M536" i="16"/>
  <c r="M537" i="16"/>
  <c r="M538" i="16"/>
  <c r="M539" i="16"/>
  <c r="M540" i="16"/>
  <c r="M541" i="16"/>
  <c r="M542" i="16"/>
  <c r="M543" i="16"/>
  <c r="M544" i="16"/>
  <c r="M545" i="16"/>
  <c r="M546" i="16"/>
  <c r="M547" i="16"/>
  <c r="M548" i="16"/>
  <c r="M549" i="16"/>
  <c r="M550" i="16"/>
  <c r="M551" i="16"/>
  <c r="M552" i="16"/>
  <c r="M553" i="16"/>
  <c r="M554" i="16"/>
  <c r="M555" i="16"/>
  <c r="M556" i="16"/>
  <c r="M557" i="16"/>
  <c r="M558" i="16"/>
  <c r="M559" i="16"/>
  <c r="M560" i="16"/>
  <c r="M561" i="16"/>
  <c r="M562" i="16"/>
  <c r="M563" i="16"/>
  <c r="M564" i="16"/>
  <c r="M565" i="16"/>
  <c r="M566" i="16"/>
  <c r="M567" i="16"/>
  <c r="M568" i="16"/>
  <c r="M569" i="16"/>
  <c r="M570" i="16"/>
  <c r="M571" i="16"/>
  <c r="M572" i="16"/>
  <c r="M573" i="16"/>
  <c r="M574" i="16"/>
  <c r="M575" i="16"/>
  <c r="M576" i="16"/>
  <c r="M577" i="16"/>
  <c r="M578" i="16"/>
  <c r="M579" i="16"/>
  <c r="M580" i="16"/>
  <c r="M581" i="16"/>
  <c r="M582" i="16"/>
  <c r="M583" i="16"/>
  <c r="M584" i="16"/>
  <c r="M585" i="16"/>
  <c r="M586" i="16"/>
  <c r="M587" i="16"/>
  <c r="M588" i="16"/>
  <c r="M589" i="16"/>
  <c r="M590" i="16"/>
  <c r="M591" i="16"/>
  <c r="M592" i="16"/>
  <c r="M593" i="16"/>
  <c r="M594" i="16"/>
  <c r="M595" i="16"/>
  <c r="M596" i="16"/>
  <c r="M597" i="16"/>
  <c r="M598" i="16"/>
  <c r="M599" i="16"/>
  <c r="M600" i="16"/>
  <c r="M601" i="16"/>
  <c r="M602" i="16"/>
  <c r="M603" i="16"/>
  <c r="M604" i="16"/>
  <c r="M605" i="16"/>
  <c r="M606" i="16"/>
  <c r="M607" i="16"/>
  <c r="M608" i="16"/>
  <c r="M609" i="16"/>
  <c r="M610" i="16"/>
  <c r="M611" i="16"/>
  <c r="M612" i="16"/>
  <c r="M613" i="16"/>
  <c r="M614" i="16"/>
  <c r="M615" i="16"/>
  <c r="M616" i="16"/>
  <c r="M617" i="16"/>
  <c r="M618" i="16"/>
  <c r="M619" i="16"/>
  <c r="M620" i="16"/>
  <c r="M621" i="16"/>
  <c r="M622" i="16"/>
  <c r="M623" i="16"/>
  <c r="M624" i="16"/>
  <c r="M625" i="16"/>
  <c r="M626" i="16"/>
  <c r="M627" i="16"/>
  <c r="M628" i="16"/>
  <c r="M629" i="16"/>
  <c r="M630" i="16"/>
  <c r="M631" i="16"/>
  <c r="M632" i="16"/>
  <c r="M633" i="16"/>
  <c r="M634" i="16"/>
  <c r="M635" i="16"/>
  <c r="M636" i="16"/>
  <c r="M637" i="16"/>
  <c r="M638" i="16"/>
  <c r="M639" i="16"/>
  <c r="M640" i="16"/>
  <c r="M641" i="16"/>
  <c r="M642" i="16"/>
  <c r="M643" i="16"/>
  <c r="M644" i="16"/>
  <c r="M645" i="16"/>
  <c r="M646" i="16"/>
  <c r="M647" i="16"/>
  <c r="M648" i="16"/>
  <c r="M649" i="16"/>
  <c r="M650" i="16"/>
  <c r="M651" i="16"/>
  <c r="M652" i="16"/>
  <c r="M653" i="16"/>
  <c r="M654" i="16"/>
  <c r="M655" i="16"/>
  <c r="M656" i="16"/>
  <c r="M657" i="16"/>
  <c r="M658" i="16"/>
  <c r="M659" i="16"/>
  <c r="M660" i="16"/>
  <c r="M661" i="16"/>
  <c r="M662" i="16"/>
  <c r="M663" i="16"/>
  <c r="M664" i="16"/>
  <c r="M665" i="16"/>
  <c r="M666" i="16"/>
  <c r="M667" i="16"/>
  <c r="M668" i="16"/>
  <c r="M669" i="16"/>
  <c r="M670" i="16"/>
  <c r="M671" i="16"/>
  <c r="M672" i="16"/>
  <c r="M673" i="16"/>
  <c r="M674" i="16"/>
  <c r="M675" i="16"/>
  <c r="M676" i="16"/>
  <c r="M677" i="16"/>
  <c r="M678" i="16"/>
  <c r="M679" i="16"/>
  <c r="M680" i="16"/>
  <c r="M681" i="16"/>
  <c r="M682" i="16"/>
  <c r="M683" i="16"/>
  <c r="M684" i="16"/>
  <c r="M685" i="16"/>
  <c r="M686" i="16"/>
  <c r="M687" i="16"/>
  <c r="M688" i="16"/>
  <c r="M689" i="16"/>
  <c r="M690" i="16"/>
  <c r="M691" i="16"/>
  <c r="M692" i="16"/>
  <c r="M693" i="16"/>
  <c r="M694" i="16"/>
  <c r="M695" i="16"/>
  <c r="M696" i="16"/>
  <c r="M697" i="16"/>
  <c r="M698" i="16"/>
  <c r="M699" i="16"/>
  <c r="M700" i="16"/>
  <c r="M701" i="16"/>
  <c r="M702" i="16"/>
  <c r="M703" i="16"/>
  <c r="M704" i="16"/>
  <c r="M705" i="16"/>
  <c r="M706" i="16"/>
  <c r="M707" i="16"/>
  <c r="M708" i="16"/>
  <c r="M709" i="16"/>
  <c r="M710" i="16"/>
  <c r="M711" i="16"/>
  <c r="M712" i="16"/>
  <c r="M713" i="16"/>
  <c r="M714" i="16"/>
  <c r="M715" i="16"/>
  <c r="M716" i="16"/>
  <c r="M717" i="16"/>
  <c r="M718" i="16"/>
  <c r="M719" i="16"/>
  <c r="M720" i="16"/>
  <c r="M721" i="16"/>
  <c r="M722" i="16"/>
  <c r="M723" i="16"/>
  <c r="M724" i="16"/>
  <c r="M725" i="16"/>
  <c r="M726" i="16"/>
  <c r="M727" i="16"/>
  <c r="M728" i="16"/>
  <c r="M729" i="16"/>
  <c r="M730" i="16"/>
  <c r="M731" i="16"/>
  <c r="M732" i="16"/>
  <c r="M733" i="16"/>
  <c r="M734" i="16"/>
  <c r="M735" i="16"/>
  <c r="M736" i="16"/>
  <c r="M737" i="16"/>
  <c r="M738" i="16"/>
  <c r="M739" i="16"/>
  <c r="M740" i="16"/>
  <c r="M741" i="16"/>
  <c r="M742" i="16"/>
  <c r="M743" i="16"/>
  <c r="M744" i="16"/>
  <c r="M745" i="16"/>
  <c r="M746" i="16"/>
  <c r="M747" i="16"/>
  <c r="M748" i="16"/>
  <c r="M749" i="16"/>
  <c r="M750" i="16"/>
  <c r="M751" i="16"/>
  <c r="M752" i="16"/>
  <c r="M753" i="16"/>
  <c r="M754" i="16"/>
  <c r="M755" i="16"/>
  <c r="M756" i="16"/>
  <c r="M757" i="16"/>
  <c r="M758" i="16"/>
  <c r="M759" i="16"/>
  <c r="M760" i="16"/>
  <c r="M761" i="16"/>
  <c r="M762" i="16"/>
  <c r="M763" i="16"/>
  <c r="M764" i="16"/>
  <c r="M765" i="16"/>
  <c r="M766" i="16"/>
  <c r="M767" i="16"/>
  <c r="M768" i="16"/>
  <c r="M769" i="16"/>
  <c r="M770" i="16"/>
  <c r="M771" i="16"/>
  <c r="M772" i="16"/>
  <c r="M773" i="16"/>
  <c r="M774" i="16"/>
  <c r="M775" i="16"/>
  <c r="M776" i="16"/>
  <c r="M777" i="16"/>
  <c r="M778" i="16"/>
  <c r="M779" i="16"/>
  <c r="M780" i="16"/>
  <c r="M781" i="16"/>
  <c r="M782" i="16"/>
  <c r="M783" i="16"/>
  <c r="M784" i="16"/>
  <c r="M785" i="16"/>
  <c r="M786" i="16"/>
  <c r="M787" i="16"/>
  <c r="M788" i="16"/>
  <c r="M789" i="16"/>
  <c r="M790" i="16"/>
  <c r="M791" i="16"/>
  <c r="M792" i="16"/>
  <c r="M793" i="16"/>
  <c r="M794" i="16"/>
  <c r="M795" i="16"/>
  <c r="M796" i="16"/>
  <c r="M797" i="16"/>
  <c r="M798" i="16"/>
  <c r="M799" i="16"/>
  <c r="M800" i="16"/>
  <c r="M801" i="16"/>
  <c r="M802" i="16"/>
  <c r="M803" i="16"/>
  <c r="M804" i="16"/>
  <c r="M805" i="16"/>
  <c r="M806" i="16"/>
  <c r="M807" i="16"/>
  <c r="M808" i="16"/>
  <c r="M809" i="16"/>
  <c r="M810" i="16"/>
  <c r="M811" i="16"/>
  <c r="M812" i="16"/>
  <c r="M813" i="16"/>
  <c r="M814" i="16"/>
  <c r="M815" i="16"/>
  <c r="M816" i="16"/>
  <c r="M817" i="16"/>
  <c r="M818" i="16"/>
  <c r="M819" i="16"/>
  <c r="M820" i="16"/>
  <c r="M821" i="16"/>
  <c r="M822" i="16"/>
  <c r="M823" i="16"/>
  <c r="M824" i="16"/>
  <c r="M825" i="16"/>
  <c r="M826" i="16"/>
  <c r="M827" i="16"/>
  <c r="M828" i="16"/>
  <c r="M829" i="16"/>
  <c r="M830" i="16"/>
  <c r="M831" i="16"/>
  <c r="M832" i="16"/>
  <c r="M833" i="16"/>
  <c r="M834" i="16"/>
  <c r="M835" i="16"/>
  <c r="M836" i="16"/>
  <c r="M837" i="16"/>
  <c r="M838" i="16"/>
  <c r="M839" i="16"/>
  <c r="M840" i="16"/>
  <c r="M841" i="16"/>
  <c r="M842" i="16"/>
  <c r="M843" i="16"/>
  <c r="M844" i="16"/>
  <c r="M845" i="16"/>
  <c r="M846" i="16"/>
  <c r="M847" i="16"/>
  <c r="M848" i="16"/>
  <c r="M849" i="16"/>
  <c r="M850" i="16"/>
  <c r="M851" i="16"/>
  <c r="M852" i="16"/>
  <c r="M853" i="16"/>
  <c r="M854" i="16"/>
  <c r="M855" i="16"/>
  <c r="M856" i="16"/>
  <c r="M857" i="16"/>
  <c r="M858" i="16"/>
  <c r="M859" i="16"/>
  <c r="M860" i="16"/>
  <c r="M861" i="16"/>
  <c r="M862" i="16"/>
  <c r="M863" i="16"/>
  <c r="M864" i="16"/>
  <c r="M865" i="16"/>
  <c r="M866" i="16"/>
  <c r="M867" i="16"/>
  <c r="M868" i="16"/>
  <c r="M869" i="16"/>
  <c r="M870" i="16"/>
  <c r="M871" i="16"/>
  <c r="M872" i="16"/>
  <c r="M873" i="16"/>
  <c r="M874" i="16"/>
  <c r="M875" i="16"/>
  <c r="M876" i="16"/>
  <c r="M877" i="16"/>
  <c r="M878" i="16"/>
  <c r="M879" i="16"/>
  <c r="M880" i="16"/>
  <c r="M881" i="16"/>
  <c r="M882" i="16"/>
  <c r="M883" i="16"/>
  <c r="M884" i="16"/>
  <c r="M885" i="16"/>
  <c r="M886" i="16"/>
  <c r="M887" i="16"/>
  <c r="M888" i="16"/>
  <c r="M889" i="16"/>
  <c r="M890" i="16"/>
  <c r="M891" i="16"/>
  <c r="M892" i="16"/>
  <c r="M893" i="16"/>
  <c r="M894" i="16"/>
  <c r="M895" i="16"/>
  <c r="M896" i="16"/>
  <c r="M897" i="16"/>
  <c r="M898" i="16"/>
  <c r="M899" i="16"/>
  <c r="M900" i="16"/>
  <c r="M901" i="16"/>
  <c r="M902" i="16"/>
  <c r="M903" i="16"/>
  <c r="M904" i="16"/>
  <c r="M905" i="16"/>
  <c r="M906" i="16"/>
  <c r="M907" i="16"/>
  <c r="M908" i="16"/>
  <c r="M909" i="16"/>
  <c r="M910" i="16"/>
  <c r="M911" i="16"/>
  <c r="M912" i="16"/>
  <c r="M913" i="16"/>
  <c r="M914" i="16"/>
  <c r="M915" i="16"/>
  <c r="M916" i="16"/>
  <c r="M917" i="16"/>
  <c r="M918" i="16"/>
  <c r="M919" i="16"/>
  <c r="M920" i="16"/>
  <c r="M921" i="16"/>
  <c r="M922" i="16"/>
  <c r="M923" i="16"/>
  <c r="M924" i="16"/>
  <c r="M925" i="16"/>
  <c r="M926" i="16"/>
  <c r="M927" i="16"/>
  <c r="M928" i="16"/>
  <c r="M929" i="16"/>
  <c r="M930" i="16"/>
  <c r="M931" i="16"/>
  <c r="M932" i="16"/>
  <c r="M933" i="16"/>
  <c r="M934" i="16"/>
  <c r="M935" i="16"/>
  <c r="M936" i="16"/>
  <c r="M937" i="16"/>
  <c r="M938" i="16"/>
  <c r="M939" i="16"/>
  <c r="M940" i="16"/>
  <c r="M941" i="16"/>
  <c r="M942" i="16"/>
  <c r="M943" i="16"/>
  <c r="M944" i="16"/>
  <c r="M945" i="16"/>
  <c r="M946" i="16"/>
  <c r="M947" i="16"/>
  <c r="M948" i="16"/>
  <c r="M949" i="16"/>
  <c r="M950" i="16"/>
  <c r="M951" i="16"/>
  <c r="M952" i="16"/>
  <c r="M953" i="16"/>
  <c r="M954" i="16"/>
  <c r="M955" i="16"/>
  <c r="M956" i="16"/>
  <c r="M957" i="16"/>
  <c r="M958" i="16"/>
  <c r="M959" i="16"/>
  <c r="M960" i="16"/>
  <c r="M961" i="16"/>
  <c r="M962" i="16"/>
  <c r="M963" i="16"/>
  <c r="M964" i="16"/>
  <c r="M965" i="16"/>
  <c r="M966" i="16"/>
  <c r="M967" i="16"/>
  <c r="M968" i="16"/>
  <c r="M969" i="16"/>
  <c r="M970" i="16"/>
  <c r="M971" i="16"/>
  <c r="M972" i="16"/>
  <c r="M973" i="16"/>
  <c r="M974" i="16"/>
  <c r="M975" i="16"/>
  <c r="M976" i="16"/>
  <c r="M977" i="16"/>
  <c r="M978" i="16"/>
  <c r="M979" i="16"/>
  <c r="M980" i="16"/>
  <c r="M981" i="16"/>
  <c r="M982" i="16"/>
  <c r="M983" i="16"/>
  <c r="M984" i="16"/>
  <c r="M985" i="16"/>
  <c r="M986" i="16"/>
  <c r="M987" i="16"/>
  <c r="M988" i="16"/>
  <c r="M989" i="16"/>
  <c r="M990" i="16"/>
  <c r="M991" i="16"/>
  <c r="M992" i="16"/>
  <c r="M993" i="16"/>
  <c r="M994" i="16"/>
  <c r="M995" i="16"/>
  <c r="M996" i="16"/>
  <c r="M997" i="16"/>
  <c r="M998" i="16"/>
  <c r="M999" i="16"/>
  <c r="M1000" i="16"/>
  <c r="M1001" i="16"/>
  <c r="M1002" i="16"/>
  <c r="M1003" i="16"/>
  <c r="M1004" i="16"/>
  <c r="M1005" i="16"/>
  <c r="M1006" i="16"/>
  <c r="M1007" i="16"/>
  <c r="M1008" i="16"/>
  <c r="M1009" i="16"/>
  <c r="M1010" i="16"/>
  <c r="M1011" i="16"/>
  <c r="M1012" i="16"/>
  <c r="M1013" i="16"/>
  <c r="M1014" i="16"/>
  <c r="M1015" i="16"/>
  <c r="M1016" i="16"/>
  <c r="M1017" i="16"/>
  <c r="M1018" i="16"/>
  <c r="M1019" i="16"/>
  <c r="M1020" i="16"/>
  <c r="M1021" i="16"/>
  <c r="M1022" i="16"/>
  <c r="M1023" i="16"/>
  <c r="M1024" i="16"/>
  <c r="M1025" i="16"/>
  <c r="M1026" i="16"/>
  <c r="M1027" i="16"/>
  <c r="M1028" i="16"/>
  <c r="M1029" i="16"/>
  <c r="M1030" i="16"/>
  <c r="M1031" i="16"/>
  <c r="M1032" i="16"/>
  <c r="M1033" i="16"/>
  <c r="M1034" i="16"/>
  <c r="M1035" i="16"/>
  <c r="M1036" i="16"/>
  <c r="M1037" i="16"/>
  <c r="M1038" i="16"/>
  <c r="M1039" i="16"/>
  <c r="M1040" i="16"/>
  <c r="M1041" i="16"/>
  <c r="M1042" i="16"/>
  <c r="M1043" i="16"/>
  <c r="M1044" i="16"/>
  <c r="M1045" i="16"/>
  <c r="M1046" i="16"/>
  <c r="M1047" i="16"/>
  <c r="M1048" i="16"/>
  <c r="M1049" i="16"/>
  <c r="M1050" i="16"/>
  <c r="M1051" i="16"/>
  <c r="M1052" i="16"/>
  <c r="M1053" i="16"/>
  <c r="M1054" i="16"/>
  <c r="M1055" i="16"/>
  <c r="M1056" i="16"/>
  <c r="M1057" i="16"/>
  <c r="M1058" i="16"/>
  <c r="M1059" i="16"/>
  <c r="M1060" i="16"/>
  <c r="M1061" i="16"/>
  <c r="M1062" i="16"/>
  <c r="M1063" i="16"/>
  <c r="M1064" i="16"/>
  <c r="M1065" i="16"/>
  <c r="M1066" i="16"/>
  <c r="M1067" i="16"/>
  <c r="M1068" i="16"/>
  <c r="M1069" i="16"/>
  <c r="M1070" i="16"/>
  <c r="M1071" i="16"/>
  <c r="M1072" i="16"/>
  <c r="M1073" i="16"/>
  <c r="M1074" i="16"/>
  <c r="M1075" i="16"/>
  <c r="M1076" i="16"/>
  <c r="M1077" i="16"/>
  <c r="M1078" i="16"/>
  <c r="M1079" i="16"/>
  <c r="M1080" i="16"/>
  <c r="M1081" i="16"/>
  <c r="M1082" i="16"/>
  <c r="M1083" i="16"/>
  <c r="M1084" i="16"/>
  <c r="M1085" i="16"/>
  <c r="M1086" i="16"/>
  <c r="M1087" i="16"/>
  <c r="M1088" i="16"/>
  <c r="M1089" i="16"/>
  <c r="M1090" i="16"/>
  <c r="M1091" i="16"/>
  <c r="M1092" i="16"/>
  <c r="M1093" i="16"/>
  <c r="M1094" i="16"/>
  <c r="M1095" i="16"/>
  <c r="M1096" i="16"/>
  <c r="M1097" i="16"/>
  <c r="M1098" i="16"/>
  <c r="M1099" i="16"/>
  <c r="M1100" i="16"/>
  <c r="M1101" i="16"/>
  <c r="M1102" i="16"/>
  <c r="M1103" i="16"/>
  <c r="M1104" i="16"/>
  <c r="M1105" i="16"/>
  <c r="M1106" i="16"/>
  <c r="M1107" i="16"/>
  <c r="M1108" i="16"/>
  <c r="M1109" i="16"/>
  <c r="M1110" i="16"/>
  <c r="M1111" i="16"/>
  <c r="M1112" i="16"/>
  <c r="M1113" i="16"/>
  <c r="M1114" i="16"/>
  <c r="M1115" i="16"/>
  <c r="M1116" i="16"/>
  <c r="M1117" i="16"/>
  <c r="M1118" i="16"/>
  <c r="M1119" i="16"/>
  <c r="M1120" i="16"/>
  <c r="M1121" i="16"/>
  <c r="M1122" i="16"/>
  <c r="M1123" i="16"/>
  <c r="M1124" i="16"/>
  <c r="M1125" i="16"/>
  <c r="M1126" i="16"/>
  <c r="M1127" i="16"/>
  <c r="M1128" i="16"/>
  <c r="M1129" i="16"/>
  <c r="M1130" i="16"/>
  <c r="M1131" i="16"/>
  <c r="M1132" i="16"/>
  <c r="M1133" i="16"/>
  <c r="M1134" i="16"/>
  <c r="M1135" i="16"/>
  <c r="M1136" i="16"/>
  <c r="M1137" i="16"/>
  <c r="M1138" i="16"/>
  <c r="M1139" i="16"/>
  <c r="M1140" i="16"/>
  <c r="M1141" i="16"/>
  <c r="M1142" i="16"/>
  <c r="M1143" i="16"/>
  <c r="M1144" i="16"/>
  <c r="M1145" i="16"/>
  <c r="M1146" i="16"/>
  <c r="M1147" i="16"/>
  <c r="M1148" i="16"/>
  <c r="M1149" i="16"/>
  <c r="M1150" i="16"/>
  <c r="M1151" i="16"/>
  <c r="M1152" i="16"/>
  <c r="M1153" i="16"/>
  <c r="M1154" i="16"/>
  <c r="M1155" i="16"/>
  <c r="M1156" i="16"/>
  <c r="M1157" i="16"/>
  <c r="M1158" i="16"/>
  <c r="M1159" i="16"/>
  <c r="M1160" i="16"/>
  <c r="M1161" i="16"/>
  <c r="M1162" i="16"/>
  <c r="M1163" i="16"/>
  <c r="M1164" i="16"/>
  <c r="M1165" i="16"/>
  <c r="M1166" i="16"/>
  <c r="M1167" i="16"/>
  <c r="M1168" i="16"/>
  <c r="M1169" i="16"/>
  <c r="M1170" i="16"/>
  <c r="M1171" i="16"/>
  <c r="M1172" i="16"/>
  <c r="M1173" i="16"/>
  <c r="M1174" i="16"/>
  <c r="M1175" i="16"/>
  <c r="M1176" i="16"/>
  <c r="M1177" i="16"/>
  <c r="M1178" i="16"/>
  <c r="M1179" i="16"/>
  <c r="M1180" i="16"/>
  <c r="M1181" i="16"/>
  <c r="M1182" i="16"/>
  <c r="M1183" i="16"/>
  <c r="M1184" i="16"/>
  <c r="M1185" i="16"/>
  <c r="M1186" i="16"/>
  <c r="M1187" i="16"/>
  <c r="M1188" i="16"/>
  <c r="M1189" i="16"/>
  <c r="M1190" i="16"/>
  <c r="M1191" i="16"/>
  <c r="M1192" i="16"/>
  <c r="M1193" i="16"/>
  <c r="M1194" i="16"/>
  <c r="M1195" i="16"/>
  <c r="M1196" i="16"/>
  <c r="M1197" i="16"/>
  <c r="M1198" i="16"/>
  <c r="M1199" i="16"/>
  <c r="M1200" i="16"/>
  <c r="M1201" i="16"/>
  <c r="M1202" i="16"/>
  <c r="M1203" i="16"/>
  <c r="M1204" i="16"/>
  <c r="M1205" i="16"/>
  <c r="M1206" i="16"/>
  <c r="M1207" i="16"/>
  <c r="M1208" i="16"/>
  <c r="M1209" i="16"/>
  <c r="M1210" i="16"/>
  <c r="M1211" i="16"/>
  <c r="M1212" i="16"/>
  <c r="M1213" i="16"/>
  <c r="M1214" i="16"/>
  <c r="M1215" i="16"/>
  <c r="M1216" i="16"/>
  <c r="M1217" i="16"/>
  <c r="M1218" i="16"/>
  <c r="M1219" i="16"/>
  <c r="M1220" i="16"/>
  <c r="M1221" i="16"/>
  <c r="M1222" i="16"/>
  <c r="M1223" i="16"/>
  <c r="M1224" i="16"/>
  <c r="M1225" i="16"/>
  <c r="M1226" i="16"/>
  <c r="M1227" i="16"/>
  <c r="M1228" i="16"/>
  <c r="M1229" i="16"/>
  <c r="M1230" i="16"/>
  <c r="M1231" i="16"/>
  <c r="M1232" i="16"/>
  <c r="M1233" i="16"/>
  <c r="M1234" i="16"/>
  <c r="M1235" i="16"/>
  <c r="M1236" i="16"/>
  <c r="M1237" i="16"/>
  <c r="M1238" i="16"/>
  <c r="M1239" i="16"/>
  <c r="M1240" i="16"/>
  <c r="M1241" i="16"/>
  <c r="M1242" i="16"/>
  <c r="M1243" i="16"/>
  <c r="M1244" i="16"/>
  <c r="M1245" i="16"/>
  <c r="M1246" i="16"/>
  <c r="M1247" i="16"/>
  <c r="M1248" i="16"/>
  <c r="M1249" i="16"/>
  <c r="M1250" i="16"/>
  <c r="M1251" i="16"/>
  <c r="M1252" i="16"/>
  <c r="M1253" i="16"/>
  <c r="M1254" i="16"/>
  <c r="M1255" i="16"/>
  <c r="M1256" i="16"/>
  <c r="M1257" i="16"/>
  <c r="M1258" i="16"/>
  <c r="M1259" i="16"/>
  <c r="M1260" i="16"/>
  <c r="M1261" i="16"/>
  <c r="M1262" i="16"/>
  <c r="M1263" i="16"/>
  <c r="M1264" i="16"/>
  <c r="M1265" i="16"/>
  <c r="M1266" i="16"/>
  <c r="M1267" i="16"/>
  <c r="M1268" i="16"/>
  <c r="M1269" i="16"/>
  <c r="M1270" i="16"/>
  <c r="M1271" i="16"/>
  <c r="M1272" i="16"/>
  <c r="M1273" i="16"/>
  <c r="M1274" i="16"/>
  <c r="M1275" i="16"/>
  <c r="M1276" i="16"/>
  <c r="M1277" i="16"/>
  <c r="M1278" i="16"/>
  <c r="M1279" i="16"/>
  <c r="M1280" i="16"/>
  <c r="M1281" i="16"/>
  <c r="M1282" i="16"/>
  <c r="M1283" i="16"/>
  <c r="M1284" i="16"/>
  <c r="M1285" i="16"/>
  <c r="M1286" i="16"/>
  <c r="M1287" i="16"/>
  <c r="M1288" i="16"/>
  <c r="M1289" i="16"/>
  <c r="M1290" i="16"/>
  <c r="M1291" i="16"/>
  <c r="M1292" i="16"/>
  <c r="M1293" i="16"/>
  <c r="M1294" i="16"/>
  <c r="M1295" i="16"/>
  <c r="M1296" i="16"/>
  <c r="M1297" i="16"/>
  <c r="M1298" i="16"/>
  <c r="M1299" i="16"/>
  <c r="M1300" i="16"/>
  <c r="M1301" i="16"/>
  <c r="M1302" i="16"/>
  <c r="M1303" i="16"/>
  <c r="M1304" i="16"/>
  <c r="M1305" i="16"/>
  <c r="M1306" i="16"/>
  <c r="M1307" i="16"/>
  <c r="M1308" i="16"/>
  <c r="M1309" i="16"/>
  <c r="M1310" i="16"/>
  <c r="M1311" i="16"/>
  <c r="M1312" i="16"/>
  <c r="M1313" i="16"/>
  <c r="M1314" i="16"/>
  <c r="M1315" i="16"/>
  <c r="M1316" i="16"/>
  <c r="M1317" i="16"/>
  <c r="M1318" i="16"/>
  <c r="M1319" i="16"/>
  <c r="M1320" i="16"/>
  <c r="M1321" i="16"/>
  <c r="M1322" i="16"/>
  <c r="M1323" i="16"/>
  <c r="M1324" i="16"/>
  <c r="M1325" i="16"/>
  <c r="M1326" i="16"/>
  <c r="M1327" i="16"/>
  <c r="M1328" i="16"/>
  <c r="M1329" i="16"/>
  <c r="M1330" i="16"/>
  <c r="M1331" i="16"/>
  <c r="M1332" i="16"/>
  <c r="M1333" i="16"/>
  <c r="M1334" i="16"/>
  <c r="M1335" i="16"/>
  <c r="M1336" i="16"/>
  <c r="M1337" i="16"/>
  <c r="M1338" i="16"/>
  <c r="M1339" i="16"/>
  <c r="M1340" i="16"/>
  <c r="M1341" i="16"/>
  <c r="M1342" i="16"/>
  <c r="M1343" i="16"/>
  <c r="M1344" i="16"/>
  <c r="M1345" i="16"/>
  <c r="M1346" i="16"/>
  <c r="M1347" i="16"/>
  <c r="M1348" i="16"/>
  <c r="M1349" i="16"/>
  <c r="M1350" i="16"/>
  <c r="M1351" i="16"/>
  <c r="M1352" i="16"/>
  <c r="M1353" i="16"/>
  <c r="M1354" i="16"/>
  <c r="M1355" i="16"/>
  <c r="M1356" i="16"/>
  <c r="M1357" i="16"/>
  <c r="M1358" i="16"/>
  <c r="M1359" i="16"/>
  <c r="M1360" i="16"/>
  <c r="M1361" i="16"/>
  <c r="M1362" i="16"/>
  <c r="M1363" i="16"/>
  <c r="M1364" i="16"/>
  <c r="M1365" i="16"/>
  <c r="M1366" i="16"/>
  <c r="M1367" i="16"/>
  <c r="M1368" i="16"/>
  <c r="M1369" i="16"/>
  <c r="M1370" i="16"/>
  <c r="M1371" i="16"/>
  <c r="M1372" i="16"/>
  <c r="M1373" i="16"/>
  <c r="M1374" i="16"/>
  <c r="M1375" i="16"/>
  <c r="M1376" i="16"/>
  <c r="M1377" i="16"/>
  <c r="M1378" i="16"/>
  <c r="M1379" i="16"/>
  <c r="M1380" i="16"/>
  <c r="M1381" i="16"/>
  <c r="M1382" i="16"/>
  <c r="M1383" i="16"/>
  <c r="M1384" i="16"/>
  <c r="M1385" i="16"/>
  <c r="M1386" i="16"/>
  <c r="M1387" i="16"/>
  <c r="M1388" i="16"/>
  <c r="M1389" i="16"/>
  <c r="M1390" i="16"/>
  <c r="M1391" i="16"/>
  <c r="M1392" i="16"/>
  <c r="M1393" i="16"/>
  <c r="M1394" i="16"/>
  <c r="M1395" i="16"/>
  <c r="M1396" i="16"/>
  <c r="M1397" i="16"/>
  <c r="M1398" i="16"/>
  <c r="M1399" i="16"/>
  <c r="M1400" i="16"/>
  <c r="M1401" i="16"/>
  <c r="M1402" i="16"/>
  <c r="M1403" i="16"/>
  <c r="M1404" i="16"/>
  <c r="M1405" i="16"/>
  <c r="M1406" i="16"/>
  <c r="M1407" i="16"/>
  <c r="M1408" i="16"/>
  <c r="M1409" i="16"/>
  <c r="M1410" i="16"/>
  <c r="M1411" i="16"/>
  <c r="M1412" i="16"/>
  <c r="M1413" i="16"/>
  <c r="M1414" i="16"/>
  <c r="M1415" i="16"/>
  <c r="M1416" i="16"/>
  <c r="M1417" i="16"/>
  <c r="M1418" i="16"/>
  <c r="M1419" i="16"/>
  <c r="M1420" i="16"/>
  <c r="M1421" i="16"/>
  <c r="M1422" i="16"/>
  <c r="M1423" i="16"/>
  <c r="M1424" i="16"/>
  <c r="M1425" i="16"/>
  <c r="M1426" i="16"/>
  <c r="M1427" i="16"/>
  <c r="M1428" i="16"/>
  <c r="M1429" i="16"/>
  <c r="M1430" i="16"/>
  <c r="M1431" i="16"/>
  <c r="M1432" i="16"/>
  <c r="M1433" i="16"/>
  <c r="M1434" i="16"/>
  <c r="M1435" i="16"/>
  <c r="M1436" i="16"/>
  <c r="M1437" i="16"/>
  <c r="M1438" i="16"/>
  <c r="M1439" i="16"/>
  <c r="M1440" i="16"/>
  <c r="M1441" i="16"/>
  <c r="M1442" i="16"/>
  <c r="M1443" i="16"/>
  <c r="M1444" i="16"/>
  <c r="M1445" i="16"/>
  <c r="M1446" i="16"/>
  <c r="M1447" i="16"/>
  <c r="M1448" i="16"/>
  <c r="M1449" i="16"/>
  <c r="M1450" i="16"/>
  <c r="M1451" i="16"/>
  <c r="M1452" i="16"/>
  <c r="M1453" i="16"/>
  <c r="M1454" i="16"/>
  <c r="M1455" i="16"/>
  <c r="M1456" i="16"/>
  <c r="M1457" i="16"/>
  <c r="M1458" i="16"/>
  <c r="M1459" i="16"/>
  <c r="M1460" i="16"/>
  <c r="M1461" i="16"/>
  <c r="M1462" i="16"/>
  <c r="M1463" i="16"/>
  <c r="M1464" i="16"/>
  <c r="M1465" i="16"/>
  <c r="M1466" i="16"/>
  <c r="M1467" i="16"/>
  <c r="M1468" i="16"/>
  <c r="M1469" i="16"/>
  <c r="M1470" i="16"/>
  <c r="M1471" i="16"/>
  <c r="M1472" i="16"/>
  <c r="M1473" i="16"/>
  <c r="M1474" i="16"/>
  <c r="M1475" i="16"/>
  <c r="M1476" i="16"/>
  <c r="M1477" i="16"/>
  <c r="M1478" i="16"/>
  <c r="M1479" i="16"/>
  <c r="M1480" i="16"/>
  <c r="M1481" i="16"/>
  <c r="M1482" i="16"/>
  <c r="M1483" i="16"/>
  <c r="M1484" i="16"/>
  <c r="M1485" i="16"/>
  <c r="M1486" i="16"/>
  <c r="M1487" i="16"/>
  <c r="M1488" i="16"/>
  <c r="M1489" i="16"/>
  <c r="M1490" i="16"/>
  <c r="M1491" i="16"/>
  <c r="M1492" i="16"/>
  <c r="M1493" i="16"/>
  <c r="M1494" i="16"/>
  <c r="M1495" i="16"/>
  <c r="M1496" i="16"/>
  <c r="M1497" i="16"/>
  <c r="M1498" i="16"/>
  <c r="M1499" i="16"/>
  <c r="M1500" i="16"/>
  <c r="M1501" i="16"/>
  <c r="M1502" i="16"/>
  <c r="M1503" i="16"/>
  <c r="M1504" i="16"/>
  <c r="M1505" i="16"/>
  <c r="M1506" i="16"/>
  <c r="M1507" i="16"/>
  <c r="M1508" i="16"/>
  <c r="M1509" i="16"/>
  <c r="M1510" i="16"/>
  <c r="M1511" i="16"/>
  <c r="M1512" i="16"/>
  <c r="M1513" i="16"/>
  <c r="M1514" i="16"/>
  <c r="M1515" i="16"/>
  <c r="M1516" i="16"/>
  <c r="M1517" i="16"/>
  <c r="M1518" i="16"/>
  <c r="M1519" i="16"/>
  <c r="M1520" i="16"/>
  <c r="M1521" i="16"/>
  <c r="M1522" i="16"/>
  <c r="M1523" i="16"/>
  <c r="M1524" i="16"/>
  <c r="M1525" i="16"/>
  <c r="M1526" i="16"/>
  <c r="M1527" i="16"/>
  <c r="M1528" i="16"/>
  <c r="M1529" i="16"/>
  <c r="M1530" i="16"/>
  <c r="M1531" i="16"/>
  <c r="M1532" i="16"/>
  <c r="M1533" i="16"/>
  <c r="M1534" i="16"/>
  <c r="M1535" i="16"/>
  <c r="M1536" i="16"/>
  <c r="M1537" i="16"/>
  <c r="M1538" i="16"/>
  <c r="M1539" i="16"/>
  <c r="M1540" i="16"/>
  <c r="M1541" i="16"/>
  <c r="M1542" i="16"/>
  <c r="M1543" i="16"/>
  <c r="M1544" i="16"/>
  <c r="M1545" i="16"/>
  <c r="M1546" i="16"/>
  <c r="M1547" i="16"/>
  <c r="M1548" i="16"/>
  <c r="M1549" i="16"/>
  <c r="M1550" i="16"/>
  <c r="M1551" i="16"/>
  <c r="M1552" i="16"/>
  <c r="M1553" i="16"/>
  <c r="M1554" i="16"/>
  <c r="M1555" i="16"/>
  <c r="M1556" i="16"/>
  <c r="M1557" i="16"/>
  <c r="M1558" i="16"/>
  <c r="M1559" i="16"/>
  <c r="M1560" i="16"/>
  <c r="M1561" i="16"/>
  <c r="M1562" i="16"/>
  <c r="M1563" i="16"/>
  <c r="M1564" i="16"/>
  <c r="M1565" i="16"/>
  <c r="M1566" i="16"/>
  <c r="M1567" i="16"/>
  <c r="M1568" i="16"/>
  <c r="M1569" i="16"/>
  <c r="M1570" i="16"/>
  <c r="M1571" i="16"/>
  <c r="M1572" i="16"/>
  <c r="M1573" i="16"/>
  <c r="M1574" i="16"/>
  <c r="M1575" i="16"/>
  <c r="M1576" i="16"/>
  <c r="M1577" i="16"/>
  <c r="M1578" i="16"/>
  <c r="M1579" i="16"/>
  <c r="M1580" i="16"/>
  <c r="M1581" i="16"/>
  <c r="M1582" i="16"/>
  <c r="M1583" i="16"/>
  <c r="M1584" i="16"/>
  <c r="M1585" i="16"/>
  <c r="M1586" i="16"/>
  <c r="M1587" i="16"/>
  <c r="M1588" i="16"/>
  <c r="M1589" i="16"/>
  <c r="M1590" i="16"/>
  <c r="M1591" i="16"/>
  <c r="M1592" i="16"/>
  <c r="M1593" i="16"/>
  <c r="M1594" i="16"/>
  <c r="M1595" i="16"/>
  <c r="M1596" i="16"/>
  <c r="M1597" i="16"/>
  <c r="M1598" i="16"/>
  <c r="M1599" i="16"/>
  <c r="M1600" i="16"/>
  <c r="M1601" i="16"/>
  <c r="M1602" i="16"/>
  <c r="M1603" i="16"/>
  <c r="M1604" i="16"/>
  <c r="M1605" i="16"/>
  <c r="M1606" i="16"/>
  <c r="M1607" i="16"/>
  <c r="M1608" i="16"/>
  <c r="M1609" i="16"/>
  <c r="M1610" i="16"/>
  <c r="M1611" i="16"/>
  <c r="M1612" i="16"/>
  <c r="M1613" i="16"/>
  <c r="M1614" i="16"/>
  <c r="M1615" i="16"/>
  <c r="M1616" i="16"/>
  <c r="M1617" i="16"/>
  <c r="M1618" i="16"/>
  <c r="M1619" i="16"/>
  <c r="M1620" i="16"/>
  <c r="M1621" i="16"/>
  <c r="M1622" i="16"/>
  <c r="M1623" i="16"/>
  <c r="M1624" i="16"/>
  <c r="M1625" i="16"/>
  <c r="M1626" i="16"/>
  <c r="M1627" i="16"/>
  <c r="M1628" i="16"/>
  <c r="M1629" i="16"/>
  <c r="M1630" i="16"/>
  <c r="M1631" i="16"/>
  <c r="M1632" i="16"/>
  <c r="M1633" i="16"/>
  <c r="M1634" i="16"/>
  <c r="M1635" i="16"/>
  <c r="M1636" i="16"/>
  <c r="M1637" i="16"/>
  <c r="M1638" i="16"/>
  <c r="M1639" i="16"/>
  <c r="M1640" i="16"/>
  <c r="M1641" i="16"/>
  <c r="M1642" i="16"/>
  <c r="M1643" i="16"/>
  <c r="M1644" i="16"/>
  <c r="M1645" i="16"/>
  <c r="M1646" i="16"/>
  <c r="M1647" i="16"/>
  <c r="M1648" i="16"/>
  <c r="M1649" i="16"/>
  <c r="M1650" i="16"/>
  <c r="M1651" i="16"/>
  <c r="M1652" i="16"/>
  <c r="M1653" i="16"/>
  <c r="M1654" i="16"/>
  <c r="M1655" i="16"/>
  <c r="M1656" i="16"/>
  <c r="M1657" i="16"/>
  <c r="M1658" i="16"/>
  <c r="M1659" i="16"/>
  <c r="M1660" i="16"/>
  <c r="M1661" i="16"/>
  <c r="M1662" i="16"/>
  <c r="M1663" i="16"/>
  <c r="M1664" i="16"/>
  <c r="M1665" i="16"/>
  <c r="M1666" i="16"/>
  <c r="M1667" i="16"/>
  <c r="M1668" i="16"/>
  <c r="M1669" i="16"/>
  <c r="M1670" i="16"/>
  <c r="M1671" i="16"/>
  <c r="M1672" i="16"/>
  <c r="M1673" i="16"/>
  <c r="M1674" i="16"/>
  <c r="M1675" i="16"/>
  <c r="M1676" i="16"/>
  <c r="M1677" i="16"/>
  <c r="M1678" i="16"/>
  <c r="M1679" i="16"/>
  <c r="M1680" i="16"/>
  <c r="M1681" i="16"/>
  <c r="M1682" i="16"/>
  <c r="M1683" i="16"/>
  <c r="M1684" i="16"/>
  <c r="M1685" i="16"/>
  <c r="M1686" i="16"/>
  <c r="M1687" i="16"/>
  <c r="M1688" i="16"/>
  <c r="M1689" i="16"/>
  <c r="M1690" i="16"/>
  <c r="M1691" i="16"/>
  <c r="M1692" i="16"/>
  <c r="M1693" i="16"/>
  <c r="M1694" i="16"/>
  <c r="M1695" i="16"/>
  <c r="M1696" i="16"/>
  <c r="M1697" i="16"/>
  <c r="M1698" i="16"/>
  <c r="M1699" i="16"/>
  <c r="M1700" i="16"/>
  <c r="M1701" i="16"/>
  <c r="M1702" i="16"/>
  <c r="M1703" i="16"/>
  <c r="M1704" i="16"/>
  <c r="M1705" i="16"/>
  <c r="M1706" i="16"/>
  <c r="M1707" i="16"/>
  <c r="M1708" i="16"/>
  <c r="M1709" i="16"/>
  <c r="M1710" i="16"/>
  <c r="M1711" i="16"/>
  <c r="M1712" i="16"/>
  <c r="M1713" i="16"/>
  <c r="M1714" i="16"/>
  <c r="M1715" i="16"/>
  <c r="M1716" i="16"/>
  <c r="M1717" i="16"/>
  <c r="M1718" i="16"/>
  <c r="M1719" i="16"/>
  <c r="M1720" i="16"/>
  <c r="M1721" i="16"/>
  <c r="M1722" i="16"/>
  <c r="M1723" i="16"/>
  <c r="M1724" i="16"/>
  <c r="M1725" i="16"/>
  <c r="M1726" i="16"/>
  <c r="M1727" i="16"/>
  <c r="M1728" i="16"/>
  <c r="M1729" i="16"/>
  <c r="M1730" i="16"/>
  <c r="M1731" i="16"/>
  <c r="M1732" i="16"/>
  <c r="M1733" i="16"/>
  <c r="M1734" i="16"/>
  <c r="M1735" i="16"/>
  <c r="M1736" i="16"/>
  <c r="M1737" i="16"/>
  <c r="M1738" i="16"/>
  <c r="M1739" i="16"/>
  <c r="M1740" i="16"/>
  <c r="M1741" i="16"/>
  <c r="M1742" i="16"/>
  <c r="M1743" i="16"/>
  <c r="M1744" i="16"/>
  <c r="M1745" i="16"/>
  <c r="M1746" i="16"/>
  <c r="M1747" i="16"/>
  <c r="M1748" i="16"/>
  <c r="M1749" i="16"/>
  <c r="M1750" i="16"/>
  <c r="M1751" i="16"/>
  <c r="M1752" i="16"/>
  <c r="M1753" i="16"/>
  <c r="M1754" i="16"/>
  <c r="M1755" i="16"/>
  <c r="M1756" i="16"/>
  <c r="M1757" i="16"/>
  <c r="M1758" i="16"/>
  <c r="M1759" i="16"/>
  <c r="M1760" i="16"/>
  <c r="M1761" i="16"/>
  <c r="M1762" i="16"/>
  <c r="M1763" i="16"/>
  <c r="M1764" i="16"/>
  <c r="M1765" i="16"/>
  <c r="M1766" i="16"/>
  <c r="M1767" i="16"/>
  <c r="M1768" i="16"/>
  <c r="M1769" i="16"/>
  <c r="M1770" i="16"/>
  <c r="M1771" i="16"/>
  <c r="M1772" i="16"/>
  <c r="M1773" i="16"/>
  <c r="M1774" i="16"/>
  <c r="M1775" i="16"/>
  <c r="M1776" i="16"/>
  <c r="M1777" i="16"/>
  <c r="M1778" i="16"/>
  <c r="M1779" i="16"/>
  <c r="M1780" i="16"/>
  <c r="M1781" i="16"/>
  <c r="M1782" i="16"/>
  <c r="M1783" i="16"/>
  <c r="M1784" i="16"/>
  <c r="M1785" i="16"/>
  <c r="M1786" i="16"/>
  <c r="M1787" i="16"/>
  <c r="M1788" i="16"/>
  <c r="M1789" i="16"/>
  <c r="M1790" i="16"/>
  <c r="M1791" i="16"/>
  <c r="M1792" i="16"/>
  <c r="M1793" i="16"/>
  <c r="M1794" i="16"/>
  <c r="M1795" i="16"/>
  <c r="M1796" i="16"/>
  <c r="M1797" i="16"/>
  <c r="M1798" i="16"/>
  <c r="M1799" i="16"/>
  <c r="M1800" i="16"/>
  <c r="M1801" i="16"/>
  <c r="M1802" i="16"/>
  <c r="M1803" i="16"/>
  <c r="M1804" i="16"/>
  <c r="M1805" i="16"/>
  <c r="M1806" i="16"/>
  <c r="M1807" i="16"/>
  <c r="M1808" i="16"/>
  <c r="M1809" i="16"/>
  <c r="M1810" i="16"/>
  <c r="M1811" i="16"/>
  <c r="M1812" i="16"/>
  <c r="M1813" i="16"/>
  <c r="M1814" i="16"/>
  <c r="M1815" i="16"/>
  <c r="M1816" i="16"/>
  <c r="M1817" i="16"/>
  <c r="M1818" i="16"/>
  <c r="M1819" i="16"/>
  <c r="M1820" i="16"/>
  <c r="M1821" i="16"/>
  <c r="M1822" i="16"/>
  <c r="M1823" i="16"/>
  <c r="M1824" i="16"/>
  <c r="M1825" i="16"/>
  <c r="M1826" i="16"/>
  <c r="M1827" i="16"/>
  <c r="M1828" i="16"/>
  <c r="M1829" i="16"/>
  <c r="M1830" i="16"/>
  <c r="M1831" i="16"/>
  <c r="M1832" i="16"/>
  <c r="M1833" i="16"/>
  <c r="M1834" i="16"/>
  <c r="M1835" i="16"/>
  <c r="M1836" i="16"/>
  <c r="M1837" i="16"/>
  <c r="M1838" i="16"/>
  <c r="M1839" i="16"/>
  <c r="M1840" i="16"/>
  <c r="M1841" i="16"/>
  <c r="M1842" i="16"/>
  <c r="M1843" i="16"/>
  <c r="M1844" i="16"/>
  <c r="M1845" i="16"/>
  <c r="M1846" i="16"/>
  <c r="M1847" i="16"/>
  <c r="M1848" i="16"/>
  <c r="M1849" i="16"/>
  <c r="M1850" i="16"/>
  <c r="M1851" i="16"/>
  <c r="M1852" i="16"/>
  <c r="M1853" i="16"/>
  <c r="M1854" i="16"/>
  <c r="M1855" i="16"/>
  <c r="M1856" i="16"/>
  <c r="M1857" i="16"/>
  <c r="M1858" i="16"/>
  <c r="M1859" i="16"/>
  <c r="M1860" i="16"/>
  <c r="M1861" i="16"/>
  <c r="M1862" i="16"/>
  <c r="M1863" i="16"/>
  <c r="M1864" i="16"/>
  <c r="M1865" i="16"/>
  <c r="M1866" i="16"/>
  <c r="M1867" i="16"/>
  <c r="M1868" i="16"/>
  <c r="M1869" i="16"/>
  <c r="M1870" i="16"/>
  <c r="M1871" i="16"/>
  <c r="M1872" i="16"/>
  <c r="M1873" i="16"/>
  <c r="M1874" i="16"/>
  <c r="M1875" i="16"/>
  <c r="M1876" i="16"/>
  <c r="M1877" i="16"/>
  <c r="M1878" i="16"/>
  <c r="M1879" i="16"/>
  <c r="M1880" i="16"/>
  <c r="M1881" i="16"/>
  <c r="M1882" i="16"/>
  <c r="M1883" i="16"/>
  <c r="M1884" i="16"/>
  <c r="M1885" i="16"/>
  <c r="M1886" i="16"/>
  <c r="M1887" i="16"/>
  <c r="M1888" i="16"/>
  <c r="M1889" i="16"/>
  <c r="M1890" i="16"/>
  <c r="M1891" i="16"/>
  <c r="M1892" i="16"/>
  <c r="M1893" i="16"/>
  <c r="M1894" i="16"/>
  <c r="M1895" i="16"/>
  <c r="M1896" i="16"/>
  <c r="M1897" i="16"/>
  <c r="M1898" i="16"/>
  <c r="M1899" i="16"/>
  <c r="M1900" i="16"/>
  <c r="M1901" i="16"/>
  <c r="M1902" i="16"/>
  <c r="M1903" i="16"/>
  <c r="M1904" i="16"/>
  <c r="M1905" i="16"/>
  <c r="M1906" i="16"/>
  <c r="M1907" i="16"/>
  <c r="M1908" i="16"/>
  <c r="M1909" i="16"/>
  <c r="M1910" i="16"/>
  <c r="M1911" i="16"/>
  <c r="M1912" i="16"/>
  <c r="M1913" i="16"/>
  <c r="M1914" i="16"/>
  <c r="M1915" i="16"/>
  <c r="M1916" i="16"/>
  <c r="M1917" i="16"/>
  <c r="M1918" i="16"/>
  <c r="M1919" i="16"/>
  <c r="M1920" i="16"/>
  <c r="M1921" i="16"/>
  <c r="M1922" i="16"/>
  <c r="M1923" i="16"/>
  <c r="M1924" i="16"/>
  <c r="M1925" i="16"/>
  <c r="M1926" i="16"/>
  <c r="M1927" i="16"/>
  <c r="M1928" i="16"/>
  <c r="M1929" i="16"/>
  <c r="M1930" i="16"/>
  <c r="M1931" i="16"/>
  <c r="M1932" i="16"/>
  <c r="M1933" i="16"/>
  <c r="M1934" i="16"/>
  <c r="M1935" i="16"/>
  <c r="M1936" i="16"/>
  <c r="M1937" i="16"/>
  <c r="M1938" i="16"/>
  <c r="M1939" i="16"/>
  <c r="M1940" i="16"/>
  <c r="M1941" i="16"/>
  <c r="M1942" i="16"/>
  <c r="M1943" i="16"/>
  <c r="M1944" i="16"/>
  <c r="M1945" i="16"/>
  <c r="M1946" i="16"/>
  <c r="M1947" i="16"/>
  <c r="M1948" i="16"/>
  <c r="M1949" i="16"/>
  <c r="M1950" i="16"/>
  <c r="M1951" i="16"/>
  <c r="M1952" i="16"/>
  <c r="M1953" i="16"/>
  <c r="M1954" i="16"/>
  <c r="M1955" i="16"/>
  <c r="M1956" i="16"/>
  <c r="M1957" i="16"/>
  <c r="M1958" i="16"/>
  <c r="M1959" i="16"/>
  <c r="M1960" i="16"/>
  <c r="M1961" i="16"/>
  <c r="M1962" i="16"/>
  <c r="M1963" i="16"/>
  <c r="M1964" i="16"/>
  <c r="M1965" i="16"/>
  <c r="M1966" i="16"/>
  <c r="M1967" i="16"/>
  <c r="M1968" i="16"/>
  <c r="M1969" i="16"/>
  <c r="M1970" i="16"/>
  <c r="M1971" i="16"/>
  <c r="M1972" i="16"/>
  <c r="M1973" i="16"/>
  <c r="M1974" i="16"/>
  <c r="M1975" i="16"/>
  <c r="M1976" i="16"/>
  <c r="M1977" i="16"/>
  <c r="M1978" i="16"/>
  <c r="M1979" i="16"/>
  <c r="M1980" i="16"/>
  <c r="M1981" i="16"/>
  <c r="M1982" i="16"/>
  <c r="M1983" i="16"/>
  <c r="M1984" i="16"/>
  <c r="M1985" i="16"/>
  <c r="M1986" i="16"/>
  <c r="M1987" i="16"/>
  <c r="M1988" i="16"/>
  <c r="M1989" i="16"/>
  <c r="M1990" i="16"/>
  <c r="M1991" i="16"/>
  <c r="M1992" i="16"/>
  <c r="M1993" i="16"/>
  <c r="M1994" i="16"/>
  <c r="M1995" i="16"/>
  <c r="M1996" i="16"/>
  <c r="M1997" i="16"/>
  <c r="M1998" i="16"/>
  <c r="M1999" i="16"/>
  <c r="M2000" i="16"/>
  <c r="M2001" i="16"/>
  <c r="M2002" i="16"/>
  <c r="M2003" i="16"/>
  <c r="M2004" i="16"/>
  <c r="M2005" i="16"/>
  <c r="M2006" i="16"/>
  <c r="M2007" i="16"/>
  <c r="M2008" i="16"/>
  <c r="M2009" i="16"/>
  <c r="M2010" i="16"/>
  <c r="M2011" i="16"/>
  <c r="M2012" i="16"/>
  <c r="M2013" i="16"/>
  <c r="M2014" i="16"/>
  <c r="M2015" i="16"/>
  <c r="M2016" i="16"/>
  <c r="M2017" i="16"/>
  <c r="M2018" i="16"/>
  <c r="M2019" i="16"/>
  <c r="M2020" i="16"/>
  <c r="M2021" i="16"/>
  <c r="M2022" i="16"/>
  <c r="M2023" i="16"/>
  <c r="M2024" i="16"/>
  <c r="M2025" i="16"/>
  <c r="M2026" i="16"/>
  <c r="M2027" i="16"/>
  <c r="M2028" i="16"/>
  <c r="M2029" i="16"/>
  <c r="M2030" i="16"/>
  <c r="M2031" i="16"/>
  <c r="M2032" i="16"/>
  <c r="M2033" i="16"/>
  <c r="M2034" i="16"/>
  <c r="M2035" i="16"/>
  <c r="M2036" i="16"/>
  <c r="M2037" i="16"/>
  <c r="M2038" i="16"/>
  <c r="M2039" i="16"/>
  <c r="M2040" i="16"/>
  <c r="M2041" i="16"/>
  <c r="M2042" i="16"/>
  <c r="M2043" i="16"/>
  <c r="M2044" i="16"/>
  <c r="M2045" i="16"/>
  <c r="M2046" i="16"/>
  <c r="M2047" i="16"/>
  <c r="M2048" i="16"/>
  <c r="M2049" i="16"/>
  <c r="M2050" i="16"/>
  <c r="M2051" i="16"/>
  <c r="M2052" i="16"/>
  <c r="M2053" i="16"/>
  <c r="M2054" i="16"/>
  <c r="M2055" i="16"/>
  <c r="M2056" i="16"/>
  <c r="M2057" i="16"/>
  <c r="M2058" i="16"/>
  <c r="M2059" i="16"/>
  <c r="M2060" i="16"/>
  <c r="M2061" i="16"/>
  <c r="M2062" i="16"/>
  <c r="M2063" i="16"/>
  <c r="M2064" i="16"/>
  <c r="M2065" i="16"/>
  <c r="M2066" i="16"/>
  <c r="M2067" i="16"/>
  <c r="M2068" i="16"/>
  <c r="M2069" i="16"/>
  <c r="M2070" i="16"/>
  <c r="M2071" i="16"/>
  <c r="M2072" i="16"/>
  <c r="M2073" i="16"/>
  <c r="M2074" i="16"/>
  <c r="M2075" i="16"/>
  <c r="M2076" i="16"/>
  <c r="M2077" i="16"/>
  <c r="M2078" i="16"/>
  <c r="M2079" i="16"/>
  <c r="M2080" i="16"/>
  <c r="M2081" i="16"/>
  <c r="M2082" i="16"/>
  <c r="M2083" i="16"/>
  <c r="M2084" i="16"/>
  <c r="M2085" i="16"/>
  <c r="M2086" i="16"/>
  <c r="M2087" i="16"/>
  <c r="M2088" i="16"/>
  <c r="M2089" i="16"/>
  <c r="M2090" i="16"/>
  <c r="M2091" i="16"/>
  <c r="M2092" i="16"/>
  <c r="M2093" i="16"/>
  <c r="M2094" i="16"/>
  <c r="M2095" i="16"/>
  <c r="M2096" i="16"/>
  <c r="M2097" i="16"/>
  <c r="M2098" i="16"/>
  <c r="M2099" i="16"/>
  <c r="M2100" i="16"/>
  <c r="M2101" i="16"/>
  <c r="M2102" i="16"/>
  <c r="M2103" i="16"/>
  <c r="M2104" i="16"/>
  <c r="M2105" i="16"/>
  <c r="M2106" i="16"/>
  <c r="M2107" i="16"/>
  <c r="M2108" i="16"/>
  <c r="M2109" i="16"/>
  <c r="M2110" i="16"/>
  <c r="M2111" i="16"/>
  <c r="M2112" i="16"/>
  <c r="M2113" i="16"/>
  <c r="M2114" i="16"/>
  <c r="M2115" i="16"/>
  <c r="M2116" i="16"/>
  <c r="M2117" i="16"/>
  <c r="M2118" i="16"/>
  <c r="M2119" i="16"/>
  <c r="M2120" i="16"/>
  <c r="M2121" i="16"/>
  <c r="M2122" i="16"/>
  <c r="M2123" i="16"/>
  <c r="M2124" i="16"/>
  <c r="M2125" i="16"/>
  <c r="M2126" i="16"/>
  <c r="M2127" i="16"/>
  <c r="M2128" i="16"/>
  <c r="M2129" i="16"/>
  <c r="M2130" i="16"/>
  <c r="M2131" i="16"/>
  <c r="M2132" i="16"/>
  <c r="M2133" i="16"/>
  <c r="M2134" i="16"/>
  <c r="M2135" i="16"/>
  <c r="M2136" i="16"/>
  <c r="M2137" i="16"/>
  <c r="M2138" i="16"/>
  <c r="M2139" i="16"/>
  <c r="M2140" i="16"/>
  <c r="M2141" i="16"/>
  <c r="M2142" i="16"/>
  <c r="M2143" i="16"/>
  <c r="M2144" i="16"/>
  <c r="M2145" i="16"/>
  <c r="M2146" i="16"/>
  <c r="M2147" i="16"/>
  <c r="M2148" i="16"/>
  <c r="M2149" i="16"/>
  <c r="M2150" i="16"/>
  <c r="M2151" i="16"/>
  <c r="M2152" i="16"/>
  <c r="M2153" i="16"/>
  <c r="M2154" i="16"/>
  <c r="M2155" i="16"/>
  <c r="M2156" i="16"/>
  <c r="M2157" i="16"/>
  <c r="M2158" i="16"/>
  <c r="M2159" i="16"/>
  <c r="M2160" i="16"/>
  <c r="M2161" i="16"/>
  <c r="M2162" i="16"/>
  <c r="M2163" i="16"/>
  <c r="M2164" i="16"/>
  <c r="M2165" i="16"/>
  <c r="M2166" i="16"/>
  <c r="M2167" i="16"/>
  <c r="M2168" i="16"/>
  <c r="M2169" i="16"/>
  <c r="M2170" i="16"/>
  <c r="M2171" i="16"/>
  <c r="M2172" i="16"/>
  <c r="M2173" i="16"/>
  <c r="M2174" i="16"/>
  <c r="M2175" i="16"/>
  <c r="M2176" i="16"/>
  <c r="M2177" i="16"/>
  <c r="M2178" i="16"/>
  <c r="M2179" i="16"/>
  <c r="M2180" i="16"/>
  <c r="M2181" i="16"/>
  <c r="M2182" i="16"/>
  <c r="M2183" i="16"/>
  <c r="M2184" i="16"/>
  <c r="M2185" i="16"/>
  <c r="M2186" i="16"/>
  <c r="M2187" i="16"/>
  <c r="M2188" i="16"/>
  <c r="M2189" i="16"/>
  <c r="M2190" i="16"/>
  <c r="M2191" i="16"/>
  <c r="M2192" i="16"/>
  <c r="M2193" i="16"/>
  <c r="M2194" i="16"/>
  <c r="M2195" i="16"/>
  <c r="M2196" i="16"/>
  <c r="M2197" i="16"/>
  <c r="M2198" i="16"/>
  <c r="M2199" i="16"/>
  <c r="M2200" i="16"/>
  <c r="M2201" i="16"/>
  <c r="M2202" i="16"/>
  <c r="M2203" i="16"/>
  <c r="M2204" i="16"/>
  <c r="M2205" i="16"/>
  <c r="M2206" i="16"/>
  <c r="M2207" i="16"/>
  <c r="M2208" i="16"/>
  <c r="M2209" i="16"/>
  <c r="M2210" i="16"/>
  <c r="M2211" i="16"/>
  <c r="M2212" i="16"/>
  <c r="M2213" i="16"/>
  <c r="M2214" i="16"/>
  <c r="M2215" i="16"/>
  <c r="M2216" i="16"/>
  <c r="M2217" i="16"/>
  <c r="M2218" i="16"/>
  <c r="M2219" i="16"/>
  <c r="M2220" i="16"/>
  <c r="M2221" i="16"/>
  <c r="M2222" i="16"/>
  <c r="M2223" i="16"/>
  <c r="M2224" i="16"/>
  <c r="M2225" i="16"/>
  <c r="M2226" i="16"/>
  <c r="M2227" i="16"/>
  <c r="M2228" i="16"/>
  <c r="M2229" i="16"/>
  <c r="M2230" i="16"/>
  <c r="M2231" i="16"/>
  <c r="M2232" i="16"/>
  <c r="M2233" i="16"/>
  <c r="M2234" i="16"/>
  <c r="M2235" i="16"/>
  <c r="M2236" i="16"/>
  <c r="M2237" i="16"/>
  <c r="M2238" i="16"/>
  <c r="M2239" i="16"/>
  <c r="M2240" i="16"/>
  <c r="M2241" i="16"/>
  <c r="M2242" i="16"/>
  <c r="M2243" i="16"/>
  <c r="M2244" i="16"/>
  <c r="M2245" i="16"/>
  <c r="M2246" i="16"/>
  <c r="M2247" i="16"/>
  <c r="M2248" i="16"/>
  <c r="M2249" i="16"/>
  <c r="M2250" i="16"/>
  <c r="M2251" i="16"/>
  <c r="M2252" i="16"/>
  <c r="M2253" i="16"/>
  <c r="M2254" i="16"/>
  <c r="M2255" i="16"/>
  <c r="M2256" i="16"/>
  <c r="M2257" i="16"/>
  <c r="M2258" i="16"/>
  <c r="M2259" i="16"/>
  <c r="M2260" i="16"/>
  <c r="M2261" i="16"/>
  <c r="M2262" i="16"/>
  <c r="M2263" i="16"/>
  <c r="M2264" i="16"/>
  <c r="M2265" i="16"/>
  <c r="M2266" i="16"/>
  <c r="M2267" i="16"/>
  <c r="M2268" i="16"/>
  <c r="M2269" i="16"/>
  <c r="M2270" i="16"/>
  <c r="M2271" i="16"/>
  <c r="M2272" i="16"/>
  <c r="M2273" i="16"/>
  <c r="M2274" i="16"/>
  <c r="M2275" i="16"/>
  <c r="M2276" i="16"/>
  <c r="M2277" i="16"/>
  <c r="M2278" i="16"/>
  <c r="M2279" i="16"/>
  <c r="M2280" i="16"/>
  <c r="M2281" i="16"/>
  <c r="M2282" i="16"/>
  <c r="M2283" i="16"/>
  <c r="M2284" i="16"/>
  <c r="M2285" i="16"/>
  <c r="M2286" i="16"/>
  <c r="M2287" i="16"/>
  <c r="M2288" i="16"/>
  <c r="M2289" i="16"/>
  <c r="M2290" i="16"/>
  <c r="M2291" i="16"/>
  <c r="M2292" i="16"/>
  <c r="M2293" i="16"/>
  <c r="M2294" i="16"/>
  <c r="M2295" i="16"/>
  <c r="M2296" i="16"/>
  <c r="M2297" i="16"/>
  <c r="M2298" i="16"/>
  <c r="M2299" i="16"/>
  <c r="M2300" i="16"/>
  <c r="M2301" i="16"/>
  <c r="M2302" i="16"/>
  <c r="M2303" i="16"/>
  <c r="M2304" i="16"/>
  <c r="M2305" i="16"/>
  <c r="M2306" i="16"/>
  <c r="M2307" i="16"/>
  <c r="M2308" i="16"/>
  <c r="M2309" i="16"/>
  <c r="M2310" i="16"/>
  <c r="M2311" i="16"/>
  <c r="M2312" i="16"/>
  <c r="M2313" i="16"/>
  <c r="M2314" i="16"/>
  <c r="M2315" i="16"/>
  <c r="M2316" i="16"/>
  <c r="M2317" i="16"/>
  <c r="M2318" i="16"/>
  <c r="M2319" i="16"/>
  <c r="M2320" i="16"/>
  <c r="M2321" i="16"/>
  <c r="M2322" i="16"/>
  <c r="M2323" i="16"/>
  <c r="M2324" i="16"/>
  <c r="M2325" i="16"/>
  <c r="M2326" i="16"/>
  <c r="M2327" i="16"/>
  <c r="M2328" i="16"/>
  <c r="M2329" i="16"/>
  <c r="M2330" i="16"/>
  <c r="M2331" i="16"/>
  <c r="M2332" i="16"/>
  <c r="M2333" i="16"/>
  <c r="M2334" i="16"/>
  <c r="M2335" i="16"/>
  <c r="M2336" i="16"/>
  <c r="M2337" i="16"/>
  <c r="M2338" i="16"/>
  <c r="M2339" i="16"/>
  <c r="M2340" i="16"/>
  <c r="M2341" i="16"/>
  <c r="M2342" i="16"/>
  <c r="M2343" i="16"/>
  <c r="M2344" i="16"/>
  <c r="M2345" i="16"/>
  <c r="M2346" i="16"/>
  <c r="M2347" i="16"/>
  <c r="M2348" i="16"/>
  <c r="M2349" i="16"/>
  <c r="M2350" i="16"/>
  <c r="M2351" i="16"/>
  <c r="M2352" i="16"/>
  <c r="M2353" i="16"/>
  <c r="M2354" i="16"/>
  <c r="M2355" i="16"/>
  <c r="M2356" i="16"/>
  <c r="M2357" i="16"/>
  <c r="M2358" i="16"/>
  <c r="M2359" i="16"/>
  <c r="M2360" i="16"/>
  <c r="M2361" i="16"/>
  <c r="M2362" i="16"/>
  <c r="M2363" i="16"/>
  <c r="M2364" i="16"/>
  <c r="M2365" i="16"/>
  <c r="M2366" i="16"/>
  <c r="M2367" i="16"/>
  <c r="M2368" i="16"/>
  <c r="M2369" i="16"/>
  <c r="M2370" i="16"/>
  <c r="M2371" i="16"/>
  <c r="M2372" i="16"/>
  <c r="M2373" i="16"/>
  <c r="M2374" i="16"/>
  <c r="M2375" i="16"/>
  <c r="M2376" i="16"/>
  <c r="M2377" i="16"/>
  <c r="M2378" i="16"/>
  <c r="M2379" i="16"/>
  <c r="M2380" i="16"/>
  <c r="M2381" i="16"/>
  <c r="M2382" i="16"/>
  <c r="M2383" i="16"/>
  <c r="M2384" i="16"/>
  <c r="M2385" i="16"/>
  <c r="M2386" i="16"/>
  <c r="M2387" i="16"/>
  <c r="M2388" i="16"/>
  <c r="M2389" i="16"/>
  <c r="M2390" i="16"/>
  <c r="M2391" i="16"/>
  <c r="M2392" i="16"/>
  <c r="M2393" i="16"/>
  <c r="M2394" i="16"/>
  <c r="M2395" i="16"/>
  <c r="M2396" i="16"/>
  <c r="M2397" i="16"/>
  <c r="M2398" i="16"/>
  <c r="M2399" i="16"/>
  <c r="M2400" i="16"/>
  <c r="M2401" i="16"/>
  <c r="M2402" i="16"/>
  <c r="M2403" i="16"/>
  <c r="M2404" i="16"/>
  <c r="M2405" i="16"/>
  <c r="M2406" i="16"/>
  <c r="M2407" i="16"/>
  <c r="M2408" i="16"/>
  <c r="M2409" i="16"/>
  <c r="M2410" i="16"/>
  <c r="M2411" i="16"/>
  <c r="M2412" i="16"/>
  <c r="M2413" i="16"/>
  <c r="M2414" i="16"/>
  <c r="M2415" i="16"/>
  <c r="M2416" i="16"/>
  <c r="M2417" i="16"/>
  <c r="M2418" i="16"/>
  <c r="M2419" i="16"/>
  <c r="M2420" i="16"/>
  <c r="M2421" i="16"/>
  <c r="M2422" i="16"/>
  <c r="M2423" i="16"/>
  <c r="M2424" i="16"/>
  <c r="M2425" i="16"/>
  <c r="M2426" i="16"/>
  <c r="M2427" i="16"/>
  <c r="M2428" i="16"/>
  <c r="M2429" i="16"/>
  <c r="M2430" i="16"/>
  <c r="M2431" i="16"/>
  <c r="M2432" i="16"/>
  <c r="M2433" i="16"/>
  <c r="M2434" i="16"/>
  <c r="M2435" i="16"/>
  <c r="M2436" i="16"/>
  <c r="M2437" i="16"/>
  <c r="M2438" i="16"/>
  <c r="M2439" i="16"/>
  <c r="M2440" i="16"/>
  <c r="M2441" i="16"/>
  <c r="M2442" i="16"/>
  <c r="M2443" i="16"/>
  <c r="M2444" i="16"/>
  <c r="M2445" i="16"/>
  <c r="M2446" i="16"/>
  <c r="M2447" i="16"/>
  <c r="M2448" i="16"/>
  <c r="M2449" i="16"/>
  <c r="M2450" i="16"/>
  <c r="M2451" i="16"/>
  <c r="M2452" i="16"/>
  <c r="M2453" i="16"/>
  <c r="M2454" i="16"/>
  <c r="M2455" i="16"/>
  <c r="M2456" i="16"/>
  <c r="M2457" i="16"/>
  <c r="M2458" i="16"/>
  <c r="M2459" i="16"/>
  <c r="M2460" i="16"/>
  <c r="M2461" i="16"/>
  <c r="M2462" i="16"/>
  <c r="M2463" i="16"/>
  <c r="M2464" i="16"/>
  <c r="M2465" i="16"/>
  <c r="M2466" i="16"/>
  <c r="M2467" i="16"/>
  <c r="M2468" i="16"/>
  <c r="M2469" i="16"/>
  <c r="M2470" i="16"/>
  <c r="M2471" i="16"/>
  <c r="M2472" i="16"/>
  <c r="M2473" i="16"/>
  <c r="M2474" i="16"/>
  <c r="M2475" i="16"/>
  <c r="M2476" i="16"/>
  <c r="M2477" i="16"/>
  <c r="M2478" i="16"/>
  <c r="M2479" i="16"/>
  <c r="M2480" i="16"/>
  <c r="M2481" i="16"/>
  <c r="M2482" i="16"/>
  <c r="M2483" i="16"/>
  <c r="M2484" i="16"/>
  <c r="M2485" i="16"/>
  <c r="M2486" i="16"/>
  <c r="M2487" i="16"/>
  <c r="M2488" i="16"/>
  <c r="M2489" i="16"/>
  <c r="M2490" i="16"/>
  <c r="M2491" i="16"/>
  <c r="M2492" i="16"/>
  <c r="M2493" i="16"/>
  <c r="M2494" i="16"/>
  <c r="M2495" i="16"/>
  <c r="M2496" i="16"/>
  <c r="M2497" i="16"/>
  <c r="M2498" i="16"/>
  <c r="M2499" i="16"/>
  <c r="M2500" i="16"/>
  <c r="M2501" i="16"/>
  <c r="M2502" i="16"/>
  <c r="M2503" i="16"/>
  <c r="M2504" i="16"/>
  <c r="M2505" i="16"/>
  <c r="M2506" i="16"/>
  <c r="M2507" i="16"/>
  <c r="M2508" i="16"/>
  <c r="M2509" i="16"/>
  <c r="M2510" i="16"/>
  <c r="M2511" i="16"/>
  <c r="M2512" i="16"/>
  <c r="M2513" i="16"/>
  <c r="M2514" i="16"/>
  <c r="M2515" i="16"/>
  <c r="M2516" i="16"/>
  <c r="M2517" i="16"/>
  <c r="M2518" i="16"/>
  <c r="M2519" i="16"/>
  <c r="M2520" i="16"/>
  <c r="M2521" i="16"/>
  <c r="M2522" i="16"/>
  <c r="M2523" i="16"/>
  <c r="M2524" i="16"/>
  <c r="M2525" i="16"/>
  <c r="M2526" i="16"/>
  <c r="M2527" i="16"/>
  <c r="M2528" i="16"/>
  <c r="M2529" i="16"/>
  <c r="M2530" i="16"/>
  <c r="M2531" i="16"/>
  <c r="M2532" i="16"/>
  <c r="M2533" i="16"/>
  <c r="M2534" i="16"/>
  <c r="M2535" i="16"/>
  <c r="M2536" i="16"/>
  <c r="M2537" i="16"/>
  <c r="M2538" i="16"/>
  <c r="M2539" i="16"/>
  <c r="M2540" i="16"/>
  <c r="M2541" i="16"/>
  <c r="M2542" i="16"/>
  <c r="M2543" i="16"/>
  <c r="M2544" i="16"/>
  <c r="M2545" i="16"/>
  <c r="M2546" i="16"/>
  <c r="M2547" i="16"/>
  <c r="M2548" i="16"/>
  <c r="M2549" i="16"/>
  <c r="M2550" i="16"/>
  <c r="M2551" i="16"/>
  <c r="M2552" i="16"/>
  <c r="M2553" i="16"/>
  <c r="M2554" i="16"/>
  <c r="M2555" i="16"/>
  <c r="M2556" i="16"/>
  <c r="M2557" i="16"/>
  <c r="M2558" i="16"/>
  <c r="M2559" i="16"/>
  <c r="M2560" i="16"/>
  <c r="M2561" i="16"/>
  <c r="M2562" i="16"/>
  <c r="M2563" i="16"/>
  <c r="M2564" i="16"/>
  <c r="M2565" i="16"/>
  <c r="M2566" i="16"/>
  <c r="M2567" i="16"/>
  <c r="M2568" i="16"/>
  <c r="M2569" i="16"/>
  <c r="M2570" i="16"/>
  <c r="M2571" i="16"/>
  <c r="M2572" i="16"/>
  <c r="M2573" i="16"/>
  <c r="M2574" i="16"/>
  <c r="M2575" i="16"/>
  <c r="M2576" i="16"/>
  <c r="M2577" i="16"/>
  <c r="M2578" i="16"/>
  <c r="M2579" i="16"/>
  <c r="M2580" i="16"/>
  <c r="M2581" i="16"/>
  <c r="M2582" i="16"/>
  <c r="M2583" i="16"/>
  <c r="M2584" i="16"/>
  <c r="M2585" i="16"/>
  <c r="M2586" i="16"/>
  <c r="M2587" i="16"/>
  <c r="M2588" i="16"/>
  <c r="M2589" i="16"/>
  <c r="M2590" i="16"/>
  <c r="M2591" i="16"/>
  <c r="M2592" i="16"/>
  <c r="M2593" i="16"/>
  <c r="M2594" i="16"/>
  <c r="M2595" i="16"/>
  <c r="M2596" i="16"/>
  <c r="M2597" i="16"/>
  <c r="M2598" i="16"/>
  <c r="M2599" i="16"/>
  <c r="M2600" i="16"/>
  <c r="M2601" i="16"/>
  <c r="M2602" i="16"/>
  <c r="M2603" i="16"/>
  <c r="M2604" i="16"/>
  <c r="M2605" i="16"/>
  <c r="M2606" i="16"/>
  <c r="M2607" i="16"/>
  <c r="M2608" i="16"/>
  <c r="M2609" i="16"/>
  <c r="M2610" i="16"/>
  <c r="M2611" i="16"/>
  <c r="M2612" i="16"/>
  <c r="M2613" i="16"/>
  <c r="M2614" i="16"/>
  <c r="M2615" i="16"/>
  <c r="M2616" i="16"/>
  <c r="M2617" i="16"/>
  <c r="M2618" i="16"/>
  <c r="M2619" i="16"/>
  <c r="M2620" i="16"/>
  <c r="M2621" i="16"/>
  <c r="M2622" i="16"/>
  <c r="M2623" i="16"/>
  <c r="M2624" i="16"/>
  <c r="M2625" i="16"/>
  <c r="M2626" i="16"/>
  <c r="M2627" i="16"/>
  <c r="M2628" i="16"/>
  <c r="M2629" i="16"/>
  <c r="M2630" i="16"/>
  <c r="M2631" i="16"/>
  <c r="M2632" i="16"/>
  <c r="M2633" i="16"/>
  <c r="M2634" i="16"/>
  <c r="M2635" i="16"/>
  <c r="M2636" i="16"/>
  <c r="M2637" i="16"/>
  <c r="M2638" i="16"/>
  <c r="M2639" i="16"/>
  <c r="M2640" i="16"/>
  <c r="M2641" i="16"/>
  <c r="M2642" i="16"/>
  <c r="M2643" i="16"/>
  <c r="M2644" i="16"/>
  <c r="M2645" i="16"/>
  <c r="M2646" i="16"/>
  <c r="M2647" i="16"/>
  <c r="M2648" i="16"/>
  <c r="M2649" i="16"/>
  <c r="M2650" i="16"/>
  <c r="M2651" i="16"/>
  <c r="M2652" i="16"/>
  <c r="M2653" i="16"/>
  <c r="M2654" i="16"/>
  <c r="M2655" i="16"/>
  <c r="M2656" i="16"/>
  <c r="M2657" i="16"/>
  <c r="M2658" i="16"/>
  <c r="M2659" i="16"/>
  <c r="M2660" i="16"/>
  <c r="M2661" i="16"/>
  <c r="M2662" i="16"/>
  <c r="M2663" i="16"/>
  <c r="M2664" i="16"/>
  <c r="M2665" i="16"/>
  <c r="M2666" i="16"/>
  <c r="M2667" i="16"/>
  <c r="M2668" i="16"/>
  <c r="M2669" i="16"/>
  <c r="M2670" i="16"/>
  <c r="M2671" i="16"/>
  <c r="M2672" i="16"/>
  <c r="M2673" i="16"/>
  <c r="M2674" i="16"/>
  <c r="M2675" i="16"/>
  <c r="M2676" i="16"/>
  <c r="M2677" i="16"/>
  <c r="M2678" i="16"/>
  <c r="M2679" i="16"/>
  <c r="M2680" i="16"/>
  <c r="M2681" i="16"/>
  <c r="M2682" i="16"/>
  <c r="M2683" i="16"/>
  <c r="M2684" i="16"/>
  <c r="M2685" i="16"/>
  <c r="M2686" i="16"/>
  <c r="M2687" i="16"/>
  <c r="M2688" i="16"/>
  <c r="M2689" i="16"/>
  <c r="M2690" i="16"/>
  <c r="M2691" i="16"/>
  <c r="M2692" i="16"/>
  <c r="M2693" i="16"/>
  <c r="M2694" i="16"/>
  <c r="M2695" i="16"/>
  <c r="M2696" i="16"/>
  <c r="M2697" i="16"/>
  <c r="M2698" i="16"/>
  <c r="M2699" i="16"/>
  <c r="M2700" i="16"/>
  <c r="M2701" i="16"/>
  <c r="M2702" i="16"/>
  <c r="M2703" i="16"/>
  <c r="M2704" i="16"/>
  <c r="M2705" i="16"/>
  <c r="M2706" i="16"/>
  <c r="M2707" i="16"/>
  <c r="M2708" i="16"/>
  <c r="M2709" i="16"/>
  <c r="M2710" i="16"/>
  <c r="M2711" i="16"/>
  <c r="M2712" i="16"/>
  <c r="M2713" i="16"/>
  <c r="M2714" i="16"/>
  <c r="M2715" i="16"/>
  <c r="M2716" i="16"/>
  <c r="M2717" i="16"/>
  <c r="M2718" i="16"/>
  <c r="M2719" i="16"/>
  <c r="M2720" i="16"/>
  <c r="M2721" i="16"/>
  <c r="M2722" i="16"/>
  <c r="M2723" i="16"/>
  <c r="M2724" i="16"/>
  <c r="M2725" i="16"/>
  <c r="M2726" i="16"/>
  <c r="M2727" i="16"/>
  <c r="M2728" i="16"/>
  <c r="M2729" i="16"/>
  <c r="M2730" i="16"/>
  <c r="M2731" i="16"/>
  <c r="M2732" i="16"/>
  <c r="M2733" i="16"/>
  <c r="M2734" i="16"/>
  <c r="M2735" i="16"/>
  <c r="M2736" i="16"/>
  <c r="M2737" i="16"/>
  <c r="M2738" i="16"/>
  <c r="M2739" i="16"/>
  <c r="M2740" i="16"/>
  <c r="M2741" i="16"/>
  <c r="M2742" i="16"/>
  <c r="M2743" i="16"/>
  <c r="M2744" i="16"/>
  <c r="M2745" i="16"/>
  <c r="M2746" i="16"/>
  <c r="M2747" i="16"/>
  <c r="M2748" i="16"/>
  <c r="M2749" i="16"/>
  <c r="M2750" i="16"/>
  <c r="M2751" i="16"/>
  <c r="M2752" i="16"/>
  <c r="M2753" i="16"/>
  <c r="M2754" i="16"/>
  <c r="M2755" i="16"/>
  <c r="M2756" i="16"/>
  <c r="M2757" i="16"/>
  <c r="M2758" i="16"/>
  <c r="M2759" i="16"/>
  <c r="M2760" i="16"/>
  <c r="M2761" i="16"/>
  <c r="M2762" i="16"/>
  <c r="M2763" i="16"/>
  <c r="M2764" i="16"/>
  <c r="M2765" i="16"/>
  <c r="M2766" i="16"/>
  <c r="M2767" i="16"/>
  <c r="M2768" i="16"/>
  <c r="M2769" i="16"/>
  <c r="M2770" i="16"/>
  <c r="M2771" i="16"/>
  <c r="M2772" i="16"/>
  <c r="M2773" i="16"/>
  <c r="M2774" i="16"/>
  <c r="M2775" i="16"/>
  <c r="M2776" i="16"/>
  <c r="M2777" i="16"/>
  <c r="M2778" i="16"/>
  <c r="M2779" i="16"/>
  <c r="M2780" i="16"/>
  <c r="M2781" i="16"/>
  <c r="M2782" i="16"/>
  <c r="M2783" i="16"/>
  <c r="M2784" i="16"/>
  <c r="M2785" i="16"/>
  <c r="M2786" i="16"/>
  <c r="M2787" i="16"/>
  <c r="M2788" i="16"/>
  <c r="M2789" i="16"/>
  <c r="M2790" i="16"/>
  <c r="M2791" i="16"/>
  <c r="M2792" i="16"/>
  <c r="M2793" i="16"/>
  <c r="M2794" i="16"/>
  <c r="M2795" i="16"/>
  <c r="M2796" i="16"/>
  <c r="M2797" i="16"/>
  <c r="M2798" i="16"/>
  <c r="M2799" i="16"/>
  <c r="M2800" i="16"/>
  <c r="M2801" i="16"/>
  <c r="M2802" i="16"/>
  <c r="M2803" i="16"/>
  <c r="M2804" i="16"/>
  <c r="M2805" i="16"/>
  <c r="M2806" i="16"/>
  <c r="M2807" i="16"/>
  <c r="M2808" i="16"/>
  <c r="M2809" i="16"/>
  <c r="M2810" i="16"/>
  <c r="M2811" i="16"/>
  <c r="M2812" i="16"/>
  <c r="M2813" i="16"/>
  <c r="M2814" i="16"/>
  <c r="M2815" i="16"/>
  <c r="M2816" i="16"/>
  <c r="M2817" i="16"/>
  <c r="M2818" i="16"/>
  <c r="M2819" i="16"/>
  <c r="M2820" i="16"/>
  <c r="M2821" i="16"/>
  <c r="M2822" i="16"/>
  <c r="M2823" i="16"/>
  <c r="M2824" i="16"/>
  <c r="M2825" i="16"/>
  <c r="M2826" i="16"/>
  <c r="M2827" i="16"/>
  <c r="M2828" i="16"/>
  <c r="M2829" i="16"/>
  <c r="M2830" i="16"/>
  <c r="M2831" i="16"/>
  <c r="M2832" i="16"/>
  <c r="M2833" i="16"/>
  <c r="M2834" i="16"/>
  <c r="M2835" i="16"/>
  <c r="M2836" i="16"/>
  <c r="M2837" i="16"/>
  <c r="M2838" i="16"/>
  <c r="M2839" i="16"/>
  <c r="M2840" i="16"/>
  <c r="M2841" i="16"/>
  <c r="M2842" i="16"/>
  <c r="M2843" i="16"/>
  <c r="M2844" i="16"/>
  <c r="M2845" i="16"/>
  <c r="M2846" i="16"/>
  <c r="M2847" i="16"/>
  <c r="M2848" i="16"/>
  <c r="M2849" i="16"/>
  <c r="M2850" i="16"/>
  <c r="M2851" i="16"/>
  <c r="M2852" i="16"/>
  <c r="M2853" i="16"/>
  <c r="M2854" i="16"/>
  <c r="M2855" i="16"/>
  <c r="M2856" i="16"/>
  <c r="M2857" i="16"/>
  <c r="M2858" i="16"/>
  <c r="M2859" i="16"/>
  <c r="M2860" i="16"/>
  <c r="M2861" i="16"/>
  <c r="M2862" i="16"/>
  <c r="M2863" i="16"/>
  <c r="M2864" i="16"/>
  <c r="M2865" i="16"/>
  <c r="M2866" i="16"/>
  <c r="M2867" i="16"/>
  <c r="M2868" i="16"/>
  <c r="M2869" i="16"/>
  <c r="M2870" i="16"/>
  <c r="M2871" i="16"/>
  <c r="M2872" i="16"/>
  <c r="M2873" i="16"/>
  <c r="M2874" i="16"/>
  <c r="M2875" i="16"/>
  <c r="M2876" i="16"/>
  <c r="M2877" i="16"/>
  <c r="M2878" i="16"/>
  <c r="M2879" i="16"/>
  <c r="M2880" i="16"/>
  <c r="M2881" i="16"/>
  <c r="M2882" i="16"/>
  <c r="M2883" i="16"/>
  <c r="M2884" i="16"/>
  <c r="M2885" i="16"/>
  <c r="M2886" i="16"/>
  <c r="M2887" i="16"/>
  <c r="M2888" i="16"/>
  <c r="M2889" i="16"/>
  <c r="M2890" i="16"/>
  <c r="M2891" i="16"/>
  <c r="M2892" i="16"/>
  <c r="M2893" i="16"/>
  <c r="M2894" i="16"/>
  <c r="M2895" i="16"/>
  <c r="M2896" i="16"/>
  <c r="M2897" i="16"/>
  <c r="M2898" i="16"/>
  <c r="M2899" i="16"/>
  <c r="M2900" i="16"/>
  <c r="M2901" i="16"/>
  <c r="M2902" i="16"/>
  <c r="M2903" i="16"/>
  <c r="M2904" i="16"/>
  <c r="M2905" i="16"/>
  <c r="M2906" i="16"/>
  <c r="M2907" i="16"/>
  <c r="M2908" i="16"/>
  <c r="M2909" i="16"/>
  <c r="M2910" i="16"/>
  <c r="M2911" i="16"/>
  <c r="M2912" i="16"/>
  <c r="M2913" i="16"/>
  <c r="M2914" i="16"/>
  <c r="M2915" i="16"/>
  <c r="M2916" i="16"/>
  <c r="M2917" i="16"/>
  <c r="M2918" i="16"/>
  <c r="M2919" i="16"/>
  <c r="M2920" i="16"/>
  <c r="M2921" i="16"/>
  <c r="M2922" i="16"/>
  <c r="M2923" i="16"/>
  <c r="M2924" i="16"/>
  <c r="M2925" i="16"/>
  <c r="M2926" i="16"/>
  <c r="M2927" i="16"/>
  <c r="M2928" i="16"/>
  <c r="M2929" i="16"/>
  <c r="M2930" i="16"/>
  <c r="M2931" i="16"/>
  <c r="M2932" i="16"/>
  <c r="M2933" i="16"/>
  <c r="M2934" i="16"/>
  <c r="M2935" i="16"/>
  <c r="M2936" i="16"/>
  <c r="M2937" i="16"/>
  <c r="M2938" i="16"/>
  <c r="M2939" i="16"/>
  <c r="M2940" i="16"/>
  <c r="M2941" i="16"/>
  <c r="M2942" i="16"/>
  <c r="M2943" i="16"/>
  <c r="M2944" i="16"/>
  <c r="M2945" i="16"/>
  <c r="M2946" i="16"/>
  <c r="M2947" i="16"/>
  <c r="M2948" i="16"/>
  <c r="M2949" i="16"/>
  <c r="M2950" i="16"/>
  <c r="M2951" i="16"/>
  <c r="M2952" i="16"/>
  <c r="M2953" i="16"/>
  <c r="M2954" i="16"/>
  <c r="M2955" i="16"/>
  <c r="M2956" i="16"/>
  <c r="M2957" i="16"/>
  <c r="M2958" i="16"/>
  <c r="M2959" i="16"/>
  <c r="M2960" i="16"/>
  <c r="M2961" i="16"/>
  <c r="M2962" i="16"/>
  <c r="M2963" i="16"/>
  <c r="M2964" i="16"/>
  <c r="M2965" i="16"/>
  <c r="M2966" i="16"/>
  <c r="M2967" i="16"/>
  <c r="M2968" i="16"/>
  <c r="M2969" i="16"/>
  <c r="M2970" i="16"/>
  <c r="M2971" i="16"/>
  <c r="M2972" i="16"/>
  <c r="M2973" i="16"/>
  <c r="M2974" i="16"/>
  <c r="M2975" i="16"/>
  <c r="M2976" i="16"/>
  <c r="M2977" i="16"/>
  <c r="M2978" i="16"/>
  <c r="M2979" i="16"/>
  <c r="M2980" i="16"/>
  <c r="M2981" i="16"/>
  <c r="M2982" i="16"/>
  <c r="M2983" i="16"/>
  <c r="M2984" i="16"/>
  <c r="M2985" i="16"/>
  <c r="M2986" i="16"/>
  <c r="M2987" i="16"/>
  <c r="M2988" i="16"/>
  <c r="M2989" i="16"/>
  <c r="M2990" i="16"/>
  <c r="M2991" i="16"/>
  <c r="M2992" i="16"/>
  <c r="M2993" i="16"/>
  <c r="M2994" i="16"/>
  <c r="M2995" i="16"/>
  <c r="M2996" i="16"/>
  <c r="M2997" i="16"/>
  <c r="M2998" i="16"/>
  <c r="M2999" i="16"/>
  <c r="M3000" i="16"/>
  <c r="M3001" i="16"/>
  <c r="M3002" i="16"/>
  <c r="M3003" i="16"/>
  <c r="M3004" i="16"/>
  <c r="M3005" i="16"/>
  <c r="M3006" i="16"/>
  <c r="M3007" i="16"/>
  <c r="M3008" i="16"/>
  <c r="M3009" i="16"/>
  <c r="M3010" i="16"/>
  <c r="M3011" i="16"/>
  <c r="M3012" i="16"/>
  <c r="M3013" i="16"/>
  <c r="M3014" i="16"/>
  <c r="M3015" i="16"/>
  <c r="M3016" i="16"/>
  <c r="M3017" i="16"/>
  <c r="M3018" i="16"/>
  <c r="M3019" i="16"/>
  <c r="M3020" i="16"/>
  <c r="M3021" i="16"/>
  <c r="M3022" i="16"/>
  <c r="M3023" i="16"/>
  <c r="M3024" i="16"/>
  <c r="M3025" i="16"/>
  <c r="M3026" i="16"/>
  <c r="M3027" i="16"/>
  <c r="M3028" i="16"/>
  <c r="M3029" i="16"/>
  <c r="M3030" i="16"/>
  <c r="M3031" i="16"/>
  <c r="M3032" i="16"/>
  <c r="M3033" i="16"/>
  <c r="M3034" i="16"/>
  <c r="M3035" i="16"/>
  <c r="M3036" i="16"/>
  <c r="M3037" i="16"/>
  <c r="M3038" i="16"/>
  <c r="M3039" i="16"/>
  <c r="M3040" i="16"/>
  <c r="M3041" i="16"/>
  <c r="M3042" i="16"/>
  <c r="M3043" i="16"/>
  <c r="M3044" i="16"/>
  <c r="M3045" i="16"/>
  <c r="M3046" i="16"/>
  <c r="M3047" i="16"/>
  <c r="M3048" i="16"/>
  <c r="M3049" i="16"/>
  <c r="M3050" i="16"/>
  <c r="M3051" i="16"/>
  <c r="M3052" i="16"/>
  <c r="M3053" i="16"/>
  <c r="M3054" i="16"/>
  <c r="M3055" i="16"/>
  <c r="M3056" i="16"/>
  <c r="M3057" i="16"/>
  <c r="M3058" i="16"/>
  <c r="M3059" i="16"/>
  <c r="M3060" i="16"/>
  <c r="M3061" i="16"/>
  <c r="M3062" i="16"/>
  <c r="M3063" i="16"/>
  <c r="M3064" i="16"/>
  <c r="M3065" i="16"/>
  <c r="M3066" i="16"/>
  <c r="M3067" i="16"/>
  <c r="M3068" i="16"/>
  <c r="M3069" i="16"/>
  <c r="M3070" i="16"/>
  <c r="M3071" i="16"/>
  <c r="M3072" i="16"/>
  <c r="M3073" i="16"/>
  <c r="M3074" i="16"/>
  <c r="M3075" i="16"/>
  <c r="M3076" i="16"/>
  <c r="M3077" i="16"/>
  <c r="M3078" i="16"/>
  <c r="M3079" i="16"/>
  <c r="M3080" i="16"/>
  <c r="M3081" i="16"/>
  <c r="M3082" i="16"/>
  <c r="M3083" i="16"/>
  <c r="M3084" i="16"/>
  <c r="M3085" i="16"/>
  <c r="M3086" i="16"/>
  <c r="M3087" i="16"/>
  <c r="M3088" i="16"/>
  <c r="M3089" i="16"/>
  <c r="M3090" i="16"/>
  <c r="M3091" i="16"/>
  <c r="M3092" i="16"/>
  <c r="M3093" i="16"/>
  <c r="M3094" i="16"/>
  <c r="M3095" i="16"/>
  <c r="M3096" i="16"/>
  <c r="M3097" i="16"/>
  <c r="M3098" i="16"/>
  <c r="M3099" i="16"/>
  <c r="M3100" i="16"/>
  <c r="M3101" i="16"/>
  <c r="M3102" i="16"/>
  <c r="M3103" i="16"/>
  <c r="M3104" i="16"/>
  <c r="M3105" i="16"/>
  <c r="M3106" i="16"/>
  <c r="M3107" i="16"/>
  <c r="M3108" i="16"/>
  <c r="M3109" i="16"/>
  <c r="M3110" i="16"/>
  <c r="M3111" i="16"/>
  <c r="M3112" i="16"/>
  <c r="M3113" i="16"/>
  <c r="M3114" i="16"/>
  <c r="M3115" i="16"/>
  <c r="M3116" i="16"/>
  <c r="M3117" i="16"/>
  <c r="M3118" i="16"/>
  <c r="M3119" i="16"/>
  <c r="M3120" i="16"/>
  <c r="M3121" i="16"/>
  <c r="M3122" i="16"/>
  <c r="M3123" i="16"/>
  <c r="M3124" i="16"/>
  <c r="M3125" i="16"/>
  <c r="M3126" i="16"/>
  <c r="M3127" i="16"/>
  <c r="M3128" i="16"/>
  <c r="M3129" i="16"/>
  <c r="M3130" i="16"/>
  <c r="M3131" i="16"/>
  <c r="M3132" i="16"/>
  <c r="M3133" i="16"/>
  <c r="M3134" i="16"/>
  <c r="M3135" i="16"/>
  <c r="M3136" i="16"/>
  <c r="M3137" i="16"/>
  <c r="M3138" i="16"/>
  <c r="M3139" i="16"/>
  <c r="M3140" i="16"/>
  <c r="M3141" i="16"/>
  <c r="M3142" i="16"/>
  <c r="M3143" i="16"/>
  <c r="M3144" i="16"/>
  <c r="M3145" i="16"/>
  <c r="M3146" i="16"/>
  <c r="M3147" i="16"/>
  <c r="M3148" i="16"/>
  <c r="M3149" i="16"/>
  <c r="M3150" i="16"/>
  <c r="M3151" i="16"/>
  <c r="M3152" i="16"/>
  <c r="M3153" i="16"/>
  <c r="M3154" i="16"/>
  <c r="M3155" i="16"/>
  <c r="M3156" i="16"/>
  <c r="M3157" i="16"/>
  <c r="M3158" i="16"/>
  <c r="M3159" i="16"/>
  <c r="M3160" i="16"/>
  <c r="M3161" i="16"/>
  <c r="M3162" i="16"/>
  <c r="M3163" i="16"/>
  <c r="M3164" i="16"/>
  <c r="M3165" i="16"/>
  <c r="M3166" i="16"/>
  <c r="M3167" i="16"/>
  <c r="M3168" i="16"/>
  <c r="M3169" i="16"/>
  <c r="M3170" i="16"/>
  <c r="M3171" i="16"/>
  <c r="M3172" i="16"/>
  <c r="M3173" i="16"/>
  <c r="M3174" i="16"/>
  <c r="M3175" i="16"/>
  <c r="M3176" i="16"/>
  <c r="M3177" i="16"/>
  <c r="M3178" i="16"/>
  <c r="M3179" i="16"/>
  <c r="M3180" i="16"/>
  <c r="M3181" i="16"/>
  <c r="M3182" i="16"/>
  <c r="M3183" i="16"/>
  <c r="M3184" i="16"/>
  <c r="M3185" i="16"/>
  <c r="M3186" i="16"/>
  <c r="M3187" i="16"/>
  <c r="M3188" i="16"/>
  <c r="M3189" i="16"/>
  <c r="M3190" i="16"/>
  <c r="M3191" i="16"/>
  <c r="M3192" i="16"/>
  <c r="M3193" i="16"/>
  <c r="M3194" i="16"/>
  <c r="M3195" i="16"/>
  <c r="M3196" i="16"/>
  <c r="M3197" i="16"/>
  <c r="M3198" i="16"/>
  <c r="M3199" i="16"/>
  <c r="M3200" i="16"/>
  <c r="M3201" i="16"/>
  <c r="M3202" i="16"/>
  <c r="M3203" i="16"/>
  <c r="M3204" i="16"/>
  <c r="M3205" i="16"/>
  <c r="M3206" i="16"/>
  <c r="M3207" i="16"/>
  <c r="M3208" i="16"/>
  <c r="M3209" i="16"/>
  <c r="M3210" i="16"/>
  <c r="M3211" i="16"/>
  <c r="M3212" i="16"/>
  <c r="M3213" i="16"/>
  <c r="M3214" i="16"/>
  <c r="M3215" i="16"/>
  <c r="M3216" i="16"/>
  <c r="M3217" i="16"/>
  <c r="M3218" i="16"/>
  <c r="M3219" i="16"/>
  <c r="M3220" i="16"/>
  <c r="M3221" i="16"/>
  <c r="M3222" i="16"/>
  <c r="M3223" i="16"/>
  <c r="M3224" i="16"/>
  <c r="M3225" i="16"/>
  <c r="M3226" i="16"/>
  <c r="M3227" i="16"/>
  <c r="M3228" i="16"/>
  <c r="M3229" i="16"/>
  <c r="M3230" i="16"/>
  <c r="M3231" i="16"/>
  <c r="M3232" i="16"/>
  <c r="M3233" i="16"/>
  <c r="M3234" i="16"/>
  <c r="M3235" i="16"/>
  <c r="M3236" i="16"/>
  <c r="M3237" i="16"/>
  <c r="M3238" i="16"/>
  <c r="M3239" i="16"/>
  <c r="M3240" i="16"/>
  <c r="M3241" i="16"/>
  <c r="M3242" i="16"/>
  <c r="M3243" i="16"/>
  <c r="M3244" i="16"/>
  <c r="M3245" i="16"/>
  <c r="M3246" i="16"/>
  <c r="M3247" i="16"/>
  <c r="M3248" i="16"/>
  <c r="M3249" i="16"/>
  <c r="M3250" i="16"/>
  <c r="M3251" i="16"/>
  <c r="M3252" i="16"/>
  <c r="M3253" i="16"/>
  <c r="M3254" i="16"/>
  <c r="M3255" i="16"/>
  <c r="M3256" i="16"/>
  <c r="M3257" i="16"/>
  <c r="M3258" i="16"/>
  <c r="M3259" i="16"/>
  <c r="M3260" i="16"/>
  <c r="M3261" i="16"/>
  <c r="M3262" i="16"/>
  <c r="M3263" i="16"/>
  <c r="M3264" i="16"/>
  <c r="M3265" i="16"/>
  <c r="M3266" i="16"/>
  <c r="M3267" i="16"/>
  <c r="M3268" i="16"/>
  <c r="M3269" i="16"/>
  <c r="M3270" i="16"/>
  <c r="M3271" i="16"/>
  <c r="M3272" i="16"/>
  <c r="M3273" i="16"/>
  <c r="M3274" i="16"/>
  <c r="M3275" i="16"/>
  <c r="M3276" i="16"/>
  <c r="M3277" i="16"/>
  <c r="M3278" i="16"/>
  <c r="M3279" i="16"/>
  <c r="M3280" i="16"/>
  <c r="M3281" i="16"/>
  <c r="M3282" i="16"/>
  <c r="M3283" i="16"/>
  <c r="M3284" i="16"/>
  <c r="M3285" i="16"/>
  <c r="M3286" i="16"/>
  <c r="M3287" i="16"/>
  <c r="M3288" i="16"/>
  <c r="M3289" i="16"/>
  <c r="M3290" i="16"/>
  <c r="M3291" i="16"/>
  <c r="M3292" i="16"/>
  <c r="M3293" i="16"/>
  <c r="M3294" i="16"/>
  <c r="M3295" i="16"/>
  <c r="M3296" i="16"/>
  <c r="M3297" i="16"/>
  <c r="M3298" i="16"/>
  <c r="M3299" i="16"/>
  <c r="M3300" i="16"/>
  <c r="M3301" i="16"/>
  <c r="M3302" i="16"/>
  <c r="M3303" i="16"/>
  <c r="M3304" i="16"/>
  <c r="M3305" i="16"/>
  <c r="M3306" i="16"/>
  <c r="M3307" i="16"/>
  <c r="M3308" i="16"/>
  <c r="M3309" i="16"/>
  <c r="M3310" i="16"/>
  <c r="M3311" i="16"/>
  <c r="M3312" i="16"/>
  <c r="M3313" i="16"/>
  <c r="M3314" i="16"/>
  <c r="M3315" i="16"/>
  <c r="M3316" i="16"/>
  <c r="M3317" i="16"/>
  <c r="M3318" i="16"/>
  <c r="M3319" i="16"/>
  <c r="M3320" i="16"/>
  <c r="M3321" i="16"/>
  <c r="M3322" i="16"/>
  <c r="M3323" i="16"/>
  <c r="M3324" i="16"/>
  <c r="M3325" i="16"/>
  <c r="M3326" i="16"/>
  <c r="M3327" i="16"/>
  <c r="M3328" i="16"/>
  <c r="M3329" i="16"/>
  <c r="M3330" i="16"/>
  <c r="M3331" i="16"/>
  <c r="M3332" i="16"/>
  <c r="M3333" i="16"/>
  <c r="M3334" i="16"/>
  <c r="M3335" i="16"/>
  <c r="M3336" i="16"/>
  <c r="M3337" i="16"/>
  <c r="M3338" i="16"/>
  <c r="M3339" i="16"/>
  <c r="M3340" i="16"/>
  <c r="M3341" i="16"/>
  <c r="M3342" i="16"/>
  <c r="M3343" i="16"/>
  <c r="M3344" i="16"/>
  <c r="M3345" i="16"/>
  <c r="M3346" i="16"/>
  <c r="M3347" i="16"/>
  <c r="M3348" i="16"/>
  <c r="M3349" i="16"/>
  <c r="M3350" i="16"/>
  <c r="M3351" i="16"/>
  <c r="M3352" i="16"/>
  <c r="M3353" i="16"/>
  <c r="M3354" i="16"/>
  <c r="M3355" i="16"/>
  <c r="M3356" i="16"/>
  <c r="M3357" i="16"/>
  <c r="M3358" i="16"/>
  <c r="M3359" i="16"/>
  <c r="M3360" i="16"/>
  <c r="M3361" i="16"/>
  <c r="M3362" i="16"/>
  <c r="M3363" i="16"/>
  <c r="M3364" i="16"/>
  <c r="M3365" i="16"/>
  <c r="M3366" i="16"/>
  <c r="M3367" i="16"/>
  <c r="M3368" i="16"/>
  <c r="M3369" i="16"/>
  <c r="M3370" i="16"/>
  <c r="M3371" i="16"/>
  <c r="M3372" i="16"/>
  <c r="M3373" i="16"/>
  <c r="M3374" i="16"/>
  <c r="M3375" i="16"/>
  <c r="M3376" i="16"/>
  <c r="M3377" i="16"/>
  <c r="M3378" i="16"/>
  <c r="M3379" i="16"/>
  <c r="M3380" i="16"/>
  <c r="M3381" i="16"/>
  <c r="M3382" i="16"/>
  <c r="M3383" i="16"/>
  <c r="M3384" i="16"/>
  <c r="M3385" i="16"/>
  <c r="M3386" i="16"/>
  <c r="M3387" i="16"/>
  <c r="M3388" i="16"/>
  <c r="M3389" i="16"/>
  <c r="M3390" i="16"/>
  <c r="M3391" i="16"/>
  <c r="M3392" i="16"/>
  <c r="M3393" i="16"/>
  <c r="M3394" i="16"/>
  <c r="M3395" i="16"/>
  <c r="M3396" i="16"/>
  <c r="M3397" i="16"/>
  <c r="M3398" i="16"/>
  <c r="M3399" i="16"/>
  <c r="M3400" i="16"/>
  <c r="M3401" i="16"/>
  <c r="M3402" i="16"/>
  <c r="M3403" i="16"/>
  <c r="M3404" i="16"/>
  <c r="M3405" i="16"/>
  <c r="M3406" i="16"/>
  <c r="M3407" i="16"/>
  <c r="M3408" i="16"/>
  <c r="M3409" i="16"/>
  <c r="M3410" i="16"/>
  <c r="M3411" i="16"/>
  <c r="M3412" i="16"/>
  <c r="M3413" i="16"/>
  <c r="M3414" i="16"/>
  <c r="M3415" i="16"/>
  <c r="M3416" i="16"/>
  <c r="M3417" i="16"/>
  <c r="M3418" i="16"/>
  <c r="M3419" i="16"/>
  <c r="M3420" i="16"/>
  <c r="M3421" i="16"/>
  <c r="M3422" i="16"/>
  <c r="M3423" i="16"/>
  <c r="M3424" i="16"/>
  <c r="M3425" i="16"/>
  <c r="M3426" i="16"/>
  <c r="M3427" i="16"/>
  <c r="M3428" i="16"/>
  <c r="M3429" i="16"/>
  <c r="M3430" i="16"/>
  <c r="M3431" i="16"/>
  <c r="M3432" i="16"/>
  <c r="M3433" i="16"/>
  <c r="M3434" i="16"/>
  <c r="M3435" i="16"/>
  <c r="M3436" i="16"/>
  <c r="M3437" i="16"/>
  <c r="M3438" i="16"/>
  <c r="M3439" i="16"/>
  <c r="M3440" i="16"/>
  <c r="M3441" i="16"/>
  <c r="M3442" i="16"/>
  <c r="M3443" i="16"/>
  <c r="M3444" i="16"/>
  <c r="M3445" i="16"/>
  <c r="M3446" i="16"/>
  <c r="M3447" i="16"/>
  <c r="M3448" i="16"/>
  <c r="M3449" i="16"/>
  <c r="M3450" i="16"/>
  <c r="M3451" i="16"/>
  <c r="M3452" i="16"/>
  <c r="M3453" i="16"/>
  <c r="M3454" i="16"/>
  <c r="M3455" i="16"/>
  <c r="M3456" i="16"/>
  <c r="M3457" i="16"/>
  <c r="M3458" i="16"/>
  <c r="M3459" i="16"/>
  <c r="M3460" i="16"/>
  <c r="M3461" i="16"/>
  <c r="M3462" i="16"/>
  <c r="M3463" i="16"/>
  <c r="M3464" i="16"/>
  <c r="M3465" i="16"/>
  <c r="M3466" i="16"/>
  <c r="M3467" i="16"/>
  <c r="M3468" i="16"/>
  <c r="M3469" i="16"/>
  <c r="M3470" i="16"/>
  <c r="M3471" i="16"/>
  <c r="M3472" i="16"/>
  <c r="M3473" i="16"/>
  <c r="M3474" i="16"/>
  <c r="M3475" i="16"/>
  <c r="M3476" i="16"/>
  <c r="M3477" i="16"/>
  <c r="M3478" i="16"/>
  <c r="M3479" i="16"/>
  <c r="M3480" i="16"/>
  <c r="M3481" i="16"/>
  <c r="M3482" i="16"/>
  <c r="M3483" i="16"/>
  <c r="M3484" i="16"/>
  <c r="M3485" i="16"/>
  <c r="M3486" i="16"/>
  <c r="M3487" i="16"/>
  <c r="M3488" i="16"/>
  <c r="M3489" i="16"/>
  <c r="M3490" i="16"/>
  <c r="M3491" i="16"/>
  <c r="M3492" i="16"/>
  <c r="M3493" i="16"/>
  <c r="M3494" i="16"/>
  <c r="M3495" i="16"/>
  <c r="M3496" i="16"/>
  <c r="M3497" i="16"/>
  <c r="M3498" i="16"/>
  <c r="M3499" i="16"/>
  <c r="M3500" i="16"/>
  <c r="M3501" i="16"/>
  <c r="M3502" i="16"/>
  <c r="M3503" i="16"/>
  <c r="M3504" i="16"/>
  <c r="M3505" i="16"/>
  <c r="M3506" i="16"/>
  <c r="M3507" i="16"/>
  <c r="M3508" i="16"/>
  <c r="M3509" i="16"/>
  <c r="M3510" i="16"/>
  <c r="M3511" i="16"/>
  <c r="M3512" i="16"/>
  <c r="M3513" i="16"/>
  <c r="M3514" i="16"/>
  <c r="M3515" i="16"/>
  <c r="M3516" i="16"/>
  <c r="M3517" i="16"/>
  <c r="M3518" i="16"/>
  <c r="M3519" i="16"/>
  <c r="M3520" i="16"/>
  <c r="M3521" i="16"/>
  <c r="M3522" i="16"/>
  <c r="M3523" i="16"/>
  <c r="M3524" i="16"/>
  <c r="M3525" i="16"/>
  <c r="M3526" i="16"/>
  <c r="M3527" i="16"/>
  <c r="M3528" i="16"/>
  <c r="M3529" i="16"/>
  <c r="M3530" i="16"/>
  <c r="M3531" i="16"/>
  <c r="M3532" i="16"/>
  <c r="M3533" i="16"/>
  <c r="M3534" i="16"/>
  <c r="M3535" i="16"/>
  <c r="M3536" i="16"/>
  <c r="M3537" i="16"/>
  <c r="M3538" i="16"/>
  <c r="M3539" i="16"/>
  <c r="M3540" i="16"/>
  <c r="M3541" i="16"/>
  <c r="M3542" i="16"/>
  <c r="M3543" i="16"/>
  <c r="M3544" i="16"/>
  <c r="M3545" i="16"/>
  <c r="M3546" i="16"/>
  <c r="M3547" i="16"/>
  <c r="M3548" i="16"/>
  <c r="M3549" i="16"/>
  <c r="M3550" i="16"/>
  <c r="M3551" i="16"/>
  <c r="M3552" i="16"/>
  <c r="M3553" i="16"/>
  <c r="M3554" i="16"/>
  <c r="M3555" i="16"/>
  <c r="M3556" i="16"/>
  <c r="M3557" i="16"/>
  <c r="M3558" i="16"/>
  <c r="M3559" i="16"/>
  <c r="M3560" i="16"/>
  <c r="M3561" i="16"/>
  <c r="M3562" i="16"/>
  <c r="M3563" i="16"/>
  <c r="M3564" i="16"/>
  <c r="M3565" i="16"/>
  <c r="M3566" i="16"/>
  <c r="M3567" i="16"/>
  <c r="M3568" i="16"/>
  <c r="M3569" i="16"/>
  <c r="M3570" i="16"/>
  <c r="M3571" i="16"/>
  <c r="M3572" i="16"/>
  <c r="M3573" i="16"/>
  <c r="M3574" i="16"/>
  <c r="M3575" i="16"/>
  <c r="M3576" i="16"/>
  <c r="M3577" i="16"/>
  <c r="M3578" i="16"/>
  <c r="M3579" i="16"/>
  <c r="M3580" i="16"/>
  <c r="M3581" i="16"/>
  <c r="M3582" i="16"/>
  <c r="M3583" i="16"/>
  <c r="M3584" i="16"/>
  <c r="M3585" i="16"/>
  <c r="M3586" i="16"/>
  <c r="M3587" i="16"/>
  <c r="M3588" i="16"/>
  <c r="M3589" i="16"/>
  <c r="M3590" i="16"/>
  <c r="M3591" i="16"/>
  <c r="M3592" i="16"/>
  <c r="M3593" i="16"/>
  <c r="M3594" i="16"/>
  <c r="M3595" i="16"/>
  <c r="M3596" i="16"/>
  <c r="M3597" i="16"/>
  <c r="M3598" i="16"/>
  <c r="M3599" i="16"/>
  <c r="M3600" i="16"/>
  <c r="M3601" i="16"/>
  <c r="M3602" i="16"/>
  <c r="M3603" i="16"/>
  <c r="M3604" i="16"/>
  <c r="M3605" i="16"/>
  <c r="M3606" i="16"/>
  <c r="M3607" i="16"/>
  <c r="M3608" i="16"/>
  <c r="M3609" i="16"/>
  <c r="M3610" i="16"/>
  <c r="M3611" i="16"/>
  <c r="M3612" i="16"/>
  <c r="M3613" i="16"/>
  <c r="M3614" i="16"/>
  <c r="M3615" i="16"/>
  <c r="M3616" i="16"/>
  <c r="M3617" i="16"/>
  <c r="M3618" i="16"/>
  <c r="M3619" i="16"/>
  <c r="M3620" i="16"/>
  <c r="M3621" i="16"/>
  <c r="M3622" i="16"/>
  <c r="M3623" i="16"/>
  <c r="M3624" i="16"/>
  <c r="M3625" i="16"/>
  <c r="M3626" i="16"/>
  <c r="M3627" i="16"/>
  <c r="M3628" i="16"/>
  <c r="M3629" i="16"/>
  <c r="M3630" i="16"/>
  <c r="M3631" i="16"/>
  <c r="M3632" i="16"/>
  <c r="M3633" i="16"/>
  <c r="M3634" i="16"/>
  <c r="M3635" i="16"/>
  <c r="M3636" i="16"/>
  <c r="M3637" i="16"/>
  <c r="M3638" i="16"/>
  <c r="M3639" i="16"/>
  <c r="M3640" i="16"/>
  <c r="M3641" i="16"/>
  <c r="M3642" i="16"/>
  <c r="M3643" i="16"/>
  <c r="M3644" i="16"/>
  <c r="M3645" i="16"/>
  <c r="M3646" i="16"/>
  <c r="M3647" i="16"/>
  <c r="M3648" i="16"/>
  <c r="M3649" i="16"/>
  <c r="M3650" i="16"/>
  <c r="M3651" i="16"/>
  <c r="M3652" i="16"/>
  <c r="M3653" i="16"/>
  <c r="M3654" i="16"/>
  <c r="M3655" i="16"/>
  <c r="M3656" i="16"/>
  <c r="M3657" i="16"/>
  <c r="M3658" i="16"/>
  <c r="M3659" i="16"/>
  <c r="M3660" i="16"/>
  <c r="M3661" i="16"/>
  <c r="M3662" i="16"/>
  <c r="M3663" i="16"/>
  <c r="M3664" i="16"/>
  <c r="M3665" i="16"/>
  <c r="M3666" i="16"/>
  <c r="M3667" i="16"/>
  <c r="M3668" i="16"/>
  <c r="M3669" i="16"/>
  <c r="M3670" i="16"/>
  <c r="M3671" i="16"/>
  <c r="M3672" i="16"/>
  <c r="M3673" i="16"/>
  <c r="M3674" i="16"/>
  <c r="M3675" i="16"/>
  <c r="M3676" i="16"/>
  <c r="M3677" i="16"/>
  <c r="M3678" i="16"/>
  <c r="M3679" i="16"/>
  <c r="M3680" i="16"/>
  <c r="M3681" i="16"/>
  <c r="M3682" i="16"/>
  <c r="M3683" i="16"/>
  <c r="M3684" i="16"/>
  <c r="M3685" i="16"/>
  <c r="M3686" i="16"/>
  <c r="M3687" i="16"/>
  <c r="M3688" i="16"/>
  <c r="M3689" i="16"/>
  <c r="M3690" i="16"/>
  <c r="M3691" i="16"/>
  <c r="M3692" i="16"/>
  <c r="M3693" i="16"/>
  <c r="M3694" i="16"/>
  <c r="M3695" i="16"/>
  <c r="M3696" i="16"/>
  <c r="M3697" i="16"/>
  <c r="M3698" i="16"/>
  <c r="M3699" i="16"/>
  <c r="M3700" i="16"/>
  <c r="M3701" i="16"/>
  <c r="M3702" i="16"/>
  <c r="M3703" i="16"/>
  <c r="M3704" i="16"/>
  <c r="M3705" i="16"/>
  <c r="M3706" i="16"/>
  <c r="M3707" i="16"/>
  <c r="M3708" i="16"/>
  <c r="M3709" i="16"/>
  <c r="M3710" i="16"/>
  <c r="M3711" i="16"/>
  <c r="M3712" i="16"/>
  <c r="M3713" i="16"/>
  <c r="M3714" i="16"/>
  <c r="M3715" i="16"/>
  <c r="M3716" i="16"/>
  <c r="M3717" i="16"/>
  <c r="M3718" i="16"/>
  <c r="M3719" i="16"/>
  <c r="M3720" i="16"/>
  <c r="M3721" i="16"/>
  <c r="M3722" i="16"/>
  <c r="M3723" i="16"/>
  <c r="M3724" i="16"/>
  <c r="M3725" i="16"/>
  <c r="M3726" i="16"/>
  <c r="M3727" i="16"/>
  <c r="M3728" i="16"/>
  <c r="M3729" i="16"/>
  <c r="M3730" i="16"/>
  <c r="M3731" i="16"/>
  <c r="M3732" i="16"/>
  <c r="M3733" i="16"/>
  <c r="M3734" i="16"/>
  <c r="M3735" i="16"/>
  <c r="M3736" i="16"/>
  <c r="M3737" i="16"/>
  <c r="M3738" i="16"/>
  <c r="M3739" i="16"/>
  <c r="M3740" i="16"/>
  <c r="M3741" i="16"/>
  <c r="M3742" i="16"/>
  <c r="M3743" i="16"/>
  <c r="M3744" i="16"/>
  <c r="M3745" i="16"/>
  <c r="M3746" i="16"/>
  <c r="M3747" i="16"/>
  <c r="M3748" i="16"/>
  <c r="M3749" i="16"/>
  <c r="M3750" i="16"/>
  <c r="M3751" i="16"/>
  <c r="M3752" i="16"/>
  <c r="M3753" i="16"/>
  <c r="M3754" i="16"/>
  <c r="M3755" i="16"/>
  <c r="M3756" i="16"/>
  <c r="M3757" i="16"/>
  <c r="M3758" i="16"/>
  <c r="M3759" i="16"/>
  <c r="M3760" i="16"/>
  <c r="M3761" i="16"/>
  <c r="M3762" i="16"/>
  <c r="M3763" i="16"/>
  <c r="M3764" i="16"/>
  <c r="M3765" i="16"/>
  <c r="M3766" i="16"/>
  <c r="M3767" i="16"/>
  <c r="M3768" i="16"/>
  <c r="M3769" i="16"/>
  <c r="M3770" i="16"/>
  <c r="M3771" i="16"/>
  <c r="M3772" i="16"/>
  <c r="M3773" i="16"/>
  <c r="M3774" i="16"/>
  <c r="M3775" i="16"/>
  <c r="M3776" i="16"/>
  <c r="M3777" i="16"/>
  <c r="M3778" i="16"/>
  <c r="M3779" i="16"/>
  <c r="M3780" i="16"/>
  <c r="M3781" i="16"/>
  <c r="M3782" i="16"/>
  <c r="M3783" i="16"/>
  <c r="M3784" i="16"/>
  <c r="M3785" i="16"/>
  <c r="M3786" i="16"/>
  <c r="M3787" i="16"/>
  <c r="M3788" i="16"/>
  <c r="M3789" i="16"/>
  <c r="M3790" i="16"/>
  <c r="M3791" i="16"/>
  <c r="M3792" i="16"/>
  <c r="M3793" i="16"/>
  <c r="M3794" i="16"/>
  <c r="M3795" i="16"/>
  <c r="M3796" i="16"/>
  <c r="M3797" i="16"/>
  <c r="M3798" i="16"/>
  <c r="M3799" i="16"/>
  <c r="M3800" i="16"/>
  <c r="M3801" i="16"/>
  <c r="M3802" i="16"/>
  <c r="M3803" i="16"/>
  <c r="M3804" i="16"/>
  <c r="M3805" i="16"/>
  <c r="M3806" i="16"/>
  <c r="M3807" i="16"/>
  <c r="M3808" i="16"/>
  <c r="M3809" i="16"/>
  <c r="M3810" i="16"/>
  <c r="M3811" i="16"/>
  <c r="M3812" i="16"/>
  <c r="M3813" i="16"/>
  <c r="M3814" i="16"/>
  <c r="M3815" i="16"/>
  <c r="M3816" i="16"/>
  <c r="M3817" i="16"/>
  <c r="M3818" i="16"/>
  <c r="M3819" i="16"/>
  <c r="M3820" i="16"/>
  <c r="M3821" i="16"/>
  <c r="M3822" i="16"/>
  <c r="M3823" i="16"/>
  <c r="M3824" i="16"/>
  <c r="M3825" i="16"/>
  <c r="M3826" i="16"/>
  <c r="M3827" i="16"/>
  <c r="M3828" i="16"/>
  <c r="M3829" i="16"/>
  <c r="M3830" i="16"/>
  <c r="M3831" i="16"/>
  <c r="M3832" i="16"/>
  <c r="M3833" i="16"/>
  <c r="M3834" i="16"/>
  <c r="M3835" i="16"/>
  <c r="M3836" i="16"/>
  <c r="M3837" i="16"/>
  <c r="M3838" i="16"/>
  <c r="M3839" i="16"/>
  <c r="M3840" i="16"/>
  <c r="M3841" i="16"/>
  <c r="M3842" i="16"/>
  <c r="M3843" i="16"/>
  <c r="L46" i="16"/>
  <c r="K46" i="16" s="1"/>
  <c r="L44" i="16"/>
  <c r="K44" i="16" s="1"/>
  <c r="H44" i="16" s="1"/>
  <c r="L45" i="16"/>
  <c r="K45" i="16" s="1"/>
  <c r="L47" i="16"/>
  <c r="K47" i="16" s="1"/>
  <c r="L48" i="16"/>
  <c r="L49" i="16"/>
  <c r="K49" i="16" s="1"/>
  <c r="L50" i="16"/>
  <c r="K50" i="16" s="1"/>
  <c r="L51" i="16"/>
  <c r="K51" i="16" s="1"/>
  <c r="H51" i="16" s="1"/>
  <c r="L52" i="16"/>
  <c r="K52" i="16" s="1"/>
  <c r="L53" i="16"/>
  <c r="K53" i="16" s="1"/>
  <c r="H53" i="16" s="1"/>
  <c r="L54" i="16"/>
  <c r="K54" i="16" s="1"/>
  <c r="L55" i="16"/>
  <c r="K55" i="16" s="1"/>
  <c r="L56" i="16"/>
  <c r="K56" i="16" s="1"/>
  <c r="L57" i="16"/>
  <c r="K57" i="16" s="1"/>
  <c r="L58" i="16"/>
  <c r="K58" i="16" s="1"/>
  <c r="L59" i="16"/>
  <c r="K59" i="16" s="1"/>
  <c r="H59" i="16" s="1"/>
  <c r="L60" i="16"/>
  <c r="K60" i="16" s="1"/>
  <c r="L61" i="16"/>
  <c r="K61" i="16" s="1"/>
  <c r="H61" i="16" s="1"/>
  <c r="L62" i="16"/>
  <c r="K62" i="16" s="1"/>
  <c r="L63" i="16"/>
  <c r="K63" i="16" s="1"/>
  <c r="L64" i="16"/>
  <c r="K64" i="16" s="1"/>
  <c r="L65" i="16"/>
  <c r="K65" i="16" s="1"/>
  <c r="L66" i="16"/>
  <c r="K66" i="16" s="1"/>
  <c r="L67" i="16"/>
  <c r="K67" i="16" s="1"/>
  <c r="H67" i="16" s="1"/>
  <c r="L68" i="16"/>
  <c r="K68" i="16" s="1"/>
  <c r="L69" i="16"/>
  <c r="K69" i="16" s="1"/>
  <c r="H69" i="16" s="1"/>
  <c r="L70" i="16"/>
  <c r="K70" i="16" s="1"/>
  <c r="L71" i="16"/>
  <c r="K71" i="16" s="1"/>
  <c r="L72" i="16"/>
  <c r="K72" i="16" s="1"/>
  <c r="L73" i="16"/>
  <c r="K73" i="16" s="1"/>
  <c r="L74" i="16"/>
  <c r="K74" i="16" s="1"/>
  <c r="L75" i="16"/>
  <c r="K75" i="16" s="1"/>
  <c r="H75" i="16" s="1"/>
  <c r="L76" i="16"/>
  <c r="K76" i="16" s="1"/>
  <c r="L77" i="16"/>
  <c r="K77" i="16" s="1"/>
  <c r="L78" i="16"/>
  <c r="K78" i="16" s="1"/>
  <c r="L79" i="16"/>
  <c r="K79" i="16" s="1"/>
  <c r="L80" i="16"/>
  <c r="K80" i="16" s="1"/>
  <c r="L81" i="16"/>
  <c r="K81" i="16" s="1"/>
  <c r="L82" i="16"/>
  <c r="K82" i="16" s="1"/>
  <c r="L83" i="16"/>
  <c r="K83" i="16" s="1"/>
  <c r="H83" i="16" s="1"/>
  <c r="L84" i="16"/>
  <c r="K84" i="16" s="1"/>
  <c r="L85" i="16"/>
  <c r="K85" i="16" s="1"/>
  <c r="L86" i="16"/>
  <c r="K86" i="16" s="1"/>
  <c r="L87" i="16"/>
  <c r="K87" i="16" s="1"/>
  <c r="L88" i="16"/>
  <c r="K88" i="16" s="1"/>
  <c r="L89" i="16"/>
  <c r="K89" i="16" s="1"/>
  <c r="L90" i="16"/>
  <c r="K90" i="16" s="1"/>
  <c r="L91" i="16"/>
  <c r="K91" i="16" s="1"/>
  <c r="H91" i="16" s="1"/>
  <c r="L92" i="16"/>
  <c r="K92" i="16" s="1"/>
  <c r="L93" i="16"/>
  <c r="K93" i="16" s="1"/>
  <c r="L94" i="16"/>
  <c r="K94" i="16" s="1"/>
  <c r="L95" i="16"/>
  <c r="K95" i="16" s="1"/>
  <c r="L96" i="16"/>
  <c r="K96" i="16" s="1"/>
  <c r="L97" i="16"/>
  <c r="K97" i="16" s="1"/>
  <c r="L98" i="16"/>
  <c r="K98" i="16" s="1"/>
  <c r="L99" i="16"/>
  <c r="K99" i="16" s="1"/>
  <c r="H99" i="16" s="1"/>
  <c r="L100" i="16"/>
  <c r="K100" i="16" s="1"/>
  <c r="L101" i="16"/>
  <c r="K101" i="16" s="1"/>
  <c r="L102" i="16"/>
  <c r="K102" i="16" s="1"/>
  <c r="L103" i="16"/>
  <c r="K103" i="16" s="1"/>
  <c r="L104" i="16"/>
  <c r="K104" i="16" s="1"/>
  <c r="L105" i="16"/>
  <c r="K105" i="16" s="1"/>
  <c r="L106" i="16"/>
  <c r="K106" i="16" s="1"/>
  <c r="L107" i="16"/>
  <c r="K107" i="16" s="1"/>
  <c r="H107" i="16" s="1"/>
  <c r="L108" i="16"/>
  <c r="K108" i="16" s="1"/>
  <c r="L109" i="16"/>
  <c r="K109" i="16" s="1"/>
  <c r="L110" i="16"/>
  <c r="K110" i="16" s="1"/>
  <c r="L111" i="16"/>
  <c r="K111" i="16" s="1"/>
  <c r="L112" i="16"/>
  <c r="K112" i="16" s="1"/>
  <c r="L113" i="16"/>
  <c r="K113" i="16" s="1"/>
  <c r="L114" i="16"/>
  <c r="K114" i="16" s="1"/>
  <c r="L115" i="16"/>
  <c r="K115" i="16" s="1"/>
  <c r="H115" i="16" s="1"/>
  <c r="L116" i="16"/>
  <c r="K116" i="16" s="1"/>
  <c r="L117" i="16"/>
  <c r="K117" i="16" s="1"/>
  <c r="H117" i="16" s="1"/>
  <c r="L118" i="16"/>
  <c r="K118" i="16" s="1"/>
  <c r="L119" i="16"/>
  <c r="K119" i="16" s="1"/>
  <c r="L120" i="16"/>
  <c r="K120" i="16" s="1"/>
  <c r="L121" i="16"/>
  <c r="K121" i="16" s="1"/>
  <c r="L122" i="16"/>
  <c r="K122" i="16" s="1"/>
  <c r="L123" i="16"/>
  <c r="K123" i="16" s="1"/>
  <c r="H123" i="16" s="1"/>
  <c r="L124" i="16"/>
  <c r="K124" i="16" s="1"/>
  <c r="L125" i="16"/>
  <c r="K125" i="16" s="1"/>
  <c r="L126" i="16"/>
  <c r="K126" i="16" s="1"/>
  <c r="L127" i="16"/>
  <c r="K127" i="16" s="1"/>
  <c r="L128" i="16"/>
  <c r="K128" i="16" s="1"/>
  <c r="L129" i="16"/>
  <c r="K129" i="16" s="1"/>
  <c r="L130" i="16"/>
  <c r="K130" i="16" s="1"/>
  <c r="L131" i="16"/>
  <c r="K131" i="16" s="1"/>
  <c r="H131" i="16" s="1"/>
  <c r="L132" i="16"/>
  <c r="K132" i="16" s="1"/>
  <c r="H132" i="16" s="1"/>
  <c r="L133" i="16"/>
  <c r="K133" i="16" s="1"/>
  <c r="L134" i="16"/>
  <c r="K134" i="16" s="1"/>
  <c r="L135" i="16"/>
  <c r="K135" i="16" s="1"/>
  <c r="L136" i="16"/>
  <c r="K136" i="16" s="1"/>
  <c r="L137" i="16"/>
  <c r="K137" i="16" s="1"/>
  <c r="L138" i="16"/>
  <c r="K138" i="16" s="1"/>
  <c r="L139" i="16"/>
  <c r="K139" i="16" s="1"/>
  <c r="H139" i="16" s="1"/>
  <c r="L140" i="16"/>
  <c r="K140" i="16" s="1"/>
  <c r="L141" i="16"/>
  <c r="K141" i="16" s="1"/>
  <c r="L142" i="16"/>
  <c r="K142" i="16" s="1"/>
  <c r="L143" i="16"/>
  <c r="K143" i="16" s="1"/>
  <c r="L144" i="16"/>
  <c r="K144" i="16" s="1"/>
  <c r="L145" i="16"/>
  <c r="K145" i="16" s="1"/>
  <c r="L146" i="16"/>
  <c r="K146" i="16" s="1"/>
  <c r="L147" i="16"/>
  <c r="K147" i="16" s="1"/>
  <c r="H147" i="16" s="1"/>
  <c r="L148" i="16"/>
  <c r="K148" i="16" s="1"/>
  <c r="L149" i="16"/>
  <c r="K149" i="16" s="1"/>
  <c r="L150" i="16"/>
  <c r="K150" i="16" s="1"/>
  <c r="L151" i="16"/>
  <c r="K151" i="16" s="1"/>
  <c r="L152" i="16"/>
  <c r="K152" i="16" s="1"/>
  <c r="L153" i="16"/>
  <c r="K153" i="16" s="1"/>
  <c r="L154" i="16"/>
  <c r="K154" i="16" s="1"/>
  <c r="L155" i="16"/>
  <c r="K155" i="16" s="1"/>
  <c r="H155" i="16" s="1"/>
  <c r="L156" i="16"/>
  <c r="K156" i="16" s="1"/>
  <c r="L157" i="16"/>
  <c r="K157" i="16" s="1"/>
  <c r="L158" i="16"/>
  <c r="K158" i="16" s="1"/>
  <c r="L159" i="16"/>
  <c r="K159" i="16" s="1"/>
  <c r="L160" i="16"/>
  <c r="K160" i="16" s="1"/>
  <c r="L161" i="16"/>
  <c r="K161" i="16" s="1"/>
  <c r="L162" i="16"/>
  <c r="K162" i="16" s="1"/>
  <c r="L163" i="16"/>
  <c r="K163" i="16" s="1"/>
  <c r="H163" i="16" s="1"/>
  <c r="L164" i="16"/>
  <c r="K164" i="16" s="1"/>
  <c r="L165" i="16"/>
  <c r="K165" i="16" s="1"/>
  <c r="L166" i="16"/>
  <c r="K166" i="16" s="1"/>
  <c r="L167" i="16"/>
  <c r="K167" i="16" s="1"/>
  <c r="L168" i="16"/>
  <c r="K168" i="16" s="1"/>
  <c r="L169" i="16"/>
  <c r="K169" i="16" s="1"/>
  <c r="L170" i="16"/>
  <c r="K170" i="16" s="1"/>
  <c r="L171" i="16"/>
  <c r="K171" i="16" s="1"/>
  <c r="L172" i="16"/>
  <c r="K172" i="16" s="1"/>
  <c r="L173" i="16"/>
  <c r="K173" i="16" s="1"/>
  <c r="L174" i="16"/>
  <c r="K174" i="16" s="1"/>
  <c r="L175" i="16"/>
  <c r="K175" i="16" s="1"/>
  <c r="L176" i="16"/>
  <c r="K176" i="16" s="1"/>
  <c r="L177" i="16"/>
  <c r="K177" i="16" s="1"/>
  <c r="L178" i="16"/>
  <c r="K178" i="16" s="1"/>
  <c r="L179" i="16"/>
  <c r="K179" i="16" s="1"/>
  <c r="H179" i="16" s="1"/>
  <c r="L180" i="16"/>
  <c r="K180" i="16" s="1"/>
  <c r="L181" i="16"/>
  <c r="K181" i="16" s="1"/>
  <c r="L182" i="16"/>
  <c r="K182" i="16" s="1"/>
  <c r="L183" i="16"/>
  <c r="K183" i="16" s="1"/>
  <c r="L184" i="16"/>
  <c r="K184" i="16" s="1"/>
  <c r="L185" i="16"/>
  <c r="K185" i="16" s="1"/>
  <c r="L186" i="16"/>
  <c r="K186" i="16" s="1"/>
  <c r="L187" i="16"/>
  <c r="K187" i="16" s="1"/>
  <c r="H187" i="16" s="1"/>
  <c r="L188" i="16"/>
  <c r="K188" i="16" s="1"/>
  <c r="L189" i="16"/>
  <c r="K189" i="16" s="1"/>
  <c r="L190" i="16"/>
  <c r="K190" i="16" s="1"/>
  <c r="L191" i="16"/>
  <c r="K191" i="16" s="1"/>
  <c r="L192" i="16"/>
  <c r="K192" i="16" s="1"/>
  <c r="L193" i="16"/>
  <c r="K193" i="16" s="1"/>
  <c r="L194" i="16"/>
  <c r="K194" i="16" s="1"/>
  <c r="L195" i="16"/>
  <c r="K195" i="16" s="1"/>
  <c r="H195" i="16" s="1"/>
  <c r="L196" i="16"/>
  <c r="K196" i="16" s="1"/>
  <c r="H196" i="16" s="1"/>
  <c r="L197" i="16"/>
  <c r="K197" i="16" s="1"/>
  <c r="L198" i="16"/>
  <c r="K198" i="16" s="1"/>
  <c r="L199" i="16"/>
  <c r="K199" i="16" s="1"/>
  <c r="L200" i="16"/>
  <c r="K200" i="16" s="1"/>
  <c r="L201" i="16"/>
  <c r="K201" i="16" s="1"/>
  <c r="L202" i="16"/>
  <c r="K202" i="16" s="1"/>
  <c r="L203" i="16"/>
  <c r="K203" i="16" s="1"/>
  <c r="H203" i="16" s="1"/>
  <c r="L204" i="16"/>
  <c r="K204" i="16" s="1"/>
  <c r="H204" i="16" s="1"/>
  <c r="L205" i="16"/>
  <c r="K205" i="16" s="1"/>
  <c r="L206" i="16"/>
  <c r="K206" i="16" s="1"/>
  <c r="L207" i="16"/>
  <c r="K207" i="16" s="1"/>
  <c r="L208" i="16"/>
  <c r="K208" i="16" s="1"/>
  <c r="L209" i="16"/>
  <c r="K209" i="16" s="1"/>
  <c r="L210" i="16"/>
  <c r="K210" i="16" s="1"/>
  <c r="L211" i="16"/>
  <c r="K211" i="16" s="1"/>
  <c r="H211" i="16" s="1"/>
  <c r="L212" i="16"/>
  <c r="K212" i="16" s="1"/>
  <c r="L213" i="16"/>
  <c r="K213" i="16" s="1"/>
  <c r="L214" i="16"/>
  <c r="K214" i="16" s="1"/>
  <c r="L215" i="16"/>
  <c r="K215" i="16" s="1"/>
  <c r="L216" i="16"/>
  <c r="K216" i="16" s="1"/>
  <c r="L217" i="16"/>
  <c r="K217" i="16" s="1"/>
  <c r="L218" i="16"/>
  <c r="K218" i="16" s="1"/>
  <c r="L219" i="16"/>
  <c r="K219" i="16" s="1"/>
  <c r="H219" i="16" s="1"/>
  <c r="L220" i="16"/>
  <c r="K220" i="16" s="1"/>
  <c r="L221" i="16"/>
  <c r="K221" i="16" s="1"/>
  <c r="L222" i="16"/>
  <c r="K222" i="16" s="1"/>
  <c r="L223" i="16"/>
  <c r="K223" i="16" s="1"/>
  <c r="L224" i="16"/>
  <c r="K224" i="16" s="1"/>
  <c r="L225" i="16"/>
  <c r="K225" i="16" s="1"/>
  <c r="L226" i="16"/>
  <c r="K226" i="16" s="1"/>
  <c r="L227" i="16"/>
  <c r="K227" i="16" s="1"/>
  <c r="H227" i="16" s="1"/>
  <c r="L228" i="16"/>
  <c r="K228" i="16" s="1"/>
  <c r="L229" i="16"/>
  <c r="K229" i="16" s="1"/>
  <c r="L230" i="16"/>
  <c r="K230" i="16" s="1"/>
  <c r="L231" i="16"/>
  <c r="K231" i="16" s="1"/>
  <c r="L232" i="16"/>
  <c r="K232" i="16" s="1"/>
  <c r="L233" i="16"/>
  <c r="K233" i="16" s="1"/>
  <c r="L234" i="16"/>
  <c r="K234" i="16" s="1"/>
  <c r="L235" i="16"/>
  <c r="K235" i="16" s="1"/>
  <c r="H235" i="16" s="1"/>
  <c r="L236" i="16"/>
  <c r="K236" i="16" s="1"/>
  <c r="L237" i="16"/>
  <c r="K237" i="16" s="1"/>
  <c r="L238" i="16"/>
  <c r="K238" i="16" s="1"/>
  <c r="L239" i="16"/>
  <c r="K239" i="16" s="1"/>
  <c r="L240" i="16"/>
  <c r="K240" i="16" s="1"/>
  <c r="L241" i="16"/>
  <c r="K241" i="16" s="1"/>
  <c r="L242" i="16"/>
  <c r="K242" i="16" s="1"/>
  <c r="L243" i="16"/>
  <c r="K243" i="16" s="1"/>
  <c r="H243" i="16" s="1"/>
  <c r="L244" i="16"/>
  <c r="K244" i="16" s="1"/>
  <c r="L245" i="16"/>
  <c r="K245" i="16" s="1"/>
  <c r="L246" i="16"/>
  <c r="K246" i="16" s="1"/>
  <c r="L247" i="16"/>
  <c r="K247" i="16" s="1"/>
  <c r="L248" i="16"/>
  <c r="K248" i="16" s="1"/>
  <c r="L249" i="16"/>
  <c r="K249" i="16" s="1"/>
  <c r="L250" i="16"/>
  <c r="K250" i="16" s="1"/>
  <c r="L251" i="16"/>
  <c r="K251" i="16" s="1"/>
  <c r="H251" i="16" s="1"/>
  <c r="L252" i="16"/>
  <c r="K252" i="16" s="1"/>
  <c r="H252" i="16" s="1"/>
  <c r="L253" i="16"/>
  <c r="K253" i="16" s="1"/>
  <c r="H253" i="16" s="1"/>
  <c r="L254" i="16"/>
  <c r="K254" i="16" s="1"/>
  <c r="L255" i="16"/>
  <c r="K255" i="16" s="1"/>
  <c r="L256" i="16"/>
  <c r="K256" i="16" s="1"/>
  <c r="L257" i="16"/>
  <c r="K257" i="16" s="1"/>
  <c r="L258" i="16"/>
  <c r="K258" i="16" s="1"/>
  <c r="L259" i="16"/>
  <c r="K259" i="16" s="1"/>
  <c r="H259" i="16" s="1"/>
  <c r="L260" i="16"/>
  <c r="K260" i="16" s="1"/>
  <c r="H260" i="16" s="1"/>
  <c r="L261" i="16"/>
  <c r="K261" i="16" s="1"/>
  <c r="L262" i="16"/>
  <c r="K262" i="16" s="1"/>
  <c r="L263" i="16"/>
  <c r="K263" i="16" s="1"/>
  <c r="L264" i="16"/>
  <c r="K264" i="16" s="1"/>
  <c r="L265" i="16"/>
  <c r="K265" i="16" s="1"/>
  <c r="L266" i="16"/>
  <c r="K266" i="16" s="1"/>
  <c r="L267" i="16"/>
  <c r="K267" i="16" s="1"/>
  <c r="H267" i="16" s="1"/>
  <c r="L268" i="16"/>
  <c r="K268" i="16" s="1"/>
  <c r="H268" i="16" s="1"/>
  <c r="L269" i="16"/>
  <c r="K269" i="16" s="1"/>
  <c r="H269" i="16" s="1"/>
  <c r="L270" i="16"/>
  <c r="K270" i="16" s="1"/>
  <c r="L271" i="16"/>
  <c r="K271" i="16" s="1"/>
  <c r="L272" i="16"/>
  <c r="K272" i="16" s="1"/>
  <c r="L273" i="16"/>
  <c r="K273" i="16" s="1"/>
  <c r="L274" i="16"/>
  <c r="K274" i="16" s="1"/>
  <c r="L275" i="16"/>
  <c r="K275" i="16" s="1"/>
  <c r="H275" i="16" s="1"/>
  <c r="L276" i="16"/>
  <c r="K276" i="16" s="1"/>
  <c r="L277" i="16"/>
  <c r="K277" i="16" s="1"/>
  <c r="H277" i="16" s="1"/>
  <c r="L278" i="16"/>
  <c r="K278" i="16" s="1"/>
  <c r="L279" i="16"/>
  <c r="K279" i="16" s="1"/>
  <c r="L280" i="16"/>
  <c r="K280" i="16" s="1"/>
  <c r="L281" i="16"/>
  <c r="K281" i="16" s="1"/>
  <c r="L282" i="16"/>
  <c r="K282" i="16" s="1"/>
  <c r="L283" i="16"/>
  <c r="K283" i="16" s="1"/>
  <c r="H283" i="16" s="1"/>
  <c r="L284" i="16"/>
  <c r="K284" i="16" s="1"/>
  <c r="L285" i="16"/>
  <c r="K285" i="16" s="1"/>
  <c r="L286" i="16"/>
  <c r="K286" i="16" s="1"/>
  <c r="L287" i="16"/>
  <c r="K287" i="16" s="1"/>
  <c r="L288" i="16"/>
  <c r="K288" i="16" s="1"/>
  <c r="L289" i="16"/>
  <c r="K289" i="16" s="1"/>
  <c r="L290" i="16"/>
  <c r="K290" i="16" s="1"/>
  <c r="L291" i="16"/>
  <c r="K291" i="16" s="1"/>
  <c r="H291" i="16" s="1"/>
  <c r="L292" i="16"/>
  <c r="K292" i="16" s="1"/>
  <c r="L293" i="16"/>
  <c r="K293" i="16" s="1"/>
  <c r="L294" i="16"/>
  <c r="K294" i="16" s="1"/>
  <c r="L295" i="16"/>
  <c r="K295" i="16" s="1"/>
  <c r="L296" i="16"/>
  <c r="K296" i="16" s="1"/>
  <c r="L297" i="16"/>
  <c r="K297" i="16" s="1"/>
  <c r="L298" i="16"/>
  <c r="K298" i="16" s="1"/>
  <c r="L299" i="16"/>
  <c r="K299" i="16" s="1"/>
  <c r="H299" i="16" s="1"/>
  <c r="L300" i="16"/>
  <c r="K300" i="16" s="1"/>
  <c r="L301" i="16"/>
  <c r="K301" i="16" s="1"/>
  <c r="H301" i="16" s="1"/>
  <c r="L302" i="16"/>
  <c r="K302" i="16" s="1"/>
  <c r="L303" i="16"/>
  <c r="K303" i="16" s="1"/>
  <c r="L304" i="16"/>
  <c r="K304" i="16" s="1"/>
  <c r="L305" i="16"/>
  <c r="K305" i="16" s="1"/>
  <c r="L306" i="16"/>
  <c r="K306" i="16" s="1"/>
  <c r="L307" i="16"/>
  <c r="K307" i="16" s="1"/>
  <c r="H307" i="16" s="1"/>
  <c r="L308" i="16"/>
  <c r="K308" i="16" s="1"/>
  <c r="L309" i="16"/>
  <c r="K309" i="16" s="1"/>
  <c r="L310" i="16"/>
  <c r="K310" i="16" s="1"/>
  <c r="L311" i="16"/>
  <c r="K311" i="16" s="1"/>
  <c r="L312" i="16"/>
  <c r="K312" i="16" s="1"/>
  <c r="L313" i="16"/>
  <c r="K313" i="16" s="1"/>
  <c r="L314" i="16"/>
  <c r="K314" i="16" s="1"/>
  <c r="L315" i="16"/>
  <c r="K315" i="16" s="1"/>
  <c r="H315" i="16" s="1"/>
  <c r="L316" i="16"/>
  <c r="K316" i="16" s="1"/>
  <c r="H316" i="16" s="1"/>
  <c r="L317" i="16"/>
  <c r="K317" i="16" s="1"/>
  <c r="L318" i="16"/>
  <c r="K318" i="16" s="1"/>
  <c r="L319" i="16"/>
  <c r="K319" i="16" s="1"/>
  <c r="L320" i="16"/>
  <c r="K320" i="16" s="1"/>
  <c r="L321" i="16"/>
  <c r="K321" i="16" s="1"/>
  <c r="L322" i="16"/>
  <c r="K322" i="16" s="1"/>
  <c r="L323" i="16"/>
  <c r="K323" i="16" s="1"/>
  <c r="H323" i="16" s="1"/>
  <c r="L324" i="16"/>
  <c r="K324" i="16" s="1"/>
  <c r="H324" i="16" s="1"/>
  <c r="L325" i="16"/>
  <c r="K325" i="16" s="1"/>
  <c r="H325" i="16" s="1"/>
  <c r="L326" i="16"/>
  <c r="K326" i="16" s="1"/>
  <c r="L327" i="16"/>
  <c r="K327" i="16" s="1"/>
  <c r="L328" i="16"/>
  <c r="K328" i="16" s="1"/>
  <c r="L329" i="16"/>
  <c r="K329" i="16" s="1"/>
  <c r="L330" i="16"/>
  <c r="K330" i="16" s="1"/>
  <c r="L331" i="16"/>
  <c r="K331" i="16" s="1"/>
  <c r="H331" i="16" s="1"/>
  <c r="L332" i="16"/>
  <c r="K332" i="16" s="1"/>
  <c r="H332" i="16" s="1"/>
  <c r="L333" i="16"/>
  <c r="K333" i="16" s="1"/>
  <c r="L334" i="16"/>
  <c r="K334" i="16" s="1"/>
  <c r="L335" i="16"/>
  <c r="K335" i="16" s="1"/>
  <c r="L336" i="16"/>
  <c r="K336" i="16" s="1"/>
  <c r="L337" i="16"/>
  <c r="K337" i="16" s="1"/>
  <c r="L338" i="16"/>
  <c r="K338" i="16" s="1"/>
  <c r="L339" i="16"/>
  <c r="K339" i="16" s="1"/>
  <c r="H339" i="16" s="1"/>
  <c r="L340" i="16"/>
  <c r="K340" i="16" s="1"/>
  <c r="L341" i="16"/>
  <c r="K341" i="16" s="1"/>
  <c r="H341" i="16" s="1"/>
  <c r="L342" i="16"/>
  <c r="K342" i="16" s="1"/>
  <c r="L343" i="16"/>
  <c r="K343" i="16" s="1"/>
  <c r="L344" i="16"/>
  <c r="K344" i="16" s="1"/>
  <c r="L345" i="16"/>
  <c r="K345" i="16" s="1"/>
  <c r="L346" i="16"/>
  <c r="K346" i="16" s="1"/>
  <c r="L347" i="16"/>
  <c r="K347" i="16" s="1"/>
  <c r="H347" i="16" s="1"/>
  <c r="L348" i="16"/>
  <c r="K348" i="16" s="1"/>
  <c r="L349" i="16"/>
  <c r="K349" i="16" s="1"/>
  <c r="L350" i="16"/>
  <c r="K350" i="16" s="1"/>
  <c r="L351" i="16"/>
  <c r="K351" i="16" s="1"/>
  <c r="L352" i="16"/>
  <c r="K352" i="16" s="1"/>
  <c r="L353" i="16"/>
  <c r="K353" i="16" s="1"/>
  <c r="L354" i="16"/>
  <c r="K354" i="16" s="1"/>
  <c r="L355" i="16"/>
  <c r="K355" i="16" s="1"/>
  <c r="H355" i="16" s="1"/>
  <c r="L356" i="16"/>
  <c r="K356" i="16" s="1"/>
  <c r="L357" i="16"/>
  <c r="K357" i="16" s="1"/>
  <c r="L358" i="16"/>
  <c r="K358" i="16" s="1"/>
  <c r="L359" i="16"/>
  <c r="K359" i="16" s="1"/>
  <c r="L360" i="16"/>
  <c r="K360" i="16" s="1"/>
  <c r="L361" i="16"/>
  <c r="K361" i="16" s="1"/>
  <c r="L362" i="16"/>
  <c r="K362" i="16" s="1"/>
  <c r="L363" i="16"/>
  <c r="K363" i="16" s="1"/>
  <c r="H363" i="16" s="1"/>
  <c r="L364" i="16"/>
  <c r="K364" i="16" s="1"/>
  <c r="L365" i="16"/>
  <c r="K365" i="16" s="1"/>
  <c r="L366" i="16"/>
  <c r="K366" i="16" s="1"/>
  <c r="L367" i="16"/>
  <c r="K367" i="16" s="1"/>
  <c r="L368" i="16"/>
  <c r="K368" i="16" s="1"/>
  <c r="L369" i="16"/>
  <c r="K369" i="16" s="1"/>
  <c r="L370" i="16"/>
  <c r="K370" i="16" s="1"/>
  <c r="L371" i="16"/>
  <c r="K371" i="16" s="1"/>
  <c r="H371" i="16" s="1"/>
  <c r="L372" i="16"/>
  <c r="K372" i="16" s="1"/>
  <c r="L373" i="16"/>
  <c r="K373" i="16" s="1"/>
  <c r="H373" i="16" s="1"/>
  <c r="L374" i="16"/>
  <c r="K374" i="16" s="1"/>
  <c r="L375" i="16"/>
  <c r="K375" i="16" s="1"/>
  <c r="L376" i="16"/>
  <c r="K376" i="16" s="1"/>
  <c r="L377" i="16"/>
  <c r="K377" i="16" s="1"/>
  <c r="L378" i="16"/>
  <c r="K378" i="16" s="1"/>
  <c r="L379" i="16"/>
  <c r="K379" i="16" s="1"/>
  <c r="H379" i="16" s="1"/>
  <c r="L380" i="16"/>
  <c r="K380" i="16" s="1"/>
  <c r="H380" i="16" s="1"/>
  <c r="L381" i="16"/>
  <c r="K381" i="16" s="1"/>
  <c r="H381" i="16" s="1"/>
  <c r="L382" i="16"/>
  <c r="K382" i="16" s="1"/>
  <c r="L383" i="16"/>
  <c r="K383" i="16" s="1"/>
  <c r="L384" i="16"/>
  <c r="K384" i="16" s="1"/>
  <c r="L385" i="16"/>
  <c r="K385" i="16" s="1"/>
  <c r="L386" i="16"/>
  <c r="K386" i="16" s="1"/>
  <c r="L387" i="16"/>
  <c r="K387" i="16" s="1"/>
  <c r="H387" i="16" s="1"/>
  <c r="L388" i="16"/>
  <c r="K388" i="16" s="1"/>
  <c r="H388" i="16" s="1"/>
  <c r="L389" i="16"/>
  <c r="K389" i="16" s="1"/>
  <c r="H389" i="16" s="1"/>
  <c r="L390" i="16"/>
  <c r="K390" i="16" s="1"/>
  <c r="L391" i="16"/>
  <c r="K391" i="16" s="1"/>
  <c r="L392" i="16"/>
  <c r="K392" i="16" s="1"/>
  <c r="L393" i="16"/>
  <c r="K393" i="16" s="1"/>
  <c r="L394" i="16"/>
  <c r="K394" i="16" s="1"/>
  <c r="L395" i="16"/>
  <c r="K395" i="16" s="1"/>
  <c r="H395" i="16" s="1"/>
  <c r="L396" i="16"/>
  <c r="K396" i="16" s="1"/>
  <c r="H396" i="16" s="1"/>
  <c r="L397" i="16"/>
  <c r="K397" i="16" s="1"/>
  <c r="L398" i="16"/>
  <c r="K398" i="16" s="1"/>
  <c r="L399" i="16"/>
  <c r="K399" i="16" s="1"/>
  <c r="L400" i="16"/>
  <c r="K400" i="16" s="1"/>
  <c r="L401" i="16"/>
  <c r="K401" i="16" s="1"/>
  <c r="L402" i="16"/>
  <c r="K402" i="16" s="1"/>
  <c r="L403" i="16"/>
  <c r="K403" i="16" s="1"/>
  <c r="H403" i="16" s="1"/>
  <c r="L404" i="16"/>
  <c r="K404" i="16" s="1"/>
  <c r="L405" i="16"/>
  <c r="K405" i="16" s="1"/>
  <c r="L406" i="16"/>
  <c r="K406" i="16" s="1"/>
  <c r="L407" i="16"/>
  <c r="K407" i="16" s="1"/>
  <c r="L408" i="16"/>
  <c r="K408" i="16" s="1"/>
  <c r="L409" i="16"/>
  <c r="K409" i="16" s="1"/>
  <c r="L410" i="16"/>
  <c r="K410" i="16" s="1"/>
  <c r="L411" i="16"/>
  <c r="K411" i="16" s="1"/>
  <c r="H411" i="16" s="1"/>
  <c r="L412" i="16"/>
  <c r="K412" i="16" s="1"/>
  <c r="L413" i="16"/>
  <c r="K413" i="16" s="1"/>
  <c r="H413" i="16" s="1"/>
  <c r="L414" i="16"/>
  <c r="K414" i="16" s="1"/>
  <c r="L415" i="16"/>
  <c r="K415" i="16" s="1"/>
  <c r="L416" i="16"/>
  <c r="K416" i="16" s="1"/>
  <c r="L417" i="16"/>
  <c r="K417" i="16" s="1"/>
  <c r="L418" i="16"/>
  <c r="K418" i="16" s="1"/>
  <c r="L419" i="16"/>
  <c r="K419" i="16" s="1"/>
  <c r="H419" i="16" s="1"/>
  <c r="L420" i="16"/>
  <c r="K420" i="16" s="1"/>
  <c r="L421" i="16"/>
  <c r="K421" i="16" s="1"/>
  <c r="L422" i="16"/>
  <c r="K422" i="16" s="1"/>
  <c r="L423" i="16"/>
  <c r="K423" i="16" s="1"/>
  <c r="L424" i="16"/>
  <c r="K424" i="16" s="1"/>
  <c r="L425" i="16"/>
  <c r="K425" i="16" s="1"/>
  <c r="L426" i="16"/>
  <c r="K426" i="16" s="1"/>
  <c r="L427" i="16"/>
  <c r="K427" i="16" s="1"/>
  <c r="H427" i="16" s="1"/>
  <c r="L428" i="16"/>
  <c r="K428" i="16" s="1"/>
  <c r="L429" i="16"/>
  <c r="K429" i="16" s="1"/>
  <c r="H429" i="16" s="1"/>
  <c r="L430" i="16"/>
  <c r="K430" i="16" s="1"/>
  <c r="L431" i="16"/>
  <c r="K431" i="16" s="1"/>
  <c r="L432" i="16"/>
  <c r="K432" i="16" s="1"/>
  <c r="L433" i="16"/>
  <c r="K433" i="16" s="1"/>
  <c r="L434" i="16"/>
  <c r="K434" i="16" s="1"/>
  <c r="L435" i="16"/>
  <c r="K435" i="16" s="1"/>
  <c r="H435" i="16" s="1"/>
  <c r="L436" i="16"/>
  <c r="K436" i="16" s="1"/>
  <c r="L437" i="16"/>
  <c r="K437" i="16" s="1"/>
  <c r="L438" i="16"/>
  <c r="K438" i="16" s="1"/>
  <c r="L439" i="16"/>
  <c r="K439" i="16" s="1"/>
  <c r="L440" i="16"/>
  <c r="K440" i="16" s="1"/>
  <c r="L441" i="16"/>
  <c r="K441" i="16" s="1"/>
  <c r="L442" i="16"/>
  <c r="K442" i="16" s="1"/>
  <c r="L443" i="16"/>
  <c r="K443" i="16" s="1"/>
  <c r="H443" i="16" s="1"/>
  <c r="L444" i="16"/>
  <c r="K444" i="16" s="1"/>
  <c r="H444" i="16" s="1"/>
  <c r="L445" i="16"/>
  <c r="K445" i="16" s="1"/>
  <c r="L446" i="16"/>
  <c r="K446" i="16" s="1"/>
  <c r="L447" i="16"/>
  <c r="K447" i="16" s="1"/>
  <c r="L448" i="16"/>
  <c r="K448" i="16" s="1"/>
  <c r="L449" i="16"/>
  <c r="K449" i="16" s="1"/>
  <c r="L450" i="16"/>
  <c r="K450" i="16" s="1"/>
  <c r="L451" i="16"/>
  <c r="K451" i="16" s="1"/>
  <c r="H451" i="16" s="1"/>
  <c r="L452" i="16"/>
  <c r="K452" i="16" s="1"/>
  <c r="H452" i="16" s="1"/>
  <c r="L453" i="16"/>
  <c r="K453" i="16" s="1"/>
  <c r="L454" i="16"/>
  <c r="K454" i="16" s="1"/>
  <c r="L455" i="16"/>
  <c r="K455" i="16" s="1"/>
  <c r="L456" i="16"/>
  <c r="K456" i="16" s="1"/>
  <c r="L457" i="16"/>
  <c r="K457" i="16" s="1"/>
  <c r="L458" i="16"/>
  <c r="K458" i="16" s="1"/>
  <c r="L459" i="16"/>
  <c r="K459" i="16" s="1"/>
  <c r="H459" i="16" s="1"/>
  <c r="L460" i="16"/>
  <c r="K460" i="16" s="1"/>
  <c r="H460" i="16" s="1"/>
  <c r="L461" i="16"/>
  <c r="K461" i="16" s="1"/>
  <c r="L462" i="16"/>
  <c r="K462" i="16" s="1"/>
  <c r="L463" i="16"/>
  <c r="K463" i="16" s="1"/>
  <c r="L464" i="16"/>
  <c r="K464" i="16" s="1"/>
  <c r="L465" i="16"/>
  <c r="K465" i="16" s="1"/>
  <c r="L466" i="16"/>
  <c r="K466" i="16" s="1"/>
  <c r="L467" i="16"/>
  <c r="K467" i="16" s="1"/>
  <c r="H467" i="16" s="1"/>
  <c r="L468" i="16"/>
  <c r="K468" i="16" s="1"/>
  <c r="L469" i="16"/>
  <c r="K469" i="16" s="1"/>
  <c r="H469" i="16" s="1"/>
  <c r="L470" i="16"/>
  <c r="K470" i="16" s="1"/>
  <c r="L471" i="16"/>
  <c r="K471" i="16" s="1"/>
  <c r="L472" i="16"/>
  <c r="K472" i="16" s="1"/>
  <c r="L473" i="16"/>
  <c r="K473" i="16" s="1"/>
  <c r="L474" i="16"/>
  <c r="K474" i="16" s="1"/>
  <c r="L475" i="16"/>
  <c r="K475" i="16" s="1"/>
  <c r="H475" i="16" s="1"/>
  <c r="L476" i="16"/>
  <c r="K476" i="16" s="1"/>
  <c r="L477" i="16"/>
  <c r="K477" i="16" s="1"/>
  <c r="H477" i="16" s="1"/>
  <c r="L478" i="16"/>
  <c r="K478" i="16" s="1"/>
  <c r="L479" i="16"/>
  <c r="K479" i="16" s="1"/>
  <c r="L480" i="16"/>
  <c r="K480" i="16" s="1"/>
  <c r="L481" i="16"/>
  <c r="K481" i="16" s="1"/>
  <c r="L482" i="16"/>
  <c r="K482" i="16" s="1"/>
  <c r="L483" i="16"/>
  <c r="K483" i="16" s="1"/>
  <c r="H483" i="16" s="1"/>
  <c r="L484" i="16"/>
  <c r="K484" i="16" s="1"/>
  <c r="L485" i="16"/>
  <c r="K485" i="16" s="1"/>
  <c r="L486" i="16"/>
  <c r="K486" i="16" s="1"/>
  <c r="L487" i="16"/>
  <c r="K487" i="16" s="1"/>
  <c r="L488" i="16"/>
  <c r="K488" i="16" s="1"/>
  <c r="L489" i="16"/>
  <c r="K489" i="16" s="1"/>
  <c r="L490" i="16"/>
  <c r="K490" i="16" s="1"/>
  <c r="L491" i="16"/>
  <c r="K491" i="16" s="1"/>
  <c r="H491" i="16" s="1"/>
  <c r="L492" i="16"/>
  <c r="K492" i="16" s="1"/>
  <c r="L493" i="16"/>
  <c r="K493" i="16" s="1"/>
  <c r="L494" i="16"/>
  <c r="K494" i="16" s="1"/>
  <c r="L495" i="16"/>
  <c r="K495" i="16" s="1"/>
  <c r="L496" i="16"/>
  <c r="K496" i="16" s="1"/>
  <c r="L497" i="16"/>
  <c r="K497" i="16" s="1"/>
  <c r="L498" i="16"/>
  <c r="K498" i="16" s="1"/>
  <c r="L499" i="16"/>
  <c r="K499" i="16" s="1"/>
  <c r="H499" i="16" s="1"/>
  <c r="L500" i="16"/>
  <c r="K500" i="16" s="1"/>
  <c r="L501" i="16"/>
  <c r="K501" i="16" s="1"/>
  <c r="L502" i="16"/>
  <c r="K502" i="16" s="1"/>
  <c r="L503" i="16"/>
  <c r="K503" i="16" s="1"/>
  <c r="L504" i="16"/>
  <c r="K504" i="16" s="1"/>
  <c r="L505" i="16"/>
  <c r="K505" i="16" s="1"/>
  <c r="L506" i="16"/>
  <c r="K506" i="16" s="1"/>
  <c r="L507" i="16"/>
  <c r="K507" i="16" s="1"/>
  <c r="H507" i="16" s="1"/>
  <c r="L508" i="16"/>
  <c r="K508" i="16" s="1"/>
  <c r="H508" i="16" s="1"/>
  <c r="L509" i="16"/>
  <c r="K509" i="16" s="1"/>
  <c r="L510" i="16"/>
  <c r="K510" i="16" s="1"/>
  <c r="L511" i="16"/>
  <c r="K511" i="16" s="1"/>
  <c r="L512" i="16"/>
  <c r="K512" i="16" s="1"/>
  <c r="L513" i="16"/>
  <c r="K513" i="16" s="1"/>
  <c r="L514" i="16"/>
  <c r="K514" i="16" s="1"/>
  <c r="L515" i="16"/>
  <c r="K515" i="16" s="1"/>
  <c r="H515" i="16" s="1"/>
  <c r="L516" i="16"/>
  <c r="K516" i="16" s="1"/>
  <c r="H516" i="16" s="1"/>
  <c r="L517" i="16"/>
  <c r="K517" i="16" s="1"/>
  <c r="H517" i="16" s="1"/>
  <c r="L518" i="16"/>
  <c r="K518" i="16" s="1"/>
  <c r="L519" i="16"/>
  <c r="K519" i="16" s="1"/>
  <c r="L520" i="16"/>
  <c r="K520" i="16" s="1"/>
  <c r="L521" i="16"/>
  <c r="K521" i="16" s="1"/>
  <c r="L522" i="16"/>
  <c r="K522" i="16" s="1"/>
  <c r="L523" i="16"/>
  <c r="K523" i="16" s="1"/>
  <c r="H523" i="16" s="1"/>
  <c r="L524" i="16"/>
  <c r="K524" i="16" s="1"/>
  <c r="H524" i="16" s="1"/>
  <c r="L525" i="16"/>
  <c r="K525" i="16" s="1"/>
  <c r="L526" i="16"/>
  <c r="K526" i="16" s="1"/>
  <c r="L527" i="16"/>
  <c r="K527" i="16" s="1"/>
  <c r="L528" i="16"/>
  <c r="K528" i="16" s="1"/>
  <c r="L529" i="16"/>
  <c r="K529" i="16" s="1"/>
  <c r="L530" i="16"/>
  <c r="K530" i="16" s="1"/>
  <c r="L531" i="16"/>
  <c r="K531" i="16" s="1"/>
  <c r="H531" i="16" s="1"/>
  <c r="L532" i="16"/>
  <c r="K532" i="16" s="1"/>
  <c r="L533" i="16"/>
  <c r="K533" i="16" s="1"/>
  <c r="L534" i="16"/>
  <c r="K534" i="16" s="1"/>
  <c r="L535" i="16"/>
  <c r="K535" i="16" s="1"/>
  <c r="L536" i="16"/>
  <c r="K536" i="16" s="1"/>
  <c r="L537" i="16"/>
  <c r="K537" i="16" s="1"/>
  <c r="L538" i="16"/>
  <c r="K538" i="16" s="1"/>
  <c r="L539" i="16"/>
  <c r="K539" i="16" s="1"/>
  <c r="H539" i="16" s="1"/>
  <c r="L540" i="16"/>
  <c r="K540" i="16" s="1"/>
  <c r="L541" i="16"/>
  <c r="K541" i="16" s="1"/>
  <c r="L542" i="16"/>
  <c r="K542" i="16" s="1"/>
  <c r="L543" i="16"/>
  <c r="K543" i="16" s="1"/>
  <c r="L544" i="16"/>
  <c r="K544" i="16" s="1"/>
  <c r="L545" i="16"/>
  <c r="K545" i="16" s="1"/>
  <c r="L546" i="16"/>
  <c r="K546" i="16" s="1"/>
  <c r="L547" i="16"/>
  <c r="K547" i="16" s="1"/>
  <c r="H547" i="16" s="1"/>
  <c r="L548" i="16"/>
  <c r="K548" i="16" s="1"/>
  <c r="L549" i="16"/>
  <c r="K549" i="16" s="1"/>
  <c r="L550" i="16"/>
  <c r="K550" i="16" s="1"/>
  <c r="L551" i="16"/>
  <c r="K551" i="16" s="1"/>
  <c r="L552" i="16"/>
  <c r="K552" i="16" s="1"/>
  <c r="L553" i="16"/>
  <c r="K553" i="16" s="1"/>
  <c r="L554" i="16"/>
  <c r="K554" i="16" s="1"/>
  <c r="L555" i="16"/>
  <c r="K555" i="16" s="1"/>
  <c r="H555" i="16" s="1"/>
  <c r="L556" i="16"/>
  <c r="K556" i="16" s="1"/>
  <c r="L557" i="16"/>
  <c r="K557" i="16" s="1"/>
  <c r="L558" i="16"/>
  <c r="K558" i="16" s="1"/>
  <c r="L559" i="16"/>
  <c r="K559" i="16" s="1"/>
  <c r="L560" i="16"/>
  <c r="K560" i="16" s="1"/>
  <c r="L561" i="16"/>
  <c r="K561" i="16" s="1"/>
  <c r="L562" i="16"/>
  <c r="K562" i="16" s="1"/>
  <c r="L563" i="16"/>
  <c r="K563" i="16" s="1"/>
  <c r="H563" i="16" s="1"/>
  <c r="L564" i="16"/>
  <c r="K564" i="16" s="1"/>
  <c r="L565" i="16"/>
  <c r="K565" i="16" s="1"/>
  <c r="L566" i="16"/>
  <c r="K566" i="16" s="1"/>
  <c r="L567" i="16"/>
  <c r="K567" i="16" s="1"/>
  <c r="L568" i="16"/>
  <c r="K568" i="16" s="1"/>
  <c r="L569" i="16"/>
  <c r="K569" i="16" s="1"/>
  <c r="L570" i="16"/>
  <c r="K570" i="16" s="1"/>
  <c r="L571" i="16"/>
  <c r="K571" i="16" s="1"/>
  <c r="H571" i="16" s="1"/>
  <c r="L572" i="16"/>
  <c r="K572" i="16" s="1"/>
  <c r="H572" i="16" s="1"/>
  <c r="L573" i="16"/>
  <c r="K573" i="16" s="1"/>
  <c r="L574" i="16"/>
  <c r="K574" i="16" s="1"/>
  <c r="L575" i="16"/>
  <c r="K575" i="16" s="1"/>
  <c r="L576" i="16"/>
  <c r="K576" i="16" s="1"/>
  <c r="L577" i="16"/>
  <c r="K577" i="16" s="1"/>
  <c r="L578" i="16"/>
  <c r="K578" i="16" s="1"/>
  <c r="L579" i="16"/>
  <c r="K579" i="16" s="1"/>
  <c r="H579" i="16" s="1"/>
  <c r="L580" i="16"/>
  <c r="K580" i="16" s="1"/>
  <c r="H580" i="16" s="1"/>
  <c r="L581" i="16"/>
  <c r="K581" i="16" s="1"/>
  <c r="L582" i="16"/>
  <c r="K582" i="16" s="1"/>
  <c r="L583" i="16"/>
  <c r="K583" i="16" s="1"/>
  <c r="L584" i="16"/>
  <c r="K584" i="16" s="1"/>
  <c r="L585" i="16"/>
  <c r="K585" i="16" s="1"/>
  <c r="L586" i="16"/>
  <c r="K586" i="16" s="1"/>
  <c r="L587" i="16"/>
  <c r="K587" i="16" s="1"/>
  <c r="H587" i="16" s="1"/>
  <c r="L588" i="16"/>
  <c r="K588" i="16" s="1"/>
  <c r="H588" i="16" s="1"/>
  <c r="L589" i="16"/>
  <c r="K589" i="16" s="1"/>
  <c r="L590" i="16"/>
  <c r="K590" i="16" s="1"/>
  <c r="L591" i="16"/>
  <c r="K591" i="16" s="1"/>
  <c r="L592" i="16"/>
  <c r="K592" i="16" s="1"/>
  <c r="L593" i="16"/>
  <c r="K593" i="16" s="1"/>
  <c r="L594" i="16"/>
  <c r="K594" i="16" s="1"/>
  <c r="L595" i="16"/>
  <c r="K595" i="16" s="1"/>
  <c r="H595" i="16" s="1"/>
  <c r="L596" i="16"/>
  <c r="K596" i="16" s="1"/>
  <c r="L597" i="16"/>
  <c r="K597" i="16" s="1"/>
  <c r="H597" i="16" s="1"/>
  <c r="L598" i="16"/>
  <c r="K598" i="16" s="1"/>
  <c r="L599" i="16"/>
  <c r="K599" i="16" s="1"/>
  <c r="L600" i="16"/>
  <c r="K600" i="16" s="1"/>
  <c r="L601" i="16"/>
  <c r="K601" i="16" s="1"/>
  <c r="L602" i="16"/>
  <c r="K602" i="16" s="1"/>
  <c r="L603" i="16"/>
  <c r="K603" i="16" s="1"/>
  <c r="H603" i="16" s="1"/>
  <c r="L604" i="16"/>
  <c r="K604" i="16" s="1"/>
  <c r="L605" i="16"/>
  <c r="K605" i="16" s="1"/>
  <c r="L606" i="16"/>
  <c r="K606" i="16" s="1"/>
  <c r="L607" i="16"/>
  <c r="K607" i="16" s="1"/>
  <c r="L608" i="16"/>
  <c r="K608" i="16" s="1"/>
  <c r="L609" i="16"/>
  <c r="K609" i="16" s="1"/>
  <c r="L610" i="16"/>
  <c r="K610" i="16" s="1"/>
  <c r="L611" i="16"/>
  <c r="K611" i="16" s="1"/>
  <c r="H611" i="16" s="1"/>
  <c r="L612" i="16"/>
  <c r="K612" i="16" s="1"/>
  <c r="L613" i="16"/>
  <c r="K613" i="16" s="1"/>
  <c r="H613" i="16" s="1"/>
  <c r="L614" i="16"/>
  <c r="K614" i="16" s="1"/>
  <c r="L615" i="16"/>
  <c r="K615" i="16" s="1"/>
  <c r="L616" i="16"/>
  <c r="K616" i="16" s="1"/>
  <c r="L617" i="16"/>
  <c r="K617" i="16" s="1"/>
  <c r="L618" i="16"/>
  <c r="K618" i="16" s="1"/>
  <c r="L619" i="16"/>
  <c r="K619" i="16" s="1"/>
  <c r="H619" i="16" s="1"/>
  <c r="L620" i="16"/>
  <c r="K620" i="16" s="1"/>
  <c r="L621" i="16"/>
  <c r="K621" i="16" s="1"/>
  <c r="L622" i="16"/>
  <c r="K622" i="16" s="1"/>
  <c r="L623" i="16"/>
  <c r="K623" i="16" s="1"/>
  <c r="L624" i="16"/>
  <c r="K624" i="16" s="1"/>
  <c r="L625" i="16"/>
  <c r="K625" i="16" s="1"/>
  <c r="L626" i="16"/>
  <c r="K626" i="16" s="1"/>
  <c r="L627" i="16"/>
  <c r="K627" i="16" s="1"/>
  <c r="H627" i="16" s="1"/>
  <c r="L628" i="16"/>
  <c r="K628" i="16" s="1"/>
  <c r="L629" i="16"/>
  <c r="K629" i="16" s="1"/>
  <c r="H629" i="16" s="1"/>
  <c r="L630" i="16"/>
  <c r="K630" i="16" s="1"/>
  <c r="L631" i="16"/>
  <c r="K631" i="16" s="1"/>
  <c r="L632" i="16"/>
  <c r="K632" i="16" s="1"/>
  <c r="L633" i="16"/>
  <c r="K633" i="16" s="1"/>
  <c r="L634" i="16"/>
  <c r="K634" i="16" s="1"/>
  <c r="L635" i="16"/>
  <c r="K635" i="16" s="1"/>
  <c r="H635" i="16" s="1"/>
  <c r="L636" i="16"/>
  <c r="K636" i="16" s="1"/>
  <c r="L637" i="16"/>
  <c r="K637" i="16" s="1"/>
  <c r="L638" i="16"/>
  <c r="K638" i="16" s="1"/>
  <c r="L639" i="16"/>
  <c r="K639" i="16" s="1"/>
  <c r="L640" i="16"/>
  <c r="K640" i="16" s="1"/>
  <c r="L641" i="16"/>
  <c r="K641" i="16" s="1"/>
  <c r="L642" i="16"/>
  <c r="K642" i="16" s="1"/>
  <c r="L643" i="16"/>
  <c r="K643" i="16" s="1"/>
  <c r="H643" i="16" s="1"/>
  <c r="L644" i="16"/>
  <c r="K644" i="16" s="1"/>
  <c r="H644" i="16" s="1"/>
  <c r="L645" i="16"/>
  <c r="K645" i="16" s="1"/>
  <c r="L646" i="16"/>
  <c r="K646" i="16" s="1"/>
  <c r="L647" i="16"/>
  <c r="K647" i="16" s="1"/>
  <c r="L648" i="16"/>
  <c r="K648" i="16" s="1"/>
  <c r="L649" i="16"/>
  <c r="K649" i="16" s="1"/>
  <c r="L650" i="16"/>
  <c r="K650" i="16" s="1"/>
  <c r="L651" i="16"/>
  <c r="K651" i="16" s="1"/>
  <c r="H651" i="16" s="1"/>
  <c r="L652" i="16"/>
  <c r="K652" i="16" s="1"/>
  <c r="H652" i="16" s="1"/>
  <c r="L653" i="16"/>
  <c r="K653" i="16" s="1"/>
  <c r="L654" i="16"/>
  <c r="K654" i="16" s="1"/>
  <c r="L655" i="16"/>
  <c r="K655" i="16" s="1"/>
  <c r="L656" i="16"/>
  <c r="K656" i="16" s="1"/>
  <c r="L657" i="16"/>
  <c r="K657" i="16" s="1"/>
  <c r="L658" i="16"/>
  <c r="K658" i="16" s="1"/>
  <c r="L659" i="16"/>
  <c r="K659" i="16" s="1"/>
  <c r="H659" i="16" s="1"/>
  <c r="L660" i="16"/>
  <c r="K660" i="16" s="1"/>
  <c r="L661" i="16"/>
  <c r="K661" i="16" s="1"/>
  <c r="H661" i="16" s="1"/>
  <c r="L662" i="16"/>
  <c r="K662" i="16" s="1"/>
  <c r="L663" i="16"/>
  <c r="K663" i="16" s="1"/>
  <c r="L664" i="16"/>
  <c r="K664" i="16" s="1"/>
  <c r="L665" i="16"/>
  <c r="K665" i="16" s="1"/>
  <c r="L666" i="16"/>
  <c r="K666" i="16" s="1"/>
  <c r="L667" i="16"/>
  <c r="K667" i="16" s="1"/>
  <c r="H667" i="16" s="1"/>
  <c r="L668" i="16"/>
  <c r="K668" i="16" s="1"/>
  <c r="L669" i="16"/>
  <c r="K669" i="16" s="1"/>
  <c r="L670" i="16"/>
  <c r="K670" i="16" s="1"/>
  <c r="L671" i="16"/>
  <c r="K671" i="16" s="1"/>
  <c r="L672" i="16"/>
  <c r="K672" i="16" s="1"/>
  <c r="L673" i="16"/>
  <c r="K673" i="16" s="1"/>
  <c r="L674" i="16"/>
  <c r="K674" i="16" s="1"/>
  <c r="L675" i="16"/>
  <c r="K675" i="16" s="1"/>
  <c r="H675" i="16" s="1"/>
  <c r="L676" i="16"/>
  <c r="K676" i="16" s="1"/>
  <c r="L677" i="16"/>
  <c r="K677" i="16" s="1"/>
  <c r="H677" i="16" s="1"/>
  <c r="L678" i="16"/>
  <c r="K678" i="16" s="1"/>
  <c r="L679" i="16"/>
  <c r="K679" i="16" s="1"/>
  <c r="L680" i="16"/>
  <c r="K680" i="16" s="1"/>
  <c r="L681" i="16"/>
  <c r="K681" i="16" s="1"/>
  <c r="L682" i="16"/>
  <c r="K682" i="16" s="1"/>
  <c r="L683" i="16"/>
  <c r="K683" i="16" s="1"/>
  <c r="H683" i="16" s="1"/>
  <c r="L684" i="16"/>
  <c r="K684" i="16" s="1"/>
  <c r="L685" i="16"/>
  <c r="K685" i="16" s="1"/>
  <c r="L686" i="16"/>
  <c r="K686" i="16" s="1"/>
  <c r="L687" i="16"/>
  <c r="K687" i="16" s="1"/>
  <c r="L688" i="16"/>
  <c r="K688" i="16" s="1"/>
  <c r="L689" i="16"/>
  <c r="K689" i="16" s="1"/>
  <c r="L690" i="16"/>
  <c r="K690" i="16" s="1"/>
  <c r="L691" i="16"/>
  <c r="K691" i="16" s="1"/>
  <c r="H691" i="16" s="1"/>
  <c r="L692" i="16"/>
  <c r="K692" i="16" s="1"/>
  <c r="L693" i="16"/>
  <c r="K693" i="16" s="1"/>
  <c r="L694" i="16"/>
  <c r="K694" i="16" s="1"/>
  <c r="L695" i="16"/>
  <c r="K695" i="16" s="1"/>
  <c r="L696" i="16"/>
  <c r="K696" i="16" s="1"/>
  <c r="L697" i="16"/>
  <c r="K697" i="16" s="1"/>
  <c r="L698" i="16"/>
  <c r="K698" i="16" s="1"/>
  <c r="L699" i="16"/>
  <c r="K699" i="16" s="1"/>
  <c r="H699" i="16" s="1"/>
  <c r="L700" i="16"/>
  <c r="K700" i="16" s="1"/>
  <c r="L701" i="16"/>
  <c r="K701" i="16" s="1"/>
  <c r="H701" i="16" s="1"/>
  <c r="L702" i="16"/>
  <c r="K702" i="16" s="1"/>
  <c r="L703" i="16"/>
  <c r="K703" i="16" s="1"/>
  <c r="L704" i="16"/>
  <c r="K704" i="16" s="1"/>
  <c r="L705" i="16"/>
  <c r="K705" i="16" s="1"/>
  <c r="L706" i="16"/>
  <c r="K706" i="16" s="1"/>
  <c r="L707" i="16"/>
  <c r="K707" i="16" s="1"/>
  <c r="H707" i="16" s="1"/>
  <c r="L708" i="16"/>
  <c r="K708" i="16" s="1"/>
  <c r="H708" i="16" s="1"/>
  <c r="L709" i="16"/>
  <c r="K709" i="16" s="1"/>
  <c r="L710" i="16"/>
  <c r="K710" i="16" s="1"/>
  <c r="L711" i="16"/>
  <c r="K711" i="16" s="1"/>
  <c r="L712" i="16"/>
  <c r="K712" i="16" s="1"/>
  <c r="L713" i="16"/>
  <c r="K713" i="16" s="1"/>
  <c r="L714" i="16"/>
  <c r="K714" i="16" s="1"/>
  <c r="L715" i="16"/>
  <c r="K715" i="16" s="1"/>
  <c r="H715" i="16" s="1"/>
  <c r="L716" i="16"/>
  <c r="K716" i="16" s="1"/>
  <c r="H716" i="16" s="1"/>
  <c r="L717" i="16"/>
  <c r="K717" i="16" s="1"/>
  <c r="L718" i="16"/>
  <c r="K718" i="16" s="1"/>
  <c r="L719" i="16"/>
  <c r="K719" i="16" s="1"/>
  <c r="L720" i="16"/>
  <c r="K720" i="16" s="1"/>
  <c r="L721" i="16"/>
  <c r="K721" i="16" s="1"/>
  <c r="L722" i="16"/>
  <c r="K722" i="16" s="1"/>
  <c r="L723" i="16"/>
  <c r="K723" i="16" s="1"/>
  <c r="H723" i="16" s="1"/>
  <c r="L724" i="16"/>
  <c r="K724" i="16" s="1"/>
  <c r="L725" i="16"/>
  <c r="K725" i="16" s="1"/>
  <c r="H725" i="16" s="1"/>
  <c r="L726" i="16"/>
  <c r="K726" i="16" s="1"/>
  <c r="L727" i="16"/>
  <c r="K727" i="16" s="1"/>
  <c r="L728" i="16"/>
  <c r="K728" i="16" s="1"/>
  <c r="L729" i="16"/>
  <c r="K729" i="16" s="1"/>
  <c r="L730" i="16"/>
  <c r="K730" i="16" s="1"/>
  <c r="L731" i="16"/>
  <c r="K731" i="16" s="1"/>
  <c r="H731" i="16" s="1"/>
  <c r="L732" i="16"/>
  <c r="K732" i="16" s="1"/>
  <c r="L733" i="16"/>
  <c r="K733" i="16" s="1"/>
  <c r="L734" i="16"/>
  <c r="K734" i="16" s="1"/>
  <c r="L735" i="16"/>
  <c r="K735" i="16" s="1"/>
  <c r="L736" i="16"/>
  <c r="K736" i="16" s="1"/>
  <c r="L737" i="16"/>
  <c r="K737" i="16" s="1"/>
  <c r="L738" i="16"/>
  <c r="K738" i="16" s="1"/>
  <c r="L739" i="16"/>
  <c r="K739" i="16" s="1"/>
  <c r="H739" i="16" s="1"/>
  <c r="L740" i="16"/>
  <c r="K740" i="16" s="1"/>
  <c r="L741" i="16"/>
  <c r="K741" i="16" s="1"/>
  <c r="L742" i="16"/>
  <c r="K742" i="16" s="1"/>
  <c r="L743" i="16"/>
  <c r="K743" i="16" s="1"/>
  <c r="L744" i="16"/>
  <c r="K744" i="16" s="1"/>
  <c r="L745" i="16"/>
  <c r="K745" i="16" s="1"/>
  <c r="L746" i="16"/>
  <c r="K746" i="16" s="1"/>
  <c r="L747" i="16"/>
  <c r="K747" i="16" s="1"/>
  <c r="H747" i="16" s="1"/>
  <c r="L748" i="16"/>
  <c r="K748" i="16" s="1"/>
  <c r="L749" i="16"/>
  <c r="K749" i="16" s="1"/>
  <c r="H749" i="16" s="1"/>
  <c r="L750" i="16"/>
  <c r="K750" i="16" s="1"/>
  <c r="L751" i="16"/>
  <c r="K751" i="16" s="1"/>
  <c r="L752" i="16"/>
  <c r="K752" i="16" s="1"/>
  <c r="L753" i="16"/>
  <c r="K753" i="16" s="1"/>
  <c r="L754" i="16"/>
  <c r="K754" i="16" s="1"/>
  <c r="L755" i="16"/>
  <c r="K755" i="16" s="1"/>
  <c r="H755" i="16" s="1"/>
  <c r="L756" i="16"/>
  <c r="K756" i="16" s="1"/>
  <c r="L757" i="16"/>
  <c r="K757" i="16" s="1"/>
  <c r="L758" i="16"/>
  <c r="K758" i="16" s="1"/>
  <c r="L759" i="16"/>
  <c r="K759" i="16" s="1"/>
  <c r="L760" i="16"/>
  <c r="K760" i="16" s="1"/>
  <c r="L761" i="16"/>
  <c r="K761" i="16" s="1"/>
  <c r="L762" i="16"/>
  <c r="K762" i="16" s="1"/>
  <c r="L763" i="16"/>
  <c r="K763" i="16" s="1"/>
  <c r="H763" i="16" s="1"/>
  <c r="L764" i="16"/>
  <c r="K764" i="16" s="1"/>
  <c r="H764" i="16" s="1"/>
  <c r="L765" i="16"/>
  <c r="K765" i="16" s="1"/>
  <c r="H765" i="16" s="1"/>
  <c r="L766" i="16"/>
  <c r="K766" i="16" s="1"/>
  <c r="L767" i="16"/>
  <c r="K767" i="16" s="1"/>
  <c r="L768" i="16"/>
  <c r="K768" i="16" s="1"/>
  <c r="L769" i="16"/>
  <c r="K769" i="16" s="1"/>
  <c r="L770" i="16"/>
  <c r="K770" i="16" s="1"/>
  <c r="L771" i="16"/>
  <c r="K771" i="16" s="1"/>
  <c r="H771" i="16" s="1"/>
  <c r="L772" i="16"/>
  <c r="K772" i="16" s="1"/>
  <c r="H772" i="16" s="1"/>
  <c r="L773" i="16"/>
  <c r="K773" i="16" s="1"/>
  <c r="H773" i="16" s="1"/>
  <c r="L774" i="16"/>
  <c r="K774" i="16" s="1"/>
  <c r="L775" i="16"/>
  <c r="K775" i="16" s="1"/>
  <c r="L776" i="16"/>
  <c r="K776" i="16" s="1"/>
  <c r="L777" i="16"/>
  <c r="K777" i="16" s="1"/>
  <c r="L778" i="16"/>
  <c r="K778" i="16" s="1"/>
  <c r="L779" i="16"/>
  <c r="K779" i="16" s="1"/>
  <c r="H779" i="16" s="1"/>
  <c r="L780" i="16"/>
  <c r="K780" i="16" s="1"/>
  <c r="H780" i="16" s="1"/>
  <c r="L781" i="16"/>
  <c r="K781" i="16" s="1"/>
  <c r="L782" i="16"/>
  <c r="K782" i="16" s="1"/>
  <c r="L783" i="16"/>
  <c r="K783" i="16" s="1"/>
  <c r="L784" i="16"/>
  <c r="K784" i="16" s="1"/>
  <c r="L785" i="16"/>
  <c r="K785" i="16" s="1"/>
  <c r="L786" i="16"/>
  <c r="K786" i="16" s="1"/>
  <c r="L787" i="16"/>
  <c r="K787" i="16" s="1"/>
  <c r="H787" i="16" s="1"/>
  <c r="L788" i="16"/>
  <c r="K788" i="16" s="1"/>
  <c r="H788" i="16" s="1"/>
  <c r="L789" i="16"/>
  <c r="K789" i="16" s="1"/>
  <c r="H789" i="16" s="1"/>
  <c r="L790" i="16"/>
  <c r="K790" i="16" s="1"/>
  <c r="L791" i="16"/>
  <c r="K791" i="16" s="1"/>
  <c r="L792" i="16"/>
  <c r="K792" i="16" s="1"/>
  <c r="L793" i="16"/>
  <c r="K793" i="16" s="1"/>
  <c r="L794" i="16"/>
  <c r="K794" i="16" s="1"/>
  <c r="L795" i="16"/>
  <c r="K795" i="16" s="1"/>
  <c r="H795" i="16" s="1"/>
  <c r="L796" i="16"/>
  <c r="K796" i="16" s="1"/>
  <c r="L797" i="16"/>
  <c r="K797" i="16" s="1"/>
  <c r="H797" i="16" s="1"/>
  <c r="L798" i="16"/>
  <c r="K798" i="16" s="1"/>
  <c r="L799" i="16"/>
  <c r="K799" i="16" s="1"/>
  <c r="L800" i="16"/>
  <c r="K800" i="16" s="1"/>
  <c r="L801" i="16"/>
  <c r="K801" i="16" s="1"/>
  <c r="L802" i="16"/>
  <c r="K802" i="16" s="1"/>
  <c r="L803" i="16"/>
  <c r="K803" i="16" s="1"/>
  <c r="H803" i="16" s="1"/>
  <c r="L804" i="16"/>
  <c r="K804" i="16" s="1"/>
  <c r="L805" i="16"/>
  <c r="K805" i="16" s="1"/>
  <c r="H805" i="16" s="1"/>
  <c r="L806" i="16"/>
  <c r="K806" i="16" s="1"/>
  <c r="L807" i="16"/>
  <c r="K807" i="16" s="1"/>
  <c r="L808" i="16"/>
  <c r="K808" i="16" s="1"/>
  <c r="L809" i="16"/>
  <c r="K809" i="16" s="1"/>
  <c r="L810" i="16"/>
  <c r="K810" i="16" s="1"/>
  <c r="L811" i="16"/>
  <c r="K811" i="16" s="1"/>
  <c r="H811" i="16" s="1"/>
  <c r="L812" i="16"/>
  <c r="K812" i="16" s="1"/>
  <c r="L813" i="16"/>
  <c r="K813" i="16" s="1"/>
  <c r="L814" i="16"/>
  <c r="K814" i="16" s="1"/>
  <c r="L815" i="16"/>
  <c r="K815" i="16" s="1"/>
  <c r="L816" i="16"/>
  <c r="K816" i="16" s="1"/>
  <c r="L817" i="16"/>
  <c r="K817" i="16" s="1"/>
  <c r="L818" i="16"/>
  <c r="K818" i="16" s="1"/>
  <c r="L819" i="16"/>
  <c r="K819" i="16" s="1"/>
  <c r="H819" i="16" s="1"/>
  <c r="L820" i="16"/>
  <c r="K820" i="16" s="1"/>
  <c r="L821" i="16"/>
  <c r="K821" i="16" s="1"/>
  <c r="L822" i="16"/>
  <c r="K822" i="16" s="1"/>
  <c r="L823" i="16"/>
  <c r="K823" i="16" s="1"/>
  <c r="L824" i="16"/>
  <c r="K824" i="16" s="1"/>
  <c r="L825" i="16"/>
  <c r="K825" i="16" s="1"/>
  <c r="L826" i="16"/>
  <c r="K826" i="16" s="1"/>
  <c r="L827" i="16"/>
  <c r="K827" i="16" s="1"/>
  <c r="H827" i="16" s="1"/>
  <c r="L828" i="16"/>
  <c r="K828" i="16" s="1"/>
  <c r="L829" i="16"/>
  <c r="K829" i="16" s="1"/>
  <c r="L830" i="16"/>
  <c r="K830" i="16" s="1"/>
  <c r="L831" i="16"/>
  <c r="K831" i="16" s="1"/>
  <c r="L832" i="16"/>
  <c r="K832" i="16" s="1"/>
  <c r="L833" i="16"/>
  <c r="K833" i="16" s="1"/>
  <c r="L834" i="16"/>
  <c r="K834" i="16" s="1"/>
  <c r="L835" i="16"/>
  <c r="K835" i="16" s="1"/>
  <c r="H835" i="16" s="1"/>
  <c r="L836" i="16"/>
  <c r="K836" i="16" s="1"/>
  <c r="H836" i="16" s="1"/>
  <c r="L837" i="16"/>
  <c r="K837" i="16" s="1"/>
  <c r="L838" i="16"/>
  <c r="K838" i="16" s="1"/>
  <c r="L839" i="16"/>
  <c r="K839" i="16" s="1"/>
  <c r="L840" i="16"/>
  <c r="K840" i="16" s="1"/>
  <c r="L841" i="16"/>
  <c r="K841" i="16" s="1"/>
  <c r="L842" i="16"/>
  <c r="K842" i="16" s="1"/>
  <c r="L843" i="16"/>
  <c r="K843" i="16" s="1"/>
  <c r="H843" i="16" s="1"/>
  <c r="L844" i="16"/>
  <c r="K844" i="16" s="1"/>
  <c r="H844" i="16" s="1"/>
  <c r="L845" i="16"/>
  <c r="K845" i="16" s="1"/>
  <c r="H845" i="16" s="1"/>
  <c r="L846" i="16"/>
  <c r="K846" i="16" s="1"/>
  <c r="L847" i="16"/>
  <c r="K847" i="16" s="1"/>
  <c r="L848" i="16"/>
  <c r="K848" i="16" s="1"/>
  <c r="L849" i="16"/>
  <c r="K849" i="16" s="1"/>
  <c r="L850" i="16"/>
  <c r="K850" i="16" s="1"/>
  <c r="L851" i="16"/>
  <c r="K851" i="16" s="1"/>
  <c r="H851" i="16" s="1"/>
  <c r="L852" i="16"/>
  <c r="K852" i="16" s="1"/>
  <c r="L853" i="16"/>
  <c r="K853" i="16" s="1"/>
  <c r="L854" i="16"/>
  <c r="K854" i="16" s="1"/>
  <c r="L855" i="16"/>
  <c r="K855" i="16" s="1"/>
  <c r="L856" i="16"/>
  <c r="K856" i="16" s="1"/>
  <c r="L857" i="16"/>
  <c r="K857" i="16" s="1"/>
  <c r="L858" i="16"/>
  <c r="K858" i="16" s="1"/>
  <c r="L859" i="16"/>
  <c r="K859" i="16" s="1"/>
  <c r="H859" i="16" s="1"/>
  <c r="L860" i="16"/>
  <c r="K860" i="16" s="1"/>
  <c r="L861" i="16"/>
  <c r="K861" i="16" s="1"/>
  <c r="H861" i="16" s="1"/>
  <c r="L862" i="16"/>
  <c r="K862" i="16" s="1"/>
  <c r="L863" i="16"/>
  <c r="K863" i="16" s="1"/>
  <c r="L864" i="16"/>
  <c r="K864" i="16" s="1"/>
  <c r="L865" i="16"/>
  <c r="K865" i="16" s="1"/>
  <c r="L866" i="16"/>
  <c r="K866" i="16" s="1"/>
  <c r="L867" i="16"/>
  <c r="K867" i="16" s="1"/>
  <c r="H867" i="16" s="1"/>
  <c r="L868" i="16"/>
  <c r="K868" i="16" s="1"/>
  <c r="L869" i="16"/>
  <c r="K869" i="16" s="1"/>
  <c r="L870" i="16"/>
  <c r="K870" i="16" s="1"/>
  <c r="L871" i="16"/>
  <c r="K871" i="16" s="1"/>
  <c r="L872" i="16"/>
  <c r="K872" i="16" s="1"/>
  <c r="L873" i="16"/>
  <c r="K873" i="16" s="1"/>
  <c r="L874" i="16"/>
  <c r="K874" i="16" s="1"/>
  <c r="L875" i="16"/>
  <c r="K875" i="16" s="1"/>
  <c r="H875" i="16" s="1"/>
  <c r="L876" i="16"/>
  <c r="K876" i="16" s="1"/>
  <c r="L877" i="16"/>
  <c r="K877" i="16" s="1"/>
  <c r="L878" i="16"/>
  <c r="K878" i="16" s="1"/>
  <c r="L879" i="16"/>
  <c r="K879" i="16" s="1"/>
  <c r="L880" i="16"/>
  <c r="K880" i="16" s="1"/>
  <c r="L881" i="16"/>
  <c r="K881" i="16" s="1"/>
  <c r="L882" i="16"/>
  <c r="K882" i="16" s="1"/>
  <c r="L883" i="16"/>
  <c r="K883" i="16" s="1"/>
  <c r="H883" i="16" s="1"/>
  <c r="L884" i="16"/>
  <c r="K884" i="16" s="1"/>
  <c r="L885" i="16"/>
  <c r="K885" i="16" s="1"/>
  <c r="L886" i="16"/>
  <c r="K886" i="16" s="1"/>
  <c r="L887" i="16"/>
  <c r="K887" i="16" s="1"/>
  <c r="L888" i="16"/>
  <c r="K888" i="16" s="1"/>
  <c r="L889" i="16"/>
  <c r="K889" i="16" s="1"/>
  <c r="L890" i="16"/>
  <c r="K890" i="16" s="1"/>
  <c r="L891" i="16"/>
  <c r="K891" i="16" s="1"/>
  <c r="H891" i="16" s="1"/>
  <c r="L892" i="16"/>
  <c r="K892" i="16" s="1"/>
  <c r="H892" i="16" s="1"/>
  <c r="L893" i="16"/>
  <c r="K893" i="16" s="1"/>
  <c r="H893" i="16" s="1"/>
  <c r="L894" i="16"/>
  <c r="K894" i="16" s="1"/>
  <c r="L895" i="16"/>
  <c r="K895" i="16" s="1"/>
  <c r="L896" i="16"/>
  <c r="K896" i="16" s="1"/>
  <c r="L897" i="16"/>
  <c r="K897" i="16" s="1"/>
  <c r="L898" i="16"/>
  <c r="K898" i="16" s="1"/>
  <c r="L899" i="16"/>
  <c r="K899" i="16" s="1"/>
  <c r="H899" i="16" s="1"/>
  <c r="L900" i="16"/>
  <c r="K900" i="16" s="1"/>
  <c r="H900" i="16" s="1"/>
  <c r="L901" i="16"/>
  <c r="K901" i="16" s="1"/>
  <c r="H901" i="16" s="1"/>
  <c r="L902" i="16"/>
  <c r="K902" i="16" s="1"/>
  <c r="L903" i="16"/>
  <c r="K903" i="16" s="1"/>
  <c r="L904" i="16"/>
  <c r="K904" i="16" s="1"/>
  <c r="L905" i="16"/>
  <c r="K905" i="16" s="1"/>
  <c r="L906" i="16"/>
  <c r="K906" i="16" s="1"/>
  <c r="L907" i="16"/>
  <c r="K907" i="16" s="1"/>
  <c r="H907" i="16" s="1"/>
  <c r="L908" i="16"/>
  <c r="K908" i="16" s="1"/>
  <c r="H908" i="16" s="1"/>
  <c r="L909" i="16"/>
  <c r="K909" i="16" s="1"/>
  <c r="L910" i="16"/>
  <c r="K910" i="16" s="1"/>
  <c r="L911" i="16"/>
  <c r="K911" i="16" s="1"/>
  <c r="L912" i="16"/>
  <c r="K912" i="16" s="1"/>
  <c r="L913" i="16"/>
  <c r="K913" i="16" s="1"/>
  <c r="L914" i="16"/>
  <c r="K914" i="16" s="1"/>
  <c r="L915" i="16"/>
  <c r="K915" i="16" s="1"/>
  <c r="H915" i="16" s="1"/>
  <c r="L916" i="16"/>
  <c r="K916" i="16" s="1"/>
  <c r="H916" i="16" s="1"/>
  <c r="L917" i="16"/>
  <c r="K917" i="16" s="1"/>
  <c r="L918" i="16"/>
  <c r="K918" i="16" s="1"/>
  <c r="L919" i="16"/>
  <c r="K919" i="16" s="1"/>
  <c r="L920" i="16"/>
  <c r="K920" i="16" s="1"/>
  <c r="L921" i="16"/>
  <c r="K921" i="16" s="1"/>
  <c r="L922" i="16"/>
  <c r="K922" i="16" s="1"/>
  <c r="L923" i="16"/>
  <c r="K923" i="16" s="1"/>
  <c r="H923" i="16" s="1"/>
  <c r="L924" i="16"/>
  <c r="K924" i="16" s="1"/>
  <c r="L925" i="16"/>
  <c r="K925" i="16" s="1"/>
  <c r="L926" i="16"/>
  <c r="K926" i="16" s="1"/>
  <c r="L927" i="16"/>
  <c r="K927" i="16" s="1"/>
  <c r="L928" i="16"/>
  <c r="K928" i="16" s="1"/>
  <c r="L929" i="16"/>
  <c r="K929" i="16" s="1"/>
  <c r="L930" i="16"/>
  <c r="K930" i="16" s="1"/>
  <c r="L931" i="16"/>
  <c r="K931" i="16" s="1"/>
  <c r="H931" i="16" s="1"/>
  <c r="L932" i="16"/>
  <c r="K932" i="16" s="1"/>
  <c r="L933" i="16"/>
  <c r="K933" i="16" s="1"/>
  <c r="L934" i="16"/>
  <c r="K934" i="16" s="1"/>
  <c r="L935" i="16"/>
  <c r="K935" i="16" s="1"/>
  <c r="L936" i="16"/>
  <c r="K936" i="16" s="1"/>
  <c r="L937" i="16"/>
  <c r="K937" i="16" s="1"/>
  <c r="L938" i="16"/>
  <c r="K938" i="16" s="1"/>
  <c r="L939" i="16"/>
  <c r="K939" i="16" s="1"/>
  <c r="H939" i="16" s="1"/>
  <c r="L940" i="16"/>
  <c r="K940" i="16" s="1"/>
  <c r="L941" i="16"/>
  <c r="K941" i="16" s="1"/>
  <c r="L942" i="16"/>
  <c r="K942" i="16" s="1"/>
  <c r="L943" i="16"/>
  <c r="K943" i="16" s="1"/>
  <c r="L944" i="16"/>
  <c r="K944" i="16" s="1"/>
  <c r="L945" i="16"/>
  <c r="K945" i="16" s="1"/>
  <c r="L946" i="16"/>
  <c r="K946" i="16" s="1"/>
  <c r="L947" i="16"/>
  <c r="K947" i="16" s="1"/>
  <c r="H947" i="16" s="1"/>
  <c r="L948" i="16"/>
  <c r="K948" i="16" s="1"/>
  <c r="L949" i="16"/>
  <c r="K949" i="16" s="1"/>
  <c r="H949" i="16" s="1"/>
  <c r="L950" i="16"/>
  <c r="K950" i="16" s="1"/>
  <c r="L951" i="16"/>
  <c r="K951" i="16" s="1"/>
  <c r="L952" i="16"/>
  <c r="K952" i="16" s="1"/>
  <c r="L953" i="16"/>
  <c r="K953" i="16" s="1"/>
  <c r="L954" i="16"/>
  <c r="K954" i="16" s="1"/>
  <c r="L955" i="16"/>
  <c r="K955" i="16" s="1"/>
  <c r="H955" i="16" s="1"/>
  <c r="L956" i="16"/>
  <c r="K956" i="16" s="1"/>
  <c r="L957" i="16"/>
  <c r="K957" i="16" s="1"/>
  <c r="H957" i="16" s="1"/>
  <c r="L958" i="16"/>
  <c r="K958" i="16" s="1"/>
  <c r="L959" i="16"/>
  <c r="K959" i="16" s="1"/>
  <c r="L960" i="16"/>
  <c r="K960" i="16" s="1"/>
  <c r="L961" i="16"/>
  <c r="K961" i="16" s="1"/>
  <c r="L962" i="16"/>
  <c r="K962" i="16" s="1"/>
  <c r="L963" i="16"/>
  <c r="K963" i="16" s="1"/>
  <c r="H963" i="16" s="1"/>
  <c r="L964" i="16"/>
  <c r="K964" i="16" s="1"/>
  <c r="H964" i="16" s="1"/>
  <c r="L965" i="16"/>
  <c r="K965" i="16" s="1"/>
  <c r="L966" i="16"/>
  <c r="K966" i="16" s="1"/>
  <c r="L967" i="16"/>
  <c r="K967" i="16" s="1"/>
  <c r="L968" i="16"/>
  <c r="K968" i="16" s="1"/>
  <c r="L969" i="16"/>
  <c r="K969" i="16" s="1"/>
  <c r="L970" i="16"/>
  <c r="K970" i="16" s="1"/>
  <c r="L971" i="16"/>
  <c r="K971" i="16" s="1"/>
  <c r="H971" i="16" s="1"/>
  <c r="L972" i="16"/>
  <c r="K972" i="16" s="1"/>
  <c r="H972" i="16" s="1"/>
  <c r="L973" i="16"/>
  <c r="K973" i="16" s="1"/>
  <c r="L974" i="16"/>
  <c r="K974" i="16" s="1"/>
  <c r="L975" i="16"/>
  <c r="K975" i="16" s="1"/>
  <c r="L976" i="16"/>
  <c r="K976" i="16" s="1"/>
  <c r="L977" i="16"/>
  <c r="K977" i="16" s="1"/>
  <c r="L978" i="16"/>
  <c r="K978" i="16" s="1"/>
  <c r="L979" i="16"/>
  <c r="K979" i="16" s="1"/>
  <c r="H979" i="16" s="1"/>
  <c r="L980" i="16"/>
  <c r="K980" i="16" s="1"/>
  <c r="L981" i="16"/>
  <c r="K981" i="16" s="1"/>
  <c r="H981" i="16" s="1"/>
  <c r="L982" i="16"/>
  <c r="K982" i="16" s="1"/>
  <c r="L983" i="16"/>
  <c r="K983" i="16" s="1"/>
  <c r="L984" i="16"/>
  <c r="K984" i="16" s="1"/>
  <c r="L985" i="16"/>
  <c r="K985" i="16" s="1"/>
  <c r="L986" i="16"/>
  <c r="K986" i="16" s="1"/>
  <c r="L987" i="16"/>
  <c r="K987" i="16" s="1"/>
  <c r="H987" i="16" s="1"/>
  <c r="L988" i="16"/>
  <c r="K988" i="16" s="1"/>
  <c r="L989" i="16"/>
  <c r="K989" i="16" s="1"/>
  <c r="H989" i="16" s="1"/>
  <c r="L990" i="16"/>
  <c r="K990" i="16" s="1"/>
  <c r="L991" i="16"/>
  <c r="K991" i="16" s="1"/>
  <c r="L992" i="16"/>
  <c r="K992" i="16" s="1"/>
  <c r="L993" i="16"/>
  <c r="K993" i="16" s="1"/>
  <c r="L994" i="16"/>
  <c r="K994" i="16" s="1"/>
  <c r="L995" i="16"/>
  <c r="K995" i="16" s="1"/>
  <c r="H995" i="16" s="1"/>
  <c r="L996" i="16"/>
  <c r="K996" i="16" s="1"/>
  <c r="L997" i="16"/>
  <c r="K997" i="16" s="1"/>
  <c r="L998" i="16"/>
  <c r="K998" i="16" s="1"/>
  <c r="L999" i="16"/>
  <c r="K999" i="16" s="1"/>
  <c r="L1000" i="16"/>
  <c r="K1000" i="16" s="1"/>
  <c r="L1001" i="16"/>
  <c r="K1001" i="16" s="1"/>
  <c r="L1002" i="16"/>
  <c r="K1002" i="16" s="1"/>
  <c r="L1003" i="16"/>
  <c r="K1003" i="16" s="1"/>
  <c r="H1003" i="16" s="1"/>
  <c r="L1004" i="16"/>
  <c r="K1004" i="16" s="1"/>
  <c r="L1005" i="16"/>
  <c r="K1005" i="16" s="1"/>
  <c r="H1005" i="16" s="1"/>
  <c r="L1006" i="16"/>
  <c r="K1006" i="16" s="1"/>
  <c r="L1007" i="16"/>
  <c r="K1007" i="16" s="1"/>
  <c r="L1008" i="16"/>
  <c r="K1008" i="16" s="1"/>
  <c r="L1009" i="16"/>
  <c r="K1009" i="16" s="1"/>
  <c r="L1010" i="16"/>
  <c r="K1010" i="16" s="1"/>
  <c r="L1011" i="16"/>
  <c r="K1011" i="16" s="1"/>
  <c r="H1011" i="16" s="1"/>
  <c r="L1012" i="16"/>
  <c r="K1012" i="16" s="1"/>
  <c r="L1013" i="16"/>
  <c r="K1013" i="16" s="1"/>
  <c r="H1013" i="16" s="1"/>
  <c r="L1014" i="16"/>
  <c r="K1014" i="16" s="1"/>
  <c r="L1015" i="16"/>
  <c r="K1015" i="16" s="1"/>
  <c r="L1016" i="16"/>
  <c r="K1016" i="16" s="1"/>
  <c r="L1017" i="16"/>
  <c r="K1017" i="16" s="1"/>
  <c r="L1018" i="16"/>
  <c r="K1018" i="16" s="1"/>
  <c r="L1019" i="16"/>
  <c r="K1019" i="16" s="1"/>
  <c r="H1019" i="16" s="1"/>
  <c r="L1020" i="16"/>
  <c r="K1020" i="16" s="1"/>
  <c r="H1020" i="16" s="1"/>
  <c r="L1021" i="16"/>
  <c r="K1021" i="16" s="1"/>
  <c r="L1022" i="16"/>
  <c r="K1022" i="16" s="1"/>
  <c r="L1023" i="16"/>
  <c r="K1023" i="16" s="1"/>
  <c r="L1024" i="16"/>
  <c r="K1024" i="16" s="1"/>
  <c r="L1025" i="16"/>
  <c r="K1025" i="16" s="1"/>
  <c r="L1026" i="16"/>
  <c r="K1026" i="16" s="1"/>
  <c r="L1027" i="16"/>
  <c r="K1027" i="16" s="1"/>
  <c r="H1027" i="16" s="1"/>
  <c r="L1028" i="16"/>
  <c r="K1028" i="16" s="1"/>
  <c r="H1028" i="16" s="1"/>
  <c r="L1029" i="16"/>
  <c r="K1029" i="16" s="1"/>
  <c r="H1029" i="16" s="1"/>
  <c r="L1030" i="16"/>
  <c r="K1030" i="16" s="1"/>
  <c r="L1031" i="16"/>
  <c r="K1031" i="16" s="1"/>
  <c r="L1032" i="16"/>
  <c r="K1032" i="16" s="1"/>
  <c r="L1033" i="16"/>
  <c r="K1033" i="16" s="1"/>
  <c r="L1034" i="16"/>
  <c r="K1034" i="16" s="1"/>
  <c r="L1035" i="16"/>
  <c r="K1035" i="16" s="1"/>
  <c r="H1035" i="16" s="1"/>
  <c r="L1036" i="16"/>
  <c r="K1036" i="16" s="1"/>
  <c r="H1036" i="16" s="1"/>
  <c r="L1037" i="16"/>
  <c r="K1037" i="16" s="1"/>
  <c r="L1038" i="16"/>
  <c r="K1038" i="16" s="1"/>
  <c r="L1039" i="16"/>
  <c r="K1039" i="16" s="1"/>
  <c r="L1040" i="16"/>
  <c r="K1040" i="16" s="1"/>
  <c r="L1041" i="16"/>
  <c r="K1041" i="16" s="1"/>
  <c r="L1042" i="16"/>
  <c r="K1042" i="16" s="1"/>
  <c r="L1043" i="16"/>
  <c r="K1043" i="16" s="1"/>
  <c r="H1043" i="16" s="1"/>
  <c r="L1044" i="16"/>
  <c r="K1044" i="16" s="1"/>
  <c r="H1044" i="16" s="1"/>
  <c r="L1045" i="16"/>
  <c r="K1045" i="16" s="1"/>
  <c r="H1045" i="16" s="1"/>
  <c r="L1046" i="16"/>
  <c r="K1046" i="16" s="1"/>
  <c r="L1047" i="16"/>
  <c r="K1047" i="16" s="1"/>
  <c r="L1048" i="16"/>
  <c r="K1048" i="16" s="1"/>
  <c r="L1049" i="16"/>
  <c r="K1049" i="16" s="1"/>
  <c r="L1050" i="16"/>
  <c r="K1050" i="16" s="1"/>
  <c r="L1051" i="16"/>
  <c r="K1051" i="16" s="1"/>
  <c r="H1051" i="16" s="1"/>
  <c r="L1052" i="16"/>
  <c r="K1052" i="16" s="1"/>
  <c r="L1053" i="16"/>
  <c r="K1053" i="16" s="1"/>
  <c r="H1053" i="16" s="1"/>
  <c r="L1054" i="16"/>
  <c r="K1054" i="16" s="1"/>
  <c r="L1055" i="16"/>
  <c r="K1055" i="16" s="1"/>
  <c r="L1056" i="16"/>
  <c r="K1056" i="16" s="1"/>
  <c r="L1057" i="16"/>
  <c r="K1057" i="16" s="1"/>
  <c r="L1058" i="16"/>
  <c r="K1058" i="16" s="1"/>
  <c r="L1059" i="16"/>
  <c r="K1059" i="16" s="1"/>
  <c r="H1059" i="16" s="1"/>
  <c r="L1060" i="16"/>
  <c r="K1060" i="16" s="1"/>
  <c r="L1061" i="16"/>
  <c r="K1061" i="16" s="1"/>
  <c r="L1062" i="16"/>
  <c r="K1062" i="16" s="1"/>
  <c r="L1063" i="16"/>
  <c r="K1063" i="16" s="1"/>
  <c r="L1064" i="16"/>
  <c r="K1064" i="16" s="1"/>
  <c r="L1065" i="16"/>
  <c r="K1065" i="16" s="1"/>
  <c r="L1066" i="16"/>
  <c r="K1066" i="16" s="1"/>
  <c r="L1067" i="16"/>
  <c r="K1067" i="16" s="1"/>
  <c r="H1067" i="16" s="1"/>
  <c r="L1068" i="16"/>
  <c r="K1068" i="16" s="1"/>
  <c r="L1069" i="16"/>
  <c r="K1069" i="16" s="1"/>
  <c r="L1070" i="16"/>
  <c r="K1070" i="16" s="1"/>
  <c r="L1071" i="16"/>
  <c r="K1071" i="16" s="1"/>
  <c r="L1072" i="16"/>
  <c r="K1072" i="16" s="1"/>
  <c r="L1073" i="16"/>
  <c r="K1073" i="16" s="1"/>
  <c r="L1074" i="16"/>
  <c r="K1074" i="16" s="1"/>
  <c r="L1075" i="16"/>
  <c r="K1075" i="16" s="1"/>
  <c r="H1075" i="16" s="1"/>
  <c r="L1076" i="16"/>
  <c r="K1076" i="16" s="1"/>
  <c r="L1077" i="16"/>
  <c r="K1077" i="16" s="1"/>
  <c r="H1077" i="16" s="1"/>
  <c r="L1078" i="16"/>
  <c r="K1078" i="16" s="1"/>
  <c r="L1079" i="16"/>
  <c r="K1079" i="16" s="1"/>
  <c r="L1080" i="16"/>
  <c r="K1080" i="16" s="1"/>
  <c r="L1081" i="16"/>
  <c r="K1081" i="16" s="1"/>
  <c r="L1082" i="16"/>
  <c r="K1082" i="16" s="1"/>
  <c r="L1083" i="16"/>
  <c r="K1083" i="16" s="1"/>
  <c r="H1083" i="16" s="1"/>
  <c r="L1084" i="16"/>
  <c r="K1084" i="16" s="1"/>
  <c r="H1084" i="16" s="1"/>
  <c r="L1085" i="16"/>
  <c r="K1085" i="16" s="1"/>
  <c r="H1085" i="16" s="1"/>
  <c r="L1086" i="16"/>
  <c r="K1086" i="16" s="1"/>
  <c r="L1087" i="16"/>
  <c r="K1087" i="16" s="1"/>
  <c r="L1088" i="16"/>
  <c r="K1088" i="16" s="1"/>
  <c r="L1089" i="16"/>
  <c r="K1089" i="16" s="1"/>
  <c r="L1090" i="16"/>
  <c r="K1090" i="16" s="1"/>
  <c r="L1091" i="16"/>
  <c r="K1091" i="16" s="1"/>
  <c r="H1091" i="16" s="1"/>
  <c r="L1092" i="16"/>
  <c r="K1092" i="16" s="1"/>
  <c r="H1092" i="16" s="1"/>
  <c r="L1093" i="16"/>
  <c r="K1093" i="16" s="1"/>
  <c r="H1093" i="16" s="1"/>
  <c r="L1094" i="16"/>
  <c r="K1094" i="16" s="1"/>
  <c r="L1095" i="16"/>
  <c r="K1095" i="16" s="1"/>
  <c r="L1096" i="16"/>
  <c r="K1096" i="16" s="1"/>
  <c r="L1097" i="16"/>
  <c r="K1097" i="16" s="1"/>
  <c r="L1098" i="16"/>
  <c r="K1098" i="16" s="1"/>
  <c r="L1099" i="16"/>
  <c r="K1099" i="16" s="1"/>
  <c r="H1099" i="16" s="1"/>
  <c r="L1100" i="16"/>
  <c r="K1100" i="16" s="1"/>
  <c r="H1100" i="16" s="1"/>
  <c r="L1101" i="16"/>
  <c r="K1101" i="16" s="1"/>
  <c r="L1102" i="16"/>
  <c r="K1102" i="16" s="1"/>
  <c r="L1103" i="16"/>
  <c r="K1103" i="16" s="1"/>
  <c r="L1104" i="16"/>
  <c r="K1104" i="16" s="1"/>
  <c r="L1105" i="16"/>
  <c r="K1105" i="16" s="1"/>
  <c r="L1106" i="16"/>
  <c r="K1106" i="16" s="1"/>
  <c r="L1107" i="16"/>
  <c r="K1107" i="16" s="1"/>
  <c r="H1107" i="16" s="1"/>
  <c r="L1108" i="16"/>
  <c r="K1108" i="16" s="1"/>
  <c r="H1108" i="16" s="1"/>
  <c r="L1109" i="16"/>
  <c r="K1109" i="16" s="1"/>
  <c r="H1109" i="16" s="1"/>
  <c r="L1110" i="16"/>
  <c r="K1110" i="16" s="1"/>
  <c r="L1111" i="16"/>
  <c r="K1111" i="16" s="1"/>
  <c r="L1112" i="16"/>
  <c r="K1112" i="16" s="1"/>
  <c r="L1113" i="16"/>
  <c r="K1113" i="16" s="1"/>
  <c r="L1114" i="16"/>
  <c r="K1114" i="16" s="1"/>
  <c r="L1115" i="16"/>
  <c r="K1115" i="16" s="1"/>
  <c r="H1115" i="16" s="1"/>
  <c r="L1116" i="16"/>
  <c r="K1116" i="16" s="1"/>
  <c r="L1117" i="16"/>
  <c r="K1117" i="16" s="1"/>
  <c r="H1117" i="16" s="1"/>
  <c r="L1118" i="16"/>
  <c r="K1118" i="16" s="1"/>
  <c r="L1119" i="16"/>
  <c r="K1119" i="16" s="1"/>
  <c r="L1120" i="16"/>
  <c r="K1120" i="16" s="1"/>
  <c r="L1121" i="16"/>
  <c r="K1121" i="16" s="1"/>
  <c r="L1122" i="16"/>
  <c r="K1122" i="16" s="1"/>
  <c r="L1123" i="16"/>
  <c r="K1123" i="16" s="1"/>
  <c r="H1123" i="16" s="1"/>
  <c r="L1124" i="16"/>
  <c r="K1124" i="16" s="1"/>
  <c r="L1125" i="16"/>
  <c r="K1125" i="16" s="1"/>
  <c r="H1125" i="16" s="1"/>
  <c r="L1126" i="16"/>
  <c r="K1126" i="16" s="1"/>
  <c r="L1127" i="16"/>
  <c r="K1127" i="16" s="1"/>
  <c r="L1128" i="16"/>
  <c r="K1128" i="16" s="1"/>
  <c r="L1129" i="16"/>
  <c r="K1129" i="16" s="1"/>
  <c r="L1130" i="16"/>
  <c r="K1130" i="16" s="1"/>
  <c r="L1131" i="16"/>
  <c r="K1131" i="16" s="1"/>
  <c r="H1131" i="16" s="1"/>
  <c r="L1132" i="16"/>
  <c r="K1132" i="16" s="1"/>
  <c r="L1133" i="16"/>
  <c r="K1133" i="16" s="1"/>
  <c r="H1133" i="16" s="1"/>
  <c r="L1134" i="16"/>
  <c r="K1134" i="16" s="1"/>
  <c r="L1135" i="16"/>
  <c r="K1135" i="16" s="1"/>
  <c r="L1136" i="16"/>
  <c r="K1136" i="16" s="1"/>
  <c r="L1137" i="16"/>
  <c r="K1137" i="16" s="1"/>
  <c r="L1138" i="16"/>
  <c r="K1138" i="16" s="1"/>
  <c r="L1139" i="16"/>
  <c r="K1139" i="16" s="1"/>
  <c r="H1139" i="16" s="1"/>
  <c r="L1140" i="16"/>
  <c r="K1140" i="16" s="1"/>
  <c r="L1141" i="16"/>
  <c r="K1141" i="16" s="1"/>
  <c r="H1141" i="16" s="1"/>
  <c r="L1142" i="16"/>
  <c r="K1142" i="16" s="1"/>
  <c r="L1143" i="16"/>
  <c r="K1143" i="16" s="1"/>
  <c r="L1144" i="16"/>
  <c r="K1144" i="16" s="1"/>
  <c r="L1145" i="16"/>
  <c r="K1145" i="16" s="1"/>
  <c r="L1146" i="16"/>
  <c r="K1146" i="16" s="1"/>
  <c r="L1147" i="16"/>
  <c r="K1147" i="16" s="1"/>
  <c r="H1147" i="16" s="1"/>
  <c r="L1148" i="16"/>
  <c r="K1148" i="16" s="1"/>
  <c r="H1148" i="16" s="1"/>
  <c r="L1149" i="16"/>
  <c r="K1149" i="16" s="1"/>
  <c r="L1150" i="16"/>
  <c r="K1150" i="16" s="1"/>
  <c r="L1151" i="16"/>
  <c r="K1151" i="16" s="1"/>
  <c r="L1152" i="16"/>
  <c r="K1152" i="16" s="1"/>
  <c r="L1153" i="16"/>
  <c r="K1153" i="16" s="1"/>
  <c r="L1154" i="16"/>
  <c r="K1154" i="16" s="1"/>
  <c r="L1155" i="16"/>
  <c r="K1155" i="16" s="1"/>
  <c r="H1155" i="16" s="1"/>
  <c r="L1156" i="16"/>
  <c r="K1156" i="16" s="1"/>
  <c r="H1156" i="16" s="1"/>
  <c r="L1157" i="16"/>
  <c r="K1157" i="16" s="1"/>
  <c r="H1157" i="16" s="1"/>
  <c r="L1158" i="16"/>
  <c r="K1158" i="16" s="1"/>
  <c r="L1159" i="16"/>
  <c r="K1159" i="16" s="1"/>
  <c r="L1160" i="16"/>
  <c r="K1160" i="16" s="1"/>
  <c r="L1161" i="16"/>
  <c r="K1161" i="16" s="1"/>
  <c r="L1162" i="16"/>
  <c r="K1162" i="16" s="1"/>
  <c r="L1163" i="16"/>
  <c r="K1163" i="16" s="1"/>
  <c r="H1163" i="16" s="1"/>
  <c r="L1164" i="16"/>
  <c r="K1164" i="16" s="1"/>
  <c r="H1164" i="16" s="1"/>
  <c r="L1165" i="16"/>
  <c r="K1165" i="16" s="1"/>
  <c r="L1166" i="16"/>
  <c r="K1166" i="16" s="1"/>
  <c r="L1167" i="16"/>
  <c r="K1167" i="16" s="1"/>
  <c r="L1168" i="16"/>
  <c r="K1168" i="16" s="1"/>
  <c r="L1169" i="16"/>
  <c r="K1169" i="16" s="1"/>
  <c r="L1170" i="16"/>
  <c r="K1170" i="16" s="1"/>
  <c r="L1171" i="16"/>
  <c r="K1171" i="16" s="1"/>
  <c r="H1171" i="16" s="1"/>
  <c r="L1172" i="16"/>
  <c r="K1172" i="16" s="1"/>
  <c r="L1173" i="16"/>
  <c r="K1173" i="16" s="1"/>
  <c r="L1174" i="16"/>
  <c r="K1174" i="16" s="1"/>
  <c r="L1175" i="16"/>
  <c r="K1175" i="16" s="1"/>
  <c r="L1176" i="16"/>
  <c r="K1176" i="16" s="1"/>
  <c r="L1177" i="16"/>
  <c r="K1177" i="16" s="1"/>
  <c r="L1178" i="16"/>
  <c r="K1178" i="16" s="1"/>
  <c r="L1179" i="16"/>
  <c r="K1179" i="16" s="1"/>
  <c r="H1179" i="16" s="1"/>
  <c r="L1180" i="16"/>
  <c r="K1180" i="16" s="1"/>
  <c r="L1181" i="16"/>
  <c r="K1181" i="16" s="1"/>
  <c r="L1182" i="16"/>
  <c r="K1182" i="16" s="1"/>
  <c r="L1183" i="16"/>
  <c r="K1183" i="16" s="1"/>
  <c r="L1184" i="16"/>
  <c r="K1184" i="16" s="1"/>
  <c r="L1185" i="16"/>
  <c r="K1185" i="16" s="1"/>
  <c r="L1186" i="16"/>
  <c r="K1186" i="16" s="1"/>
  <c r="L1187" i="16"/>
  <c r="K1187" i="16" s="1"/>
  <c r="H1187" i="16" s="1"/>
  <c r="L1188" i="16"/>
  <c r="K1188" i="16" s="1"/>
  <c r="L1189" i="16"/>
  <c r="K1189" i="16" s="1"/>
  <c r="L1190" i="16"/>
  <c r="K1190" i="16" s="1"/>
  <c r="L1191" i="16"/>
  <c r="K1191" i="16" s="1"/>
  <c r="L1192" i="16"/>
  <c r="K1192" i="16" s="1"/>
  <c r="L1193" i="16"/>
  <c r="K1193" i="16" s="1"/>
  <c r="L1194" i="16"/>
  <c r="K1194" i="16" s="1"/>
  <c r="L1195" i="16"/>
  <c r="K1195" i="16" s="1"/>
  <c r="H1195" i="16" s="1"/>
  <c r="L1196" i="16"/>
  <c r="K1196" i="16" s="1"/>
  <c r="L1197" i="16"/>
  <c r="K1197" i="16" s="1"/>
  <c r="L1198" i="16"/>
  <c r="K1198" i="16" s="1"/>
  <c r="L1199" i="16"/>
  <c r="K1199" i="16" s="1"/>
  <c r="L1200" i="16"/>
  <c r="K1200" i="16" s="1"/>
  <c r="L1201" i="16"/>
  <c r="K1201" i="16" s="1"/>
  <c r="L1202" i="16"/>
  <c r="K1202" i="16" s="1"/>
  <c r="L1203" i="16"/>
  <c r="K1203" i="16" s="1"/>
  <c r="H1203" i="16" s="1"/>
  <c r="L1204" i="16"/>
  <c r="K1204" i="16" s="1"/>
  <c r="L1205" i="16"/>
  <c r="K1205" i="16" s="1"/>
  <c r="L1206" i="16"/>
  <c r="K1206" i="16" s="1"/>
  <c r="L1207" i="16"/>
  <c r="K1207" i="16" s="1"/>
  <c r="L1208" i="16"/>
  <c r="K1208" i="16" s="1"/>
  <c r="L1209" i="16"/>
  <c r="K1209" i="16" s="1"/>
  <c r="L1210" i="16"/>
  <c r="K1210" i="16" s="1"/>
  <c r="L1211" i="16"/>
  <c r="K1211" i="16" s="1"/>
  <c r="H1211" i="16" s="1"/>
  <c r="L1212" i="16"/>
  <c r="K1212" i="16" s="1"/>
  <c r="H1212" i="16" s="1"/>
  <c r="L1213" i="16"/>
  <c r="K1213" i="16" s="1"/>
  <c r="H1213" i="16" s="1"/>
  <c r="L1214" i="16"/>
  <c r="K1214" i="16" s="1"/>
  <c r="L1215" i="16"/>
  <c r="K1215" i="16" s="1"/>
  <c r="L1216" i="16"/>
  <c r="K1216" i="16" s="1"/>
  <c r="L1217" i="16"/>
  <c r="K1217" i="16" s="1"/>
  <c r="L1218" i="16"/>
  <c r="K1218" i="16" s="1"/>
  <c r="L1219" i="16"/>
  <c r="K1219" i="16" s="1"/>
  <c r="H1219" i="16" s="1"/>
  <c r="L1220" i="16"/>
  <c r="K1220" i="16" s="1"/>
  <c r="H1220" i="16" s="1"/>
  <c r="L1221" i="16"/>
  <c r="K1221" i="16" s="1"/>
  <c r="L1222" i="16"/>
  <c r="K1222" i="16" s="1"/>
  <c r="L1223" i="16"/>
  <c r="K1223" i="16" s="1"/>
  <c r="L1224" i="16"/>
  <c r="K1224" i="16" s="1"/>
  <c r="L1225" i="16"/>
  <c r="K1225" i="16" s="1"/>
  <c r="L1226" i="16"/>
  <c r="K1226" i="16" s="1"/>
  <c r="L1227" i="16"/>
  <c r="K1227" i="16" s="1"/>
  <c r="H1227" i="16" s="1"/>
  <c r="L1228" i="16"/>
  <c r="K1228" i="16" s="1"/>
  <c r="H1228" i="16" s="1"/>
  <c r="L1229" i="16"/>
  <c r="K1229" i="16" s="1"/>
  <c r="H1229" i="16" s="1"/>
  <c r="L1230" i="16"/>
  <c r="K1230" i="16" s="1"/>
  <c r="L1231" i="16"/>
  <c r="K1231" i="16" s="1"/>
  <c r="L1232" i="16"/>
  <c r="K1232" i="16" s="1"/>
  <c r="L1233" i="16"/>
  <c r="K1233" i="16" s="1"/>
  <c r="L1234" i="16"/>
  <c r="K1234" i="16" s="1"/>
  <c r="L1235" i="16"/>
  <c r="K1235" i="16" s="1"/>
  <c r="H1235" i="16" s="1"/>
  <c r="L1236" i="16"/>
  <c r="K1236" i="16" s="1"/>
  <c r="L1237" i="16"/>
  <c r="K1237" i="16" s="1"/>
  <c r="L1238" i="16"/>
  <c r="K1238" i="16" s="1"/>
  <c r="L1239" i="16"/>
  <c r="K1239" i="16" s="1"/>
  <c r="L1240" i="16"/>
  <c r="K1240" i="16" s="1"/>
  <c r="L1241" i="16"/>
  <c r="K1241" i="16" s="1"/>
  <c r="L1242" i="16"/>
  <c r="K1242" i="16" s="1"/>
  <c r="L1243" i="16"/>
  <c r="K1243" i="16" s="1"/>
  <c r="H1243" i="16" s="1"/>
  <c r="L1244" i="16"/>
  <c r="K1244" i="16" s="1"/>
  <c r="L1245" i="16"/>
  <c r="K1245" i="16" s="1"/>
  <c r="L1246" i="16"/>
  <c r="K1246" i="16" s="1"/>
  <c r="L1247" i="16"/>
  <c r="K1247" i="16" s="1"/>
  <c r="L1248" i="16"/>
  <c r="K1248" i="16" s="1"/>
  <c r="L1249" i="16"/>
  <c r="K1249" i="16" s="1"/>
  <c r="L1250" i="16"/>
  <c r="K1250" i="16" s="1"/>
  <c r="L1251" i="16"/>
  <c r="K1251" i="16" s="1"/>
  <c r="H1251" i="16" s="1"/>
  <c r="L1252" i="16"/>
  <c r="K1252" i="16" s="1"/>
  <c r="L1253" i="16"/>
  <c r="K1253" i="16" s="1"/>
  <c r="H1253" i="16" s="1"/>
  <c r="L1254" i="16"/>
  <c r="K1254" i="16" s="1"/>
  <c r="L1255" i="16"/>
  <c r="K1255" i="16" s="1"/>
  <c r="L1256" i="16"/>
  <c r="K1256" i="16" s="1"/>
  <c r="L1257" i="16"/>
  <c r="K1257" i="16" s="1"/>
  <c r="L1258" i="16"/>
  <c r="K1258" i="16" s="1"/>
  <c r="L1259" i="16"/>
  <c r="K1259" i="16" s="1"/>
  <c r="H1259" i="16" s="1"/>
  <c r="L1260" i="16"/>
  <c r="K1260" i="16" s="1"/>
  <c r="L1261" i="16"/>
  <c r="K1261" i="16" s="1"/>
  <c r="L1262" i="16"/>
  <c r="K1262" i="16" s="1"/>
  <c r="L1263" i="16"/>
  <c r="K1263" i="16" s="1"/>
  <c r="L1264" i="16"/>
  <c r="K1264" i="16" s="1"/>
  <c r="L1265" i="16"/>
  <c r="K1265" i="16" s="1"/>
  <c r="L1266" i="16"/>
  <c r="K1266" i="16" s="1"/>
  <c r="L1267" i="16"/>
  <c r="K1267" i="16" s="1"/>
  <c r="H1267" i="16" s="1"/>
  <c r="L1268" i="16"/>
  <c r="K1268" i="16" s="1"/>
  <c r="L1269" i="16"/>
  <c r="K1269" i="16" s="1"/>
  <c r="L1270" i="16"/>
  <c r="K1270" i="16" s="1"/>
  <c r="L1271" i="16"/>
  <c r="K1271" i="16" s="1"/>
  <c r="L1272" i="16"/>
  <c r="K1272" i="16" s="1"/>
  <c r="L1273" i="16"/>
  <c r="K1273" i="16" s="1"/>
  <c r="L1274" i="16"/>
  <c r="K1274" i="16" s="1"/>
  <c r="L1275" i="16"/>
  <c r="K1275" i="16" s="1"/>
  <c r="H1275" i="16" s="1"/>
  <c r="L1276" i="16"/>
  <c r="K1276" i="16" s="1"/>
  <c r="H1276" i="16" s="1"/>
  <c r="L1277" i="16"/>
  <c r="K1277" i="16" s="1"/>
  <c r="H1277" i="16" s="1"/>
  <c r="L1278" i="16"/>
  <c r="K1278" i="16" s="1"/>
  <c r="L1279" i="16"/>
  <c r="K1279" i="16" s="1"/>
  <c r="L1280" i="16"/>
  <c r="K1280" i="16" s="1"/>
  <c r="L1281" i="16"/>
  <c r="K1281" i="16" s="1"/>
  <c r="L1282" i="16"/>
  <c r="K1282" i="16" s="1"/>
  <c r="L1283" i="16"/>
  <c r="K1283" i="16" s="1"/>
  <c r="H1283" i="16" s="1"/>
  <c r="L1284" i="16"/>
  <c r="K1284" i="16" s="1"/>
  <c r="H1284" i="16" s="1"/>
  <c r="L1285" i="16"/>
  <c r="K1285" i="16" s="1"/>
  <c r="L1286" i="16"/>
  <c r="K1286" i="16" s="1"/>
  <c r="L1287" i="16"/>
  <c r="K1287" i="16" s="1"/>
  <c r="L1288" i="16"/>
  <c r="K1288" i="16" s="1"/>
  <c r="L1289" i="16"/>
  <c r="K1289" i="16" s="1"/>
  <c r="L1290" i="16"/>
  <c r="K1290" i="16" s="1"/>
  <c r="L1291" i="16"/>
  <c r="K1291" i="16" s="1"/>
  <c r="H1291" i="16" s="1"/>
  <c r="L1292" i="16"/>
  <c r="K1292" i="16" s="1"/>
  <c r="H1292" i="16" s="1"/>
  <c r="L1293" i="16"/>
  <c r="K1293" i="16" s="1"/>
  <c r="L1294" i="16"/>
  <c r="K1294" i="16" s="1"/>
  <c r="L1295" i="16"/>
  <c r="K1295" i="16" s="1"/>
  <c r="L1296" i="16"/>
  <c r="K1296" i="16" s="1"/>
  <c r="L1297" i="16"/>
  <c r="K1297" i="16" s="1"/>
  <c r="L1298" i="16"/>
  <c r="K1298" i="16" s="1"/>
  <c r="L1299" i="16"/>
  <c r="K1299" i="16" s="1"/>
  <c r="H1299" i="16" s="1"/>
  <c r="L1300" i="16"/>
  <c r="K1300" i="16" s="1"/>
  <c r="L1301" i="16"/>
  <c r="K1301" i="16" s="1"/>
  <c r="L1302" i="16"/>
  <c r="K1302" i="16" s="1"/>
  <c r="L1303" i="16"/>
  <c r="K1303" i="16" s="1"/>
  <c r="L1304" i="16"/>
  <c r="K1304" i="16" s="1"/>
  <c r="L1305" i="16"/>
  <c r="K1305" i="16" s="1"/>
  <c r="L1306" i="16"/>
  <c r="K1306" i="16" s="1"/>
  <c r="L1307" i="16"/>
  <c r="K1307" i="16" s="1"/>
  <c r="H1307" i="16" s="1"/>
  <c r="L1308" i="16"/>
  <c r="K1308" i="16" s="1"/>
  <c r="L1309" i="16"/>
  <c r="K1309" i="16" s="1"/>
  <c r="L1310" i="16"/>
  <c r="K1310" i="16" s="1"/>
  <c r="L1311" i="16"/>
  <c r="K1311" i="16" s="1"/>
  <c r="L1312" i="16"/>
  <c r="K1312" i="16" s="1"/>
  <c r="L1313" i="16"/>
  <c r="K1313" i="16" s="1"/>
  <c r="L1314" i="16"/>
  <c r="K1314" i="16" s="1"/>
  <c r="L1315" i="16"/>
  <c r="K1315" i="16" s="1"/>
  <c r="H1315" i="16" s="1"/>
  <c r="L1316" i="16"/>
  <c r="K1316" i="16" s="1"/>
  <c r="L1317" i="16"/>
  <c r="K1317" i="16" s="1"/>
  <c r="H1317" i="16" s="1"/>
  <c r="L1318" i="16"/>
  <c r="K1318" i="16" s="1"/>
  <c r="L1319" i="16"/>
  <c r="K1319" i="16" s="1"/>
  <c r="L1320" i="16"/>
  <c r="K1320" i="16" s="1"/>
  <c r="L1321" i="16"/>
  <c r="K1321" i="16" s="1"/>
  <c r="L1322" i="16"/>
  <c r="K1322" i="16" s="1"/>
  <c r="L1323" i="16"/>
  <c r="K1323" i="16" s="1"/>
  <c r="H1323" i="16" s="1"/>
  <c r="L1324" i="16"/>
  <c r="K1324" i="16" s="1"/>
  <c r="L1325" i="16"/>
  <c r="K1325" i="16" s="1"/>
  <c r="H1325" i="16" s="1"/>
  <c r="L1326" i="16"/>
  <c r="K1326" i="16" s="1"/>
  <c r="L1327" i="16"/>
  <c r="K1327" i="16" s="1"/>
  <c r="L1328" i="16"/>
  <c r="K1328" i="16" s="1"/>
  <c r="L1329" i="16"/>
  <c r="K1329" i="16" s="1"/>
  <c r="L1330" i="16"/>
  <c r="K1330" i="16" s="1"/>
  <c r="L1331" i="16"/>
  <c r="K1331" i="16" s="1"/>
  <c r="H1331" i="16" s="1"/>
  <c r="L1332" i="16"/>
  <c r="K1332" i="16" s="1"/>
  <c r="L1333" i="16"/>
  <c r="K1333" i="16" s="1"/>
  <c r="L1334" i="16"/>
  <c r="K1334" i="16" s="1"/>
  <c r="L1335" i="16"/>
  <c r="K1335" i="16" s="1"/>
  <c r="L1336" i="16"/>
  <c r="K1336" i="16" s="1"/>
  <c r="L1337" i="16"/>
  <c r="K1337" i="16" s="1"/>
  <c r="L1338" i="16"/>
  <c r="K1338" i="16" s="1"/>
  <c r="L1339" i="16"/>
  <c r="K1339" i="16" s="1"/>
  <c r="H1339" i="16" s="1"/>
  <c r="L1340" i="16"/>
  <c r="K1340" i="16" s="1"/>
  <c r="H1340" i="16" s="1"/>
  <c r="L1341" i="16"/>
  <c r="K1341" i="16" s="1"/>
  <c r="L1342" i="16"/>
  <c r="K1342" i="16" s="1"/>
  <c r="L1343" i="16"/>
  <c r="K1343" i="16" s="1"/>
  <c r="L1344" i="16"/>
  <c r="K1344" i="16" s="1"/>
  <c r="L1345" i="16"/>
  <c r="K1345" i="16" s="1"/>
  <c r="L1346" i="16"/>
  <c r="K1346" i="16" s="1"/>
  <c r="L1347" i="16"/>
  <c r="K1347" i="16" s="1"/>
  <c r="H1347" i="16" s="1"/>
  <c r="L1348" i="16"/>
  <c r="K1348" i="16" s="1"/>
  <c r="H1348" i="16" s="1"/>
  <c r="L1349" i="16"/>
  <c r="K1349" i="16" s="1"/>
  <c r="L1350" i="16"/>
  <c r="K1350" i="16" s="1"/>
  <c r="L1351" i="16"/>
  <c r="K1351" i="16" s="1"/>
  <c r="L1352" i="16"/>
  <c r="K1352" i="16" s="1"/>
  <c r="L1353" i="16"/>
  <c r="K1353" i="16" s="1"/>
  <c r="L1354" i="16"/>
  <c r="K1354" i="16" s="1"/>
  <c r="L1355" i="16"/>
  <c r="K1355" i="16" s="1"/>
  <c r="H1355" i="16" s="1"/>
  <c r="L1356" i="16"/>
  <c r="K1356" i="16" s="1"/>
  <c r="H1356" i="16" s="1"/>
  <c r="L1357" i="16"/>
  <c r="K1357" i="16" s="1"/>
  <c r="H1357" i="16" s="1"/>
  <c r="L1358" i="16"/>
  <c r="K1358" i="16" s="1"/>
  <c r="L1359" i="16"/>
  <c r="K1359" i="16" s="1"/>
  <c r="L1360" i="16"/>
  <c r="K1360" i="16" s="1"/>
  <c r="L1361" i="16"/>
  <c r="K1361" i="16" s="1"/>
  <c r="L1362" i="16"/>
  <c r="K1362" i="16" s="1"/>
  <c r="L1363" i="16"/>
  <c r="K1363" i="16" s="1"/>
  <c r="H1363" i="16" s="1"/>
  <c r="L1364" i="16"/>
  <c r="K1364" i="16" s="1"/>
  <c r="L1365" i="16"/>
  <c r="K1365" i="16" s="1"/>
  <c r="H1365" i="16" s="1"/>
  <c r="L1366" i="16"/>
  <c r="K1366" i="16" s="1"/>
  <c r="L1367" i="16"/>
  <c r="K1367" i="16" s="1"/>
  <c r="L1368" i="16"/>
  <c r="K1368" i="16" s="1"/>
  <c r="L1369" i="16"/>
  <c r="K1369" i="16" s="1"/>
  <c r="L1370" i="16"/>
  <c r="K1370" i="16" s="1"/>
  <c r="L1371" i="16"/>
  <c r="K1371" i="16" s="1"/>
  <c r="H1371" i="16" s="1"/>
  <c r="L1372" i="16"/>
  <c r="K1372" i="16" s="1"/>
  <c r="L1373" i="16"/>
  <c r="K1373" i="16" s="1"/>
  <c r="H1373" i="16" s="1"/>
  <c r="L1374" i="16"/>
  <c r="K1374" i="16" s="1"/>
  <c r="L1375" i="16"/>
  <c r="K1375" i="16" s="1"/>
  <c r="L1376" i="16"/>
  <c r="K1376" i="16" s="1"/>
  <c r="L1377" i="16"/>
  <c r="K1377" i="16" s="1"/>
  <c r="L1378" i="16"/>
  <c r="K1378" i="16" s="1"/>
  <c r="L1379" i="16"/>
  <c r="K1379" i="16" s="1"/>
  <c r="H1379" i="16" s="1"/>
  <c r="L1380" i="16"/>
  <c r="K1380" i="16" s="1"/>
  <c r="L1381" i="16"/>
  <c r="K1381" i="16" s="1"/>
  <c r="L1382" i="16"/>
  <c r="K1382" i="16" s="1"/>
  <c r="L1383" i="16"/>
  <c r="K1383" i="16" s="1"/>
  <c r="L1384" i="16"/>
  <c r="K1384" i="16" s="1"/>
  <c r="L1385" i="16"/>
  <c r="K1385" i="16" s="1"/>
  <c r="L1386" i="16"/>
  <c r="K1386" i="16" s="1"/>
  <c r="L1387" i="16"/>
  <c r="K1387" i="16" s="1"/>
  <c r="H1387" i="16" s="1"/>
  <c r="L1388" i="16"/>
  <c r="K1388" i="16" s="1"/>
  <c r="L1389" i="16"/>
  <c r="K1389" i="16" s="1"/>
  <c r="L1390" i="16"/>
  <c r="K1390" i="16" s="1"/>
  <c r="L1391" i="16"/>
  <c r="K1391" i="16" s="1"/>
  <c r="L1392" i="16"/>
  <c r="K1392" i="16" s="1"/>
  <c r="L1393" i="16"/>
  <c r="K1393" i="16" s="1"/>
  <c r="L1394" i="16"/>
  <c r="K1394" i="16" s="1"/>
  <c r="L1395" i="16"/>
  <c r="K1395" i="16" s="1"/>
  <c r="H1395" i="16" s="1"/>
  <c r="L1396" i="16"/>
  <c r="K1396" i="16" s="1"/>
  <c r="L1397" i="16"/>
  <c r="K1397" i="16" s="1"/>
  <c r="H1397" i="16" s="1"/>
  <c r="L1398" i="16"/>
  <c r="K1398" i="16" s="1"/>
  <c r="L1399" i="16"/>
  <c r="K1399" i="16" s="1"/>
  <c r="L1400" i="16"/>
  <c r="K1400" i="16" s="1"/>
  <c r="L1401" i="16"/>
  <c r="K1401" i="16" s="1"/>
  <c r="L1402" i="16"/>
  <c r="K1402" i="16" s="1"/>
  <c r="L1403" i="16"/>
  <c r="K1403" i="16" s="1"/>
  <c r="H1403" i="16" s="1"/>
  <c r="L1404" i="16"/>
  <c r="K1404" i="16" s="1"/>
  <c r="H1404" i="16" s="1"/>
  <c r="L1405" i="16"/>
  <c r="K1405" i="16" s="1"/>
  <c r="H1405" i="16" s="1"/>
  <c r="L1406" i="16"/>
  <c r="K1406" i="16" s="1"/>
  <c r="L1407" i="16"/>
  <c r="K1407" i="16" s="1"/>
  <c r="L1408" i="16"/>
  <c r="K1408" i="16" s="1"/>
  <c r="L1409" i="16"/>
  <c r="K1409" i="16" s="1"/>
  <c r="L1410" i="16"/>
  <c r="K1410" i="16" s="1"/>
  <c r="L1411" i="16"/>
  <c r="K1411" i="16" s="1"/>
  <c r="H1411" i="16" s="1"/>
  <c r="L1412" i="16"/>
  <c r="K1412" i="16" s="1"/>
  <c r="H1412" i="16" s="1"/>
  <c r="L1413" i="16"/>
  <c r="K1413" i="16" s="1"/>
  <c r="H1413" i="16" s="1"/>
  <c r="L1414" i="16"/>
  <c r="K1414" i="16" s="1"/>
  <c r="L1415" i="16"/>
  <c r="K1415" i="16" s="1"/>
  <c r="L1416" i="16"/>
  <c r="K1416" i="16" s="1"/>
  <c r="L1417" i="16"/>
  <c r="K1417" i="16" s="1"/>
  <c r="L1418" i="16"/>
  <c r="K1418" i="16" s="1"/>
  <c r="L1419" i="16"/>
  <c r="K1419" i="16" s="1"/>
  <c r="H1419" i="16" s="1"/>
  <c r="L1420" i="16"/>
  <c r="K1420" i="16" s="1"/>
  <c r="H1420" i="16" s="1"/>
  <c r="L1421" i="16"/>
  <c r="K1421" i="16" s="1"/>
  <c r="L1422" i="16"/>
  <c r="K1422" i="16" s="1"/>
  <c r="L1423" i="16"/>
  <c r="K1423" i="16" s="1"/>
  <c r="L1424" i="16"/>
  <c r="K1424" i="16" s="1"/>
  <c r="L1425" i="16"/>
  <c r="K1425" i="16" s="1"/>
  <c r="L1426" i="16"/>
  <c r="K1426" i="16" s="1"/>
  <c r="L1427" i="16"/>
  <c r="K1427" i="16" s="1"/>
  <c r="H1427" i="16" s="1"/>
  <c r="L1428" i="16"/>
  <c r="K1428" i="16" s="1"/>
  <c r="L1429" i="16"/>
  <c r="K1429" i="16" s="1"/>
  <c r="L1430" i="16"/>
  <c r="K1430" i="16" s="1"/>
  <c r="L1431" i="16"/>
  <c r="K1431" i="16" s="1"/>
  <c r="L1432" i="16"/>
  <c r="K1432" i="16" s="1"/>
  <c r="L1433" i="16"/>
  <c r="K1433" i="16" s="1"/>
  <c r="L1434" i="16"/>
  <c r="K1434" i="16" s="1"/>
  <c r="L1435" i="16"/>
  <c r="K1435" i="16" s="1"/>
  <c r="H1435" i="16" s="1"/>
  <c r="L1436" i="16"/>
  <c r="K1436" i="16" s="1"/>
  <c r="H1436" i="16" s="1"/>
  <c r="L1437" i="16"/>
  <c r="K1437" i="16" s="1"/>
  <c r="H1437" i="16" s="1"/>
  <c r="L1438" i="16"/>
  <c r="K1438" i="16" s="1"/>
  <c r="L1439" i="16"/>
  <c r="K1439" i="16" s="1"/>
  <c r="L1440" i="16"/>
  <c r="K1440" i="16" s="1"/>
  <c r="L1441" i="16"/>
  <c r="K1441" i="16" s="1"/>
  <c r="L1442" i="16"/>
  <c r="K1442" i="16" s="1"/>
  <c r="L1443" i="16"/>
  <c r="K1443" i="16" s="1"/>
  <c r="H1443" i="16" s="1"/>
  <c r="L1444" i="16"/>
  <c r="K1444" i="16" s="1"/>
  <c r="H1444" i="16" s="1"/>
  <c r="L1445" i="16"/>
  <c r="K1445" i="16" s="1"/>
  <c r="L1446" i="16"/>
  <c r="K1446" i="16" s="1"/>
  <c r="L1447" i="16"/>
  <c r="K1447" i="16" s="1"/>
  <c r="L1448" i="16"/>
  <c r="K1448" i="16" s="1"/>
  <c r="L1449" i="16"/>
  <c r="K1449" i="16" s="1"/>
  <c r="L1450" i="16"/>
  <c r="K1450" i="16" s="1"/>
  <c r="L1451" i="16"/>
  <c r="K1451" i="16" s="1"/>
  <c r="H1451" i="16" s="1"/>
  <c r="L1452" i="16"/>
  <c r="K1452" i="16" s="1"/>
  <c r="H1452" i="16" s="1"/>
  <c r="L1453" i="16"/>
  <c r="K1453" i="16" s="1"/>
  <c r="L1454" i="16"/>
  <c r="K1454" i="16" s="1"/>
  <c r="L1455" i="16"/>
  <c r="K1455" i="16" s="1"/>
  <c r="L1456" i="16"/>
  <c r="K1456" i="16" s="1"/>
  <c r="L1457" i="16"/>
  <c r="K1457" i="16" s="1"/>
  <c r="L1458" i="16"/>
  <c r="K1458" i="16" s="1"/>
  <c r="L1459" i="16"/>
  <c r="K1459" i="16" s="1"/>
  <c r="H1459" i="16" s="1"/>
  <c r="L1460" i="16"/>
  <c r="K1460" i="16" s="1"/>
  <c r="L1461" i="16"/>
  <c r="K1461" i="16" s="1"/>
  <c r="L1462" i="16"/>
  <c r="K1462" i="16" s="1"/>
  <c r="L1463" i="16"/>
  <c r="K1463" i="16" s="1"/>
  <c r="L1464" i="16"/>
  <c r="K1464" i="16" s="1"/>
  <c r="L1465" i="16"/>
  <c r="K1465" i="16" s="1"/>
  <c r="L1466" i="16"/>
  <c r="K1466" i="16" s="1"/>
  <c r="L1467" i="16"/>
  <c r="K1467" i="16" s="1"/>
  <c r="H1467" i="16" s="1"/>
  <c r="L1468" i="16"/>
  <c r="K1468" i="16" s="1"/>
  <c r="H1468" i="16" s="1"/>
  <c r="L1469" i="16"/>
  <c r="K1469" i="16" s="1"/>
  <c r="L1470" i="16"/>
  <c r="K1470" i="16" s="1"/>
  <c r="L1471" i="16"/>
  <c r="K1471" i="16" s="1"/>
  <c r="L1472" i="16"/>
  <c r="K1472" i="16" s="1"/>
  <c r="L1473" i="16"/>
  <c r="K1473" i="16" s="1"/>
  <c r="L1474" i="16"/>
  <c r="K1474" i="16" s="1"/>
  <c r="L1475" i="16"/>
  <c r="K1475" i="16" s="1"/>
  <c r="H1475" i="16" s="1"/>
  <c r="L1476" i="16"/>
  <c r="K1476" i="16" s="1"/>
  <c r="H1476" i="16" s="1"/>
  <c r="L1477" i="16"/>
  <c r="K1477" i="16" s="1"/>
  <c r="H1477" i="16" s="1"/>
  <c r="L1478" i="16"/>
  <c r="K1478" i="16" s="1"/>
  <c r="L1479" i="16"/>
  <c r="K1479" i="16" s="1"/>
  <c r="L1480" i="16"/>
  <c r="K1480" i="16" s="1"/>
  <c r="L1481" i="16"/>
  <c r="K1481" i="16" s="1"/>
  <c r="L1482" i="16"/>
  <c r="K1482" i="16" s="1"/>
  <c r="L1483" i="16"/>
  <c r="K1483" i="16" s="1"/>
  <c r="H1483" i="16" s="1"/>
  <c r="L1484" i="16"/>
  <c r="K1484" i="16" s="1"/>
  <c r="H1484" i="16" s="1"/>
  <c r="L1485" i="16"/>
  <c r="K1485" i="16" s="1"/>
  <c r="L1486" i="16"/>
  <c r="K1486" i="16" s="1"/>
  <c r="L1487" i="16"/>
  <c r="K1487" i="16" s="1"/>
  <c r="L1488" i="16"/>
  <c r="K1488" i="16" s="1"/>
  <c r="L1489" i="16"/>
  <c r="K1489" i="16" s="1"/>
  <c r="L1490" i="16"/>
  <c r="K1490" i="16" s="1"/>
  <c r="L1491" i="16"/>
  <c r="K1491" i="16" s="1"/>
  <c r="H1491" i="16" s="1"/>
  <c r="L1492" i="16"/>
  <c r="K1492" i="16" s="1"/>
  <c r="H1492" i="16" s="1"/>
  <c r="L1493" i="16"/>
  <c r="K1493" i="16" s="1"/>
  <c r="L1494" i="16"/>
  <c r="K1494" i="16" s="1"/>
  <c r="L1495" i="16"/>
  <c r="K1495" i="16" s="1"/>
  <c r="L1496" i="16"/>
  <c r="K1496" i="16" s="1"/>
  <c r="L1497" i="16"/>
  <c r="K1497" i="16" s="1"/>
  <c r="L1498" i="16"/>
  <c r="K1498" i="16" s="1"/>
  <c r="L1499" i="16"/>
  <c r="K1499" i="16" s="1"/>
  <c r="H1499" i="16" s="1"/>
  <c r="L1500" i="16"/>
  <c r="K1500" i="16" s="1"/>
  <c r="L1501" i="16"/>
  <c r="K1501" i="16" s="1"/>
  <c r="L1502" i="16"/>
  <c r="K1502" i="16" s="1"/>
  <c r="L1503" i="16"/>
  <c r="K1503" i="16" s="1"/>
  <c r="L1504" i="16"/>
  <c r="K1504" i="16" s="1"/>
  <c r="L1505" i="16"/>
  <c r="K1505" i="16" s="1"/>
  <c r="L1506" i="16"/>
  <c r="K1506" i="16" s="1"/>
  <c r="L1507" i="16"/>
  <c r="K1507" i="16" s="1"/>
  <c r="H1507" i="16" s="1"/>
  <c r="L1508" i="16"/>
  <c r="K1508" i="16" s="1"/>
  <c r="H1508" i="16" s="1"/>
  <c r="L1509" i="16"/>
  <c r="K1509" i="16" s="1"/>
  <c r="L1510" i="16"/>
  <c r="K1510" i="16" s="1"/>
  <c r="L1511" i="16"/>
  <c r="K1511" i="16" s="1"/>
  <c r="L1512" i="16"/>
  <c r="K1512" i="16" s="1"/>
  <c r="L1513" i="16"/>
  <c r="K1513" i="16" s="1"/>
  <c r="L1514" i="16"/>
  <c r="K1514" i="16" s="1"/>
  <c r="L1515" i="16"/>
  <c r="K1515" i="16" s="1"/>
  <c r="H1515" i="16" s="1"/>
  <c r="L1516" i="16"/>
  <c r="K1516" i="16" s="1"/>
  <c r="L1517" i="16"/>
  <c r="K1517" i="16" s="1"/>
  <c r="L1518" i="16"/>
  <c r="K1518" i="16" s="1"/>
  <c r="L1519" i="16"/>
  <c r="K1519" i="16" s="1"/>
  <c r="L1520" i="16"/>
  <c r="K1520" i="16" s="1"/>
  <c r="L1521" i="16"/>
  <c r="K1521" i="16" s="1"/>
  <c r="L1522" i="16"/>
  <c r="K1522" i="16" s="1"/>
  <c r="L1523" i="16"/>
  <c r="K1523" i="16" s="1"/>
  <c r="H1523" i="16" s="1"/>
  <c r="L1524" i="16"/>
  <c r="K1524" i="16" s="1"/>
  <c r="L1525" i="16"/>
  <c r="K1525" i="16" s="1"/>
  <c r="L1526" i="16"/>
  <c r="K1526" i="16" s="1"/>
  <c r="L1527" i="16"/>
  <c r="K1527" i="16" s="1"/>
  <c r="L1528" i="16"/>
  <c r="K1528" i="16" s="1"/>
  <c r="L1529" i="16"/>
  <c r="K1529" i="16" s="1"/>
  <c r="L1530" i="16"/>
  <c r="K1530" i="16" s="1"/>
  <c r="L1531" i="16"/>
  <c r="K1531" i="16" s="1"/>
  <c r="H1531" i="16" s="1"/>
  <c r="L1532" i="16"/>
  <c r="K1532" i="16" s="1"/>
  <c r="H1532" i="16" s="1"/>
  <c r="L1533" i="16"/>
  <c r="K1533" i="16" s="1"/>
  <c r="H1533" i="16" s="1"/>
  <c r="L1534" i="16"/>
  <c r="K1534" i="16" s="1"/>
  <c r="L1535" i="16"/>
  <c r="K1535" i="16" s="1"/>
  <c r="L1536" i="16"/>
  <c r="K1536" i="16" s="1"/>
  <c r="L1537" i="16"/>
  <c r="K1537" i="16" s="1"/>
  <c r="L1538" i="16"/>
  <c r="K1538" i="16" s="1"/>
  <c r="L1539" i="16"/>
  <c r="K1539" i="16" s="1"/>
  <c r="H1539" i="16" s="1"/>
  <c r="L1540" i="16"/>
  <c r="K1540" i="16" s="1"/>
  <c r="H1540" i="16" s="1"/>
  <c r="L1541" i="16"/>
  <c r="K1541" i="16" s="1"/>
  <c r="L1542" i="16"/>
  <c r="K1542" i="16" s="1"/>
  <c r="L1543" i="16"/>
  <c r="K1543" i="16" s="1"/>
  <c r="L1544" i="16"/>
  <c r="K1544" i="16" s="1"/>
  <c r="L1545" i="16"/>
  <c r="K1545" i="16" s="1"/>
  <c r="L1546" i="16"/>
  <c r="K1546" i="16" s="1"/>
  <c r="L1547" i="16"/>
  <c r="K1547" i="16" s="1"/>
  <c r="H1547" i="16" s="1"/>
  <c r="L1548" i="16"/>
  <c r="K1548" i="16" s="1"/>
  <c r="H1548" i="16" s="1"/>
  <c r="L1549" i="16"/>
  <c r="K1549" i="16" s="1"/>
  <c r="H1549" i="16" s="1"/>
  <c r="L1550" i="16"/>
  <c r="K1550" i="16" s="1"/>
  <c r="L1551" i="16"/>
  <c r="K1551" i="16" s="1"/>
  <c r="L1552" i="16"/>
  <c r="K1552" i="16" s="1"/>
  <c r="L1553" i="16"/>
  <c r="K1553" i="16" s="1"/>
  <c r="L1554" i="16"/>
  <c r="K1554" i="16" s="1"/>
  <c r="L1555" i="16"/>
  <c r="K1555" i="16" s="1"/>
  <c r="H1555" i="16" s="1"/>
  <c r="L1556" i="16"/>
  <c r="K1556" i="16" s="1"/>
  <c r="L1557" i="16"/>
  <c r="K1557" i="16" s="1"/>
  <c r="H1557" i="16" s="1"/>
  <c r="L1558" i="16"/>
  <c r="K1558" i="16" s="1"/>
  <c r="L1559" i="16"/>
  <c r="K1559" i="16" s="1"/>
  <c r="L1560" i="16"/>
  <c r="K1560" i="16" s="1"/>
  <c r="L1561" i="16"/>
  <c r="K1561" i="16" s="1"/>
  <c r="L1562" i="16"/>
  <c r="K1562" i="16" s="1"/>
  <c r="L1563" i="16"/>
  <c r="K1563" i="16" s="1"/>
  <c r="H1563" i="16" s="1"/>
  <c r="L1564" i="16"/>
  <c r="K1564" i="16" s="1"/>
  <c r="L1565" i="16"/>
  <c r="K1565" i="16" s="1"/>
  <c r="H1565" i="16" s="1"/>
  <c r="L1566" i="16"/>
  <c r="K1566" i="16" s="1"/>
  <c r="L1567" i="16"/>
  <c r="K1567" i="16" s="1"/>
  <c r="L1568" i="16"/>
  <c r="K1568" i="16" s="1"/>
  <c r="L1569" i="16"/>
  <c r="K1569" i="16" s="1"/>
  <c r="L1570" i="16"/>
  <c r="K1570" i="16" s="1"/>
  <c r="L1571" i="16"/>
  <c r="K1571" i="16" s="1"/>
  <c r="H1571" i="16" s="1"/>
  <c r="L1572" i="16"/>
  <c r="K1572" i="16" s="1"/>
  <c r="L1573" i="16"/>
  <c r="K1573" i="16" s="1"/>
  <c r="L1574" i="16"/>
  <c r="K1574" i="16" s="1"/>
  <c r="L1575" i="16"/>
  <c r="K1575" i="16" s="1"/>
  <c r="L1576" i="16"/>
  <c r="K1576" i="16" s="1"/>
  <c r="L1577" i="16"/>
  <c r="K1577" i="16" s="1"/>
  <c r="L1578" i="16"/>
  <c r="K1578" i="16" s="1"/>
  <c r="L1579" i="16"/>
  <c r="K1579" i="16" s="1"/>
  <c r="H1579" i="16" s="1"/>
  <c r="L1580" i="16"/>
  <c r="K1580" i="16" s="1"/>
  <c r="L1581" i="16"/>
  <c r="K1581" i="16" s="1"/>
  <c r="L1582" i="16"/>
  <c r="K1582" i="16" s="1"/>
  <c r="L1583" i="16"/>
  <c r="K1583" i="16" s="1"/>
  <c r="L1584" i="16"/>
  <c r="K1584" i="16" s="1"/>
  <c r="L1585" i="16"/>
  <c r="K1585" i="16" s="1"/>
  <c r="L1586" i="16"/>
  <c r="K1586" i="16" s="1"/>
  <c r="L1587" i="16"/>
  <c r="K1587" i="16" s="1"/>
  <c r="H1587" i="16" s="1"/>
  <c r="L1588" i="16"/>
  <c r="K1588" i="16" s="1"/>
  <c r="H1588" i="16" s="1"/>
  <c r="L1589" i="16"/>
  <c r="K1589" i="16" s="1"/>
  <c r="L1590" i="16"/>
  <c r="K1590" i="16" s="1"/>
  <c r="L1591" i="16"/>
  <c r="K1591" i="16" s="1"/>
  <c r="L1592" i="16"/>
  <c r="K1592" i="16" s="1"/>
  <c r="L1593" i="16"/>
  <c r="K1593" i="16" s="1"/>
  <c r="L1594" i="16"/>
  <c r="K1594" i="16" s="1"/>
  <c r="L1595" i="16"/>
  <c r="K1595" i="16" s="1"/>
  <c r="H1595" i="16" s="1"/>
  <c r="L1596" i="16"/>
  <c r="K1596" i="16" s="1"/>
  <c r="H1596" i="16" s="1"/>
  <c r="L1597" i="16"/>
  <c r="K1597" i="16" s="1"/>
  <c r="H1597" i="16" s="1"/>
  <c r="L1598" i="16"/>
  <c r="K1598" i="16" s="1"/>
  <c r="L1599" i="16"/>
  <c r="K1599" i="16" s="1"/>
  <c r="L1600" i="16"/>
  <c r="K1600" i="16" s="1"/>
  <c r="L1601" i="16"/>
  <c r="K1601" i="16" s="1"/>
  <c r="L1602" i="16"/>
  <c r="K1602" i="16" s="1"/>
  <c r="L1603" i="16"/>
  <c r="K1603" i="16" s="1"/>
  <c r="H1603" i="16" s="1"/>
  <c r="L1604" i="16"/>
  <c r="K1604" i="16" s="1"/>
  <c r="H1604" i="16" s="1"/>
  <c r="L1605" i="16"/>
  <c r="K1605" i="16" s="1"/>
  <c r="L1606" i="16"/>
  <c r="K1606" i="16" s="1"/>
  <c r="L1607" i="16"/>
  <c r="K1607" i="16" s="1"/>
  <c r="L1608" i="16"/>
  <c r="K1608" i="16" s="1"/>
  <c r="L1609" i="16"/>
  <c r="K1609" i="16" s="1"/>
  <c r="L1610" i="16"/>
  <c r="K1610" i="16" s="1"/>
  <c r="L1611" i="16"/>
  <c r="K1611" i="16" s="1"/>
  <c r="H1611" i="16" s="1"/>
  <c r="L1612" i="16"/>
  <c r="K1612" i="16" s="1"/>
  <c r="H1612" i="16" s="1"/>
  <c r="L1613" i="16"/>
  <c r="K1613" i="16" s="1"/>
  <c r="L1614" i="16"/>
  <c r="K1614" i="16" s="1"/>
  <c r="L1615" i="16"/>
  <c r="K1615" i="16" s="1"/>
  <c r="L1616" i="16"/>
  <c r="K1616" i="16" s="1"/>
  <c r="L1617" i="16"/>
  <c r="K1617" i="16" s="1"/>
  <c r="L1618" i="16"/>
  <c r="K1618" i="16" s="1"/>
  <c r="L1619" i="16"/>
  <c r="K1619" i="16" s="1"/>
  <c r="H1619" i="16" s="1"/>
  <c r="L1620" i="16"/>
  <c r="K1620" i="16" s="1"/>
  <c r="H1620" i="16" s="1"/>
  <c r="L1621" i="16"/>
  <c r="K1621" i="16" s="1"/>
  <c r="L1622" i="16"/>
  <c r="K1622" i="16" s="1"/>
  <c r="L1623" i="16"/>
  <c r="K1623" i="16" s="1"/>
  <c r="L1624" i="16"/>
  <c r="K1624" i="16" s="1"/>
  <c r="L1625" i="16"/>
  <c r="K1625" i="16" s="1"/>
  <c r="L1626" i="16"/>
  <c r="K1626" i="16" s="1"/>
  <c r="L1627" i="16"/>
  <c r="K1627" i="16" s="1"/>
  <c r="H1627" i="16" s="1"/>
  <c r="L1628" i="16"/>
  <c r="K1628" i="16" s="1"/>
  <c r="H1628" i="16" s="1"/>
  <c r="L1629" i="16"/>
  <c r="K1629" i="16" s="1"/>
  <c r="L1630" i="16"/>
  <c r="K1630" i="16" s="1"/>
  <c r="L1631" i="16"/>
  <c r="K1631" i="16" s="1"/>
  <c r="L1632" i="16"/>
  <c r="K1632" i="16" s="1"/>
  <c r="L1633" i="16"/>
  <c r="K1633" i="16" s="1"/>
  <c r="L1634" i="16"/>
  <c r="K1634" i="16" s="1"/>
  <c r="L1635" i="16"/>
  <c r="K1635" i="16" s="1"/>
  <c r="H1635" i="16" s="1"/>
  <c r="L1636" i="16"/>
  <c r="K1636" i="16" s="1"/>
  <c r="H1636" i="16" s="1"/>
  <c r="L1637" i="16"/>
  <c r="K1637" i="16" s="1"/>
  <c r="L1638" i="16"/>
  <c r="K1638" i="16" s="1"/>
  <c r="L1639" i="16"/>
  <c r="K1639" i="16" s="1"/>
  <c r="L1640" i="16"/>
  <c r="K1640" i="16" s="1"/>
  <c r="L1641" i="16"/>
  <c r="K1641" i="16" s="1"/>
  <c r="L1642" i="16"/>
  <c r="K1642" i="16" s="1"/>
  <c r="L1643" i="16"/>
  <c r="K1643" i="16" s="1"/>
  <c r="H1643" i="16" s="1"/>
  <c r="L1644" i="16"/>
  <c r="K1644" i="16" s="1"/>
  <c r="L1645" i="16"/>
  <c r="K1645" i="16" s="1"/>
  <c r="L1646" i="16"/>
  <c r="K1646" i="16" s="1"/>
  <c r="L1647" i="16"/>
  <c r="K1647" i="16" s="1"/>
  <c r="L1648" i="16"/>
  <c r="K1648" i="16" s="1"/>
  <c r="L1649" i="16"/>
  <c r="K1649" i="16" s="1"/>
  <c r="L1650" i="16"/>
  <c r="K1650" i="16" s="1"/>
  <c r="L1651" i="16"/>
  <c r="K1651" i="16" s="1"/>
  <c r="H1651" i="16" s="1"/>
  <c r="L1652" i="16"/>
  <c r="K1652" i="16" s="1"/>
  <c r="H1652" i="16" s="1"/>
  <c r="L1653" i="16"/>
  <c r="K1653" i="16" s="1"/>
  <c r="L1654" i="16"/>
  <c r="K1654" i="16" s="1"/>
  <c r="L1655" i="16"/>
  <c r="K1655" i="16" s="1"/>
  <c r="L1656" i="16"/>
  <c r="K1656" i="16" s="1"/>
  <c r="L1657" i="16"/>
  <c r="K1657" i="16" s="1"/>
  <c r="L1658" i="16"/>
  <c r="K1658" i="16" s="1"/>
  <c r="L1659" i="16"/>
  <c r="K1659" i="16" s="1"/>
  <c r="H1659" i="16" s="1"/>
  <c r="L1660" i="16"/>
  <c r="K1660" i="16" s="1"/>
  <c r="H1660" i="16" s="1"/>
  <c r="L1661" i="16"/>
  <c r="K1661" i="16" s="1"/>
  <c r="H1661" i="16" s="1"/>
  <c r="L1662" i="16"/>
  <c r="K1662" i="16" s="1"/>
  <c r="L1663" i="16"/>
  <c r="K1663" i="16" s="1"/>
  <c r="L1664" i="16"/>
  <c r="K1664" i="16" s="1"/>
  <c r="L1665" i="16"/>
  <c r="K1665" i="16" s="1"/>
  <c r="L1666" i="16"/>
  <c r="K1666" i="16" s="1"/>
  <c r="L1667" i="16"/>
  <c r="K1667" i="16" s="1"/>
  <c r="H1667" i="16" s="1"/>
  <c r="L1668" i="16"/>
  <c r="K1668" i="16" s="1"/>
  <c r="H1668" i="16" s="1"/>
  <c r="L1669" i="16"/>
  <c r="K1669" i="16" s="1"/>
  <c r="H1669" i="16" s="1"/>
  <c r="L1670" i="16"/>
  <c r="K1670" i="16" s="1"/>
  <c r="L1671" i="16"/>
  <c r="K1671" i="16" s="1"/>
  <c r="L1672" i="16"/>
  <c r="K1672" i="16" s="1"/>
  <c r="L1673" i="16"/>
  <c r="K1673" i="16" s="1"/>
  <c r="L1674" i="16"/>
  <c r="K1674" i="16" s="1"/>
  <c r="L1675" i="16"/>
  <c r="K1675" i="16" s="1"/>
  <c r="H1675" i="16" s="1"/>
  <c r="L1676" i="16"/>
  <c r="K1676" i="16" s="1"/>
  <c r="H1676" i="16" s="1"/>
  <c r="L1677" i="16"/>
  <c r="K1677" i="16" s="1"/>
  <c r="L1678" i="16"/>
  <c r="K1678" i="16" s="1"/>
  <c r="L1679" i="16"/>
  <c r="K1679" i="16" s="1"/>
  <c r="L1680" i="16"/>
  <c r="K1680" i="16" s="1"/>
  <c r="L1681" i="16"/>
  <c r="K1681" i="16" s="1"/>
  <c r="L1682" i="16"/>
  <c r="K1682" i="16" s="1"/>
  <c r="L1683" i="16"/>
  <c r="K1683" i="16" s="1"/>
  <c r="H1683" i="16" s="1"/>
  <c r="L1684" i="16"/>
  <c r="K1684" i="16" s="1"/>
  <c r="H1684" i="16" s="1"/>
  <c r="L1685" i="16"/>
  <c r="K1685" i="16" s="1"/>
  <c r="L1686" i="16"/>
  <c r="K1686" i="16" s="1"/>
  <c r="L1687" i="16"/>
  <c r="K1687" i="16" s="1"/>
  <c r="L1688" i="16"/>
  <c r="K1688" i="16" s="1"/>
  <c r="L1689" i="16"/>
  <c r="K1689" i="16" s="1"/>
  <c r="L1690" i="16"/>
  <c r="K1690" i="16" s="1"/>
  <c r="L1691" i="16"/>
  <c r="K1691" i="16" s="1"/>
  <c r="H1691" i="16" s="1"/>
  <c r="L1692" i="16"/>
  <c r="K1692" i="16" s="1"/>
  <c r="H1692" i="16" s="1"/>
  <c r="L1693" i="16"/>
  <c r="K1693" i="16" s="1"/>
  <c r="H1693" i="16" s="1"/>
  <c r="L1694" i="16"/>
  <c r="K1694" i="16" s="1"/>
  <c r="L1695" i="16"/>
  <c r="K1695" i="16" s="1"/>
  <c r="L1696" i="16"/>
  <c r="K1696" i="16" s="1"/>
  <c r="L1697" i="16"/>
  <c r="K1697" i="16" s="1"/>
  <c r="L1698" i="16"/>
  <c r="K1698" i="16" s="1"/>
  <c r="L1699" i="16"/>
  <c r="K1699" i="16" s="1"/>
  <c r="H1699" i="16" s="1"/>
  <c r="L1700" i="16"/>
  <c r="K1700" i="16" s="1"/>
  <c r="H1700" i="16" s="1"/>
  <c r="L1701" i="16"/>
  <c r="K1701" i="16" s="1"/>
  <c r="L1702" i="16"/>
  <c r="K1702" i="16" s="1"/>
  <c r="L1703" i="16"/>
  <c r="K1703" i="16" s="1"/>
  <c r="L1704" i="16"/>
  <c r="K1704" i="16" s="1"/>
  <c r="L1705" i="16"/>
  <c r="K1705" i="16" s="1"/>
  <c r="L1706" i="16"/>
  <c r="K1706" i="16" s="1"/>
  <c r="L1707" i="16"/>
  <c r="K1707" i="16" s="1"/>
  <c r="H1707" i="16" s="1"/>
  <c r="L1708" i="16"/>
  <c r="K1708" i="16" s="1"/>
  <c r="L1709" i="16"/>
  <c r="K1709" i="16" s="1"/>
  <c r="H1709" i="16" s="1"/>
  <c r="L1710" i="16"/>
  <c r="K1710" i="16" s="1"/>
  <c r="L1711" i="16"/>
  <c r="K1711" i="16" s="1"/>
  <c r="L1712" i="16"/>
  <c r="K1712" i="16" s="1"/>
  <c r="L1713" i="16"/>
  <c r="K1713" i="16" s="1"/>
  <c r="L1714" i="16"/>
  <c r="K1714" i="16" s="1"/>
  <c r="L1715" i="16"/>
  <c r="K1715" i="16" s="1"/>
  <c r="H1715" i="16" s="1"/>
  <c r="L1716" i="16"/>
  <c r="K1716" i="16" s="1"/>
  <c r="L1717" i="16"/>
  <c r="K1717" i="16" s="1"/>
  <c r="H1717" i="16" s="1"/>
  <c r="L1718" i="16"/>
  <c r="K1718" i="16" s="1"/>
  <c r="L1719" i="16"/>
  <c r="K1719" i="16" s="1"/>
  <c r="L1720" i="16"/>
  <c r="K1720" i="16" s="1"/>
  <c r="L1721" i="16"/>
  <c r="K1721" i="16" s="1"/>
  <c r="L1722" i="16"/>
  <c r="K1722" i="16" s="1"/>
  <c r="L1723" i="16"/>
  <c r="K1723" i="16" s="1"/>
  <c r="H1723" i="16" s="1"/>
  <c r="L1724" i="16"/>
  <c r="K1724" i="16" s="1"/>
  <c r="H1724" i="16" s="1"/>
  <c r="L1725" i="16"/>
  <c r="K1725" i="16" s="1"/>
  <c r="L1726" i="16"/>
  <c r="K1726" i="16" s="1"/>
  <c r="L1727" i="16"/>
  <c r="K1727" i="16" s="1"/>
  <c r="L1728" i="16"/>
  <c r="K1728" i="16" s="1"/>
  <c r="L1729" i="16"/>
  <c r="K1729" i="16" s="1"/>
  <c r="L1730" i="16"/>
  <c r="K1730" i="16" s="1"/>
  <c r="L1731" i="16"/>
  <c r="K1731" i="16" s="1"/>
  <c r="H1731" i="16" s="1"/>
  <c r="L1732" i="16"/>
  <c r="K1732" i="16" s="1"/>
  <c r="H1732" i="16" s="1"/>
  <c r="L1733" i="16"/>
  <c r="K1733" i="16" s="1"/>
  <c r="H1733" i="16" s="1"/>
  <c r="L1734" i="16"/>
  <c r="K1734" i="16" s="1"/>
  <c r="L1735" i="16"/>
  <c r="K1735" i="16" s="1"/>
  <c r="L1736" i="16"/>
  <c r="K1736" i="16" s="1"/>
  <c r="L1737" i="16"/>
  <c r="K1737" i="16" s="1"/>
  <c r="L1738" i="16"/>
  <c r="K1738" i="16" s="1"/>
  <c r="L1739" i="16"/>
  <c r="K1739" i="16" s="1"/>
  <c r="H1739" i="16" s="1"/>
  <c r="L1740" i="16"/>
  <c r="K1740" i="16" s="1"/>
  <c r="H1740" i="16" s="1"/>
  <c r="L1741" i="16"/>
  <c r="K1741" i="16" s="1"/>
  <c r="L1742" i="16"/>
  <c r="K1742" i="16" s="1"/>
  <c r="L1743" i="16"/>
  <c r="K1743" i="16" s="1"/>
  <c r="L1744" i="16"/>
  <c r="K1744" i="16" s="1"/>
  <c r="L1745" i="16"/>
  <c r="K1745" i="16" s="1"/>
  <c r="L1746" i="16"/>
  <c r="K1746" i="16" s="1"/>
  <c r="L1747" i="16"/>
  <c r="K1747" i="16" s="1"/>
  <c r="H1747" i="16" s="1"/>
  <c r="L1748" i="16"/>
  <c r="K1748" i="16" s="1"/>
  <c r="L1749" i="16"/>
  <c r="K1749" i="16" s="1"/>
  <c r="L1750" i="16"/>
  <c r="K1750" i="16" s="1"/>
  <c r="L1751" i="16"/>
  <c r="K1751" i="16" s="1"/>
  <c r="L1752" i="16"/>
  <c r="K1752" i="16" s="1"/>
  <c r="L1753" i="16"/>
  <c r="K1753" i="16" s="1"/>
  <c r="L1754" i="16"/>
  <c r="K1754" i="16" s="1"/>
  <c r="L1755" i="16"/>
  <c r="K1755" i="16" s="1"/>
  <c r="H1755" i="16" s="1"/>
  <c r="L1756" i="16"/>
  <c r="K1756" i="16" s="1"/>
  <c r="L1757" i="16"/>
  <c r="K1757" i="16" s="1"/>
  <c r="L1758" i="16"/>
  <c r="K1758" i="16" s="1"/>
  <c r="L1759" i="16"/>
  <c r="K1759" i="16" s="1"/>
  <c r="L1760" i="16"/>
  <c r="K1760" i="16" s="1"/>
  <c r="L1761" i="16"/>
  <c r="K1761" i="16" s="1"/>
  <c r="L1762" i="16"/>
  <c r="K1762" i="16" s="1"/>
  <c r="L1763" i="16"/>
  <c r="K1763" i="16" s="1"/>
  <c r="H1763" i="16" s="1"/>
  <c r="L1764" i="16"/>
  <c r="K1764" i="16" s="1"/>
  <c r="L1765" i="16"/>
  <c r="K1765" i="16" s="1"/>
  <c r="H1765" i="16" s="1"/>
  <c r="L1766" i="16"/>
  <c r="K1766" i="16" s="1"/>
  <c r="L1767" i="16"/>
  <c r="K1767" i="16" s="1"/>
  <c r="L1768" i="16"/>
  <c r="K1768" i="16" s="1"/>
  <c r="L1769" i="16"/>
  <c r="K1769" i="16" s="1"/>
  <c r="L1770" i="16"/>
  <c r="K1770" i="16" s="1"/>
  <c r="L1771" i="16"/>
  <c r="K1771" i="16" s="1"/>
  <c r="H1771" i="16" s="1"/>
  <c r="L1772" i="16"/>
  <c r="K1772" i="16" s="1"/>
  <c r="H1772" i="16" s="1"/>
  <c r="L1773" i="16"/>
  <c r="K1773" i="16" s="1"/>
  <c r="L1774" i="16"/>
  <c r="K1774" i="16" s="1"/>
  <c r="L1775" i="16"/>
  <c r="K1775" i="16" s="1"/>
  <c r="L1776" i="16"/>
  <c r="K1776" i="16" s="1"/>
  <c r="L1777" i="16"/>
  <c r="K1777" i="16" s="1"/>
  <c r="L1778" i="16"/>
  <c r="K1778" i="16" s="1"/>
  <c r="L1779" i="16"/>
  <c r="K1779" i="16" s="1"/>
  <c r="H1779" i="16" s="1"/>
  <c r="L1780" i="16"/>
  <c r="K1780" i="16" s="1"/>
  <c r="H1780" i="16" s="1"/>
  <c r="L1781" i="16"/>
  <c r="K1781" i="16" s="1"/>
  <c r="L1782" i="16"/>
  <c r="K1782" i="16" s="1"/>
  <c r="L1783" i="16"/>
  <c r="K1783" i="16" s="1"/>
  <c r="L1784" i="16"/>
  <c r="K1784" i="16" s="1"/>
  <c r="L1785" i="16"/>
  <c r="K1785" i="16" s="1"/>
  <c r="L1786" i="16"/>
  <c r="K1786" i="16" s="1"/>
  <c r="L1787" i="16"/>
  <c r="K1787" i="16" s="1"/>
  <c r="H1787" i="16" s="1"/>
  <c r="L1788" i="16"/>
  <c r="K1788" i="16" s="1"/>
  <c r="H1788" i="16" s="1"/>
  <c r="L1789" i="16"/>
  <c r="K1789" i="16" s="1"/>
  <c r="L1790" i="16"/>
  <c r="K1790" i="16" s="1"/>
  <c r="L1791" i="16"/>
  <c r="K1791" i="16" s="1"/>
  <c r="L1792" i="16"/>
  <c r="K1792" i="16" s="1"/>
  <c r="L1793" i="16"/>
  <c r="K1793" i="16" s="1"/>
  <c r="L1794" i="16"/>
  <c r="K1794" i="16" s="1"/>
  <c r="L1795" i="16"/>
  <c r="K1795" i="16" s="1"/>
  <c r="H1795" i="16" s="1"/>
  <c r="L1796" i="16"/>
  <c r="K1796" i="16" s="1"/>
  <c r="H1796" i="16" s="1"/>
  <c r="L1797" i="16"/>
  <c r="K1797" i="16" s="1"/>
  <c r="L1798" i="16"/>
  <c r="K1798" i="16" s="1"/>
  <c r="L1799" i="16"/>
  <c r="K1799" i="16" s="1"/>
  <c r="L1800" i="16"/>
  <c r="K1800" i="16" s="1"/>
  <c r="L1801" i="16"/>
  <c r="K1801" i="16" s="1"/>
  <c r="L1802" i="16"/>
  <c r="K1802" i="16" s="1"/>
  <c r="L1803" i="16"/>
  <c r="K1803" i="16" s="1"/>
  <c r="H1803" i="16" s="1"/>
  <c r="L1804" i="16"/>
  <c r="K1804" i="16" s="1"/>
  <c r="H1804" i="16" s="1"/>
  <c r="L1805" i="16"/>
  <c r="K1805" i="16" s="1"/>
  <c r="H1805" i="16" s="1"/>
  <c r="L1806" i="16"/>
  <c r="K1806" i="16" s="1"/>
  <c r="L1807" i="16"/>
  <c r="K1807" i="16" s="1"/>
  <c r="L1808" i="16"/>
  <c r="K1808" i="16" s="1"/>
  <c r="L1809" i="16"/>
  <c r="K1809" i="16" s="1"/>
  <c r="L1810" i="16"/>
  <c r="K1810" i="16" s="1"/>
  <c r="L1811" i="16"/>
  <c r="K1811" i="16" s="1"/>
  <c r="H1811" i="16" s="1"/>
  <c r="L1812" i="16"/>
  <c r="K1812" i="16" s="1"/>
  <c r="H1812" i="16" s="1"/>
  <c r="L1813" i="16"/>
  <c r="K1813" i="16" s="1"/>
  <c r="L1814" i="16"/>
  <c r="K1814" i="16" s="1"/>
  <c r="L1815" i="16"/>
  <c r="K1815" i="16" s="1"/>
  <c r="L1816" i="16"/>
  <c r="K1816" i="16" s="1"/>
  <c r="L1817" i="16"/>
  <c r="K1817" i="16" s="1"/>
  <c r="L1818" i="16"/>
  <c r="K1818" i="16" s="1"/>
  <c r="L1819" i="16"/>
  <c r="K1819" i="16" s="1"/>
  <c r="H1819" i="16" s="1"/>
  <c r="L1820" i="16"/>
  <c r="K1820" i="16" s="1"/>
  <c r="H1820" i="16" s="1"/>
  <c r="L1821" i="16"/>
  <c r="K1821" i="16" s="1"/>
  <c r="L1822" i="16"/>
  <c r="K1822" i="16" s="1"/>
  <c r="L1823" i="16"/>
  <c r="K1823" i="16" s="1"/>
  <c r="L1824" i="16"/>
  <c r="K1824" i="16" s="1"/>
  <c r="L1825" i="16"/>
  <c r="K1825" i="16" s="1"/>
  <c r="L1826" i="16"/>
  <c r="K1826" i="16" s="1"/>
  <c r="L1827" i="16"/>
  <c r="K1827" i="16" s="1"/>
  <c r="H1827" i="16" s="1"/>
  <c r="L1828" i="16"/>
  <c r="K1828" i="16" s="1"/>
  <c r="H1828" i="16" s="1"/>
  <c r="L1829" i="16"/>
  <c r="K1829" i="16" s="1"/>
  <c r="L1830" i="16"/>
  <c r="K1830" i="16" s="1"/>
  <c r="L1831" i="16"/>
  <c r="K1831" i="16" s="1"/>
  <c r="L1832" i="16"/>
  <c r="K1832" i="16" s="1"/>
  <c r="L1833" i="16"/>
  <c r="K1833" i="16" s="1"/>
  <c r="L1834" i="16"/>
  <c r="K1834" i="16" s="1"/>
  <c r="L1835" i="16"/>
  <c r="K1835" i="16" s="1"/>
  <c r="H1835" i="16" s="1"/>
  <c r="L1836" i="16"/>
  <c r="K1836" i="16" s="1"/>
  <c r="L1837" i="16"/>
  <c r="K1837" i="16" s="1"/>
  <c r="L1838" i="16"/>
  <c r="K1838" i="16" s="1"/>
  <c r="L1839" i="16"/>
  <c r="K1839" i="16" s="1"/>
  <c r="L1840" i="16"/>
  <c r="K1840" i="16" s="1"/>
  <c r="L1841" i="16"/>
  <c r="K1841" i="16" s="1"/>
  <c r="L1842" i="16"/>
  <c r="K1842" i="16" s="1"/>
  <c r="L1843" i="16"/>
  <c r="K1843" i="16" s="1"/>
  <c r="H1843" i="16" s="1"/>
  <c r="L1844" i="16"/>
  <c r="K1844" i="16" s="1"/>
  <c r="H1844" i="16" s="1"/>
  <c r="L1845" i="16"/>
  <c r="K1845" i="16" s="1"/>
  <c r="H1845" i="16" s="1"/>
  <c r="L1846" i="16"/>
  <c r="K1846" i="16" s="1"/>
  <c r="L1847" i="16"/>
  <c r="K1847" i="16" s="1"/>
  <c r="L1848" i="16"/>
  <c r="K1848" i="16" s="1"/>
  <c r="L1849" i="16"/>
  <c r="K1849" i="16" s="1"/>
  <c r="L1850" i="16"/>
  <c r="K1850" i="16" s="1"/>
  <c r="L1851" i="16"/>
  <c r="K1851" i="16" s="1"/>
  <c r="H1851" i="16" s="1"/>
  <c r="L1852" i="16"/>
  <c r="K1852" i="16" s="1"/>
  <c r="H1852" i="16" s="1"/>
  <c r="L1853" i="16"/>
  <c r="K1853" i="16" s="1"/>
  <c r="H1853" i="16" s="1"/>
  <c r="L1854" i="16"/>
  <c r="K1854" i="16" s="1"/>
  <c r="L1855" i="16"/>
  <c r="K1855" i="16" s="1"/>
  <c r="L1856" i="16"/>
  <c r="K1856" i="16" s="1"/>
  <c r="L1857" i="16"/>
  <c r="K1857" i="16" s="1"/>
  <c r="L1858" i="16"/>
  <c r="K1858" i="16" s="1"/>
  <c r="L1859" i="16"/>
  <c r="K1859" i="16" s="1"/>
  <c r="H1859" i="16" s="1"/>
  <c r="L1860" i="16"/>
  <c r="K1860" i="16" s="1"/>
  <c r="H1860" i="16" s="1"/>
  <c r="L1861" i="16"/>
  <c r="K1861" i="16" s="1"/>
  <c r="H1861" i="16" s="1"/>
  <c r="L1862" i="16"/>
  <c r="K1862" i="16" s="1"/>
  <c r="L1863" i="16"/>
  <c r="K1863" i="16" s="1"/>
  <c r="L1864" i="16"/>
  <c r="K1864" i="16" s="1"/>
  <c r="L1865" i="16"/>
  <c r="K1865" i="16" s="1"/>
  <c r="L1866" i="16"/>
  <c r="K1866" i="16" s="1"/>
  <c r="L1867" i="16"/>
  <c r="K1867" i="16" s="1"/>
  <c r="H1867" i="16" s="1"/>
  <c r="L1868" i="16"/>
  <c r="K1868" i="16" s="1"/>
  <c r="H1868" i="16" s="1"/>
  <c r="L1869" i="16"/>
  <c r="K1869" i="16" s="1"/>
  <c r="L1870" i="16"/>
  <c r="K1870" i="16" s="1"/>
  <c r="L1871" i="16"/>
  <c r="K1871" i="16" s="1"/>
  <c r="L1872" i="16"/>
  <c r="K1872" i="16" s="1"/>
  <c r="L1873" i="16"/>
  <c r="K1873" i="16" s="1"/>
  <c r="L1874" i="16"/>
  <c r="K1874" i="16" s="1"/>
  <c r="L1875" i="16"/>
  <c r="K1875" i="16" s="1"/>
  <c r="H1875" i="16" s="1"/>
  <c r="L1876" i="16"/>
  <c r="K1876" i="16" s="1"/>
  <c r="H1876" i="16" s="1"/>
  <c r="L1877" i="16"/>
  <c r="K1877" i="16" s="1"/>
  <c r="H1877" i="16" s="1"/>
  <c r="L1878" i="16"/>
  <c r="K1878" i="16" s="1"/>
  <c r="L1879" i="16"/>
  <c r="K1879" i="16" s="1"/>
  <c r="L1880" i="16"/>
  <c r="K1880" i="16" s="1"/>
  <c r="L1881" i="16"/>
  <c r="K1881" i="16" s="1"/>
  <c r="L1882" i="16"/>
  <c r="K1882" i="16" s="1"/>
  <c r="L1883" i="16"/>
  <c r="K1883" i="16" s="1"/>
  <c r="H1883" i="16" s="1"/>
  <c r="L1884" i="16"/>
  <c r="K1884" i="16" s="1"/>
  <c r="L1885" i="16"/>
  <c r="K1885" i="16" s="1"/>
  <c r="H1885" i="16" s="1"/>
  <c r="L1886" i="16"/>
  <c r="K1886" i="16" s="1"/>
  <c r="L1887" i="16"/>
  <c r="K1887" i="16" s="1"/>
  <c r="L1888" i="16"/>
  <c r="K1888" i="16" s="1"/>
  <c r="L1889" i="16"/>
  <c r="K1889" i="16" s="1"/>
  <c r="L1890" i="16"/>
  <c r="K1890" i="16" s="1"/>
  <c r="L1891" i="16"/>
  <c r="K1891" i="16" s="1"/>
  <c r="H1891" i="16" s="1"/>
  <c r="L1892" i="16"/>
  <c r="K1892" i="16" s="1"/>
  <c r="H1892" i="16" s="1"/>
  <c r="L1893" i="16"/>
  <c r="K1893" i="16" s="1"/>
  <c r="H1893" i="16" s="1"/>
  <c r="L1894" i="16"/>
  <c r="K1894" i="16" s="1"/>
  <c r="L1895" i="16"/>
  <c r="K1895" i="16" s="1"/>
  <c r="L1896" i="16"/>
  <c r="K1896" i="16" s="1"/>
  <c r="L1897" i="16"/>
  <c r="K1897" i="16" s="1"/>
  <c r="L1898" i="16"/>
  <c r="K1898" i="16" s="1"/>
  <c r="L1899" i="16"/>
  <c r="K1899" i="16" s="1"/>
  <c r="H1899" i="16" s="1"/>
  <c r="L1900" i="16"/>
  <c r="K1900" i="16" s="1"/>
  <c r="H1900" i="16" s="1"/>
  <c r="L1901" i="16"/>
  <c r="K1901" i="16" s="1"/>
  <c r="L1902" i="16"/>
  <c r="K1902" i="16" s="1"/>
  <c r="L1903" i="16"/>
  <c r="K1903" i="16" s="1"/>
  <c r="L1904" i="16"/>
  <c r="K1904" i="16" s="1"/>
  <c r="L1905" i="16"/>
  <c r="K1905" i="16" s="1"/>
  <c r="L1906" i="16"/>
  <c r="K1906" i="16" s="1"/>
  <c r="L1907" i="16"/>
  <c r="K1907" i="16" s="1"/>
  <c r="H1907" i="16" s="1"/>
  <c r="L1908" i="16"/>
  <c r="K1908" i="16" s="1"/>
  <c r="L1909" i="16"/>
  <c r="K1909" i="16" s="1"/>
  <c r="L1910" i="16"/>
  <c r="K1910" i="16" s="1"/>
  <c r="L1911" i="16"/>
  <c r="K1911" i="16" s="1"/>
  <c r="L1912" i="16"/>
  <c r="K1912" i="16" s="1"/>
  <c r="L1913" i="16"/>
  <c r="K1913" i="16" s="1"/>
  <c r="L1914" i="16"/>
  <c r="K1914" i="16" s="1"/>
  <c r="L1915" i="16"/>
  <c r="K1915" i="16" s="1"/>
  <c r="H1915" i="16" s="1"/>
  <c r="L1916" i="16"/>
  <c r="K1916" i="16" s="1"/>
  <c r="L1917" i="16"/>
  <c r="K1917" i="16" s="1"/>
  <c r="H1917" i="16" s="1"/>
  <c r="L1918" i="16"/>
  <c r="K1918" i="16" s="1"/>
  <c r="L1919" i="16"/>
  <c r="K1919" i="16" s="1"/>
  <c r="L1920" i="16"/>
  <c r="K1920" i="16" s="1"/>
  <c r="L1921" i="16"/>
  <c r="K1921" i="16" s="1"/>
  <c r="L1922" i="16"/>
  <c r="K1922" i="16" s="1"/>
  <c r="L1923" i="16"/>
  <c r="K1923" i="16" s="1"/>
  <c r="H1923" i="16" s="1"/>
  <c r="L1924" i="16"/>
  <c r="K1924" i="16" s="1"/>
  <c r="H1924" i="16" s="1"/>
  <c r="L1925" i="16"/>
  <c r="K1925" i="16" s="1"/>
  <c r="L1926" i="16"/>
  <c r="K1926" i="16" s="1"/>
  <c r="L1927" i="16"/>
  <c r="K1927" i="16" s="1"/>
  <c r="L1928" i="16"/>
  <c r="K1928" i="16" s="1"/>
  <c r="L1929" i="16"/>
  <c r="K1929" i="16" s="1"/>
  <c r="L1930" i="16"/>
  <c r="K1930" i="16" s="1"/>
  <c r="L1931" i="16"/>
  <c r="K1931" i="16" s="1"/>
  <c r="H1931" i="16" s="1"/>
  <c r="L1932" i="16"/>
  <c r="K1932" i="16" s="1"/>
  <c r="H1932" i="16" s="1"/>
  <c r="L1933" i="16"/>
  <c r="K1933" i="16" s="1"/>
  <c r="L1934" i="16"/>
  <c r="K1934" i="16" s="1"/>
  <c r="L1935" i="16"/>
  <c r="K1935" i="16" s="1"/>
  <c r="L1936" i="16"/>
  <c r="K1936" i="16" s="1"/>
  <c r="L1937" i="16"/>
  <c r="K1937" i="16" s="1"/>
  <c r="L1938" i="16"/>
  <c r="K1938" i="16" s="1"/>
  <c r="L1939" i="16"/>
  <c r="K1939" i="16" s="1"/>
  <c r="H1939" i="16" s="1"/>
  <c r="L1940" i="16"/>
  <c r="K1940" i="16" s="1"/>
  <c r="H1940" i="16" s="1"/>
  <c r="L1941" i="16"/>
  <c r="K1941" i="16" s="1"/>
  <c r="L1942" i="16"/>
  <c r="K1942" i="16" s="1"/>
  <c r="L1943" i="16"/>
  <c r="K1943" i="16" s="1"/>
  <c r="L1944" i="16"/>
  <c r="K1944" i="16" s="1"/>
  <c r="L1945" i="16"/>
  <c r="K1945" i="16" s="1"/>
  <c r="L1946" i="16"/>
  <c r="K1946" i="16" s="1"/>
  <c r="L1947" i="16"/>
  <c r="K1947" i="16" s="1"/>
  <c r="H1947" i="16" s="1"/>
  <c r="L1948" i="16"/>
  <c r="K1948" i="16" s="1"/>
  <c r="L1949" i="16"/>
  <c r="K1949" i="16" s="1"/>
  <c r="L1950" i="16"/>
  <c r="K1950" i="16" s="1"/>
  <c r="L1951" i="16"/>
  <c r="K1951" i="16" s="1"/>
  <c r="L1952" i="16"/>
  <c r="K1952" i="16" s="1"/>
  <c r="L1953" i="16"/>
  <c r="K1953" i="16" s="1"/>
  <c r="L1954" i="16"/>
  <c r="K1954" i="16" s="1"/>
  <c r="L1955" i="16"/>
  <c r="K1955" i="16" s="1"/>
  <c r="H1955" i="16" s="1"/>
  <c r="L1956" i="16"/>
  <c r="K1956" i="16" s="1"/>
  <c r="L1957" i="16"/>
  <c r="K1957" i="16" s="1"/>
  <c r="H1957" i="16" s="1"/>
  <c r="L1958" i="16"/>
  <c r="K1958" i="16" s="1"/>
  <c r="L1959" i="16"/>
  <c r="K1959" i="16" s="1"/>
  <c r="L1960" i="16"/>
  <c r="K1960" i="16" s="1"/>
  <c r="L1961" i="16"/>
  <c r="K1961" i="16" s="1"/>
  <c r="L1962" i="16"/>
  <c r="K1962" i="16" s="1"/>
  <c r="L1963" i="16"/>
  <c r="K1963" i="16" s="1"/>
  <c r="L1964" i="16"/>
  <c r="K1964" i="16" s="1"/>
  <c r="L1965" i="16"/>
  <c r="K1965" i="16" s="1"/>
  <c r="H1965" i="16" s="1"/>
  <c r="L1966" i="16"/>
  <c r="K1966" i="16" s="1"/>
  <c r="L1967" i="16"/>
  <c r="K1967" i="16" s="1"/>
  <c r="L1968" i="16"/>
  <c r="K1968" i="16" s="1"/>
  <c r="L1969" i="16"/>
  <c r="K1969" i="16" s="1"/>
  <c r="L1970" i="16"/>
  <c r="K1970" i="16" s="1"/>
  <c r="L1971" i="16"/>
  <c r="K1971" i="16" s="1"/>
  <c r="H1971" i="16" s="1"/>
  <c r="L1972" i="16"/>
  <c r="K1972" i="16" s="1"/>
  <c r="L1973" i="16"/>
  <c r="K1973" i="16" s="1"/>
  <c r="H1973" i="16" s="1"/>
  <c r="L1974" i="16"/>
  <c r="K1974" i="16" s="1"/>
  <c r="L1975" i="16"/>
  <c r="K1975" i="16" s="1"/>
  <c r="L1976" i="16"/>
  <c r="K1976" i="16" s="1"/>
  <c r="L1977" i="16"/>
  <c r="K1977" i="16" s="1"/>
  <c r="L1978" i="16"/>
  <c r="K1978" i="16" s="1"/>
  <c r="L1979" i="16"/>
  <c r="K1979" i="16" s="1"/>
  <c r="H1979" i="16" s="1"/>
  <c r="L1980" i="16"/>
  <c r="K1980" i="16" s="1"/>
  <c r="H1980" i="16" s="1"/>
  <c r="L1981" i="16"/>
  <c r="K1981" i="16" s="1"/>
  <c r="H1981" i="16" s="1"/>
  <c r="L1982" i="16"/>
  <c r="K1982" i="16" s="1"/>
  <c r="L1983" i="16"/>
  <c r="K1983" i="16" s="1"/>
  <c r="L1984" i="16"/>
  <c r="K1984" i="16" s="1"/>
  <c r="L1985" i="16"/>
  <c r="K1985" i="16" s="1"/>
  <c r="L1986" i="16"/>
  <c r="K1986" i="16" s="1"/>
  <c r="L1987" i="16"/>
  <c r="K1987" i="16" s="1"/>
  <c r="H1987" i="16" s="1"/>
  <c r="L1988" i="16"/>
  <c r="K1988" i="16" s="1"/>
  <c r="H1988" i="16" s="1"/>
  <c r="L1989" i="16"/>
  <c r="K1989" i="16" s="1"/>
  <c r="L1990" i="16"/>
  <c r="K1990" i="16" s="1"/>
  <c r="L1991" i="16"/>
  <c r="K1991" i="16" s="1"/>
  <c r="L1992" i="16"/>
  <c r="K1992" i="16" s="1"/>
  <c r="L1993" i="16"/>
  <c r="K1993" i="16" s="1"/>
  <c r="L1994" i="16"/>
  <c r="K1994" i="16" s="1"/>
  <c r="L1995" i="16"/>
  <c r="K1995" i="16" s="1"/>
  <c r="H1995" i="16" s="1"/>
  <c r="L1996" i="16"/>
  <c r="K1996" i="16" s="1"/>
  <c r="H1996" i="16" s="1"/>
  <c r="L1997" i="16"/>
  <c r="K1997" i="16" s="1"/>
  <c r="H1997" i="16" s="1"/>
  <c r="L1998" i="16"/>
  <c r="K1998" i="16" s="1"/>
  <c r="L1999" i="16"/>
  <c r="K1999" i="16" s="1"/>
  <c r="L2000" i="16"/>
  <c r="K2000" i="16" s="1"/>
  <c r="L2001" i="16"/>
  <c r="K2001" i="16" s="1"/>
  <c r="L2002" i="16"/>
  <c r="K2002" i="16" s="1"/>
  <c r="L2003" i="16"/>
  <c r="K2003" i="16" s="1"/>
  <c r="H2003" i="16" s="1"/>
  <c r="L2004" i="16"/>
  <c r="K2004" i="16" s="1"/>
  <c r="H2004" i="16" s="1"/>
  <c r="L2005" i="16"/>
  <c r="K2005" i="16" s="1"/>
  <c r="H2005" i="16" s="1"/>
  <c r="L2006" i="16"/>
  <c r="K2006" i="16" s="1"/>
  <c r="L2007" i="16"/>
  <c r="K2007" i="16" s="1"/>
  <c r="L2008" i="16"/>
  <c r="K2008" i="16" s="1"/>
  <c r="L2009" i="16"/>
  <c r="K2009" i="16" s="1"/>
  <c r="L2010" i="16"/>
  <c r="K2010" i="16" s="1"/>
  <c r="L2011" i="16"/>
  <c r="K2011" i="16" s="1"/>
  <c r="H2011" i="16" s="1"/>
  <c r="L2012" i="16"/>
  <c r="K2012" i="16" s="1"/>
  <c r="L2013" i="16"/>
  <c r="K2013" i="16" s="1"/>
  <c r="L2014" i="16"/>
  <c r="K2014" i="16" s="1"/>
  <c r="L2015" i="16"/>
  <c r="K2015" i="16" s="1"/>
  <c r="L2016" i="16"/>
  <c r="K2016" i="16" s="1"/>
  <c r="L2017" i="16"/>
  <c r="K2017" i="16" s="1"/>
  <c r="L2018" i="16"/>
  <c r="K2018" i="16" s="1"/>
  <c r="L2019" i="16"/>
  <c r="K2019" i="16" s="1"/>
  <c r="H2019" i="16" s="1"/>
  <c r="L2020" i="16"/>
  <c r="K2020" i="16" s="1"/>
  <c r="L2021" i="16"/>
  <c r="K2021" i="16" s="1"/>
  <c r="L2022" i="16"/>
  <c r="K2022" i="16" s="1"/>
  <c r="L2023" i="16"/>
  <c r="K2023" i="16" s="1"/>
  <c r="L2024" i="16"/>
  <c r="K2024" i="16" s="1"/>
  <c r="L2025" i="16"/>
  <c r="K2025" i="16" s="1"/>
  <c r="L2026" i="16"/>
  <c r="K2026" i="16" s="1"/>
  <c r="L2027" i="16"/>
  <c r="K2027" i="16" s="1"/>
  <c r="H2027" i="16" s="1"/>
  <c r="L2028" i="16"/>
  <c r="K2028" i="16" s="1"/>
  <c r="H2028" i="16" s="1"/>
  <c r="L2029" i="16"/>
  <c r="K2029" i="16" s="1"/>
  <c r="H2029" i="16" s="1"/>
  <c r="L2030" i="16"/>
  <c r="K2030" i="16" s="1"/>
  <c r="L2031" i="16"/>
  <c r="K2031" i="16" s="1"/>
  <c r="L2032" i="16"/>
  <c r="K2032" i="16" s="1"/>
  <c r="L2033" i="16"/>
  <c r="K2033" i="16" s="1"/>
  <c r="L2034" i="16"/>
  <c r="K2034" i="16" s="1"/>
  <c r="L2035" i="16"/>
  <c r="K2035" i="16" s="1"/>
  <c r="H2035" i="16" s="1"/>
  <c r="L2036" i="16"/>
  <c r="K2036" i="16" s="1"/>
  <c r="H2036" i="16" s="1"/>
  <c r="L2037" i="16"/>
  <c r="K2037" i="16" s="1"/>
  <c r="H2037" i="16" s="1"/>
  <c r="L2038" i="16"/>
  <c r="K2038" i="16" s="1"/>
  <c r="L2039" i="16"/>
  <c r="K2039" i="16" s="1"/>
  <c r="L2040" i="16"/>
  <c r="K2040" i="16" s="1"/>
  <c r="L2041" i="16"/>
  <c r="K2041" i="16" s="1"/>
  <c r="L2042" i="16"/>
  <c r="K2042" i="16" s="1"/>
  <c r="L2043" i="16"/>
  <c r="K2043" i="16" s="1"/>
  <c r="H2043" i="16" s="1"/>
  <c r="L2044" i="16"/>
  <c r="K2044" i="16" s="1"/>
  <c r="L2045" i="16"/>
  <c r="K2045" i="16" s="1"/>
  <c r="H2045" i="16" s="1"/>
  <c r="L2046" i="16"/>
  <c r="K2046" i="16" s="1"/>
  <c r="L2047" i="16"/>
  <c r="K2047" i="16" s="1"/>
  <c r="L2048" i="16"/>
  <c r="K2048" i="16" s="1"/>
  <c r="L2049" i="16"/>
  <c r="K2049" i="16" s="1"/>
  <c r="L2050" i="16"/>
  <c r="K2050" i="16" s="1"/>
  <c r="L2051" i="16"/>
  <c r="K2051" i="16" s="1"/>
  <c r="H2051" i="16" s="1"/>
  <c r="L2052" i="16"/>
  <c r="K2052" i="16" s="1"/>
  <c r="H2052" i="16" s="1"/>
  <c r="L2053" i="16"/>
  <c r="K2053" i="16" s="1"/>
  <c r="H2053" i="16" s="1"/>
  <c r="L2054" i="16"/>
  <c r="K2054" i="16" s="1"/>
  <c r="L2055" i="16"/>
  <c r="K2055" i="16" s="1"/>
  <c r="L2056" i="16"/>
  <c r="K2056" i="16" s="1"/>
  <c r="L2057" i="16"/>
  <c r="K2057" i="16" s="1"/>
  <c r="L2058" i="16"/>
  <c r="K2058" i="16" s="1"/>
  <c r="L2059" i="16"/>
  <c r="K2059" i="16" s="1"/>
  <c r="H2059" i="16" s="1"/>
  <c r="L2060" i="16"/>
  <c r="K2060" i="16" s="1"/>
  <c r="H2060" i="16" s="1"/>
  <c r="L2061" i="16"/>
  <c r="K2061" i="16" s="1"/>
  <c r="H2061" i="16" s="1"/>
  <c r="L2062" i="16"/>
  <c r="K2062" i="16" s="1"/>
  <c r="L2063" i="16"/>
  <c r="K2063" i="16" s="1"/>
  <c r="L2064" i="16"/>
  <c r="K2064" i="16" s="1"/>
  <c r="L2065" i="16"/>
  <c r="K2065" i="16" s="1"/>
  <c r="L2066" i="16"/>
  <c r="K2066" i="16" s="1"/>
  <c r="L2067" i="16"/>
  <c r="K2067" i="16" s="1"/>
  <c r="H2067" i="16" s="1"/>
  <c r="L2068" i="16"/>
  <c r="K2068" i="16" s="1"/>
  <c r="H2068" i="16" s="1"/>
  <c r="L2069" i="16"/>
  <c r="K2069" i="16" s="1"/>
  <c r="H2069" i="16" s="1"/>
  <c r="L2070" i="16"/>
  <c r="K2070" i="16" s="1"/>
  <c r="L2071" i="16"/>
  <c r="K2071" i="16" s="1"/>
  <c r="L2072" i="16"/>
  <c r="K2072" i="16" s="1"/>
  <c r="L2073" i="16"/>
  <c r="K2073" i="16" s="1"/>
  <c r="L2074" i="16"/>
  <c r="K2074" i="16" s="1"/>
  <c r="L2075" i="16"/>
  <c r="K2075" i="16" s="1"/>
  <c r="H2075" i="16" s="1"/>
  <c r="L2076" i="16"/>
  <c r="K2076" i="16" s="1"/>
  <c r="H2076" i="16" s="1"/>
  <c r="L2077" i="16"/>
  <c r="K2077" i="16" s="1"/>
  <c r="H2077" i="16" s="1"/>
  <c r="L2078" i="16"/>
  <c r="K2078" i="16" s="1"/>
  <c r="L2079" i="16"/>
  <c r="K2079" i="16" s="1"/>
  <c r="L2080" i="16"/>
  <c r="K2080" i="16" s="1"/>
  <c r="L2081" i="16"/>
  <c r="K2081" i="16" s="1"/>
  <c r="L2082" i="16"/>
  <c r="K2082" i="16" s="1"/>
  <c r="L2083" i="16"/>
  <c r="K2083" i="16" s="1"/>
  <c r="H2083" i="16" s="1"/>
  <c r="L2084" i="16"/>
  <c r="K2084" i="16" s="1"/>
  <c r="L2085" i="16"/>
  <c r="K2085" i="16" s="1"/>
  <c r="H2085" i="16" s="1"/>
  <c r="L2086" i="16"/>
  <c r="K2086" i="16" s="1"/>
  <c r="L2087" i="16"/>
  <c r="K2087" i="16" s="1"/>
  <c r="L2088" i="16"/>
  <c r="K2088" i="16" s="1"/>
  <c r="L2089" i="16"/>
  <c r="K2089" i="16" s="1"/>
  <c r="L2090" i="16"/>
  <c r="K2090" i="16" s="1"/>
  <c r="L2091" i="16"/>
  <c r="K2091" i="16" s="1"/>
  <c r="H2091" i="16" s="1"/>
  <c r="L2092" i="16"/>
  <c r="K2092" i="16" s="1"/>
  <c r="H2092" i="16" s="1"/>
  <c r="L2093" i="16"/>
  <c r="K2093" i="16" s="1"/>
  <c r="H2093" i="16" s="1"/>
  <c r="L2094" i="16"/>
  <c r="K2094" i="16" s="1"/>
  <c r="L2095" i="16"/>
  <c r="K2095" i="16" s="1"/>
  <c r="L2096" i="16"/>
  <c r="K2096" i="16" s="1"/>
  <c r="L2097" i="16"/>
  <c r="K2097" i="16" s="1"/>
  <c r="L2098" i="16"/>
  <c r="K2098" i="16" s="1"/>
  <c r="L2099" i="16"/>
  <c r="K2099" i="16" s="1"/>
  <c r="H2099" i="16" s="1"/>
  <c r="L2100" i="16"/>
  <c r="K2100" i="16" s="1"/>
  <c r="L2101" i="16"/>
  <c r="K2101" i="16" s="1"/>
  <c r="H2101" i="16" s="1"/>
  <c r="L2102" i="16"/>
  <c r="K2102" i="16" s="1"/>
  <c r="L2103" i="16"/>
  <c r="K2103" i="16" s="1"/>
  <c r="L2104" i="16"/>
  <c r="K2104" i="16" s="1"/>
  <c r="L2105" i="16"/>
  <c r="K2105" i="16" s="1"/>
  <c r="L2106" i="16"/>
  <c r="K2106" i="16" s="1"/>
  <c r="L2107" i="16"/>
  <c r="K2107" i="16" s="1"/>
  <c r="H2107" i="16" s="1"/>
  <c r="L2108" i="16"/>
  <c r="K2108" i="16" s="1"/>
  <c r="L2109" i="16"/>
  <c r="K2109" i="16" s="1"/>
  <c r="H2109" i="16" s="1"/>
  <c r="L2110" i="16"/>
  <c r="K2110" i="16" s="1"/>
  <c r="L2111" i="16"/>
  <c r="K2111" i="16" s="1"/>
  <c r="L2112" i="16"/>
  <c r="K2112" i="16" s="1"/>
  <c r="L2113" i="16"/>
  <c r="K2113" i="16" s="1"/>
  <c r="L2114" i="16"/>
  <c r="K2114" i="16" s="1"/>
  <c r="L2115" i="16"/>
  <c r="K2115" i="16" s="1"/>
  <c r="H2115" i="16" s="1"/>
  <c r="L2116" i="16"/>
  <c r="K2116" i="16" s="1"/>
  <c r="H2116" i="16" s="1"/>
  <c r="L2117" i="16"/>
  <c r="K2117" i="16" s="1"/>
  <c r="H2117" i="16" s="1"/>
  <c r="L2118" i="16"/>
  <c r="K2118" i="16" s="1"/>
  <c r="L2119" i="16"/>
  <c r="K2119" i="16" s="1"/>
  <c r="L2120" i="16"/>
  <c r="K2120" i="16" s="1"/>
  <c r="L2121" i="16"/>
  <c r="K2121" i="16" s="1"/>
  <c r="L2122" i="16"/>
  <c r="K2122" i="16" s="1"/>
  <c r="L2123" i="16"/>
  <c r="K2123" i="16" s="1"/>
  <c r="H2123" i="16" s="1"/>
  <c r="L2124" i="16"/>
  <c r="K2124" i="16" s="1"/>
  <c r="H2124" i="16" s="1"/>
  <c r="L2125" i="16"/>
  <c r="K2125" i="16" s="1"/>
  <c r="H2125" i="16" s="1"/>
  <c r="L2126" i="16"/>
  <c r="K2126" i="16" s="1"/>
  <c r="L2127" i="16"/>
  <c r="K2127" i="16" s="1"/>
  <c r="L2128" i="16"/>
  <c r="K2128" i="16" s="1"/>
  <c r="L2129" i="16"/>
  <c r="K2129" i="16" s="1"/>
  <c r="L2130" i="16"/>
  <c r="K2130" i="16" s="1"/>
  <c r="L2131" i="16"/>
  <c r="K2131" i="16" s="1"/>
  <c r="H2131" i="16" s="1"/>
  <c r="L2132" i="16"/>
  <c r="K2132" i="16" s="1"/>
  <c r="H2132" i="16" s="1"/>
  <c r="L2133" i="16"/>
  <c r="K2133" i="16" s="1"/>
  <c r="H2133" i="16" s="1"/>
  <c r="L2134" i="16"/>
  <c r="K2134" i="16" s="1"/>
  <c r="L2135" i="16"/>
  <c r="K2135" i="16" s="1"/>
  <c r="L2136" i="16"/>
  <c r="K2136" i="16" s="1"/>
  <c r="L2137" i="16"/>
  <c r="K2137" i="16" s="1"/>
  <c r="L2138" i="16"/>
  <c r="K2138" i="16" s="1"/>
  <c r="L2139" i="16"/>
  <c r="K2139" i="16" s="1"/>
  <c r="H2139" i="16" s="1"/>
  <c r="L2140" i="16"/>
  <c r="K2140" i="16" s="1"/>
  <c r="L2141" i="16"/>
  <c r="K2141" i="16" s="1"/>
  <c r="H2141" i="16" s="1"/>
  <c r="L2142" i="16"/>
  <c r="K2142" i="16" s="1"/>
  <c r="L2143" i="16"/>
  <c r="K2143" i="16" s="1"/>
  <c r="L2144" i="16"/>
  <c r="K2144" i="16" s="1"/>
  <c r="L2145" i="16"/>
  <c r="K2145" i="16" s="1"/>
  <c r="L2146" i="16"/>
  <c r="K2146" i="16" s="1"/>
  <c r="L2147" i="16"/>
  <c r="K2147" i="16" s="1"/>
  <c r="H2147" i="16" s="1"/>
  <c r="L2148" i="16"/>
  <c r="K2148" i="16" s="1"/>
  <c r="L2149" i="16"/>
  <c r="K2149" i="16" s="1"/>
  <c r="H2149" i="16" s="1"/>
  <c r="L2150" i="16"/>
  <c r="K2150" i="16" s="1"/>
  <c r="L2151" i="16"/>
  <c r="K2151" i="16" s="1"/>
  <c r="L2152" i="16"/>
  <c r="K2152" i="16" s="1"/>
  <c r="L2153" i="16"/>
  <c r="K2153" i="16" s="1"/>
  <c r="L2154" i="16"/>
  <c r="K2154" i="16" s="1"/>
  <c r="L2155" i="16"/>
  <c r="K2155" i="16" s="1"/>
  <c r="H2155" i="16" s="1"/>
  <c r="L2156" i="16"/>
  <c r="K2156" i="16" s="1"/>
  <c r="H2156" i="16" s="1"/>
  <c r="L2157" i="16"/>
  <c r="K2157" i="16" s="1"/>
  <c r="H2157" i="16" s="1"/>
  <c r="L2158" i="16"/>
  <c r="K2158" i="16" s="1"/>
  <c r="L2159" i="16"/>
  <c r="K2159" i="16" s="1"/>
  <c r="L2160" i="16"/>
  <c r="K2160" i="16" s="1"/>
  <c r="L2161" i="16"/>
  <c r="K2161" i="16" s="1"/>
  <c r="L2162" i="16"/>
  <c r="K2162" i="16" s="1"/>
  <c r="L2163" i="16"/>
  <c r="K2163" i="16" s="1"/>
  <c r="H2163" i="16" s="1"/>
  <c r="L2164" i="16"/>
  <c r="K2164" i="16" s="1"/>
  <c r="H2164" i="16" s="1"/>
  <c r="L2165" i="16"/>
  <c r="K2165" i="16" s="1"/>
  <c r="H2165" i="16" s="1"/>
  <c r="L2166" i="16"/>
  <c r="K2166" i="16" s="1"/>
  <c r="L2167" i="16"/>
  <c r="K2167" i="16" s="1"/>
  <c r="L2168" i="16"/>
  <c r="K2168" i="16" s="1"/>
  <c r="L2169" i="16"/>
  <c r="K2169" i="16" s="1"/>
  <c r="L2170" i="16"/>
  <c r="K2170" i="16" s="1"/>
  <c r="L2171" i="16"/>
  <c r="K2171" i="16" s="1"/>
  <c r="H2171" i="16" s="1"/>
  <c r="L2172" i="16"/>
  <c r="K2172" i="16" s="1"/>
  <c r="H2172" i="16" s="1"/>
  <c r="L2173" i="16"/>
  <c r="K2173" i="16" s="1"/>
  <c r="L2174" i="16"/>
  <c r="K2174" i="16" s="1"/>
  <c r="L2175" i="16"/>
  <c r="K2175" i="16" s="1"/>
  <c r="L2176" i="16"/>
  <c r="K2176" i="16" s="1"/>
  <c r="L2177" i="16"/>
  <c r="K2177" i="16" s="1"/>
  <c r="L2178" i="16"/>
  <c r="K2178" i="16" s="1"/>
  <c r="L2179" i="16"/>
  <c r="K2179" i="16" s="1"/>
  <c r="H2179" i="16" s="1"/>
  <c r="L2180" i="16"/>
  <c r="K2180" i="16" s="1"/>
  <c r="H2180" i="16" s="1"/>
  <c r="L2181" i="16"/>
  <c r="K2181" i="16" s="1"/>
  <c r="L2182" i="16"/>
  <c r="K2182" i="16" s="1"/>
  <c r="L2183" i="16"/>
  <c r="K2183" i="16" s="1"/>
  <c r="L2184" i="16"/>
  <c r="K2184" i="16" s="1"/>
  <c r="L2185" i="16"/>
  <c r="K2185" i="16" s="1"/>
  <c r="L2186" i="16"/>
  <c r="K2186" i="16" s="1"/>
  <c r="L2187" i="16"/>
  <c r="K2187" i="16" s="1"/>
  <c r="H2187" i="16" s="1"/>
  <c r="L2188" i="16"/>
  <c r="K2188" i="16" s="1"/>
  <c r="H2188" i="16" s="1"/>
  <c r="L2189" i="16"/>
  <c r="K2189" i="16" s="1"/>
  <c r="H2189" i="16" s="1"/>
  <c r="L2190" i="16"/>
  <c r="K2190" i="16" s="1"/>
  <c r="H2190" i="16" s="1"/>
  <c r="L2191" i="16"/>
  <c r="K2191" i="16" s="1"/>
  <c r="L2192" i="16"/>
  <c r="K2192" i="16" s="1"/>
  <c r="L2193" i="16"/>
  <c r="K2193" i="16" s="1"/>
  <c r="L2194" i="16"/>
  <c r="K2194" i="16" s="1"/>
  <c r="L2195" i="16"/>
  <c r="K2195" i="16" s="1"/>
  <c r="H2195" i="16" s="1"/>
  <c r="L2196" i="16"/>
  <c r="K2196" i="16" s="1"/>
  <c r="H2196" i="16" s="1"/>
  <c r="L2197" i="16"/>
  <c r="K2197" i="16" s="1"/>
  <c r="L2198" i="16"/>
  <c r="K2198" i="16" s="1"/>
  <c r="H2198" i="16" s="1"/>
  <c r="L2199" i="16"/>
  <c r="K2199" i="16" s="1"/>
  <c r="L2200" i="16"/>
  <c r="K2200" i="16" s="1"/>
  <c r="L2201" i="16"/>
  <c r="K2201" i="16" s="1"/>
  <c r="L2202" i="16"/>
  <c r="K2202" i="16" s="1"/>
  <c r="L2203" i="16"/>
  <c r="K2203" i="16" s="1"/>
  <c r="H2203" i="16" s="1"/>
  <c r="L2204" i="16"/>
  <c r="K2204" i="16" s="1"/>
  <c r="H2204" i="16" s="1"/>
  <c r="L2205" i="16"/>
  <c r="K2205" i="16" s="1"/>
  <c r="H2205" i="16" s="1"/>
  <c r="L2206" i="16"/>
  <c r="K2206" i="16" s="1"/>
  <c r="H2206" i="16" s="1"/>
  <c r="L2207" i="16"/>
  <c r="K2207" i="16" s="1"/>
  <c r="L2208" i="16"/>
  <c r="K2208" i="16" s="1"/>
  <c r="L2209" i="16"/>
  <c r="K2209" i="16" s="1"/>
  <c r="L2210" i="16"/>
  <c r="K2210" i="16" s="1"/>
  <c r="L2211" i="16"/>
  <c r="K2211" i="16" s="1"/>
  <c r="H2211" i="16" s="1"/>
  <c r="L2212" i="16"/>
  <c r="K2212" i="16" s="1"/>
  <c r="L2213" i="16"/>
  <c r="K2213" i="16" s="1"/>
  <c r="H2213" i="16" s="1"/>
  <c r="L2214" i="16"/>
  <c r="K2214" i="16" s="1"/>
  <c r="L2215" i="16"/>
  <c r="K2215" i="16" s="1"/>
  <c r="L2216" i="16"/>
  <c r="K2216" i="16" s="1"/>
  <c r="L2217" i="16"/>
  <c r="K2217" i="16" s="1"/>
  <c r="L2218" i="16"/>
  <c r="K2218" i="16" s="1"/>
  <c r="L2219" i="16"/>
  <c r="K2219" i="16" s="1"/>
  <c r="H2219" i="16" s="1"/>
  <c r="L2220" i="16"/>
  <c r="K2220" i="16" s="1"/>
  <c r="L2221" i="16"/>
  <c r="K2221" i="16" s="1"/>
  <c r="H2221" i="16" s="1"/>
  <c r="L2222" i="16"/>
  <c r="K2222" i="16" s="1"/>
  <c r="L2223" i="16"/>
  <c r="K2223" i="16" s="1"/>
  <c r="L2224" i="16"/>
  <c r="K2224" i="16" s="1"/>
  <c r="L2225" i="16"/>
  <c r="K2225" i="16" s="1"/>
  <c r="L2226" i="16"/>
  <c r="K2226" i="16" s="1"/>
  <c r="L2227" i="16"/>
  <c r="K2227" i="16" s="1"/>
  <c r="H2227" i="16" s="1"/>
  <c r="L2228" i="16"/>
  <c r="K2228" i="16" s="1"/>
  <c r="L2229" i="16"/>
  <c r="K2229" i="16" s="1"/>
  <c r="H2229" i="16" s="1"/>
  <c r="L2230" i="16"/>
  <c r="K2230" i="16" s="1"/>
  <c r="L2231" i="16"/>
  <c r="K2231" i="16" s="1"/>
  <c r="L2232" i="16"/>
  <c r="K2232" i="16" s="1"/>
  <c r="L2233" i="16"/>
  <c r="K2233" i="16" s="1"/>
  <c r="L2234" i="16"/>
  <c r="K2234" i="16" s="1"/>
  <c r="L2235" i="16"/>
  <c r="K2235" i="16" s="1"/>
  <c r="H2235" i="16" s="1"/>
  <c r="L2236" i="16"/>
  <c r="K2236" i="16" s="1"/>
  <c r="H2236" i="16" s="1"/>
  <c r="L2237" i="16"/>
  <c r="K2237" i="16" s="1"/>
  <c r="H2237" i="16" s="1"/>
  <c r="L2238" i="16"/>
  <c r="K2238" i="16" s="1"/>
  <c r="L2239" i="16"/>
  <c r="K2239" i="16" s="1"/>
  <c r="L2240" i="16"/>
  <c r="K2240" i="16" s="1"/>
  <c r="L2241" i="16"/>
  <c r="K2241" i="16" s="1"/>
  <c r="L2242" i="16"/>
  <c r="K2242" i="16" s="1"/>
  <c r="L2243" i="16"/>
  <c r="K2243" i="16" s="1"/>
  <c r="H2243" i="16" s="1"/>
  <c r="L2244" i="16"/>
  <c r="K2244" i="16" s="1"/>
  <c r="H2244" i="16" s="1"/>
  <c r="L2245" i="16"/>
  <c r="K2245" i="16" s="1"/>
  <c r="H2245" i="16" s="1"/>
  <c r="L2246" i="16"/>
  <c r="K2246" i="16" s="1"/>
  <c r="L2247" i="16"/>
  <c r="K2247" i="16" s="1"/>
  <c r="L2248" i="16"/>
  <c r="K2248" i="16" s="1"/>
  <c r="L2249" i="16"/>
  <c r="K2249" i="16" s="1"/>
  <c r="L2250" i="16"/>
  <c r="K2250" i="16" s="1"/>
  <c r="L2251" i="16"/>
  <c r="K2251" i="16" s="1"/>
  <c r="H2251" i="16" s="1"/>
  <c r="L2252" i="16"/>
  <c r="K2252" i="16" s="1"/>
  <c r="H2252" i="16" s="1"/>
  <c r="L2253" i="16"/>
  <c r="K2253" i="16" s="1"/>
  <c r="L2254" i="16"/>
  <c r="K2254" i="16" s="1"/>
  <c r="L2255" i="16"/>
  <c r="K2255" i="16" s="1"/>
  <c r="L2256" i="16"/>
  <c r="K2256" i="16" s="1"/>
  <c r="L2257" i="16"/>
  <c r="K2257" i="16" s="1"/>
  <c r="L2258" i="16"/>
  <c r="K2258" i="16" s="1"/>
  <c r="L2259" i="16"/>
  <c r="K2259" i="16" s="1"/>
  <c r="H2259" i="16" s="1"/>
  <c r="L2260" i="16"/>
  <c r="K2260" i="16" s="1"/>
  <c r="H2260" i="16" s="1"/>
  <c r="L2261" i="16"/>
  <c r="K2261" i="16" s="1"/>
  <c r="H2261" i="16" s="1"/>
  <c r="L2262" i="16"/>
  <c r="K2262" i="16" s="1"/>
  <c r="H2262" i="16" s="1"/>
  <c r="L2263" i="16"/>
  <c r="K2263" i="16" s="1"/>
  <c r="L2264" i="16"/>
  <c r="K2264" i="16" s="1"/>
  <c r="L2265" i="16"/>
  <c r="K2265" i="16" s="1"/>
  <c r="L2266" i="16"/>
  <c r="K2266" i="16" s="1"/>
  <c r="L2267" i="16"/>
  <c r="K2267" i="16" s="1"/>
  <c r="H2267" i="16" s="1"/>
  <c r="L2268" i="16"/>
  <c r="K2268" i="16" s="1"/>
  <c r="H2268" i="16" s="1"/>
  <c r="L2269" i="16"/>
  <c r="K2269" i="16" s="1"/>
  <c r="H2269" i="16" s="1"/>
  <c r="L2270" i="16"/>
  <c r="K2270" i="16" s="1"/>
  <c r="H2270" i="16" s="1"/>
  <c r="L2271" i="16"/>
  <c r="K2271" i="16" s="1"/>
  <c r="L2272" i="16"/>
  <c r="K2272" i="16" s="1"/>
  <c r="L2273" i="16"/>
  <c r="K2273" i="16" s="1"/>
  <c r="L2274" i="16"/>
  <c r="K2274" i="16" s="1"/>
  <c r="L2275" i="16"/>
  <c r="K2275" i="16" s="1"/>
  <c r="H2275" i="16" s="1"/>
  <c r="L2276" i="16"/>
  <c r="K2276" i="16" s="1"/>
  <c r="H2276" i="16" s="1"/>
  <c r="L2277" i="16"/>
  <c r="K2277" i="16" s="1"/>
  <c r="L2278" i="16"/>
  <c r="K2278" i="16" s="1"/>
  <c r="L2279" i="16"/>
  <c r="K2279" i="16" s="1"/>
  <c r="L2280" i="16"/>
  <c r="K2280" i="16" s="1"/>
  <c r="L2281" i="16"/>
  <c r="K2281" i="16" s="1"/>
  <c r="L2282" i="16"/>
  <c r="K2282" i="16" s="1"/>
  <c r="L2283" i="16"/>
  <c r="K2283" i="16" s="1"/>
  <c r="H2283" i="16" s="1"/>
  <c r="L2284" i="16"/>
  <c r="K2284" i="16" s="1"/>
  <c r="H2284" i="16" s="1"/>
  <c r="L2285" i="16"/>
  <c r="K2285" i="16" s="1"/>
  <c r="H2285" i="16" s="1"/>
  <c r="L2286" i="16"/>
  <c r="K2286" i="16" s="1"/>
  <c r="L2287" i="16"/>
  <c r="K2287" i="16" s="1"/>
  <c r="L2288" i="16"/>
  <c r="K2288" i="16" s="1"/>
  <c r="L2289" i="16"/>
  <c r="K2289" i="16" s="1"/>
  <c r="L2290" i="16"/>
  <c r="K2290" i="16" s="1"/>
  <c r="L2291" i="16"/>
  <c r="K2291" i="16" s="1"/>
  <c r="H2291" i="16" s="1"/>
  <c r="L2292" i="16"/>
  <c r="K2292" i="16" s="1"/>
  <c r="L2293" i="16"/>
  <c r="K2293" i="16" s="1"/>
  <c r="H2293" i="16" s="1"/>
  <c r="L2294" i="16"/>
  <c r="K2294" i="16" s="1"/>
  <c r="L2295" i="16"/>
  <c r="K2295" i="16" s="1"/>
  <c r="L2296" i="16"/>
  <c r="K2296" i="16" s="1"/>
  <c r="L2297" i="16"/>
  <c r="K2297" i="16" s="1"/>
  <c r="L2298" i="16"/>
  <c r="K2298" i="16" s="1"/>
  <c r="L2299" i="16"/>
  <c r="K2299" i="16" s="1"/>
  <c r="H2299" i="16" s="1"/>
  <c r="L2300" i="16"/>
  <c r="K2300" i="16" s="1"/>
  <c r="H2300" i="16" s="1"/>
  <c r="L2301" i="16"/>
  <c r="K2301" i="16" s="1"/>
  <c r="H2301" i="16" s="1"/>
  <c r="L2302" i="16"/>
  <c r="K2302" i="16" s="1"/>
  <c r="L2303" i="16"/>
  <c r="K2303" i="16" s="1"/>
  <c r="L2304" i="16"/>
  <c r="K2304" i="16" s="1"/>
  <c r="L2305" i="16"/>
  <c r="K2305" i="16" s="1"/>
  <c r="L2306" i="16"/>
  <c r="K2306" i="16" s="1"/>
  <c r="L2307" i="16"/>
  <c r="K2307" i="16" s="1"/>
  <c r="H2307" i="16" s="1"/>
  <c r="L2308" i="16"/>
  <c r="K2308" i="16" s="1"/>
  <c r="H2308" i="16" s="1"/>
  <c r="L2309" i="16"/>
  <c r="K2309" i="16" s="1"/>
  <c r="H2309" i="16" s="1"/>
  <c r="L2310" i="16"/>
  <c r="K2310" i="16" s="1"/>
  <c r="L2311" i="16"/>
  <c r="K2311" i="16" s="1"/>
  <c r="L2312" i="16"/>
  <c r="K2312" i="16" s="1"/>
  <c r="L2313" i="16"/>
  <c r="K2313" i="16" s="1"/>
  <c r="L2314" i="16"/>
  <c r="K2314" i="16" s="1"/>
  <c r="L2315" i="16"/>
  <c r="K2315" i="16" s="1"/>
  <c r="H2315" i="16" s="1"/>
  <c r="L2316" i="16"/>
  <c r="K2316" i="16" s="1"/>
  <c r="H2316" i="16" s="1"/>
  <c r="L2317" i="16"/>
  <c r="K2317" i="16" s="1"/>
  <c r="H2317" i="16" s="1"/>
  <c r="L2318" i="16"/>
  <c r="K2318" i="16" s="1"/>
  <c r="H2318" i="16" s="1"/>
  <c r="L2319" i="16"/>
  <c r="K2319" i="16" s="1"/>
  <c r="L2320" i="16"/>
  <c r="K2320" i="16" s="1"/>
  <c r="L2321" i="16"/>
  <c r="K2321" i="16" s="1"/>
  <c r="L2322" i="16"/>
  <c r="K2322" i="16" s="1"/>
  <c r="L2323" i="16"/>
  <c r="K2323" i="16" s="1"/>
  <c r="H2323" i="16" s="1"/>
  <c r="L2324" i="16"/>
  <c r="K2324" i="16" s="1"/>
  <c r="H2324" i="16" s="1"/>
  <c r="L2325" i="16"/>
  <c r="K2325" i="16" s="1"/>
  <c r="H2325" i="16" s="1"/>
  <c r="L2326" i="16"/>
  <c r="K2326" i="16" s="1"/>
  <c r="H2326" i="16" s="1"/>
  <c r="L2327" i="16"/>
  <c r="K2327" i="16" s="1"/>
  <c r="L2328" i="16"/>
  <c r="K2328" i="16" s="1"/>
  <c r="L2329" i="16"/>
  <c r="K2329" i="16" s="1"/>
  <c r="L2330" i="16"/>
  <c r="K2330" i="16" s="1"/>
  <c r="L2331" i="16"/>
  <c r="K2331" i="16" s="1"/>
  <c r="H2331" i="16" s="1"/>
  <c r="L2332" i="16"/>
  <c r="K2332" i="16" s="1"/>
  <c r="L2333" i="16"/>
  <c r="K2333" i="16" s="1"/>
  <c r="H2333" i="16" s="1"/>
  <c r="L2334" i="16"/>
  <c r="K2334" i="16" s="1"/>
  <c r="H2334" i="16" s="1"/>
  <c r="L2335" i="16"/>
  <c r="K2335" i="16" s="1"/>
  <c r="L2336" i="16"/>
  <c r="K2336" i="16" s="1"/>
  <c r="L2337" i="16"/>
  <c r="K2337" i="16" s="1"/>
  <c r="L2338" i="16"/>
  <c r="K2338" i="16" s="1"/>
  <c r="L2339" i="16"/>
  <c r="K2339" i="16" s="1"/>
  <c r="H2339" i="16" s="1"/>
  <c r="L2340" i="16"/>
  <c r="K2340" i="16" s="1"/>
  <c r="H2340" i="16" s="1"/>
  <c r="L2341" i="16"/>
  <c r="K2341" i="16" s="1"/>
  <c r="H2341" i="16" s="1"/>
  <c r="L2342" i="16"/>
  <c r="K2342" i="16" s="1"/>
  <c r="H2342" i="16" s="1"/>
  <c r="L2343" i="16"/>
  <c r="K2343" i="16" s="1"/>
  <c r="L2344" i="16"/>
  <c r="K2344" i="16" s="1"/>
  <c r="L2345" i="16"/>
  <c r="K2345" i="16" s="1"/>
  <c r="L2346" i="16"/>
  <c r="K2346" i="16" s="1"/>
  <c r="L2347" i="16"/>
  <c r="K2347" i="16" s="1"/>
  <c r="H2347" i="16" s="1"/>
  <c r="L2348" i="16"/>
  <c r="K2348" i="16" s="1"/>
  <c r="H2348" i="16" s="1"/>
  <c r="L2349" i="16"/>
  <c r="K2349" i="16" s="1"/>
  <c r="H2349" i="16" s="1"/>
  <c r="L2350" i="16"/>
  <c r="K2350" i="16" s="1"/>
  <c r="L2351" i="16"/>
  <c r="K2351" i="16" s="1"/>
  <c r="L2352" i="16"/>
  <c r="K2352" i="16" s="1"/>
  <c r="L2353" i="16"/>
  <c r="K2353" i="16" s="1"/>
  <c r="L2354" i="16"/>
  <c r="K2354" i="16" s="1"/>
  <c r="L2355" i="16"/>
  <c r="K2355" i="16" s="1"/>
  <c r="H2355" i="16" s="1"/>
  <c r="L2356" i="16"/>
  <c r="K2356" i="16" s="1"/>
  <c r="H2356" i="16" s="1"/>
  <c r="L2357" i="16"/>
  <c r="K2357" i="16" s="1"/>
  <c r="H2357" i="16" s="1"/>
  <c r="L2358" i="16"/>
  <c r="K2358" i="16" s="1"/>
  <c r="L2359" i="16"/>
  <c r="K2359" i="16" s="1"/>
  <c r="L2360" i="16"/>
  <c r="K2360" i="16" s="1"/>
  <c r="L2361" i="16"/>
  <c r="K2361" i="16" s="1"/>
  <c r="L2362" i="16"/>
  <c r="K2362" i="16" s="1"/>
  <c r="L2363" i="16"/>
  <c r="K2363" i="16" s="1"/>
  <c r="H2363" i="16" s="1"/>
  <c r="L2364" i="16"/>
  <c r="K2364" i="16" s="1"/>
  <c r="H2364" i="16" s="1"/>
  <c r="L2365" i="16"/>
  <c r="K2365" i="16" s="1"/>
  <c r="L2366" i="16"/>
  <c r="K2366" i="16" s="1"/>
  <c r="L2367" i="16"/>
  <c r="K2367" i="16" s="1"/>
  <c r="L2368" i="16"/>
  <c r="K2368" i="16" s="1"/>
  <c r="L2369" i="16"/>
  <c r="K2369" i="16" s="1"/>
  <c r="L2370" i="16"/>
  <c r="K2370" i="16" s="1"/>
  <c r="L2371" i="16"/>
  <c r="K2371" i="16" s="1"/>
  <c r="H2371" i="16" s="1"/>
  <c r="L2372" i="16"/>
  <c r="K2372" i="16" s="1"/>
  <c r="L2373" i="16"/>
  <c r="K2373" i="16" s="1"/>
  <c r="H2373" i="16" s="1"/>
  <c r="L2374" i="16"/>
  <c r="K2374" i="16" s="1"/>
  <c r="L2375" i="16"/>
  <c r="K2375" i="16" s="1"/>
  <c r="L2376" i="16"/>
  <c r="K2376" i="16" s="1"/>
  <c r="L2377" i="16"/>
  <c r="K2377" i="16" s="1"/>
  <c r="L2378" i="16"/>
  <c r="K2378" i="16" s="1"/>
  <c r="L2379" i="16"/>
  <c r="K2379" i="16" s="1"/>
  <c r="H2379" i="16" s="1"/>
  <c r="L2380" i="16"/>
  <c r="K2380" i="16" s="1"/>
  <c r="H2380" i="16" s="1"/>
  <c r="L2381" i="16"/>
  <c r="K2381" i="16" s="1"/>
  <c r="H2381" i="16" s="1"/>
  <c r="L2382" i="16"/>
  <c r="K2382" i="16" s="1"/>
  <c r="H2382" i="16" s="1"/>
  <c r="L2383" i="16"/>
  <c r="K2383" i="16" s="1"/>
  <c r="L2384" i="16"/>
  <c r="K2384" i="16" s="1"/>
  <c r="L2385" i="16"/>
  <c r="K2385" i="16" s="1"/>
  <c r="L2386" i="16"/>
  <c r="K2386" i="16" s="1"/>
  <c r="L2387" i="16"/>
  <c r="K2387" i="16" s="1"/>
  <c r="H2387" i="16" s="1"/>
  <c r="L2388" i="16"/>
  <c r="K2388" i="16" s="1"/>
  <c r="H2388" i="16" s="1"/>
  <c r="L2389" i="16"/>
  <c r="K2389" i="16" s="1"/>
  <c r="H2389" i="16" s="1"/>
  <c r="L2390" i="16"/>
  <c r="K2390" i="16" s="1"/>
  <c r="L2391" i="16"/>
  <c r="K2391" i="16" s="1"/>
  <c r="L2392" i="16"/>
  <c r="K2392" i="16" s="1"/>
  <c r="L2393" i="16"/>
  <c r="K2393" i="16" s="1"/>
  <c r="L2394" i="16"/>
  <c r="K2394" i="16" s="1"/>
  <c r="L2395" i="16"/>
  <c r="K2395" i="16" s="1"/>
  <c r="H2395" i="16" s="1"/>
  <c r="L2396" i="16"/>
  <c r="K2396" i="16" s="1"/>
  <c r="H2396" i="16" s="1"/>
  <c r="L2397" i="16"/>
  <c r="K2397" i="16" s="1"/>
  <c r="H2397" i="16" s="1"/>
  <c r="L2398" i="16"/>
  <c r="K2398" i="16" s="1"/>
  <c r="H2398" i="16" s="1"/>
  <c r="L2399" i="16"/>
  <c r="K2399" i="16" s="1"/>
  <c r="L2400" i="16"/>
  <c r="K2400" i="16" s="1"/>
  <c r="L2401" i="16"/>
  <c r="K2401" i="16" s="1"/>
  <c r="L2402" i="16"/>
  <c r="K2402" i="16" s="1"/>
  <c r="L2403" i="16"/>
  <c r="K2403" i="16" s="1"/>
  <c r="H2403" i="16" s="1"/>
  <c r="L2404" i="16"/>
  <c r="K2404" i="16" s="1"/>
  <c r="L2405" i="16"/>
  <c r="K2405" i="16" s="1"/>
  <c r="H2405" i="16" s="1"/>
  <c r="L2406" i="16"/>
  <c r="K2406" i="16" s="1"/>
  <c r="H2406" i="16" s="1"/>
  <c r="L2407" i="16"/>
  <c r="K2407" i="16" s="1"/>
  <c r="L2408" i="16"/>
  <c r="K2408" i="16" s="1"/>
  <c r="L2409" i="16"/>
  <c r="K2409" i="16" s="1"/>
  <c r="L2410" i="16"/>
  <c r="K2410" i="16" s="1"/>
  <c r="L2411" i="16"/>
  <c r="K2411" i="16" s="1"/>
  <c r="H2411" i="16" s="1"/>
  <c r="L2412" i="16"/>
  <c r="K2412" i="16" s="1"/>
  <c r="L2413" i="16"/>
  <c r="K2413" i="16" s="1"/>
  <c r="H2413" i="16" s="1"/>
  <c r="L2414" i="16"/>
  <c r="K2414" i="16" s="1"/>
  <c r="L2415" i="16"/>
  <c r="K2415" i="16" s="1"/>
  <c r="L2416" i="16"/>
  <c r="K2416" i="16" s="1"/>
  <c r="L2417" i="16"/>
  <c r="K2417" i="16" s="1"/>
  <c r="L2418" i="16"/>
  <c r="K2418" i="16" s="1"/>
  <c r="L2419" i="16"/>
  <c r="K2419" i="16" s="1"/>
  <c r="H2419" i="16" s="1"/>
  <c r="L2420" i="16"/>
  <c r="K2420" i="16" s="1"/>
  <c r="H2420" i="16" s="1"/>
  <c r="L2421" i="16"/>
  <c r="K2421" i="16" s="1"/>
  <c r="H2421" i="16" s="1"/>
  <c r="L2422" i="16"/>
  <c r="K2422" i="16" s="1"/>
  <c r="L2423" i="16"/>
  <c r="K2423" i="16" s="1"/>
  <c r="L2424" i="16"/>
  <c r="K2424" i="16" s="1"/>
  <c r="L2425" i="16"/>
  <c r="K2425" i="16" s="1"/>
  <c r="L2426" i="16"/>
  <c r="K2426" i="16" s="1"/>
  <c r="L2427" i="16"/>
  <c r="K2427" i="16" s="1"/>
  <c r="H2427" i="16" s="1"/>
  <c r="L2428" i="16"/>
  <c r="K2428" i="16" s="1"/>
  <c r="H2428" i="16" s="1"/>
  <c r="L2429" i="16"/>
  <c r="K2429" i="16" s="1"/>
  <c r="H2429" i="16" s="1"/>
  <c r="L2430" i="16"/>
  <c r="K2430" i="16" s="1"/>
  <c r="L2431" i="16"/>
  <c r="K2431" i="16" s="1"/>
  <c r="L2432" i="16"/>
  <c r="K2432" i="16" s="1"/>
  <c r="L2433" i="16"/>
  <c r="K2433" i="16" s="1"/>
  <c r="L2434" i="16"/>
  <c r="K2434" i="16" s="1"/>
  <c r="L2435" i="16"/>
  <c r="K2435" i="16" s="1"/>
  <c r="H2435" i="16" s="1"/>
  <c r="L2436" i="16"/>
  <c r="K2436" i="16" s="1"/>
  <c r="H2436" i="16" s="1"/>
  <c r="L2437" i="16"/>
  <c r="K2437" i="16" s="1"/>
  <c r="H2437" i="16" s="1"/>
  <c r="L2438" i="16"/>
  <c r="K2438" i="16" s="1"/>
  <c r="L2439" i="16"/>
  <c r="K2439" i="16" s="1"/>
  <c r="L2440" i="16"/>
  <c r="K2440" i="16" s="1"/>
  <c r="L2441" i="16"/>
  <c r="K2441" i="16" s="1"/>
  <c r="L2442" i="16"/>
  <c r="K2442" i="16" s="1"/>
  <c r="L2443" i="16"/>
  <c r="K2443" i="16" s="1"/>
  <c r="H2443" i="16" s="1"/>
  <c r="L2444" i="16"/>
  <c r="K2444" i="16" s="1"/>
  <c r="H2444" i="16" s="1"/>
  <c r="L2445" i="16"/>
  <c r="K2445" i="16" s="1"/>
  <c r="H2445" i="16" s="1"/>
  <c r="L2446" i="16"/>
  <c r="K2446" i="16" s="1"/>
  <c r="L2447" i="16"/>
  <c r="K2447" i="16" s="1"/>
  <c r="L2448" i="16"/>
  <c r="K2448" i="16" s="1"/>
  <c r="L2449" i="16"/>
  <c r="K2449" i="16" s="1"/>
  <c r="L2450" i="16"/>
  <c r="K2450" i="16" s="1"/>
  <c r="L2451" i="16"/>
  <c r="K2451" i="16" s="1"/>
  <c r="H2451" i="16" s="1"/>
  <c r="L2452" i="16"/>
  <c r="K2452" i="16" s="1"/>
  <c r="H2452" i="16" s="1"/>
  <c r="L2453" i="16"/>
  <c r="K2453" i="16" s="1"/>
  <c r="H2453" i="16" s="1"/>
  <c r="L2454" i="16"/>
  <c r="K2454" i="16" s="1"/>
  <c r="H2454" i="16" s="1"/>
  <c r="L2455" i="16"/>
  <c r="K2455" i="16" s="1"/>
  <c r="L2456" i="16"/>
  <c r="K2456" i="16" s="1"/>
  <c r="L2457" i="16"/>
  <c r="K2457" i="16" s="1"/>
  <c r="L2458" i="16"/>
  <c r="K2458" i="16" s="1"/>
  <c r="L2459" i="16"/>
  <c r="K2459" i="16" s="1"/>
  <c r="H2459" i="16" s="1"/>
  <c r="L2460" i="16"/>
  <c r="K2460" i="16" s="1"/>
  <c r="H2460" i="16" s="1"/>
  <c r="L2461" i="16"/>
  <c r="K2461" i="16" s="1"/>
  <c r="H2461" i="16" s="1"/>
  <c r="L2462" i="16"/>
  <c r="K2462" i="16" s="1"/>
  <c r="H2462" i="16" s="1"/>
  <c r="L2463" i="16"/>
  <c r="K2463" i="16" s="1"/>
  <c r="L2464" i="16"/>
  <c r="K2464" i="16" s="1"/>
  <c r="L2465" i="16"/>
  <c r="K2465" i="16" s="1"/>
  <c r="L2466" i="16"/>
  <c r="K2466" i="16" s="1"/>
  <c r="L2467" i="16"/>
  <c r="K2467" i="16" s="1"/>
  <c r="H2467" i="16" s="1"/>
  <c r="L2468" i="16"/>
  <c r="K2468" i="16" s="1"/>
  <c r="H2468" i="16" s="1"/>
  <c r="L2469" i="16"/>
  <c r="K2469" i="16" s="1"/>
  <c r="H2469" i="16" s="1"/>
  <c r="L2470" i="16"/>
  <c r="K2470" i="16" s="1"/>
  <c r="H2470" i="16" s="1"/>
  <c r="L2471" i="16"/>
  <c r="K2471" i="16" s="1"/>
  <c r="L2472" i="16"/>
  <c r="K2472" i="16" s="1"/>
  <c r="L2473" i="16"/>
  <c r="K2473" i="16" s="1"/>
  <c r="L2474" i="16"/>
  <c r="K2474" i="16" s="1"/>
  <c r="L2475" i="16"/>
  <c r="K2475" i="16" s="1"/>
  <c r="H2475" i="16" s="1"/>
  <c r="L2476" i="16"/>
  <c r="K2476" i="16" s="1"/>
  <c r="L2477" i="16"/>
  <c r="K2477" i="16" s="1"/>
  <c r="H2477" i="16" s="1"/>
  <c r="L2478" i="16"/>
  <c r="K2478" i="16" s="1"/>
  <c r="L2479" i="16"/>
  <c r="K2479" i="16" s="1"/>
  <c r="L2480" i="16"/>
  <c r="K2480" i="16" s="1"/>
  <c r="L2481" i="16"/>
  <c r="K2481" i="16" s="1"/>
  <c r="L2482" i="16"/>
  <c r="K2482" i="16" s="1"/>
  <c r="L2483" i="16"/>
  <c r="K2483" i="16" s="1"/>
  <c r="H2483" i="16" s="1"/>
  <c r="L2484" i="16"/>
  <c r="K2484" i="16" s="1"/>
  <c r="L2485" i="16"/>
  <c r="K2485" i="16" s="1"/>
  <c r="H2485" i="16" s="1"/>
  <c r="L2486" i="16"/>
  <c r="K2486" i="16" s="1"/>
  <c r="L2487" i="16"/>
  <c r="K2487" i="16" s="1"/>
  <c r="L2488" i="16"/>
  <c r="K2488" i="16" s="1"/>
  <c r="L2489" i="16"/>
  <c r="K2489" i="16" s="1"/>
  <c r="L2490" i="16"/>
  <c r="K2490" i="16" s="1"/>
  <c r="L2491" i="16"/>
  <c r="K2491" i="16" s="1"/>
  <c r="H2491" i="16" s="1"/>
  <c r="L2492" i="16"/>
  <c r="K2492" i="16" s="1"/>
  <c r="H2492" i="16" s="1"/>
  <c r="L2493" i="16"/>
  <c r="K2493" i="16" s="1"/>
  <c r="H2493" i="16" s="1"/>
  <c r="L2494" i="16"/>
  <c r="K2494" i="16" s="1"/>
  <c r="L2495" i="16"/>
  <c r="K2495" i="16" s="1"/>
  <c r="L2496" i="16"/>
  <c r="K2496" i="16" s="1"/>
  <c r="L2497" i="16"/>
  <c r="K2497" i="16" s="1"/>
  <c r="L2498" i="16"/>
  <c r="K2498" i="16" s="1"/>
  <c r="L2499" i="16"/>
  <c r="K2499" i="16" s="1"/>
  <c r="H2499" i="16" s="1"/>
  <c r="L2500" i="16"/>
  <c r="K2500" i="16" s="1"/>
  <c r="H2500" i="16" s="1"/>
  <c r="L2501" i="16"/>
  <c r="K2501" i="16" s="1"/>
  <c r="H2501" i="16" s="1"/>
  <c r="L2502" i="16"/>
  <c r="K2502" i="16" s="1"/>
  <c r="L2503" i="16"/>
  <c r="K2503" i="16" s="1"/>
  <c r="L2504" i="16"/>
  <c r="K2504" i="16" s="1"/>
  <c r="L2505" i="16"/>
  <c r="K2505" i="16" s="1"/>
  <c r="L2506" i="16"/>
  <c r="K2506" i="16" s="1"/>
  <c r="L2507" i="16"/>
  <c r="K2507" i="16" s="1"/>
  <c r="H2507" i="16" s="1"/>
  <c r="L2508" i="16"/>
  <c r="K2508" i="16" s="1"/>
  <c r="H2508" i="16" s="1"/>
  <c r="L2509" i="16"/>
  <c r="K2509" i="16" s="1"/>
  <c r="H2509" i="16" s="1"/>
  <c r="L2510" i="16"/>
  <c r="K2510" i="16" s="1"/>
  <c r="L2511" i="16"/>
  <c r="K2511" i="16" s="1"/>
  <c r="L2512" i="16"/>
  <c r="K2512" i="16" s="1"/>
  <c r="L2513" i="16"/>
  <c r="K2513" i="16" s="1"/>
  <c r="L2514" i="16"/>
  <c r="K2514" i="16" s="1"/>
  <c r="L2515" i="16"/>
  <c r="K2515" i="16" s="1"/>
  <c r="H2515" i="16" s="1"/>
  <c r="L2516" i="16"/>
  <c r="K2516" i="16" s="1"/>
  <c r="H2516" i="16" s="1"/>
  <c r="L2517" i="16"/>
  <c r="K2517" i="16" s="1"/>
  <c r="H2517" i="16" s="1"/>
  <c r="L2518" i="16"/>
  <c r="K2518" i="16" s="1"/>
  <c r="H2518" i="16" s="1"/>
  <c r="L2519" i="16"/>
  <c r="K2519" i="16" s="1"/>
  <c r="L2520" i="16"/>
  <c r="K2520" i="16" s="1"/>
  <c r="L2521" i="16"/>
  <c r="K2521" i="16" s="1"/>
  <c r="L2522" i="16"/>
  <c r="K2522" i="16" s="1"/>
  <c r="L2523" i="16"/>
  <c r="K2523" i="16" s="1"/>
  <c r="H2523" i="16" s="1"/>
  <c r="L2524" i="16"/>
  <c r="K2524" i="16" s="1"/>
  <c r="H2524" i="16" s="1"/>
  <c r="L2525" i="16"/>
  <c r="K2525" i="16" s="1"/>
  <c r="H2525" i="16" s="1"/>
  <c r="L2526" i="16"/>
  <c r="K2526" i="16" s="1"/>
  <c r="H2526" i="16" s="1"/>
  <c r="L2527" i="16"/>
  <c r="K2527" i="16" s="1"/>
  <c r="L2528" i="16"/>
  <c r="K2528" i="16" s="1"/>
  <c r="L2529" i="16"/>
  <c r="K2529" i="16" s="1"/>
  <c r="L2530" i="16"/>
  <c r="K2530" i="16" s="1"/>
  <c r="L2531" i="16"/>
  <c r="K2531" i="16" s="1"/>
  <c r="H2531" i="16" s="1"/>
  <c r="L2532" i="16"/>
  <c r="K2532" i="16" s="1"/>
  <c r="H2532" i="16" s="1"/>
  <c r="L2533" i="16"/>
  <c r="K2533" i="16" s="1"/>
  <c r="L2534" i="16"/>
  <c r="K2534" i="16" s="1"/>
  <c r="H2534" i="16" s="1"/>
  <c r="L2535" i="16"/>
  <c r="K2535" i="16" s="1"/>
  <c r="L2536" i="16"/>
  <c r="K2536" i="16" s="1"/>
  <c r="L2537" i="16"/>
  <c r="K2537" i="16" s="1"/>
  <c r="L2538" i="16"/>
  <c r="K2538" i="16" s="1"/>
  <c r="L2539" i="16"/>
  <c r="K2539" i="16" s="1"/>
  <c r="H2539" i="16" s="1"/>
  <c r="L2540" i="16"/>
  <c r="K2540" i="16" s="1"/>
  <c r="H2540" i="16" s="1"/>
  <c r="L2541" i="16"/>
  <c r="K2541" i="16" s="1"/>
  <c r="H2541" i="16" s="1"/>
  <c r="L2542" i="16"/>
  <c r="K2542" i="16" s="1"/>
  <c r="L2543" i="16"/>
  <c r="K2543" i="16" s="1"/>
  <c r="L2544" i="16"/>
  <c r="K2544" i="16" s="1"/>
  <c r="L2545" i="16"/>
  <c r="K2545" i="16" s="1"/>
  <c r="L2546" i="16"/>
  <c r="K2546" i="16" s="1"/>
  <c r="L2547" i="16"/>
  <c r="K2547" i="16" s="1"/>
  <c r="H2547" i="16" s="1"/>
  <c r="L2548" i="16"/>
  <c r="K2548" i="16" s="1"/>
  <c r="H2548" i="16" s="1"/>
  <c r="L2549" i="16"/>
  <c r="K2549" i="16" s="1"/>
  <c r="H2549" i="16" s="1"/>
  <c r="L2550" i="16"/>
  <c r="K2550" i="16" s="1"/>
  <c r="L2551" i="16"/>
  <c r="K2551" i="16" s="1"/>
  <c r="L2552" i="16"/>
  <c r="K2552" i="16" s="1"/>
  <c r="L2553" i="16"/>
  <c r="K2553" i="16" s="1"/>
  <c r="L2554" i="16"/>
  <c r="K2554" i="16" s="1"/>
  <c r="L2555" i="16"/>
  <c r="K2555" i="16" s="1"/>
  <c r="H2555" i="16" s="1"/>
  <c r="L2556" i="16"/>
  <c r="K2556" i="16" s="1"/>
  <c r="L2557" i="16"/>
  <c r="K2557" i="16" s="1"/>
  <c r="H2557" i="16" s="1"/>
  <c r="L2558" i="16"/>
  <c r="K2558" i="16" s="1"/>
  <c r="L2559" i="16"/>
  <c r="K2559" i="16" s="1"/>
  <c r="L2560" i="16"/>
  <c r="K2560" i="16" s="1"/>
  <c r="L2561" i="16"/>
  <c r="K2561" i="16" s="1"/>
  <c r="L2562" i="16"/>
  <c r="K2562" i="16" s="1"/>
  <c r="L2563" i="16"/>
  <c r="K2563" i="16" s="1"/>
  <c r="H2563" i="16" s="1"/>
  <c r="L2564" i="16"/>
  <c r="K2564" i="16" s="1"/>
  <c r="H2564" i="16" s="1"/>
  <c r="L2565" i="16"/>
  <c r="K2565" i="16" s="1"/>
  <c r="H2565" i="16" s="1"/>
  <c r="L2566" i="16"/>
  <c r="K2566" i="16" s="1"/>
  <c r="L2567" i="16"/>
  <c r="K2567" i="16" s="1"/>
  <c r="L2568" i="16"/>
  <c r="K2568" i="16" s="1"/>
  <c r="L2569" i="16"/>
  <c r="K2569" i="16" s="1"/>
  <c r="L2570" i="16"/>
  <c r="K2570" i="16" s="1"/>
  <c r="L2571" i="16"/>
  <c r="K2571" i="16" s="1"/>
  <c r="H2571" i="16" s="1"/>
  <c r="L2572" i="16"/>
  <c r="K2572" i="16" s="1"/>
  <c r="H2572" i="16" s="1"/>
  <c r="L2573" i="16"/>
  <c r="K2573" i="16" s="1"/>
  <c r="H2573" i="16" s="1"/>
  <c r="L2574" i="16"/>
  <c r="K2574" i="16" s="1"/>
  <c r="L2575" i="16"/>
  <c r="K2575" i="16" s="1"/>
  <c r="L2576" i="16"/>
  <c r="K2576" i="16" s="1"/>
  <c r="L2577" i="16"/>
  <c r="K2577" i="16" s="1"/>
  <c r="L2578" i="16"/>
  <c r="K2578" i="16" s="1"/>
  <c r="L2579" i="16"/>
  <c r="K2579" i="16" s="1"/>
  <c r="H2579" i="16" s="1"/>
  <c r="L2580" i="16"/>
  <c r="K2580" i="16" s="1"/>
  <c r="H2580" i="16" s="1"/>
  <c r="L2581" i="16"/>
  <c r="K2581" i="16" s="1"/>
  <c r="H2581" i="16" s="1"/>
  <c r="L2582" i="16"/>
  <c r="K2582" i="16" s="1"/>
  <c r="H2582" i="16" s="1"/>
  <c r="L2583" i="16"/>
  <c r="K2583" i="16" s="1"/>
  <c r="L2584" i="16"/>
  <c r="K2584" i="16" s="1"/>
  <c r="L2585" i="16"/>
  <c r="K2585" i="16" s="1"/>
  <c r="L2586" i="16"/>
  <c r="K2586" i="16" s="1"/>
  <c r="L2587" i="16"/>
  <c r="K2587" i="16" s="1"/>
  <c r="H2587" i="16" s="1"/>
  <c r="L2588" i="16"/>
  <c r="K2588" i="16" s="1"/>
  <c r="L2589" i="16"/>
  <c r="K2589" i="16" s="1"/>
  <c r="L2590" i="16"/>
  <c r="K2590" i="16" s="1"/>
  <c r="H2590" i="16" s="1"/>
  <c r="L2591" i="16"/>
  <c r="K2591" i="16" s="1"/>
  <c r="H2591" i="16" s="1"/>
  <c r="L2592" i="16"/>
  <c r="K2592" i="16" s="1"/>
  <c r="L2593" i="16"/>
  <c r="K2593" i="16" s="1"/>
  <c r="L2594" i="16"/>
  <c r="K2594" i="16" s="1"/>
  <c r="L2595" i="16"/>
  <c r="K2595" i="16" s="1"/>
  <c r="H2595" i="16" s="1"/>
  <c r="L2596" i="16"/>
  <c r="K2596" i="16" s="1"/>
  <c r="H2596" i="16" s="1"/>
  <c r="L2597" i="16"/>
  <c r="K2597" i="16" s="1"/>
  <c r="H2597" i="16" s="1"/>
  <c r="L2598" i="16"/>
  <c r="K2598" i="16" s="1"/>
  <c r="H2598" i="16" s="1"/>
  <c r="L2599" i="16"/>
  <c r="K2599" i="16" s="1"/>
  <c r="L2600" i="16"/>
  <c r="K2600" i="16" s="1"/>
  <c r="L2601" i="16"/>
  <c r="K2601" i="16" s="1"/>
  <c r="L2602" i="16"/>
  <c r="K2602" i="16" s="1"/>
  <c r="L2603" i="16"/>
  <c r="K2603" i="16" s="1"/>
  <c r="H2603" i="16" s="1"/>
  <c r="L2604" i="16"/>
  <c r="K2604" i="16" s="1"/>
  <c r="H2604" i="16" s="1"/>
  <c r="L2605" i="16"/>
  <c r="K2605" i="16" s="1"/>
  <c r="L2606" i="16"/>
  <c r="K2606" i="16" s="1"/>
  <c r="L2607" i="16"/>
  <c r="K2607" i="16" s="1"/>
  <c r="L2608" i="16"/>
  <c r="K2608" i="16" s="1"/>
  <c r="L2609" i="16"/>
  <c r="K2609" i="16" s="1"/>
  <c r="L2610" i="16"/>
  <c r="K2610" i="16" s="1"/>
  <c r="L2611" i="16"/>
  <c r="K2611" i="16" s="1"/>
  <c r="H2611" i="16" s="1"/>
  <c r="L2612" i="16"/>
  <c r="K2612" i="16" s="1"/>
  <c r="H2612" i="16" s="1"/>
  <c r="L2613" i="16"/>
  <c r="K2613" i="16" s="1"/>
  <c r="H2613" i="16" s="1"/>
  <c r="L2614" i="16"/>
  <c r="K2614" i="16" s="1"/>
  <c r="L2615" i="16"/>
  <c r="K2615" i="16" s="1"/>
  <c r="L2616" i="16"/>
  <c r="K2616" i="16" s="1"/>
  <c r="L2617" i="16"/>
  <c r="K2617" i="16" s="1"/>
  <c r="L2618" i="16"/>
  <c r="K2618" i="16" s="1"/>
  <c r="L2619" i="16"/>
  <c r="K2619" i="16" s="1"/>
  <c r="H2619" i="16" s="1"/>
  <c r="L2620" i="16"/>
  <c r="K2620" i="16" s="1"/>
  <c r="H2620" i="16" s="1"/>
  <c r="L2621" i="16"/>
  <c r="K2621" i="16" s="1"/>
  <c r="H2621" i="16" s="1"/>
  <c r="L2622" i="16"/>
  <c r="K2622" i="16" s="1"/>
  <c r="L2623" i="16"/>
  <c r="K2623" i="16" s="1"/>
  <c r="L2624" i="16"/>
  <c r="K2624" i="16" s="1"/>
  <c r="L2625" i="16"/>
  <c r="K2625" i="16" s="1"/>
  <c r="L2626" i="16"/>
  <c r="K2626" i="16" s="1"/>
  <c r="L2627" i="16"/>
  <c r="K2627" i="16" s="1"/>
  <c r="H2627" i="16" s="1"/>
  <c r="L2628" i="16"/>
  <c r="K2628" i="16" s="1"/>
  <c r="H2628" i="16" s="1"/>
  <c r="L2629" i="16"/>
  <c r="K2629" i="16" s="1"/>
  <c r="H2629" i="16" s="1"/>
  <c r="L2630" i="16"/>
  <c r="K2630" i="16" s="1"/>
  <c r="L2631" i="16"/>
  <c r="K2631" i="16" s="1"/>
  <c r="L2632" i="16"/>
  <c r="K2632" i="16" s="1"/>
  <c r="L2633" i="16"/>
  <c r="K2633" i="16" s="1"/>
  <c r="L2634" i="16"/>
  <c r="K2634" i="16" s="1"/>
  <c r="L2635" i="16"/>
  <c r="K2635" i="16" s="1"/>
  <c r="H2635" i="16" s="1"/>
  <c r="L2636" i="16"/>
  <c r="K2636" i="16" s="1"/>
  <c r="H2636" i="16" s="1"/>
  <c r="L2637" i="16"/>
  <c r="K2637" i="16" s="1"/>
  <c r="L2638" i="16"/>
  <c r="K2638" i="16" s="1"/>
  <c r="L2639" i="16"/>
  <c r="K2639" i="16" s="1"/>
  <c r="L2640" i="16"/>
  <c r="K2640" i="16" s="1"/>
  <c r="L2641" i="16"/>
  <c r="K2641" i="16" s="1"/>
  <c r="L2642" i="16"/>
  <c r="K2642" i="16" s="1"/>
  <c r="L2643" i="16"/>
  <c r="K2643" i="16" s="1"/>
  <c r="H2643" i="16" s="1"/>
  <c r="L2644" i="16"/>
  <c r="K2644" i="16" s="1"/>
  <c r="H2644" i="16" s="1"/>
  <c r="L2645" i="16"/>
  <c r="K2645" i="16" s="1"/>
  <c r="H2645" i="16" s="1"/>
  <c r="L2646" i="16"/>
  <c r="K2646" i="16" s="1"/>
  <c r="H2646" i="16" s="1"/>
  <c r="L2647" i="16"/>
  <c r="K2647" i="16" s="1"/>
  <c r="H2647" i="16" s="1"/>
  <c r="L2648" i="16"/>
  <c r="K2648" i="16" s="1"/>
  <c r="L2649" i="16"/>
  <c r="K2649" i="16" s="1"/>
  <c r="L2650" i="16"/>
  <c r="K2650" i="16" s="1"/>
  <c r="L2651" i="16"/>
  <c r="K2651" i="16" s="1"/>
  <c r="H2651" i="16" s="1"/>
  <c r="L2652" i="16"/>
  <c r="K2652" i="16" s="1"/>
  <c r="H2652" i="16" s="1"/>
  <c r="L2653" i="16"/>
  <c r="K2653" i="16" s="1"/>
  <c r="H2653" i="16" s="1"/>
  <c r="L2654" i="16"/>
  <c r="K2654" i="16" s="1"/>
  <c r="H2654" i="16" s="1"/>
  <c r="L2655" i="16"/>
  <c r="K2655" i="16" s="1"/>
  <c r="H2655" i="16" s="1"/>
  <c r="L2656" i="16"/>
  <c r="K2656" i="16" s="1"/>
  <c r="L2657" i="16"/>
  <c r="K2657" i="16" s="1"/>
  <c r="L2658" i="16"/>
  <c r="K2658" i="16" s="1"/>
  <c r="L2659" i="16"/>
  <c r="K2659" i="16" s="1"/>
  <c r="H2659" i="16" s="1"/>
  <c r="L2660" i="16"/>
  <c r="K2660" i="16" s="1"/>
  <c r="L2661" i="16"/>
  <c r="K2661" i="16" s="1"/>
  <c r="H2661" i="16" s="1"/>
  <c r="L2662" i="16"/>
  <c r="K2662" i="16" s="1"/>
  <c r="H2662" i="16" s="1"/>
  <c r="L2663" i="16"/>
  <c r="K2663" i="16" s="1"/>
  <c r="L2664" i="16"/>
  <c r="K2664" i="16" s="1"/>
  <c r="L2665" i="16"/>
  <c r="K2665" i="16" s="1"/>
  <c r="L2666" i="16"/>
  <c r="K2666" i="16" s="1"/>
  <c r="L2667" i="16"/>
  <c r="K2667" i="16" s="1"/>
  <c r="H2667" i="16" s="1"/>
  <c r="L2668" i="16"/>
  <c r="K2668" i="16" s="1"/>
  <c r="H2668" i="16" s="1"/>
  <c r="L2669" i="16"/>
  <c r="K2669" i="16" s="1"/>
  <c r="H2669" i="16" s="1"/>
  <c r="L2670" i="16"/>
  <c r="K2670" i="16" s="1"/>
  <c r="L2671" i="16"/>
  <c r="K2671" i="16" s="1"/>
  <c r="L2672" i="16"/>
  <c r="K2672" i="16" s="1"/>
  <c r="L2673" i="16"/>
  <c r="K2673" i="16" s="1"/>
  <c r="L2674" i="16"/>
  <c r="K2674" i="16" s="1"/>
  <c r="L2675" i="16"/>
  <c r="K2675" i="16" s="1"/>
  <c r="H2675" i="16" s="1"/>
  <c r="L2676" i="16"/>
  <c r="K2676" i="16" s="1"/>
  <c r="H2676" i="16" s="1"/>
  <c r="L2677" i="16"/>
  <c r="K2677" i="16" s="1"/>
  <c r="H2677" i="16" s="1"/>
  <c r="L2678" i="16"/>
  <c r="K2678" i="16" s="1"/>
  <c r="L2679" i="16"/>
  <c r="K2679" i="16" s="1"/>
  <c r="L2680" i="16"/>
  <c r="K2680" i="16" s="1"/>
  <c r="L2681" i="16"/>
  <c r="K2681" i="16" s="1"/>
  <c r="L2682" i="16"/>
  <c r="K2682" i="16" s="1"/>
  <c r="L2683" i="16"/>
  <c r="K2683" i="16" s="1"/>
  <c r="H2683" i="16" s="1"/>
  <c r="L2684" i="16"/>
  <c r="K2684" i="16" s="1"/>
  <c r="H2684" i="16" s="1"/>
  <c r="L2685" i="16"/>
  <c r="K2685" i="16" s="1"/>
  <c r="H2685" i="16" s="1"/>
  <c r="L2686" i="16"/>
  <c r="K2686" i="16" s="1"/>
  <c r="L2687" i="16"/>
  <c r="K2687" i="16" s="1"/>
  <c r="L2688" i="16"/>
  <c r="K2688" i="16" s="1"/>
  <c r="L2689" i="16"/>
  <c r="K2689" i="16" s="1"/>
  <c r="L2690" i="16"/>
  <c r="K2690" i="16" s="1"/>
  <c r="L2691" i="16"/>
  <c r="K2691" i="16" s="1"/>
  <c r="H2691" i="16" s="1"/>
  <c r="L2692" i="16"/>
  <c r="K2692" i="16" s="1"/>
  <c r="H2692" i="16" s="1"/>
  <c r="L2693" i="16"/>
  <c r="K2693" i="16" s="1"/>
  <c r="H2693" i="16" s="1"/>
  <c r="L2694" i="16"/>
  <c r="K2694" i="16" s="1"/>
  <c r="L2695" i="16"/>
  <c r="K2695" i="16" s="1"/>
  <c r="L2696" i="16"/>
  <c r="K2696" i="16" s="1"/>
  <c r="L2697" i="16"/>
  <c r="K2697" i="16" s="1"/>
  <c r="L2698" i="16"/>
  <c r="K2698" i="16" s="1"/>
  <c r="L2699" i="16"/>
  <c r="K2699" i="16" s="1"/>
  <c r="H2699" i="16" s="1"/>
  <c r="L2700" i="16"/>
  <c r="K2700" i="16" s="1"/>
  <c r="H2700" i="16" s="1"/>
  <c r="L2701" i="16"/>
  <c r="K2701" i="16" s="1"/>
  <c r="H2701" i="16" s="1"/>
  <c r="L2702" i="16"/>
  <c r="K2702" i="16" s="1"/>
  <c r="L2703" i="16"/>
  <c r="K2703" i="16" s="1"/>
  <c r="L2704" i="16"/>
  <c r="K2704" i="16" s="1"/>
  <c r="L2705" i="16"/>
  <c r="K2705" i="16" s="1"/>
  <c r="L2706" i="16"/>
  <c r="K2706" i="16" s="1"/>
  <c r="L2707" i="16"/>
  <c r="K2707" i="16" s="1"/>
  <c r="H2707" i="16" s="1"/>
  <c r="L2708" i="16"/>
  <c r="K2708" i="16" s="1"/>
  <c r="H2708" i="16" s="1"/>
  <c r="L2709" i="16"/>
  <c r="K2709" i="16" s="1"/>
  <c r="H2709" i="16" s="1"/>
  <c r="L2710" i="16"/>
  <c r="K2710" i="16" s="1"/>
  <c r="H2710" i="16" s="1"/>
  <c r="L2711" i="16"/>
  <c r="K2711" i="16" s="1"/>
  <c r="H2711" i="16" s="1"/>
  <c r="L2712" i="16"/>
  <c r="K2712" i="16" s="1"/>
  <c r="L2713" i="16"/>
  <c r="K2713" i="16" s="1"/>
  <c r="L2714" i="16"/>
  <c r="K2714" i="16" s="1"/>
  <c r="L2715" i="16"/>
  <c r="K2715" i="16" s="1"/>
  <c r="H2715" i="16" s="1"/>
  <c r="L2716" i="16"/>
  <c r="K2716" i="16" s="1"/>
  <c r="H2716" i="16" s="1"/>
  <c r="L2717" i="16"/>
  <c r="K2717" i="16" s="1"/>
  <c r="H2717" i="16" s="1"/>
  <c r="L2718" i="16"/>
  <c r="K2718" i="16" s="1"/>
  <c r="H2718" i="16" s="1"/>
  <c r="L2719" i="16"/>
  <c r="K2719" i="16" s="1"/>
  <c r="L2720" i="16"/>
  <c r="K2720" i="16" s="1"/>
  <c r="L2721" i="16"/>
  <c r="K2721" i="16" s="1"/>
  <c r="L2722" i="16"/>
  <c r="K2722" i="16" s="1"/>
  <c r="L2723" i="16"/>
  <c r="K2723" i="16" s="1"/>
  <c r="H2723" i="16" s="1"/>
  <c r="L2724" i="16"/>
  <c r="K2724" i="16" s="1"/>
  <c r="H2724" i="16" s="1"/>
  <c r="L2725" i="16"/>
  <c r="K2725" i="16" s="1"/>
  <c r="H2725" i="16" s="1"/>
  <c r="L2726" i="16"/>
  <c r="K2726" i="16" s="1"/>
  <c r="H2726" i="16" s="1"/>
  <c r="L2727" i="16"/>
  <c r="K2727" i="16" s="1"/>
  <c r="H2727" i="16" s="1"/>
  <c r="L2728" i="16"/>
  <c r="K2728" i="16" s="1"/>
  <c r="L2729" i="16"/>
  <c r="K2729" i="16" s="1"/>
  <c r="L2730" i="16"/>
  <c r="K2730" i="16" s="1"/>
  <c r="L2731" i="16"/>
  <c r="K2731" i="16" s="1"/>
  <c r="H2731" i="16" s="1"/>
  <c r="L2732" i="16"/>
  <c r="K2732" i="16" s="1"/>
  <c r="L2733" i="16"/>
  <c r="K2733" i="16" s="1"/>
  <c r="H2733" i="16" s="1"/>
  <c r="L2734" i="16"/>
  <c r="K2734" i="16" s="1"/>
  <c r="L2735" i="16"/>
  <c r="K2735" i="16" s="1"/>
  <c r="L2736" i="16"/>
  <c r="K2736" i="16" s="1"/>
  <c r="L2737" i="16"/>
  <c r="K2737" i="16" s="1"/>
  <c r="L2738" i="16"/>
  <c r="K2738" i="16" s="1"/>
  <c r="L2739" i="16"/>
  <c r="K2739" i="16" s="1"/>
  <c r="H2739" i="16" s="1"/>
  <c r="L2740" i="16"/>
  <c r="K2740" i="16" s="1"/>
  <c r="H2740" i="16" s="1"/>
  <c r="L2741" i="16"/>
  <c r="K2741" i="16" s="1"/>
  <c r="H2741" i="16" s="1"/>
  <c r="L2742" i="16"/>
  <c r="K2742" i="16" s="1"/>
  <c r="L2743" i="16"/>
  <c r="K2743" i="16" s="1"/>
  <c r="H2743" i="16" s="1"/>
  <c r="L2744" i="16"/>
  <c r="K2744" i="16" s="1"/>
  <c r="L2745" i="16"/>
  <c r="K2745" i="16" s="1"/>
  <c r="L2746" i="16"/>
  <c r="K2746" i="16" s="1"/>
  <c r="L2747" i="16"/>
  <c r="K2747" i="16" s="1"/>
  <c r="H2747" i="16" s="1"/>
  <c r="L2748" i="16"/>
  <c r="K2748" i="16" s="1"/>
  <c r="H2748" i="16" s="1"/>
  <c r="L2749" i="16"/>
  <c r="K2749" i="16" s="1"/>
  <c r="H2749" i="16" s="1"/>
  <c r="L2750" i="16"/>
  <c r="K2750" i="16" s="1"/>
  <c r="L2751" i="16"/>
  <c r="K2751" i="16" s="1"/>
  <c r="L2752" i="16"/>
  <c r="K2752" i="16" s="1"/>
  <c r="L2753" i="16"/>
  <c r="K2753" i="16" s="1"/>
  <c r="L2754" i="16"/>
  <c r="K2754" i="16" s="1"/>
  <c r="L2755" i="16"/>
  <c r="K2755" i="16" s="1"/>
  <c r="H2755" i="16" s="1"/>
  <c r="L2756" i="16"/>
  <c r="K2756" i="16" s="1"/>
  <c r="H2756" i="16" s="1"/>
  <c r="L2757" i="16"/>
  <c r="K2757" i="16" s="1"/>
  <c r="L2758" i="16"/>
  <c r="K2758" i="16" s="1"/>
  <c r="L2759" i="16"/>
  <c r="K2759" i="16" s="1"/>
  <c r="L2760" i="16"/>
  <c r="K2760" i="16" s="1"/>
  <c r="L2761" i="16"/>
  <c r="K2761" i="16" s="1"/>
  <c r="L2762" i="16"/>
  <c r="K2762" i="16" s="1"/>
  <c r="L2763" i="16"/>
  <c r="K2763" i="16" s="1"/>
  <c r="H2763" i="16" s="1"/>
  <c r="L2764" i="16"/>
  <c r="K2764" i="16" s="1"/>
  <c r="H2764" i="16" s="1"/>
  <c r="L2765" i="16"/>
  <c r="K2765" i="16" s="1"/>
  <c r="H2765" i="16" s="1"/>
  <c r="L2766" i="16"/>
  <c r="K2766" i="16" s="1"/>
  <c r="H2766" i="16" s="1"/>
  <c r="L2767" i="16"/>
  <c r="K2767" i="16" s="1"/>
  <c r="H2767" i="16" s="1"/>
  <c r="L2768" i="16"/>
  <c r="K2768" i="16" s="1"/>
  <c r="L2769" i="16"/>
  <c r="K2769" i="16" s="1"/>
  <c r="L2770" i="16"/>
  <c r="K2770" i="16" s="1"/>
  <c r="L2771" i="16"/>
  <c r="K2771" i="16" s="1"/>
  <c r="H2771" i="16" s="1"/>
  <c r="L2772" i="16"/>
  <c r="K2772" i="16" s="1"/>
  <c r="H2772" i="16" s="1"/>
  <c r="L2773" i="16"/>
  <c r="K2773" i="16" s="1"/>
  <c r="H2773" i="16" s="1"/>
  <c r="L2774" i="16"/>
  <c r="K2774" i="16" s="1"/>
  <c r="L2775" i="16"/>
  <c r="K2775" i="16" s="1"/>
  <c r="L2776" i="16"/>
  <c r="K2776" i="16" s="1"/>
  <c r="L2777" i="16"/>
  <c r="K2777" i="16" s="1"/>
  <c r="L2778" i="16"/>
  <c r="K2778" i="16" s="1"/>
  <c r="L2779" i="16"/>
  <c r="K2779" i="16" s="1"/>
  <c r="H2779" i="16" s="1"/>
  <c r="L2780" i="16"/>
  <c r="K2780" i="16" s="1"/>
  <c r="H2780" i="16" s="1"/>
  <c r="L2781" i="16"/>
  <c r="K2781" i="16" s="1"/>
  <c r="H2781" i="16" s="1"/>
  <c r="L2782" i="16"/>
  <c r="K2782" i="16" s="1"/>
  <c r="H2782" i="16" s="1"/>
  <c r="L2783" i="16"/>
  <c r="K2783" i="16" s="1"/>
  <c r="L2784" i="16"/>
  <c r="K2784" i="16" s="1"/>
  <c r="L2785" i="16"/>
  <c r="K2785" i="16" s="1"/>
  <c r="L2786" i="16"/>
  <c r="K2786" i="16" s="1"/>
  <c r="L2787" i="16"/>
  <c r="K2787" i="16" s="1"/>
  <c r="H2787" i="16" s="1"/>
  <c r="L2788" i="16"/>
  <c r="K2788" i="16" s="1"/>
  <c r="H2788" i="16" s="1"/>
  <c r="L2789" i="16"/>
  <c r="K2789" i="16" s="1"/>
  <c r="H2789" i="16" s="1"/>
  <c r="L2790" i="16"/>
  <c r="K2790" i="16" s="1"/>
  <c r="L2791" i="16"/>
  <c r="K2791" i="16" s="1"/>
  <c r="L2792" i="16"/>
  <c r="K2792" i="16" s="1"/>
  <c r="L2793" i="16"/>
  <c r="K2793" i="16" s="1"/>
  <c r="L2794" i="16"/>
  <c r="K2794" i="16" s="1"/>
  <c r="L2795" i="16"/>
  <c r="K2795" i="16" s="1"/>
  <c r="H2795" i="16" s="1"/>
  <c r="L2796" i="16"/>
  <c r="K2796" i="16" s="1"/>
  <c r="H2796" i="16" s="1"/>
  <c r="L2797" i="16"/>
  <c r="K2797" i="16" s="1"/>
  <c r="H2797" i="16" s="1"/>
  <c r="L2798" i="16"/>
  <c r="K2798" i="16" s="1"/>
  <c r="L2799" i="16"/>
  <c r="K2799" i="16" s="1"/>
  <c r="L2800" i="16"/>
  <c r="K2800" i="16" s="1"/>
  <c r="L2801" i="16"/>
  <c r="K2801" i="16" s="1"/>
  <c r="L2802" i="16"/>
  <c r="K2802" i="16" s="1"/>
  <c r="L2803" i="16"/>
  <c r="K2803" i="16" s="1"/>
  <c r="H2803" i="16" s="1"/>
  <c r="L2804" i="16"/>
  <c r="K2804" i="16" s="1"/>
  <c r="H2804" i="16" s="1"/>
  <c r="L2805" i="16"/>
  <c r="K2805" i="16" s="1"/>
  <c r="L2806" i="16"/>
  <c r="K2806" i="16" s="1"/>
  <c r="L2807" i="16"/>
  <c r="K2807" i="16" s="1"/>
  <c r="L2808" i="16"/>
  <c r="K2808" i="16" s="1"/>
  <c r="L2809" i="16"/>
  <c r="K2809" i="16" s="1"/>
  <c r="L2810" i="16"/>
  <c r="K2810" i="16" s="1"/>
  <c r="L2811" i="16"/>
  <c r="K2811" i="16" s="1"/>
  <c r="H2811" i="16" s="1"/>
  <c r="L2812" i="16"/>
  <c r="K2812" i="16" s="1"/>
  <c r="H2812" i="16" s="1"/>
  <c r="L2813" i="16"/>
  <c r="K2813" i="16" s="1"/>
  <c r="H2813" i="16" s="1"/>
  <c r="L2814" i="16"/>
  <c r="K2814" i="16" s="1"/>
  <c r="L2815" i="16"/>
  <c r="K2815" i="16" s="1"/>
  <c r="L2816" i="16"/>
  <c r="K2816" i="16" s="1"/>
  <c r="L2817" i="16"/>
  <c r="K2817" i="16" s="1"/>
  <c r="L2818" i="16"/>
  <c r="K2818" i="16" s="1"/>
  <c r="L2819" i="16"/>
  <c r="K2819" i="16" s="1"/>
  <c r="H2819" i="16" s="1"/>
  <c r="L2820" i="16"/>
  <c r="K2820" i="16" s="1"/>
  <c r="H2820" i="16" s="1"/>
  <c r="L2821" i="16"/>
  <c r="K2821" i="16" s="1"/>
  <c r="H2821" i="16" s="1"/>
  <c r="L2822" i="16"/>
  <c r="K2822" i="16" s="1"/>
  <c r="L2823" i="16"/>
  <c r="K2823" i="16" s="1"/>
  <c r="L2824" i="16"/>
  <c r="K2824" i="16" s="1"/>
  <c r="L2825" i="16"/>
  <c r="K2825" i="16" s="1"/>
  <c r="L2826" i="16"/>
  <c r="K2826" i="16" s="1"/>
  <c r="L2827" i="16"/>
  <c r="K2827" i="16" s="1"/>
  <c r="H2827" i="16" s="1"/>
  <c r="L2828" i="16"/>
  <c r="K2828" i="16" s="1"/>
  <c r="H2828" i="16" s="1"/>
  <c r="L2829" i="16"/>
  <c r="K2829" i="16" s="1"/>
  <c r="H2829" i="16" s="1"/>
  <c r="L2830" i="16"/>
  <c r="K2830" i="16" s="1"/>
  <c r="L2831" i="16"/>
  <c r="K2831" i="16" s="1"/>
  <c r="L2832" i="16"/>
  <c r="K2832" i="16" s="1"/>
  <c r="L2833" i="16"/>
  <c r="K2833" i="16" s="1"/>
  <c r="L2834" i="16"/>
  <c r="K2834" i="16" s="1"/>
  <c r="L2835" i="16"/>
  <c r="K2835" i="16" s="1"/>
  <c r="H2835" i="16" s="1"/>
  <c r="L2836" i="16"/>
  <c r="K2836" i="16" s="1"/>
  <c r="H2836" i="16" s="1"/>
  <c r="L2837" i="16"/>
  <c r="K2837" i="16" s="1"/>
  <c r="H2837" i="16" s="1"/>
  <c r="L2838" i="16"/>
  <c r="K2838" i="16" s="1"/>
  <c r="H2838" i="16" s="1"/>
  <c r="L2839" i="16"/>
  <c r="K2839" i="16" s="1"/>
  <c r="L2840" i="16"/>
  <c r="K2840" i="16" s="1"/>
  <c r="L2841" i="16"/>
  <c r="K2841" i="16" s="1"/>
  <c r="L2842" i="16"/>
  <c r="K2842" i="16" s="1"/>
  <c r="L2843" i="16"/>
  <c r="K2843" i="16" s="1"/>
  <c r="H2843" i="16" s="1"/>
  <c r="L2844" i="16"/>
  <c r="K2844" i="16" s="1"/>
  <c r="H2844" i="16" s="1"/>
  <c r="L2845" i="16"/>
  <c r="K2845" i="16" s="1"/>
  <c r="H2845" i="16" s="1"/>
  <c r="L2846" i="16"/>
  <c r="K2846" i="16" s="1"/>
  <c r="H2846" i="16" s="1"/>
  <c r="L2847" i="16"/>
  <c r="K2847" i="16" s="1"/>
  <c r="L2848" i="16"/>
  <c r="K2848" i="16" s="1"/>
  <c r="L2849" i="16"/>
  <c r="K2849" i="16" s="1"/>
  <c r="L2850" i="16"/>
  <c r="K2850" i="16" s="1"/>
  <c r="L2851" i="16"/>
  <c r="K2851" i="16" s="1"/>
  <c r="H2851" i="16" s="1"/>
  <c r="L2852" i="16"/>
  <c r="K2852" i="16" s="1"/>
  <c r="H2852" i="16" s="1"/>
  <c r="L2853" i="16"/>
  <c r="K2853" i="16" s="1"/>
  <c r="L2854" i="16"/>
  <c r="K2854" i="16" s="1"/>
  <c r="H2854" i="16" s="1"/>
  <c r="L2855" i="16"/>
  <c r="K2855" i="16" s="1"/>
  <c r="L2856" i="16"/>
  <c r="K2856" i="16" s="1"/>
  <c r="L2857" i="16"/>
  <c r="K2857" i="16" s="1"/>
  <c r="L2858" i="16"/>
  <c r="K2858" i="16" s="1"/>
  <c r="L2859" i="16"/>
  <c r="K2859" i="16" s="1"/>
  <c r="H2859" i="16" s="1"/>
  <c r="L2860" i="16"/>
  <c r="K2860" i="16" s="1"/>
  <c r="H2860" i="16" s="1"/>
  <c r="L2861" i="16"/>
  <c r="K2861" i="16" s="1"/>
  <c r="H2861" i="16" s="1"/>
  <c r="L2862" i="16"/>
  <c r="K2862" i="16" s="1"/>
  <c r="L2863" i="16"/>
  <c r="K2863" i="16" s="1"/>
  <c r="L2864" i="16"/>
  <c r="K2864" i="16" s="1"/>
  <c r="L2865" i="16"/>
  <c r="K2865" i="16" s="1"/>
  <c r="L2866" i="16"/>
  <c r="K2866" i="16" s="1"/>
  <c r="L2867" i="16"/>
  <c r="K2867" i="16" s="1"/>
  <c r="H2867" i="16" s="1"/>
  <c r="L2868" i="16"/>
  <c r="K2868" i="16" s="1"/>
  <c r="H2868" i="16" s="1"/>
  <c r="L2869" i="16"/>
  <c r="K2869" i="16" s="1"/>
  <c r="H2869" i="16" s="1"/>
  <c r="L2870" i="16"/>
  <c r="K2870" i="16" s="1"/>
  <c r="L2871" i="16"/>
  <c r="K2871" i="16" s="1"/>
  <c r="H2871" i="16" s="1"/>
  <c r="L2872" i="16"/>
  <c r="K2872" i="16" s="1"/>
  <c r="L2873" i="16"/>
  <c r="K2873" i="16" s="1"/>
  <c r="L2874" i="16"/>
  <c r="K2874" i="16" s="1"/>
  <c r="L2875" i="16"/>
  <c r="K2875" i="16" s="1"/>
  <c r="H2875" i="16" s="1"/>
  <c r="L2876" i="16"/>
  <c r="K2876" i="16" s="1"/>
  <c r="H2876" i="16" s="1"/>
  <c r="L2877" i="16"/>
  <c r="K2877" i="16" s="1"/>
  <c r="H2877" i="16" s="1"/>
  <c r="L2878" i="16"/>
  <c r="K2878" i="16" s="1"/>
  <c r="L2879" i="16"/>
  <c r="K2879" i="16" s="1"/>
  <c r="H2879" i="16" s="1"/>
  <c r="L2880" i="16"/>
  <c r="K2880" i="16" s="1"/>
  <c r="L2881" i="16"/>
  <c r="K2881" i="16" s="1"/>
  <c r="L2882" i="16"/>
  <c r="K2882" i="16" s="1"/>
  <c r="L2883" i="16"/>
  <c r="K2883" i="16" s="1"/>
  <c r="H2883" i="16" s="1"/>
  <c r="L2884" i="16"/>
  <c r="K2884" i="16" s="1"/>
  <c r="H2884" i="16" s="1"/>
  <c r="L2885" i="16"/>
  <c r="K2885" i="16" s="1"/>
  <c r="H2885" i="16" s="1"/>
  <c r="L2886" i="16"/>
  <c r="K2886" i="16" s="1"/>
  <c r="L2887" i="16"/>
  <c r="K2887" i="16" s="1"/>
  <c r="L2888" i="16"/>
  <c r="K2888" i="16" s="1"/>
  <c r="L2889" i="16"/>
  <c r="K2889" i="16" s="1"/>
  <c r="L2890" i="16"/>
  <c r="K2890" i="16" s="1"/>
  <c r="L2891" i="16"/>
  <c r="K2891" i="16" s="1"/>
  <c r="H2891" i="16" s="1"/>
  <c r="L2892" i="16"/>
  <c r="K2892" i="16" s="1"/>
  <c r="H2892" i="16" s="1"/>
  <c r="L2893" i="16"/>
  <c r="K2893" i="16" s="1"/>
  <c r="H2893" i="16" s="1"/>
  <c r="L2894" i="16"/>
  <c r="K2894" i="16" s="1"/>
  <c r="L2895" i="16"/>
  <c r="K2895" i="16" s="1"/>
  <c r="L2896" i="16"/>
  <c r="K2896" i="16" s="1"/>
  <c r="L2897" i="16"/>
  <c r="K2897" i="16" s="1"/>
  <c r="L2898" i="16"/>
  <c r="K2898" i="16" s="1"/>
  <c r="L2899" i="16"/>
  <c r="K2899" i="16" s="1"/>
  <c r="H2899" i="16" s="1"/>
  <c r="L2900" i="16"/>
  <c r="K2900" i="16" s="1"/>
  <c r="H2900" i="16" s="1"/>
  <c r="L2901" i="16"/>
  <c r="K2901" i="16" s="1"/>
  <c r="H2901" i="16" s="1"/>
  <c r="L2902" i="16"/>
  <c r="K2902" i="16" s="1"/>
  <c r="H2902" i="16" s="1"/>
  <c r="L2903" i="16"/>
  <c r="K2903" i="16" s="1"/>
  <c r="H2903" i="16" s="1"/>
  <c r="L2904" i="16"/>
  <c r="K2904" i="16" s="1"/>
  <c r="L2905" i="16"/>
  <c r="K2905" i="16" s="1"/>
  <c r="L2906" i="16"/>
  <c r="K2906" i="16" s="1"/>
  <c r="L2907" i="16"/>
  <c r="K2907" i="16" s="1"/>
  <c r="H2907" i="16" s="1"/>
  <c r="L2908" i="16"/>
  <c r="K2908" i="16" s="1"/>
  <c r="H2908" i="16" s="1"/>
  <c r="L2909" i="16"/>
  <c r="K2909" i="16" s="1"/>
  <c r="L2910" i="16"/>
  <c r="K2910" i="16" s="1"/>
  <c r="H2910" i="16" s="1"/>
  <c r="L2911" i="16"/>
  <c r="K2911" i="16" s="1"/>
  <c r="L2912" i="16"/>
  <c r="K2912" i="16" s="1"/>
  <c r="L2913" i="16"/>
  <c r="K2913" i="16" s="1"/>
  <c r="L2914" i="16"/>
  <c r="K2914" i="16" s="1"/>
  <c r="L2915" i="16"/>
  <c r="K2915" i="16" s="1"/>
  <c r="H2915" i="16" s="1"/>
  <c r="L2916" i="16"/>
  <c r="K2916" i="16" s="1"/>
  <c r="H2916" i="16" s="1"/>
  <c r="L2917" i="16"/>
  <c r="K2917" i="16" s="1"/>
  <c r="H2917" i="16" s="1"/>
  <c r="L2918" i="16"/>
  <c r="K2918" i="16" s="1"/>
  <c r="H2918" i="16" s="1"/>
  <c r="L2919" i="16"/>
  <c r="K2919" i="16" s="1"/>
  <c r="L2920" i="16"/>
  <c r="K2920" i="16" s="1"/>
  <c r="L2921" i="16"/>
  <c r="K2921" i="16" s="1"/>
  <c r="L2922" i="16"/>
  <c r="K2922" i="16" s="1"/>
  <c r="L2923" i="16"/>
  <c r="K2923" i="16" s="1"/>
  <c r="H2923" i="16" s="1"/>
  <c r="L2924" i="16"/>
  <c r="K2924" i="16" s="1"/>
  <c r="H2924" i="16" s="1"/>
  <c r="L2925" i="16"/>
  <c r="K2925" i="16" s="1"/>
  <c r="H2925" i="16" s="1"/>
  <c r="L2926" i="16"/>
  <c r="K2926" i="16" s="1"/>
  <c r="L2927" i="16"/>
  <c r="K2927" i="16" s="1"/>
  <c r="L2928" i="16"/>
  <c r="K2928" i="16" s="1"/>
  <c r="L2929" i="16"/>
  <c r="K2929" i="16" s="1"/>
  <c r="L2930" i="16"/>
  <c r="K2930" i="16" s="1"/>
  <c r="L2931" i="16"/>
  <c r="K2931" i="16" s="1"/>
  <c r="H2931" i="16" s="1"/>
  <c r="L2932" i="16"/>
  <c r="K2932" i="16" s="1"/>
  <c r="H2932" i="16" s="1"/>
  <c r="L2933" i="16"/>
  <c r="K2933" i="16" s="1"/>
  <c r="H2933" i="16" s="1"/>
  <c r="L2934" i="16"/>
  <c r="K2934" i="16" s="1"/>
  <c r="L2935" i="16"/>
  <c r="K2935" i="16" s="1"/>
  <c r="L2936" i="16"/>
  <c r="K2936" i="16" s="1"/>
  <c r="L2937" i="16"/>
  <c r="K2937" i="16" s="1"/>
  <c r="L2938" i="16"/>
  <c r="K2938" i="16" s="1"/>
  <c r="H2938" i="16" s="1"/>
  <c r="L2939" i="16"/>
  <c r="K2939" i="16" s="1"/>
  <c r="H2939" i="16" s="1"/>
  <c r="L2940" i="16"/>
  <c r="K2940" i="16" s="1"/>
  <c r="H2940" i="16" s="1"/>
  <c r="L2941" i="16"/>
  <c r="K2941" i="16" s="1"/>
  <c r="H2941" i="16" s="1"/>
  <c r="L2942" i="16"/>
  <c r="K2942" i="16" s="1"/>
  <c r="L2943" i="16"/>
  <c r="K2943" i="16" s="1"/>
  <c r="L2944" i="16"/>
  <c r="K2944" i="16" s="1"/>
  <c r="L2945" i="16"/>
  <c r="K2945" i="16" s="1"/>
  <c r="L2946" i="16"/>
  <c r="K2946" i="16" s="1"/>
  <c r="L2947" i="16"/>
  <c r="K2947" i="16" s="1"/>
  <c r="H2947" i="16" s="1"/>
  <c r="L2948" i="16"/>
  <c r="K2948" i="16" s="1"/>
  <c r="H2948" i="16" s="1"/>
  <c r="L2949" i="16"/>
  <c r="K2949" i="16" s="1"/>
  <c r="H2949" i="16" s="1"/>
  <c r="L2950" i="16"/>
  <c r="K2950" i="16" s="1"/>
  <c r="L2951" i="16"/>
  <c r="K2951" i="16" s="1"/>
  <c r="L2952" i="16"/>
  <c r="K2952" i="16" s="1"/>
  <c r="L2953" i="16"/>
  <c r="K2953" i="16" s="1"/>
  <c r="L2954" i="16"/>
  <c r="K2954" i="16" s="1"/>
  <c r="L2955" i="16"/>
  <c r="K2955" i="16" s="1"/>
  <c r="H2955" i="16" s="1"/>
  <c r="L2956" i="16"/>
  <c r="K2956" i="16" s="1"/>
  <c r="H2956" i="16" s="1"/>
  <c r="L2957" i="16"/>
  <c r="K2957" i="16" s="1"/>
  <c r="H2957" i="16" s="1"/>
  <c r="L2958" i="16"/>
  <c r="K2958" i="16" s="1"/>
  <c r="L2959" i="16"/>
  <c r="K2959" i="16" s="1"/>
  <c r="L2960" i="16"/>
  <c r="K2960" i="16" s="1"/>
  <c r="L2961" i="16"/>
  <c r="K2961" i="16" s="1"/>
  <c r="L2962" i="16"/>
  <c r="K2962" i="16" s="1"/>
  <c r="L2963" i="16"/>
  <c r="K2963" i="16" s="1"/>
  <c r="H2963" i="16" s="1"/>
  <c r="L2964" i="16"/>
  <c r="K2964" i="16" s="1"/>
  <c r="H2964" i="16" s="1"/>
  <c r="L2965" i="16"/>
  <c r="K2965" i="16" s="1"/>
  <c r="H2965" i="16" s="1"/>
  <c r="L2966" i="16"/>
  <c r="K2966" i="16" s="1"/>
  <c r="H2966" i="16" s="1"/>
  <c r="L2967" i="16"/>
  <c r="K2967" i="16" s="1"/>
  <c r="L2968" i="16"/>
  <c r="K2968" i="16" s="1"/>
  <c r="L2969" i="16"/>
  <c r="K2969" i="16" s="1"/>
  <c r="L2970" i="16"/>
  <c r="K2970" i="16" s="1"/>
  <c r="L2971" i="16"/>
  <c r="K2971" i="16" s="1"/>
  <c r="H2971" i="16" s="1"/>
  <c r="L2972" i="16"/>
  <c r="K2972" i="16" s="1"/>
  <c r="H2972" i="16" s="1"/>
  <c r="L2973" i="16"/>
  <c r="K2973" i="16" s="1"/>
  <c r="H2973" i="16" s="1"/>
  <c r="L2974" i="16"/>
  <c r="K2974" i="16" s="1"/>
  <c r="H2974" i="16" s="1"/>
  <c r="L2975" i="16"/>
  <c r="K2975" i="16" s="1"/>
  <c r="L2976" i="16"/>
  <c r="K2976" i="16" s="1"/>
  <c r="L2977" i="16"/>
  <c r="K2977" i="16" s="1"/>
  <c r="L2978" i="16"/>
  <c r="K2978" i="16" s="1"/>
  <c r="L2979" i="16"/>
  <c r="K2979" i="16" s="1"/>
  <c r="H2979" i="16" s="1"/>
  <c r="L2980" i="16"/>
  <c r="K2980" i="16" s="1"/>
  <c r="H2980" i="16" s="1"/>
  <c r="L2981" i="16"/>
  <c r="K2981" i="16" s="1"/>
  <c r="H2981" i="16" s="1"/>
  <c r="L2982" i="16"/>
  <c r="K2982" i="16" s="1"/>
  <c r="H2982" i="16" s="1"/>
  <c r="L2983" i="16"/>
  <c r="K2983" i="16" s="1"/>
  <c r="H2983" i="16" s="1"/>
  <c r="L2984" i="16"/>
  <c r="K2984" i="16" s="1"/>
  <c r="L2985" i="16"/>
  <c r="K2985" i="16" s="1"/>
  <c r="L2986" i="16"/>
  <c r="K2986" i="16" s="1"/>
  <c r="L2987" i="16"/>
  <c r="K2987" i="16" s="1"/>
  <c r="H2987" i="16" s="1"/>
  <c r="L2988" i="16"/>
  <c r="K2988" i="16" s="1"/>
  <c r="L2989" i="16"/>
  <c r="K2989" i="16" s="1"/>
  <c r="H2989" i="16" s="1"/>
  <c r="L2990" i="16"/>
  <c r="K2990" i="16" s="1"/>
  <c r="L2991" i="16"/>
  <c r="K2991" i="16" s="1"/>
  <c r="H2991" i="16" s="1"/>
  <c r="L2992" i="16"/>
  <c r="K2992" i="16" s="1"/>
  <c r="L2993" i="16"/>
  <c r="K2993" i="16" s="1"/>
  <c r="L2994" i="16"/>
  <c r="K2994" i="16" s="1"/>
  <c r="L2995" i="16"/>
  <c r="K2995" i="16" s="1"/>
  <c r="H2995" i="16" s="1"/>
  <c r="L2996" i="16"/>
  <c r="K2996" i="16" s="1"/>
  <c r="H2996" i="16" s="1"/>
  <c r="L2997" i="16"/>
  <c r="K2997" i="16" s="1"/>
  <c r="L2998" i="16"/>
  <c r="K2998" i="16" s="1"/>
  <c r="L2999" i="16"/>
  <c r="K2999" i="16" s="1"/>
  <c r="L3000" i="16"/>
  <c r="K3000" i="16" s="1"/>
  <c r="L3001" i="16"/>
  <c r="K3001" i="16" s="1"/>
  <c r="L3002" i="16"/>
  <c r="K3002" i="16" s="1"/>
  <c r="H3002" i="16" s="1"/>
  <c r="L3003" i="16"/>
  <c r="K3003" i="16" s="1"/>
  <c r="H3003" i="16" s="1"/>
  <c r="L3004" i="16"/>
  <c r="K3004" i="16" s="1"/>
  <c r="H3004" i="16" s="1"/>
  <c r="L3005" i="16"/>
  <c r="K3005" i="16" s="1"/>
  <c r="H3005" i="16" s="1"/>
  <c r="L3006" i="16"/>
  <c r="K3006" i="16" s="1"/>
  <c r="L3007" i="16"/>
  <c r="K3007" i="16" s="1"/>
  <c r="L3008" i="16"/>
  <c r="K3008" i="16" s="1"/>
  <c r="L3009" i="16"/>
  <c r="K3009" i="16" s="1"/>
  <c r="L3010" i="16"/>
  <c r="K3010" i="16" s="1"/>
  <c r="H3010" i="16" s="1"/>
  <c r="L3011" i="16"/>
  <c r="K3011" i="16" s="1"/>
  <c r="H3011" i="16" s="1"/>
  <c r="L3012" i="16"/>
  <c r="K3012" i="16" s="1"/>
  <c r="H3012" i="16" s="1"/>
  <c r="L3013" i="16"/>
  <c r="K3013" i="16" s="1"/>
  <c r="H3013" i="16" s="1"/>
  <c r="L3014" i="16"/>
  <c r="K3014" i="16" s="1"/>
  <c r="L3015" i="16"/>
  <c r="K3015" i="16" s="1"/>
  <c r="L3016" i="16"/>
  <c r="K3016" i="16" s="1"/>
  <c r="L3017" i="16"/>
  <c r="K3017" i="16" s="1"/>
  <c r="L3018" i="16"/>
  <c r="K3018" i="16" s="1"/>
  <c r="L3019" i="16"/>
  <c r="K3019" i="16" s="1"/>
  <c r="H3019" i="16" s="1"/>
  <c r="L3020" i="16"/>
  <c r="K3020" i="16" s="1"/>
  <c r="H3020" i="16" s="1"/>
  <c r="L3021" i="16"/>
  <c r="K3021" i="16" s="1"/>
  <c r="H3021" i="16" s="1"/>
  <c r="L3022" i="16"/>
  <c r="K3022" i="16" s="1"/>
  <c r="L3023" i="16"/>
  <c r="K3023" i="16" s="1"/>
  <c r="L3024" i="16"/>
  <c r="K3024" i="16" s="1"/>
  <c r="L3025" i="16"/>
  <c r="K3025" i="16" s="1"/>
  <c r="L3026" i="16"/>
  <c r="K3026" i="16" s="1"/>
  <c r="L3027" i="16"/>
  <c r="K3027" i="16" s="1"/>
  <c r="H3027" i="16" s="1"/>
  <c r="L3028" i="16"/>
  <c r="K3028" i="16" s="1"/>
  <c r="H3028" i="16" s="1"/>
  <c r="L3029" i="16"/>
  <c r="K3029" i="16" s="1"/>
  <c r="H3029" i="16" s="1"/>
  <c r="L3030" i="16"/>
  <c r="K3030" i="16" s="1"/>
  <c r="H3030" i="16" s="1"/>
  <c r="L3031" i="16"/>
  <c r="K3031" i="16" s="1"/>
  <c r="H3031" i="16" s="1"/>
  <c r="L3032" i="16"/>
  <c r="K3032" i="16" s="1"/>
  <c r="L3033" i="16"/>
  <c r="K3033" i="16" s="1"/>
  <c r="L3034" i="16"/>
  <c r="K3034" i="16" s="1"/>
  <c r="L3035" i="16"/>
  <c r="K3035" i="16" s="1"/>
  <c r="H3035" i="16" s="1"/>
  <c r="L3036" i="16"/>
  <c r="K3036" i="16" s="1"/>
  <c r="H3036" i="16" s="1"/>
  <c r="L3037" i="16"/>
  <c r="K3037" i="16" s="1"/>
  <c r="H3037" i="16" s="1"/>
  <c r="L3038" i="16"/>
  <c r="K3038" i="16" s="1"/>
  <c r="H3038" i="16" s="1"/>
  <c r="L3039" i="16"/>
  <c r="K3039" i="16" s="1"/>
  <c r="H3039" i="16" s="1"/>
  <c r="L3040" i="16"/>
  <c r="K3040" i="16" s="1"/>
  <c r="L3041" i="16"/>
  <c r="K3041" i="16" s="1"/>
  <c r="L3042" i="16"/>
  <c r="K3042" i="16" s="1"/>
  <c r="L3043" i="16"/>
  <c r="K3043" i="16" s="1"/>
  <c r="H3043" i="16" s="1"/>
  <c r="L3044" i="16"/>
  <c r="K3044" i="16" s="1"/>
  <c r="H3044" i="16" s="1"/>
  <c r="L3045" i="16"/>
  <c r="K3045" i="16" s="1"/>
  <c r="H3045" i="16" s="1"/>
  <c r="L3046" i="16"/>
  <c r="K3046" i="16" s="1"/>
  <c r="H3046" i="16" s="1"/>
  <c r="L3047" i="16"/>
  <c r="K3047" i="16" s="1"/>
  <c r="L3048" i="16"/>
  <c r="K3048" i="16" s="1"/>
  <c r="L3049" i="16"/>
  <c r="K3049" i="16" s="1"/>
  <c r="L3050" i="16"/>
  <c r="K3050" i="16" s="1"/>
  <c r="L3051" i="16"/>
  <c r="K3051" i="16" s="1"/>
  <c r="H3051" i="16" s="1"/>
  <c r="L3052" i="16"/>
  <c r="K3052" i="16" s="1"/>
  <c r="L3053" i="16"/>
  <c r="K3053" i="16" s="1"/>
  <c r="H3053" i="16" s="1"/>
  <c r="L3054" i="16"/>
  <c r="K3054" i="16" s="1"/>
  <c r="L3055" i="16"/>
  <c r="K3055" i="16" s="1"/>
  <c r="L3056" i="16"/>
  <c r="K3056" i="16" s="1"/>
  <c r="L3057" i="16"/>
  <c r="K3057" i="16" s="1"/>
  <c r="L3058" i="16"/>
  <c r="K3058" i="16" s="1"/>
  <c r="L3059" i="16"/>
  <c r="K3059" i="16" s="1"/>
  <c r="H3059" i="16" s="1"/>
  <c r="L3060" i="16"/>
  <c r="K3060" i="16" s="1"/>
  <c r="H3060" i="16" s="1"/>
  <c r="L3061" i="16"/>
  <c r="K3061" i="16" s="1"/>
  <c r="H3061" i="16" s="1"/>
  <c r="L3062" i="16"/>
  <c r="K3062" i="16" s="1"/>
  <c r="L3063" i="16"/>
  <c r="K3063" i="16" s="1"/>
  <c r="H3063" i="16" s="1"/>
  <c r="L3064" i="16"/>
  <c r="K3064" i="16" s="1"/>
  <c r="L3065" i="16"/>
  <c r="K3065" i="16" s="1"/>
  <c r="L3066" i="16"/>
  <c r="K3066" i="16" s="1"/>
  <c r="H3066" i="16" s="1"/>
  <c r="L3067" i="16"/>
  <c r="K3067" i="16" s="1"/>
  <c r="H3067" i="16" s="1"/>
  <c r="L3068" i="16"/>
  <c r="K3068" i="16" s="1"/>
  <c r="H3068" i="16" s="1"/>
  <c r="L3069" i="16"/>
  <c r="K3069" i="16" s="1"/>
  <c r="H3069" i="16" s="1"/>
  <c r="L3070" i="16"/>
  <c r="K3070" i="16" s="1"/>
  <c r="L3071" i="16"/>
  <c r="K3071" i="16" s="1"/>
  <c r="L3072" i="16"/>
  <c r="K3072" i="16" s="1"/>
  <c r="L3073" i="16"/>
  <c r="K3073" i="16" s="1"/>
  <c r="L3074" i="16"/>
  <c r="K3074" i="16" s="1"/>
  <c r="H3074" i="16" s="1"/>
  <c r="L3075" i="16"/>
  <c r="K3075" i="16" s="1"/>
  <c r="H3075" i="16" s="1"/>
  <c r="L3076" i="16"/>
  <c r="K3076" i="16" s="1"/>
  <c r="H3076" i="16" s="1"/>
  <c r="L3077" i="16"/>
  <c r="K3077" i="16" s="1"/>
  <c r="L3078" i="16"/>
  <c r="K3078" i="16" s="1"/>
  <c r="H3078" i="16" s="1"/>
  <c r="L3079" i="16"/>
  <c r="K3079" i="16" s="1"/>
  <c r="L3080" i="16"/>
  <c r="K3080" i="16" s="1"/>
  <c r="L3081" i="16"/>
  <c r="K3081" i="16" s="1"/>
  <c r="L3082" i="16"/>
  <c r="K3082" i="16" s="1"/>
  <c r="H3082" i="16" s="1"/>
  <c r="L3083" i="16"/>
  <c r="K3083" i="16" s="1"/>
  <c r="H3083" i="16" s="1"/>
  <c r="L3084" i="16"/>
  <c r="K3084" i="16" s="1"/>
  <c r="H3084" i="16" s="1"/>
  <c r="L3085" i="16"/>
  <c r="K3085" i="16" s="1"/>
  <c r="H3085" i="16" s="1"/>
  <c r="L3086" i="16"/>
  <c r="K3086" i="16" s="1"/>
  <c r="L3087" i="16"/>
  <c r="K3087" i="16" s="1"/>
  <c r="H3087" i="16" s="1"/>
  <c r="L3088" i="16"/>
  <c r="K3088" i="16" s="1"/>
  <c r="L3089" i="16"/>
  <c r="K3089" i="16" s="1"/>
  <c r="L3090" i="16"/>
  <c r="K3090" i="16" s="1"/>
  <c r="L3091" i="16"/>
  <c r="K3091" i="16" s="1"/>
  <c r="H3091" i="16" s="1"/>
  <c r="L3092" i="16"/>
  <c r="K3092" i="16" s="1"/>
  <c r="H3092" i="16" s="1"/>
  <c r="L3093" i="16"/>
  <c r="K3093" i="16" s="1"/>
  <c r="H3093" i="16" s="1"/>
  <c r="L3094" i="16"/>
  <c r="K3094" i="16" s="1"/>
  <c r="H3094" i="16" s="1"/>
  <c r="L3095" i="16"/>
  <c r="K3095" i="16" s="1"/>
  <c r="L3096" i="16"/>
  <c r="K3096" i="16" s="1"/>
  <c r="L3097" i="16"/>
  <c r="K3097" i="16" s="1"/>
  <c r="L3098" i="16"/>
  <c r="K3098" i="16" s="1"/>
  <c r="L3099" i="16"/>
  <c r="K3099" i="16" s="1"/>
  <c r="H3099" i="16" s="1"/>
  <c r="L3100" i="16"/>
  <c r="K3100" i="16" s="1"/>
  <c r="H3100" i="16" s="1"/>
  <c r="L3101" i="16"/>
  <c r="K3101" i="16" s="1"/>
  <c r="H3101" i="16" s="1"/>
  <c r="L3102" i="16"/>
  <c r="K3102" i="16" s="1"/>
  <c r="H3102" i="16" s="1"/>
  <c r="L3103" i="16"/>
  <c r="K3103" i="16" s="1"/>
  <c r="L3104" i="16"/>
  <c r="K3104" i="16" s="1"/>
  <c r="L3105" i="16"/>
  <c r="K3105" i="16" s="1"/>
  <c r="L3106" i="16"/>
  <c r="K3106" i="16" s="1"/>
  <c r="L3107" i="16"/>
  <c r="K3107" i="16" s="1"/>
  <c r="H3107" i="16" s="1"/>
  <c r="L3108" i="16"/>
  <c r="K3108" i="16" s="1"/>
  <c r="L3109" i="16"/>
  <c r="K3109" i="16" s="1"/>
  <c r="H3109" i="16" s="1"/>
  <c r="L3110" i="16"/>
  <c r="K3110" i="16" s="1"/>
  <c r="H3110" i="16" s="1"/>
  <c r="L3111" i="16"/>
  <c r="K3111" i="16" s="1"/>
  <c r="L3112" i="16"/>
  <c r="K3112" i="16" s="1"/>
  <c r="L3113" i="16"/>
  <c r="K3113" i="16" s="1"/>
  <c r="L3114" i="16"/>
  <c r="K3114" i="16" s="1"/>
  <c r="L3115" i="16"/>
  <c r="K3115" i="16" s="1"/>
  <c r="H3115" i="16" s="1"/>
  <c r="L3116" i="16"/>
  <c r="K3116" i="16" s="1"/>
  <c r="H3116" i="16" s="1"/>
  <c r="L3117" i="16"/>
  <c r="K3117" i="16" s="1"/>
  <c r="H3117" i="16" s="1"/>
  <c r="L3118" i="16"/>
  <c r="K3118" i="16" s="1"/>
  <c r="H3118" i="16" s="1"/>
  <c r="L3119" i="16"/>
  <c r="K3119" i="16" s="1"/>
  <c r="L3120" i="16"/>
  <c r="K3120" i="16" s="1"/>
  <c r="L3121" i="16"/>
  <c r="K3121" i="16" s="1"/>
  <c r="L3122" i="16"/>
  <c r="K3122" i="16" s="1"/>
  <c r="L3123" i="16"/>
  <c r="K3123" i="16" s="1"/>
  <c r="H3123" i="16" s="1"/>
  <c r="L3124" i="16"/>
  <c r="K3124" i="16" s="1"/>
  <c r="H3124" i="16" s="1"/>
  <c r="L3125" i="16"/>
  <c r="K3125" i="16" s="1"/>
  <c r="H3125" i="16" s="1"/>
  <c r="L3126" i="16"/>
  <c r="K3126" i="16" s="1"/>
  <c r="L3127" i="16"/>
  <c r="K3127" i="16" s="1"/>
  <c r="H3127" i="16" s="1"/>
  <c r="L3128" i="16"/>
  <c r="K3128" i="16" s="1"/>
  <c r="L3129" i="16"/>
  <c r="K3129" i="16" s="1"/>
  <c r="L3130" i="16"/>
  <c r="K3130" i="16" s="1"/>
  <c r="H3130" i="16" s="1"/>
  <c r="L3131" i="16"/>
  <c r="K3131" i="16" s="1"/>
  <c r="H3131" i="16" s="1"/>
  <c r="L3132" i="16"/>
  <c r="K3132" i="16" s="1"/>
  <c r="H3132" i="16" s="1"/>
  <c r="L3133" i="16"/>
  <c r="K3133" i="16" s="1"/>
  <c r="H3133" i="16" s="1"/>
  <c r="L3134" i="16"/>
  <c r="K3134" i="16" s="1"/>
  <c r="H3134" i="16" s="1"/>
  <c r="L3135" i="16"/>
  <c r="K3135" i="16" s="1"/>
  <c r="L3136" i="16"/>
  <c r="K3136" i="16" s="1"/>
  <c r="L3137" i="16"/>
  <c r="K3137" i="16" s="1"/>
  <c r="L3138" i="16"/>
  <c r="K3138" i="16" s="1"/>
  <c r="H3138" i="16" s="1"/>
  <c r="L3139" i="16"/>
  <c r="K3139" i="16" s="1"/>
  <c r="H3139" i="16" s="1"/>
  <c r="L3140" i="16"/>
  <c r="K3140" i="16" s="1"/>
  <c r="H3140" i="16" s="1"/>
  <c r="L3141" i="16"/>
  <c r="K3141" i="16" s="1"/>
  <c r="H3141" i="16" s="1"/>
  <c r="L3142" i="16"/>
  <c r="K3142" i="16" s="1"/>
  <c r="H3142" i="16" s="1"/>
  <c r="L3143" i="16"/>
  <c r="K3143" i="16" s="1"/>
  <c r="L3144" i="16"/>
  <c r="K3144" i="16" s="1"/>
  <c r="L3145" i="16"/>
  <c r="K3145" i="16" s="1"/>
  <c r="L3146" i="16"/>
  <c r="K3146" i="16" s="1"/>
  <c r="H3146" i="16" s="1"/>
  <c r="L3147" i="16"/>
  <c r="K3147" i="16" s="1"/>
  <c r="H3147" i="16" s="1"/>
  <c r="L3148" i="16"/>
  <c r="K3148" i="16" s="1"/>
  <c r="H3148" i="16" s="1"/>
  <c r="L3149" i="16"/>
  <c r="K3149" i="16" s="1"/>
  <c r="H3149" i="16" s="1"/>
  <c r="L3150" i="16"/>
  <c r="K3150" i="16" s="1"/>
  <c r="L3151" i="16"/>
  <c r="K3151" i="16" s="1"/>
  <c r="H3151" i="16" s="1"/>
  <c r="L3152" i="16"/>
  <c r="K3152" i="16" s="1"/>
  <c r="L3153" i="16"/>
  <c r="K3153" i="16" s="1"/>
  <c r="L3154" i="16"/>
  <c r="K3154" i="16" s="1"/>
  <c r="L3155" i="16"/>
  <c r="K3155" i="16" s="1"/>
  <c r="H3155" i="16" s="1"/>
  <c r="L3156" i="16"/>
  <c r="K3156" i="16" s="1"/>
  <c r="H3156" i="16" s="1"/>
  <c r="L3157" i="16"/>
  <c r="K3157" i="16" s="1"/>
  <c r="H3157" i="16" s="1"/>
  <c r="L3158" i="16"/>
  <c r="K3158" i="16" s="1"/>
  <c r="H3158" i="16" s="1"/>
  <c r="L3159" i="16"/>
  <c r="K3159" i="16" s="1"/>
  <c r="L3160" i="16"/>
  <c r="K3160" i="16" s="1"/>
  <c r="L3161" i="16"/>
  <c r="K3161" i="16" s="1"/>
  <c r="L3162" i="16"/>
  <c r="K3162" i="16" s="1"/>
  <c r="L3163" i="16"/>
  <c r="K3163" i="16" s="1"/>
  <c r="H3163" i="16" s="1"/>
  <c r="L3164" i="16"/>
  <c r="K3164" i="16" s="1"/>
  <c r="H3164" i="16" s="1"/>
  <c r="L3165" i="16"/>
  <c r="K3165" i="16" s="1"/>
  <c r="H3165" i="16" s="1"/>
  <c r="L3166" i="16"/>
  <c r="K3166" i="16" s="1"/>
  <c r="H3166" i="16" s="1"/>
  <c r="L3167" i="16"/>
  <c r="K3167" i="16" s="1"/>
  <c r="L3168" i="16"/>
  <c r="K3168" i="16" s="1"/>
  <c r="L3169" i="16"/>
  <c r="K3169" i="16" s="1"/>
  <c r="L3170" i="16"/>
  <c r="K3170" i="16" s="1"/>
  <c r="L3171" i="16"/>
  <c r="K3171" i="16" s="1"/>
  <c r="H3171" i="16" s="1"/>
  <c r="L3172" i="16"/>
  <c r="K3172" i="16" s="1"/>
  <c r="H3172" i="16" s="1"/>
  <c r="L3173" i="16"/>
  <c r="K3173" i="16" s="1"/>
  <c r="H3173" i="16" s="1"/>
  <c r="L3174" i="16"/>
  <c r="K3174" i="16" s="1"/>
  <c r="H3174" i="16" s="1"/>
  <c r="L3175" i="16"/>
  <c r="K3175" i="16" s="1"/>
  <c r="L3176" i="16"/>
  <c r="K3176" i="16" s="1"/>
  <c r="L3177" i="16"/>
  <c r="K3177" i="16" s="1"/>
  <c r="L3178" i="16"/>
  <c r="K3178" i="16" s="1"/>
  <c r="L3179" i="16"/>
  <c r="K3179" i="16" s="1"/>
  <c r="H3179" i="16" s="1"/>
  <c r="L3180" i="16"/>
  <c r="K3180" i="16" s="1"/>
  <c r="H3180" i="16" s="1"/>
  <c r="L3181" i="16"/>
  <c r="K3181" i="16" s="1"/>
  <c r="H3181" i="16" s="1"/>
  <c r="L3182" i="16"/>
  <c r="K3182" i="16" s="1"/>
  <c r="L3183" i="16"/>
  <c r="K3183" i="16" s="1"/>
  <c r="L3184" i="16"/>
  <c r="K3184" i="16" s="1"/>
  <c r="L3185" i="16"/>
  <c r="K3185" i="16" s="1"/>
  <c r="L3186" i="16"/>
  <c r="K3186" i="16" s="1"/>
  <c r="H3186" i="16" s="1"/>
  <c r="L3187" i="16"/>
  <c r="K3187" i="16" s="1"/>
  <c r="H3187" i="16" s="1"/>
  <c r="L3188" i="16"/>
  <c r="K3188" i="16" s="1"/>
  <c r="H3188" i="16" s="1"/>
  <c r="L3189" i="16"/>
  <c r="K3189" i="16" s="1"/>
  <c r="H3189" i="16" s="1"/>
  <c r="L3190" i="16"/>
  <c r="K3190" i="16" s="1"/>
  <c r="H3190" i="16" s="1"/>
  <c r="L3191" i="16"/>
  <c r="K3191" i="16" s="1"/>
  <c r="H3191" i="16" s="1"/>
  <c r="L3192" i="16"/>
  <c r="K3192" i="16" s="1"/>
  <c r="L3193" i="16"/>
  <c r="K3193" i="16" s="1"/>
  <c r="L3194" i="16"/>
  <c r="K3194" i="16" s="1"/>
  <c r="H3194" i="16" s="1"/>
  <c r="L3195" i="16"/>
  <c r="K3195" i="16" s="1"/>
  <c r="H3195" i="16" s="1"/>
  <c r="L3196" i="16"/>
  <c r="K3196" i="16" s="1"/>
  <c r="L3197" i="16"/>
  <c r="K3197" i="16" s="1"/>
  <c r="H3197" i="16" s="1"/>
  <c r="L3198" i="16"/>
  <c r="K3198" i="16" s="1"/>
  <c r="L3199" i="16"/>
  <c r="K3199" i="16" s="1"/>
  <c r="L3200" i="16"/>
  <c r="K3200" i="16" s="1"/>
  <c r="L3201" i="16"/>
  <c r="K3201" i="16" s="1"/>
  <c r="L3202" i="16"/>
  <c r="K3202" i="16" s="1"/>
  <c r="H3202" i="16" s="1"/>
  <c r="L3203" i="16"/>
  <c r="K3203" i="16" s="1"/>
  <c r="H3203" i="16" s="1"/>
  <c r="L3204" i="16"/>
  <c r="K3204" i="16" s="1"/>
  <c r="H3204" i="16" s="1"/>
  <c r="L3205" i="16"/>
  <c r="K3205" i="16" s="1"/>
  <c r="H3205" i="16" s="1"/>
  <c r="L3206" i="16"/>
  <c r="K3206" i="16" s="1"/>
  <c r="L3207" i="16"/>
  <c r="K3207" i="16" s="1"/>
  <c r="L3208" i="16"/>
  <c r="K3208" i="16" s="1"/>
  <c r="L3209" i="16"/>
  <c r="K3209" i="16" s="1"/>
  <c r="L3210" i="16"/>
  <c r="K3210" i="16" s="1"/>
  <c r="L3211" i="16"/>
  <c r="K3211" i="16" s="1"/>
  <c r="H3211" i="16" s="1"/>
  <c r="L3212" i="16"/>
  <c r="K3212" i="16" s="1"/>
  <c r="H3212" i="16" s="1"/>
  <c r="L3213" i="16"/>
  <c r="K3213" i="16" s="1"/>
  <c r="H3213" i="16" s="1"/>
  <c r="L3214" i="16"/>
  <c r="K3214" i="16" s="1"/>
  <c r="L3215" i="16"/>
  <c r="K3215" i="16" s="1"/>
  <c r="L3216" i="16"/>
  <c r="K3216" i="16" s="1"/>
  <c r="L3217" i="16"/>
  <c r="K3217" i="16" s="1"/>
  <c r="L3218" i="16"/>
  <c r="K3218" i="16" s="1"/>
  <c r="L3219" i="16"/>
  <c r="K3219" i="16" s="1"/>
  <c r="H3219" i="16" s="1"/>
  <c r="L3220" i="16"/>
  <c r="K3220" i="16" s="1"/>
  <c r="H3220" i="16" s="1"/>
  <c r="L3221" i="16"/>
  <c r="K3221" i="16" s="1"/>
  <c r="H3221" i="16" s="1"/>
  <c r="L3222" i="16"/>
  <c r="K3222" i="16" s="1"/>
  <c r="H3222" i="16" s="1"/>
  <c r="L3223" i="16"/>
  <c r="K3223" i="16" s="1"/>
  <c r="L3224" i="16"/>
  <c r="K3224" i="16" s="1"/>
  <c r="L3225" i="16"/>
  <c r="K3225" i="16" s="1"/>
  <c r="L3226" i="16"/>
  <c r="K3226" i="16" s="1"/>
  <c r="L3227" i="16"/>
  <c r="K3227" i="16" s="1"/>
  <c r="H3227" i="16" s="1"/>
  <c r="L3228" i="16"/>
  <c r="K3228" i="16" s="1"/>
  <c r="L3229" i="16"/>
  <c r="K3229" i="16" s="1"/>
  <c r="H3229" i="16" s="1"/>
  <c r="L3230" i="16"/>
  <c r="K3230" i="16" s="1"/>
  <c r="H3230" i="16" s="1"/>
  <c r="L3231" i="16"/>
  <c r="K3231" i="16" s="1"/>
  <c r="L3232" i="16"/>
  <c r="K3232" i="16" s="1"/>
  <c r="L3233" i="16"/>
  <c r="K3233" i="16" s="1"/>
  <c r="L3234" i="16"/>
  <c r="K3234" i="16" s="1"/>
  <c r="L3235" i="16"/>
  <c r="K3235" i="16" s="1"/>
  <c r="H3235" i="16" s="1"/>
  <c r="L3236" i="16"/>
  <c r="K3236" i="16" s="1"/>
  <c r="H3236" i="16" s="1"/>
  <c r="L3237" i="16"/>
  <c r="K3237" i="16" s="1"/>
  <c r="H3237" i="16" s="1"/>
  <c r="L3238" i="16"/>
  <c r="K3238" i="16" s="1"/>
  <c r="L3239" i="16"/>
  <c r="K3239" i="16" s="1"/>
  <c r="L3240" i="16"/>
  <c r="K3240" i="16" s="1"/>
  <c r="L3241" i="16"/>
  <c r="K3241" i="16" s="1"/>
  <c r="L3242" i="16"/>
  <c r="K3242" i="16" s="1"/>
  <c r="L3243" i="16"/>
  <c r="K3243" i="16" s="1"/>
  <c r="H3243" i="16" s="1"/>
  <c r="L3244" i="16"/>
  <c r="K3244" i="16" s="1"/>
  <c r="H3244" i="16" s="1"/>
  <c r="L3245" i="16"/>
  <c r="K3245" i="16" s="1"/>
  <c r="L3246" i="16"/>
  <c r="K3246" i="16" s="1"/>
  <c r="L3247" i="16"/>
  <c r="K3247" i="16" s="1"/>
  <c r="L3248" i="16"/>
  <c r="K3248" i="16" s="1"/>
  <c r="L3249" i="16"/>
  <c r="K3249" i="16" s="1"/>
  <c r="L3250" i="16"/>
  <c r="K3250" i="16" s="1"/>
  <c r="L3251" i="16"/>
  <c r="K3251" i="16" s="1"/>
  <c r="H3251" i="16" s="1"/>
  <c r="L3252" i="16"/>
  <c r="K3252" i="16" s="1"/>
  <c r="H3252" i="16" s="1"/>
  <c r="L3253" i="16"/>
  <c r="K3253" i="16" s="1"/>
  <c r="H3253" i="16" s="1"/>
  <c r="L3254" i="16"/>
  <c r="K3254" i="16" s="1"/>
  <c r="L3255" i="16"/>
  <c r="K3255" i="16" s="1"/>
  <c r="L3256" i="16"/>
  <c r="K3256" i="16" s="1"/>
  <c r="L3257" i="16"/>
  <c r="K3257" i="16" s="1"/>
  <c r="L3258" i="16"/>
  <c r="K3258" i="16" s="1"/>
  <c r="H3258" i="16" s="1"/>
  <c r="L3259" i="16"/>
  <c r="K3259" i="16" s="1"/>
  <c r="H3259" i="16" s="1"/>
  <c r="L3260" i="16"/>
  <c r="K3260" i="16" s="1"/>
  <c r="H3260" i="16" s="1"/>
  <c r="L3261" i="16"/>
  <c r="K3261" i="16" s="1"/>
  <c r="H3261" i="16" s="1"/>
  <c r="L3262" i="16"/>
  <c r="K3262" i="16" s="1"/>
  <c r="H3262" i="16" s="1"/>
  <c r="L3263" i="16"/>
  <c r="K3263" i="16" s="1"/>
  <c r="L3264" i="16"/>
  <c r="K3264" i="16" s="1"/>
  <c r="L3265" i="16"/>
  <c r="K3265" i="16" s="1"/>
  <c r="L3266" i="16"/>
  <c r="K3266" i="16" s="1"/>
  <c r="H3266" i="16" s="1"/>
  <c r="L3267" i="16"/>
  <c r="K3267" i="16" s="1"/>
  <c r="H3267" i="16" s="1"/>
  <c r="L3268" i="16"/>
  <c r="K3268" i="16" s="1"/>
  <c r="H3268" i="16" s="1"/>
  <c r="L3269" i="16"/>
  <c r="K3269" i="16" s="1"/>
  <c r="H3269" i="16" s="1"/>
  <c r="L3270" i="16"/>
  <c r="K3270" i="16" s="1"/>
  <c r="H3270" i="16" s="1"/>
  <c r="L3271" i="16"/>
  <c r="K3271" i="16" s="1"/>
  <c r="L3272" i="16"/>
  <c r="K3272" i="16" s="1"/>
  <c r="L3273" i="16"/>
  <c r="K3273" i="16" s="1"/>
  <c r="L3274" i="16"/>
  <c r="K3274" i="16" s="1"/>
  <c r="L3275" i="16"/>
  <c r="K3275" i="16" s="1"/>
  <c r="H3275" i="16" s="1"/>
  <c r="L3276" i="16"/>
  <c r="K3276" i="16" s="1"/>
  <c r="H3276" i="16" s="1"/>
  <c r="L3277" i="16"/>
  <c r="K3277" i="16" s="1"/>
  <c r="H3277" i="16" s="1"/>
  <c r="L3278" i="16"/>
  <c r="K3278" i="16" s="1"/>
  <c r="L3279" i="16"/>
  <c r="K3279" i="16" s="1"/>
  <c r="L3280" i="16"/>
  <c r="K3280" i="16" s="1"/>
  <c r="L3281" i="16"/>
  <c r="K3281" i="16" s="1"/>
  <c r="L3282" i="16"/>
  <c r="K3282" i="16" s="1"/>
  <c r="L3283" i="16"/>
  <c r="K3283" i="16" s="1"/>
  <c r="H3283" i="16" s="1"/>
  <c r="L3284" i="16"/>
  <c r="K3284" i="16" s="1"/>
  <c r="H3284" i="16" s="1"/>
  <c r="L3285" i="16"/>
  <c r="K3285" i="16" s="1"/>
  <c r="L3286" i="16"/>
  <c r="K3286" i="16" s="1"/>
  <c r="H3286" i="16" s="1"/>
  <c r="L3287" i="16"/>
  <c r="K3287" i="16" s="1"/>
  <c r="H3287" i="16" s="1"/>
  <c r="L3288" i="16"/>
  <c r="K3288" i="16" s="1"/>
  <c r="L3289" i="16"/>
  <c r="K3289" i="16" s="1"/>
  <c r="L3290" i="16"/>
  <c r="K3290" i="16" s="1"/>
  <c r="L3291" i="16"/>
  <c r="K3291" i="16" s="1"/>
  <c r="H3291" i="16" s="1"/>
  <c r="L3292" i="16"/>
  <c r="K3292" i="16" s="1"/>
  <c r="H3292" i="16" s="1"/>
  <c r="L3293" i="16"/>
  <c r="K3293" i="16" s="1"/>
  <c r="H3293" i="16" s="1"/>
  <c r="L3294" i="16"/>
  <c r="K3294" i="16" s="1"/>
  <c r="H3294" i="16" s="1"/>
  <c r="L3295" i="16"/>
  <c r="K3295" i="16" s="1"/>
  <c r="H3295" i="16" s="1"/>
  <c r="L3296" i="16"/>
  <c r="K3296" i="16" s="1"/>
  <c r="L3297" i="16"/>
  <c r="K3297" i="16" s="1"/>
  <c r="L3298" i="16"/>
  <c r="K3298" i="16" s="1"/>
  <c r="L3299" i="16"/>
  <c r="K3299" i="16" s="1"/>
  <c r="H3299" i="16" s="1"/>
  <c r="L3300" i="16"/>
  <c r="K3300" i="16" s="1"/>
  <c r="L3301" i="16"/>
  <c r="K3301" i="16" s="1"/>
  <c r="L3302" i="16"/>
  <c r="K3302" i="16" s="1"/>
  <c r="L3303" i="16"/>
  <c r="K3303" i="16" s="1"/>
  <c r="L3304" i="16"/>
  <c r="K3304" i="16" s="1"/>
  <c r="L3305" i="16"/>
  <c r="K3305" i="16" s="1"/>
  <c r="L3306" i="16"/>
  <c r="K3306" i="16" s="1"/>
  <c r="L3307" i="16"/>
  <c r="K3307" i="16" s="1"/>
  <c r="H3307" i="16" s="1"/>
  <c r="L3308" i="16"/>
  <c r="K3308" i="16" s="1"/>
  <c r="H3308" i="16" s="1"/>
  <c r="L3309" i="16"/>
  <c r="K3309" i="16" s="1"/>
  <c r="H3309" i="16" s="1"/>
  <c r="L3310" i="16"/>
  <c r="K3310" i="16" s="1"/>
  <c r="H3310" i="16" s="1"/>
  <c r="L3311" i="16"/>
  <c r="K3311" i="16" s="1"/>
  <c r="L3312" i="16"/>
  <c r="K3312" i="16" s="1"/>
  <c r="L3313" i="16"/>
  <c r="K3313" i="16" s="1"/>
  <c r="L3314" i="16"/>
  <c r="K3314" i="16" s="1"/>
  <c r="L3315" i="16"/>
  <c r="K3315" i="16" s="1"/>
  <c r="H3315" i="16" s="1"/>
  <c r="L3316" i="16"/>
  <c r="K3316" i="16" s="1"/>
  <c r="H3316" i="16" s="1"/>
  <c r="L3317" i="16"/>
  <c r="K3317" i="16" s="1"/>
  <c r="H3317" i="16" s="1"/>
  <c r="L3318" i="16"/>
  <c r="K3318" i="16" s="1"/>
  <c r="L3319" i="16"/>
  <c r="K3319" i="16" s="1"/>
  <c r="L3320" i="16"/>
  <c r="K3320" i="16" s="1"/>
  <c r="L3321" i="16"/>
  <c r="K3321" i="16" s="1"/>
  <c r="L3322" i="16"/>
  <c r="K3322" i="16" s="1"/>
  <c r="H3322" i="16" s="1"/>
  <c r="L3323" i="16"/>
  <c r="K3323" i="16" s="1"/>
  <c r="H3323" i="16" s="1"/>
  <c r="L3324" i="16"/>
  <c r="K3324" i="16" s="1"/>
  <c r="H3324" i="16" s="1"/>
  <c r="L3325" i="16"/>
  <c r="K3325" i="16" s="1"/>
  <c r="H3325" i="16" s="1"/>
  <c r="L3326" i="16"/>
  <c r="K3326" i="16" s="1"/>
  <c r="L3327" i="16"/>
  <c r="K3327" i="16" s="1"/>
  <c r="L3328" i="16"/>
  <c r="K3328" i="16" s="1"/>
  <c r="L3329" i="16"/>
  <c r="K3329" i="16" s="1"/>
  <c r="L3330" i="16"/>
  <c r="K3330" i="16" s="1"/>
  <c r="H3330" i="16" s="1"/>
  <c r="L3331" i="16"/>
  <c r="K3331" i="16" s="1"/>
  <c r="H3331" i="16" s="1"/>
  <c r="L3332" i="16"/>
  <c r="K3332" i="16" s="1"/>
  <c r="H3332" i="16" s="1"/>
  <c r="L3333" i="16"/>
  <c r="K3333" i="16" s="1"/>
  <c r="H3333" i="16" s="1"/>
  <c r="L3334" i="16"/>
  <c r="K3334" i="16" s="1"/>
  <c r="H3334" i="16" s="1"/>
  <c r="L3335" i="16"/>
  <c r="K3335" i="16" s="1"/>
  <c r="H3335" i="16" s="1"/>
  <c r="L3336" i="16"/>
  <c r="K3336" i="16" s="1"/>
  <c r="L3337" i="16"/>
  <c r="K3337" i="16" s="1"/>
  <c r="L3338" i="16"/>
  <c r="K3338" i="16" s="1"/>
  <c r="L3339" i="16"/>
  <c r="K3339" i="16" s="1"/>
  <c r="H3339" i="16" s="1"/>
  <c r="L3340" i="16"/>
  <c r="K3340" i="16" s="1"/>
  <c r="H3340" i="16" s="1"/>
  <c r="L3341" i="16"/>
  <c r="K3341" i="16" s="1"/>
  <c r="H3341" i="16" s="1"/>
  <c r="L3342" i="16"/>
  <c r="K3342" i="16" s="1"/>
  <c r="H3342" i="16" s="1"/>
  <c r="L3343" i="16"/>
  <c r="K3343" i="16" s="1"/>
  <c r="L3344" i="16"/>
  <c r="K3344" i="16" s="1"/>
  <c r="L3345" i="16"/>
  <c r="K3345" i="16" s="1"/>
  <c r="L3346" i="16"/>
  <c r="K3346" i="16" s="1"/>
  <c r="L3347" i="16"/>
  <c r="K3347" i="16" s="1"/>
  <c r="H3347" i="16" s="1"/>
  <c r="L3348" i="16"/>
  <c r="K3348" i="16" s="1"/>
  <c r="H3348" i="16" s="1"/>
  <c r="L3349" i="16"/>
  <c r="K3349" i="16" s="1"/>
  <c r="H3349" i="16" s="1"/>
  <c r="L3350" i="16"/>
  <c r="K3350" i="16" s="1"/>
  <c r="L3351" i="16"/>
  <c r="K3351" i="16" s="1"/>
  <c r="L3352" i="16"/>
  <c r="K3352" i="16" s="1"/>
  <c r="L3353" i="16"/>
  <c r="K3353" i="16" s="1"/>
  <c r="L3354" i="16"/>
  <c r="K3354" i="16" s="1"/>
  <c r="L3355" i="16"/>
  <c r="K3355" i="16" s="1"/>
  <c r="H3355" i="16" s="1"/>
  <c r="L3356" i="16"/>
  <c r="K3356" i="16" s="1"/>
  <c r="H3356" i="16" s="1"/>
  <c r="L3357" i="16"/>
  <c r="K3357" i="16" s="1"/>
  <c r="H3357" i="16" s="1"/>
  <c r="L3358" i="16"/>
  <c r="K3358" i="16" s="1"/>
  <c r="H3358" i="16" s="1"/>
  <c r="L3359" i="16"/>
  <c r="K3359" i="16" s="1"/>
  <c r="H3359" i="16" s="1"/>
  <c r="L3360" i="16"/>
  <c r="K3360" i="16" s="1"/>
  <c r="L3361" i="16"/>
  <c r="K3361" i="16" s="1"/>
  <c r="L3362" i="16"/>
  <c r="K3362" i="16" s="1"/>
  <c r="L3363" i="16"/>
  <c r="K3363" i="16" s="1"/>
  <c r="H3363" i="16" s="1"/>
  <c r="L3364" i="16"/>
  <c r="K3364" i="16" s="1"/>
  <c r="H3364" i="16" s="1"/>
  <c r="L3365" i="16"/>
  <c r="K3365" i="16" s="1"/>
  <c r="H3365" i="16" s="1"/>
  <c r="L3366" i="16"/>
  <c r="K3366" i="16" s="1"/>
  <c r="H3366" i="16" s="1"/>
  <c r="L3367" i="16"/>
  <c r="K3367" i="16" s="1"/>
  <c r="L3368" i="16"/>
  <c r="K3368" i="16" s="1"/>
  <c r="L3369" i="16"/>
  <c r="K3369" i="16" s="1"/>
  <c r="L3370" i="16"/>
  <c r="K3370" i="16" s="1"/>
  <c r="L3371" i="16"/>
  <c r="K3371" i="16" s="1"/>
  <c r="H3371" i="16" s="1"/>
  <c r="L3372" i="16"/>
  <c r="K3372" i="16" s="1"/>
  <c r="H3372" i="16" s="1"/>
  <c r="L3373" i="16"/>
  <c r="K3373" i="16" s="1"/>
  <c r="H3373" i="16" s="1"/>
  <c r="L3374" i="16"/>
  <c r="K3374" i="16" s="1"/>
  <c r="L3375" i="16"/>
  <c r="K3375" i="16" s="1"/>
  <c r="L3376" i="16"/>
  <c r="K3376" i="16" s="1"/>
  <c r="L3377" i="16"/>
  <c r="K3377" i="16" s="1"/>
  <c r="L3378" i="16"/>
  <c r="K3378" i="16" s="1"/>
  <c r="L3379" i="16"/>
  <c r="K3379" i="16" s="1"/>
  <c r="H3379" i="16" s="1"/>
  <c r="L3380" i="16"/>
  <c r="K3380" i="16" s="1"/>
  <c r="H3380" i="16" s="1"/>
  <c r="L3381" i="16"/>
  <c r="K3381" i="16" s="1"/>
  <c r="H3381" i="16" s="1"/>
  <c r="L3382" i="16"/>
  <c r="K3382" i="16" s="1"/>
  <c r="H3382" i="16" s="1"/>
  <c r="L3383" i="16"/>
  <c r="K3383" i="16" s="1"/>
  <c r="L3384" i="16"/>
  <c r="K3384" i="16" s="1"/>
  <c r="L3385" i="16"/>
  <c r="K3385" i="16" s="1"/>
  <c r="L3386" i="16"/>
  <c r="K3386" i="16" s="1"/>
  <c r="H3386" i="16" s="1"/>
  <c r="L3387" i="16"/>
  <c r="K3387" i="16" s="1"/>
  <c r="H3387" i="16" s="1"/>
  <c r="L3388" i="16"/>
  <c r="K3388" i="16" s="1"/>
  <c r="H3388" i="16" s="1"/>
  <c r="L3389" i="16"/>
  <c r="K3389" i="16" s="1"/>
  <c r="H3389" i="16" s="1"/>
  <c r="L3390" i="16"/>
  <c r="K3390" i="16" s="1"/>
  <c r="L3391" i="16"/>
  <c r="K3391" i="16" s="1"/>
  <c r="H3391" i="16" s="1"/>
  <c r="L3392" i="16"/>
  <c r="K3392" i="16" s="1"/>
  <c r="L3393" i="16"/>
  <c r="K3393" i="16" s="1"/>
  <c r="L3394" i="16"/>
  <c r="K3394" i="16" s="1"/>
  <c r="L3395" i="16"/>
  <c r="K3395" i="16" s="1"/>
  <c r="H3395" i="16" s="1"/>
  <c r="L3396" i="16"/>
  <c r="K3396" i="16" s="1"/>
  <c r="H3396" i="16" s="1"/>
  <c r="L3397" i="16"/>
  <c r="K3397" i="16" s="1"/>
  <c r="L3398" i="16"/>
  <c r="K3398" i="16" s="1"/>
  <c r="H3398" i="16" s="1"/>
  <c r="L3399" i="16"/>
  <c r="K3399" i="16" s="1"/>
  <c r="L3400" i="16"/>
  <c r="K3400" i="16" s="1"/>
  <c r="L3401" i="16"/>
  <c r="K3401" i="16" s="1"/>
  <c r="L3402" i="16"/>
  <c r="K3402" i="16" s="1"/>
  <c r="L3403" i="16"/>
  <c r="K3403" i="16" s="1"/>
  <c r="H3403" i="16" s="1"/>
  <c r="L3404" i="16"/>
  <c r="K3404" i="16" s="1"/>
  <c r="H3404" i="16" s="1"/>
  <c r="L3405" i="16"/>
  <c r="K3405" i="16" s="1"/>
  <c r="H3405" i="16" s="1"/>
  <c r="L3406" i="16"/>
  <c r="K3406" i="16" s="1"/>
  <c r="H3406" i="16" s="1"/>
  <c r="L3407" i="16"/>
  <c r="K3407" i="16" s="1"/>
  <c r="L3408" i="16"/>
  <c r="K3408" i="16" s="1"/>
  <c r="L3409" i="16"/>
  <c r="K3409" i="16" s="1"/>
  <c r="L3410" i="16"/>
  <c r="K3410" i="16" s="1"/>
  <c r="L3411" i="16"/>
  <c r="K3411" i="16" s="1"/>
  <c r="H3411" i="16" s="1"/>
  <c r="L3412" i="16"/>
  <c r="K3412" i="16" s="1"/>
  <c r="L3413" i="16"/>
  <c r="K3413" i="16" s="1"/>
  <c r="H3413" i="16" s="1"/>
  <c r="L3414" i="16"/>
  <c r="K3414" i="16" s="1"/>
  <c r="H3414" i="16" s="1"/>
  <c r="L3415" i="16"/>
  <c r="K3415" i="16" s="1"/>
  <c r="L3416" i="16"/>
  <c r="K3416" i="16" s="1"/>
  <c r="L3417" i="16"/>
  <c r="K3417" i="16" s="1"/>
  <c r="L3418" i="16"/>
  <c r="K3418" i="16" s="1"/>
  <c r="L3419" i="16"/>
  <c r="K3419" i="16" s="1"/>
  <c r="H3419" i="16" s="1"/>
  <c r="L3420" i="16"/>
  <c r="K3420" i="16" s="1"/>
  <c r="H3420" i="16" s="1"/>
  <c r="L3421" i="16"/>
  <c r="K3421" i="16" s="1"/>
  <c r="H3421" i="16" s="1"/>
  <c r="L3422" i="16"/>
  <c r="K3422" i="16" s="1"/>
  <c r="H3422" i="16" s="1"/>
  <c r="L3423" i="16"/>
  <c r="K3423" i="16" s="1"/>
  <c r="L3424" i="16"/>
  <c r="K3424" i="16" s="1"/>
  <c r="L3425" i="16"/>
  <c r="K3425" i="16" s="1"/>
  <c r="L3426" i="16"/>
  <c r="K3426" i="16" s="1"/>
  <c r="L3427" i="16"/>
  <c r="K3427" i="16" s="1"/>
  <c r="H3427" i="16" s="1"/>
  <c r="L3428" i="16"/>
  <c r="K3428" i="16" s="1"/>
  <c r="H3428" i="16" s="1"/>
  <c r="L3429" i="16"/>
  <c r="K3429" i="16" s="1"/>
  <c r="H3429" i="16" s="1"/>
  <c r="L3430" i="16"/>
  <c r="K3430" i="16" s="1"/>
  <c r="L3431" i="16"/>
  <c r="K3431" i="16" s="1"/>
  <c r="L3432" i="16"/>
  <c r="K3432" i="16" s="1"/>
  <c r="L3433" i="16"/>
  <c r="K3433" i="16" s="1"/>
  <c r="L3434" i="16"/>
  <c r="K3434" i="16" s="1"/>
  <c r="L3435" i="16"/>
  <c r="K3435" i="16" s="1"/>
  <c r="H3435" i="16" s="1"/>
  <c r="L3436" i="16"/>
  <c r="K3436" i="16" s="1"/>
  <c r="H3436" i="16" s="1"/>
  <c r="L3437" i="16"/>
  <c r="K3437" i="16" s="1"/>
  <c r="H3437" i="16" s="1"/>
  <c r="L3438" i="16"/>
  <c r="K3438" i="16" s="1"/>
  <c r="L3439" i="16"/>
  <c r="K3439" i="16" s="1"/>
  <c r="H3439" i="16" s="1"/>
  <c r="L3440" i="16"/>
  <c r="K3440" i="16" s="1"/>
  <c r="L3441" i="16"/>
  <c r="K3441" i="16" s="1"/>
  <c r="L3442" i="16"/>
  <c r="K3442" i="16" s="1"/>
  <c r="L3443" i="16"/>
  <c r="K3443" i="16" s="1"/>
  <c r="H3443" i="16" s="1"/>
  <c r="L3444" i="16"/>
  <c r="K3444" i="16" s="1"/>
  <c r="H3444" i="16" s="1"/>
  <c r="L3445" i="16"/>
  <c r="K3445" i="16" s="1"/>
  <c r="H3445" i="16" s="1"/>
  <c r="L3446" i="16"/>
  <c r="K3446" i="16" s="1"/>
  <c r="L3447" i="16"/>
  <c r="K3447" i="16" s="1"/>
  <c r="H3447" i="16" s="1"/>
  <c r="L3448" i="16"/>
  <c r="K3448" i="16" s="1"/>
  <c r="L3449" i="16"/>
  <c r="K3449" i="16" s="1"/>
  <c r="L3450" i="16"/>
  <c r="K3450" i="16" s="1"/>
  <c r="H3450" i="16" s="1"/>
  <c r="L3451" i="16"/>
  <c r="K3451" i="16" s="1"/>
  <c r="H3451" i="16" s="1"/>
  <c r="L3452" i="16"/>
  <c r="K3452" i="16" s="1"/>
  <c r="H3452" i="16" s="1"/>
  <c r="L3453" i="16"/>
  <c r="K3453" i="16" s="1"/>
  <c r="L3454" i="16"/>
  <c r="K3454" i="16" s="1"/>
  <c r="H3454" i="16" s="1"/>
  <c r="L3455" i="16"/>
  <c r="K3455" i="16" s="1"/>
  <c r="H3455" i="16" s="1"/>
  <c r="L3456" i="16"/>
  <c r="K3456" i="16" s="1"/>
  <c r="L3457" i="16"/>
  <c r="K3457" i="16" s="1"/>
  <c r="L3458" i="16"/>
  <c r="K3458" i="16" s="1"/>
  <c r="L3459" i="16"/>
  <c r="K3459" i="16" s="1"/>
  <c r="H3459" i="16" s="1"/>
  <c r="L3460" i="16"/>
  <c r="K3460" i="16" s="1"/>
  <c r="H3460" i="16" s="1"/>
  <c r="L3461" i="16"/>
  <c r="K3461" i="16" s="1"/>
  <c r="H3461" i="16" s="1"/>
  <c r="L3462" i="16"/>
  <c r="K3462" i="16" s="1"/>
  <c r="H3462" i="16" s="1"/>
  <c r="L3463" i="16"/>
  <c r="K3463" i="16" s="1"/>
  <c r="L3464" i="16"/>
  <c r="K3464" i="16" s="1"/>
  <c r="L3465" i="16"/>
  <c r="K3465" i="16" s="1"/>
  <c r="L3466" i="16"/>
  <c r="K3466" i="16" s="1"/>
  <c r="L3467" i="16"/>
  <c r="K3467" i="16" s="1"/>
  <c r="H3467" i="16" s="1"/>
  <c r="L3468" i="16"/>
  <c r="K3468" i="16" s="1"/>
  <c r="H3468" i="16" s="1"/>
  <c r="L3469" i="16"/>
  <c r="K3469" i="16" s="1"/>
  <c r="L3470" i="16"/>
  <c r="K3470" i="16" s="1"/>
  <c r="L3471" i="16"/>
  <c r="K3471" i="16" s="1"/>
  <c r="L3472" i="16"/>
  <c r="K3472" i="16" s="1"/>
  <c r="L3473" i="16"/>
  <c r="K3473" i="16" s="1"/>
  <c r="L3474" i="16"/>
  <c r="K3474" i="16" s="1"/>
  <c r="L3475" i="16"/>
  <c r="K3475" i="16" s="1"/>
  <c r="H3475" i="16" s="1"/>
  <c r="L3476" i="16"/>
  <c r="K3476" i="16" s="1"/>
  <c r="H3476" i="16" s="1"/>
  <c r="L3477" i="16"/>
  <c r="K3477" i="16" s="1"/>
  <c r="H3477" i="16" s="1"/>
  <c r="L3478" i="16"/>
  <c r="K3478" i="16" s="1"/>
  <c r="H3478" i="16" s="1"/>
  <c r="L3479" i="16"/>
  <c r="K3479" i="16" s="1"/>
  <c r="L3480" i="16"/>
  <c r="K3480" i="16" s="1"/>
  <c r="L3481" i="16"/>
  <c r="K3481" i="16" s="1"/>
  <c r="L3482" i="16"/>
  <c r="K3482" i="16" s="1"/>
  <c r="L3483" i="16"/>
  <c r="K3483" i="16" s="1"/>
  <c r="H3483" i="16" s="1"/>
  <c r="L3484" i="16"/>
  <c r="K3484" i="16" s="1"/>
  <c r="H3484" i="16" s="1"/>
  <c r="L3485" i="16"/>
  <c r="K3485" i="16" s="1"/>
  <c r="H3485" i="16" s="1"/>
  <c r="L3486" i="16"/>
  <c r="K3486" i="16" s="1"/>
  <c r="H3486" i="16" s="1"/>
  <c r="L3487" i="16"/>
  <c r="K3487" i="16" s="1"/>
  <c r="L3488" i="16"/>
  <c r="K3488" i="16" s="1"/>
  <c r="L3489" i="16"/>
  <c r="K3489" i="16" s="1"/>
  <c r="L3490" i="16"/>
  <c r="K3490" i="16" s="1"/>
  <c r="L3491" i="16"/>
  <c r="K3491" i="16" s="1"/>
  <c r="H3491" i="16" s="1"/>
  <c r="L3492" i="16"/>
  <c r="K3492" i="16" s="1"/>
  <c r="H3492" i="16" s="1"/>
  <c r="L3493" i="16"/>
  <c r="K3493" i="16" s="1"/>
  <c r="H3493" i="16" s="1"/>
  <c r="L3494" i="16"/>
  <c r="K3494" i="16" s="1"/>
  <c r="H3494" i="16" s="1"/>
  <c r="L3495" i="16"/>
  <c r="K3495" i="16" s="1"/>
  <c r="L3496" i="16"/>
  <c r="K3496" i="16" s="1"/>
  <c r="L3497" i="16"/>
  <c r="K3497" i="16" s="1"/>
  <c r="L3498" i="16"/>
  <c r="K3498" i="16" s="1"/>
  <c r="L3499" i="16"/>
  <c r="K3499" i="16" s="1"/>
  <c r="H3499" i="16" s="1"/>
  <c r="L3500" i="16"/>
  <c r="K3500" i="16" s="1"/>
  <c r="H3500" i="16" s="1"/>
  <c r="L3501" i="16"/>
  <c r="K3501" i="16" s="1"/>
  <c r="H3501" i="16" s="1"/>
  <c r="L3502" i="16"/>
  <c r="K3502" i="16" s="1"/>
  <c r="H3502" i="16" s="1"/>
  <c r="L3503" i="16"/>
  <c r="K3503" i="16" s="1"/>
  <c r="L3504" i="16"/>
  <c r="K3504" i="16" s="1"/>
  <c r="L3505" i="16"/>
  <c r="K3505" i="16" s="1"/>
  <c r="L3506" i="16"/>
  <c r="K3506" i="16" s="1"/>
  <c r="L3507" i="16"/>
  <c r="K3507" i="16" s="1"/>
  <c r="H3507" i="16" s="1"/>
  <c r="L3508" i="16"/>
  <c r="K3508" i="16" s="1"/>
  <c r="L3509" i="16"/>
  <c r="K3509" i="16" s="1"/>
  <c r="H3509" i="16" s="1"/>
  <c r="L3510" i="16"/>
  <c r="K3510" i="16" s="1"/>
  <c r="L3511" i="16"/>
  <c r="K3511" i="16" s="1"/>
  <c r="L3512" i="16"/>
  <c r="K3512" i="16" s="1"/>
  <c r="L3513" i="16"/>
  <c r="K3513" i="16" s="1"/>
  <c r="L3514" i="16"/>
  <c r="K3514" i="16" s="1"/>
  <c r="L3515" i="16"/>
  <c r="K3515" i="16" s="1"/>
  <c r="H3515" i="16" s="1"/>
  <c r="L3516" i="16"/>
  <c r="K3516" i="16" s="1"/>
  <c r="H3516" i="16" s="1"/>
  <c r="L3517" i="16"/>
  <c r="K3517" i="16" s="1"/>
  <c r="H3517" i="16" s="1"/>
  <c r="L3518" i="16"/>
  <c r="K3518" i="16" s="1"/>
  <c r="H3518" i="16" s="1"/>
  <c r="L3519" i="16"/>
  <c r="K3519" i="16" s="1"/>
  <c r="H3519" i="16" s="1"/>
  <c r="L3520" i="16"/>
  <c r="K3520" i="16" s="1"/>
  <c r="L3521" i="16"/>
  <c r="K3521" i="16" s="1"/>
  <c r="L3522" i="16"/>
  <c r="K3522" i="16" s="1"/>
  <c r="L3523" i="16"/>
  <c r="K3523" i="16" s="1"/>
  <c r="H3523" i="16" s="1"/>
  <c r="L3524" i="16"/>
  <c r="K3524" i="16" s="1"/>
  <c r="H3524" i="16" s="1"/>
  <c r="L3525" i="16"/>
  <c r="K3525" i="16" s="1"/>
  <c r="H3525" i="16" s="1"/>
  <c r="L3526" i="16"/>
  <c r="K3526" i="16" s="1"/>
  <c r="L3527" i="16"/>
  <c r="K3527" i="16" s="1"/>
  <c r="L3528" i="16"/>
  <c r="K3528" i="16" s="1"/>
  <c r="L3529" i="16"/>
  <c r="K3529" i="16" s="1"/>
  <c r="L3530" i="16"/>
  <c r="K3530" i="16" s="1"/>
  <c r="L3531" i="16"/>
  <c r="K3531" i="16" s="1"/>
  <c r="H3531" i="16" s="1"/>
  <c r="L3532" i="16"/>
  <c r="K3532" i="16" s="1"/>
  <c r="H3532" i="16" s="1"/>
  <c r="L3533" i="16"/>
  <c r="K3533" i="16" s="1"/>
  <c r="L3534" i="16"/>
  <c r="K3534" i="16" s="1"/>
  <c r="L3535" i="16"/>
  <c r="K3535" i="16" s="1"/>
  <c r="L3536" i="16"/>
  <c r="K3536" i="16" s="1"/>
  <c r="L3537" i="16"/>
  <c r="K3537" i="16" s="1"/>
  <c r="L3538" i="16"/>
  <c r="K3538" i="16" s="1"/>
  <c r="L3539" i="16"/>
  <c r="K3539" i="16" s="1"/>
  <c r="H3539" i="16" s="1"/>
  <c r="L3540" i="16"/>
  <c r="K3540" i="16" s="1"/>
  <c r="H3540" i="16" s="1"/>
  <c r="L3541" i="16"/>
  <c r="K3541" i="16" s="1"/>
  <c r="H3541" i="16" s="1"/>
  <c r="L3542" i="16"/>
  <c r="K3542" i="16" s="1"/>
  <c r="H3542" i="16" s="1"/>
  <c r="L3543" i="16"/>
  <c r="K3543" i="16" s="1"/>
  <c r="L3544" i="16"/>
  <c r="K3544" i="16" s="1"/>
  <c r="L3545" i="16"/>
  <c r="K3545" i="16" s="1"/>
  <c r="L3546" i="16"/>
  <c r="K3546" i="16" s="1"/>
  <c r="L3547" i="16"/>
  <c r="K3547" i="16" s="1"/>
  <c r="H3547" i="16" s="1"/>
  <c r="L3548" i="16"/>
  <c r="K3548" i="16" s="1"/>
  <c r="H3548" i="16" s="1"/>
  <c r="L3549" i="16"/>
  <c r="K3549" i="16" s="1"/>
  <c r="H3549" i="16" s="1"/>
  <c r="L3550" i="16"/>
  <c r="K3550" i="16" s="1"/>
  <c r="H3550" i="16" s="1"/>
  <c r="L3551" i="16"/>
  <c r="K3551" i="16" s="1"/>
  <c r="L3552" i="16"/>
  <c r="K3552" i="16" s="1"/>
  <c r="L3553" i="16"/>
  <c r="K3553" i="16" s="1"/>
  <c r="L3554" i="16"/>
  <c r="K3554" i="16" s="1"/>
  <c r="L3555" i="16"/>
  <c r="K3555" i="16" s="1"/>
  <c r="H3555" i="16" s="1"/>
  <c r="L3556" i="16"/>
  <c r="K3556" i="16" s="1"/>
  <c r="H3556" i="16" s="1"/>
  <c r="L3557" i="16"/>
  <c r="K3557" i="16" s="1"/>
  <c r="H3557" i="16" s="1"/>
  <c r="L3558" i="16"/>
  <c r="K3558" i="16" s="1"/>
  <c r="H3558" i="16" s="1"/>
  <c r="L3559" i="16"/>
  <c r="K3559" i="16" s="1"/>
  <c r="L3560" i="16"/>
  <c r="K3560" i="16" s="1"/>
  <c r="L3561" i="16"/>
  <c r="K3561" i="16" s="1"/>
  <c r="L3562" i="16"/>
  <c r="K3562" i="16" s="1"/>
  <c r="L3563" i="16"/>
  <c r="K3563" i="16" s="1"/>
  <c r="H3563" i="16" s="1"/>
  <c r="L3564" i="16"/>
  <c r="K3564" i="16" s="1"/>
  <c r="H3564" i="16" s="1"/>
  <c r="L3565" i="16"/>
  <c r="K3565" i="16" s="1"/>
  <c r="H3565" i="16" s="1"/>
  <c r="L3566" i="16"/>
  <c r="K3566" i="16" s="1"/>
  <c r="L3567" i="16"/>
  <c r="K3567" i="16" s="1"/>
  <c r="H3567" i="16" s="1"/>
  <c r="L3568" i="16"/>
  <c r="K3568" i="16" s="1"/>
  <c r="L3569" i="16"/>
  <c r="K3569" i="16" s="1"/>
  <c r="L3570" i="16"/>
  <c r="K3570" i="16" s="1"/>
  <c r="L3571" i="16"/>
  <c r="K3571" i="16" s="1"/>
  <c r="H3571" i="16" s="1"/>
  <c r="L3572" i="16"/>
  <c r="K3572" i="16" s="1"/>
  <c r="H3572" i="16" s="1"/>
  <c r="L3573" i="16"/>
  <c r="K3573" i="16" s="1"/>
  <c r="H3573" i="16" s="1"/>
  <c r="L3574" i="16"/>
  <c r="K3574" i="16" s="1"/>
  <c r="L3575" i="16"/>
  <c r="K3575" i="16" s="1"/>
  <c r="L3576" i="16"/>
  <c r="K3576" i="16" s="1"/>
  <c r="L3577" i="16"/>
  <c r="K3577" i="16" s="1"/>
  <c r="L3578" i="16"/>
  <c r="K3578" i="16" s="1"/>
  <c r="L3579" i="16"/>
  <c r="K3579" i="16" s="1"/>
  <c r="H3579" i="16" s="1"/>
  <c r="L3580" i="16"/>
  <c r="K3580" i="16" s="1"/>
  <c r="H3580" i="16" s="1"/>
  <c r="L3581" i="16"/>
  <c r="K3581" i="16" s="1"/>
  <c r="H3581" i="16" s="1"/>
  <c r="L3582" i="16"/>
  <c r="K3582" i="16" s="1"/>
  <c r="L3583" i="16"/>
  <c r="K3583" i="16" s="1"/>
  <c r="H3583" i="16" s="1"/>
  <c r="L3584" i="16"/>
  <c r="K3584" i="16" s="1"/>
  <c r="L3585" i="16"/>
  <c r="K3585" i="16" s="1"/>
  <c r="L3586" i="16"/>
  <c r="K3586" i="16" s="1"/>
  <c r="L3587" i="16"/>
  <c r="K3587" i="16" s="1"/>
  <c r="H3587" i="16" s="1"/>
  <c r="L3588" i="16"/>
  <c r="K3588" i="16" s="1"/>
  <c r="H3588" i="16" s="1"/>
  <c r="L3589" i="16"/>
  <c r="K3589" i="16" s="1"/>
  <c r="H3589" i="16" s="1"/>
  <c r="L3590" i="16"/>
  <c r="K3590" i="16" s="1"/>
  <c r="L3591" i="16"/>
  <c r="K3591" i="16" s="1"/>
  <c r="L3592" i="16"/>
  <c r="K3592" i="16" s="1"/>
  <c r="L3593" i="16"/>
  <c r="K3593" i="16" s="1"/>
  <c r="L3594" i="16"/>
  <c r="K3594" i="16" s="1"/>
  <c r="L3595" i="16"/>
  <c r="K3595" i="16" s="1"/>
  <c r="H3595" i="16" s="1"/>
  <c r="L3596" i="16"/>
  <c r="K3596" i="16" s="1"/>
  <c r="H3596" i="16" s="1"/>
  <c r="L3597" i="16"/>
  <c r="K3597" i="16" s="1"/>
  <c r="H3597" i="16" s="1"/>
  <c r="L3598" i="16"/>
  <c r="K3598" i="16" s="1"/>
  <c r="H3598" i="16" s="1"/>
  <c r="L3599" i="16"/>
  <c r="K3599" i="16" s="1"/>
  <c r="H3599" i="16" s="1"/>
  <c r="L3600" i="16"/>
  <c r="K3600" i="16" s="1"/>
  <c r="L3601" i="16"/>
  <c r="K3601" i="16" s="1"/>
  <c r="L3602" i="16"/>
  <c r="K3602" i="16" s="1"/>
  <c r="L3603" i="16"/>
  <c r="K3603" i="16" s="1"/>
  <c r="H3603" i="16" s="1"/>
  <c r="L3604" i="16"/>
  <c r="K3604" i="16" s="1"/>
  <c r="H3604" i="16" s="1"/>
  <c r="L3605" i="16"/>
  <c r="K3605" i="16" s="1"/>
  <c r="H3605" i="16" s="1"/>
  <c r="L3606" i="16"/>
  <c r="K3606" i="16" s="1"/>
  <c r="H3606" i="16" s="1"/>
  <c r="L3607" i="16"/>
  <c r="K3607" i="16" s="1"/>
  <c r="H3607" i="16" s="1"/>
  <c r="L3608" i="16"/>
  <c r="K3608" i="16" s="1"/>
  <c r="L3609" i="16"/>
  <c r="K3609" i="16" s="1"/>
  <c r="L3610" i="16"/>
  <c r="K3610" i="16" s="1"/>
  <c r="L3611" i="16"/>
  <c r="K3611" i="16" s="1"/>
  <c r="H3611" i="16" s="1"/>
  <c r="L3612" i="16"/>
  <c r="K3612" i="16" s="1"/>
  <c r="H3612" i="16" s="1"/>
  <c r="L3613" i="16"/>
  <c r="K3613" i="16" s="1"/>
  <c r="H3613" i="16" s="1"/>
  <c r="L3614" i="16"/>
  <c r="K3614" i="16" s="1"/>
  <c r="L3615" i="16"/>
  <c r="K3615" i="16" s="1"/>
  <c r="L3616" i="16"/>
  <c r="K3616" i="16" s="1"/>
  <c r="L3617" i="16"/>
  <c r="K3617" i="16" s="1"/>
  <c r="L3618" i="16"/>
  <c r="K3618" i="16" s="1"/>
  <c r="L3619" i="16"/>
  <c r="K3619" i="16" s="1"/>
  <c r="H3619" i="16" s="1"/>
  <c r="L3620" i="16"/>
  <c r="K3620" i="16" s="1"/>
  <c r="H3620" i="16" s="1"/>
  <c r="L3621" i="16"/>
  <c r="K3621" i="16" s="1"/>
  <c r="H3621" i="16" s="1"/>
  <c r="L3622" i="16"/>
  <c r="K3622" i="16" s="1"/>
  <c r="L3623" i="16"/>
  <c r="K3623" i="16" s="1"/>
  <c r="H3623" i="16" s="1"/>
  <c r="L3624" i="16"/>
  <c r="K3624" i="16" s="1"/>
  <c r="L3625" i="16"/>
  <c r="K3625" i="16" s="1"/>
  <c r="L3626" i="16"/>
  <c r="K3626" i="16" s="1"/>
  <c r="L3627" i="16"/>
  <c r="K3627" i="16" s="1"/>
  <c r="H3627" i="16" s="1"/>
  <c r="L3628" i="16"/>
  <c r="K3628" i="16" s="1"/>
  <c r="H3628" i="16" s="1"/>
  <c r="L3629" i="16"/>
  <c r="K3629" i="16" s="1"/>
  <c r="H3629" i="16" s="1"/>
  <c r="L3630" i="16"/>
  <c r="K3630" i="16" s="1"/>
  <c r="L3631" i="16"/>
  <c r="K3631" i="16" s="1"/>
  <c r="L3632" i="16"/>
  <c r="K3632" i="16" s="1"/>
  <c r="L3633" i="16"/>
  <c r="K3633" i="16" s="1"/>
  <c r="L3634" i="16"/>
  <c r="K3634" i="16" s="1"/>
  <c r="L3635" i="16"/>
  <c r="K3635" i="16" s="1"/>
  <c r="H3635" i="16" s="1"/>
  <c r="L3636" i="16"/>
  <c r="K3636" i="16" s="1"/>
  <c r="H3636" i="16" s="1"/>
  <c r="L3637" i="16"/>
  <c r="K3637" i="16" s="1"/>
  <c r="H3637" i="16" s="1"/>
  <c r="L3638" i="16"/>
  <c r="K3638" i="16" s="1"/>
  <c r="L3639" i="16"/>
  <c r="K3639" i="16" s="1"/>
  <c r="L3640" i="16"/>
  <c r="K3640" i="16" s="1"/>
  <c r="L3641" i="16"/>
  <c r="K3641" i="16" s="1"/>
  <c r="L3642" i="16"/>
  <c r="K3642" i="16" s="1"/>
  <c r="L3643" i="16"/>
  <c r="K3643" i="16" s="1"/>
  <c r="H3643" i="16" s="1"/>
  <c r="L3644" i="16"/>
  <c r="K3644" i="16" s="1"/>
  <c r="H3644" i="16" s="1"/>
  <c r="L3645" i="16"/>
  <c r="K3645" i="16" s="1"/>
  <c r="H3645" i="16" s="1"/>
  <c r="L3646" i="16"/>
  <c r="K3646" i="16" s="1"/>
  <c r="L3647" i="16"/>
  <c r="K3647" i="16" s="1"/>
  <c r="H3647" i="16" s="1"/>
  <c r="L3648" i="16"/>
  <c r="K3648" i="16" s="1"/>
  <c r="L3649" i="16"/>
  <c r="K3649" i="16" s="1"/>
  <c r="L3650" i="16"/>
  <c r="K3650" i="16" s="1"/>
  <c r="L3651" i="16"/>
  <c r="K3651" i="16" s="1"/>
  <c r="H3651" i="16" s="1"/>
  <c r="L3652" i="16"/>
  <c r="K3652" i="16" s="1"/>
  <c r="H3652" i="16" s="1"/>
  <c r="L3653" i="16"/>
  <c r="K3653" i="16" s="1"/>
  <c r="H3653" i="16" s="1"/>
  <c r="L3654" i="16"/>
  <c r="K3654" i="16" s="1"/>
  <c r="H3654" i="16" s="1"/>
  <c r="L3655" i="16"/>
  <c r="K3655" i="16" s="1"/>
  <c r="L3656" i="16"/>
  <c r="K3656" i="16" s="1"/>
  <c r="L3657" i="16"/>
  <c r="K3657" i="16" s="1"/>
  <c r="L3658" i="16"/>
  <c r="K3658" i="16" s="1"/>
  <c r="L3659" i="16"/>
  <c r="K3659" i="16" s="1"/>
  <c r="H3659" i="16" s="1"/>
  <c r="L3660" i="16"/>
  <c r="K3660" i="16" s="1"/>
  <c r="H3660" i="16" s="1"/>
  <c r="L3661" i="16"/>
  <c r="K3661" i="16" s="1"/>
  <c r="H3661" i="16" s="1"/>
  <c r="L3662" i="16"/>
  <c r="K3662" i="16" s="1"/>
  <c r="H3662" i="16" s="1"/>
  <c r="L3663" i="16"/>
  <c r="K3663" i="16" s="1"/>
  <c r="L3664" i="16"/>
  <c r="K3664" i="16" s="1"/>
  <c r="L3665" i="16"/>
  <c r="K3665" i="16" s="1"/>
  <c r="L3666" i="16"/>
  <c r="K3666" i="16" s="1"/>
  <c r="L3667" i="16"/>
  <c r="K3667" i="16" s="1"/>
  <c r="H3667" i="16" s="1"/>
  <c r="L3668" i="16"/>
  <c r="K3668" i="16" s="1"/>
  <c r="H3668" i="16" s="1"/>
  <c r="L3669" i="16"/>
  <c r="K3669" i="16" s="1"/>
  <c r="H3669" i="16" s="1"/>
  <c r="L3670" i="16"/>
  <c r="K3670" i="16" s="1"/>
  <c r="H3670" i="16" s="1"/>
  <c r="L3671" i="16"/>
  <c r="K3671" i="16" s="1"/>
  <c r="H3671" i="16" s="1"/>
  <c r="L3672" i="16"/>
  <c r="K3672" i="16" s="1"/>
  <c r="L3673" i="16"/>
  <c r="K3673" i="16" s="1"/>
  <c r="L3674" i="16"/>
  <c r="K3674" i="16" s="1"/>
  <c r="L3675" i="16"/>
  <c r="K3675" i="16" s="1"/>
  <c r="H3675" i="16" s="1"/>
  <c r="L3676" i="16"/>
  <c r="K3676" i="16" s="1"/>
  <c r="L3677" i="16"/>
  <c r="K3677" i="16" s="1"/>
  <c r="H3677" i="16" s="1"/>
  <c r="L3678" i="16"/>
  <c r="K3678" i="16" s="1"/>
  <c r="H3678" i="16" s="1"/>
  <c r="L3679" i="16"/>
  <c r="K3679" i="16" s="1"/>
  <c r="H3679" i="16" s="1"/>
  <c r="L3680" i="16"/>
  <c r="K3680" i="16" s="1"/>
  <c r="L3681" i="16"/>
  <c r="K3681" i="16" s="1"/>
  <c r="L3682" i="16"/>
  <c r="K3682" i="16" s="1"/>
  <c r="L3683" i="16"/>
  <c r="K3683" i="16" s="1"/>
  <c r="H3683" i="16" s="1"/>
  <c r="L3684" i="16"/>
  <c r="K3684" i="16" s="1"/>
  <c r="H3684" i="16" s="1"/>
  <c r="L3685" i="16"/>
  <c r="K3685" i="16" s="1"/>
  <c r="H3685" i="16" s="1"/>
  <c r="L3686" i="16"/>
  <c r="K3686" i="16" s="1"/>
  <c r="H3686" i="16" s="1"/>
  <c r="L3687" i="16"/>
  <c r="K3687" i="16" s="1"/>
  <c r="L3688" i="16"/>
  <c r="K3688" i="16" s="1"/>
  <c r="L3689" i="16"/>
  <c r="K3689" i="16" s="1"/>
  <c r="L3690" i="16"/>
  <c r="K3690" i="16" s="1"/>
  <c r="L3691" i="16"/>
  <c r="K3691" i="16" s="1"/>
  <c r="H3691" i="16" s="1"/>
  <c r="L3692" i="16"/>
  <c r="K3692" i="16" s="1"/>
  <c r="H3692" i="16" s="1"/>
  <c r="L3693" i="16"/>
  <c r="K3693" i="16" s="1"/>
  <c r="H3693" i="16" s="1"/>
  <c r="L3694" i="16"/>
  <c r="K3694" i="16" s="1"/>
  <c r="L3695" i="16"/>
  <c r="K3695" i="16" s="1"/>
  <c r="L3696" i="16"/>
  <c r="K3696" i="16" s="1"/>
  <c r="L3697" i="16"/>
  <c r="K3697" i="16" s="1"/>
  <c r="L3698" i="16"/>
  <c r="K3698" i="16" s="1"/>
  <c r="L3699" i="16"/>
  <c r="K3699" i="16" s="1"/>
  <c r="H3699" i="16" s="1"/>
  <c r="L3700" i="16"/>
  <c r="K3700" i="16" s="1"/>
  <c r="H3700" i="16" s="1"/>
  <c r="L3701" i="16"/>
  <c r="K3701" i="16" s="1"/>
  <c r="H3701" i="16" s="1"/>
  <c r="L3702" i="16"/>
  <c r="K3702" i="16" s="1"/>
  <c r="L3703" i="16"/>
  <c r="K3703" i="16" s="1"/>
  <c r="L3704" i="16"/>
  <c r="K3704" i="16" s="1"/>
  <c r="L3705" i="16"/>
  <c r="K3705" i="16" s="1"/>
  <c r="L3706" i="16"/>
  <c r="K3706" i="16" s="1"/>
  <c r="L3707" i="16"/>
  <c r="K3707" i="16" s="1"/>
  <c r="H3707" i="16" s="1"/>
  <c r="L3708" i="16"/>
  <c r="K3708" i="16" s="1"/>
  <c r="H3708" i="16" s="1"/>
  <c r="L3709" i="16"/>
  <c r="K3709" i="16" s="1"/>
  <c r="H3709" i="16" s="1"/>
  <c r="L3710" i="16"/>
  <c r="K3710" i="16" s="1"/>
  <c r="L3711" i="16"/>
  <c r="K3711" i="16" s="1"/>
  <c r="L3712" i="16"/>
  <c r="K3712" i="16" s="1"/>
  <c r="L3713" i="16"/>
  <c r="K3713" i="16" s="1"/>
  <c r="L3714" i="16"/>
  <c r="K3714" i="16" s="1"/>
  <c r="L3715" i="16"/>
  <c r="K3715" i="16" s="1"/>
  <c r="H3715" i="16" s="1"/>
  <c r="L3716" i="16"/>
  <c r="K3716" i="16" s="1"/>
  <c r="H3716" i="16" s="1"/>
  <c r="L3717" i="16"/>
  <c r="K3717" i="16" s="1"/>
  <c r="H3717" i="16" s="1"/>
  <c r="L3718" i="16"/>
  <c r="K3718" i="16" s="1"/>
  <c r="H3718" i="16" s="1"/>
  <c r="L3719" i="16"/>
  <c r="K3719" i="16" s="1"/>
  <c r="H3719" i="16" s="1"/>
  <c r="L3720" i="16"/>
  <c r="K3720" i="16" s="1"/>
  <c r="L3721" i="16"/>
  <c r="K3721" i="16" s="1"/>
  <c r="L3722" i="16"/>
  <c r="K3722" i="16" s="1"/>
  <c r="L3723" i="16"/>
  <c r="K3723" i="16" s="1"/>
  <c r="H3723" i="16" s="1"/>
  <c r="L3724" i="16"/>
  <c r="K3724" i="16" s="1"/>
  <c r="H3724" i="16" s="1"/>
  <c r="L3725" i="16"/>
  <c r="K3725" i="16" s="1"/>
  <c r="H3725" i="16" s="1"/>
  <c r="L3726" i="16"/>
  <c r="K3726" i="16" s="1"/>
  <c r="H3726" i="16" s="1"/>
  <c r="L3727" i="16"/>
  <c r="K3727" i="16" s="1"/>
  <c r="L3728" i="16"/>
  <c r="K3728" i="16" s="1"/>
  <c r="L3729" i="16"/>
  <c r="K3729" i="16" s="1"/>
  <c r="L3730" i="16"/>
  <c r="K3730" i="16" s="1"/>
  <c r="L3731" i="16"/>
  <c r="K3731" i="16" s="1"/>
  <c r="H3731" i="16" s="1"/>
  <c r="L3732" i="16"/>
  <c r="K3732" i="16" s="1"/>
  <c r="H3732" i="16" s="1"/>
  <c r="L3733" i="16"/>
  <c r="K3733" i="16" s="1"/>
  <c r="H3733" i="16" s="1"/>
  <c r="L3734" i="16"/>
  <c r="K3734" i="16" s="1"/>
  <c r="H3734" i="16" s="1"/>
  <c r="L3735" i="16"/>
  <c r="K3735" i="16" s="1"/>
  <c r="L3736" i="16"/>
  <c r="K3736" i="16" s="1"/>
  <c r="L3737" i="16"/>
  <c r="K3737" i="16" s="1"/>
  <c r="L3738" i="16"/>
  <c r="K3738" i="16" s="1"/>
  <c r="L3739" i="16"/>
  <c r="K3739" i="16" s="1"/>
  <c r="H3739" i="16" s="1"/>
  <c r="L3740" i="16"/>
  <c r="K3740" i="16" s="1"/>
  <c r="H3740" i="16" s="1"/>
  <c r="L3741" i="16"/>
  <c r="K3741" i="16" s="1"/>
  <c r="H3741" i="16" s="1"/>
  <c r="L3742" i="16"/>
  <c r="K3742" i="16" s="1"/>
  <c r="H3742" i="16" s="1"/>
  <c r="L3743" i="16"/>
  <c r="K3743" i="16" s="1"/>
  <c r="H3743" i="16" s="1"/>
  <c r="L3744" i="16"/>
  <c r="K3744" i="16" s="1"/>
  <c r="L3745" i="16"/>
  <c r="K3745" i="16" s="1"/>
  <c r="L3746" i="16"/>
  <c r="K3746" i="16" s="1"/>
  <c r="L3747" i="16"/>
  <c r="K3747" i="16" s="1"/>
  <c r="H3747" i="16" s="1"/>
  <c r="L3748" i="16"/>
  <c r="K3748" i="16" s="1"/>
  <c r="H3748" i="16" s="1"/>
  <c r="L3749" i="16"/>
  <c r="K3749" i="16" s="1"/>
  <c r="H3749" i="16" s="1"/>
  <c r="L3750" i="16"/>
  <c r="K3750" i="16" s="1"/>
  <c r="L3751" i="16"/>
  <c r="K3751" i="16" s="1"/>
  <c r="H3751" i="16" s="1"/>
  <c r="L3752" i="16"/>
  <c r="K3752" i="16" s="1"/>
  <c r="L3753" i="16"/>
  <c r="K3753" i="16" s="1"/>
  <c r="L3754" i="16"/>
  <c r="K3754" i="16" s="1"/>
  <c r="L3755" i="16"/>
  <c r="K3755" i="16" s="1"/>
  <c r="H3755" i="16" s="1"/>
  <c r="L3756" i="16"/>
  <c r="K3756" i="16" s="1"/>
  <c r="H3756" i="16" s="1"/>
  <c r="L3757" i="16"/>
  <c r="K3757" i="16" s="1"/>
  <c r="H3757" i="16" s="1"/>
  <c r="L3758" i="16"/>
  <c r="K3758" i="16" s="1"/>
  <c r="L3759" i="16"/>
  <c r="K3759" i="16" s="1"/>
  <c r="H3759" i="16" s="1"/>
  <c r="L3760" i="16"/>
  <c r="K3760" i="16" s="1"/>
  <c r="L3761" i="16"/>
  <c r="K3761" i="16" s="1"/>
  <c r="L3762" i="16"/>
  <c r="K3762" i="16" s="1"/>
  <c r="L3763" i="16"/>
  <c r="K3763" i="16" s="1"/>
  <c r="H3763" i="16" s="1"/>
  <c r="L3764" i="16"/>
  <c r="K3764" i="16" s="1"/>
  <c r="H3764" i="16" s="1"/>
  <c r="L3765" i="16"/>
  <c r="K3765" i="16" s="1"/>
  <c r="H3765" i="16" s="1"/>
  <c r="L3766" i="16"/>
  <c r="K3766" i="16" s="1"/>
  <c r="L3767" i="16"/>
  <c r="K3767" i="16" s="1"/>
  <c r="L3768" i="16"/>
  <c r="K3768" i="16" s="1"/>
  <c r="L3769" i="16"/>
  <c r="K3769" i="16" s="1"/>
  <c r="L3770" i="16"/>
  <c r="K3770" i="16" s="1"/>
  <c r="L3771" i="16"/>
  <c r="K3771" i="16" s="1"/>
  <c r="H3771" i="16" s="1"/>
  <c r="L3772" i="16"/>
  <c r="K3772" i="16" s="1"/>
  <c r="H3772" i="16" s="1"/>
  <c r="L3773" i="16"/>
  <c r="K3773" i="16" s="1"/>
  <c r="L3774" i="16"/>
  <c r="K3774" i="16" s="1"/>
  <c r="H3774" i="16" s="1"/>
  <c r="L3775" i="16"/>
  <c r="K3775" i="16" s="1"/>
  <c r="H3775" i="16" s="1"/>
  <c r="L3776" i="16"/>
  <c r="K3776" i="16" s="1"/>
  <c r="L3777" i="16"/>
  <c r="K3777" i="16" s="1"/>
  <c r="L3778" i="16"/>
  <c r="K3778" i="16" s="1"/>
  <c r="L3779" i="16"/>
  <c r="K3779" i="16" s="1"/>
  <c r="H3779" i="16" s="1"/>
  <c r="L3780" i="16"/>
  <c r="K3780" i="16" s="1"/>
  <c r="H3780" i="16" s="1"/>
  <c r="L3781" i="16"/>
  <c r="K3781" i="16" s="1"/>
  <c r="H3781" i="16" s="1"/>
  <c r="L3782" i="16"/>
  <c r="K3782" i="16" s="1"/>
  <c r="H3782" i="16" s="1"/>
  <c r="L3783" i="16"/>
  <c r="K3783" i="16" s="1"/>
  <c r="H3783" i="16" s="1"/>
  <c r="L3784" i="16"/>
  <c r="K3784" i="16" s="1"/>
  <c r="L3785" i="16"/>
  <c r="K3785" i="16" s="1"/>
  <c r="L3786" i="16"/>
  <c r="K3786" i="16" s="1"/>
  <c r="L3787" i="16"/>
  <c r="K3787" i="16" s="1"/>
  <c r="H3787" i="16" s="1"/>
  <c r="L3788" i="16"/>
  <c r="K3788" i="16" s="1"/>
  <c r="H3788" i="16" s="1"/>
  <c r="L3789" i="16"/>
  <c r="K3789" i="16" s="1"/>
  <c r="L3790" i="16"/>
  <c r="K3790" i="16" s="1"/>
  <c r="H3790" i="16" s="1"/>
  <c r="L3791" i="16"/>
  <c r="K3791" i="16" s="1"/>
  <c r="H3791" i="16" s="1"/>
  <c r="L3792" i="16"/>
  <c r="K3792" i="16" s="1"/>
  <c r="L3793" i="16"/>
  <c r="K3793" i="16" s="1"/>
  <c r="L3794" i="16"/>
  <c r="K3794" i="16" s="1"/>
  <c r="L3795" i="16"/>
  <c r="K3795" i="16" s="1"/>
  <c r="H3795" i="16" s="1"/>
  <c r="L3796" i="16"/>
  <c r="K3796" i="16" s="1"/>
  <c r="H3796" i="16" s="1"/>
  <c r="L3797" i="16"/>
  <c r="K3797" i="16" s="1"/>
  <c r="H3797" i="16" s="1"/>
  <c r="L3798" i="16"/>
  <c r="K3798" i="16" s="1"/>
  <c r="L3799" i="16"/>
  <c r="K3799" i="16" s="1"/>
  <c r="H3799" i="16" s="1"/>
  <c r="L3800" i="16"/>
  <c r="K3800" i="16" s="1"/>
  <c r="L3801" i="16"/>
  <c r="K3801" i="16" s="1"/>
  <c r="L3802" i="16"/>
  <c r="K3802" i="16" s="1"/>
  <c r="L3803" i="16"/>
  <c r="K3803" i="16" s="1"/>
  <c r="H3803" i="16" s="1"/>
  <c r="L3804" i="16"/>
  <c r="K3804" i="16" s="1"/>
  <c r="H3804" i="16" s="1"/>
  <c r="L3805" i="16"/>
  <c r="K3805" i="16" s="1"/>
  <c r="L3806" i="16"/>
  <c r="K3806" i="16" s="1"/>
  <c r="H3806" i="16" s="1"/>
  <c r="L3807" i="16"/>
  <c r="K3807" i="16" s="1"/>
  <c r="H3807" i="16" s="1"/>
  <c r="L3808" i="16"/>
  <c r="K3808" i="16" s="1"/>
  <c r="L3809" i="16"/>
  <c r="K3809" i="16" s="1"/>
  <c r="L3810" i="16"/>
  <c r="K3810" i="16" s="1"/>
  <c r="L3811" i="16"/>
  <c r="K3811" i="16" s="1"/>
  <c r="H3811" i="16" s="1"/>
  <c r="L3812" i="16"/>
  <c r="K3812" i="16" s="1"/>
  <c r="L3813" i="16"/>
  <c r="K3813" i="16" s="1"/>
  <c r="H3813" i="16" s="1"/>
  <c r="L3814" i="16"/>
  <c r="K3814" i="16" s="1"/>
  <c r="H3814" i="16" s="1"/>
  <c r="L3815" i="16"/>
  <c r="K3815" i="16" s="1"/>
  <c r="H3815" i="16" s="1"/>
  <c r="L3816" i="16"/>
  <c r="K3816" i="16" s="1"/>
  <c r="L3817" i="16"/>
  <c r="K3817" i="16" s="1"/>
  <c r="L3818" i="16"/>
  <c r="K3818" i="16" s="1"/>
  <c r="L3819" i="16"/>
  <c r="K3819" i="16" s="1"/>
  <c r="H3819" i="16" s="1"/>
  <c r="L3820" i="16"/>
  <c r="K3820" i="16" s="1"/>
  <c r="H3820" i="16" s="1"/>
  <c r="L3821" i="16"/>
  <c r="K3821" i="16" s="1"/>
  <c r="H3821" i="16" s="1"/>
  <c r="L3822" i="16"/>
  <c r="K3822" i="16" s="1"/>
  <c r="L3823" i="16"/>
  <c r="K3823" i="16" s="1"/>
  <c r="H3823" i="16" s="1"/>
  <c r="L3824" i="16"/>
  <c r="K3824" i="16" s="1"/>
  <c r="L3825" i="16"/>
  <c r="K3825" i="16" s="1"/>
  <c r="L3826" i="16"/>
  <c r="K3826" i="16" s="1"/>
  <c r="L3827" i="16"/>
  <c r="K3827" i="16" s="1"/>
  <c r="H3827" i="16" s="1"/>
  <c r="L3828" i="16"/>
  <c r="K3828" i="16" s="1"/>
  <c r="H3828" i="16" s="1"/>
  <c r="L3829" i="16"/>
  <c r="K3829" i="16" s="1"/>
  <c r="H3829" i="16" s="1"/>
  <c r="L3830" i="16"/>
  <c r="K3830" i="16" s="1"/>
  <c r="L3831" i="16"/>
  <c r="K3831" i="16" s="1"/>
  <c r="H3831" i="16" s="1"/>
  <c r="L3832" i="16"/>
  <c r="K3832" i="16" s="1"/>
  <c r="L3833" i="16"/>
  <c r="K3833" i="16" s="1"/>
  <c r="L3834" i="16"/>
  <c r="K3834" i="16" s="1"/>
  <c r="L3835" i="16"/>
  <c r="K3835" i="16" s="1"/>
  <c r="H3835" i="16" s="1"/>
  <c r="L3836" i="16"/>
  <c r="K3836" i="16" s="1"/>
  <c r="H3836" i="16" s="1"/>
  <c r="L3837" i="16"/>
  <c r="K3837" i="16" s="1"/>
  <c r="H3837" i="16" s="1"/>
  <c r="L3838" i="16"/>
  <c r="K3838" i="16" s="1"/>
  <c r="H3838" i="16" s="1"/>
  <c r="L3839" i="16"/>
  <c r="K3839" i="16" s="1"/>
  <c r="H3839" i="16" s="1"/>
  <c r="L3840" i="16"/>
  <c r="K3840" i="16" s="1"/>
  <c r="L3841" i="16"/>
  <c r="K3841" i="16" s="1"/>
  <c r="L3842" i="16"/>
  <c r="K3842" i="16" s="1"/>
  <c r="L3843" i="16"/>
  <c r="K3843" i="16" s="1"/>
  <c r="H3843" i="16" s="1"/>
  <c r="K3844" i="16"/>
  <c r="H3844" i="16" s="1"/>
  <c r="F3845" i="16"/>
  <c r="L3845" i="16"/>
  <c r="G3845" i="16"/>
  <c r="D3845" i="16"/>
  <c r="M3845" i="16"/>
  <c r="H49" i="16"/>
  <c r="H38" i="16"/>
  <c r="H57" i="16"/>
  <c r="H52" i="16"/>
  <c r="H46" i="16"/>
  <c r="H56" i="16"/>
  <c r="H54" i="16"/>
  <c r="H55" i="16"/>
  <c r="H50" i="16"/>
  <c r="H47" i="16"/>
  <c r="H45" i="16"/>
  <c r="H58" i="16"/>
  <c r="H60" i="16"/>
  <c r="H62" i="16"/>
  <c r="H64" i="16"/>
  <c r="H63" i="16"/>
  <c r="H65" i="16"/>
  <c r="H66" i="16"/>
  <c r="H68" i="16"/>
  <c r="H70" i="16"/>
  <c r="H72" i="16"/>
  <c r="H71" i="16"/>
  <c r="H73" i="16"/>
  <c r="H74" i="16"/>
  <c r="H77" i="16"/>
  <c r="H76" i="16"/>
  <c r="H78" i="16"/>
  <c r="H79" i="16"/>
  <c r="H80" i="16"/>
  <c r="H81" i="16"/>
  <c r="H82" i="16"/>
  <c r="H84" i="16"/>
  <c r="H85" i="16"/>
  <c r="H86" i="16"/>
  <c r="H87" i="16"/>
  <c r="H89" i="16"/>
  <c r="H88" i="16"/>
  <c r="H90" i="16"/>
  <c r="H93" i="16"/>
  <c r="H92" i="16"/>
  <c r="H94" i="16"/>
  <c r="H95" i="16"/>
  <c r="H97" i="16"/>
  <c r="H96" i="16"/>
  <c r="H98" i="16"/>
  <c r="H100" i="16"/>
  <c r="H101" i="16"/>
  <c r="H103" i="16"/>
  <c r="H102" i="16"/>
  <c r="H104" i="16"/>
  <c r="H105" i="16"/>
  <c r="H106" i="16"/>
  <c r="H108" i="16"/>
  <c r="H109" i="16"/>
  <c r="H110" i="16"/>
  <c r="H111" i="16"/>
  <c r="H113" i="16"/>
  <c r="H112" i="16"/>
  <c r="H114" i="16"/>
  <c r="H116" i="16"/>
  <c r="H118" i="16"/>
  <c r="H120" i="16"/>
  <c r="H119" i="16"/>
  <c r="H121" i="16"/>
  <c r="H122" i="16"/>
  <c r="H124" i="16"/>
  <c r="H125" i="16"/>
  <c r="H126" i="16"/>
  <c r="H128" i="16"/>
  <c r="H127" i="16"/>
  <c r="H129" i="16"/>
  <c r="H130" i="16"/>
  <c r="H133" i="16"/>
  <c r="H134" i="16"/>
  <c r="H135" i="16"/>
  <c r="H137" i="16"/>
  <c r="H136" i="16"/>
  <c r="H138" i="16"/>
  <c r="H140" i="16"/>
  <c r="H142" i="16"/>
  <c r="H141" i="16"/>
  <c r="H143" i="16"/>
  <c r="H145" i="16"/>
  <c r="H144" i="16"/>
  <c r="H146" i="16"/>
  <c r="H148" i="16"/>
  <c r="H150" i="16"/>
  <c r="H149" i="16"/>
  <c r="H151" i="16"/>
  <c r="H152" i="16"/>
  <c r="H154" i="16"/>
  <c r="H153" i="16"/>
  <c r="H156" i="16"/>
  <c r="H157" i="16"/>
  <c r="H158" i="16"/>
  <c r="H160" i="16"/>
  <c r="H159" i="16"/>
  <c r="H161" i="16"/>
  <c r="H162" i="16"/>
  <c r="H164" i="16"/>
  <c r="H166" i="16"/>
  <c r="H165" i="16"/>
  <c r="H167" i="16"/>
  <c r="H168" i="16"/>
  <c r="H169" i="16"/>
  <c r="H170" i="16"/>
  <c r="H172" i="16"/>
  <c r="H171" i="16"/>
  <c r="H174" i="16"/>
  <c r="H173" i="16"/>
  <c r="H175" i="16"/>
  <c r="H176" i="16"/>
  <c r="H177" i="16"/>
  <c r="H178" i="16"/>
  <c r="H180" i="16"/>
  <c r="H182" i="16"/>
  <c r="H181" i="16"/>
  <c r="H183" i="16"/>
  <c r="H184" i="16"/>
  <c r="H185" i="16"/>
  <c r="H186" i="16"/>
  <c r="H188" i="16"/>
  <c r="H189" i="16"/>
  <c r="H191" i="16"/>
  <c r="H190" i="16"/>
  <c r="H192" i="16"/>
  <c r="H193" i="16"/>
  <c r="H194" i="16"/>
  <c r="H197" i="16"/>
  <c r="H198" i="16"/>
  <c r="H199" i="16"/>
  <c r="H200" i="16"/>
  <c r="H201" i="16"/>
  <c r="H202" i="16"/>
  <c r="H205" i="16"/>
  <c r="H206" i="16"/>
  <c r="H207" i="16"/>
  <c r="H208" i="16"/>
  <c r="H209" i="16"/>
  <c r="H210" i="16"/>
  <c r="H212" i="16"/>
  <c r="H213" i="16"/>
  <c r="H214" i="16"/>
  <c r="H215" i="16"/>
  <c r="H217" i="16"/>
  <c r="H216" i="16"/>
  <c r="H218" i="16"/>
  <c r="H220" i="16"/>
  <c r="H222" i="16"/>
  <c r="H221" i="16"/>
  <c r="H223" i="16"/>
  <c r="H224" i="16"/>
  <c r="H225" i="16"/>
  <c r="H226" i="16"/>
  <c r="H229" i="16"/>
  <c r="H228" i="16"/>
  <c r="H230" i="16"/>
  <c r="H232" i="16"/>
  <c r="H231" i="16"/>
  <c r="H233" i="16"/>
  <c r="H234" i="16"/>
  <c r="H236" i="16"/>
  <c r="H237" i="16"/>
  <c r="H238" i="16"/>
  <c r="H239" i="16"/>
  <c r="H240" i="16"/>
  <c r="H241" i="16"/>
  <c r="H242" i="16"/>
  <c r="H244" i="16"/>
  <c r="H246" i="16"/>
  <c r="H245" i="16"/>
  <c r="H247" i="16"/>
  <c r="H248" i="16"/>
  <c r="H249" i="16"/>
  <c r="H250" i="16"/>
  <c r="H254" i="16"/>
  <c r="H256" i="16"/>
  <c r="H255" i="16"/>
  <c r="H257" i="16"/>
  <c r="H258" i="16"/>
  <c r="H261" i="16"/>
  <c r="H262" i="16"/>
  <c r="H263" i="16"/>
  <c r="H265" i="16"/>
  <c r="H264" i="16"/>
  <c r="H266" i="16"/>
  <c r="H270" i="16"/>
  <c r="H271" i="16"/>
  <c r="H272" i="16"/>
  <c r="H274" i="16"/>
  <c r="H273" i="16"/>
  <c r="H276" i="16"/>
  <c r="H278" i="16"/>
  <c r="H279" i="16"/>
  <c r="H280" i="16"/>
  <c r="H282" i="16"/>
  <c r="H281" i="16"/>
  <c r="H284" i="16"/>
  <c r="H286" i="16"/>
  <c r="H285" i="16"/>
  <c r="H287" i="16"/>
  <c r="H288" i="16"/>
  <c r="H289" i="16"/>
  <c r="H290" i="16"/>
  <c r="H292" i="16"/>
  <c r="H293" i="16"/>
  <c r="H294" i="16"/>
  <c r="H296" i="16"/>
  <c r="H295" i="16"/>
  <c r="H297" i="16"/>
  <c r="H298" i="16"/>
  <c r="H300" i="16"/>
  <c r="H302" i="16"/>
  <c r="H303" i="16"/>
  <c r="H304" i="16"/>
  <c r="H306" i="16"/>
  <c r="H305" i="16"/>
  <c r="H308" i="16"/>
  <c r="H309" i="16"/>
  <c r="H310" i="16"/>
  <c r="H312" i="16"/>
  <c r="H311" i="16"/>
  <c r="H313" i="16"/>
  <c r="H314" i="16"/>
  <c r="H317" i="16"/>
  <c r="H318" i="16"/>
  <c r="H319" i="16"/>
  <c r="H320" i="16"/>
  <c r="H322" i="16"/>
  <c r="H321" i="16"/>
  <c r="H326" i="16"/>
  <c r="H327" i="16"/>
  <c r="H328" i="16"/>
  <c r="H329" i="16"/>
  <c r="H330" i="16"/>
  <c r="H333" i="16"/>
  <c r="H335" i="16"/>
  <c r="H334" i="16"/>
  <c r="H336" i="16"/>
  <c r="H337" i="16"/>
  <c r="H338" i="16"/>
  <c r="H340" i="16"/>
  <c r="H342" i="16"/>
  <c r="H343" i="16"/>
  <c r="H344" i="16"/>
  <c r="H345" i="16"/>
  <c r="H346" i="16"/>
  <c r="H348" i="16"/>
  <c r="H349" i="16"/>
  <c r="H350" i="16"/>
  <c r="H351" i="16"/>
  <c r="H352" i="16"/>
  <c r="H353" i="16"/>
  <c r="H354" i="16"/>
  <c r="H356" i="16"/>
  <c r="H357" i="16"/>
  <c r="H358" i="16"/>
  <c r="H359" i="16"/>
  <c r="H360" i="16"/>
  <c r="H361" i="16"/>
  <c r="H362" i="16"/>
  <c r="H364" i="16"/>
  <c r="H365" i="16"/>
  <c r="H366" i="16"/>
  <c r="H367" i="16"/>
  <c r="H368" i="16"/>
  <c r="H369" i="16"/>
  <c r="H370" i="16"/>
  <c r="H372" i="16"/>
  <c r="H374" i="16"/>
  <c r="H375" i="16"/>
  <c r="H376" i="16"/>
  <c r="H378" i="16"/>
  <c r="H377" i="16"/>
  <c r="H382" i="16"/>
  <c r="H383" i="16"/>
  <c r="H384" i="16"/>
  <c r="H385" i="16"/>
  <c r="H386" i="16"/>
  <c r="H390" i="16"/>
  <c r="H391" i="16"/>
  <c r="H392" i="16"/>
  <c r="H393" i="16"/>
  <c r="H394" i="16"/>
  <c r="H397" i="16"/>
  <c r="H398" i="16"/>
  <c r="H399" i="16"/>
  <c r="H400" i="16"/>
  <c r="H401" i="16"/>
  <c r="H402" i="16"/>
  <c r="H404" i="16"/>
  <c r="H405" i="16"/>
  <c r="H406" i="16"/>
  <c r="H407" i="16"/>
  <c r="H408" i="16"/>
  <c r="H409" i="16"/>
  <c r="H410" i="16"/>
  <c r="H412" i="16"/>
  <c r="H414" i="16"/>
  <c r="H415" i="16"/>
  <c r="H416" i="16"/>
  <c r="H417" i="16"/>
  <c r="H418" i="16"/>
  <c r="H420" i="16"/>
  <c r="H421" i="16"/>
  <c r="H422" i="16"/>
  <c r="H423" i="16"/>
  <c r="H424" i="16"/>
  <c r="H425" i="16"/>
  <c r="H426" i="16"/>
  <c r="H428" i="16"/>
  <c r="H430" i="16"/>
  <c r="H431" i="16"/>
  <c r="H432" i="16"/>
  <c r="H433" i="16"/>
  <c r="H434" i="16"/>
  <c r="H436" i="16"/>
  <c r="H437" i="16"/>
  <c r="H439" i="16"/>
  <c r="H438" i="16"/>
  <c r="H440" i="16"/>
  <c r="H441" i="16"/>
  <c r="H442" i="16"/>
  <c r="H445" i="16"/>
  <c r="H446" i="16"/>
  <c r="H447" i="16"/>
  <c r="H448" i="16"/>
  <c r="H449" i="16"/>
  <c r="H450" i="16"/>
  <c r="H453" i="16"/>
  <c r="H454" i="16"/>
  <c r="H455" i="16"/>
  <c r="H456" i="16"/>
  <c r="H457" i="16"/>
  <c r="H458" i="16"/>
  <c r="H461" i="16"/>
  <c r="H462" i="16"/>
  <c r="H463" i="16"/>
  <c r="H464" i="16"/>
  <c r="H465" i="16"/>
  <c r="H466" i="16"/>
  <c r="H468" i="16"/>
  <c r="H471" i="16"/>
  <c r="H470" i="16"/>
  <c r="H472" i="16"/>
  <c r="H474" i="16"/>
  <c r="H473" i="16"/>
  <c r="H476" i="16"/>
  <c r="H478" i="16"/>
  <c r="H480" i="16"/>
  <c r="H479" i="16"/>
  <c r="H481" i="16"/>
  <c r="H482" i="16"/>
  <c r="H484" i="16"/>
  <c r="H486" i="16"/>
  <c r="H485" i="16"/>
  <c r="H487" i="16"/>
  <c r="H488" i="16"/>
  <c r="H489" i="16"/>
  <c r="H490" i="16"/>
  <c r="H492" i="16"/>
  <c r="H493" i="16"/>
  <c r="H495" i="16"/>
  <c r="H494" i="16"/>
  <c r="H497" i="16"/>
  <c r="H496" i="16"/>
  <c r="H498" i="16"/>
  <c r="H500" i="16"/>
  <c r="H501" i="16"/>
  <c r="H502" i="16"/>
  <c r="H503" i="16"/>
  <c r="H504" i="16"/>
  <c r="H505" i="16"/>
  <c r="H506" i="16"/>
  <c r="H510" i="16"/>
  <c r="H509" i="16"/>
  <c r="H512" i="16"/>
  <c r="H511" i="16"/>
  <c r="H514" i="16"/>
  <c r="H513" i="16"/>
  <c r="H518" i="16"/>
  <c r="H519" i="16"/>
  <c r="H520" i="16"/>
  <c r="H522" i="16"/>
  <c r="H521" i="16"/>
  <c r="H526" i="16"/>
  <c r="H525" i="16"/>
  <c r="H528" i="16"/>
  <c r="H527" i="16"/>
  <c r="H529" i="16"/>
  <c r="H530" i="16"/>
  <c r="H532" i="16"/>
  <c r="H533" i="16"/>
  <c r="H534" i="16"/>
  <c r="H536" i="16"/>
  <c r="H535" i="16"/>
  <c r="H538" i="16"/>
  <c r="H537" i="16"/>
  <c r="H540" i="16"/>
  <c r="H542" i="16"/>
  <c r="H541" i="16"/>
  <c r="H544" i="16"/>
  <c r="H543" i="16"/>
  <c r="H546" i="16"/>
  <c r="H545" i="16"/>
  <c r="H548" i="16"/>
  <c r="H550" i="16"/>
  <c r="H549" i="16"/>
  <c r="H551" i="16"/>
  <c r="H553" i="16"/>
  <c r="H552" i="16"/>
  <c r="H554" i="16"/>
  <c r="H556" i="16"/>
  <c r="H558" i="16"/>
  <c r="H557" i="16"/>
  <c r="H560" i="16"/>
  <c r="H559" i="16"/>
  <c r="H562" i="16"/>
  <c r="H561" i="16"/>
  <c r="H564" i="16"/>
  <c r="H565" i="16"/>
  <c r="H567" i="16"/>
  <c r="H566" i="16"/>
  <c r="H568" i="16"/>
  <c r="H569" i="16"/>
  <c r="H570" i="16"/>
  <c r="H573" i="16"/>
  <c r="H575" i="16"/>
  <c r="H574" i="16"/>
  <c r="H576" i="16"/>
  <c r="H577" i="16"/>
  <c r="H578" i="16"/>
  <c r="H581" i="16"/>
  <c r="H583" i="16"/>
  <c r="H582" i="16"/>
  <c r="H585" i="16"/>
  <c r="H584" i="16"/>
  <c r="H586" i="16"/>
  <c r="H589" i="16"/>
  <c r="H591" i="16"/>
  <c r="H590" i="16"/>
  <c r="H592" i="16"/>
  <c r="H593" i="16"/>
  <c r="H594" i="16"/>
  <c r="H596" i="16"/>
  <c r="H599" i="16"/>
  <c r="H598" i="16"/>
  <c r="H600" i="16"/>
  <c r="H602" i="16"/>
  <c r="H601" i="16"/>
  <c r="H604" i="16"/>
  <c r="H605" i="16"/>
  <c r="H607" i="16"/>
  <c r="H606" i="16"/>
  <c r="H608" i="16"/>
  <c r="H610" i="16"/>
  <c r="H609" i="16"/>
  <c r="H612" i="16"/>
  <c r="H614" i="16"/>
  <c r="H615" i="16"/>
  <c r="H616" i="16"/>
  <c r="H617" i="16"/>
  <c r="H618" i="16"/>
  <c r="H620" i="16"/>
  <c r="H621" i="16"/>
  <c r="H622" i="16"/>
  <c r="H623" i="16"/>
  <c r="H624" i="16"/>
  <c r="H625" i="16"/>
  <c r="H626" i="16"/>
  <c r="H628" i="16"/>
  <c r="H630" i="16"/>
  <c r="H632" i="16"/>
  <c r="H631" i="16"/>
  <c r="H633" i="16"/>
  <c r="H634" i="16"/>
  <c r="H637" i="16"/>
  <c r="H636" i="16"/>
  <c r="H638" i="16"/>
  <c r="H639" i="16"/>
  <c r="H640" i="16"/>
  <c r="H641" i="16"/>
  <c r="H642" i="16"/>
  <c r="H645" i="16"/>
  <c r="H646" i="16"/>
  <c r="H647" i="16"/>
  <c r="H648" i="16"/>
  <c r="H649" i="16"/>
  <c r="H650" i="16"/>
  <c r="H653" i="16"/>
  <c r="H654" i="16"/>
  <c r="H655" i="16"/>
  <c r="H656" i="16"/>
  <c r="H657" i="16"/>
  <c r="H658" i="16"/>
  <c r="H660" i="16"/>
  <c r="H662" i="16"/>
  <c r="H663" i="16"/>
  <c r="H664" i="16"/>
  <c r="H665" i="16"/>
  <c r="H666" i="16"/>
  <c r="H668" i="16"/>
  <c r="H669" i="16"/>
  <c r="H670" i="16"/>
  <c r="H671" i="16"/>
  <c r="H672" i="16"/>
  <c r="H673" i="16"/>
  <c r="H674" i="16"/>
  <c r="H676" i="16"/>
  <c r="H678" i="16"/>
  <c r="H680" i="16"/>
  <c r="H679" i="16"/>
  <c r="H681" i="16"/>
  <c r="H682" i="16"/>
  <c r="H684" i="16"/>
  <c r="H685" i="16"/>
  <c r="H686" i="16"/>
  <c r="H687" i="16"/>
  <c r="H688" i="16"/>
  <c r="H689" i="16"/>
  <c r="H690" i="16"/>
  <c r="H692" i="16"/>
  <c r="H693" i="16"/>
  <c r="H694" i="16"/>
  <c r="H695" i="16"/>
  <c r="H696" i="16"/>
  <c r="H697" i="16"/>
  <c r="H698" i="16"/>
  <c r="H700" i="16"/>
  <c r="H702" i="16"/>
  <c r="H703" i="16"/>
  <c r="H705" i="16"/>
  <c r="H704" i="16"/>
  <c r="H706" i="16"/>
  <c r="H709" i="16"/>
  <c r="H710" i="16"/>
  <c r="H711" i="16"/>
  <c r="H712" i="16"/>
  <c r="H713" i="16"/>
  <c r="H714" i="16"/>
  <c r="H717" i="16"/>
  <c r="H719" i="16"/>
  <c r="H718" i="16"/>
  <c r="H720" i="16"/>
  <c r="H721" i="16"/>
  <c r="H722" i="16"/>
  <c r="H724" i="16"/>
  <c r="H726" i="16"/>
  <c r="H727" i="16"/>
  <c r="H728" i="16"/>
  <c r="H729" i="16"/>
  <c r="H730" i="16"/>
  <c r="H733" i="16"/>
  <c r="H732" i="16"/>
  <c r="H734" i="16"/>
  <c r="H735" i="16"/>
  <c r="H736" i="16"/>
  <c r="H737" i="16"/>
  <c r="H738" i="16"/>
  <c r="H740" i="16"/>
  <c r="H741" i="16"/>
  <c r="H742" i="16"/>
  <c r="H743" i="16"/>
  <c r="H744" i="16"/>
  <c r="H745" i="16"/>
  <c r="H746" i="16"/>
  <c r="H748" i="16"/>
  <c r="H750" i="16"/>
  <c r="H751" i="16"/>
  <c r="H752" i="16"/>
  <c r="H753" i="16"/>
  <c r="H754" i="16"/>
  <c r="H756" i="16"/>
  <c r="H758" i="16"/>
  <c r="H757" i="16"/>
  <c r="H759" i="16"/>
  <c r="H760" i="16"/>
  <c r="H761" i="16"/>
  <c r="H762" i="16"/>
  <c r="H767" i="16"/>
  <c r="H766" i="16"/>
  <c r="H768" i="16"/>
  <c r="H769" i="16"/>
  <c r="H770" i="16"/>
  <c r="H774" i="16"/>
  <c r="H776" i="16"/>
  <c r="H775" i="16"/>
  <c r="H777" i="16"/>
  <c r="H778" i="16"/>
  <c r="H781" i="16"/>
  <c r="H782" i="16"/>
  <c r="H783" i="16"/>
  <c r="H784" i="16"/>
  <c r="H785" i="16"/>
  <c r="H786" i="16"/>
  <c r="H791" i="16"/>
  <c r="H790" i="16"/>
  <c r="H792" i="16"/>
  <c r="H793" i="16"/>
  <c r="H794" i="16"/>
  <c r="H796" i="16"/>
  <c r="H798" i="16"/>
  <c r="H799" i="16"/>
  <c r="H800" i="16"/>
  <c r="H801" i="16"/>
  <c r="H802" i="16"/>
  <c r="H804" i="16"/>
  <c r="H806" i="16"/>
  <c r="H807" i="16"/>
  <c r="H808" i="16"/>
  <c r="H809" i="16"/>
  <c r="H810" i="16"/>
  <c r="H812" i="16"/>
  <c r="H813" i="16"/>
  <c r="H814" i="16"/>
  <c r="H815" i="16"/>
  <c r="H816" i="16"/>
  <c r="H817" i="16"/>
  <c r="H818" i="16"/>
  <c r="H820" i="16"/>
  <c r="H822" i="16"/>
  <c r="H821" i="16"/>
  <c r="H823" i="16"/>
  <c r="H824" i="16"/>
  <c r="H826" i="16"/>
  <c r="H825" i="16"/>
  <c r="H829" i="16"/>
  <c r="H828" i="16"/>
  <c r="H830" i="16"/>
  <c r="H831" i="16"/>
  <c r="H832" i="16"/>
  <c r="H834" i="16"/>
  <c r="H833" i="16"/>
  <c r="H838" i="16"/>
  <c r="H837" i="16"/>
  <c r="H839" i="16"/>
  <c r="H840" i="16"/>
  <c r="H842" i="16"/>
  <c r="H841" i="16"/>
  <c r="H846" i="16"/>
  <c r="H847" i="16"/>
  <c r="H848" i="16"/>
  <c r="H850" i="16"/>
  <c r="H849" i="16"/>
  <c r="H852" i="16"/>
  <c r="H854" i="16"/>
  <c r="H853" i="16"/>
  <c r="H855" i="16"/>
  <c r="H857" i="16"/>
  <c r="H856" i="16"/>
  <c r="H858" i="16"/>
  <c r="H860" i="16"/>
  <c r="H862" i="16"/>
  <c r="H863" i="16"/>
  <c r="H865" i="16"/>
  <c r="H864" i="16"/>
  <c r="H866" i="16"/>
  <c r="H868" i="16"/>
  <c r="H870" i="16"/>
  <c r="H869" i="16"/>
  <c r="H872" i="16"/>
  <c r="H871" i="16"/>
  <c r="H873" i="16"/>
  <c r="H874" i="16"/>
  <c r="H876" i="16"/>
  <c r="H877" i="16"/>
  <c r="H878" i="16"/>
  <c r="H879" i="16"/>
  <c r="H880" i="16"/>
  <c r="H881" i="16"/>
  <c r="H882" i="16"/>
  <c r="H884" i="16"/>
  <c r="H885" i="16"/>
  <c r="H886" i="16"/>
  <c r="H888" i="16"/>
  <c r="H887" i="16"/>
  <c r="H889" i="16"/>
  <c r="H890" i="16"/>
  <c r="H894" i="16"/>
  <c r="H895" i="16"/>
  <c r="H896" i="16"/>
  <c r="H897" i="16"/>
  <c r="H898" i="16"/>
  <c r="H903" i="16"/>
  <c r="H902" i="16"/>
  <c r="H904" i="16"/>
  <c r="H905" i="16"/>
  <c r="H906" i="16"/>
  <c r="H910" i="16"/>
  <c r="H909" i="16"/>
  <c r="H911" i="16"/>
  <c r="H912" i="16"/>
  <c r="H913" i="16"/>
  <c r="H914" i="16"/>
  <c r="H917" i="16"/>
  <c r="H918" i="16"/>
  <c r="H919" i="16"/>
  <c r="H921" i="16"/>
  <c r="H920" i="16"/>
  <c r="H922" i="16"/>
  <c r="H924" i="16"/>
  <c r="H925" i="16"/>
  <c r="H926" i="16"/>
  <c r="H927" i="16"/>
  <c r="H928" i="16"/>
  <c r="H929" i="16"/>
  <c r="H930" i="16"/>
  <c r="H933" i="16"/>
  <c r="H932" i="16"/>
  <c r="H934" i="16"/>
  <c r="H935" i="16"/>
  <c r="H936" i="16"/>
  <c r="H937" i="16"/>
  <c r="H938" i="16"/>
  <c r="H940" i="16"/>
  <c r="H941" i="16"/>
  <c r="H942" i="16"/>
  <c r="H944" i="16"/>
  <c r="H943" i="16"/>
  <c r="H945" i="16"/>
  <c r="H946" i="16"/>
  <c r="H948" i="16"/>
  <c r="H950" i="16"/>
  <c r="H951" i="16"/>
  <c r="H952" i="16"/>
  <c r="H953" i="16"/>
  <c r="H954" i="16"/>
  <c r="H956" i="16"/>
  <c r="H958" i="16"/>
  <c r="H960" i="16"/>
  <c r="H959" i="16"/>
  <c r="H961" i="16"/>
  <c r="H962" i="16"/>
  <c r="H965" i="16"/>
  <c r="H967" i="16"/>
  <c r="H966" i="16"/>
  <c r="H968" i="16"/>
  <c r="H969" i="16"/>
  <c r="H970" i="16"/>
  <c r="H974" i="16"/>
  <c r="H973" i="16"/>
  <c r="H975" i="16"/>
  <c r="H976" i="16"/>
  <c r="H977" i="16"/>
  <c r="H978" i="16"/>
  <c r="H980" i="16"/>
  <c r="H982" i="16"/>
  <c r="H983" i="16"/>
  <c r="H984" i="16"/>
  <c r="H985" i="16"/>
  <c r="H986" i="16"/>
  <c r="H988" i="16"/>
  <c r="H990" i="16"/>
  <c r="H992" i="16"/>
  <c r="H991" i="16"/>
  <c r="H994" i="16"/>
  <c r="H993" i="16"/>
  <c r="H997" i="16"/>
  <c r="H996" i="16"/>
  <c r="H998" i="16"/>
  <c r="H999" i="16"/>
  <c r="H1001" i="16"/>
  <c r="H1000" i="16"/>
  <c r="H1002" i="16"/>
  <c r="H1004" i="16"/>
  <c r="H1006" i="16"/>
  <c r="H1008" i="16"/>
  <c r="H1007" i="16"/>
  <c r="H1010" i="16"/>
  <c r="H1009" i="16"/>
  <c r="H1012" i="16"/>
  <c r="H1014" i="16"/>
  <c r="H1015" i="16"/>
  <c r="H1017" i="16"/>
  <c r="H1016" i="16"/>
  <c r="H1018" i="16"/>
  <c r="H1022" i="16"/>
  <c r="H1021" i="16"/>
  <c r="H1023" i="16"/>
  <c r="H1024" i="16"/>
  <c r="H1026" i="16"/>
  <c r="H1025" i="16"/>
  <c r="H1030" i="16"/>
  <c r="H1031" i="16"/>
  <c r="H1033" i="16"/>
  <c r="H1032" i="16"/>
  <c r="H1034" i="16"/>
  <c r="H1038" i="16"/>
  <c r="H1037" i="16"/>
  <c r="H1040" i="16"/>
  <c r="H1039" i="16"/>
  <c r="H1042" i="16"/>
  <c r="H1041" i="16"/>
  <c r="H1046" i="16"/>
  <c r="H1047" i="16"/>
  <c r="H1048" i="16"/>
  <c r="H1049" i="16"/>
  <c r="H1050" i="16"/>
  <c r="H1052" i="16"/>
  <c r="H1054" i="16"/>
  <c r="H1056" i="16"/>
  <c r="H1055" i="16"/>
  <c r="H1057" i="16"/>
  <c r="H1058" i="16"/>
  <c r="H1060" i="16"/>
  <c r="H1061" i="16"/>
  <c r="H1062" i="16"/>
  <c r="H1063" i="16"/>
  <c r="H1064" i="16"/>
  <c r="H1065" i="16"/>
  <c r="H1066" i="16"/>
  <c r="H1068" i="16"/>
  <c r="H1069" i="16"/>
  <c r="H1070" i="16"/>
  <c r="H1072" i="16"/>
  <c r="H1071" i="16"/>
  <c r="H1073" i="16"/>
  <c r="H1074" i="16"/>
  <c r="H1076" i="16"/>
  <c r="H1078" i="16"/>
  <c r="H1079" i="16"/>
  <c r="H1080" i="16"/>
  <c r="H1081" i="16"/>
  <c r="H1082" i="16"/>
  <c r="H1086" i="16"/>
  <c r="H1087" i="16"/>
  <c r="H1088" i="16"/>
  <c r="H1090" i="16"/>
  <c r="H1089" i="16"/>
  <c r="H1095" i="16"/>
  <c r="H1094" i="16"/>
  <c r="H1097" i="16"/>
  <c r="H1096" i="16"/>
  <c r="H1098" i="16"/>
  <c r="H1101" i="16"/>
  <c r="H1102" i="16"/>
  <c r="H1103" i="16"/>
  <c r="H1104" i="16"/>
  <c r="H1105" i="16"/>
  <c r="H1106" i="16"/>
  <c r="H1111" i="16"/>
  <c r="H1110" i="16"/>
  <c r="H1112" i="16"/>
  <c r="H1113" i="16"/>
  <c r="H1114" i="16"/>
  <c r="H1116" i="16"/>
  <c r="H1118" i="16"/>
  <c r="H1119" i="16"/>
  <c r="H1120" i="16"/>
  <c r="H1121" i="16"/>
  <c r="H1122" i="16"/>
  <c r="H1124" i="16"/>
  <c r="H1126" i="16"/>
  <c r="H1127" i="16"/>
  <c r="H1128" i="16"/>
  <c r="H1129" i="16"/>
  <c r="H1130" i="16"/>
  <c r="H1132" i="16"/>
  <c r="H1134" i="16"/>
  <c r="H1136" i="16"/>
  <c r="H1135" i="16"/>
  <c r="H1138" i="16"/>
  <c r="H1137" i="16"/>
  <c r="H1140" i="16"/>
  <c r="H1142" i="16"/>
  <c r="H1143" i="16"/>
  <c r="H1144" i="16"/>
  <c r="H1145" i="16"/>
  <c r="H1146" i="16"/>
  <c r="H1149" i="16"/>
  <c r="H1150" i="16"/>
  <c r="H1151" i="16"/>
  <c r="H1152" i="16"/>
  <c r="H1153" i="16"/>
  <c r="H1154" i="16"/>
  <c r="H1158" i="16"/>
  <c r="H1159" i="16"/>
  <c r="H1160" i="16"/>
  <c r="H1161" i="16"/>
  <c r="H1162" i="16"/>
  <c r="H1166" i="16"/>
  <c r="H1165" i="16"/>
  <c r="H1167" i="16"/>
  <c r="H1168" i="16"/>
  <c r="H1169" i="16"/>
  <c r="H1170" i="16"/>
  <c r="H1172" i="16"/>
  <c r="H1173" i="16"/>
  <c r="H1174" i="16"/>
  <c r="H1175" i="16"/>
  <c r="H1176" i="16"/>
  <c r="H1177" i="16"/>
  <c r="H1178" i="16"/>
  <c r="H1180" i="16"/>
  <c r="H1182" i="16"/>
  <c r="H1181" i="16"/>
  <c r="H1183" i="16"/>
  <c r="H1184" i="16"/>
  <c r="H1185" i="16"/>
  <c r="H1186" i="16"/>
  <c r="H1188" i="16"/>
  <c r="H1189" i="16"/>
  <c r="H1190" i="16"/>
  <c r="H1191" i="16"/>
  <c r="H1192" i="16"/>
  <c r="H1193" i="16"/>
  <c r="H1194" i="16"/>
  <c r="H1196" i="16"/>
  <c r="H1197" i="16"/>
  <c r="H1198" i="16"/>
  <c r="H1200" i="16"/>
  <c r="H1199" i="16"/>
  <c r="H1201" i="16"/>
  <c r="H1202" i="16"/>
  <c r="H1204" i="16"/>
  <c r="H1205" i="16"/>
  <c r="H1207" i="16"/>
  <c r="H1206" i="16"/>
  <c r="H1209" i="16"/>
  <c r="H1208" i="16"/>
  <c r="H1210" i="16"/>
  <c r="H1214" i="16"/>
  <c r="H1215" i="16"/>
  <c r="H1216" i="16"/>
  <c r="H1217" i="16"/>
  <c r="H1218" i="16"/>
  <c r="H1221" i="16"/>
  <c r="H1222" i="16"/>
  <c r="H1224" i="16"/>
  <c r="H1223" i="16"/>
  <c r="H1225" i="16"/>
  <c r="H1226" i="16"/>
  <c r="H1230" i="16"/>
  <c r="H1231" i="16"/>
  <c r="H1232" i="16"/>
  <c r="H1233" i="16"/>
  <c r="H1234" i="16"/>
  <c r="H1236" i="16"/>
  <c r="H1237" i="16"/>
  <c r="H1239" i="16"/>
  <c r="H1238" i="16"/>
  <c r="H1240" i="16"/>
  <c r="H1241" i="16"/>
  <c r="H1242" i="16"/>
  <c r="H1244" i="16"/>
  <c r="H1246" i="16"/>
  <c r="H1245" i="16"/>
  <c r="H1247" i="16"/>
  <c r="H1248" i="16"/>
  <c r="H1249" i="16"/>
  <c r="H1250" i="16"/>
  <c r="H1252" i="16"/>
  <c r="H1255" i="16"/>
  <c r="H1254" i="16"/>
  <c r="H1256" i="16"/>
  <c r="H1257" i="16"/>
  <c r="H1258" i="16"/>
  <c r="H1260" i="16"/>
  <c r="H1261" i="16"/>
  <c r="H1262" i="16"/>
  <c r="H1264" i="16"/>
  <c r="H1263" i="16"/>
  <c r="H1266" i="16"/>
  <c r="H1265" i="16"/>
  <c r="H1269" i="16"/>
  <c r="H1268" i="16"/>
  <c r="H1271" i="16"/>
  <c r="H1270" i="16"/>
  <c r="H1273" i="16"/>
  <c r="H1272" i="16"/>
  <c r="H1274" i="16"/>
  <c r="H1278" i="16"/>
  <c r="H1279" i="16"/>
  <c r="H1280" i="16"/>
  <c r="H1282" i="16"/>
  <c r="H1281" i="16"/>
  <c r="H1285" i="16"/>
  <c r="H1286" i="16"/>
  <c r="H1287" i="16"/>
  <c r="H1289" i="16"/>
  <c r="H1288" i="16"/>
  <c r="H1290" i="16"/>
  <c r="H1294" i="16"/>
  <c r="H1293" i="16"/>
  <c r="H1295" i="16"/>
  <c r="H1296" i="16"/>
  <c r="H1297" i="16"/>
  <c r="H1298" i="16"/>
  <c r="H1300" i="16"/>
  <c r="H1301" i="16"/>
  <c r="H1303" i="16"/>
  <c r="H1302" i="16"/>
  <c r="H1305" i="16"/>
  <c r="H1304" i="16"/>
  <c r="H1306" i="16"/>
  <c r="H1308" i="16"/>
  <c r="H1310" i="16"/>
  <c r="H1309" i="16"/>
  <c r="H1311" i="16"/>
  <c r="H1313" i="16"/>
  <c r="H1312" i="16"/>
  <c r="H1314" i="16"/>
  <c r="H1316" i="16"/>
  <c r="H1318" i="16"/>
  <c r="H1319" i="16"/>
  <c r="H1321" i="16"/>
  <c r="H1320" i="16"/>
  <c r="H1322" i="16"/>
  <c r="H1324" i="16"/>
  <c r="H1326" i="16"/>
  <c r="H1327" i="16"/>
  <c r="H1328" i="16"/>
  <c r="H1329" i="16"/>
  <c r="H1330" i="16"/>
  <c r="H1332" i="16"/>
  <c r="H1333" i="16"/>
  <c r="H1334" i="16"/>
  <c r="H1335" i="16"/>
  <c r="H1336" i="16"/>
  <c r="H1337" i="16"/>
  <c r="H1338" i="16"/>
  <c r="H1342" i="16"/>
  <c r="H1341" i="16"/>
  <c r="H1343" i="16"/>
  <c r="H1344" i="16"/>
  <c r="H1345" i="16"/>
  <c r="H1346" i="16"/>
  <c r="H1349" i="16"/>
  <c r="H1350" i="16"/>
  <c r="H1351" i="16"/>
  <c r="H1352" i="16"/>
  <c r="H1353" i="16"/>
  <c r="H1354" i="16"/>
  <c r="H1358" i="16"/>
  <c r="H1359" i="16"/>
  <c r="H1360" i="16"/>
  <c r="H1361" i="16"/>
  <c r="H1362" i="16"/>
  <c r="H1364" i="16"/>
  <c r="H1366" i="16"/>
  <c r="H1367" i="16"/>
  <c r="H1368" i="16"/>
  <c r="H1369" i="16"/>
  <c r="H1370" i="16"/>
  <c r="H1372" i="16"/>
  <c r="H1374" i="16"/>
  <c r="H1375" i="16"/>
  <c r="H1376" i="16"/>
  <c r="H1377" i="16"/>
  <c r="H1378" i="16"/>
  <c r="H1381" i="16"/>
  <c r="H1380" i="16"/>
  <c r="H1383" i="16"/>
  <c r="H1382" i="16"/>
  <c r="H1384" i="16"/>
  <c r="H1385" i="16"/>
  <c r="H1386" i="16"/>
  <c r="H1388" i="16"/>
  <c r="H1389" i="16"/>
  <c r="H1390" i="16"/>
  <c r="H1391" i="16"/>
  <c r="H1392" i="16"/>
  <c r="H1394" i="16"/>
  <c r="H1393" i="16"/>
  <c r="H1396" i="16"/>
  <c r="H1398" i="16"/>
  <c r="H1399" i="16"/>
  <c r="H1400" i="16"/>
  <c r="H1401" i="16"/>
  <c r="H1402" i="16"/>
  <c r="H1406" i="16"/>
  <c r="H1407" i="16"/>
  <c r="H1408" i="16"/>
  <c r="H1410" i="16"/>
  <c r="H1409" i="16"/>
  <c r="H1414" i="16"/>
  <c r="H1415" i="16"/>
  <c r="H1416" i="16"/>
  <c r="H1417" i="16"/>
  <c r="H1418" i="16"/>
  <c r="H1422" i="16"/>
  <c r="H1421" i="16"/>
  <c r="H1423" i="16"/>
  <c r="H1424" i="16"/>
  <c r="H1425" i="16"/>
  <c r="H1426" i="16"/>
  <c r="H1428" i="16"/>
  <c r="H1429" i="16"/>
  <c r="H1430" i="16"/>
  <c r="H1431" i="16"/>
  <c r="H1432" i="16"/>
  <c r="H1433" i="16"/>
  <c r="H1434" i="16"/>
  <c r="H1438" i="16"/>
  <c r="H1440" i="16"/>
  <c r="H1439" i="16"/>
  <c r="H1442" i="16"/>
  <c r="H1441" i="16"/>
  <c r="H1445" i="16"/>
  <c r="H1447" i="16"/>
  <c r="H1446" i="16"/>
  <c r="H1449" i="16"/>
  <c r="H1448" i="16"/>
  <c r="H1450" i="16"/>
  <c r="H1453" i="16"/>
  <c r="H1454" i="16"/>
  <c r="H1455" i="16"/>
  <c r="H1456" i="16"/>
  <c r="H1458" i="16"/>
  <c r="H1457" i="16"/>
  <c r="H1460" i="16"/>
  <c r="H1461" i="16"/>
  <c r="H1462" i="16"/>
  <c r="H1463" i="16"/>
  <c r="H1465" i="16"/>
  <c r="H1464" i="16"/>
  <c r="H1466" i="16"/>
  <c r="H1470" i="16"/>
  <c r="H1469" i="16"/>
  <c r="H1471" i="16"/>
  <c r="H1472" i="16"/>
  <c r="H1474" i="16"/>
  <c r="H1473" i="16"/>
  <c r="H1479" i="16"/>
  <c r="H1478" i="16"/>
  <c r="H1480" i="16"/>
  <c r="H1481" i="16"/>
  <c r="H1482" i="16"/>
  <c r="H1486" i="16"/>
  <c r="H1485" i="16"/>
  <c r="H1487" i="16"/>
  <c r="H1488" i="16"/>
  <c r="H1489" i="16"/>
  <c r="H1490" i="16"/>
  <c r="H1493" i="16"/>
  <c r="H1495" i="16"/>
  <c r="H1494" i="16"/>
  <c r="H1496" i="16"/>
  <c r="H1497" i="16"/>
  <c r="H1498" i="16"/>
  <c r="H1500" i="16"/>
  <c r="H1501" i="16"/>
  <c r="H1503" i="16"/>
  <c r="H1502" i="16"/>
  <c r="H1504" i="16"/>
  <c r="H1505" i="16"/>
  <c r="H1506" i="16"/>
  <c r="H1509" i="16"/>
  <c r="H1510" i="16"/>
  <c r="H1511" i="16"/>
  <c r="H1512" i="16"/>
  <c r="H1513" i="16"/>
  <c r="H1514" i="16"/>
  <c r="H1516" i="16"/>
  <c r="H1518" i="16"/>
  <c r="H1517" i="16"/>
  <c r="H1519" i="16"/>
  <c r="H1520" i="16"/>
  <c r="H1521" i="16"/>
  <c r="H1522" i="16"/>
  <c r="H1524" i="16"/>
  <c r="H1525" i="16"/>
  <c r="H1527" i="16"/>
  <c r="H1526" i="16"/>
  <c r="H1528" i="16"/>
  <c r="H1529" i="16"/>
  <c r="H1530" i="16"/>
  <c r="H1534" i="16"/>
  <c r="H1535" i="16"/>
  <c r="H1536" i="16"/>
  <c r="H1537" i="16"/>
  <c r="H1538" i="16"/>
  <c r="H1541" i="16"/>
  <c r="H1542" i="16"/>
  <c r="H1543" i="16"/>
  <c r="H1544" i="16"/>
  <c r="H1545" i="16"/>
  <c r="H1546" i="16"/>
  <c r="H1550" i="16"/>
  <c r="H1552" i="16"/>
  <c r="H1551" i="16"/>
  <c r="H1553" i="16"/>
  <c r="H1554" i="16"/>
  <c r="H1556" i="16"/>
  <c r="H1559" i="16"/>
  <c r="H1558" i="16"/>
  <c r="H1561" i="16"/>
  <c r="H1560" i="16"/>
  <c r="H1562" i="16"/>
  <c r="H1564" i="16"/>
  <c r="H1566" i="16"/>
  <c r="H1567" i="16"/>
  <c r="H1568" i="16"/>
  <c r="H1569" i="16"/>
  <c r="H1570" i="16"/>
  <c r="H1573" i="16"/>
  <c r="H1572" i="16"/>
  <c r="H1575" i="16"/>
  <c r="H1574" i="16"/>
  <c r="H1576" i="16"/>
  <c r="H1578" i="16"/>
  <c r="H1577" i="16"/>
  <c r="H1581" i="16"/>
  <c r="H1580" i="16"/>
  <c r="H1582" i="16"/>
  <c r="H1584" i="16"/>
  <c r="H1583" i="16"/>
  <c r="H1585" i="16"/>
  <c r="H1586" i="16"/>
  <c r="H1589" i="16"/>
  <c r="H1590" i="16"/>
  <c r="H1591" i="16"/>
  <c r="H1592" i="16"/>
  <c r="H1594" i="16"/>
  <c r="H1593" i="16"/>
  <c r="H1598" i="16"/>
  <c r="H1599" i="16"/>
  <c r="H1601" i="16"/>
  <c r="H1600" i="16"/>
  <c r="H1602" i="16"/>
  <c r="H1605" i="16"/>
  <c r="H1606" i="16"/>
  <c r="H1607" i="16"/>
  <c r="H1608" i="16"/>
  <c r="H1609" i="16"/>
  <c r="H1610" i="16"/>
  <c r="H1613" i="16"/>
  <c r="H1614" i="16"/>
  <c r="H1616" i="16"/>
  <c r="H1615" i="16"/>
  <c r="H1617" i="16"/>
  <c r="H1618" i="16"/>
  <c r="H1621" i="16"/>
  <c r="H1622" i="16"/>
  <c r="H1623" i="16"/>
  <c r="H1624" i="16"/>
  <c r="H1626" i="16"/>
  <c r="H1625" i="16"/>
  <c r="H1629" i="16"/>
  <c r="H1630" i="16"/>
  <c r="H1632" i="16"/>
  <c r="H1631" i="16"/>
  <c r="H1633" i="16"/>
  <c r="H1634" i="16"/>
  <c r="H1637" i="16"/>
  <c r="H1639" i="16"/>
  <c r="H1638" i="16"/>
  <c r="H1641" i="16"/>
  <c r="H1640" i="16"/>
  <c r="H1642" i="16"/>
  <c r="H1644" i="16"/>
  <c r="H1646" i="16"/>
  <c r="H1645" i="16"/>
  <c r="H1647" i="16"/>
  <c r="H1649" i="16"/>
  <c r="H1648" i="16"/>
  <c r="H1650" i="16"/>
  <c r="H1653" i="16"/>
  <c r="H1654" i="16"/>
  <c r="H1655" i="16"/>
  <c r="H1656" i="16"/>
  <c r="H1657" i="16"/>
  <c r="H1658" i="16"/>
  <c r="H1662" i="16"/>
  <c r="H1663" i="16"/>
  <c r="H1664" i="16"/>
  <c r="H1665" i="16"/>
  <c r="H1666" i="16"/>
  <c r="H1670" i="16"/>
  <c r="H1671" i="16"/>
  <c r="H1672" i="16"/>
  <c r="H1673" i="16"/>
  <c r="H1674" i="16"/>
  <c r="H1678" i="16"/>
  <c r="H1677" i="16"/>
  <c r="H1680" i="16"/>
  <c r="H1679" i="16"/>
  <c r="H1681" i="16"/>
  <c r="H1682" i="16"/>
  <c r="H1685" i="16"/>
  <c r="H1686" i="16"/>
  <c r="H1687" i="16"/>
  <c r="H1688" i="16"/>
  <c r="H1689" i="16"/>
  <c r="H1690" i="16"/>
  <c r="H1694" i="16"/>
  <c r="H1695" i="16"/>
  <c r="H1697" i="16"/>
  <c r="H1696" i="16"/>
  <c r="H1698" i="16"/>
  <c r="H1702" i="16"/>
  <c r="H1701" i="16"/>
  <c r="H1703" i="16"/>
  <c r="H1704" i="16"/>
  <c r="H1706" i="16"/>
  <c r="H1705" i="16"/>
  <c r="H1708" i="16"/>
  <c r="H1710" i="16"/>
  <c r="H1711" i="16"/>
  <c r="H1712" i="16"/>
  <c r="H1713" i="16"/>
  <c r="H1714" i="16"/>
  <c r="H1716" i="16"/>
  <c r="H1718" i="16"/>
  <c r="H1719" i="16"/>
  <c r="H1720" i="16"/>
  <c r="H1722" i="16"/>
  <c r="H1721" i="16"/>
  <c r="H1726" i="16"/>
  <c r="H1725" i="16"/>
  <c r="H1728" i="16"/>
  <c r="H1727" i="16"/>
  <c r="H1729" i="16"/>
  <c r="H1730" i="16"/>
  <c r="H1734" i="16"/>
  <c r="H1735" i="16"/>
  <c r="H1736" i="16"/>
  <c r="H1738" i="16"/>
  <c r="H1737" i="16"/>
  <c r="H1742" i="16"/>
  <c r="H1741" i="16"/>
  <c r="H1744" i="16"/>
  <c r="H1743" i="16"/>
  <c r="H1745" i="16"/>
  <c r="H1746" i="16"/>
  <c r="H1748" i="16"/>
  <c r="H1749" i="16"/>
  <c r="H1750" i="16"/>
  <c r="H1751" i="16"/>
  <c r="H1752" i="16"/>
  <c r="H1754" i="16"/>
  <c r="H1753" i="16"/>
  <c r="H1757" i="16"/>
  <c r="H1756" i="16"/>
  <c r="H1758" i="16"/>
  <c r="H1759" i="16"/>
  <c r="H1761" i="16"/>
  <c r="H1760" i="16"/>
  <c r="H1762" i="16"/>
  <c r="H1764" i="16"/>
  <c r="H1766" i="16"/>
  <c r="H1767" i="16"/>
  <c r="H1768" i="16"/>
  <c r="H1770" i="16"/>
  <c r="H1769" i="16"/>
  <c r="H1774" i="16"/>
  <c r="H1773" i="16"/>
  <c r="H1775" i="16"/>
  <c r="H1776" i="16"/>
  <c r="H1777" i="16"/>
  <c r="H1778" i="16"/>
  <c r="H1781" i="16"/>
  <c r="H1782" i="16"/>
  <c r="H1784" i="16"/>
  <c r="H1783" i="16"/>
  <c r="H1785" i="16"/>
  <c r="H1786" i="16"/>
  <c r="H1789" i="16"/>
  <c r="H1790" i="16"/>
  <c r="H1792" i="16"/>
  <c r="H1791" i="16"/>
  <c r="H1793" i="16"/>
  <c r="H1794" i="16"/>
  <c r="H1797" i="16"/>
  <c r="H1799" i="16"/>
  <c r="H1798" i="16"/>
  <c r="H1800" i="16"/>
  <c r="H1802" i="16"/>
  <c r="H1801" i="16"/>
  <c r="H1806" i="16"/>
  <c r="H1808" i="16"/>
  <c r="H1807" i="16"/>
  <c r="H1809" i="16"/>
  <c r="H1810" i="16"/>
  <c r="H1813" i="16"/>
  <c r="H1814" i="16"/>
  <c r="H1815" i="16"/>
  <c r="H1816" i="16"/>
  <c r="H1817" i="16"/>
  <c r="H1818" i="16"/>
  <c r="H1821" i="16"/>
  <c r="H1822" i="16"/>
  <c r="H1823" i="16"/>
  <c r="H1824" i="16"/>
  <c r="H1825" i="16"/>
  <c r="H1826" i="16"/>
  <c r="H1829" i="16"/>
  <c r="H1830" i="16"/>
  <c r="H1831" i="16"/>
  <c r="H1832" i="16"/>
  <c r="H1834" i="16"/>
  <c r="H1833" i="16"/>
  <c r="H1836" i="16"/>
  <c r="H1838" i="16"/>
  <c r="H1837" i="16"/>
  <c r="H1840" i="16"/>
  <c r="H1839" i="16"/>
  <c r="H1841" i="16"/>
  <c r="H1842" i="16"/>
  <c r="H1846" i="16"/>
  <c r="H1847" i="16"/>
  <c r="H1848" i="16"/>
  <c r="H1849" i="16"/>
  <c r="H1850" i="16"/>
  <c r="H1854" i="16"/>
  <c r="H1856" i="16"/>
  <c r="H1855" i="16"/>
  <c r="H1857" i="16"/>
  <c r="H1858" i="16"/>
  <c r="H1862" i="16"/>
  <c r="H1863" i="16"/>
  <c r="H1864" i="16"/>
  <c r="H1866" i="16"/>
  <c r="H1865" i="16"/>
  <c r="H1869" i="16"/>
  <c r="H1870" i="16"/>
  <c r="H1871" i="16"/>
  <c r="H1873" i="16"/>
  <c r="H1872" i="16"/>
  <c r="H1874" i="16"/>
  <c r="H1878" i="16"/>
  <c r="H1879" i="16"/>
  <c r="H1881" i="16"/>
  <c r="H1880" i="16"/>
  <c r="H1882" i="16"/>
  <c r="H1884" i="16"/>
  <c r="H1886" i="16"/>
  <c r="H1887" i="16"/>
  <c r="H1888" i="16"/>
  <c r="H1889" i="16"/>
  <c r="H1890" i="16"/>
  <c r="H1894" i="16"/>
  <c r="H1895" i="16"/>
  <c r="H1897" i="16"/>
  <c r="H1896" i="16"/>
  <c r="H1898" i="16"/>
  <c r="H1901" i="16"/>
  <c r="H1902" i="16"/>
  <c r="H1903" i="16"/>
  <c r="H1905" i="16"/>
  <c r="H1904" i="16"/>
  <c r="H1906" i="16"/>
  <c r="H1908" i="16"/>
  <c r="H1909" i="16"/>
  <c r="H1910" i="16"/>
  <c r="H1911" i="16"/>
  <c r="H1912" i="16"/>
  <c r="H1913" i="16"/>
  <c r="H1914" i="16"/>
  <c r="H1916" i="16"/>
  <c r="H1918" i="16"/>
  <c r="H1919" i="16"/>
  <c r="H1920" i="16"/>
  <c r="H1922" i="16"/>
  <c r="H1921" i="16"/>
  <c r="H1925" i="16"/>
  <c r="H1926" i="16"/>
  <c r="H1927" i="16"/>
  <c r="H1928" i="16"/>
  <c r="H1929" i="16"/>
  <c r="H1930" i="16"/>
  <c r="H1933" i="16"/>
  <c r="H1934" i="16"/>
  <c r="H1936" i="16"/>
  <c r="H1935" i="16"/>
  <c r="H1937" i="16"/>
  <c r="H1938" i="16"/>
  <c r="H1941" i="16"/>
  <c r="H1942" i="16"/>
  <c r="H1943" i="16"/>
  <c r="H1944" i="16"/>
  <c r="H1945" i="16"/>
  <c r="H1946" i="16"/>
  <c r="H1948" i="16"/>
  <c r="H1949" i="16"/>
  <c r="H1950" i="16"/>
  <c r="H1952" i="16"/>
  <c r="H1951" i="16"/>
  <c r="H1953" i="16"/>
  <c r="H1954" i="16"/>
  <c r="H1956" i="16"/>
  <c r="H1958" i="16"/>
  <c r="H1960" i="16"/>
  <c r="H1959" i="16"/>
  <c r="H1961" i="16"/>
  <c r="H1962" i="16"/>
  <c r="H1964" i="16"/>
  <c r="H1963" i="16"/>
  <c r="H1966" i="16"/>
  <c r="H1967" i="16"/>
  <c r="H1968" i="16"/>
  <c r="H1970" i="16"/>
  <c r="H1969" i="16"/>
  <c r="H1972" i="16"/>
  <c r="H1974" i="16"/>
  <c r="H1975" i="16"/>
  <c r="H1976" i="16"/>
  <c r="H1977" i="16"/>
  <c r="H1978" i="16"/>
  <c r="H1982" i="16"/>
  <c r="H1984" i="16"/>
  <c r="H1983" i="16"/>
  <c r="H1985" i="16"/>
  <c r="H1986" i="16"/>
  <c r="H1990" i="16"/>
  <c r="H1989" i="16"/>
  <c r="H1991" i="16"/>
  <c r="H1993" i="16"/>
  <c r="H1992" i="16"/>
  <c r="H1994" i="16"/>
  <c r="H1999" i="16"/>
  <c r="H1998" i="16"/>
  <c r="H2000" i="16"/>
  <c r="H2001" i="16"/>
  <c r="H2002" i="16"/>
  <c r="H2006" i="16"/>
  <c r="H2008" i="16"/>
  <c r="H2007" i="16"/>
  <c r="H2009" i="16"/>
  <c r="H2010" i="16"/>
  <c r="H2012" i="16"/>
  <c r="H2013" i="16"/>
  <c r="H2014" i="16"/>
  <c r="H2016" i="16"/>
  <c r="H2015" i="16"/>
  <c r="H2017" i="16"/>
  <c r="H2018" i="16"/>
  <c r="H2021" i="16"/>
  <c r="H2020" i="16"/>
  <c r="H2022" i="16"/>
  <c r="H2024" i="16"/>
  <c r="H2023" i="16"/>
  <c r="H2025" i="16"/>
  <c r="H2026" i="16"/>
  <c r="H2030" i="16"/>
  <c r="H2032" i="16"/>
  <c r="H2031" i="16"/>
  <c r="H2033" i="16"/>
  <c r="H2034" i="16"/>
  <c r="H2038" i="16"/>
  <c r="H2040" i="16"/>
  <c r="H2039" i="16"/>
  <c r="H2041" i="16"/>
  <c r="H2042" i="16"/>
  <c r="H2044" i="16"/>
  <c r="H2046" i="16"/>
  <c r="H2048" i="16"/>
  <c r="H2047" i="16"/>
  <c r="H2049" i="16"/>
  <c r="H2050" i="16"/>
  <c r="H2054" i="16"/>
  <c r="H2055" i="16"/>
  <c r="H2056" i="16"/>
  <c r="H2057" i="16"/>
  <c r="H2058" i="16"/>
  <c r="H2062" i="16"/>
  <c r="H2064" i="16"/>
  <c r="H2063" i="16"/>
  <c r="H2065" i="16"/>
  <c r="H2066" i="16"/>
  <c r="H2070" i="16"/>
  <c r="H2072" i="16"/>
  <c r="H2071" i="16"/>
  <c r="H2073" i="16"/>
  <c r="H2074" i="16"/>
  <c r="H2078" i="16"/>
  <c r="H2080" i="16"/>
  <c r="H2079" i="16"/>
  <c r="H2082" i="16"/>
  <c r="H2081" i="16"/>
  <c r="H2084" i="16"/>
  <c r="H2086" i="16"/>
  <c r="H2088" i="16"/>
  <c r="H2087" i="16"/>
  <c r="H2089" i="16"/>
  <c r="H2090" i="16"/>
  <c r="H2094" i="16"/>
  <c r="H2096" i="16"/>
  <c r="H2095" i="16"/>
  <c r="H2098" i="16"/>
  <c r="H2097" i="16"/>
  <c r="H2100" i="16"/>
  <c r="H2102" i="16"/>
  <c r="H2103" i="16"/>
  <c r="H2104" i="16"/>
  <c r="H2105" i="16"/>
  <c r="H2106" i="16"/>
  <c r="H2108" i="16"/>
  <c r="H2110" i="16"/>
  <c r="H2111" i="16"/>
  <c r="H2113" i="16"/>
  <c r="H2112" i="16"/>
  <c r="H2114" i="16"/>
  <c r="H2118" i="16"/>
  <c r="H2120" i="16"/>
  <c r="H2119" i="16"/>
  <c r="H2121" i="16"/>
  <c r="H2122" i="16"/>
  <c r="H2126" i="16"/>
  <c r="H2128" i="16"/>
  <c r="H2127" i="16"/>
  <c r="H2129" i="16"/>
  <c r="H2130" i="16"/>
  <c r="H2134" i="16"/>
  <c r="H2136" i="16"/>
  <c r="H2135" i="16"/>
  <c r="H2137" i="16"/>
  <c r="H2138" i="16"/>
  <c r="H2140" i="16"/>
  <c r="H2142" i="16"/>
  <c r="H2143" i="16"/>
  <c r="H2145" i="16"/>
  <c r="H2144" i="16"/>
  <c r="H2146" i="16"/>
  <c r="H2148" i="16"/>
  <c r="H2150" i="16"/>
  <c r="H2152" i="16"/>
  <c r="H2151" i="16"/>
  <c r="H2153" i="16"/>
  <c r="H2154" i="16"/>
  <c r="H2158" i="16"/>
  <c r="H2159" i="16"/>
  <c r="H2161" i="16"/>
  <c r="H2160" i="16"/>
  <c r="H2162" i="16"/>
  <c r="H2166" i="16"/>
  <c r="H2167" i="16"/>
  <c r="H2169" i="16"/>
  <c r="H2168" i="16"/>
  <c r="H2170" i="16"/>
  <c r="H2174" i="16"/>
  <c r="H2173" i="16"/>
  <c r="H2176" i="16"/>
  <c r="H2175" i="16"/>
  <c r="H2177" i="16"/>
  <c r="H2178" i="16"/>
  <c r="H2182" i="16"/>
  <c r="H2181" i="16"/>
  <c r="H2183" i="16"/>
  <c r="H2184" i="16"/>
  <c r="H2185" i="16"/>
  <c r="H2186" i="16"/>
  <c r="H2192" i="16"/>
  <c r="H2191" i="16"/>
  <c r="H2193" i="16"/>
  <c r="H2194" i="16"/>
  <c r="H2197" i="16"/>
  <c r="H2200" i="16"/>
  <c r="H2199" i="16"/>
  <c r="H2201" i="16"/>
  <c r="H2202" i="16"/>
  <c r="H2208" i="16"/>
  <c r="H2207" i="16"/>
  <c r="H2209" i="16"/>
  <c r="H2210" i="16"/>
  <c r="H2212" i="16"/>
  <c r="H2214" i="16"/>
  <c r="H2216" i="16"/>
  <c r="H2215" i="16"/>
  <c r="H2217" i="16"/>
  <c r="H2218" i="16"/>
  <c r="H2220" i="16"/>
  <c r="H2222" i="16"/>
  <c r="H2223" i="16"/>
  <c r="H2224" i="16"/>
  <c r="H2226" i="16"/>
  <c r="H2225" i="16"/>
  <c r="H2228" i="16"/>
  <c r="H2230" i="16"/>
  <c r="H2231" i="16"/>
  <c r="H2233" i="16"/>
  <c r="H2232" i="16"/>
  <c r="H2234" i="16"/>
  <c r="H2238" i="16"/>
  <c r="H2240" i="16"/>
  <c r="H2239" i="16"/>
  <c r="H2241" i="16"/>
  <c r="H2242" i="16"/>
  <c r="H2246" i="16"/>
  <c r="H2247" i="16"/>
  <c r="H2248" i="16"/>
  <c r="H2249" i="16"/>
  <c r="H2250" i="16"/>
  <c r="H2253" i="16"/>
  <c r="H2254" i="16"/>
  <c r="H2256" i="16"/>
  <c r="H2255" i="16"/>
  <c r="H2257" i="16"/>
  <c r="H2258" i="16"/>
  <c r="H2264" i="16"/>
  <c r="H2263" i="16"/>
  <c r="H2265" i="16"/>
  <c r="H2266" i="16"/>
  <c r="H2271" i="16"/>
  <c r="H2272" i="16"/>
  <c r="H2273" i="16"/>
  <c r="H2274" i="16"/>
  <c r="H2278" i="16"/>
  <c r="H2277" i="16"/>
  <c r="H2279" i="16"/>
  <c r="H2280" i="16"/>
  <c r="H2281" i="16"/>
  <c r="H2282" i="16"/>
  <c r="H2286" i="16"/>
  <c r="H2287" i="16"/>
  <c r="H2289" i="16"/>
  <c r="H2288" i="16"/>
  <c r="H2290" i="16"/>
  <c r="H2292" i="16"/>
  <c r="H2295" i="16"/>
  <c r="H2294" i="16"/>
  <c r="H2296" i="16"/>
  <c r="H2297" i="16"/>
  <c r="H2298" i="16"/>
  <c r="H2302" i="16"/>
  <c r="H2303" i="16"/>
  <c r="H2304" i="16"/>
  <c r="H2305" i="16"/>
  <c r="H2306" i="16"/>
  <c r="H2310" i="16"/>
  <c r="H2311" i="16"/>
  <c r="H2312" i="16"/>
  <c r="H2313" i="16"/>
  <c r="H2314" i="16"/>
  <c r="H2319" i="16"/>
  <c r="H2320" i="16"/>
  <c r="H2321" i="16"/>
  <c r="H2322" i="16"/>
  <c r="H2327" i="16"/>
  <c r="H2328" i="16"/>
  <c r="H2329" i="16"/>
  <c r="H2330" i="16"/>
  <c r="H2332" i="16"/>
  <c r="H2335" i="16"/>
  <c r="H2336" i="16"/>
  <c r="H2337" i="16"/>
  <c r="H2338" i="16"/>
  <c r="H2343" i="16"/>
  <c r="H2344" i="16"/>
  <c r="H2345" i="16"/>
  <c r="H2346" i="16"/>
  <c r="H2350" i="16"/>
  <c r="H2351" i="16"/>
  <c r="H2352" i="16"/>
  <c r="H2353" i="16"/>
  <c r="H2354" i="16"/>
  <c r="H2359" i="16"/>
  <c r="H2358" i="16"/>
  <c r="H2360" i="16"/>
  <c r="H2361" i="16"/>
  <c r="H2362" i="16"/>
  <c r="H2365" i="16"/>
  <c r="H2367" i="16"/>
  <c r="H2366" i="16"/>
  <c r="H2368" i="16"/>
  <c r="H2369" i="16"/>
  <c r="H2370" i="16"/>
  <c r="H2372" i="16"/>
  <c r="H2374" i="16"/>
  <c r="H2375" i="16"/>
  <c r="H2376" i="16"/>
  <c r="H2377" i="16"/>
  <c r="H2378" i="16"/>
  <c r="H2383" i="16"/>
  <c r="H2384" i="16"/>
  <c r="H2386" i="16"/>
  <c r="H2385" i="16"/>
  <c r="H2391" i="16"/>
  <c r="H2390" i="16"/>
  <c r="H2392" i="16"/>
  <c r="H2393" i="16"/>
  <c r="H2394" i="16"/>
  <c r="H2399" i="16"/>
  <c r="H2401" i="16"/>
  <c r="H2400" i="16"/>
  <c r="H2402" i="16"/>
  <c r="H2404" i="16"/>
  <c r="H2407" i="16"/>
  <c r="H2408" i="16"/>
  <c r="H2409" i="16"/>
  <c r="H2410" i="16"/>
  <c r="H2412" i="16"/>
  <c r="H2414" i="16"/>
  <c r="H2415" i="16"/>
  <c r="H2416" i="16"/>
  <c r="H2417" i="16"/>
  <c r="H2418" i="16"/>
  <c r="H2422" i="16"/>
  <c r="H2423" i="16"/>
  <c r="H2424" i="16"/>
  <c r="H2425" i="16"/>
  <c r="H2426" i="16"/>
  <c r="H2430" i="16"/>
  <c r="H2431" i="16"/>
  <c r="H2432" i="16"/>
  <c r="H2433" i="16"/>
  <c r="H2434" i="16"/>
  <c r="H2438" i="16"/>
  <c r="H2439" i="16"/>
  <c r="H2440" i="16"/>
  <c r="H2441" i="16"/>
  <c r="H2442" i="16"/>
  <c r="H2446" i="16"/>
  <c r="H2447" i="16"/>
  <c r="H2448" i="16"/>
  <c r="H2449" i="16"/>
  <c r="H2450" i="16"/>
  <c r="H2455" i="16"/>
  <c r="H2456" i="16"/>
  <c r="H2457" i="16"/>
  <c r="H2458" i="16"/>
  <c r="H2463" i="16"/>
  <c r="H2465" i="16"/>
  <c r="H2464" i="16"/>
  <c r="H2466" i="16"/>
  <c r="H2471" i="16"/>
  <c r="H2472" i="16"/>
  <c r="H2473" i="16"/>
  <c r="H2474" i="16"/>
  <c r="H2476" i="16"/>
  <c r="H2478" i="16"/>
  <c r="H2479" i="16"/>
  <c r="H2480" i="16"/>
  <c r="H2481" i="16"/>
  <c r="H2482" i="16"/>
  <c r="H2484" i="16"/>
  <c r="H2486" i="16"/>
  <c r="H2487" i="16"/>
  <c r="H2488" i="16"/>
  <c r="H2489" i="16"/>
  <c r="H2490" i="16"/>
  <c r="H2494" i="16"/>
  <c r="H2495" i="16"/>
  <c r="H2497" i="16"/>
  <c r="H2496" i="16"/>
  <c r="H2498" i="16"/>
  <c r="H2502" i="16"/>
  <c r="H2503" i="16"/>
  <c r="H2504" i="16"/>
  <c r="H2505" i="16"/>
  <c r="H2506" i="16"/>
  <c r="H2510" i="16"/>
  <c r="H2511" i="16"/>
  <c r="H2512" i="16"/>
  <c r="H2513" i="16"/>
  <c r="H2514" i="16"/>
  <c r="H2519" i="16"/>
  <c r="H2520" i="16"/>
  <c r="H2521" i="16"/>
  <c r="H2522" i="16"/>
  <c r="H2527" i="16"/>
  <c r="H2529" i="16"/>
  <c r="H2528" i="16"/>
  <c r="H2530" i="16"/>
  <c r="H2533" i="16"/>
  <c r="H2535" i="16"/>
  <c r="H2536" i="16"/>
  <c r="H2537" i="16"/>
  <c r="H2538" i="16"/>
  <c r="H2542" i="16"/>
  <c r="H2543" i="16"/>
  <c r="H2544" i="16"/>
  <c r="H2545" i="16"/>
  <c r="H2546" i="16"/>
  <c r="H2550" i="16"/>
  <c r="H2551" i="16"/>
  <c r="H2552" i="16"/>
  <c r="H2553" i="16"/>
  <c r="H2554" i="16"/>
  <c r="H2556" i="16"/>
  <c r="H2558" i="16"/>
  <c r="H2559" i="16"/>
  <c r="H2561" i="16"/>
  <c r="H2560" i="16"/>
  <c r="H2562" i="16"/>
  <c r="H2566" i="16"/>
  <c r="H2567" i="16"/>
  <c r="H2568" i="16"/>
  <c r="H2569" i="16"/>
  <c r="H2570" i="16"/>
  <c r="H2574" i="16"/>
  <c r="H2575" i="16"/>
  <c r="H2576" i="16"/>
  <c r="H2577" i="16"/>
  <c r="H2578" i="16"/>
  <c r="H2583" i="16"/>
  <c r="H2584" i="16"/>
  <c r="H2585" i="16"/>
  <c r="H2586" i="16"/>
  <c r="H2588" i="16"/>
  <c r="H2589" i="16"/>
  <c r="H2592" i="16"/>
  <c r="H2593" i="16"/>
  <c r="H2594" i="16"/>
  <c r="H2599" i="16"/>
  <c r="H2600" i="16"/>
  <c r="H2601" i="16"/>
  <c r="H2602" i="16"/>
  <c r="H2605" i="16"/>
  <c r="H2606" i="16"/>
  <c r="H2607" i="16"/>
  <c r="H2608" i="16"/>
  <c r="H2609" i="16"/>
  <c r="H2610" i="16"/>
  <c r="H2614" i="16"/>
  <c r="H2615" i="16"/>
  <c r="H2616" i="16"/>
  <c r="H2617" i="16"/>
  <c r="H2618" i="16"/>
  <c r="H2622" i="16"/>
  <c r="H2623" i="16"/>
  <c r="H2624" i="16"/>
  <c r="H2625" i="16"/>
  <c r="H2626" i="16"/>
  <c r="H2630" i="16"/>
  <c r="H2631" i="16"/>
  <c r="H2632" i="16"/>
  <c r="H2634" i="16"/>
  <c r="H2633" i="16"/>
  <c r="H2637" i="16"/>
  <c r="H2638" i="16"/>
  <c r="H2640" i="16"/>
  <c r="H2639" i="16"/>
  <c r="H2641" i="16"/>
  <c r="H2642" i="16"/>
  <c r="H2648" i="16"/>
  <c r="H2649" i="16"/>
  <c r="H2650" i="16"/>
  <c r="H2656" i="16"/>
  <c r="H2657" i="16"/>
  <c r="H2658" i="16"/>
  <c r="H2660" i="16"/>
  <c r="H2663" i="16"/>
  <c r="H2664" i="16"/>
  <c r="H2665" i="16"/>
  <c r="H2666" i="16"/>
  <c r="H2670" i="16"/>
  <c r="H2671" i="16"/>
  <c r="H2672" i="16"/>
  <c r="H2673" i="16"/>
  <c r="H2674" i="16"/>
  <c r="H2678" i="16"/>
  <c r="H2679" i="16"/>
  <c r="H2680" i="16"/>
  <c r="H2681" i="16"/>
  <c r="H2682" i="16"/>
  <c r="H2686" i="16"/>
  <c r="H2687" i="16"/>
  <c r="H2688" i="16"/>
  <c r="H2689" i="16"/>
  <c r="H2690" i="16"/>
  <c r="H2694" i="16"/>
  <c r="H2695" i="16"/>
  <c r="H2696" i="16"/>
  <c r="H2698" i="16"/>
  <c r="H2697" i="16"/>
  <c r="H2702" i="16"/>
  <c r="H2703" i="16"/>
  <c r="H2704" i="16"/>
  <c r="H2706" i="16"/>
  <c r="H2705" i="16"/>
  <c r="H2712" i="16"/>
  <c r="H2714" i="16"/>
  <c r="H2713" i="16"/>
  <c r="H2719" i="16"/>
  <c r="H2720" i="16"/>
  <c r="H2721" i="16"/>
  <c r="H2722" i="16"/>
  <c r="H2728" i="16"/>
  <c r="H2729" i="16"/>
  <c r="H2730" i="16"/>
  <c r="H2732" i="16"/>
  <c r="H2734" i="16"/>
  <c r="H2735" i="16"/>
  <c r="H2736" i="16"/>
  <c r="H2737" i="16"/>
  <c r="H2738" i="16"/>
  <c r="H2742" i="16"/>
  <c r="H2744" i="16"/>
  <c r="H2746" i="16"/>
  <c r="H2745" i="16"/>
  <c r="H2751" i="16"/>
  <c r="H2750" i="16"/>
  <c r="H2752" i="16"/>
  <c r="H2753" i="16"/>
  <c r="H2754" i="16"/>
  <c r="H2757" i="16"/>
  <c r="H2758" i="16"/>
  <c r="H2759" i="16"/>
  <c r="H2760" i="16"/>
  <c r="H2761" i="16"/>
  <c r="H2762" i="16"/>
  <c r="H2768" i="16"/>
  <c r="H2769" i="16"/>
  <c r="H2770" i="16"/>
  <c r="H2775" i="16"/>
  <c r="H2774" i="16"/>
  <c r="H2776" i="16"/>
  <c r="H2777" i="16"/>
  <c r="H2778" i="16"/>
  <c r="H2783" i="16"/>
  <c r="H2784" i="16"/>
  <c r="H2785" i="16"/>
  <c r="H2786" i="16"/>
  <c r="H2790" i="16"/>
  <c r="H2791" i="16"/>
  <c r="H2792" i="16"/>
  <c r="H2793" i="16"/>
  <c r="H2794" i="16"/>
  <c r="H2798" i="16"/>
  <c r="H2799" i="16"/>
  <c r="H2800" i="16"/>
  <c r="H2801" i="16"/>
  <c r="H2802" i="16"/>
  <c r="H2806" i="16"/>
  <c r="H2805" i="16"/>
  <c r="H2807" i="16"/>
  <c r="H2808" i="16"/>
  <c r="H2809" i="16"/>
  <c r="H2810" i="16"/>
  <c r="H2814" i="16"/>
  <c r="H2815" i="16"/>
  <c r="H2816" i="16"/>
  <c r="H2817" i="16"/>
  <c r="H2818" i="16"/>
  <c r="H2822" i="16"/>
  <c r="H2823" i="16"/>
  <c r="H2824" i="16"/>
  <c r="H2825" i="16"/>
  <c r="H2826" i="16"/>
  <c r="H2830" i="16"/>
  <c r="H2831" i="16"/>
  <c r="H2833" i="16"/>
  <c r="H2832" i="16"/>
  <c r="H2834" i="16"/>
  <c r="H2839" i="16"/>
  <c r="H2840" i="16"/>
  <c r="H2841" i="16"/>
  <c r="H2842" i="16"/>
  <c r="H2847" i="16"/>
  <c r="H2848" i="16"/>
  <c r="H2849" i="16"/>
  <c r="H2850" i="16"/>
  <c r="H2853" i="16"/>
  <c r="H2855" i="16"/>
  <c r="H2856" i="16"/>
  <c r="H2857" i="16"/>
  <c r="H2858" i="16"/>
  <c r="H2862" i="16"/>
  <c r="H2864" i="16"/>
  <c r="H2863" i="16"/>
  <c r="H2865" i="16"/>
  <c r="H2866" i="16"/>
  <c r="H2870" i="16"/>
  <c r="H2872" i="16"/>
  <c r="H2873" i="16"/>
  <c r="H2874" i="16"/>
  <c r="H2878" i="16"/>
  <c r="H2880" i="16"/>
  <c r="H2881" i="16"/>
  <c r="H2882" i="16"/>
  <c r="H2886" i="16"/>
  <c r="H2888" i="16"/>
  <c r="H2887" i="16"/>
  <c r="H2890" i="16"/>
  <c r="H2889" i="16"/>
  <c r="H2894" i="16"/>
  <c r="H2896" i="16"/>
  <c r="H2895" i="16"/>
  <c r="H2898" i="16"/>
  <c r="H2897" i="16"/>
  <c r="H2904" i="16"/>
  <c r="H2905" i="16"/>
  <c r="H2906" i="16"/>
  <c r="H2909" i="16"/>
  <c r="H2912" i="16"/>
  <c r="H2911" i="16"/>
  <c r="H2913" i="16"/>
  <c r="H2914" i="16"/>
  <c r="H2920" i="16"/>
  <c r="H2919" i="16"/>
  <c r="H2922" i="16"/>
  <c r="H2921" i="16"/>
  <c r="H2926" i="16"/>
  <c r="H2928" i="16"/>
  <c r="H2927" i="16"/>
  <c r="H2929" i="16"/>
  <c r="H2930" i="16"/>
  <c r="H2935" i="16"/>
  <c r="H2934" i="16"/>
  <c r="H2936" i="16"/>
  <c r="H2937" i="16"/>
  <c r="H2942" i="16"/>
  <c r="H2943" i="16"/>
  <c r="H2944" i="16"/>
  <c r="H2945" i="16"/>
  <c r="H2946" i="16"/>
  <c r="H2950" i="16"/>
  <c r="H2952" i="16"/>
  <c r="H2951" i="16"/>
  <c r="H2953" i="16"/>
  <c r="H2954" i="16"/>
  <c r="H2958" i="16"/>
  <c r="H2959" i="16"/>
  <c r="H2960" i="16"/>
  <c r="H2962" i="16"/>
  <c r="H2961" i="16"/>
  <c r="H2967" i="16"/>
  <c r="H2969" i="16"/>
  <c r="H2968" i="16"/>
  <c r="H2970" i="16"/>
  <c r="H2976" i="16"/>
  <c r="H2975" i="16"/>
  <c r="H2977" i="16"/>
  <c r="H2978" i="16"/>
  <c r="H2985" i="16"/>
  <c r="H2984" i="16"/>
  <c r="H2986" i="16"/>
  <c r="H2988" i="16"/>
  <c r="H2990" i="16"/>
  <c r="H2992" i="16"/>
  <c r="H2993" i="16"/>
  <c r="H2994" i="16"/>
  <c r="H2997" i="16"/>
  <c r="H2998" i="16"/>
  <c r="H3000" i="16"/>
  <c r="H2999" i="16"/>
  <c r="H3001" i="16"/>
  <c r="H3006" i="16"/>
  <c r="H3008" i="16"/>
  <c r="H3007" i="16"/>
  <c r="H3009" i="16"/>
  <c r="H3015" i="16"/>
  <c r="H3014" i="16"/>
  <c r="H3016" i="16"/>
  <c r="H3017" i="16"/>
  <c r="H3018" i="16"/>
  <c r="H3022" i="16"/>
  <c r="H3024" i="16"/>
  <c r="H3023" i="16"/>
  <c r="H3025" i="16"/>
  <c r="H3026" i="16"/>
  <c r="H3033" i="16"/>
  <c r="H3032" i="16"/>
  <c r="H3034" i="16"/>
  <c r="H3040" i="16"/>
  <c r="H3041" i="16"/>
  <c r="H3042" i="16"/>
  <c r="H3048" i="16"/>
  <c r="H3047" i="16"/>
  <c r="H3050" i="16"/>
  <c r="H3049" i="16"/>
  <c r="H3052" i="16"/>
  <c r="H3054" i="16"/>
  <c r="H3056" i="16"/>
  <c r="H3055" i="16"/>
  <c r="H3057" i="16"/>
  <c r="H3058" i="16"/>
  <c r="H3062" i="16"/>
  <c r="H3064" i="16"/>
  <c r="H3065" i="16"/>
  <c r="H3070" i="16"/>
  <c r="H3071" i="16"/>
  <c r="H3072" i="16"/>
  <c r="H3073" i="16"/>
  <c r="H3077" i="16"/>
  <c r="H3080" i="16"/>
  <c r="H3079" i="16"/>
  <c r="H3081" i="16"/>
  <c r="H3086" i="16"/>
  <c r="H3088" i="16"/>
  <c r="H3089" i="16"/>
  <c r="H3090" i="16"/>
  <c r="H3095" i="16"/>
  <c r="H3097" i="16"/>
  <c r="H3096" i="16"/>
  <c r="H3098" i="16"/>
  <c r="H3103" i="16"/>
  <c r="H3104" i="16"/>
  <c r="H3105" i="16"/>
  <c r="H3106" i="16"/>
  <c r="H3108" i="16"/>
  <c r="H3111" i="16"/>
  <c r="H3112" i="16"/>
  <c r="H3114" i="16"/>
  <c r="H3113" i="16"/>
  <c r="H3119" i="16"/>
  <c r="H3120" i="16"/>
  <c r="H3121" i="16"/>
  <c r="H3122" i="16"/>
  <c r="H3126" i="16"/>
  <c r="H3129" i="16"/>
  <c r="H3128" i="16"/>
  <c r="H3135" i="16"/>
  <c r="H3136" i="16"/>
  <c r="H3137" i="16"/>
  <c r="H3144" i="16"/>
  <c r="H3143" i="16"/>
  <c r="H3145" i="16"/>
  <c r="H3150" i="16"/>
  <c r="H3152" i="16"/>
  <c r="H3153" i="16"/>
  <c r="H3154" i="16"/>
  <c r="H3160" i="16"/>
  <c r="H3159" i="16"/>
  <c r="H3162" i="16"/>
  <c r="H3161" i="16"/>
  <c r="H3168" i="16"/>
  <c r="H3167" i="16"/>
  <c r="H3169" i="16"/>
  <c r="H3170" i="16"/>
  <c r="H3175" i="16"/>
  <c r="H3176" i="16"/>
  <c r="H3177" i="16"/>
  <c r="H3178" i="16"/>
  <c r="H3182" i="16"/>
  <c r="H3184" i="16"/>
  <c r="H3183" i="16"/>
  <c r="H3185" i="16"/>
  <c r="H3192" i="16"/>
  <c r="H3193" i="16"/>
  <c r="H3196" i="16"/>
  <c r="H3198" i="16"/>
  <c r="H3199" i="16"/>
  <c r="H3200" i="16"/>
  <c r="H3201" i="16"/>
  <c r="H3206" i="16"/>
  <c r="H3207" i="16"/>
  <c r="H3208" i="16"/>
  <c r="H3209" i="16"/>
  <c r="H3210" i="16"/>
  <c r="H3214" i="16"/>
  <c r="H3216" i="16"/>
  <c r="H3215" i="16"/>
  <c r="H3217" i="16"/>
  <c r="H3218" i="16"/>
  <c r="H3223" i="16"/>
  <c r="H3224" i="16"/>
  <c r="H3225" i="16"/>
  <c r="H3226" i="16"/>
  <c r="H3228" i="16"/>
  <c r="H3231" i="16"/>
  <c r="H3232" i="16"/>
  <c r="H3233" i="16"/>
  <c r="H3234" i="16"/>
  <c r="H3238" i="16"/>
  <c r="H3239" i="16"/>
  <c r="H3241" i="16"/>
  <c r="H3240" i="16"/>
  <c r="H3242" i="16"/>
  <c r="H3245" i="16"/>
  <c r="H3246" i="16"/>
  <c r="H3247" i="16"/>
  <c r="H3248" i="16"/>
  <c r="H3249" i="16"/>
  <c r="H3250" i="16"/>
  <c r="H3254" i="16"/>
  <c r="H3255" i="16"/>
  <c r="H3256" i="16"/>
  <c r="H3257" i="16"/>
  <c r="H3263" i="16"/>
  <c r="H3265" i="16"/>
  <c r="H3264" i="16"/>
  <c r="H3271" i="16"/>
  <c r="H3272" i="16"/>
  <c r="H3273" i="16"/>
  <c r="H3274" i="16"/>
  <c r="H3278" i="16"/>
  <c r="H3279" i="16"/>
  <c r="H3280" i="16"/>
  <c r="H3281" i="16"/>
  <c r="H3282" i="16"/>
  <c r="H3285" i="16"/>
  <c r="H3288" i="16"/>
  <c r="H3289" i="16"/>
  <c r="H3290" i="16"/>
  <c r="H3296" i="16"/>
  <c r="H3297" i="16"/>
  <c r="H3298" i="16"/>
  <c r="H3300" i="16"/>
  <c r="H3301" i="16"/>
  <c r="H3302" i="16"/>
  <c r="H3304" i="16"/>
  <c r="H3303" i="16"/>
  <c r="H3305" i="16"/>
  <c r="H3306" i="16"/>
  <c r="H3311" i="16"/>
  <c r="H3312" i="16"/>
  <c r="H3313" i="16"/>
  <c r="H3314" i="16"/>
  <c r="H3318" i="16"/>
  <c r="H3319" i="16"/>
  <c r="H3320" i="16"/>
  <c r="H3321" i="16"/>
  <c r="H3326" i="16"/>
  <c r="H3327" i="16"/>
  <c r="H3328" i="16"/>
  <c r="H3329" i="16"/>
  <c r="H3336" i="16"/>
  <c r="H3337" i="16"/>
  <c r="H3338" i="16"/>
  <c r="H3343" i="16"/>
  <c r="H3344" i="16"/>
  <c r="H3345" i="16"/>
  <c r="H3346" i="16"/>
  <c r="H3351" i="16"/>
  <c r="H3350" i="16"/>
  <c r="H3352" i="16"/>
  <c r="H3353" i="16"/>
  <c r="H3354" i="16"/>
  <c r="H3360" i="16"/>
  <c r="H3361" i="16"/>
  <c r="H3362" i="16"/>
  <c r="H3367" i="16"/>
  <c r="H3368" i="16"/>
  <c r="H3369" i="16"/>
  <c r="H3370" i="16"/>
  <c r="H3374" i="16"/>
  <c r="H3375" i="16"/>
  <c r="H3376" i="16"/>
  <c r="H3377" i="16"/>
  <c r="H3378" i="16"/>
  <c r="H3384" i="16"/>
  <c r="H3383" i="16"/>
  <c r="H3385" i="16"/>
  <c r="H3390" i="16"/>
  <c r="H3392" i="16"/>
  <c r="H3394" i="16"/>
  <c r="H3393" i="16"/>
  <c r="H3397" i="16"/>
  <c r="H3399" i="16"/>
  <c r="H3400" i="16"/>
  <c r="H3401" i="16"/>
  <c r="H3402" i="16"/>
  <c r="H3407" i="16"/>
  <c r="H3409" i="16"/>
  <c r="H3408" i="16"/>
  <c r="H3410" i="16"/>
  <c r="H3412" i="16"/>
  <c r="H3415" i="16"/>
  <c r="H3416" i="16"/>
  <c r="H3417" i="16"/>
  <c r="H3418" i="16"/>
  <c r="H3423" i="16"/>
  <c r="H3424" i="16"/>
  <c r="H3426" i="16"/>
  <c r="H3425" i="16"/>
  <c r="H3430" i="16"/>
  <c r="H3432" i="16"/>
  <c r="H3431" i="16"/>
  <c r="H3433" i="16"/>
  <c r="H3434" i="16"/>
  <c r="H3438" i="16"/>
  <c r="H3440" i="16"/>
  <c r="H3441" i="16"/>
  <c r="H3442" i="16"/>
  <c r="H3446" i="16"/>
  <c r="H3448" i="16"/>
  <c r="H3449" i="16"/>
  <c r="H3453" i="16"/>
  <c r="H3456" i="16"/>
  <c r="H3457" i="16"/>
  <c r="H3458" i="16"/>
  <c r="H3463" i="16"/>
  <c r="H3464" i="16"/>
  <c r="H3465" i="16"/>
  <c r="H3466" i="16"/>
  <c r="H3469" i="16"/>
  <c r="H3470" i="16"/>
  <c r="H3471" i="16"/>
  <c r="H3473" i="16"/>
  <c r="H3472" i="16"/>
  <c r="H3474" i="16"/>
  <c r="H3480" i="16"/>
  <c r="H3479" i="16"/>
  <c r="H3481" i="16"/>
  <c r="H3482" i="16"/>
  <c r="H3487" i="16"/>
  <c r="H3489" i="16"/>
  <c r="H3488" i="16"/>
  <c r="H3490" i="16"/>
  <c r="H3495" i="16"/>
  <c r="H3496" i="16"/>
  <c r="H3497" i="16"/>
  <c r="H3498" i="16"/>
  <c r="H3503" i="16"/>
  <c r="H3504" i="16"/>
  <c r="H3505" i="16"/>
  <c r="H3506" i="16"/>
  <c r="H3508" i="16"/>
  <c r="H3510" i="16"/>
  <c r="H3512" i="16"/>
  <c r="H3511" i="16"/>
  <c r="H3514" i="16"/>
  <c r="H3513" i="16"/>
  <c r="H3520" i="16"/>
  <c r="H3521" i="16"/>
  <c r="H3522" i="16"/>
  <c r="H3526" i="16"/>
  <c r="H3527" i="16"/>
  <c r="H3528" i="16"/>
  <c r="H3529" i="16"/>
  <c r="H3530" i="16"/>
  <c r="H3533" i="16"/>
  <c r="H3534" i="16"/>
  <c r="H3535" i="16"/>
  <c r="H3536" i="16"/>
  <c r="H3537" i="16"/>
  <c r="H3538" i="16"/>
  <c r="H3544" i="16"/>
  <c r="H3543" i="16"/>
  <c r="H3545" i="16"/>
  <c r="H3546" i="16"/>
  <c r="H3551" i="16"/>
  <c r="H3552" i="16"/>
  <c r="H3553" i="16"/>
  <c r="H3554" i="16"/>
  <c r="H3560" i="16"/>
  <c r="H3559" i="16"/>
  <c r="H3561" i="16"/>
  <c r="H3562" i="16"/>
  <c r="H3566" i="16"/>
  <c r="H3568" i="16"/>
  <c r="H3569" i="16"/>
  <c r="H3570" i="16"/>
  <c r="H3574" i="16"/>
  <c r="H3575" i="16"/>
  <c r="H3576" i="16"/>
  <c r="H3577" i="16"/>
  <c r="H3578" i="16"/>
  <c r="H3582" i="16"/>
  <c r="H3584" i="16"/>
  <c r="H3585" i="16"/>
  <c r="H3586" i="16"/>
  <c r="H3591" i="16"/>
  <c r="H3590" i="16"/>
  <c r="H3592" i="16"/>
  <c r="H3593" i="16"/>
  <c r="H3594" i="16"/>
  <c r="H3600" i="16"/>
  <c r="H3601" i="16"/>
  <c r="H3602" i="16"/>
  <c r="H3608" i="16"/>
  <c r="H3610" i="16"/>
  <c r="H3609" i="16"/>
  <c r="H3614" i="16"/>
  <c r="H3615" i="16"/>
  <c r="H3616" i="16"/>
  <c r="H3617" i="16"/>
  <c r="H3618" i="16"/>
  <c r="H3622" i="16"/>
  <c r="H3624" i="16"/>
  <c r="H3626" i="16"/>
  <c r="H3625" i="16"/>
  <c r="H3630" i="16"/>
  <c r="H3631" i="16"/>
  <c r="H3633" i="16"/>
  <c r="H3632" i="16"/>
  <c r="H3634" i="16"/>
  <c r="H3638" i="16"/>
  <c r="H3639" i="16"/>
  <c r="H3640" i="16"/>
  <c r="H3641" i="16"/>
  <c r="H3642" i="16"/>
  <c r="H3646" i="16"/>
  <c r="H3648" i="16"/>
  <c r="H3649" i="16"/>
  <c r="H3650" i="16"/>
  <c r="H3656" i="16"/>
  <c r="H3655" i="16"/>
  <c r="H3658" i="16"/>
  <c r="H3657" i="16"/>
  <c r="H3663" i="16"/>
  <c r="H3664" i="16"/>
  <c r="H3665" i="16"/>
  <c r="H3666" i="16"/>
  <c r="H3672" i="16"/>
  <c r="H3674" i="16"/>
  <c r="H3673" i="16"/>
  <c r="H3676" i="16"/>
  <c r="H3680" i="16"/>
  <c r="H3681" i="16"/>
  <c r="H3682" i="16"/>
  <c r="H3687" i="16"/>
  <c r="H3689" i="16"/>
  <c r="H3688" i="16"/>
  <c r="H3690" i="16"/>
  <c r="H3694" i="16"/>
  <c r="H3695" i="16"/>
  <c r="H3696" i="16"/>
  <c r="H3697" i="16"/>
  <c r="H3698" i="16"/>
  <c r="H3702" i="16"/>
  <c r="H3703" i="16"/>
  <c r="H3704" i="16"/>
  <c r="H3706" i="16"/>
  <c r="H3705" i="16"/>
  <c r="H3710" i="16"/>
  <c r="H3711" i="16"/>
  <c r="H3712" i="16"/>
  <c r="H3713" i="16"/>
  <c r="H3714" i="16"/>
  <c r="H3721" i="16"/>
  <c r="H3720" i="16"/>
  <c r="H3722" i="16"/>
  <c r="H3727" i="16"/>
  <c r="H3728" i="16"/>
  <c r="H3730" i="16"/>
  <c r="H3729" i="16"/>
  <c r="H3735" i="16"/>
  <c r="H3737" i="16"/>
  <c r="H3736" i="16"/>
  <c r="H3738" i="16"/>
  <c r="H3744" i="16"/>
  <c r="H3745" i="16"/>
  <c r="H3746" i="16"/>
  <c r="H3750" i="16"/>
  <c r="H3752" i="16"/>
  <c r="H3753" i="16"/>
  <c r="H3754" i="16"/>
  <c r="H3758" i="16"/>
  <c r="H3760" i="16"/>
  <c r="H3761" i="16"/>
  <c r="H3762" i="16"/>
  <c r="H3766" i="16"/>
  <c r="H3767" i="16"/>
  <c r="H3768" i="16"/>
  <c r="H3769" i="16"/>
  <c r="H3770" i="16"/>
  <c r="H3773" i="16"/>
  <c r="H3776" i="16"/>
  <c r="H3777" i="16"/>
  <c r="H3778" i="16"/>
  <c r="H3785" i="16"/>
  <c r="H3784" i="16"/>
  <c r="H3786" i="16"/>
  <c r="H3789" i="16"/>
  <c r="H3792" i="16"/>
  <c r="H3793" i="16"/>
  <c r="H3794" i="16"/>
  <c r="H3798" i="16"/>
  <c r="H3801" i="16"/>
  <c r="H3800" i="16"/>
  <c r="H3802" i="16"/>
  <c r="H3805" i="16"/>
  <c r="H3808" i="16"/>
  <c r="H3809" i="16"/>
  <c r="H3810" i="16"/>
  <c r="H3812" i="16"/>
  <c r="H3816" i="16"/>
  <c r="H3817" i="16"/>
  <c r="H3818" i="16"/>
  <c r="H3822" i="16"/>
  <c r="H3824" i="16"/>
  <c r="H3825" i="16"/>
  <c r="H3826" i="16"/>
  <c r="H3830" i="16"/>
  <c r="H3832" i="16"/>
  <c r="H3833" i="16"/>
  <c r="H3834" i="16"/>
  <c r="H3840" i="16"/>
  <c r="H3841" i="16"/>
  <c r="H3842" i="16"/>
  <c r="M4" i="6"/>
  <c r="M11" i="6"/>
  <c r="M12" i="6"/>
  <c r="M8" i="6"/>
  <c r="O3" i="8"/>
  <c r="AJ32" i="8"/>
  <c r="AJ31" i="8"/>
  <c r="AJ30" i="8"/>
  <c r="AJ29" i="8"/>
  <c r="AJ28" i="8"/>
  <c r="AJ27" i="8"/>
  <c r="Z27" i="8"/>
  <c r="AJ26" i="8"/>
  <c r="AJ25" i="8"/>
  <c r="AJ24" i="8"/>
  <c r="AJ23" i="8"/>
  <c r="AJ22" i="8"/>
  <c r="AJ21" i="8"/>
  <c r="AJ20" i="8"/>
  <c r="AJ19" i="8"/>
  <c r="AJ18" i="8"/>
  <c r="AJ17" i="8"/>
  <c r="AJ16" i="8"/>
  <c r="AJ15" i="8"/>
  <c r="AJ14" i="8"/>
  <c r="AJ13" i="8"/>
  <c r="AJ12" i="8"/>
  <c r="AJ11" i="8"/>
  <c r="AB11" i="8"/>
  <c r="AJ10" i="8"/>
  <c r="AB10" i="8"/>
  <c r="K10" i="8"/>
  <c r="AJ9" i="8"/>
  <c r="AB9" i="8"/>
  <c r="K9" i="8"/>
  <c r="I9" i="8"/>
  <c r="AO11" i="8" s="1"/>
  <c r="AJ8" i="8"/>
  <c r="AB8" i="8"/>
  <c r="K8" i="8"/>
  <c r="I8" i="8"/>
  <c r="I12" i="8" s="1"/>
  <c r="AO14" i="8" s="1"/>
  <c r="AO7" i="8"/>
  <c r="AJ7" i="8"/>
  <c r="AB7" i="8"/>
  <c r="K7" i="8"/>
  <c r="I7" i="8"/>
  <c r="AO9" i="8" s="1"/>
  <c r="AO6" i="8"/>
  <c r="AJ6" i="8"/>
  <c r="AB6" i="8"/>
  <c r="K6" i="8"/>
  <c r="I6" i="8"/>
  <c r="I10" i="8" s="1"/>
  <c r="I14" i="8" s="1"/>
  <c r="AO16" i="8" s="1"/>
  <c r="AO5" i="8"/>
  <c r="AN5" i="8"/>
  <c r="AN6" i="8" s="1"/>
  <c r="AN7" i="8" s="1"/>
  <c r="AN8" i="8" s="1"/>
  <c r="AN9" i="8" s="1"/>
  <c r="AN10" i="8" s="1"/>
  <c r="AN11" i="8" s="1"/>
  <c r="AN12" i="8" s="1"/>
  <c r="AN13" i="8" s="1"/>
  <c r="AN14" i="8" s="1"/>
  <c r="AN15" i="8" s="1"/>
  <c r="AN16" i="8" s="1"/>
  <c r="AN17" i="8" s="1"/>
  <c r="AN18" i="8" s="1"/>
  <c r="AN19" i="8" s="1"/>
  <c r="AJ5" i="8"/>
  <c r="AC5" i="8"/>
  <c r="AC6" i="8" s="1"/>
  <c r="AC7" i="8" s="1"/>
  <c r="AC8" i="8" s="1"/>
  <c r="AC9" i="8" s="1"/>
  <c r="AC10" i="8" s="1"/>
  <c r="AC11" i="8" s="1"/>
  <c r="AB5" i="8"/>
  <c r="T5" i="8"/>
  <c r="T6" i="8" s="1"/>
  <c r="T7" i="8" s="1"/>
  <c r="T8" i="8" s="1"/>
  <c r="T9" i="8" s="1"/>
  <c r="T10" i="8" s="1"/>
  <c r="T11" i="8" s="1"/>
  <c r="T12" i="8" s="1"/>
  <c r="T13" i="8" s="1"/>
  <c r="T14" i="8" s="1"/>
  <c r="K5" i="8"/>
  <c r="G5" i="8"/>
  <c r="G6" i="8" s="1"/>
  <c r="AO4" i="8"/>
  <c r="AK4" i="8"/>
  <c r="AK5" i="8" s="1"/>
  <c r="AK6" i="8" s="1"/>
  <c r="AK7" i="8" s="1"/>
  <c r="AK8" i="8" s="1"/>
  <c r="AK9" i="8" s="1"/>
  <c r="AK10" i="8" s="1"/>
  <c r="AK11" i="8" s="1"/>
  <c r="AK12" i="8" s="1"/>
  <c r="AK13" i="8" s="1"/>
  <c r="AK14" i="8" s="1"/>
  <c r="AK15" i="8" s="1"/>
  <c r="AK16" i="8" s="1"/>
  <c r="AK17" i="8" s="1"/>
  <c r="AK18" i="8" s="1"/>
  <c r="AK19" i="8" s="1"/>
  <c r="AK20" i="8" s="1"/>
  <c r="AK21" i="8" s="1"/>
  <c r="AK22" i="8" s="1"/>
  <c r="AK23" i="8" s="1"/>
  <c r="AK24" i="8" s="1"/>
  <c r="AK25" i="8" s="1"/>
  <c r="AK26" i="8" s="1"/>
  <c r="AK27" i="8" s="1"/>
  <c r="AK28" i="8" s="1"/>
  <c r="AK29" i="8" s="1"/>
  <c r="AK30" i="8" s="1"/>
  <c r="AK31" i="8" s="1"/>
  <c r="AK32" i="8" s="1"/>
  <c r="AJ4" i="8"/>
  <c r="AB4" i="8"/>
  <c r="O4" i="8"/>
  <c r="K4" i="8"/>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H27" i="8" s="1"/>
  <c r="H28" i="8" s="1"/>
  <c r="H29" i="8" s="1"/>
  <c r="H30" i="8" s="1"/>
  <c r="H31" i="8" s="1"/>
  <c r="H32" i="8" s="1"/>
  <c r="H33" i="8" s="1"/>
  <c r="H34" i="8" s="1"/>
  <c r="H35" i="8" s="1"/>
  <c r="AJ3" i="8"/>
  <c r="AB3" i="8"/>
  <c r="AA3" i="8"/>
  <c r="AA4" i="8" s="1"/>
  <c r="Y3" i="8"/>
  <c r="R3" i="8"/>
  <c r="R4" i="8" s="1"/>
  <c r="R5" i="8" s="1"/>
  <c r="P3" i="8"/>
  <c r="P4" i="8" s="1"/>
  <c r="P5" i="8" s="1"/>
  <c r="P6" i="8" s="1"/>
  <c r="N3" i="8"/>
  <c r="N4" i="8" s="1"/>
  <c r="N5" i="8" s="1"/>
  <c r="L3" i="8"/>
  <c r="L4" i="8" s="1"/>
  <c r="L5" i="8" s="1"/>
  <c r="L6" i="8" s="1"/>
  <c r="L7" i="8" s="1"/>
  <c r="L8" i="8" s="1"/>
  <c r="L9" i="8" s="1"/>
  <c r="L10" i="8" s="1"/>
  <c r="K3" i="8"/>
  <c r="E18" i="13" s="1"/>
  <c r="H18" i="13" s="1"/>
  <c r="J3" i="8"/>
  <c r="J4" i="8" s="1"/>
  <c r="J5" i="8" s="1"/>
  <c r="J6" i="8" s="1"/>
  <c r="J7" i="8" s="1"/>
  <c r="J8" i="8" s="1"/>
  <c r="J9" i="8" s="1"/>
  <c r="J10" i="8" s="1"/>
  <c r="J11" i="8" s="1"/>
  <c r="J12" i="8" s="1"/>
  <c r="J13" i="8" s="1"/>
  <c r="J14" i="8" s="1"/>
  <c r="J15" i="8" s="1"/>
  <c r="J16" i="8" s="1"/>
  <c r="J17" i="8" s="1"/>
  <c r="F3" i="8"/>
  <c r="F4" i="8" s="1"/>
  <c r="F5" i="8" s="1"/>
  <c r="F6" i="8" s="1"/>
  <c r="F7" i="8" s="1"/>
  <c r="F8" i="8" s="1"/>
  <c r="F9" i="8" s="1"/>
  <c r="F10" i="8" s="1"/>
  <c r="F11" i="8" s="1"/>
  <c r="F12" i="8" s="1"/>
  <c r="F13" i="8" s="1"/>
  <c r="F14" i="8" s="1"/>
  <c r="F15" i="8" s="1"/>
  <c r="F16" i="8" s="1"/>
  <c r="F17" i="8" s="1"/>
  <c r="F18" i="8" s="1"/>
  <c r="F19" i="8" s="1"/>
  <c r="F20" i="8" s="1"/>
  <c r="F21" i="8" s="1"/>
  <c r="F22" i="8" s="1"/>
  <c r="F23" i="8" s="1"/>
  <c r="F24" i="8" s="1"/>
  <c r="F25" i="8" s="1"/>
  <c r="F26" i="8" s="1"/>
  <c r="F27" i="8" s="1"/>
  <c r="F28" i="8" s="1"/>
  <c r="F29" i="8" s="1"/>
  <c r="F30" i="8" s="1"/>
  <c r="F31" i="8" s="1"/>
  <c r="F32" i="8" s="1"/>
  <c r="F33" i="8" s="1"/>
  <c r="AL2" i="8"/>
  <c r="AM20" i="7"/>
  <c r="AM19" i="7"/>
  <c r="AM18" i="7"/>
  <c r="AM17" i="7"/>
  <c r="AM16" i="7"/>
  <c r="AM15" i="7"/>
  <c r="AM14" i="7"/>
  <c r="AM13" i="7"/>
  <c r="D13" i="7"/>
  <c r="E13" i="7" s="1"/>
  <c r="F13" i="7" s="1"/>
  <c r="G13" i="7" s="1"/>
  <c r="H13" i="7" s="1"/>
  <c r="I13" i="7" s="1"/>
  <c r="J13" i="7" s="1"/>
  <c r="K13" i="7" s="1"/>
  <c r="L13" i="7" s="1"/>
  <c r="M13" i="7" s="1"/>
  <c r="N13" i="7" s="1"/>
  <c r="O13" i="7" s="1"/>
  <c r="P13" i="7" s="1"/>
  <c r="Q13" i="7" s="1"/>
  <c r="R13" i="7" s="1"/>
  <c r="AM12" i="7"/>
  <c r="AM11" i="7"/>
  <c r="AM10" i="7"/>
  <c r="AM9" i="7"/>
  <c r="AM8" i="7"/>
  <c r="AM7" i="7"/>
  <c r="AM6" i="7"/>
  <c r="AJ6" i="7"/>
  <c r="AL6" i="7" s="1"/>
  <c r="AQ5" i="7"/>
  <c r="AM5" i="7"/>
  <c r="AL5" i="7"/>
  <c r="AK5" i="7"/>
  <c r="AQ4" i="7"/>
  <c r="E3" i="9" s="1"/>
  <c r="AQ3" i="7"/>
  <c r="B57" i="6"/>
  <c r="B56" i="6"/>
  <c r="B55" i="6"/>
  <c r="B54" i="6"/>
  <c r="J49" i="6"/>
  <c r="B49" i="6"/>
  <c r="B45" i="6"/>
  <c r="B44" i="6"/>
  <c r="B43" i="6"/>
  <c r="B42" i="6"/>
  <c r="J37" i="6"/>
  <c r="B37" i="6"/>
  <c r="B33" i="6"/>
  <c r="B32" i="6"/>
  <c r="B31" i="6"/>
  <c r="B30" i="6"/>
  <c r="H25" i="6"/>
  <c r="G25" i="6"/>
  <c r="B25" i="6"/>
  <c r="B21" i="6"/>
  <c r="B20" i="6"/>
  <c r="B19" i="6"/>
  <c r="B18" i="6"/>
  <c r="C14" i="6"/>
  <c r="D12" i="6"/>
  <c r="J10" i="6"/>
  <c r="H5" i="6"/>
  <c r="G5" i="6"/>
  <c r="F10" i="6" l="1"/>
  <c r="E20" i="6" s="1"/>
  <c r="K48" i="16"/>
  <c r="H48" i="16" s="1"/>
  <c r="K3845" i="16"/>
  <c r="H3845" i="16" s="1"/>
  <c r="F3" i="9"/>
  <c r="H26" i="6"/>
  <c r="H26" i="13"/>
  <c r="G26" i="13"/>
  <c r="H14" i="6"/>
  <c r="D21" i="13"/>
  <c r="R6" i="8"/>
  <c r="F9" i="6" s="1"/>
  <c r="G7" i="8"/>
  <c r="G8" i="8" s="1"/>
  <c r="G9" i="8" s="1"/>
  <c r="G10" i="8" s="1"/>
  <c r="G11" i="8" s="1"/>
  <c r="G12" i="8" s="1"/>
  <c r="G13" i="8" s="1"/>
  <c r="G14" i="8" s="1"/>
  <c r="G15" i="8" s="1"/>
  <c r="G16" i="8" s="1"/>
  <c r="G17" i="8" s="1"/>
  <c r="G18" i="8" s="1"/>
  <c r="G19" i="8" s="1"/>
  <c r="G20" i="8" s="1"/>
  <c r="G21" i="8" s="1"/>
  <c r="G22" i="8" s="1"/>
  <c r="G23" i="8" s="1"/>
  <c r="G24" i="8" s="1"/>
  <c r="G25" i="8" s="1"/>
  <c r="G26" i="8" s="1"/>
  <c r="G27" i="8" s="1"/>
  <c r="G28" i="8" s="1"/>
  <c r="G29" i="8" s="1"/>
  <c r="G30" i="8" s="1"/>
  <c r="G31" i="8" s="1"/>
  <c r="G32" i="8" s="1"/>
  <c r="G33" i="8" s="1"/>
  <c r="G34" i="8" s="1"/>
  <c r="G35" i="8" s="1"/>
  <c r="F37" i="6"/>
  <c r="N6" i="8"/>
  <c r="N7" i="8" s="1"/>
  <c r="N8" i="8" s="1"/>
  <c r="N9" i="8" s="1"/>
  <c r="N10" i="8" s="1"/>
  <c r="F7" i="6"/>
  <c r="Z3" i="8"/>
  <c r="AO8" i="8"/>
  <c r="F6" i="6"/>
  <c r="J5" i="6"/>
  <c r="G14" i="6"/>
  <c r="F14" i="6"/>
  <c r="G26" i="6"/>
  <c r="H8" i="6"/>
  <c r="G8" i="6"/>
  <c r="O5" i="8"/>
  <c r="F50" i="6" s="1"/>
  <c r="O6" i="8"/>
  <c r="Z4" i="8"/>
  <c r="AA5" i="8"/>
  <c r="E5" i="9"/>
  <c r="AO5" i="7" s="1"/>
  <c r="E11" i="9"/>
  <c r="E10" i="9"/>
  <c r="AQ6" i="7"/>
  <c r="E6" i="9" s="1"/>
  <c r="AJ7" i="7"/>
  <c r="Y4" i="8"/>
  <c r="X3" i="8"/>
  <c r="AK6" i="7"/>
  <c r="I13" i="8"/>
  <c r="I16" i="8"/>
  <c r="AO18" i="8" s="1"/>
  <c r="I11" i="8"/>
  <c r="AO12" i="8"/>
  <c r="AO10" i="8"/>
  <c r="F5" i="6" l="1"/>
  <c r="D18" i="6" s="1"/>
  <c r="G18" i="6" s="1"/>
  <c r="F25" i="6"/>
  <c r="F26" i="13"/>
  <c r="J25" i="13"/>
  <c r="F25" i="13"/>
  <c r="F37" i="13"/>
  <c r="E55" i="6"/>
  <c r="F48" i="13"/>
  <c r="G21" i="13"/>
  <c r="H21" i="13"/>
  <c r="J13" i="6"/>
  <c r="F49" i="6"/>
  <c r="D55" i="6" s="1"/>
  <c r="J7" i="6"/>
  <c r="E19" i="6" s="1"/>
  <c r="F38" i="6"/>
  <c r="E43" i="6" s="1"/>
  <c r="F26" i="6"/>
  <c r="F8" i="6"/>
  <c r="J25" i="6"/>
  <c r="AP6" i="7"/>
  <c r="AP5" i="7"/>
  <c r="Y5" i="8"/>
  <c r="X4" i="8"/>
  <c r="AO6" i="7"/>
  <c r="I17" i="8"/>
  <c r="AO19" i="8" s="1"/>
  <c r="AO15" i="8"/>
  <c r="AO7" i="7"/>
  <c r="AK7" i="7"/>
  <c r="AJ8" i="7"/>
  <c r="AQ7" i="7"/>
  <c r="AL7" i="7"/>
  <c r="AP7" i="7"/>
  <c r="AA6" i="8"/>
  <c r="Z5" i="8"/>
  <c r="AO13" i="8"/>
  <c r="I15" i="8"/>
  <c r="AO17" i="8" s="1"/>
  <c r="E18" i="6" l="1"/>
  <c r="H18" i="6" s="1"/>
  <c r="E52" i="13"/>
  <c r="H52" i="13" s="1"/>
  <c r="D52" i="13"/>
  <c r="G52" i="13" s="1"/>
  <c r="D43" i="6"/>
  <c r="G43" i="6" s="1"/>
  <c r="E41" i="13"/>
  <c r="H41" i="13" s="1"/>
  <c r="D41" i="13"/>
  <c r="G41" i="13" s="1"/>
  <c r="E30" i="13"/>
  <c r="H30" i="13" s="1"/>
  <c r="D30" i="13"/>
  <c r="G30" i="13" s="1"/>
  <c r="F3" i="15"/>
  <c r="F7" i="15" s="1"/>
  <c r="E31" i="6"/>
  <c r="D31" i="6"/>
  <c r="G31" i="6" s="1"/>
  <c r="G55" i="6"/>
  <c r="H55" i="6"/>
  <c r="D19" i="6"/>
  <c r="G19" i="6" s="1"/>
  <c r="J3" i="15" s="1"/>
  <c r="J7" i="15" s="1"/>
  <c r="H43" i="6"/>
  <c r="Y6" i="8"/>
  <c r="X5" i="8"/>
  <c r="AA7" i="8"/>
  <c r="Z6" i="8"/>
  <c r="AO8" i="7"/>
  <c r="AK8" i="7"/>
  <c r="AJ9" i="7"/>
  <c r="AQ8" i="7"/>
  <c r="AP8" i="7"/>
  <c r="AL8" i="7"/>
  <c r="F6" i="9"/>
  <c r="F5" i="9" l="1"/>
  <c r="F2" i="15"/>
  <c r="F6" i="15" s="1"/>
  <c r="F9" i="10" s="1"/>
  <c r="H19" i="6"/>
  <c r="J2" i="15" s="1"/>
  <c r="J6" i="15" s="1"/>
  <c r="F10" i="10" s="1"/>
  <c r="H31" i="6"/>
  <c r="Y7" i="8"/>
  <c r="X6" i="8"/>
  <c r="AO9" i="7"/>
  <c r="AK9" i="7"/>
  <c r="AJ10" i="7"/>
  <c r="AQ9" i="7"/>
  <c r="AP9" i="7"/>
  <c r="AL9" i="7"/>
  <c r="AA8" i="8"/>
  <c r="Z7" i="8"/>
  <c r="AA9" i="8" l="1"/>
  <c r="Z8" i="8"/>
  <c r="AJ11" i="7"/>
  <c r="AO10" i="7"/>
  <c r="AK10" i="7"/>
  <c r="AQ10" i="7"/>
  <c r="AP10" i="7"/>
  <c r="AL10" i="7"/>
  <c r="Y8" i="8"/>
  <c r="X7" i="8"/>
  <c r="AJ12" i="7" l="1"/>
  <c r="AQ11" i="7"/>
  <c r="AL11" i="7"/>
  <c r="AP11" i="7"/>
  <c r="AK11" i="7"/>
  <c r="AO11" i="7"/>
  <c r="Y9" i="8"/>
  <c r="X8" i="8"/>
  <c r="AA10" i="8"/>
  <c r="Z9" i="8"/>
  <c r="Y10" i="8" l="1"/>
  <c r="X9" i="8"/>
  <c r="AA11" i="8"/>
  <c r="Z10" i="8"/>
  <c r="AJ13" i="7"/>
  <c r="AQ12" i="7"/>
  <c r="AO12" i="7"/>
  <c r="AL12" i="7"/>
  <c r="AP12" i="7"/>
  <c r="AK12" i="7"/>
  <c r="Z11" i="8" l="1"/>
  <c r="AA12" i="8"/>
  <c r="AJ14" i="7"/>
  <c r="AO13" i="7"/>
  <c r="AK13" i="7"/>
  <c r="AL13" i="7"/>
  <c r="AQ13" i="7"/>
  <c r="AP13" i="7"/>
  <c r="X10" i="8"/>
  <c r="Y11" i="8"/>
  <c r="Y12" i="8" l="1"/>
  <c r="X11" i="8"/>
  <c r="AJ15" i="7"/>
  <c r="AO14" i="7"/>
  <c r="AK14" i="7"/>
  <c r="AL14" i="7"/>
  <c r="AQ14" i="7"/>
  <c r="AP14" i="7"/>
  <c r="AA13" i="8"/>
  <c r="Z12" i="8"/>
  <c r="AJ16" i="7" l="1"/>
  <c r="AO15" i="7"/>
  <c r="AK15" i="7"/>
  <c r="AL15" i="7"/>
  <c r="AQ15" i="7"/>
  <c r="AP15" i="7"/>
  <c r="AA14" i="8"/>
  <c r="Z13" i="8"/>
  <c r="X12" i="8"/>
  <c r="Y13" i="8"/>
  <c r="Z14" i="8" l="1"/>
  <c r="AA15" i="8"/>
  <c r="Y14" i="8"/>
  <c r="X13" i="8"/>
  <c r="AJ17" i="7"/>
  <c r="AO16" i="7"/>
  <c r="AK16" i="7"/>
  <c r="AL16" i="7"/>
  <c r="AQ16" i="7"/>
  <c r="AP16" i="7"/>
  <c r="Y15" i="8" l="1"/>
  <c r="X14" i="8"/>
  <c r="AA16" i="8"/>
  <c r="Z15" i="8"/>
  <c r="AJ18" i="7"/>
  <c r="AO17" i="7"/>
  <c r="AK17" i="7"/>
  <c r="AL17" i="7"/>
  <c r="AQ17" i="7"/>
  <c r="AP17" i="7"/>
  <c r="AA17" i="8" l="1"/>
  <c r="Z16" i="8"/>
  <c r="AJ19" i="7"/>
  <c r="AO18" i="7"/>
  <c r="AK18" i="7"/>
  <c r="AL18" i="7"/>
  <c r="AQ18" i="7"/>
  <c r="AP18" i="7"/>
  <c r="X15" i="8"/>
  <c r="Y16" i="8"/>
  <c r="X16" i="8" l="1"/>
  <c r="Y17" i="8"/>
  <c r="AJ20" i="7"/>
  <c r="AO19" i="7"/>
  <c r="AK19" i="7"/>
  <c r="AL19" i="7"/>
  <c r="AQ19" i="7"/>
  <c r="AP19" i="7"/>
  <c r="AA18" i="8"/>
  <c r="Z17" i="8"/>
  <c r="AJ21" i="7" l="1"/>
  <c r="AO20" i="7"/>
  <c r="AK20" i="7"/>
  <c r="AL20" i="7"/>
  <c r="AQ20" i="7"/>
  <c r="E4" i="9" s="1"/>
  <c r="AN20" i="7" s="1"/>
  <c r="AP20" i="7"/>
  <c r="AA19" i="8"/>
  <c r="Z18" i="8"/>
  <c r="Y18" i="8"/>
  <c r="X17" i="8"/>
  <c r="Z19" i="8" l="1"/>
  <c r="AA20" i="8"/>
  <c r="X18" i="8"/>
  <c r="F11" i="6" s="1"/>
  <c r="D20" i="6" s="1"/>
  <c r="AN5" i="7"/>
  <c r="AN6" i="7"/>
  <c r="AN7" i="7"/>
  <c r="AN8" i="7"/>
  <c r="AN9" i="7"/>
  <c r="AN10" i="7"/>
  <c r="AN11" i="7"/>
  <c r="AN12" i="7"/>
  <c r="AN13" i="7"/>
  <c r="AN14" i="7"/>
  <c r="AN15" i="7"/>
  <c r="AN16" i="7"/>
  <c r="AN17" i="7"/>
  <c r="AN18" i="7"/>
  <c r="AN19" i="7"/>
  <c r="AK21" i="7"/>
  <c r="AJ22" i="7"/>
  <c r="AQ21" i="7"/>
  <c r="G20" i="6" l="1"/>
  <c r="H20" i="6"/>
  <c r="AA21" i="8"/>
  <c r="Z20" i="8"/>
  <c r="AK22" i="7"/>
  <c r="AQ22" i="7"/>
  <c r="AJ23" i="7"/>
  <c r="F4" i="9"/>
  <c r="B2" i="15" l="1"/>
  <c r="B6" i="15" s="1"/>
  <c r="B3" i="15"/>
  <c r="B7" i="15" s="1"/>
  <c r="AQ23" i="7"/>
  <c r="AK23" i="7"/>
  <c r="AJ24" i="7"/>
  <c r="AA22" i="8"/>
  <c r="Z21" i="8"/>
  <c r="F3" i="10" l="1"/>
  <c r="AA23" i="8"/>
  <c r="Z22" i="8"/>
  <c r="AJ25" i="7"/>
  <c r="AQ24" i="7"/>
  <c r="AK24" i="7"/>
  <c r="AJ26" i="7" l="1"/>
  <c r="AK25" i="7"/>
  <c r="AQ25" i="7"/>
  <c r="AA24" i="8"/>
  <c r="Z23" i="8"/>
  <c r="AA25" i="8" l="1"/>
  <c r="Z24" i="8"/>
  <c r="AK26" i="7"/>
  <c r="AQ26" i="7"/>
  <c r="AJ27" i="7"/>
  <c r="AJ28" i="7" l="1"/>
  <c r="AQ27" i="7"/>
  <c r="AK27" i="7"/>
  <c r="AA26" i="8"/>
  <c r="Z25" i="8"/>
  <c r="AA27" i="8" l="1"/>
  <c r="AA28" i="8" s="1"/>
  <c r="Z26" i="8"/>
  <c r="AJ29" i="7"/>
  <c r="AK28" i="7"/>
  <c r="AQ28" i="7"/>
  <c r="AK29" i="7" l="1"/>
  <c r="AQ29" i="7"/>
  <c r="AJ30" i="7"/>
  <c r="AA29" i="8"/>
  <c r="Z28" i="8"/>
  <c r="AA30" i="8" l="1"/>
  <c r="Z29" i="8"/>
  <c r="AQ30" i="7"/>
  <c r="AJ31" i="7"/>
  <c r="AK30" i="7"/>
  <c r="AJ32" i="7" l="1"/>
  <c r="AK31" i="7"/>
  <c r="AQ31" i="7"/>
  <c r="AA31" i="8"/>
  <c r="Z30" i="8"/>
  <c r="AA32" i="8" l="1"/>
  <c r="Z31" i="8"/>
  <c r="AJ33" i="7"/>
  <c r="AQ32" i="7"/>
  <c r="AK32" i="7"/>
  <c r="Z32" i="8" l="1"/>
  <c r="F13" i="6"/>
  <c r="AK33" i="7"/>
  <c r="AQ33" i="7"/>
  <c r="AJ34" i="7"/>
  <c r="E21" i="6" l="1"/>
  <c r="H21" i="6" s="1"/>
  <c r="N2" i="15" s="1"/>
  <c r="N6" i="15" s="1"/>
  <c r="D21" i="6"/>
  <c r="G21" i="6" s="1"/>
  <c r="N3" i="15" s="1"/>
  <c r="N7" i="15" s="1"/>
  <c r="AQ34" i="7"/>
  <c r="AJ35" i="7"/>
  <c r="AK34" i="7"/>
  <c r="F11" i="10" l="1"/>
  <c r="AJ36" i="7"/>
  <c r="AK35" i="7"/>
  <c r="AQ35" i="7"/>
  <c r="AQ36" i="7" l="1"/>
  <c r="AK36" i="7"/>
  <c r="F122" i="3" l="1"/>
  <c r="F106" i="3"/>
  <c r="F73" i="3"/>
  <c r="F70" i="3"/>
  <c r="F71" i="3" l="1"/>
  <c r="F27" i="3"/>
  <c r="D95" i="3"/>
  <c r="D94" i="3"/>
  <c r="D59" i="3"/>
  <c r="D35" i="3"/>
  <c r="D34" i="3"/>
  <c r="D19" i="3"/>
  <c r="D11" i="3"/>
  <c r="F63" i="3"/>
  <c r="I5" i="3"/>
  <c r="F8" i="3"/>
  <c r="J2" i="3"/>
  <c r="I2" i="3"/>
  <c r="D21" i="3" l="1"/>
  <c r="R3" i="15" s="1"/>
  <c r="R7" i="15" s="1"/>
  <c r="D22" i="3"/>
  <c r="D104" i="3"/>
  <c r="D101" i="3"/>
  <c r="M10" i="6"/>
  <c r="M11" i="13"/>
  <c r="D20" i="3"/>
  <c r="R2" i="15" s="1"/>
  <c r="R6" i="15" s="1"/>
  <c r="F62" i="3"/>
  <c r="D60" i="3"/>
  <c r="F28" i="10" s="1"/>
  <c r="F26" i="3"/>
  <c r="F30" i="3" s="1"/>
  <c r="D4" i="3"/>
  <c r="C2" i="16" s="1"/>
  <c r="C30" i="16" s="1"/>
  <c r="C31" i="16" s="1"/>
  <c r="C4" i="2"/>
  <c r="C3" i="2"/>
  <c r="D67" i="3"/>
  <c r="F32" i="10" l="1"/>
  <c r="I3797" i="16"/>
  <c r="E3797" i="16" s="1"/>
  <c r="C3797" i="16" s="1"/>
  <c r="I3768" i="16"/>
  <c r="E3768" i="16" s="1"/>
  <c r="C3768" i="16" s="1"/>
  <c r="I3623" i="16"/>
  <c r="E3623" i="16" s="1"/>
  <c r="C3623" i="16" s="1"/>
  <c r="I3479" i="16"/>
  <c r="E3479" i="16" s="1"/>
  <c r="C3479" i="16" s="1"/>
  <c r="I3336" i="16"/>
  <c r="E3336" i="16" s="1"/>
  <c r="C3336" i="16" s="1"/>
  <c r="I3191" i="16"/>
  <c r="E3191" i="16" s="1"/>
  <c r="C3191" i="16" s="1"/>
  <c r="I3047" i="16"/>
  <c r="E3047" i="16" s="1"/>
  <c r="C3047" i="16" s="1"/>
  <c r="I2903" i="16"/>
  <c r="E2903" i="16" s="1"/>
  <c r="C2903" i="16" s="1"/>
  <c r="I2760" i="16"/>
  <c r="E2760" i="16" s="1"/>
  <c r="C2760" i="16" s="1"/>
  <c r="I2603" i="16"/>
  <c r="E2603" i="16" s="1"/>
  <c r="C2603" i="16" s="1"/>
  <c r="I2461" i="16"/>
  <c r="E2461" i="16" s="1"/>
  <c r="C2461" i="16" s="1"/>
  <c r="I2316" i="16"/>
  <c r="E2316" i="16" s="1"/>
  <c r="C2316" i="16" s="1"/>
  <c r="I2171" i="16"/>
  <c r="E2171" i="16" s="1"/>
  <c r="C2171" i="16" s="1"/>
  <c r="I3827" i="16"/>
  <c r="E3827" i="16" s="1"/>
  <c r="C3827" i="16" s="1"/>
  <c r="I3683" i="16"/>
  <c r="E3683" i="16" s="1"/>
  <c r="C3683" i="16" s="1"/>
  <c r="I3539" i="16"/>
  <c r="E3539" i="16" s="1"/>
  <c r="C3539" i="16" s="1"/>
  <c r="I3395" i="16"/>
  <c r="E3395" i="16" s="1"/>
  <c r="C3395" i="16" s="1"/>
  <c r="I3250" i="16"/>
  <c r="E3250" i="16" s="1"/>
  <c r="C3250" i="16" s="1"/>
  <c r="I3108" i="16"/>
  <c r="E3108" i="16" s="1"/>
  <c r="C3108" i="16" s="1"/>
  <c r="I2964" i="16"/>
  <c r="E2964" i="16" s="1"/>
  <c r="C2964" i="16" s="1"/>
  <c r="I2819" i="16"/>
  <c r="E2819" i="16" s="1"/>
  <c r="C2819" i="16" s="1"/>
  <c r="I2676" i="16"/>
  <c r="E2676" i="16" s="1"/>
  <c r="C2676" i="16" s="1"/>
  <c r="I2531" i="16"/>
  <c r="E2531" i="16" s="1"/>
  <c r="C2531" i="16" s="1"/>
  <c r="I2387" i="16"/>
  <c r="E2387" i="16" s="1"/>
  <c r="C2387" i="16" s="1"/>
  <c r="I2243" i="16"/>
  <c r="E2243" i="16" s="1"/>
  <c r="C2243" i="16" s="1"/>
  <c r="I3786" i="16"/>
  <c r="E3786" i="16" s="1"/>
  <c r="C3786" i="16" s="1"/>
  <c r="I3729" i="16"/>
  <c r="E3729" i="16" s="1"/>
  <c r="C3729" i="16" s="1"/>
  <c r="I3586" i="16"/>
  <c r="E3586" i="16" s="1"/>
  <c r="C3586" i="16" s="1"/>
  <c r="I3442" i="16"/>
  <c r="E3442" i="16" s="1"/>
  <c r="C3442" i="16" s="1"/>
  <c r="I3299" i="16"/>
  <c r="E3299" i="16" s="1"/>
  <c r="C3299" i="16" s="1"/>
  <c r="I3154" i="16"/>
  <c r="E3154" i="16" s="1"/>
  <c r="C3154" i="16" s="1"/>
  <c r="I3010" i="16"/>
  <c r="E3010" i="16" s="1"/>
  <c r="C3010" i="16" s="1"/>
  <c r="I2866" i="16"/>
  <c r="E2866" i="16" s="1"/>
  <c r="C2866" i="16" s="1"/>
  <c r="I2722" i="16"/>
  <c r="E2722" i="16" s="1"/>
  <c r="C2722" i="16" s="1"/>
  <c r="I2566" i="16"/>
  <c r="E2566" i="16" s="1"/>
  <c r="C2566" i="16" s="1"/>
  <c r="I2422" i="16"/>
  <c r="E2422" i="16" s="1"/>
  <c r="C2422" i="16" s="1"/>
  <c r="I2277" i="16"/>
  <c r="E2277" i="16" s="1"/>
  <c r="C2277" i="16" s="1"/>
  <c r="I2133" i="16"/>
  <c r="E2133" i="16" s="1"/>
  <c r="C2133" i="16" s="1"/>
  <c r="I3800" i="16"/>
  <c r="E3800" i="16" s="1"/>
  <c r="C3800" i="16" s="1"/>
  <c r="I3658" i="16"/>
  <c r="E3658" i="16" s="1"/>
  <c r="C3658" i="16" s="1"/>
  <c r="I3514" i="16"/>
  <c r="E3514" i="16" s="1"/>
  <c r="C3514" i="16" s="1"/>
  <c r="I3369" i="16"/>
  <c r="E3369" i="16" s="1"/>
  <c r="C3369" i="16" s="1"/>
  <c r="I3225" i="16"/>
  <c r="E3225" i="16" s="1"/>
  <c r="C3225" i="16" s="1"/>
  <c r="I3081" i="16"/>
  <c r="E3081" i="16" s="1"/>
  <c r="C3081" i="16" s="1"/>
  <c r="I2937" i="16"/>
  <c r="E2937" i="16" s="1"/>
  <c r="C2937" i="16" s="1"/>
  <c r="I2793" i="16"/>
  <c r="E2793" i="16" s="1"/>
  <c r="C2793" i="16" s="1"/>
  <c r="I2649" i="16"/>
  <c r="E2649" i="16" s="1"/>
  <c r="C2649" i="16" s="1"/>
  <c r="I2505" i="16"/>
  <c r="E2505" i="16" s="1"/>
  <c r="C2505" i="16" s="1"/>
  <c r="I2350" i="16"/>
  <c r="E2350" i="16" s="1"/>
  <c r="C2350" i="16" s="1"/>
  <c r="I2205" i="16"/>
  <c r="E2205" i="16" s="1"/>
  <c r="C2205" i="16" s="1"/>
  <c r="I3774" i="16"/>
  <c r="E3774" i="16" s="1"/>
  <c r="C3774" i="16" s="1"/>
  <c r="I3752" i="16"/>
  <c r="E3752" i="16" s="1"/>
  <c r="C3752" i="16" s="1"/>
  <c r="I3608" i="16"/>
  <c r="E3608" i="16" s="1"/>
  <c r="C3608" i="16" s="1"/>
  <c r="I3453" i="16"/>
  <c r="E3453" i="16" s="1"/>
  <c r="C3453" i="16" s="1"/>
  <c r="I3308" i="16"/>
  <c r="E3308" i="16" s="1"/>
  <c r="C3308" i="16" s="1"/>
  <c r="I3164" i="16"/>
  <c r="E3164" i="16" s="1"/>
  <c r="C3164" i="16" s="1"/>
  <c r="I3020" i="16"/>
  <c r="E3020" i="16" s="1"/>
  <c r="C3020" i="16" s="1"/>
  <c r="I2876" i="16"/>
  <c r="E2876" i="16" s="1"/>
  <c r="C2876" i="16" s="1"/>
  <c r="I2732" i="16"/>
  <c r="E2732" i="16" s="1"/>
  <c r="C2732" i="16" s="1"/>
  <c r="I2588" i="16"/>
  <c r="E2588" i="16" s="1"/>
  <c r="C2588" i="16" s="1"/>
  <c r="I2444" i="16"/>
  <c r="E2444" i="16" s="1"/>
  <c r="C2444" i="16" s="1"/>
  <c r="I2300" i="16"/>
  <c r="E2300" i="16" s="1"/>
  <c r="C2300" i="16" s="1"/>
  <c r="I2155" i="16"/>
  <c r="E2155" i="16" s="1"/>
  <c r="C2155" i="16" s="1"/>
  <c r="I3799" i="16"/>
  <c r="E3799" i="16" s="1"/>
  <c r="C3799" i="16" s="1"/>
  <c r="I3656" i="16"/>
  <c r="E3656" i="16" s="1"/>
  <c r="C3656" i="16" s="1"/>
  <c r="I3512" i="16"/>
  <c r="E3512" i="16" s="1"/>
  <c r="C3512" i="16" s="1"/>
  <c r="I3366" i="16"/>
  <c r="E3366" i="16" s="1"/>
  <c r="C3366" i="16" s="1"/>
  <c r="I3223" i="16"/>
  <c r="E3223" i="16" s="1"/>
  <c r="C3223" i="16" s="1"/>
  <c r="I3080" i="16"/>
  <c r="E3080" i="16" s="1"/>
  <c r="C3080" i="16" s="1"/>
  <c r="I2934" i="16"/>
  <c r="E2934" i="16" s="1"/>
  <c r="C2934" i="16" s="1"/>
  <c r="I2791" i="16"/>
  <c r="E2791" i="16" s="1"/>
  <c r="C2791" i="16" s="1"/>
  <c r="I2647" i="16"/>
  <c r="E2647" i="16" s="1"/>
  <c r="C2647" i="16" s="1"/>
  <c r="I2503" i="16"/>
  <c r="E2503" i="16" s="1"/>
  <c r="C2503" i="16" s="1"/>
  <c r="I2358" i="16"/>
  <c r="E2358" i="16" s="1"/>
  <c r="C2358" i="16" s="1"/>
  <c r="I2216" i="16"/>
  <c r="E2216" i="16" s="1"/>
  <c r="C2216" i="16" s="1"/>
  <c r="I3629" i="16"/>
  <c r="E3629" i="16" s="1"/>
  <c r="C3629" i="16" s="1"/>
  <c r="I3415" i="16"/>
  <c r="E3415" i="16" s="1"/>
  <c r="C3415" i="16" s="1"/>
  <c r="I3246" i="16"/>
  <c r="E3246" i="16" s="1"/>
  <c r="C3246" i="16" s="1"/>
  <c r="I3103" i="16"/>
  <c r="E3103" i="16" s="1"/>
  <c r="C3103" i="16" s="1"/>
  <c r="I2958" i="16"/>
  <c r="E2958" i="16" s="1"/>
  <c r="C2958" i="16" s="1"/>
  <c r="I2814" i="16"/>
  <c r="E2814" i="16" s="1"/>
  <c r="C2814" i="16" s="1"/>
  <c r="I2670" i="16"/>
  <c r="E2670" i="16" s="1"/>
  <c r="C2670" i="16" s="1"/>
  <c r="I2526" i="16"/>
  <c r="E2526" i="16" s="1"/>
  <c r="C2526" i="16" s="1"/>
  <c r="I2370" i="16"/>
  <c r="E2370" i="16" s="1"/>
  <c r="C2370" i="16" s="1"/>
  <c r="I2225" i="16"/>
  <c r="E2225" i="16" s="1"/>
  <c r="C2225" i="16" s="1"/>
  <c r="I2081" i="16"/>
  <c r="E2081" i="16" s="1"/>
  <c r="C2081" i="16" s="1"/>
  <c r="I1939" i="16"/>
  <c r="E1939" i="16" s="1"/>
  <c r="C1939" i="16" s="1"/>
  <c r="I3834" i="16"/>
  <c r="E3834" i="16" s="1"/>
  <c r="C3834" i="16" s="1"/>
  <c r="I3413" i="16"/>
  <c r="E3413" i="16" s="1"/>
  <c r="C3413" i="16" s="1"/>
  <c r="I3269" i="16"/>
  <c r="E3269" i="16" s="1"/>
  <c r="C3269" i="16" s="1"/>
  <c r="I3125" i="16"/>
  <c r="E3125" i="16" s="1"/>
  <c r="C3125" i="16" s="1"/>
  <c r="I2981" i="16"/>
  <c r="E2981" i="16" s="1"/>
  <c r="C2981" i="16" s="1"/>
  <c r="I2836" i="16"/>
  <c r="E2836" i="16" s="1"/>
  <c r="C2836" i="16" s="1"/>
  <c r="I2693" i="16"/>
  <c r="E2693" i="16" s="1"/>
  <c r="C2693" i="16" s="1"/>
  <c r="I2549" i="16"/>
  <c r="E2549" i="16" s="1"/>
  <c r="C2549" i="16" s="1"/>
  <c r="I2404" i="16"/>
  <c r="E2404" i="16" s="1"/>
  <c r="C2404" i="16" s="1"/>
  <c r="I2260" i="16"/>
  <c r="E2260" i="16" s="1"/>
  <c r="C2260" i="16" s="1"/>
  <c r="I2117" i="16"/>
  <c r="E2117" i="16" s="1"/>
  <c r="C2117" i="16" s="1"/>
  <c r="I1974" i="16"/>
  <c r="E1974" i="16" s="1"/>
  <c r="C1974" i="16" s="1"/>
  <c r="I1829" i="16"/>
  <c r="E1829" i="16" s="1"/>
  <c r="C1829" i="16" s="1"/>
  <c r="I3772" i="16"/>
  <c r="E3772" i="16" s="1"/>
  <c r="C3772" i="16" s="1"/>
  <c r="I3628" i="16"/>
  <c r="E3628" i="16" s="1"/>
  <c r="C3628" i="16" s="1"/>
  <c r="I3484" i="16"/>
  <c r="E3484" i="16" s="1"/>
  <c r="C3484" i="16" s="1"/>
  <c r="I3339" i="16"/>
  <c r="E3339" i="16" s="1"/>
  <c r="C3339" i="16" s="1"/>
  <c r="I3196" i="16"/>
  <c r="E3196" i="16" s="1"/>
  <c r="C3196" i="16" s="1"/>
  <c r="I3053" i="16"/>
  <c r="E3053" i="16" s="1"/>
  <c r="C3053" i="16" s="1"/>
  <c r="I2908" i="16"/>
  <c r="E2908" i="16" s="1"/>
  <c r="C2908" i="16" s="1"/>
  <c r="I2764" i="16"/>
  <c r="E2764" i="16" s="1"/>
  <c r="C2764" i="16" s="1"/>
  <c r="I2620" i="16"/>
  <c r="E2620" i="16" s="1"/>
  <c r="C2620" i="16" s="1"/>
  <c r="I2475" i="16"/>
  <c r="E2475" i="16" s="1"/>
  <c r="C2475" i="16" s="1"/>
  <c r="I2320" i="16"/>
  <c r="E2320" i="16" s="1"/>
  <c r="C2320" i="16" s="1"/>
  <c r="I2175" i="16"/>
  <c r="E2175" i="16" s="1"/>
  <c r="C2175" i="16" s="1"/>
  <c r="I3545" i="16"/>
  <c r="E3545" i="16" s="1"/>
  <c r="C3545" i="16" s="1"/>
  <c r="I3711" i="16"/>
  <c r="E3711" i="16" s="1"/>
  <c r="C3711" i="16" s="1"/>
  <c r="I3555" i="16"/>
  <c r="E3555" i="16" s="1"/>
  <c r="C3555" i="16" s="1"/>
  <c r="I3411" i="16"/>
  <c r="E3411" i="16" s="1"/>
  <c r="C3411" i="16" s="1"/>
  <c r="I3266" i="16"/>
  <c r="E3266" i="16" s="1"/>
  <c r="C3266" i="16" s="1"/>
  <c r="I3122" i="16"/>
  <c r="E3122" i="16" s="1"/>
  <c r="C3122" i="16" s="1"/>
  <c r="I2980" i="16"/>
  <c r="E2980" i="16" s="1"/>
  <c r="C2980" i="16" s="1"/>
  <c r="I2835" i="16"/>
  <c r="E2835" i="16" s="1"/>
  <c r="C2835" i="16" s="1"/>
  <c r="I2691" i="16"/>
  <c r="E2691" i="16" s="1"/>
  <c r="C2691" i="16" s="1"/>
  <c r="I2547" i="16"/>
  <c r="E2547" i="16" s="1"/>
  <c r="C2547" i="16" s="1"/>
  <c r="I2402" i="16"/>
  <c r="E2402" i="16" s="1"/>
  <c r="C2402" i="16" s="1"/>
  <c r="I2259" i="16"/>
  <c r="E2259" i="16" s="1"/>
  <c r="C2259" i="16" s="1"/>
  <c r="I2115" i="16"/>
  <c r="E2115" i="16" s="1"/>
  <c r="C2115" i="16" s="1"/>
  <c r="I3782" i="16"/>
  <c r="E3782" i="16" s="1"/>
  <c r="C3782" i="16" s="1"/>
  <c r="I3637" i="16"/>
  <c r="E3637" i="16" s="1"/>
  <c r="C3637" i="16" s="1"/>
  <c r="I3495" i="16"/>
  <c r="E3495" i="16" s="1"/>
  <c r="C3495" i="16" s="1"/>
  <c r="I3351" i="16"/>
  <c r="E3351" i="16" s="1"/>
  <c r="C3351" i="16" s="1"/>
  <c r="I3206" i="16"/>
  <c r="E3206" i="16" s="1"/>
  <c r="C3206" i="16" s="1"/>
  <c r="I3063" i="16"/>
  <c r="E3063" i="16" s="1"/>
  <c r="C3063" i="16" s="1"/>
  <c r="I2918" i="16"/>
  <c r="E2918" i="16" s="1"/>
  <c r="C2918" i="16" s="1"/>
  <c r="I2751" i="16"/>
  <c r="E2751" i="16" s="1"/>
  <c r="C2751" i="16" s="1"/>
  <c r="I2606" i="16"/>
  <c r="E2606" i="16" s="1"/>
  <c r="C2606" i="16" s="1"/>
  <c r="I2462" i="16"/>
  <c r="E2462" i="16" s="1"/>
  <c r="C2462" i="16" s="1"/>
  <c r="I2317" i="16"/>
  <c r="E2317" i="16" s="1"/>
  <c r="C2317" i="16" s="1"/>
  <c r="I2162" i="16"/>
  <c r="E2162" i="16" s="1"/>
  <c r="C2162" i="16" s="1"/>
  <c r="I3817" i="16"/>
  <c r="E3817" i="16" s="1"/>
  <c r="C3817" i="16" s="1"/>
  <c r="I3674" i="16"/>
  <c r="E3674" i="16" s="1"/>
  <c r="C3674" i="16" s="1"/>
  <c r="I3529" i="16"/>
  <c r="E3529" i="16" s="1"/>
  <c r="C3529" i="16" s="1"/>
  <c r="I3385" i="16"/>
  <c r="E3385" i="16" s="1"/>
  <c r="C3385" i="16" s="1"/>
  <c r="I3240" i="16"/>
  <c r="E3240" i="16" s="1"/>
  <c r="C3240" i="16" s="1"/>
  <c r="I3096" i="16"/>
  <c r="E3096" i="16" s="1"/>
  <c r="C3096" i="16" s="1"/>
  <c r="I2953" i="16"/>
  <c r="E2953" i="16" s="1"/>
  <c r="C2953" i="16" s="1"/>
  <c r="I2809" i="16"/>
  <c r="E2809" i="16" s="1"/>
  <c r="C2809" i="16" s="1"/>
  <c r="I2665" i="16"/>
  <c r="E2665" i="16" s="1"/>
  <c r="C2665" i="16" s="1"/>
  <c r="I2521" i="16"/>
  <c r="E2521" i="16" s="1"/>
  <c r="C2521" i="16" s="1"/>
  <c r="I2364" i="16"/>
  <c r="E2364" i="16" s="1"/>
  <c r="C2364" i="16" s="1"/>
  <c r="I2222" i="16"/>
  <c r="E2222" i="16" s="1"/>
  <c r="C2222" i="16" s="1"/>
  <c r="I2100" i="16"/>
  <c r="E2100" i="16" s="1"/>
  <c r="C2100" i="16" s="1"/>
  <c r="I1957" i="16"/>
  <c r="E1957" i="16" s="1"/>
  <c r="C1957" i="16" s="1"/>
  <c r="I1812" i="16"/>
  <c r="E1812" i="16" s="1"/>
  <c r="C1812" i="16" s="1"/>
  <c r="I1668" i="16"/>
  <c r="E1668" i="16" s="1"/>
  <c r="C1668" i="16" s="1"/>
  <c r="I1524" i="16"/>
  <c r="E1524" i="16" s="1"/>
  <c r="C1524" i="16" s="1"/>
  <c r="I1381" i="16"/>
  <c r="E1381" i="16" s="1"/>
  <c r="C1381" i="16" s="1"/>
  <c r="I1236" i="16"/>
  <c r="E1236" i="16" s="1"/>
  <c r="C1236" i="16" s="1"/>
  <c r="I1092" i="16"/>
  <c r="E1092" i="16" s="1"/>
  <c r="C1092" i="16" s="1"/>
  <c r="I1967" i="16"/>
  <c r="E1967" i="16" s="1"/>
  <c r="C1967" i="16" s="1"/>
  <c r="I1823" i="16"/>
  <c r="E1823" i="16" s="1"/>
  <c r="C1823" i="16" s="1"/>
  <c r="I3666" i="16"/>
  <c r="E3666" i="16" s="1"/>
  <c r="C3666" i="16" s="1"/>
  <c r="I3756" i="16"/>
  <c r="E3756" i="16" s="1"/>
  <c r="C3756" i="16" s="1"/>
  <c r="I3611" i="16"/>
  <c r="E3611" i="16" s="1"/>
  <c r="C3611" i="16" s="1"/>
  <c r="I3469" i="16"/>
  <c r="E3469" i="16" s="1"/>
  <c r="C3469" i="16" s="1"/>
  <c r="I3325" i="16"/>
  <c r="E3325" i="16" s="1"/>
  <c r="C3325" i="16" s="1"/>
  <c r="I3180" i="16"/>
  <c r="E3180" i="16" s="1"/>
  <c r="C3180" i="16" s="1"/>
  <c r="I3036" i="16"/>
  <c r="E3036" i="16" s="1"/>
  <c r="C3036" i="16" s="1"/>
  <c r="I2892" i="16"/>
  <c r="E2892" i="16" s="1"/>
  <c r="C2892" i="16" s="1"/>
  <c r="I2748" i="16"/>
  <c r="E2748" i="16" s="1"/>
  <c r="C2748" i="16" s="1"/>
  <c r="I2592" i="16"/>
  <c r="E2592" i="16" s="1"/>
  <c r="C2592" i="16" s="1"/>
  <c r="I2448" i="16"/>
  <c r="E2448" i="16" s="1"/>
  <c r="C2448" i="16" s="1"/>
  <c r="I2304" i="16"/>
  <c r="E2304" i="16" s="1"/>
  <c r="C2304" i="16" s="1"/>
  <c r="I2161" i="16"/>
  <c r="E2161" i="16" s="1"/>
  <c r="C2161" i="16" s="1"/>
  <c r="I3815" i="16"/>
  <c r="E3815" i="16" s="1"/>
  <c r="C3815" i="16" s="1"/>
  <c r="I3671" i="16"/>
  <c r="E3671" i="16" s="1"/>
  <c r="C3671" i="16" s="1"/>
  <c r="I3527" i="16"/>
  <c r="E3527" i="16" s="1"/>
  <c r="C3527" i="16" s="1"/>
  <c r="I3384" i="16"/>
  <c r="E3384" i="16" s="1"/>
  <c r="C3384" i="16" s="1"/>
  <c r="I3239" i="16"/>
  <c r="E3239" i="16" s="1"/>
  <c r="C3239" i="16" s="1"/>
  <c r="I3095" i="16"/>
  <c r="E3095" i="16" s="1"/>
  <c r="C3095" i="16" s="1"/>
  <c r="I2952" i="16"/>
  <c r="E2952" i="16" s="1"/>
  <c r="C2952" i="16" s="1"/>
  <c r="I2807" i="16"/>
  <c r="E2807" i="16" s="1"/>
  <c r="C2807" i="16" s="1"/>
  <c r="I2663" i="16"/>
  <c r="E2663" i="16" s="1"/>
  <c r="C2663" i="16" s="1"/>
  <c r="I2519" i="16"/>
  <c r="E2519" i="16" s="1"/>
  <c r="C2519" i="16" s="1"/>
  <c r="I2375" i="16"/>
  <c r="E2375" i="16" s="1"/>
  <c r="C2375" i="16" s="1"/>
  <c r="I2231" i="16"/>
  <c r="E2231" i="16" s="1"/>
  <c r="C2231" i="16" s="1"/>
  <c r="I3653" i="16"/>
  <c r="E3653" i="16" s="1"/>
  <c r="C3653" i="16" s="1"/>
  <c r="I3718" i="16"/>
  <c r="E3718" i="16" s="1"/>
  <c r="C3718" i="16" s="1"/>
  <c r="I3574" i="16"/>
  <c r="E3574" i="16" s="1"/>
  <c r="C3574" i="16" s="1"/>
  <c r="I3430" i="16"/>
  <c r="E3430" i="16" s="1"/>
  <c r="C3430" i="16" s="1"/>
  <c r="I3286" i="16"/>
  <c r="E3286" i="16" s="1"/>
  <c r="C3286" i="16" s="1"/>
  <c r="I3142" i="16"/>
  <c r="E3142" i="16" s="1"/>
  <c r="C3142" i="16" s="1"/>
  <c r="I2998" i="16"/>
  <c r="E2998" i="16" s="1"/>
  <c r="C2998" i="16" s="1"/>
  <c r="I2855" i="16"/>
  <c r="E2855" i="16" s="1"/>
  <c r="C2855" i="16" s="1"/>
  <c r="I2710" i="16"/>
  <c r="E2710" i="16" s="1"/>
  <c r="C2710" i="16" s="1"/>
  <c r="I2554" i="16"/>
  <c r="E2554" i="16" s="1"/>
  <c r="C2554" i="16" s="1"/>
  <c r="I2410" i="16"/>
  <c r="E2410" i="16" s="1"/>
  <c r="C2410" i="16" s="1"/>
  <c r="I2266" i="16"/>
  <c r="E2266" i="16" s="1"/>
  <c r="C2266" i="16" s="1"/>
  <c r="I2122" i="16"/>
  <c r="E2122" i="16" s="1"/>
  <c r="C2122" i="16" s="1"/>
  <c r="I3789" i="16"/>
  <c r="E3789" i="16" s="1"/>
  <c r="C3789" i="16" s="1"/>
  <c r="I3645" i="16"/>
  <c r="E3645" i="16" s="1"/>
  <c r="C3645" i="16" s="1"/>
  <c r="I3500" i="16"/>
  <c r="E3500" i="16" s="1"/>
  <c r="C3500" i="16" s="1"/>
  <c r="I3357" i="16"/>
  <c r="E3357" i="16" s="1"/>
  <c r="C3357" i="16" s="1"/>
  <c r="I3213" i="16"/>
  <c r="E3213" i="16" s="1"/>
  <c r="C3213" i="16" s="1"/>
  <c r="I3069" i="16"/>
  <c r="E3069" i="16" s="1"/>
  <c r="C3069" i="16" s="1"/>
  <c r="I2924" i="16"/>
  <c r="E2924" i="16" s="1"/>
  <c r="C2924" i="16" s="1"/>
  <c r="I2781" i="16"/>
  <c r="E2781" i="16" s="1"/>
  <c r="C2781" i="16" s="1"/>
  <c r="I2637" i="16"/>
  <c r="E2637" i="16" s="1"/>
  <c r="C2637" i="16" s="1"/>
  <c r="I2494" i="16"/>
  <c r="E2494" i="16" s="1"/>
  <c r="C2494" i="16" s="1"/>
  <c r="I2337" i="16"/>
  <c r="E2337" i="16" s="1"/>
  <c r="C2337" i="16" s="1"/>
  <c r="I2193" i="16"/>
  <c r="E2193" i="16" s="1"/>
  <c r="C2193" i="16" s="1"/>
  <c r="I3607" i="16"/>
  <c r="E3607" i="16" s="1"/>
  <c r="C3607" i="16" s="1"/>
  <c r="I3740" i="16"/>
  <c r="E3740" i="16" s="1"/>
  <c r="C3740" i="16" s="1"/>
  <c r="I3595" i="16"/>
  <c r="E3595" i="16" s="1"/>
  <c r="C3595" i="16" s="1"/>
  <c r="I3440" i="16"/>
  <c r="E3440" i="16" s="1"/>
  <c r="C3440" i="16" s="1"/>
  <c r="I3295" i="16"/>
  <c r="E3295" i="16" s="1"/>
  <c r="C3295" i="16" s="1"/>
  <c r="I3151" i="16"/>
  <c r="E3151" i="16" s="1"/>
  <c r="C3151" i="16" s="1"/>
  <c r="I3007" i="16"/>
  <c r="E3007" i="16" s="1"/>
  <c r="C3007" i="16" s="1"/>
  <c r="I2863" i="16"/>
  <c r="E2863" i="16" s="1"/>
  <c r="C2863" i="16" s="1"/>
  <c r="I2720" i="16"/>
  <c r="E2720" i="16" s="1"/>
  <c r="C2720" i="16" s="1"/>
  <c r="I2576" i="16"/>
  <c r="E2576" i="16" s="1"/>
  <c r="C2576" i="16" s="1"/>
  <c r="I2432" i="16"/>
  <c r="E2432" i="16" s="1"/>
  <c r="C2432" i="16" s="1"/>
  <c r="I2289" i="16"/>
  <c r="E2289" i="16" s="1"/>
  <c r="C2289" i="16" s="1"/>
  <c r="I2145" i="16"/>
  <c r="E2145" i="16" s="1"/>
  <c r="C2145" i="16" s="1"/>
  <c r="I3787" i="16"/>
  <c r="E3787" i="16" s="1"/>
  <c r="C3787" i="16" s="1"/>
  <c r="I3642" i="16"/>
  <c r="E3642" i="16" s="1"/>
  <c r="C3642" i="16" s="1"/>
  <c r="I3498" i="16"/>
  <c r="E3498" i="16" s="1"/>
  <c r="C3498" i="16" s="1"/>
  <c r="I3355" i="16"/>
  <c r="E3355" i="16" s="1"/>
  <c r="C3355" i="16" s="1"/>
  <c r="I3211" i="16"/>
  <c r="E3211" i="16" s="1"/>
  <c r="C3211" i="16" s="1"/>
  <c r="I3066" i="16"/>
  <c r="E3066" i="16" s="1"/>
  <c r="C3066" i="16" s="1"/>
  <c r="I2923" i="16"/>
  <c r="E2923" i="16" s="1"/>
  <c r="C2923" i="16" s="1"/>
  <c r="I2778" i="16"/>
  <c r="E2778" i="16" s="1"/>
  <c r="C2778" i="16" s="1"/>
  <c r="I2635" i="16"/>
  <c r="E2635" i="16" s="1"/>
  <c r="C2635" i="16" s="1"/>
  <c r="I2491" i="16"/>
  <c r="E2491" i="16" s="1"/>
  <c r="C2491" i="16" s="1"/>
  <c r="I2347" i="16"/>
  <c r="E2347" i="16" s="1"/>
  <c r="C2347" i="16" s="1"/>
  <c r="I2204" i="16"/>
  <c r="E2204" i="16" s="1"/>
  <c r="C2204" i="16" s="1"/>
  <c r="I3546" i="16"/>
  <c r="E3546" i="16" s="1"/>
  <c r="C3546" i="16" s="1"/>
  <c r="I3402" i="16"/>
  <c r="E3402" i="16" s="1"/>
  <c r="C3402" i="16" s="1"/>
  <c r="I3235" i="16"/>
  <c r="E3235" i="16" s="1"/>
  <c r="C3235" i="16" s="1"/>
  <c r="I3090" i="16"/>
  <c r="E3090" i="16" s="1"/>
  <c r="C3090" i="16" s="1"/>
  <c r="I2946" i="16"/>
  <c r="E2946" i="16" s="1"/>
  <c r="C2946" i="16" s="1"/>
  <c r="I2802" i="16"/>
  <c r="E2802" i="16" s="1"/>
  <c r="C2802" i="16" s="1"/>
  <c r="I2658" i="16"/>
  <c r="E2658" i="16" s="1"/>
  <c r="C2658" i="16" s="1"/>
  <c r="I2514" i="16"/>
  <c r="E2514" i="16" s="1"/>
  <c r="C2514" i="16" s="1"/>
  <c r="I2359" i="16"/>
  <c r="E2359" i="16" s="1"/>
  <c r="C2359" i="16" s="1"/>
  <c r="I2214" i="16"/>
  <c r="E2214" i="16" s="1"/>
  <c r="C2214" i="16" s="1"/>
  <c r="I2070" i="16"/>
  <c r="E2070" i="16" s="1"/>
  <c r="C2070" i="16" s="1"/>
  <c r="I1926" i="16"/>
  <c r="E1926" i="16" s="1"/>
  <c r="C1926" i="16" s="1"/>
  <c r="I3690" i="16"/>
  <c r="E3690" i="16" s="1"/>
  <c r="C3690" i="16" s="1"/>
  <c r="I3401" i="16"/>
  <c r="E3401" i="16" s="1"/>
  <c r="C3401" i="16" s="1"/>
  <c r="I3257" i="16"/>
  <c r="E3257" i="16" s="1"/>
  <c r="C3257" i="16" s="1"/>
  <c r="I3114" i="16"/>
  <c r="E3114" i="16" s="1"/>
  <c r="C3114" i="16" s="1"/>
  <c r="I2968" i="16"/>
  <c r="E2968" i="16" s="1"/>
  <c r="C2968" i="16" s="1"/>
  <c r="I2825" i="16"/>
  <c r="E2825" i="16" s="1"/>
  <c r="C2825" i="16" s="1"/>
  <c r="I2681" i="16"/>
  <c r="E2681" i="16" s="1"/>
  <c r="C2681" i="16" s="1"/>
  <c r="I2537" i="16"/>
  <c r="E2537" i="16" s="1"/>
  <c r="C2537" i="16" s="1"/>
  <c r="I2393" i="16"/>
  <c r="E2393" i="16" s="1"/>
  <c r="C2393" i="16" s="1"/>
  <c r="I2249" i="16"/>
  <c r="E2249" i="16" s="1"/>
  <c r="C2249" i="16" s="1"/>
  <c r="I2105" i="16"/>
  <c r="E2105" i="16" s="1"/>
  <c r="C2105" i="16" s="1"/>
  <c r="I1961" i="16"/>
  <c r="E1961" i="16" s="1"/>
  <c r="C1961" i="16" s="1"/>
  <c r="I1817" i="16"/>
  <c r="E1817" i="16" s="1"/>
  <c r="C1817" i="16" s="1"/>
  <c r="I3760" i="16"/>
  <c r="E3760" i="16" s="1"/>
  <c r="C3760" i="16" s="1"/>
  <c r="I3616" i="16"/>
  <c r="E3616" i="16" s="1"/>
  <c r="C3616" i="16" s="1"/>
  <c r="I3473" i="16"/>
  <c r="E3473" i="16" s="1"/>
  <c r="C3473" i="16" s="1"/>
  <c r="I3328" i="16"/>
  <c r="E3328" i="16" s="1"/>
  <c r="C3328" i="16" s="1"/>
  <c r="I3183" i="16"/>
  <c r="E3183" i="16" s="1"/>
  <c r="C3183" i="16" s="1"/>
  <c r="I3039" i="16"/>
  <c r="E3039" i="16" s="1"/>
  <c r="C3039" i="16" s="1"/>
  <c r="I2895" i="16"/>
  <c r="E2895" i="16" s="1"/>
  <c r="C2895" i="16" s="1"/>
  <c r="I2752" i="16"/>
  <c r="E2752" i="16" s="1"/>
  <c r="C2752" i="16" s="1"/>
  <c r="I2608" i="16"/>
  <c r="E2608" i="16" s="1"/>
  <c r="C2608" i="16" s="1"/>
  <c r="I2465" i="16"/>
  <c r="E2465" i="16" s="1"/>
  <c r="C2465" i="16" s="1"/>
  <c r="I2308" i="16"/>
  <c r="E2308" i="16" s="1"/>
  <c r="C2308" i="16" s="1"/>
  <c r="I2165" i="16"/>
  <c r="E2165" i="16" s="1"/>
  <c r="C2165" i="16" s="1"/>
  <c r="I3842" i="16"/>
  <c r="E3842" i="16" s="1"/>
  <c r="C3842" i="16" s="1"/>
  <c r="I3699" i="16"/>
  <c r="E3699" i="16" s="1"/>
  <c r="C3699" i="16" s="1"/>
  <c r="I3544" i="16"/>
  <c r="E3544" i="16" s="1"/>
  <c r="C3544" i="16" s="1"/>
  <c r="I3399" i="16"/>
  <c r="E3399" i="16" s="1"/>
  <c r="C3399" i="16" s="1"/>
  <c r="I3255" i="16"/>
  <c r="E3255" i="16" s="1"/>
  <c r="C3255" i="16" s="1"/>
  <c r="I3111" i="16"/>
  <c r="E3111" i="16" s="1"/>
  <c r="C3111" i="16" s="1"/>
  <c r="I2967" i="16"/>
  <c r="E2967" i="16" s="1"/>
  <c r="C2967" i="16" s="1"/>
  <c r="I2823" i="16"/>
  <c r="E2823" i="16" s="1"/>
  <c r="C2823" i="16" s="1"/>
  <c r="I2679" i="16"/>
  <c r="E2679" i="16" s="1"/>
  <c r="C2679" i="16" s="1"/>
  <c r="I2535" i="16"/>
  <c r="E2535" i="16" s="1"/>
  <c r="C2535" i="16" s="1"/>
  <c r="I2390" i="16"/>
  <c r="E2390" i="16" s="1"/>
  <c r="C2390" i="16" s="1"/>
  <c r="I2247" i="16"/>
  <c r="E2247" i="16" s="1"/>
  <c r="C2247" i="16" s="1"/>
  <c r="I2103" i="16"/>
  <c r="E2103" i="16" s="1"/>
  <c r="C2103" i="16" s="1"/>
  <c r="I3770" i="16"/>
  <c r="E3770" i="16" s="1"/>
  <c r="C3770" i="16" s="1"/>
  <c r="I3625" i="16"/>
  <c r="E3625" i="16" s="1"/>
  <c r="C3625" i="16" s="1"/>
  <c r="I3482" i="16"/>
  <c r="E3482" i="16" s="1"/>
  <c r="C3482" i="16" s="1"/>
  <c r="I3338" i="16"/>
  <c r="E3338" i="16" s="1"/>
  <c r="C3338" i="16" s="1"/>
  <c r="I3194" i="16"/>
  <c r="E3194" i="16" s="1"/>
  <c r="C3194" i="16" s="1"/>
  <c r="I3049" i="16"/>
  <c r="E3049" i="16" s="1"/>
  <c r="C3049" i="16" s="1"/>
  <c r="I2906" i="16"/>
  <c r="E2906" i="16" s="1"/>
  <c r="C2906" i="16" s="1"/>
  <c r="I2738" i="16"/>
  <c r="E2738" i="16" s="1"/>
  <c r="C2738" i="16" s="1"/>
  <c r="I2594" i="16"/>
  <c r="E2594" i="16" s="1"/>
  <c r="C2594" i="16" s="1"/>
  <c r="I2450" i="16"/>
  <c r="E2450" i="16" s="1"/>
  <c r="C2450" i="16" s="1"/>
  <c r="I2307" i="16"/>
  <c r="E2307" i="16" s="1"/>
  <c r="C2307" i="16" s="1"/>
  <c r="I2150" i="16"/>
  <c r="E2150" i="16" s="1"/>
  <c r="C2150" i="16" s="1"/>
  <c r="I3805" i="16"/>
  <c r="E3805" i="16" s="1"/>
  <c r="C3805" i="16" s="1"/>
  <c r="I3661" i="16"/>
  <c r="E3661" i="16" s="1"/>
  <c r="C3661" i="16" s="1"/>
  <c r="I3517" i="16"/>
  <c r="E3517" i="16" s="1"/>
  <c r="C3517" i="16" s="1"/>
  <c r="I3372" i="16"/>
  <c r="E3372" i="16" s="1"/>
  <c r="C3372" i="16" s="1"/>
  <c r="I3229" i="16"/>
  <c r="E3229" i="16" s="1"/>
  <c r="C3229" i="16" s="1"/>
  <c r="I3085" i="16"/>
  <c r="E3085" i="16" s="1"/>
  <c r="C3085" i="16" s="1"/>
  <c r="I2941" i="16"/>
  <c r="E2941" i="16" s="1"/>
  <c r="C2941" i="16" s="1"/>
  <c r="I2797" i="16"/>
  <c r="E2797" i="16" s="1"/>
  <c r="C2797" i="16" s="1"/>
  <c r="I2654" i="16"/>
  <c r="E2654" i="16" s="1"/>
  <c r="C2654" i="16" s="1"/>
  <c r="I2509" i="16"/>
  <c r="E2509" i="16" s="1"/>
  <c r="C2509" i="16" s="1"/>
  <c r="I2353" i="16"/>
  <c r="E2353" i="16" s="1"/>
  <c r="C2353" i="16" s="1"/>
  <c r="I2209" i="16"/>
  <c r="E2209" i="16" s="1"/>
  <c r="C2209" i="16" s="1"/>
  <c r="I2087" i="16"/>
  <c r="E2087" i="16" s="1"/>
  <c r="C2087" i="16" s="1"/>
  <c r="I1944" i="16"/>
  <c r="E1944" i="16" s="1"/>
  <c r="C1944" i="16" s="1"/>
  <c r="I1800" i="16"/>
  <c r="E1800" i="16" s="1"/>
  <c r="C1800" i="16" s="1"/>
  <c r="I1656" i="16"/>
  <c r="E1656" i="16" s="1"/>
  <c r="C1656" i="16" s="1"/>
  <c r="I1512" i="16"/>
  <c r="E1512" i="16" s="1"/>
  <c r="C1512" i="16" s="1"/>
  <c r="I1368" i="16"/>
  <c r="E1368" i="16" s="1"/>
  <c r="C1368" i="16" s="1"/>
  <c r="I3821" i="16"/>
  <c r="E3821" i="16" s="1"/>
  <c r="C3821" i="16" s="1"/>
  <c r="I3744" i="16"/>
  <c r="E3744" i="16" s="1"/>
  <c r="C3744" i="16" s="1"/>
  <c r="I3599" i="16"/>
  <c r="E3599" i="16" s="1"/>
  <c r="C3599" i="16" s="1"/>
  <c r="I3456" i="16"/>
  <c r="E3456" i="16" s="1"/>
  <c r="C3456" i="16" s="1"/>
  <c r="I3312" i="16"/>
  <c r="E3312" i="16" s="1"/>
  <c r="C3312" i="16" s="1"/>
  <c r="I3167" i="16"/>
  <c r="E3167" i="16" s="1"/>
  <c r="C3167" i="16" s="1"/>
  <c r="I3023" i="16"/>
  <c r="E3023" i="16" s="1"/>
  <c r="C3023" i="16" s="1"/>
  <c r="I2880" i="16"/>
  <c r="E2880" i="16" s="1"/>
  <c r="C2880" i="16" s="1"/>
  <c r="I2736" i="16"/>
  <c r="E2736" i="16" s="1"/>
  <c r="C2736" i="16" s="1"/>
  <c r="I2580" i="16"/>
  <c r="E2580" i="16" s="1"/>
  <c r="C2580" i="16" s="1"/>
  <c r="I2436" i="16"/>
  <c r="E2436" i="16" s="1"/>
  <c r="C2436" i="16" s="1"/>
  <c r="I2292" i="16"/>
  <c r="E2292" i="16" s="1"/>
  <c r="C2292" i="16" s="1"/>
  <c r="I2149" i="16"/>
  <c r="E2149" i="16" s="1"/>
  <c r="C2149" i="16" s="1"/>
  <c r="I3802" i="16"/>
  <c r="E3802" i="16" s="1"/>
  <c r="C3802" i="16" s="1"/>
  <c r="I3659" i="16"/>
  <c r="E3659" i="16" s="1"/>
  <c r="C3659" i="16" s="1"/>
  <c r="I3516" i="16"/>
  <c r="E3516" i="16" s="1"/>
  <c r="C3516" i="16" s="1"/>
  <c r="I3371" i="16"/>
  <c r="E3371" i="16" s="1"/>
  <c r="C3371" i="16" s="1"/>
  <c r="I3227" i="16"/>
  <c r="E3227" i="16" s="1"/>
  <c r="C3227" i="16" s="1"/>
  <c r="I3082" i="16"/>
  <c r="E3082" i="16" s="1"/>
  <c r="C3082" i="16" s="1"/>
  <c r="I2938" i="16"/>
  <c r="E2938" i="16" s="1"/>
  <c r="C2938" i="16" s="1"/>
  <c r="I2795" i="16"/>
  <c r="E2795" i="16" s="1"/>
  <c r="C2795" i="16" s="1"/>
  <c r="I2652" i="16"/>
  <c r="E2652" i="16" s="1"/>
  <c r="C2652" i="16" s="1"/>
  <c r="I2508" i="16"/>
  <c r="E2508" i="16" s="1"/>
  <c r="C2508" i="16" s="1"/>
  <c r="I2363" i="16"/>
  <c r="E2363" i="16" s="1"/>
  <c r="C2363" i="16" s="1"/>
  <c r="I2220" i="16"/>
  <c r="E2220" i="16" s="1"/>
  <c r="C2220" i="16" s="1"/>
  <c r="I3798" i="16"/>
  <c r="E3798" i="16" s="1"/>
  <c r="C3798" i="16" s="1"/>
  <c r="I3705" i="16"/>
  <c r="E3705" i="16" s="1"/>
  <c r="C3705" i="16" s="1"/>
  <c r="I3562" i="16"/>
  <c r="E3562" i="16" s="1"/>
  <c r="C3562" i="16" s="1"/>
  <c r="I3418" i="16"/>
  <c r="E3418" i="16" s="1"/>
  <c r="C3418" i="16" s="1"/>
  <c r="I3275" i="16"/>
  <c r="E3275" i="16" s="1"/>
  <c r="C3275" i="16" s="1"/>
  <c r="I3131" i="16"/>
  <c r="E3131" i="16" s="1"/>
  <c r="C3131" i="16" s="1"/>
  <c r="I2987" i="16"/>
  <c r="E2987" i="16" s="1"/>
  <c r="C2987" i="16" s="1"/>
  <c r="I2842" i="16"/>
  <c r="E2842" i="16" s="1"/>
  <c r="C2842" i="16" s="1"/>
  <c r="I2686" i="16"/>
  <c r="E2686" i="16" s="1"/>
  <c r="C2686" i="16" s="1"/>
  <c r="I2542" i="16"/>
  <c r="E2542" i="16" s="1"/>
  <c r="C2542" i="16" s="1"/>
  <c r="I2398" i="16"/>
  <c r="E2398" i="16" s="1"/>
  <c r="C2398" i="16" s="1"/>
  <c r="I2254" i="16"/>
  <c r="E2254" i="16" s="1"/>
  <c r="C2254" i="16" s="1"/>
  <c r="I2110" i="16"/>
  <c r="E2110" i="16" s="1"/>
  <c r="C2110" i="16" s="1"/>
  <c r="I3777" i="16"/>
  <c r="E3777" i="16" s="1"/>
  <c r="C3777" i="16" s="1"/>
  <c r="I3632" i="16"/>
  <c r="E3632" i="16" s="1"/>
  <c r="C3632" i="16" s="1"/>
  <c r="I3488" i="16"/>
  <c r="E3488" i="16" s="1"/>
  <c r="C3488" i="16" s="1"/>
  <c r="I3345" i="16"/>
  <c r="E3345" i="16" s="1"/>
  <c r="C3345" i="16" s="1"/>
  <c r="I3201" i="16"/>
  <c r="E3201" i="16" s="1"/>
  <c r="C3201" i="16" s="1"/>
  <c r="I3057" i="16"/>
  <c r="E3057" i="16" s="1"/>
  <c r="C3057" i="16" s="1"/>
  <c r="I2913" i="16"/>
  <c r="E2913" i="16" s="1"/>
  <c r="C2913" i="16" s="1"/>
  <c r="I2769" i="16"/>
  <c r="E2769" i="16" s="1"/>
  <c r="C2769" i="16" s="1"/>
  <c r="I2625" i="16"/>
  <c r="E2625" i="16" s="1"/>
  <c r="C2625" i="16" s="1"/>
  <c r="I2481" i="16"/>
  <c r="E2481" i="16" s="1"/>
  <c r="C2481" i="16" s="1"/>
  <c r="I2325" i="16"/>
  <c r="E2325" i="16" s="1"/>
  <c r="C2325" i="16" s="1"/>
  <c r="I2182" i="16"/>
  <c r="E2182" i="16" s="1"/>
  <c r="C2182" i="16" s="1"/>
  <c r="I3784" i="16"/>
  <c r="E3784" i="16" s="1"/>
  <c r="C3784" i="16" s="1"/>
  <c r="I3728" i="16"/>
  <c r="E3728" i="16" s="1"/>
  <c r="C3728" i="16" s="1"/>
  <c r="I3584" i="16"/>
  <c r="E3584" i="16" s="1"/>
  <c r="C3584" i="16" s="1"/>
  <c r="I3428" i="16"/>
  <c r="E3428" i="16" s="1"/>
  <c r="C3428" i="16" s="1"/>
  <c r="I3284" i="16"/>
  <c r="E3284" i="16" s="1"/>
  <c r="C3284" i="16" s="1"/>
  <c r="I3139" i="16"/>
  <c r="E3139" i="16" s="1"/>
  <c r="C3139" i="16" s="1"/>
  <c r="I2995" i="16"/>
  <c r="E2995" i="16" s="1"/>
  <c r="C2995" i="16" s="1"/>
  <c r="I2852" i="16"/>
  <c r="E2852" i="16" s="1"/>
  <c r="C2852" i="16" s="1"/>
  <c r="I2708" i="16"/>
  <c r="E2708" i="16" s="1"/>
  <c r="C2708" i="16" s="1"/>
  <c r="I2564" i="16"/>
  <c r="E2564" i="16" s="1"/>
  <c r="C2564" i="16" s="1"/>
  <c r="I2420" i="16"/>
  <c r="E2420" i="16" s="1"/>
  <c r="C2420" i="16" s="1"/>
  <c r="I2276" i="16"/>
  <c r="E2276" i="16" s="1"/>
  <c r="C2276" i="16" s="1"/>
  <c r="I2132" i="16"/>
  <c r="E2132" i="16" s="1"/>
  <c r="C2132" i="16" s="1"/>
  <c r="I3776" i="16"/>
  <c r="E3776" i="16" s="1"/>
  <c r="C3776" i="16" s="1"/>
  <c r="I3631" i="16"/>
  <c r="E3631" i="16" s="1"/>
  <c r="C3631" i="16" s="1"/>
  <c r="I3487" i="16"/>
  <c r="E3487" i="16" s="1"/>
  <c r="C3487" i="16" s="1"/>
  <c r="I3343" i="16"/>
  <c r="E3343" i="16" s="1"/>
  <c r="C3343" i="16" s="1"/>
  <c r="I3199" i="16"/>
  <c r="E3199" i="16" s="1"/>
  <c r="C3199" i="16" s="1"/>
  <c r="I3056" i="16"/>
  <c r="E3056" i="16" s="1"/>
  <c r="C3056" i="16" s="1"/>
  <c r="I2912" i="16"/>
  <c r="E2912" i="16" s="1"/>
  <c r="C2912" i="16" s="1"/>
  <c r="I2767" i="16"/>
  <c r="E2767" i="16" s="1"/>
  <c r="C2767" i="16" s="1"/>
  <c r="I2623" i="16"/>
  <c r="E2623" i="16" s="1"/>
  <c r="C2623" i="16" s="1"/>
  <c r="I2479" i="16"/>
  <c r="E2479" i="16" s="1"/>
  <c r="C2479" i="16" s="1"/>
  <c r="I2335" i="16"/>
  <c r="E2335" i="16" s="1"/>
  <c r="C2335" i="16" s="1"/>
  <c r="I2192" i="16"/>
  <c r="E2192" i="16" s="1"/>
  <c r="C2192" i="16" s="1"/>
  <c r="I3534" i="16"/>
  <c r="E3534" i="16" s="1"/>
  <c r="C3534" i="16" s="1"/>
  <c r="I3378" i="16"/>
  <c r="E3378" i="16" s="1"/>
  <c r="C3378" i="16" s="1"/>
  <c r="I3221" i="16"/>
  <c r="E3221" i="16" s="1"/>
  <c r="C3221" i="16" s="1"/>
  <c r="I3078" i="16"/>
  <c r="E3078" i="16" s="1"/>
  <c r="C3078" i="16" s="1"/>
  <c r="I2935" i="16"/>
  <c r="E2935" i="16" s="1"/>
  <c r="C2935" i="16" s="1"/>
  <c r="I2789" i="16"/>
  <c r="E2789" i="16" s="1"/>
  <c r="C2789" i="16" s="1"/>
  <c r="I2646" i="16"/>
  <c r="E2646" i="16" s="1"/>
  <c r="C2646" i="16" s="1"/>
  <c r="I2502" i="16"/>
  <c r="E2502" i="16" s="1"/>
  <c r="C2502" i="16" s="1"/>
  <c r="I2346" i="16"/>
  <c r="E2346" i="16" s="1"/>
  <c r="C2346" i="16" s="1"/>
  <c r="I2202" i="16"/>
  <c r="E2202" i="16" s="1"/>
  <c r="C2202" i="16" s="1"/>
  <c r="I2058" i="16"/>
  <c r="E2058" i="16" s="1"/>
  <c r="C2058" i="16" s="1"/>
  <c r="I1914" i="16"/>
  <c r="E1914" i="16" s="1"/>
  <c r="C1914" i="16" s="1"/>
  <c r="I3833" i="16"/>
  <c r="E3833" i="16" s="1"/>
  <c r="C3833" i="16" s="1"/>
  <c r="I3388" i="16"/>
  <c r="E3388" i="16" s="1"/>
  <c r="C3388" i="16" s="1"/>
  <c r="I3245" i="16"/>
  <c r="E3245" i="16" s="1"/>
  <c r="C3245" i="16" s="1"/>
  <c r="I3101" i="16"/>
  <c r="E3101" i="16" s="1"/>
  <c r="C3101" i="16" s="1"/>
  <c r="I2957" i="16"/>
  <c r="E2957" i="16" s="1"/>
  <c r="C2957" i="16" s="1"/>
  <c r="I2812" i="16"/>
  <c r="E2812" i="16" s="1"/>
  <c r="C2812" i="16" s="1"/>
  <c r="I2669" i="16"/>
  <c r="E2669" i="16" s="1"/>
  <c r="C2669" i="16" s="1"/>
  <c r="I2524" i="16"/>
  <c r="E2524" i="16" s="1"/>
  <c r="C2524" i="16" s="1"/>
  <c r="I2382" i="16"/>
  <c r="E2382" i="16" s="1"/>
  <c r="C2382" i="16" s="1"/>
  <c r="I2238" i="16"/>
  <c r="E2238" i="16" s="1"/>
  <c r="C2238" i="16" s="1"/>
  <c r="I2093" i="16"/>
  <c r="E2093" i="16" s="1"/>
  <c r="C2093" i="16" s="1"/>
  <c r="I1949" i="16"/>
  <c r="E1949" i="16" s="1"/>
  <c r="C1949" i="16" s="1"/>
  <c r="I3810" i="16"/>
  <c r="E3810" i="16" s="1"/>
  <c r="C3810" i="16" s="1"/>
  <c r="I3747" i="16"/>
  <c r="E3747" i="16" s="1"/>
  <c r="C3747" i="16" s="1"/>
  <c r="I3604" i="16"/>
  <c r="E3604" i="16" s="1"/>
  <c r="C3604" i="16" s="1"/>
  <c r="I3460" i="16"/>
  <c r="E3460" i="16" s="1"/>
  <c r="C3460" i="16" s="1"/>
  <c r="I3315" i="16"/>
  <c r="E3315" i="16" s="1"/>
  <c r="C3315" i="16" s="1"/>
  <c r="I3172" i="16"/>
  <c r="E3172" i="16" s="1"/>
  <c r="C3172" i="16" s="1"/>
  <c r="I3027" i="16"/>
  <c r="E3027" i="16" s="1"/>
  <c r="C3027" i="16" s="1"/>
  <c r="I2884" i="16"/>
  <c r="E2884" i="16" s="1"/>
  <c r="C2884" i="16" s="1"/>
  <c r="I2740" i="16"/>
  <c r="E2740" i="16" s="1"/>
  <c r="C2740" i="16" s="1"/>
  <c r="I2597" i="16"/>
  <c r="E2597" i="16" s="1"/>
  <c r="C2597" i="16" s="1"/>
  <c r="I2452" i="16"/>
  <c r="E2452" i="16" s="1"/>
  <c r="C2452" i="16" s="1"/>
  <c r="I2296" i="16"/>
  <c r="E2296" i="16" s="1"/>
  <c r="C2296" i="16" s="1"/>
  <c r="I2151" i="16"/>
  <c r="E2151" i="16" s="1"/>
  <c r="C2151" i="16" s="1"/>
  <c r="I3830" i="16"/>
  <c r="E3830" i="16" s="1"/>
  <c r="C3830" i="16" s="1"/>
  <c r="I3687" i="16"/>
  <c r="E3687" i="16" s="1"/>
  <c r="C3687" i="16" s="1"/>
  <c r="I3531" i="16"/>
  <c r="E3531" i="16" s="1"/>
  <c r="C3531" i="16" s="1"/>
  <c r="I3387" i="16"/>
  <c r="E3387" i="16" s="1"/>
  <c r="C3387" i="16" s="1"/>
  <c r="I3243" i="16"/>
  <c r="E3243" i="16" s="1"/>
  <c r="C3243" i="16" s="1"/>
  <c r="I3099" i="16"/>
  <c r="E3099" i="16" s="1"/>
  <c r="C3099" i="16" s="1"/>
  <c r="I2955" i="16"/>
  <c r="E2955" i="16" s="1"/>
  <c r="C2955" i="16" s="1"/>
  <c r="I2810" i="16"/>
  <c r="E2810" i="16" s="1"/>
  <c r="C2810" i="16" s="1"/>
  <c r="I2667" i="16"/>
  <c r="E2667" i="16" s="1"/>
  <c r="C2667" i="16" s="1"/>
  <c r="I2522" i="16"/>
  <c r="E2522" i="16" s="1"/>
  <c r="C2522" i="16" s="1"/>
  <c r="I2379" i="16"/>
  <c r="E2379" i="16" s="1"/>
  <c r="C2379" i="16" s="1"/>
  <c r="I2235" i="16"/>
  <c r="E2235" i="16" s="1"/>
  <c r="C2235" i="16" s="1"/>
  <c r="I3702" i="16"/>
  <c r="E3702" i="16" s="1"/>
  <c r="C3702" i="16" s="1"/>
  <c r="I3758" i="16"/>
  <c r="E3758" i="16" s="1"/>
  <c r="C3758" i="16" s="1"/>
  <c r="I3614" i="16"/>
  <c r="E3614" i="16" s="1"/>
  <c r="C3614" i="16" s="1"/>
  <c r="I3470" i="16"/>
  <c r="E3470" i="16" s="1"/>
  <c r="C3470" i="16" s="1"/>
  <c r="I3326" i="16"/>
  <c r="E3326" i="16" s="1"/>
  <c r="C3326" i="16" s="1"/>
  <c r="I3182" i="16"/>
  <c r="E3182" i="16" s="1"/>
  <c r="C3182" i="16" s="1"/>
  <c r="I3038" i="16"/>
  <c r="E3038" i="16" s="1"/>
  <c r="C3038" i="16" s="1"/>
  <c r="I2894" i="16"/>
  <c r="E2894" i="16" s="1"/>
  <c r="C2894" i="16" s="1"/>
  <c r="I2726" i="16"/>
  <c r="E2726" i="16" s="1"/>
  <c r="C2726" i="16" s="1"/>
  <c r="I2582" i="16"/>
  <c r="E2582" i="16" s="1"/>
  <c r="C2582" i="16" s="1"/>
  <c r="I2438" i="16"/>
  <c r="E2438" i="16" s="1"/>
  <c r="C2438" i="16" s="1"/>
  <c r="I2295" i="16"/>
  <c r="E2295" i="16" s="1"/>
  <c r="C2295" i="16" s="1"/>
  <c r="I2138" i="16"/>
  <c r="E2138" i="16" s="1"/>
  <c r="C2138" i="16" s="1"/>
  <c r="I3793" i="16"/>
  <c r="E3793" i="16" s="1"/>
  <c r="C3793" i="16" s="1"/>
  <c r="I3649" i="16"/>
  <c r="E3649" i="16" s="1"/>
  <c r="C3649" i="16" s="1"/>
  <c r="I3505" i="16"/>
  <c r="E3505" i="16" s="1"/>
  <c r="C3505" i="16" s="1"/>
  <c r="I3361" i="16"/>
  <c r="E3361" i="16" s="1"/>
  <c r="C3361" i="16" s="1"/>
  <c r="I3217" i="16"/>
  <c r="E3217" i="16" s="1"/>
  <c r="C3217" i="16" s="1"/>
  <c r="I3073" i="16"/>
  <c r="E3073" i="16" s="1"/>
  <c r="C3073" i="16" s="1"/>
  <c r="I2929" i="16"/>
  <c r="E2929" i="16" s="1"/>
  <c r="C2929" i="16" s="1"/>
  <c r="I2785" i="16"/>
  <c r="E2785" i="16" s="1"/>
  <c r="C2785" i="16" s="1"/>
  <c r="I2641" i="16"/>
  <c r="E2641" i="16" s="1"/>
  <c r="C2641" i="16" s="1"/>
  <c r="I2496" i="16"/>
  <c r="E2496" i="16" s="1"/>
  <c r="C2496" i="16" s="1"/>
  <c r="I2341" i="16"/>
  <c r="E2341" i="16" s="1"/>
  <c r="C2341" i="16" s="1"/>
  <c r="I2197" i="16"/>
  <c r="E2197" i="16" s="1"/>
  <c r="C2197" i="16" s="1"/>
  <c r="I2075" i="16"/>
  <c r="E2075" i="16" s="1"/>
  <c r="C2075" i="16" s="1"/>
  <c r="I1933" i="16"/>
  <c r="E1933" i="16" s="1"/>
  <c r="C1933" i="16" s="1"/>
  <c r="I1788" i="16"/>
  <c r="E1788" i="16" s="1"/>
  <c r="C1788" i="16" s="1"/>
  <c r="I1644" i="16"/>
  <c r="E1644" i="16" s="1"/>
  <c r="C1644" i="16" s="1"/>
  <c r="I1500" i="16"/>
  <c r="E1500" i="16" s="1"/>
  <c r="C1500" i="16" s="1"/>
  <c r="I1356" i="16"/>
  <c r="E1356" i="16" s="1"/>
  <c r="C1356" i="16" s="1"/>
  <c r="I1212" i="16"/>
  <c r="E1212" i="16" s="1"/>
  <c r="C1212" i="16" s="1"/>
  <c r="I2088" i="16"/>
  <c r="E2088" i="16" s="1"/>
  <c r="C2088" i="16" s="1"/>
  <c r="I1943" i="16"/>
  <c r="E1943" i="16" s="1"/>
  <c r="C1943" i="16" s="1"/>
  <c r="I3713" i="16"/>
  <c r="E3713" i="16" s="1"/>
  <c r="C3713" i="16" s="1"/>
  <c r="I3732" i="16"/>
  <c r="E3732" i="16" s="1"/>
  <c r="C3732" i="16" s="1"/>
  <c r="I3588" i="16"/>
  <c r="E3588" i="16" s="1"/>
  <c r="C3588" i="16" s="1"/>
  <c r="I3444" i="16"/>
  <c r="E3444" i="16" s="1"/>
  <c r="C3444" i="16" s="1"/>
  <c r="I3300" i="16"/>
  <c r="E3300" i="16" s="1"/>
  <c r="C3300" i="16" s="1"/>
  <c r="I3155" i="16"/>
  <c r="E3155" i="16" s="1"/>
  <c r="C3155" i="16" s="1"/>
  <c r="I3011" i="16"/>
  <c r="E3011" i="16" s="1"/>
  <c r="C3011" i="16" s="1"/>
  <c r="I2868" i="16"/>
  <c r="E2868" i="16" s="1"/>
  <c r="C2868" i="16" s="1"/>
  <c r="I2724" i="16"/>
  <c r="E2724" i="16" s="1"/>
  <c r="C2724" i="16" s="1"/>
  <c r="I2568" i="16"/>
  <c r="E2568" i="16" s="1"/>
  <c r="C2568" i="16" s="1"/>
  <c r="I2424" i="16"/>
  <c r="E2424" i="16" s="1"/>
  <c r="C2424" i="16" s="1"/>
  <c r="I2280" i="16"/>
  <c r="E2280" i="16" s="1"/>
  <c r="C2280" i="16" s="1"/>
  <c r="I2135" i="16"/>
  <c r="E2135" i="16" s="1"/>
  <c r="C2135" i="16" s="1"/>
  <c r="I3790" i="16"/>
  <c r="E3790" i="16" s="1"/>
  <c r="C3790" i="16" s="1"/>
  <c r="I3646" i="16"/>
  <c r="E3646" i="16" s="1"/>
  <c r="C3646" i="16" s="1"/>
  <c r="I3503" i="16"/>
  <c r="E3503" i="16" s="1"/>
  <c r="C3503" i="16" s="1"/>
  <c r="I3359" i="16"/>
  <c r="E3359" i="16" s="1"/>
  <c r="C3359" i="16" s="1"/>
  <c r="I3216" i="16"/>
  <c r="E3216" i="16" s="1"/>
  <c r="C3216" i="16" s="1"/>
  <c r="I3071" i="16"/>
  <c r="E3071" i="16" s="1"/>
  <c r="C3071" i="16" s="1"/>
  <c r="I2928" i="16"/>
  <c r="E2928" i="16" s="1"/>
  <c r="C2928" i="16" s="1"/>
  <c r="I2783" i="16"/>
  <c r="E2783" i="16" s="1"/>
  <c r="C2783" i="16" s="1"/>
  <c r="I2640" i="16"/>
  <c r="E2640" i="16" s="1"/>
  <c r="C2640" i="16" s="1"/>
  <c r="I2495" i="16"/>
  <c r="E2495" i="16" s="1"/>
  <c r="C2495" i="16" s="1"/>
  <c r="I2351" i="16"/>
  <c r="E2351" i="16" s="1"/>
  <c r="C2351" i="16" s="1"/>
  <c r="I2208" i="16"/>
  <c r="E2208" i="16" s="1"/>
  <c r="C2208" i="16" s="1"/>
  <c r="I3677" i="16"/>
  <c r="E3677" i="16" s="1"/>
  <c r="C3677" i="16" s="1"/>
  <c r="I3694" i="16"/>
  <c r="E3694" i="16" s="1"/>
  <c r="C3694" i="16" s="1"/>
  <c r="I3551" i="16"/>
  <c r="E3551" i="16" s="1"/>
  <c r="C3551" i="16" s="1"/>
  <c r="I3406" i="16"/>
  <c r="E3406" i="16" s="1"/>
  <c r="C3406" i="16" s="1"/>
  <c r="I3262" i="16"/>
  <c r="E3262" i="16" s="1"/>
  <c r="C3262" i="16" s="1"/>
  <c r="I3119" i="16"/>
  <c r="E3119" i="16" s="1"/>
  <c r="C3119" i="16" s="1"/>
  <c r="I2974" i="16"/>
  <c r="E2974" i="16" s="1"/>
  <c r="C2974" i="16" s="1"/>
  <c r="I2830" i="16"/>
  <c r="E2830" i="16" s="1"/>
  <c r="C2830" i="16" s="1"/>
  <c r="I2674" i="16"/>
  <c r="E2674" i="16" s="1"/>
  <c r="C2674" i="16" s="1"/>
  <c r="I2530" i="16"/>
  <c r="E2530" i="16" s="1"/>
  <c r="C2530" i="16" s="1"/>
  <c r="I2385" i="16"/>
  <c r="E2385" i="16" s="1"/>
  <c r="C2385" i="16" s="1"/>
  <c r="I2242" i="16"/>
  <c r="E2242" i="16" s="1"/>
  <c r="C2242" i="16" s="1"/>
  <c r="I2097" i="16"/>
  <c r="E2097" i="16" s="1"/>
  <c r="C2097" i="16" s="1"/>
  <c r="I3764" i="16"/>
  <c r="E3764" i="16" s="1"/>
  <c r="C3764" i="16" s="1"/>
  <c r="I3622" i="16"/>
  <c r="E3622" i="16" s="1"/>
  <c r="C3622" i="16" s="1"/>
  <c r="I3477" i="16"/>
  <c r="E3477" i="16" s="1"/>
  <c r="C3477" i="16" s="1"/>
  <c r="I3333" i="16"/>
  <c r="E3333" i="16" s="1"/>
  <c r="C3333" i="16" s="1"/>
  <c r="I3190" i="16"/>
  <c r="E3190" i="16" s="1"/>
  <c r="C3190" i="16" s="1"/>
  <c r="I3045" i="16"/>
  <c r="E3045" i="16" s="1"/>
  <c r="C3045" i="16" s="1"/>
  <c r="I2901" i="16"/>
  <c r="E2901" i="16" s="1"/>
  <c r="C2901" i="16" s="1"/>
  <c r="I2757" i="16"/>
  <c r="E2757" i="16" s="1"/>
  <c r="C2757" i="16" s="1"/>
  <c r="I2613" i="16"/>
  <c r="E2613" i="16" s="1"/>
  <c r="C2613" i="16" s="1"/>
  <c r="I2468" i="16"/>
  <c r="E2468" i="16" s="1"/>
  <c r="C2468" i="16" s="1"/>
  <c r="I2313" i="16"/>
  <c r="E2313" i="16" s="1"/>
  <c r="C2313" i="16" s="1"/>
  <c r="I2168" i="16"/>
  <c r="E2168" i="16" s="1"/>
  <c r="C2168" i="16" s="1"/>
  <c r="I3665" i="16"/>
  <c r="E3665" i="16" s="1"/>
  <c r="C3665" i="16" s="1"/>
  <c r="I3717" i="16"/>
  <c r="E3717" i="16" s="1"/>
  <c r="C3717" i="16" s="1"/>
  <c r="I3572" i="16"/>
  <c r="E3572" i="16" s="1"/>
  <c r="C3572" i="16" s="1"/>
  <c r="I3416" i="16"/>
  <c r="E3416" i="16" s="1"/>
  <c r="C3416" i="16" s="1"/>
  <c r="I3272" i="16"/>
  <c r="E3272" i="16" s="1"/>
  <c r="C3272" i="16" s="1"/>
  <c r="I3129" i="16"/>
  <c r="E3129" i="16" s="1"/>
  <c r="C3129" i="16" s="1"/>
  <c r="I2985" i="16"/>
  <c r="E2985" i="16" s="1"/>
  <c r="C2985" i="16" s="1"/>
  <c r="I2840" i="16"/>
  <c r="E2840" i="16" s="1"/>
  <c r="C2840" i="16" s="1"/>
  <c r="I2696" i="16"/>
  <c r="E2696" i="16" s="1"/>
  <c r="C2696" i="16" s="1"/>
  <c r="I2552" i="16"/>
  <c r="E2552" i="16" s="1"/>
  <c r="C2552" i="16" s="1"/>
  <c r="I2408" i="16"/>
  <c r="E2408" i="16" s="1"/>
  <c r="C2408" i="16" s="1"/>
  <c r="I2263" i="16"/>
  <c r="E2263" i="16" s="1"/>
  <c r="C2263" i="16" s="1"/>
  <c r="I2119" i="16"/>
  <c r="E2119" i="16" s="1"/>
  <c r="C2119" i="16" s="1"/>
  <c r="I3763" i="16"/>
  <c r="E3763" i="16" s="1"/>
  <c r="C3763" i="16" s="1"/>
  <c r="I3618" i="16"/>
  <c r="E3618" i="16" s="1"/>
  <c r="C3618" i="16" s="1"/>
  <c r="I3475" i="16"/>
  <c r="E3475" i="16" s="1"/>
  <c r="C3475" i="16" s="1"/>
  <c r="I3330" i="16"/>
  <c r="E3330" i="16" s="1"/>
  <c r="C3330" i="16" s="1"/>
  <c r="I3187" i="16"/>
  <c r="E3187" i="16" s="1"/>
  <c r="C3187" i="16" s="1"/>
  <c r="I3042" i="16"/>
  <c r="E3042" i="16" s="1"/>
  <c r="C3042" i="16" s="1"/>
  <c r="I2899" i="16"/>
  <c r="E2899" i="16" s="1"/>
  <c r="C2899" i="16" s="1"/>
  <c r="I2755" i="16"/>
  <c r="E2755" i="16" s="1"/>
  <c r="C2755" i="16" s="1"/>
  <c r="I2611" i="16"/>
  <c r="E2611" i="16" s="1"/>
  <c r="C2611" i="16" s="1"/>
  <c r="I2467" i="16"/>
  <c r="E2467" i="16" s="1"/>
  <c r="C2467" i="16" s="1"/>
  <c r="I2323" i="16"/>
  <c r="E2323" i="16" s="1"/>
  <c r="C2323" i="16" s="1"/>
  <c r="I2179" i="16"/>
  <c r="E2179" i="16" s="1"/>
  <c r="C2179" i="16" s="1"/>
  <c r="I3522" i="16"/>
  <c r="E3522" i="16" s="1"/>
  <c r="C3522" i="16" s="1"/>
  <c r="I3367" i="16"/>
  <c r="E3367" i="16" s="1"/>
  <c r="C3367" i="16" s="1"/>
  <c r="I3210" i="16"/>
  <c r="E3210" i="16" s="1"/>
  <c r="C3210" i="16" s="1"/>
  <c r="I3067" i="16"/>
  <c r="E3067" i="16" s="1"/>
  <c r="C3067" i="16" s="1"/>
  <c r="I2921" i="16"/>
  <c r="E2921" i="16" s="1"/>
  <c r="C2921" i="16" s="1"/>
  <c r="I2779" i="16"/>
  <c r="E2779" i="16" s="1"/>
  <c r="C2779" i="16" s="1"/>
  <c r="I2633" i="16"/>
  <c r="E2633" i="16" s="1"/>
  <c r="C2633" i="16" s="1"/>
  <c r="I2490" i="16"/>
  <c r="E2490" i="16" s="1"/>
  <c r="C2490" i="16" s="1"/>
  <c r="I2334" i="16"/>
  <c r="E2334" i="16" s="1"/>
  <c r="C2334" i="16" s="1"/>
  <c r="I2189" i="16"/>
  <c r="E2189" i="16" s="1"/>
  <c r="C2189" i="16" s="1"/>
  <c r="I2045" i="16"/>
  <c r="E2045" i="16" s="1"/>
  <c r="C2045" i="16" s="1"/>
  <c r="I1902" i="16"/>
  <c r="E1902" i="16" s="1"/>
  <c r="C1902" i="16" s="1"/>
  <c r="I3701" i="16"/>
  <c r="E3701" i="16" s="1"/>
  <c r="C3701" i="16" s="1"/>
  <c r="I3377" i="16"/>
  <c r="E3377" i="16" s="1"/>
  <c r="C3377" i="16" s="1"/>
  <c r="I3233" i="16"/>
  <c r="E3233" i="16" s="1"/>
  <c r="C3233" i="16" s="1"/>
  <c r="I3089" i="16"/>
  <c r="E3089" i="16" s="1"/>
  <c r="C3089" i="16" s="1"/>
  <c r="I2945" i="16"/>
  <c r="E2945" i="16" s="1"/>
  <c r="C2945" i="16" s="1"/>
  <c r="I2801" i="16"/>
  <c r="E2801" i="16" s="1"/>
  <c r="C2801" i="16" s="1"/>
  <c r="I2657" i="16"/>
  <c r="E2657" i="16" s="1"/>
  <c r="C2657" i="16" s="1"/>
  <c r="I2513" i="16"/>
  <c r="E2513" i="16" s="1"/>
  <c r="C2513" i="16" s="1"/>
  <c r="I2369" i="16"/>
  <c r="E2369" i="16" s="1"/>
  <c r="C2369" i="16" s="1"/>
  <c r="I2226" i="16"/>
  <c r="E2226" i="16" s="1"/>
  <c r="C2226" i="16" s="1"/>
  <c r="I2082" i="16"/>
  <c r="E2082" i="16" s="1"/>
  <c r="C2082" i="16" s="1"/>
  <c r="I1937" i="16"/>
  <c r="E1937" i="16" s="1"/>
  <c r="C1937" i="16" s="1"/>
  <c r="I3643" i="16"/>
  <c r="E3643" i="16" s="1"/>
  <c r="C3643" i="16" s="1"/>
  <c r="I3737" i="16"/>
  <c r="E3737" i="16" s="1"/>
  <c r="C3737" i="16" s="1"/>
  <c r="I3592" i="16"/>
  <c r="E3592" i="16" s="1"/>
  <c r="C3592" i="16" s="1"/>
  <c r="I3448" i="16"/>
  <c r="E3448" i="16" s="1"/>
  <c r="C3448" i="16" s="1"/>
  <c r="I3303" i="16"/>
  <c r="E3303" i="16" s="1"/>
  <c r="C3303" i="16" s="1"/>
  <c r="I3159" i="16"/>
  <c r="E3159" i="16" s="1"/>
  <c r="C3159" i="16" s="1"/>
  <c r="I3016" i="16"/>
  <c r="E3016" i="16" s="1"/>
  <c r="C3016" i="16" s="1"/>
  <c r="I2872" i="16"/>
  <c r="E2872" i="16" s="1"/>
  <c r="C2872" i="16" s="1"/>
  <c r="I2728" i="16"/>
  <c r="E2728" i="16" s="1"/>
  <c r="C2728" i="16" s="1"/>
  <c r="I2584" i="16"/>
  <c r="E2584" i="16" s="1"/>
  <c r="C2584" i="16" s="1"/>
  <c r="I2440" i="16"/>
  <c r="E2440" i="16" s="1"/>
  <c r="C2440" i="16" s="1"/>
  <c r="I2285" i="16"/>
  <c r="E2285" i="16" s="1"/>
  <c r="C2285" i="16" s="1"/>
  <c r="I2139" i="16"/>
  <c r="E2139" i="16" s="1"/>
  <c r="C2139" i="16" s="1"/>
  <c r="I3820" i="16"/>
  <c r="E3820" i="16" s="1"/>
  <c r="C3820" i="16" s="1"/>
  <c r="I3675" i="16"/>
  <c r="E3675" i="16" s="1"/>
  <c r="C3675" i="16" s="1"/>
  <c r="I3520" i="16"/>
  <c r="E3520" i="16" s="1"/>
  <c r="C3520" i="16" s="1"/>
  <c r="I3375" i="16"/>
  <c r="E3375" i="16" s="1"/>
  <c r="C3375" i="16" s="1"/>
  <c r="I3231" i="16"/>
  <c r="E3231" i="16" s="1"/>
  <c r="C3231" i="16" s="1"/>
  <c r="I3088" i="16"/>
  <c r="E3088" i="16" s="1"/>
  <c r="C3088" i="16" s="1"/>
  <c r="I2943" i="16"/>
  <c r="E2943" i="16" s="1"/>
  <c r="C2943" i="16" s="1"/>
  <c r="I2799" i="16"/>
  <c r="E2799" i="16" s="1"/>
  <c r="C2799" i="16" s="1"/>
  <c r="I2656" i="16"/>
  <c r="E2656" i="16" s="1"/>
  <c r="C2656" i="16" s="1"/>
  <c r="I2511" i="16"/>
  <c r="E2511" i="16" s="1"/>
  <c r="C2511" i="16" s="1"/>
  <c r="I2366" i="16"/>
  <c r="E2366" i="16" s="1"/>
  <c r="C2366" i="16" s="1"/>
  <c r="I2223" i="16"/>
  <c r="E2223" i="16" s="1"/>
  <c r="C2223" i="16" s="1"/>
  <c r="I3582" i="16"/>
  <c r="E3582" i="16" s="1"/>
  <c r="C3582" i="16" s="1"/>
  <c r="I3746" i="16"/>
  <c r="E3746" i="16" s="1"/>
  <c r="C3746" i="16" s="1"/>
  <c r="I3603" i="16"/>
  <c r="E3603" i="16" s="1"/>
  <c r="C3603" i="16" s="1"/>
  <c r="I3458" i="16"/>
  <c r="E3458" i="16" s="1"/>
  <c r="C3458" i="16" s="1"/>
  <c r="I3314" i="16"/>
  <c r="E3314" i="16" s="1"/>
  <c r="C3314" i="16" s="1"/>
  <c r="I3171" i="16"/>
  <c r="E3171" i="16" s="1"/>
  <c r="C3171" i="16" s="1"/>
  <c r="I3026" i="16"/>
  <c r="E3026" i="16" s="1"/>
  <c r="C3026" i="16" s="1"/>
  <c r="I2882" i="16"/>
  <c r="E2882" i="16" s="1"/>
  <c r="C2882" i="16" s="1"/>
  <c r="I2713" i="16"/>
  <c r="E2713" i="16" s="1"/>
  <c r="C2713" i="16" s="1"/>
  <c r="I2570" i="16"/>
  <c r="E2570" i="16" s="1"/>
  <c r="C2570" i="16" s="1"/>
  <c r="I2426" i="16"/>
  <c r="E2426" i="16" s="1"/>
  <c r="C2426" i="16" s="1"/>
  <c r="I2282" i="16"/>
  <c r="E2282" i="16" s="1"/>
  <c r="C2282" i="16" s="1"/>
  <c r="I2125" i="16"/>
  <c r="E2125" i="16" s="1"/>
  <c r="C2125" i="16" s="1"/>
  <c r="I3781" i="16"/>
  <c r="E3781" i="16" s="1"/>
  <c r="C3781" i="16" s="1"/>
  <c r="I3638" i="16"/>
  <c r="E3638" i="16" s="1"/>
  <c r="C3638" i="16" s="1"/>
  <c r="I3493" i="16"/>
  <c r="E3493" i="16" s="1"/>
  <c r="C3493" i="16" s="1"/>
  <c r="I3348" i="16"/>
  <c r="E3348" i="16" s="1"/>
  <c r="C3348" i="16" s="1"/>
  <c r="I3205" i="16"/>
  <c r="E3205" i="16" s="1"/>
  <c r="C3205" i="16" s="1"/>
  <c r="I3061" i="16"/>
  <c r="E3061" i="16" s="1"/>
  <c r="C3061" i="16" s="1"/>
  <c r="I2917" i="16"/>
  <c r="E2917" i="16" s="1"/>
  <c r="C2917" i="16" s="1"/>
  <c r="I2773" i="16"/>
  <c r="E2773" i="16" s="1"/>
  <c r="C2773" i="16" s="1"/>
  <c r="I2629" i="16"/>
  <c r="E2629" i="16" s="1"/>
  <c r="C2629" i="16" s="1"/>
  <c r="I2485" i="16"/>
  <c r="E2485" i="16" s="1"/>
  <c r="C2485" i="16" s="1"/>
  <c r="I2329" i="16"/>
  <c r="E2329" i="16" s="1"/>
  <c r="C2329" i="16" s="1"/>
  <c r="I2185" i="16"/>
  <c r="E2185" i="16" s="1"/>
  <c r="C2185" i="16" s="1"/>
  <c r="I2063" i="16"/>
  <c r="E2063" i="16" s="1"/>
  <c r="C2063" i="16" s="1"/>
  <c r="I1920" i="16"/>
  <c r="E1920" i="16" s="1"/>
  <c r="C1920" i="16" s="1"/>
  <c r="I1776" i="16"/>
  <c r="E1776" i="16" s="1"/>
  <c r="C1776" i="16" s="1"/>
  <c r="I1631" i="16"/>
  <c r="E1631" i="16" s="1"/>
  <c r="C1631" i="16" s="1"/>
  <c r="I1488" i="16"/>
  <c r="E1488" i="16" s="1"/>
  <c r="C1488" i="16" s="1"/>
  <c r="I1344" i="16"/>
  <c r="E1344" i="16" s="1"/>
  <c r="C1344" i="16" s="1"/>
  <c r="I3593" i="16"/>
  <c r="E3593" i="16" s="1"/>
  <c r="C3593" i="16" s="1"/>
  <c r="I3721" i="16"/>
  <c r="E3721" i="16" s="1"/>
  <c r="C3721" i="16" s="1"/>
  <c r="I3576" i="16"/>
  <c r="E3576" i="16" s="1"/>
  <c r="C3576" i="16" s="1"/>
  <c r="I3431" i="16"/>
  <c r="E3431" i="16" s="1"/>
  <c r="C3431" i="16" s="1"/>
  <c r="I3288" i="16"/>
  <c r="E3288" i="16" s="1"/>
  <c r="C3288" i="16" s="1"/>
  <c r="I3143" i="16"/>
  <c r="E3143" i="16" s="1"/>
  <c r="C3143" i="16" s="1"/>
  <c r="I2999" i="16"/>
  <c r="E2999" i="16" s="1"/>
  <c r="C2999" i="16" s="1"/>
  <c r="I2856" i="16"/>
  <c r="E2856" i="16" s="1"/>
  <c r="C2856" i="16" s="1"/>
  <c r="I2712" i="16"/>
  <c r="E2712" i="16" s="1"/>
  <c r="C2712" i="16" s="1"/>
  <c r="I2556" i="16"/>
  <c r="E2556" i="16" s="1"/>
  <c r="C2556" i="16" s="1"/>
  <c r="I2411" i="16"/>
  <c r="E2411" i="16" s="1"/>
  <c r="C2411" i="16" s="1"/>
  <c r="I2267" i="16"/>
  <c r="E2267" i="16" s="1"/>
  <c r="C2267" i="16" s="1"/>
  <c r="I2123" i="16"/>
  <c r="E2123" i="16" s="1"/>
  <c r="C2123" i="16" s="1"/>
  <c r="I3778" i="16"/>
  <c r="E3778" i="16" s="1"/>
  <c r="C3778" i="16" s="1"/>
  <c r="I3634" i="16"/>
  <c r="E3634" i="16" s="1"/>
  <c r="C3634" i="16" s="1"/>
  <c r="I3492" i="16"/>
  <c r="E3492" i="16" s="1"/>
  <c r="C3492" i="16" s="1"/>
  <c r="I3347" i="16"/>
  <c r="E3347" i="16" s="1"/>
  <c r="C3347" i="16" s="1"/>
  <c r="I3204" i="16"/>
  <c r="E3204" i="16" s="1"/>
  <c r="C3204" i="16" s="1"/>
  <c r="I3060" i="16"/>
  <c r="E3060" i="16" s="1"/>
  <c r="C3060" i="16" s="1"/>
  <c r="I2915" i="16"/>
  <c r="E2915" i="16" s="1"/>
  <c r="C2915" i="16" s="1"/>
  <c r="I2771" i="16"/>
  <c r="E2771" i="16" s="1"/>
  <c r="C2771" i="16" s="1"/>
  <c r="I2627" i="16"/>
  <c r="E2627" i="16" s="1"/>
  <c r="C2627" i="16" s="1"/>
  <c r="I2483" i="16"/>
  <c r="E2483" i="16" s="1"/>
  <c r="C2483" i="16" s="1"/>
  <c r="I2339" i="16"/>
  <c r="E2339" i="16" s="1"/>
  <c r="C2339" i="16" s="1"/>
  <c r="I2195" i="16"/>
  <c r="E2195" i="16" s="1"/>
  <c r="C2195" i="16" s="1"/>
  <c r="I3837" i="16"/>
  <c r="E3837" i="16" s="1"/>
  <c r="C3837" i="16" s="1"/>
  <c r="I3682" i="16"/>
  <c r="E3682" i="16" s="1"/>
  <c r="C3682" i="16" s="1"/>
  <c r="I3538" i="16"/>
  <c r="E3538" i="16" s="1"/>
  <c r="C3538" i="16" s="1"/>
  <c r="I3393" i="16"/>
  <c r="E3393" i="16" s="1"/>
  <c r="C3393" i="16" s="1"/>
  <c r="I3251" i="16"/>
  <c r="E3251" i="16" s="1"/>
  <c r="C3251" i="16" s="1"/>
  <c r="I3106" i="16"/>
  <c r="E3106" i="16" s="1"/>
  <c r="C3106" i="16" s="1"/>
  <c r="I2961" i="16"/>
  <c r="E2961" i="16" s="1"/>
  <c r="C2961" i="16" s="1"/>
  <c r="I2818" i="16"/>
  <c r="E2818" i="16" s="1"/>
  <c r="C2818" i="16" s="1"/>
  <c r="I2662" i="16"/>
  <c r="E2662" i="16" s="1"/>
  <c r="C2662" i="16" s="1"/>
  <c r="I2518" i="16"/>
  <c r="E2518" i="16" s="1"/>
  <c r="C2518" i="16" s="1"/>
  <c r="I2374" i="16"/>
  <c r="E2374" i="16" s="1"/>
  <c r="C2374" i="16" s="1"/>
  <c r="I2230" i="16"/>
  <c r="E2230" i="16" s="1"/>
  <c r="C2230" i="16" s="1"/>
  <c r="I3738" i="16"/>
  <c r="E3738" i="16" s="1"/>
  <c r="C3738" i="16" s="1"/>
  <c r="I3753" i="16"/>
  <c r="E3753" i="16" s="1"/>
  <c r="C3753" i="16" s="1"/>
  <c r="I3610" i="16"/>
  <c r="E3610" i="16" s="1"/>
  <c r="C3610" i="16" s="1"/>
  <c r="I3465" i="16"/>
  <c r="E3465" i="16" s="1"/>
  <c r="C3465" i="16" s="1"/>
  <c r="I3321" i="16"/>
  <c r="E3321" i="16" s="1"/>
  <c r="C3321" i="16" s="1"/>
  <c r="I3177" i="16"/>
  <c r="E3177" i="16" s="1"/>
  <c r="C3177" i="16" s="1"/>
  <c r="I3032" i="16"/>
  <c r="E3032" i="16" s="1"/>
  <c r="C3032" i="16" s="1"/>
  <c r="I2890" i="16"/>
  <c r="E2890" i="16" s="1"/>
  <c r="C2890" i="16" s="1"/>
  <c r="I2746" i="16"/>
  <c r="E2746" i="16" s="1"/>
  <c r="C2746" i="16" s="1"/>
  <c r="I2601" i="16"/>
  <c r="E2601" i="16" s="1"/>
  <c r="C2601" i="16" s="1"/>
  <c r="I2457" i="16"/>
  <c r="E2457" i="16" s="1"/>
  <c r="C2457" i="16" s="1"/>
  <c r="I2302" i="16"/>
  <c r="E2302" i="16" s="1"/>
  <c r="C2302" i="16" s="1"/>
  <c r="I2157" i="16"/>
  <c r="E2157" i="16" s="1"/>
  <c r="C2157" i="16" s="1"/>
  <c r="I3826" i="16"/>
  <c r="E3826" i="16" s="1"/>
  <c r="C3826" i="16" s="1"/>
  <c r="I3704" i="16"/>
  <c r="E3704" i="16" s="1"/>
  <c r="C3704" i="16" s="1"/>
  <c r="I3559" i="16"/>
  <c r="E3559" i="16" s="1"/>
  <c r="C3559" i="16" s="1"/>
  <c r="I3405" i="16"/>
  <c r="E3405" i="16" s="1"/>
  <c r="C3405" i="16" s="1"/>
  <c r="I3261" i="16"/>
  <c r="E3261" i="16" s="1"/>
  <c r="C3261" i="16" s="1"/>
  <c r="I3115" i="16"/>
  <c r="E3115" i="16" s="1"/>
  <c r="C3115" i="16" s="1"/>
  <c r="I2972" i="16"/>
  <c r="E2972" i="16" s="1"/>
  <c r="C2972" i="16" s="1"/>
  <c r="I2829" i="16"/>
  <c r="E2829" i="16" s="1"/>
  <c r="C2829" i="16" s="1"/>
  <c r="I2684" i="16"/>
  <c r="E2684" i="16" s="1"/>
  <c r="C2684" i="16" s="1"/>
  <c r="I2539" i="16"/>
  <c r="E2539" i="16" s="1"/>
  <c r="C2539" i="16" s="1"/>
  <c r="I2396" i="16"/>
  <c r="E2396" i="16" s="1"/>
  <c r="C2396" i="16" s="1"/>
  <c r="I2251" i="16"/>
  <c r="E2251" i="16" s="1"/>
  <c r="C2251" i="16" s="1"/>
  <c r="I2107" i="16"/>
  <c r="E2107" i="16" s="1"/>
  <c r="C2107" i="16" s="1"/>
  <c r="I3751" i="16"/>
  <c r="E3751" i="16" s="1"/>
  <c r="C3751" i="16" s="1"/>
  <c r="I3606" i="16"/>
  <c r="E3606" i="16" s="1"/>
  <c r="C3606" i="16" s="1"/>
  <c r="I3462" i="16"/>
  <c r="E3462" i="16" s="1"/>
  <c r="C3462" i="16" s="1"/>
  <c r="I3319" i="16"/>
  <c r="E3319" i="16" s="1"/>
  <c r="C3319" i="16" s="1"/>
  <c r="I3174" i="16"/>
  <c r="E3174" i="16" s="1"/>
  <c r="C3174" i="16" s="1"/>
  <c r="I3031" i="16"/>
  <c r="E3031" i="16" s="1"/>
  <c r="C3031" i="16" s="1"/>
  <c r="I2888" i="16"/>
  <c r="E2888" i="16" s="1"/>
  <c r="C2888" i="16" s="1"/>
  <c r="I2744" i="16"/>
  <c r="E2744" i="16" s="1"/>
  <c r="C2744" i="16" s="1"/>
  <c r="I2598" i="16"/>
  <c r="E2598" i="16" s="1"/>
  <c r="C2598" i="16" s="1"/>
  <c r="I2455" i="16"/>
  <c r="E2455" i="16" s="1"/>
  <c r="C2455" i="16" s="1"/>
  <c r="I2311" i="16"/>
  <c r="E2311" i="16" s="1"/>
  <c r="C2311" i="16" s="1"/>
  <c r="I2167" i="16"/>
  <c r="E2167" i="16" s="1"/>
  <c r="C2167" i="16" s="1"/>
  <c r="I3510" i="16"/>
  <c r="E3510" i="16" s="1"/>
  <c r="C3510" i="16" s="1"/>
  <c r="I3354" i="16"/>
  <c r="E3354" i="16" s="1"/>
  <c r="C3354" i="16" s="1"/>
  <c r="I3198" i="16"/>
  <c r="E3198" i="16" s="1"/>
  <c r="C3198" i="16" s="1"/>
  <c r="I3054" i="16"/>
  <c r="E3054" i="16" s="1"/>
  <c r="C3054" i="16" s="1"/>
  <c r="I2909" i="16"/>
  <c r="E2909" i="16" s="1"/>
  <c r="C2909" i="16" s="1"/>
  <c r="I2765" i="16"/>
  <c r="E2765" i="16" s="1"/>
  <c r="C2765" i="16" s="1"/>
  <c r="I2622" i="16"/>
  <c r="E2622" i="16" s="1"/>
  <c r="C2622" i="16" s="1"/>
  <c r="I2478" i="16"/>
  <c r="E2478" i="16" s="1"/>
  <c r="C2478" i="16" s="1"/>
  <c r="I2322" i="16"/>
  <c r="E2322" i="16" s="1"/>
  <c r="C2322" i="16" s="1"/>
  <c r="I2178" i="16"/>
  <c r="E2178" i="16" s="1"/>
  <c r="C2178" i="16" s="1"/>
  <c r="I2034" i="16"/>
  <c r="E2034" i="16" s="1"/>
  <c r="C2034" i="16" s="1"/>
  <c r="I1890" i="16"/>
  <c r="E1890" i="16" s="1"/>
  <c r="C1890" i="16" s="1"/>
  <c r="I3581" i="16"/>
  <c r="E3581" i="16" s="1"/>
  <c r="C3581" i="16" s="1"/>
  <c r="I3365" i="16"/>
  <c r="E3365" i="16" s="1"/>
  <c r="C3365" i="16" s="1"/>
  <c r="I3222" i="16"/>
  <c r="E3222" i="16" s="1"/>
  <c r="C3222" i="16" s="1"/>
  <c r="I3077" i="16"/>
  <c r="E3077" i="16" s="1"/>
  <c r="C3077" i="16" s="1"/>
  <c r="I2933" i="16"/>
  <c r="E2933" i="16" s="1"/>
  <c r="C2933" i="16" s="1"/>
  <c r="I2790" i="16"/>
  <c r="E2790" i="16" s="1"/>
  <c r="C2790" i="16" s="1"/>
  <c r="I2645" i="16"/>
  <c r="E2645" i="16" s="1"/>
  <c r="C2645" i="16" s="1"/>
  <c r="I2500" i="16"/>
  <c r="E2500" i="16" s="1"/>
  <c r="C2500" i="16" s="1"/>
  <c r="I2357" i="16"/>
  <c r="E2357" i="16" s="1"/>
  <c r="C2357" i="16" s="1"/>
  <c r="I2212" i="16"/>
  <c r="E2212" i="16" s="1"/>
  <c r="C2212" i="16" s="1"/>
  <c r="I2068" i="16"/>
  <c r="E2068" i="16" s="1"/>
  <c r="C2068" i="16" s="1"/>
  <c r="I1925" i="16"/>
  <c r="E1925" i="16" s="1"/>
  <c r="C1925" i="16" s="1"/>
  <c r="I3809" i="16"/>
  <c r="E3809" i="16" s="1"/>
  <c r="C3809" i="16" s="1"/>
  <c r="I3724" i="16"/>
  <c r="E3724" i="16" s="1"/>
  <c r="C3724" i="16" s="1"/>
  <c r="I3580" i="16"/>
  <c r="E3580" i="16" s="1"/>
  <c r="C3580" i="16" s="1"/>
  <c r="I3437" i="16"/>
  <c r="E3437" i="16" s="1"/>
  <c r="C3437" i="16" s="1"/>
  <c r="I3291" i="16"/>
  <c r="E3291" i="16" s="1"/>
  <c r="C3291" i="16" s="1"/>
  <c r="I3149" i="16"/>
  <c r="E3149" i="16" s="1"/>
  <c r="C3149" i="16" s="1"/>
  <c r="I3005" i="16"/>
  <c r="E3005" i="16" s="1"/>
  <c r="C3005" i="16" s="1"/>
  <c r="I2860" i="16"/>
  <c r="E2860" i="16" s="1"/>
  <c r="C2860" i="16" s="1"/>
  <c r="I2716" i="16"/>
  <c r="E2716" i="16" s="1"/>
  <c r="C2716" i="16" s="1"/>
  <c r="I2572" i="16"/>
  <c r="E2572" i="16" s="1"/>
  <c r="C2572" i="16" s="1"/>
  <c r="I2428" i="16"/>
  <c r="E2428" i="16" s="1"/>
  <c r="C2428" i="16" s="1"/>
  <c r="I2272" i="16"/>
  <c r="E2272" i="16" s="1"/>
  <c r="C2272" i="16" s="1"/>
  <c r="I2127" i="16"/>
  <c r="E2127" i="16" s="1"/>
  <c r="C2127" i="16" s="1"/>
  <c r="I3806" i="16"/>
  <c r="E3806" i="16" s="1"/>
  <c r="C3806" i="16" s="1"/>
  <c r="I3662" i="16"/>
  <c r="E3662" i="16" s="1"/>
  <c r="C3662" i="16" s="1"/>
  <c r="I3507" i="16"/>
  <c r="E3507" i="16" s="1"/>
  <c r="C3507" i="16" s="1"/>
  <c r="I3363" i="16"/>
  <c r="E3363" i="16" s="1"/>
  <c r="C3363" i="16" s="1"/>
  <c r="I3219" i="16"/>
  <c r="E3219" i="16" s="1"/>
  <c r="C3219" i="16" s="1"/>
  <c r="I3076" i="16"/>
  <c r="E3076" i="16" s="1"/>
  <c r="C3076" i="16" s="1"/>
  <c r="I2931" i="16"/>
  <c r="E2931" i="16" s="1"/>
  <c r="C2931" i="16" s="1"/>
  <c r="I2787" i="16"/>
  <c r="E2787" i="16" s="1"/>
  <c r="C2787" i="16" s="1"/>
  <c r="I2643" i="16"/>
  <c r="E2643" i="16" s="1"/>
  <c r="C2643" i="16" s="1"/>
  <c r="I2499" i="16"/>
  <c r="E2499" i="16" s="1"/>
  <c r="C2499" i="16" s="1"/>
  <c r="I2356" i="16"/>
  <c r="E2356" i="16" s="1"/>
  <c r="C2356" i="16" s="1"/>
  <c r="I2211" i="16"/>
  <c r="E2211" i="16" s="1"/>
  <c r="C2211" i="16" s="1"/>
  <c r="I3773" i="16"/>
  <c r="E3773" i="16" s="1"/>
  <c r="C3773" i="16" s="1"/>
  <c r="I3734" i="16"/>
  <c r="E3734" i="16" s="1"/>
  <c r="C3734" i="16" s="1"/>
  <c r="I3591" i="16"/>
  <c r="E3591" i="16" s="1"/>
  <c r="C3591" i="16" s="1"/>
  <c r="I3446" i="16"/>
  <c r="E3446" i="16" s="1"/>
  <c r="C3446" i="16" s="1"/>
  <c r="I3302" i="16"/>
  <c r="E3302" i="16" s="1"/>
  <c r="C3302" i="16" s="1"/>
  <c r="I3158" i="16"/>
  <c r="E3158" i="16" s="1"/>
  <c r="C3158" i="16" s="1"/>
  <c r="I3015" i="16"/>
  <c r="E3015" i="16" s="1"/>
  <c r="C3015" i="16" s="1"/>
  <c r="I2870" i="16"/>
  <c r="E2870" i="16" s="1"/>
  <c r="C2870" i="16" s="1"/>
  <c r="I2702" i="16"/>
  <c r="E2702" i="16" s="1"/>
  <c r="C2702" i="16" s="1"/>
  <c r="I2558" i="16"/>
  <c r="E2558" i="16" s="1"/>
  <c r="C2558" i="16" s="1"/>
  <c r="I2414" i="16"/>
  <c r="E2414" i="16" s="1"/>
  <c r="C2414" i="16" s="1"/>
  <c r="I2270" i="16"/>
  <c r="E2270" i="16" s="1"/>
  <c r="C2270" i="16" s="1"/>
  <c r="I2114" i="16"/>
  <c r="E2114" i="16" s="1"/>
  <c r="C2114" i="16" s="1"/>
  <c r="I3769" i="16"/>
  <c r="E3769" i="16" s="1"/>
  <c r="C3769" i="16" s="1"/>
  <c r="I3626" i="16"/>
  <c r="E3626" i="16" s="1"/>
  <c r="C3626" i="16" s="1"/>
  <c r="I3481" i="16"/>
  <c r="E3481" i="16" s="1"/>
  <c r="C3481" i="16" s="1"/>
  <c r="I3337" i="16"/>
  <c r="E3337" i="16" s="1"/>
  <c r="C3337" i="16" s="1"/>
  <c r="I3193" i="16"/>
  <c r="E3193" i="16" s="1"/>
  <c r="C3193" i="16" s="1"/>
  <c r="I3050" i="16"/>
  <c r="E3050" i="16" s="1"/>
  <c r="C3050" i="16" s="1"/>
  <c r="I2905" i="16"/>
  <c r="E2905" i="16" s="1"/>
  <c r="C2905" i="16" s="1"/>
  <c r="I2761" i="16"/>
  <c r="E2761" i="16" s="1"/>
  <c r="C2761" i="16" s="1"/>
  <c r="I2617" i="16"/>
  <c r="E2617" i="16" s="1"/>
  <c r="C2617" i="16" s="1"/>
  <c r="I2473" i="16"/>
  <c r="E2473" i="16" s="1"/>
  <c r="C2473" i="16" s="1"/>
  <c r="I2318" i="16"/>
  <c r="E2318" i="16" s="1"/>
  <c r="C2318" i="16" s="1"/>
  <c r="I2174" i="16"/>
  <c r="E2174" i="16" s="1"/>
  <c r="C2174" i="16" s="1"/>
  <c r="I2052" i="16"/>
  <c r="E2052" i="16" s="1"/>
  <c r="C2052" i="16" s="1"/>
  <c r="I1908" i="16"/>
  <c r="E1908" i="16" s="1"/>
  <c r="C1908" i="16" s="1"/>
  <c r="I1764" i="16"/>
  <c r="E1764" i="16" s="1"/>
  <c r="C1764" i="16" s="1"/>
  <c r="I1620" i="16"/>
  <c r="E1620" i="16" s="1"/>
  <c r="C1620" i="16" s="1"/>
  <c r="I1477" i="16"/>
  <c r="E1477" i="16" s="1"/>
  <c r="C1477" i="16" s="1"/>
  <c r="I1332" i="16"/>
  <c r="E1332" i="16" s="1"/>
  <c r="C1332" i="16" s="1"/>
  <c r="I1188" i="16"/>
  <c r="E1188" i="16" s="1"/>
  <c r="C1188" i="16" s="1"/>
  <c r="I3844" i="16"/>
  <c r="E3844" i="16" s="1"/>
  <c r="C3844" i="16" s="1"/>
  <c r="I3709" i="16"/>
  <c r="E3709" i="16" s="1"/>
  <c r="C3709" i="16" s="1"/>
  <c r="I3564" i="16"/>
  <c r="E3564" i="16" s="1"/>
  <c r="C3564" i="16" s="1"/>
  <c r="I3420" i="16"/>
  <c r="E3420" i="16" s="1"/>
  <c r="C3420" i="16" s="1"/>
  <c r="I3276" i="16"/>
  <c r="E3276" i="16" s="1"/>
  <c r="C3276" i="16" s="1"/>
  <c r="I3132" i="16"/>
  <c r="E3132" i="16" s="1"/>
  <c r="C3132" i="16" s="1"/>
  <c r="I2989" i="16"/>
  <c r="E2989" i="16" s="1"/>
  <c r="C2989" i="16" s="1"/>
  <c r="I2845" i="16"/>
  <c r="E2845" i="16" s="1"/>
  <c r="C2845" i="16" s="1"/>
  <c r="I2700" i="16"/>
  <c r="E2700" i="16" s="1"/>
  <c r="C2700" i="16" s="1"/>
  <c r="I2544" i="16"/>
  <c r="E2544" i="16" s="1"/>
  <c r="C2544" i="16" s="1"/>
  <c r="I2401" i="16"/>
  <c r="E2401" i="16" s="1"/>
  <c r="C2401" i="16" s="1"/>
  <c r="I2255" i="16"/>
  <c r="E2255" i="16" s="1"/>
  <c r="C2255" i="16" s="1"/>
  <c r="I2113" i="16"/>
  <c r="E2113" i="16" s="1"/>
  <c r="C2113" i="16" s="1"/>
  <c r="I3767" i="16"/>
  <c r="E3767" i="16" s="1"/>
  <c r="C3767" i="16" s="1"/>
  <c r="I3624" i="16"/>
  <c r="E3624" i="16" s="1"/>
  <c r="C3624" i="16" s="1"/>
  <c r="I3480" i="16"/>
  <c r="E3480" i="16" s="1"/>
  <c r="C3480" i="16" s="1"/>
  <c r="I3335" i="16"/>
  <c r="E3335" i="16" s="1"/>
  <c r="C3335" i="16" s="1"/>
  <c r="I3192" i="16"/>
  <c r="E3192" i="16" s="1"/>
  <c r="C3192" i="16" s="1"/>
  <c r="I3048" i="16"/>
  <c r="E3048" i="16" s="1"/>
  <c r="C3048" i="16" s="1"/>
  <c r="I2904" i="16"/>
  <c r="E2904" i="16" s="1"/>
  <c r="C2904" i="16" s="1"/>
  <c r="I2759" i="16"/>
  <c r="E2759" i="16" s="1"/>
  <c r="C2759" i="16" s="1"/>
  <c r="I2615" i="16"/>
  <c r="E2615" i="16" s="1"/>
  <c r="C2615" i="16" s="1"/>
  <c r="I2471" i="16"/>
  <c r="E2471" i="16" s="1"/>
  <c r="C2471" i="16" s="1"/>
  <c r="I2327" i="16"/>
  <c r="E2327" i="16" s="1"/>
  <c r="C2327" i="16" s="1"/>
  <c r="I2183" i="16"/>
  <c r="E2183" i="16" s="1"/>
  <c r="C2183" i="16" s="1"/>
  <c r="I3814" i="16"/>
  <c r="E3814" i="16" s="1"/>
  <c r="C3814" i="16" s="1"/>
  <c r="I3670" i="16"/>
  <c r="E3670" i="16" s="1"/>
  <c r="C3670" i="16" s="1"/>
  <c r="I3526" i="16"/>
  <c r="E3526" i="16" s="1"/>
  <c r="C3526" i="16" s="1"/>
  <c r="I3382" i="16"/>
  <c r="E3382" i="16" s="1"/>
  <c r="C3382" i="16" s="1"/>
  <c r="I3237" i="16"/>
  <c r="E3237" i="16" s="1"/>
  <c r="C3237" i="16" s="1"/>
  <c r="I3093" i="16"/>
  <c r="E3093" i="16" s="1"/>
  <c r="C3093" i="16" s="1"/>
  <c r="I2950" i="16"/>
  <c r="E2950" i="16" s="1"/>
  <c r="C2950" i="16" s="1"/>
  <c r="I2805" i="16"/>
  <c r="E2805" i="16" s="1"/>
  <c r="C2805" i="16" s="1"/>
  <c r="I2650" i="16"/>
  <c r="E2650" i="16" s="1"/>
  <c r="C2650" i="16" s="1"/>
  <c r="I2506" i="16"/>
  <c r="E2506" i="16" s="1"/>
  <c r="C2506" i="16" s="1"/>
  <c r="I2362" i="16"/>
  <c r="E2362" i="16" s="1"/>
  <c r="C2362" i="16" s="1"/>
  <c r="I2218" i="16"/>
  <c r="E2218" i="16" s="1"/>
  <c r="C2218" i="16" s="1"/>
  <c r="I3558" i="16"/>
  <c r="E3558" i="16" s="1"/>
  <c r="C3558" i="16" s="1"/>
  <c r="I3741" i="16"/>
  <c r="E3741" i="16" s="1"/>
  <c r="C3741" i="16" s="1"/>
  <c r="I3597" i="16"/>
  <c r="E3597" i="16" s="1"/>
  <c r="C3597" i="16" s="1"/>
  <c r="I3452" i="16"/>
  <c r="E3452" i="16" s="1"/>
  <c r="C3452" i="16" s="1"/>
  <c r="I3309" i="16"/>
  <c r="E3309" i="16" s="1"/>
  <c r="C3309" i="16" s="1"/>
  <c r="I3165" i="16"/>
  <c r="E3165" i="16" s="1"/>
  <c r="C3165" i="16" s="1"/>
  <c r="I3021" i="16"/>
  <c r="E3021" i="16" s="1"/>
  <c r="C3021" i="16" s="1"/>
  <c r="I2877" i="16"/>
  <c r="E2877" i="16" s="1"/>
  <c r="C2877" i="16" s="1"/>
  <c r="I2733" i="16"/>
  <c r="E2733" i="16" s="1"/>
  <c r="C2733" i="16" s="1"/>
  <c r="I2589" i="16"/>
  <c r="E2589" i="16" s="1"/>
  <c r="C2589" i="16" s="1"/>
  <c r="I2433" i="16"/>
  <c r="E2433" i="16" s="1"/>
  <c r="C2433" i="16" s="1"/>
  <c r="I2288" i="16"/>
  <c r="E2288" i="16" s="1"/>
  <c r="C2288" i="16" s="1"/>
  <c r="I2144" i="16"/>
  <c r="E2144" i="16" s="1"/>
  <c r="C2144" i="16" s="1"/>
  <c r="I3836" i="16"/>
  <c r="E3836" i="16" s="1"/>
  <c r="C3836" i="16" s="1"/>
  <c r="I3693" i="16"/>
  <c r="E3693" i="16" s="1"/>
  <c r="C3693" i="16" s="1"/>
  <c r="I3548" i="16"/>
  <c r="E3548" i="16" s="1"/>
  <c r="C3548" i="16" s="1"/>
  <c r="I3391" i="16"/>
  <c r="E3391" i="16" s="1"/>
  <c r="C3391" i="16" s="1"/>
  <c r="I3248" i="16"/>
  <c r="E3248" i="16" s="1"/>
  <c r="C3248" i="16" s="1"/>
  <c r="I3104" i="16"/>
  <c r="E3104" i="16" s="1"/>
  <c r="C3104" i="16" s="1"/>
  <c r="I2960" i="16"/>
  <c r="E2960" i="16" s="1"/>
  <c r="C2960" i="16" s="1"/>
  <c r="I2816" i="16"/>
  <c r="E2816" i="16" s="1"/>
  <c r="C2816" i="16" s="1"/>
  <c r="I2672" i="16"/>
  <c r="E2672" i="16" s="1"/>
  <c r="C2672" i="16" s="1"/>
  <c r="I2529" i="16"/>
  <c r="E2529" i="16" s="1"/>
  <c r="C2529" i="16" s="1"/>
  <c r="I2384" i="16"/>
  <c r="E2384" i="16" s="1"/>
  <c r="C2384" i="16" s="1"/>
  <c r="I2239" i="16"/>
  <c r="E2239" i="16" s="1"/>
  <c r="C2239" i="16" s="1"/>
  <c r="I2095" i="16"/>
  <c r="E2095" i="16" s="1"/>
  <c r="C2095" i="16" s="1"/>
  <c r="I3739" i="16"/>
  <c r="E3739" i="16" s="1"/>
  <c r="C3739" i="16" s="1"/>
  <c r="I3596" i="16"/>
  <c r="E3596" i="16" s="1"/>
  <c r="C3596" i="16" s="1"/>
  <c r="I3451" i="16"/>
  <c r="E3451" i="16" s="1"/>
  <c r="C3451" i="16" s="1"/>
  <c r="I3307" i="16"/>
  <c r="E3307" i="16" s="1"/>
  <c r="C3307" i="16" s="1"/>
  <c r="I3163" i="16"/>
  <c r="E3163" i="16" s="1"/>
  <c r="C3163" i="16" s="1"/>
  <c r="I3019" i="16"/>
  <c r="E3019" i="16" s="1"/>
  <c r="C3019" i="16" s="1"/>
  <c r="I2874" i="16"/>
  <c r="E2874" i="16" s="1"/>
  <c r="C2874" i="16" s="1"/>
  <c r="I2731" i="16"/>
  <c r="E2731" i="16" s="1"/>
  <c r="C2731" i="16" s="1"/>
  <c r="I2586" i="16"/>
  <c r="E2586" i="16" s="1"/>
  <c r="C2586" i="16" s="1"/>
  <c r="I2443" i="16"/>
  <c r="E2443" i="16" s="1"/>
  <c r="C2443" i="16" s="1"/>
  <c r="I2299" i="16"/>
  <c r="E2299" i="16" s="1"/>
  <c r="C2299" i="16" s="1"/>
  <c r="I2156" i="16"/>
  <c r="E2156" i="16" s="1"/>
  <c r="C2156" i="16" s="1"/>
  <c r="I3499" i="16"/>
  <c r="E3499" i="16" s="1"/>
  <c r="C3499" i="16" s="1"/>
  <c r="I3342" i="16"/>
  <c r="E3342" i="16" s="1"/>
  <c r="C3342" i="16" s="1"/>
  <c r="I3185" i="16"/>
  <c r="E3185" i="16" s="1"/>
  <c r="C3185" i="16" s="1"/>
  <c r="I3043" i="16"/>
  <c r="E3043" i="16" s="1"/>
  <c r="C3043" i="16" s="1"/>
  <c r="I2897" i="16"/>
  <c r="E2897" i="16" s="1"/>
  <c r="C2897" i="16" s="1"/>
  <c r="I2754" i="16"/>
  <c r="E2754" i="16" s="1"/>
  <c r="C2754" i="16" s="1"/>
  <c r="I2610" i="16"/>
  <c r="E2610" i="16" s="1"/>
  <c r="C2610" i="16" s="1"/>
  <c r="I2466" i="16"/>
  <c r="E2466" i="16" s="1"/>
  <c r="C2466" i="16" s="1"/>
  <c r="I2310" i="16"/>
  <c r="E2310" i="16" s="1"/>
  <c r="C2310" i="16" s="1"/>
  <c r="I2166" i="16"/>
  <c r="E2166" i="16" s="1"/>
  <c r="C2166" i="16" s="1"/>
  <c r="I2022" i="16"/>
  <c r="E2022" i="16" s="1"/>
  <c r="C2022" i="16" s="1"/>
  <c r="I1877" i="16"/>
  <c r="E1877" i="16" s="1"/>
  <c r="C1877" i="16" s="1"/>
  <c r="I3497" i="16"/>
  <c r="E3497" i="16" s="1"/>
  <c r="C3497" i="16" s="1"/>
  <c r="I3353" i="16"/>
  <c r="E3353" i="16" s="1"/>
  <c r="C3353" i="16" s="1"/>
  <c r="I3209" i="16"/>
  <c r="E3209" i="16" s="1"/>
  <c r="C3209" i="16" s="1"/>
  <c r="I3065" i="16"/>
  <c r="E3065" i="16" s="1"/>
  <c r="C3065" i="16" s="1"/>
  <c r="I2922" i="16"/>
  <c r="E2922" i="16" s="1"/>
  <c r="C2922" i="16" s="1"/>
  <c r="I2777" i="16"/>
  <c r="E2777" i="16" s="1"/>
  <c r="C2777" i="16" s="1"/>
  <c r="I2634" i="16"/>
  <c r="E2634" i="16" s="1"/>
  <c r="C2634" i="16" s="1"/>
  <c r="I2489" i="16"/>
  <c r="E2489" i="16" s="1"/>
  <c r="C2489" i="16" s="1"/>
  <c r="I2345" i="16"/>
  <c r="E2345" i="16" s="1"/>
  <c r="C2345" i="16" s="1"/>
  <c r="I2201" i="16"/>
  <c r="E2201" i="16" s="1"/>
  <c r="C2201" i="16" s="1"/>
  <c r="I2057" i="16"/>
  <c r="E2057" i="16" s="1"/>
  <c r="C2057" i="16" s="1"/>
  <c r="I1913" i="16"/>
  <c r="E1913" i="16" s="1"/>
  <c r="C1913" i="16" s="1"/>
  <c r="I3688" i="16"/>
  <c r="E3688" i="16" s="1"/>
  <c r="C3688" i="16" s="1"/>
  <c r="I3712" i="16"/>
  <c r="E3712" i="16" s="1"/>
  <c r="C3712" i="16" s="1"/>
  <c r="I3568" i="16"/>
  <c r="E3568" i="16" s="1"/>
  <c r="C3568" i="16" s="1"/>
  <c r="I3424" i="16"/>
  <c r="E3424" i="16" s="1"/>
  <c r="C3424" i="16" s="1"/>
  <c r="I3280" i="16"/>
  <c r="E3280" i="16" s="1"/>
  <c r="C3280" i="16" s="1"/>
  <c r="I3136" i="16"/>
  <c r="E3136" i="16" s="1"/>
  <c r="C3136" i="16" s="1"/>
  <c r="I2991" i="16"/>
  <c r="E2991" i="16" s="1"/>
  <c r="C2991" i="16" s="1"/>
  <c r="I2848" i="16"/>
  <c r="E2848" i="16" s="1"/>
  <c r="C2848" i="16" s="1"/>
  <c r="I2704" i="16"/>
  <c r="E2704" i="16" s="1"/>
  <c r="C2704" i="16" s="1"/>
  <c r="I2561" i="16"/>
  <c r="E2561" i="16" s="1"/>
  <c r="C2561" i="16" s="1"/>
  <c r="I2416" i="16"/>
  <c r="E2416" i="16" s="1"/>
  <c r="C2416" i="16" s="1"/>
  <c r="I2261" i="16"/>
  <c r="E2261" i="16" s="1"/>
  <c r="C2261" i="16" s="1"/>
  <c r="I2116" i="16"/>
  <c r="E2116" i="16" s="1"/>
  <c r="C2116" i="16" s="1"/>
  <c r="I3795" i="16"/>
  <c r="E3795" i="16" s="1"/>
  <c r="C3795" i="16" s="1"/>
  <c r="I3651" i="16"/>
  <c r="E3651" i="16" s="1"/>
  <c r="C3651" i="16" s="1"/>
  <c r="I3494" i="16"/>
  <c r="E3494" i="16" s="1"/>
  <c r="C3494" i="16" s="1"/>
  <c r="I3350" i="16"/>
  <c r="E3350" i="16" s="1"/>
  <c r="C3350" i="16" s="1"/>
  <c r="I3207" i="16"/>
  <c r="E3207" i="16" s="1"/>
  <c r="C3207" i="16" s="1"/>
  <c r="I3062" i="16"/>
  <c r="E3062" i="16" s="1"/>
  <c r="C3062" i="16" s="1"/>
  <c r="I2920" i="16"/>
  <c r="E2920" i="16" s="1"/>
  <c r="C2920" i="16" s="1"/>
  <c r="I2774" i="16"/>
  <c r="E2774" i="16" s="1"/>
  <c r="C2774" i="16" s="1"/>
  <c r="I2631" i="16"/>
  <c r="E2631" i="16" s="1"/>
  <c r="C2631" i="16" s="1"/>
  <c r="I2487" i="16"/>
  <c r="E2487" i="16" s="1"/>
  <c r="C2487" i="16" s="1"/>
  <c r="I2343" i="16"/>
  <c r="E2343" i="16" s="1"/>
  <c r="C2343" i="16" s="1"/>
  <c r="I2200" i="16"/>
  <c r="E2200" i="16" s="1"/>
  <c r="C2200" i="16" s="1"/>
  <c r="I3641" i="16"/>
  <c r="E3641" i="16" s="1"/>
  <c r="C3641" i="16" s="1"/>
  <c r="I3722" i="16"/>
  <c r="E3722" i="16" s="1"/>
  <c r="C3722" i="16" s="1"/>
  <c r="I3578" i="16"/>
  <c r="E3578" i="16" s="1"/>
  <c r="C3578" i="16" s="1"/>
  <c r="I3434" i="16"/>
  <c r="E3434" i="16" s="1"/>
  <c r="C3434" i="16" s="1"/>
  <c r="I3290" i="16"/>
  <c r="E3290" i="16" s="1"/>
  <c r="C3290" i="16" s="1"/>
  <c r="I3146" i="16"/>
  <c r="E3146" i="16" s="1"/>
  <c r="C3146" i="16" s="1"/>
  <c r="I3003" i="16"/>
  <c r="E3003" i="16" s="1"/>
  <c r="C3003" i="16" s="1"/>
  <c r="I2859" i="16"/>
  <c r="E2859" i="16" s="1"/>
  <c r="C2859" i="16" s="1"/>
  <c r="I2690" i="16"/>
  <c r="E2690" i="16" s="1"/>
  <c r="C2690" i="16" s="1"/>
  <c r="I2546" i="16"/>
  <c r="E2546" i="16" s="1"/>
  <c r="C2546" i="16" s="1"/>
  <c r="I2403" i="16"/>
  <c r="E2403" i="16" s="1"/>
  <c r="C2403" i="16" s="1"/>
  <c r="I2258" i="16"/>
  <c r="E2258" i="16" s="1"/>
  <c r="C2258" i="16" s="1"/>
  <c r="I3762" i="16"/>
  <c r="E3762" i="16" s="1"/>
  <c r="C3762" i="16" s="1"/>
  <c r="I3757" i="16"/>
  <c r="E3757" i="16" s="1"/>
  <c r="C3757" i="16" s="1"/>
  <c r="I3613" i="16"/>
  <c r="E3613" i="16" s="1"/>
  <c r="C3613" i="16" s="1"/>
  <c r="I3468" i="16"/>
  <c r="E3468" i="16" s="1"/>
  <c r="C3468" i="16" s="1"/>
  <c r="I3324" i="16"/>
  <c r="E3324" i="16" s="1"/>
  <c r="C3324" i="16" s="1"/>
  <c r="I3181" i="16"/>
  <c r="E3181" i="16" s="1"/>
  <c r="C3181" i="16" s="1"/>
  <c r="I3037" i="16"/>
  <c r="E3037" i="16" s="1"/>
  <c r="C3037" i="16" s="1"/>
  <c r="I2893" i="16"/>
  <c r="E2893" i="16" s="1"/>
  <c r="C2893" i="16" s="1"/>
  <c r="I2749" i="16"/>
  <c r="E2749" i="16" s="1"/>
  <c r="C2749" i="16" s="1"/>
  <c r="I2605" i="16"/>
  <c r="E2605" i="16" s="1"/>
  <c r="C2605" i="16" s="1"/>
  <c r="I2460" i="16"/>
  <c r="E2460" i="16" s="1"/>
  <c r="C2460" i="16" s="1"/>
  <c r="I2305" i="16"/>
  <c r="E2305" i="16" s="1"/>
  <c r="C2305" i="16" s="1"/>
  <c r="I2160" i="16"/>
  <c r="E2160" i="16" s="1"/>
  <c r="C2160" i="16" s="1"/>
  <c r="I2039" i="16"/>
  <c r="E2039" i="16" s="1"/>
  <c r="C2039" i="16" s="1"/>
  <c r="I1897" i="16"/>
  <c r="E1897" i="16" s="1"/>
  <c r="C1897" i="16" s="1"/>
  <c r="I1752" i="16"/>
  <c r="E1752" i="16" s="1"/>
  <c r="C1752" i="16" s="1"/>
  <c r="I1608" i="16"/>
  <c r="E1608" i="16" s="1"/>
  <c r="C1608" i="16" s="1"/>
  <c r="I1465" i="16"/>
  <c r="E1465" i="16" s="1"/>
  <c r="C1465" i="16" s="1"/>
  <c r="I1321" i="16"/>
  <c r="E1321" i="16" s="1"/>
  <c r="C1321" i="16" s="1"/>
  <c r="I1176" i="16"/>
  <c r="E1176" i="16" s="1"/>
  <c r="C1176" i="16" s="1"/>
  <c r="I2051" i="16"/>
  <c r="E2051" i="16" s="1"/>
  <c r="C2051" i="16" s="1"/>
  <c r="I1906" i="16"/>
  <c r="E1906" i="16" s="1"/>
  <c r="C1906" i="16" s="1"/>
  <c r="I1762" i="16"/>
  <c r="E1762" i="16" s="1"/>
  <c r="C1762" i="16" s="1"/>
  <c r="I1618" i="16"/>
  <c r="E1618" i="16" s="1"/>
  <c r="C1618" i="16" s="1"/>
  <c r="I1475" i="16"/>
  <c r="E1475" i="16" s="1"/>
  <c r="C1475" i="16" s="1"/>
  <c r="I1331" i="16"/>
  <c r="E1331" i="16" s="1"/>
  <c r="C1331" i="16" s="1"/>
  <c r="I3840" i="16"/>
  <c r="E3840" i="16" s="1"/>
  <c r="C3840" i="16" s="1"/>
  <c r="I3696" i="16"/>
  <c r="E3696" i="16" s="1"/>
  <c r="C3696" i="16" s="1"/>
  <c r="I3552" i="16"/>
  <c r="E3552" i="16" s="1"/>
  <c r="C3552" i="16" s="1"/>
  <c r="I3409" i="16"/>
  <c r="E3409" i="16" s="1"/>
  <c r="C3409" i="16" s="1"/>
  <c r="I3265" i="16"/>
  <c r="E3265" i="16" s="1"/>
  <c r="C3265" i="16" s="1"/>
  <c r="I3120" i="16"/>
  <c r="E3120" i="16" s="1"/>
  <c r="C3120" i="16" s="1"/>
  <c r="I2975" i="16"/>
  <c r="E2975" i="16" s="1"/>
  <c r="C2975" i="16" s="1"/>
  <c r="I2833" i="16"/>
  <c r="E2833" i="16" s="1"/>
  <c r="C2833" i="16" s="1"/>
  <c r="I2688" i="16"/>
  <c r="E2688" i="16" s="1"/>
  <c r="C2688" i="16" s="1"/>
  <c r="I2533" i="16"/>
  <c r="E2533" i="16" s="1"/>
  <c r="C2533" i="16" s="1"/>
  <c r="I2388" i="16"/>
  <c r="E2388" i="16" s="1"/>
  <c r="C2388" i="16" s="1"/>
  <c r="I2244" i="16"/>
  <c r="E2244" i="16" s="1"/>
  <c r="C2244" i="16" s="1"/>
  <c r="I3727" i="16"/>
  <c r="E3727" i="16" s="1"/>
  <c r="C3727" i="16" s="1"/>
  <c r="I3755" i="16"/>
  <c r="E3755" i="16" s="1"/>
  <c r="C3755" i="16" s="1"/>
  <c r="I3612" i="16"/>
  <c r="E3612" i="16" s="1"/>
  <c r="C3612" i="16" s="1"/>
  <c r="I3467" i="16"/>
  <c r="E3467" i="16" s="1"/>
  <c r="C3467" i="16" s="1"/>
  <c r="I3323" i="16"/>
  <c r="E3323" i="16" s="1"/>
  <c r="C3323" i="16" s="1"/>
  <c r="I3178" i="16"/>
  <c r="E3178" i="16" s="1"/>
  <c r="C3178" i="16" s="1"/>
  <c r="I3035" i="16"/>
  <c r="E3035" i="16" s="1"/>
  <c r="C3035" i="16" s="1"/>
  <c r="I2891" i="16"/>
  <c r="E2891" i="16" s="1"/>
  <c r="C2891" i="16" s="1"/>
  <c r="I2747" i="16"/>
  <c r="E2747" i="16" s="1"/>
  <c r="C2747" i="16" s="1"/>
  <c r="I2604" i="16"/>
  <c r="E2604" i="16" s="1"/>
  <c r="C2604" i="16" s="1"/>
  <c r="I2458" i="16"/>
  <c r="E2458" i="16" s="1"/>
  <c r="C2458" i="16" s="1"/>
  <c r="I2314" i="16"/>
  <c r="E2314" i="16" s="1"/>
  <c r="C2314" i="16" s="1"/>
  <c r="I2172" i="16"/>
  <c r="E2172" i="16" s="1"/>
  <c r="C2172" i="16" s="1"/>
  <c r="I3803" i="16"/>
  <c r="E3803" i="16" s="1"/>
  <c r="C3803" i="16" s="1"/>
  <c r="I3657" i="16"/>
  <c r="E3657" i="16" s="1"/>
  <c r="C3657" i="16" s="1"/>
  <c r="I3513" i="16"/>
  <c r="E3513" i="16" s="1"/>
  <c r="C3513" i="16" s="1"/>
  <c r="I3370" i="16"/>
  <c r="E3370" i="16" s="1"/>
  <c r="C3370" i="16" s="1"/>
  <c r="I3226" i="16"/>
  <c r="E3226" i="16" s="1"/>
  <c r="C3226" i="16" s="1"/>
  <c r="I3083" i="16"/>
  <c r="E3083" i="16" s="1"/>
  <c r="C3083" i="16" s="1"/>
  <c r="I2939" i="16"/>
  <c r="E2939" i="16" s="1"/>
  <c r="C2939" i="16" s="1"/>
  <c r="I2794" i="16"/>
  <c r="E2794" i="16" s="1"/>
  <c r="C2794" i="16" s="1"/>
  <c r="I2638" i="16"/>
  <c r="E2638" i="16" s="1"/>
  <c r="C2638" i="16" s="1"/>
  <c r="I2493" i="16"/>
  <c r="E2493" i="16" s="1"/>
  <c r="C2493" i="16" s="1"/>
  <c r="I2349" i="16"/>
  <c r="E2349" i="16" s="1"/>
  <c r="C2349" i="16" s="1"/>
  <c r="I2206" i="16"/>
  <c r="E2206" i="16" s="1"/>
  <c r="C2206" i="16" s="1"/>
  <c r="I3761" i="16"/>
  <c r="E3761" i="16" s="1"/>
  <c r="C3761" i="16" s="1"/>
  <c r="I3730" i="16"/>
  <c r="E3730" i="16" s="1"/>
  <c r="C3730" i="16" s="1"/>
  <c r="I3585" i="16"/>
  <c r="E3585" i="16" s="1"/>
  <c r="C3585" i="16" s="1"/>
  <c r="I3441" i="16"/>
  <c r="E3441" i="16" s="1"/>
  <c r="C3441" i="16" s="1"/>
  <c r="I3297" i="16"/>
  <c r="E3297" i="16" s="1"/>
  <c r="C3297" i="16" s="1"/>
  <c r="I3153" i="16"/>
  <c r="E3153" i="16" s="1"/>
  <c r="C3153" i="16" s="1"/>
  <c r="I3009" i="16"/>
  <c r="E3009" i="16" s="1"/>
  <c r="C3009" i="16" s="1"/>
  <c r="I2865" i="16"/>
  <c r="E2865" i="16" s="1"/>
  <c r="C2865" i="16" s="1"/>
  <c r="I2721" i="16"/>
  <c r="E2721" i="16" s="1"/>
  <c r="C2721" i="16" s="1"/>
  <c r="I2577" i="16"/>
  <c r="E2577" i="16" s="1"/>
  <c r="C2577" i="16" s="1"/>
  <c r="I2421" i="16"/>
  <c r="E2421" i="16" s="1"/>
  <c r="C2421" i="16" s="1"/>
  <c r="I2278" i="16"/>
  <c r="E2278" i="16" s="1"/>
  <c r="C2278" i="16" s="1"/>
  <c r="I2134" i="16"/>
  <c r="E2134" i="16" s="1"/>
  <c r="C2134" i="16" s="1"/>
  <c r="I3824" i="16"/>
  <c r="E3824" i="16" s="1"/>
  <c r="C3824" i="16" s="1"/>
  <c r="I3680" i="16"/>
  <c r="E3680" i="16" s="1"/>
  <c r="C3680" i="16" s="1"/>
  <c r="I3536" i="16"/>
  <c r="E3536" i="16" s="1"/>
  <c r="C3536" i="16" s="1"/>
  <c r="I3380" i="16"/>
  <c r="E3380" i="16" s="1"/>
  <c r="C3380" i="16" s="1"/>
  <c r="I3236" i="16"/>
  <c r="E3236" i="16" s="1"/>
  <c r="C3236" i="16" s="1"/>
  <c r="I3092" i="16"/>
  <c r="E3092" i="16" s="1"/>
  <c r="C3092" i="16" s="1"/>
  <c r="I2947" i="16"/>
  <c r="E2947" i="16" s="1"/>
  <c r="C2947" i="16" s="1"/>
  <c r="I2804" i="16"/>
  <c r="E2804" i="16" s="1"/>
  <c r="C2804" i="16" s="1"/>
  <c r="I2660" i="16"/>
  <c r="E2660" i="16" s="1"/>
  <c r="C2660" i="16" s="1"/>
  <c r="I2516" i="16"/>
  <c r="E2516" i="16" s="1"/>
  <c r="C2516" i="16" s="1"/>
  <c r="I2373" i="16"/>
  <c r="E2373" i="16" s="1"/>
  <c r="C2373" i="16" s="1"/>
  <c r="I2228" i="16"/>
  <c r="E2228" i="16" s="1"/>
  <c r="C2228" i="16" s="1"/>
  <c r="I2084" i="16"/>
  <c r="E2084" i="16" s="1"/>
  <c r="C2084" i="16" s="1"/>
  <c r="I3726" i="16"/>
  <c r="E3726" i="16" s="1"/>
  <c r="C3726" i="16" s="1"/>
  <c r="I3583" i="16"/>
  <c r="E3583" i="16" s="1"/>
  <c r="C3583" i="16" s="1"/>
  <c r="I3439" i="16"/>
  <c r="E3439" i="16" s="1"/>
  <c r="C3439" i="16" s="1"/>
  <c r="I3296" i="16"/>
  <c r="E3296" i="16" s="1"/>
  <c r="C3296" i="16" s="1"/>
  <c r="I3152" i="16"/>
  <c r="E3152" i="16" s="1"/>
  <c r="C3152" i="16" s="1"/>
  <c r="I3008" i="16"/>
  <c r="E3008" i="16" s="1"/>
  <c r="C3008" i="16" s="1"/>
  <c r="I2864" i="16"/>
  <c r="E2864" i="16" s="1"/>
  <c r="C2864" i="16" s="1"/>
  <c r="I2718" i="16"/>
  <c r="E2718" i="16" s="1"/>
  <c r="C2718" i="16" s="1"/>
  <c r="I2575" i="16"/>
  <c r="E2575" i="16" s="1"/>
  <c r="C2575" i="16" s="1"/>
  <c r="I2431" i="16"/>
  <c r="E2431" i="16" s="1"/>
  <c r="C2431" i="16" s="1"/>
  <c r="I2287" i="16"/>
  <c r="E2287" i="16" s="1"/>
  <c r="C2287" i="16" s="1"/>
  <c r="I2143" i="16"/>
  <c r="E2143" i="16" s="1"/>
  <c r="C2143" i="16" s="1"/>
  <c r="I3486" i="16"/>
  <c r="E3486" i="16" s="1"/>
  <c r="C3486" i="16" s="1"/>
  <c r="I3331" i="16"/>
  <c r="E3331" i="16" s="1"/>
  <c r="C3331" i="16" s="1"/>
  <c r="I3175" i="16"/>
  <c r="E3175" i="16" s="1"/>
  <c r="C3175" i="16" s="1"/>
  <c r="I3030" i="16"/>
  <c r="E3030" i="16" s="1"/>
  <c r="C3030" i="16" s="1"/>
  <c r="I2886" i="16"/>
  <c r="E2886" i="16" s="1"/>
  <c r="C2886" i="16" s="1"/>
  <c r="I2742" i="16"/>
  <c r="E2742" i="16" s="1"/>
  <c r="C2742" i="16" s="1"/>
  <c r="I2599" i="16"/>
  <c r="E2599" i="16" s="1"/>
  <c r="C2599" i="16" s="1"/>
  <c r="I2454" i="16"/>
  <c r="E2454" i="16" s="1"/>
  <c r="C2454" i="16" s="1"/>
  <c r="I2298" i="16"/>
  <c r="E2298" i="16" s="1"/>
  <c r="C2298" i="16" s="1"/>
  <c r="I2154" i="16"/>
  <c r="E2154" i="16" s="1"/>
  <c r="C2154" i="16" s="1"/>
  <c r="I2010" i="16"/>
  <c r="E2010" i="16" s="1"/>
  <c r="C2010" i="16" s="1"/>
  <c r="I1865" i="16"/>
  <c r="E1865" i="16" s="1"/>
  <c r="C1865" i="16" s="1"/>
  <c r="I3485" i="16"/>
  <c r="E3485" i="16" s="1"/>
  <c r="C3485" i="16" s="1"/>
  <c r="I3341" i="16"/>
  <c r="E3341" i="16" s="1"/>
  <c r="C3341" i="16" s="1"/>
  <c r="I3197" i="16"/>
  <c r="E3197" i="16" s="1"/>
  <c r="C3197" i="16" s="1"/>
  <c r="I3052" i="16"/>
  <c r="E3052" i="16" s="1"/>
  <c r="C3052" i="16" s="1"/>
  <c r="I2910" i="16"/>
  <c r="E2910" i="16" s="1"/>
  <c r="C2910" i="16" s="1"/>
  <c r="I2766" i="16"/>
  <c r="E2766" i="16" s="1"/>
  <c r="C2766" i="16" s="1"/>
  <c r="I2621" i="16"/>
  <c r="E2621" i="16" s="1"/>
  <c r="C2621" i="16" s="1"/>
  <c r="I2477" i="16"/>
  <c r="E2477" i="16" s="1"/>
  <c r="C2477" i="16" s="1"/>
  <c r="I2333" i="16"/>
  <c r="E2333" i="16" s="1"/>
  <c r="C2333" i="16" s="1"/>
  <c r="I2190" i="16"/>
  <c r="E2190" i="16" s="1"/>
  <c r="C2190" i="16" s="1"/>
  <c r="I2046" i="16"/>
  <c r="E2046" i="16" s="1"/>
  <c r="C2046" i="16" s="1"/>
  <c r="I1900" i="16"/>
  <c r="E1900" i="16" s="1"/>
  <c r="C1900" i="16" s="1"/>
  <c r="I3569" i="16"/>
  <c r="E3569" i="16" s="1"/>
  <c r="C3569" i="16" s="1"/>
  <c r="I3700" i="16"/>
  <c r="E3700" i="16" s="1"/>
  <c r="C3700" i="16" s="1"/>
  <c r="I3556" i="16"/>
  <c r="E3556" i="16" s="1"/>
  <c r="C3556" i="16" s="1"/>
  <c r="I3412" i="16"/>
  <c r="E3412" i="16" s="1"/>
  <c r="C3412" i="16" s="1"/>
  <c r="I3268" i="16"/>
  <c r="E3268" i="16" s="1"/>
  <c r="C3268" i="16" s="1"/>
  <c r="I3124" i="16"/>
  <c r="E3124" i="16" s="1"/>
  <c r="C3124" i="16" s="1"/>
  <c r="I2979" i="16"/>
  <c r="E2979" i="16" s="1"/>
  <c r="C2979" i="16" s="1"/>
  <c r="I2837" i="16"/>
  <c r="E2837" i="16" s="1"/>
  <c r="C2837" i="16" s="1"/>
  <c r="I2692" i="16"/>
  <c r="E2692" i="16" s="1"/>
  <c r="C2692" i="16" s="1"/>
  <c r="I2548" i="16"/>
  <c r="E2548" i="16" s="1"/>
  <c r="C2548" i="16" s="1"/>
  <c r="I2405" i="16"/>
  <c r="E2405" i="16" s="1"/>
  <c r="C2405" i="16" s="1"/>
  <c r="I2248" i="16"/>
  <c r="E2248" i="16" s="1"/>
  <c r="C2248" i="16" s="1"/>
  <c r="I2104" i="16"/>
  <c r="E2104" i="16" s="1"/>
  <c r="C2104" i="16" s="1"/>
  <c r="I3783" i="16"/>
  <c r="E3783" i="16" s="1"/>
  <c r="C3783" i="16" s="1"/>
  <c r="I3627" i="16"/>
  <c r="E3627" i="16" s="1"/>
  <c r="C3627" i="16" s="1"/>
  <c r="I3483" i="16"/>
  <c r="E3483" i="16" s="1"/>
  <c r="C3483" i="16" s="1"/>
  <c r="I3340" i="16"/>
  <c r="E3340" i="16" s="1"/>
  <c r="C3340" i="16" s="1"/>
  <c r="I3195" i="16"/>
  <c r="E3195" i="16" s="1"/>
  <c r="C3195" i="16" s="1"/>
  <c r="I3051" i="16"/>
  <c r="E3051" i="16" s="1"/>
  <c r="C3051" i="16" s="1"/>
  <c r="I2907" i="16"/>
  <c r="E2907" i="16" s="1"/>
  <c r="C2907" i="16" s="1"/>
  <c r="I2762" i="16"/>
  <c r="E2762" i="16" s="1"/>
  <c r="C2762" i="16" s="1"/>
  <c r="I2618" i="16"/>
  <c r="E2618" i="16" s="1"/>
  <c r="C2618" i="16" s="1"/>
  <c r="I2476" i="16"/>
  <c r="E2476" i="16" s="1"/>
  <c r="C2476" i="16" s="1"/>
  <c r="I2332" i="16"/>
  <c r="E2332" i="16" s="1"/>
  <c r="C2332" i="16" s="1"/>
  <c r="I2188" i="16"/>
  <c r="E2188" i="16" s="1"/>
  <c r="C2188" i="16" s="1"/>
  <c r="I3521" i="16"/>
  <c r="E3521" i="16" s="1"/>
  <c r="C3521" i="16" s="1"/>
  <c r="I3710" i="16"/>
  <c r="E3710" i="16" s="1"/>
  <c r="C3710" i="16" s="1"/>
  <c r="I3566" i="16"/>
  <c r="E3566" i="16" s="1"/>
  <c r="C3566" i="16" s="1"/>
  <c r="I3422" i="16"/>
  <c r="E3422" i="16" s="1"/>
  <c r="C3422" i="16" s="1"/>
  <c r="I3278" i="16"/>
  <c r="E3278" i="16" s="1"/>
  <c r="C3278" i="16" s="1"/>
  <c r="I3134" i="16"/>
  <c r="E3134" i="16" s="1"/>
  <c r="C3134" i="16" s="1"/>
  <c r="I2990" i="16"/>
  <c r="E2990" i="16" s="1"/>
  <c r="C2990" i="16" s="1"/>
  <c r="I2846" i="16"/>
  <c r="E2846" i="16" s="1"/>
  <c r="C2846" i="16" s="1"/>
  <c r="I2678" i="16"/>
  <c r="E2678" i="16" s="1"/>
  <c r="C2678" i="16" s="1"/>
  <c r="I2534" i="16"/>
  <c r="E2534" i="16" s="1"/>
  <c r="C2534" i="16" s="1"/>
  <c r="I2391" i="16"/>
  <c r="E2391" i="16" s="1"/>
  <c r="C2391" i="16" s="1"/>
  <c r="I2245" i="16"/>
  <c r="E2245" i="16" s="1"/>
  <c r="C2245" i="16" s="1"/>
  <c r="I3619" i="16"/>
  <c r="E3619" i="16" s="1"/>
  <c r="C3619" i="16" s="1"/>
  <c r="I3745" i="16"/>
  <c r="E3745" i="16" s="1"/>
  <c r="C3745" i="16" s="1"/>
  <c r="I3601" i="16"/>
  <c r="E3601" i="16" s="1"/>
  <c r="C3601" i="16" s="1"/>
  <c r="I3457" i="16"/>
  <c r="E3457" i="16" s="1"/>
  <c r="C3457" i="16" s="1"/>
  <c r="I3313" i="16"/>
  <c r="E3313" i="16" s="1"/>
  <c r="C3313" i="16" s="1"/>
  <c r="I3169" i="16"/>
  <c r="E3169" i="16" s="1"/>
  <c r="C3169" i="16" s="1"/>
  <c r="I3025" i="16"/>
  <c r="E3025" i="16" s="1"/>
  <c r="C3025" i="16" s="1"/>
  <c r="I2881" i="16"/>
  <c r="E2881" i="16" s="1"/>
  <c r="C2881" i="16" s="1"/>
  <c r="I2737" i="16"/>
  <c r="E2737" i="16" s="1"/>
  <c r="C2737" i="16" s="1"/>
  <c r="I2593" i="16"/>
  <c r="E2593" i="16" s="1"/>
  <c r="C2593" i="16" s="1"/>
  <c r="I2449" i="16"/>
  <c r="E2449" i="16" s="1"/>
  <c r="C2449" i="16" s="1"/>
  <c r="I2293" i="16"/>
  <c r="E2293" i="16" s="1"/>
  <c r="C2293" i="16" s="1"/>
  <c r="I2148" i="16"/>
  <c r="E2148" i="16" s="1"/>
  <c r="C2148" i="16" s="1"/>
  <c r="I2028" i="16"/>
  <c r="E2028" i="16" s="1"/>
  <c r="C2028" i="16" s="1"/>
  <c r="I1884" i="16"/>
  <c r="E1884" i="16" s="1"/>
  <c r="C1884" i="16" s="1"/>
  <c r="I1740" i="16"/>
  <c r="E1740" i="16" s="1"/>
  <c r="C1740" i="16" s="1"/>
  <c r="I1596" i="16"/>
  <c r="E1596" i="16" s="1"/>
  <c r="C1596" i="16" s="1"/>
  <c r="I1452" i="16"/>
  <c r="E1452" i="16" s="1"/>
  <c r="C1452" i="16" s="1"/>
  <c r="I1308" i="16"/>
  <c r="E1308" i="16" s="1"/>
  <c r="C1308" i="16" s="1"/>
  <c r="I1164" i="16"/>
  <c r="E1164" i="16" s="1"/>
  <c r="C1164" i="16" s="1"/>
  <c r="I3828" i="16"/>
  <c r="E3828" i="16" s="1"/>
  <c r="C3828" i="16" s="1"/>
  <c r="I3684" i="16"/>
  <c r="E3684" i="16" s="1"/>
  <c r="C3684" i="16" s="1"/>
  <c r="I3540" i="16"/>
  <c r="E3540" i="16" s="1"/>
  <c r="C3540" i="16" s="1"/>
  <c r="I3396" i="16"/>
  <c r="E3396" i="16" s="1"/>
  <c r="C3396" i="16" s="1"/>
  <c r="I3252" i="16"/>
  <c r="E3252" i="16" s="1"/>
  <c r="C3252" i="16" s="1"/>
  <c r="I3107" i="16"/>
  <c r="E3107" i="16" s="1"/>
  <c r="C3107" i="16" s="1"/>
  <c r="I2963" i="16"/>
  <c r="E2963" i="16" s="1"/>
  <c r="C2963" i="16" s="1"/>
  <c r="I2820" i="16"/>
  <c r="E2820" i="16" s="1"/>
  <c r="C2820" i="16" s="1"/>
  <c r="I2675" i="16"/>
  <c r="E2675" i="16" s="1"/>
  <c r="C2675" i="16" s="1"/>
  <c r="I2520" i="16"/>
  <c r="E2520" i="16" s="1"/>
  <c r="C2520" i="16" s="1"/>
  <c r="I2376" i="16"/>
  <c r="E2376" i="16" s="1"/>
  <c r="C2376" i="16" s="1"/>
  <c r="I2233" i="16"/>
  <c r="E2233" i="16" s="1"/>
  <c r="C2233" i="16" s="1"/>
  <c r="I3571" i="16"/>
  <c r="E3571" i="16" s="1"/>
  <c r="C3571" i="16" s="1"/>
  <c r="I3742" i="16"/>
  <c r="E3742" i="16" s="1"/>
  <c r="C3742" i="16" s="1"/>
  <c r="I3600" i="16"/>
  <c r="E3600" i="16" s="1"/>
  <c r="C3600" i="16" s="1"/>
  <c r="I3455" i="16"/>
  <c r="E3455" i="16" s="1"/>
  <c r="C3455" i="16" s="1"/>
  <c r="I3311" i="16"/>
  <c r="E3311" i="16" s="1"/>
  <c r="C3311" i="16" s="1"/>
  <c r="I3168" i="16"/>
  <c r="E3168" i="16" s="1"/>
  <c r="C3168" i="16" s="1"/>
  <c r="I3024" i="16"/>
  <c r="E3024" i="16" s="1"/>
  <c r="C3024" i="16" s="1"/>
  <c r="I2879" i="16"/>
  <c r="E2879" i="16" s="1"/>
  <c r="C2879" i="16" s="1"/>
  <c r="I2735" i="16"/>
  <c r="E2735" i="16" s="1"/>
  <c r="C2735" i="16" s="1"/>
  <c r="I2591" i="16"/>
  <c r="E2591" i="16" s="1"/>
  <c r="C2591" i="16" s="1"/>
  <c r="I2447" i="16"/>
  <c r="E2447" i="16" s="1"/>
  <c r="C2447" i="16" s="1"/>
  <c r="I2303" i="16"/>
  <c r="E2303" i="16" s="1"/>
  <c r="C2303" i="16" s="1"/>
  <c r="I2159" i="16"/>
  <c r="E2159" i="16" s="1"/>
  <c r="C2159" i="16" s="1"/>
  <c r="I3791" i="16"/>
  <c r="E3791" i="16" s="1"/>
  <c r="C3791" i="16" s="1"/>
  <c r="I3647" i="16"/>
  <c r="E3647" i="16" s="1"/>
  <c r="C3647" i="16" s="1"/>
  <c r="I3502" i="16"/>
  <c r="E3502" i="16" s="1"/>
  <c r="C3502" i="16" s="1"/>
  <c r="I3358" i="16"/>
  <c r="E3358" i="16" s="1"/>
  <c r="C3358" i="16" s="1"/>
  <c r="I3214" i="16"/>
  <c r="E3214" i="16" s="1"/>
  <c r="C3214" i="16" s="1"/>
  <c r="I3070" i="16"/>
  <c r="E3070" i="16" s="1"/>
  <c r="C3070" i="16" s="1"/>
  <c r="I2926" i="16"/>
  <c r="E2926" i="16" s="1"/>
  <c r="C2926" i="16" s="1"/>
  <c r="I2782" i="16"/>
  <c r="E2782" i="16" s="1"/>
  <c r="C2782" i="16" s="1"/>
  <c r="I2626" i="16"/>
  <c r="E2626" i="16" s="1"/>
  <c r="C2626" i="16" s="1"/>
  <c r="I2482" i="16"/>
  <c r="E2482" i="16" s="1"/>
  <c r="C2482" i="16" s="1"/>
  <c r="I2338" i="16"/>
  <c r="E2338" i="16" s="1"/>
  <c r="C2338" i="16" s="1"/>
  <c r="I2194" i="16"/>
  <c r="E2194" i="16" s="1"/>
  <c r="C2194" i="16" s="1"/>
  <c r="I3654" i="16"/>
  <c r="E3654" i="16" s="1"/>
  <c r="C3654" i="16" s="1"/>
  <c r="I3716" i="16"/>
  <c r="E3716" i="16" s="1"/>
  <c r="C3716" i="16" s="1"/>
  <c r="I3573" i="16"/>
  <c r="E3573" i="16" s="1"/>
  <c r="C3573" i="16" s="1"/>
  <c r="I3429" i="16"/>
  <c r="E3429" i="16" s="1"/>
  <c r="C3429" i="16" s="1"/>
  <c r="I3285" i="16"/>
  <c r="E3285" i="16" s="1"/>
  <c r="C3285" i="16" s="1"/>
  <c r="I3141" i="16"/>
  <c r="E3141" i="16" s="1"/>
  <c r="C3141" i="16" s="1"/>
  <c r="I2997" i="16"/>
  <c r="E2997" i="16" s="1"/>
  <c r="C2997" i="16" s="1"/>
  <c r="I2853" i="16"/>
  <c r="E2853" i="16" s="1"/>
  <c r="C2853" i="16" s="1"/>
  <c r="I2709" i="16"/>
  <c r="E2709" i="16" s="1"/>
  <c r="C2709" i="16" s="1"/>
  <c r="I2565" i="16"/>
  <c r="E2565" i="16" s="1"/>
  <c r="C2565" i="16" s="1"/>
  <c r="I2409" i="16"/>
  <c r="E2409" i="16" s="1"/>
  <c r="C2409" i="16" s="1"/>
  <c r="I2265" i="16"/>
  <c r="E2265" i="16" s="1"/>
  <c r="C2265" i="16" s="1"/>
  <c r="I2121" i="16"/>
  <c r="E2121" i="16" s="1"/>
  <c r="C2121" i="16" s="1"/>
  <c r="I3813" i="16"/>
  <c r="E3813" i="16" s="1"/>
  <c r="C3813" i="16" s="1"/>
  <c r="I3668" i="16"/>
  <c r="E3668" i="16" s="1"/>
  <c r="C3668" i="16" s="1"/>
  <c r="I3511" i="16"/>
  <c r="E3511" i="16" s="1"/>
  <c r="C3511" i="16" s="1"/>
  <c r="I3368" i="16"/>
  <c r="E3368" i="16" s="1"/>
  <c r="C3368" i="16" s="1"/>
  <c r="I3224" i="16"/>
  <c r="E3224" i="16" s="1"/>
  <c r="C3224" i="16" s="1"/>
  <c r="I3079" i="16"/>
  <c r="E3079" i="16" s="1"/>
  <c r="C3079" i="16" s="1"/>
  <c r="I2936" i="16"/>
  <c r="E2936" i="16" s="1"/>
  <c r="C2936" i="16" s="1"/>
  <c r="I2792" i="16"/>
  <c r="E2792" i="16" s="1"/>
  <c r="C2792" i="16" s="1"/>
  <c r="I2648" i="16"/>
  <c r="E2648" i="16" s="1"/>
  <c r="C2648" i="16" s="1"/>
  <c r="I2504" i="16"/>
  <c r="E2504" i="16" s="1"/>
  <c r="C2504" i="16" s="1"/>
  <c r="I2360" i="16"/>
  <c r="E2360" i="16" s="1"/>
  <c r="C2360" i="16" s="1"/>
  <c r="I2215" i="16"/>
  <c r="E2215" i="16" s="1"/>
  <c r="C2215" i="16" s="1"/>
  <c r="I3822" i="16"/>
  <c r="E3822" i="16" s="1"/>
  <c r="C3822" i="16" s="1"/>
  <c r="I3714" i="16"/>
  <c r="E3714" i="16" s="1"/>
  <c r="C3714" i="16" s="1"/>
  <c r="I3570" i="16"/>
  <c r="E3570" i="16" s="1"/>
  <c r="C3570" i="16" s="1"/>
  <c r="I3427" i="16"/>
  <c r="E3427" i="16" s="1"/>
  <c r="C3427" i="16" s="1"/>
  <c r="I3283" i="16"/>
  <c r="E3283" i="16" s="1"/>
  <c r="C3283" i="16" s="1"/>
  <c r="I3140" i="16"/>
  <c r="E3140" i="16" s="1"/>
  <c r="C3140" i="16" s="1"/>
  <c r="I2996" i="16"/>
  <c r="E2996" i="16" s="1"/>
  <c r="C2996" i="16" s="1"/>
  <c r="I2851" i="16"/>
  <c r="E2851" i="16" s="1"/>
  <c r="C2851" i="16" s="1"/>
  <c r="I2707" i="16"/>
  <c r="E2707" i="16" s="1"/>
  <c r="C2707" i="16" s="1"/>
  <c r="I2563" i="16"/>
  <c r="E2563" i="16" s="1"/>
  <c r="C2563" i="16" s="1"/>
  <c r="I2419" i="16"/>
  <c r="E2419" i="16" s="1"/>
  <c r="C2419" i="16" s="1"/>
  <c r="I2275" i="16"/>
  <c r="E2275" i="16" s="1"/>
  <c r="C2275" i="16" s="1"/>
  <c r="I2131" i="16"/>
  <c r="E2131" i="16" s="1"/>
  <c r="C2131" i="16" s="1"/>
  <c r="I3474" i="16"/>
  <c r="E3474" i="16" s="1"/>
  <c r="C3474" i="16" s="1"/>
  <c r="I3317" i="16"/>
  <c r="E3317" i="16" s="1"/>
  <c r="C3317" i="16" s="1"/>
  <c r="I3161" i="16"/>
  <c r="E3161" i="16" s="1"/>
  <c r="C3161" i="16" s="1"/>
  <c r="I3018" i="16"/>
  <c r="E3018" i="16" s="1"/>
  <c r="C3018" i="16" s="1"/>
  <c r="I2875" i="16"/>
  <c r="E2875" i="16" s="1"/>
  <c r="C2875" i="16" s="1"/>
  <c r="I2730" i="16"/>
  <c r="E2730" i="16" s="1"/>
  <c r="C2730" i="16" s="1"/>
  <c r="I2587" i="16"/>
  <c r="E2587" i="16" s="1"/>
  <c r="C2587" i="16" s="1"/>
  <c r="I2430" i="16"/>
  <c r="E2430" i="16" s="1"/>
  <c r="C2430" i="16" s="1"/>
  <c r="I2286" i="16"/>
  <c r="E2286" i="16" s="1"/>
  <c r="C2286" i="16" s="1"/>
  <c r="I2142" i="16"/>
  <c r="E2142" i="16" s="1"/>
  <c r="C2142" i="16" s="1"/>
  <c r="I1999" i="16"/>
  <c r="E1999" i="16" s="1"/>
  <c r="C1999" i="16" s="1"/>
  <c r="I1854" i="16"/>
  <c r="E1854" i="16" s="1"/>
  <c r="C1854" i="16" s="1"/>
  <c r="I3472" i="16"/>
  <c r="E3472" i="16" s="1"/>
  <c r="C3472" i="16" s="1"/>
  <c r="I3329" i="16"/>
  <c r="E3329" i="16" s="1"/>
  <c r="C3329" i="16" s="1"/>
  <c r="I3186" i="16"/>
  <c r="E3186" i="16" s="1"/>
  <c r="C3186" i="16" s="1"/>
  <c r="I3041" i="16"/>
  <c r="E3041" i="16" s="1"/>
  <c r="C3041" i="16" s="1"/>
  <c r="I2898" i="16"/>
  <c r="E2898" i="16" s="1"/>
  <c r="C2898" i="16" s="1"/>
  <c r="I2753" i="16"/>
  <c r="E2753" i="16" s="1"/>
  <c r="C2753" i="16" s="1"/>
  <c r="I2609" i="16"/>
  <c r="E2609" i="16" s="1"/>
  <c r="C2609" i="16" s="1"/>
  <c r="I2464" i="16"/>
  <c r="E2464" i="16" s="1"/>
  <c r="C2464" i="16" s="1"/>
  <c r="I2321" i="16"/>
  <c r="E2321" i="16" s="1"/>
  <c r="C2321" i="16" s="1"/>
  <c r="I2177" i="16"/>
  <c r="E2177" i="16" s="1"/>
  <c r="C2177" i="16" s="1"/>
  <c r="I2033" i="16"/>
  <c r="E2033" i="16" s="1"/>
  <c r="C2033" i="16" s="1"/>
  <c r="I1889" i="16"/>
  <c r="E1889" i="16" s="1"/>
  <c r="C1889" i="16" s="1"/>
  <c r="I3832" i="16"/>
  <c r="E3832" i="16" s="1"/>
  <c r="C3832" i="16" s="1"/>
  <c r="I3689" i="16"/>
  <c r="E3689" i="16" s="1"/>
  <c r="C3689" i="16" s="1"/>
  <c r="I3543" i="16"/>
  <c r="E3543" i="16" s="1"/>
  <c r="C3543" i="16" s="1"/>
  <c r="I3400" i="16"/>
  <c r="E3400" i="16" s="1"/>
  <c r="C3400" i="16" s="1"/>
  <c r="I3256" i="16"/>
  <c r="E3256" i="16" s="1"/>
  <c r="C3256" i="16" s="1"/>
  <c r="I3112" i="16"/>
  <c r="E3112" i="16" s="1"/>
  <c r="C3112" i="16" s="1"/>
  <c r="I2969" i="16"/>
  <c r="E2969" i="16" s="1"/>
  <c r="C2969" i="16" s="1"/>
  <c r="I2824" i="16"/>
  <c r="E2824" i="16" s="1"/>
  <c r="C2824" i="16" s="1"/>
  <c r="I2680" i="16"/>
  <c r="E2680" i="16" s="1"/>
  <c r="C2680" i="16" s="1"/>
  <c r="I2536" i="16"/>
  <c r="E2536" i="16" s="1"/>
  <c r="C2536" i="16" s="1"/>
  <c r="I2392" i="16"/>
  <c r="E2392" i="16" s="1"/>
  <c r="C2392" i="16" s="1"/>
  <c r="I2236" i="16"/>
  <c r="E2236" i="16" s="1"/>
  <c r="C2236" i="16" s="1"/>
  <c r="I2091" i="16"/>
  <c r="E2091" i="16" s="1"/>
  <c r="C2091" i="16" s="1"/>
  <c r="I3771" i="16"/>
  <c r="E3771" i="16" s="1"/>
  <c r="C3771" i="16" s="1"/>
  <c r="I3615" i="16"/>
  <c r="E3615" i="16" s="1"/>
  <c r="C3615" i="16" s="1"/>
  <c r="I3471" i="16"/>
  <c r="E3471" i="16" s="1"/>
  <c r="C3471" i="16" s="1"/>
  <c r="I3327" i="16"/>
  <c r="E3327" i="16" s="1"/>
  <c r="C3327" i="16" s="1"/>
  <c r="I3184" i="16"/>
  <c r="E3184" i="16" s="1"/>
  <c r="C3184" i="16" s="1"/>
  <c r="I3040" i="16"/>
  <c r="E3040" i="16" s="1"/>
  <c r="C3040" i="16" s="1"/>
  <c r="I2896" i="16"/>
  <c r="E2896" i="16" s="1"/>
  <c r="C2896" i="16" s="1"/>
  <c r="I2750" i="16"/>
  <c r="E2750" i="16" s="1"/>
  <c r="C2750" i="16" s="1"/>
  <c r="I2607" i="16"/>
  <c r="E2607" i="16" s="1"/>
  <c r="C2607" i="16" s="1"/>
  <c r="I2463" i="16"/>
  <c r="E2463" i="16" s="1"/>
  <c r="C2463" i="16" s="1"/>
  <c r="I2319" i="16"/>
  <c r="E2319" i="16" s="1"/>
  <c r="C2319" i="16" s="1"/>
  <c r="I2176" i="16"/>
  <c r="E2176" i="16" s="1"/>
  <c r="C2176" i="16" s="1"/>
  <c r="I3843" i="16"/>
  <c r="E3843" i="16" s="1"/>
  <c r="C3843" i="16" s="1"/>
  <c r="I3698" i="16"/>
  <c r="E3698" i="16" s="1"/>
  <c r="C3698" i="16" s="1"/>
  <c r="I3554" i="16"/>
  <c r="E3554" i="16" s="1"/>
  <c r="C3554" i="16" s="1"/>
  <c r="I3410" i="16"/>
  <c r="E3410" i="16" s="1"/>
  <c r="C3410" i="16" s="1"/>
  <c r="I3267" i="16"/>
  <c r="E3267" i="16" s="1"/>
  <c r="C3267" i="16" s="1"/>
  <c r="I3123" i="16"/>
  <c r="E3123" i="16" s="1"/>
  <c r="C3123" i="16" s="1"/>
  <c r="I2978" i="16"/>
  <c r="E2978" i="16" s="1"/>
  <c r="C2978" i="16" s="1"/>
  <c r="I2822" i="16"/>
  <c r="E2822" i="16" s="1"/>
  <c r="C2822" i="16" s="1"/>
  <c r="I2666" i="16"/>
  <c r="E2666" i="16" s="1"/>
  <c r="C2666" i="16" s="1"/>
  <c r="I2523" i="16"/>
  <c r="E2523" i="16" s="1"/>
  <c r="C2523" i="16" s="1"/>
  <c r="I2378" i="16"/>
  <c r="E2378" i="16" s="1"/>
  <c r="C2378" i="16" s="1"/>
  <c r="I2234" i="16"/>
  <c r="E2234" i="16" s="1"/>
  <c r="C2234" i="16" s="1"/>
  <c r="I3750" i="16"/>
  <c r="E3750" i="16" s="1"/>
  <c r="C3750" i="16" s="1"/>
  <c r="I3733" i="16"/>
  <c r="E3733" i="16" s="1"/>
  <c r="C3733" i="16" s="1"/>
  <c r="I3589" i="16"/>
  <c r="E3589" i="16" s="1"/>
  <c r="C3589" i="16" s="1"/>
  <c r="I3445" i="16"/>
  <c r="E3445" i="16" s="1"/>
  <c r="C3445" i="16" s="1"/>
  <c r="I3301" i="16"/>
  <c r="E3301" i="16" s="1"/>
  <c r="C3301" i="16" s="1"/>
  <c r="I3157" i="16"/>
  <c r="E3157" i="16" s="1"/>
  <c r="C3157" i="16" s="1"/>
  <c r="I3013" i="16"/>
  <c r="E3013" i="16" s="1"/>
  <c r="C3013" i="16" s="1"/>
  <c r="I2869" i="16"/>
  <c r="E2869" i="16" s="1"/>
  <c r="C2869" i="16" s="1"/>
  <c r="I2725" i="16"/>
  <c r="E2725" i="16" s="1"/>
  <c r="C2725" i="16" s="1"/>
  <c r="I2581" i="16"/>
  <c r="E2581" i="16" s="1"/>
  <c r="C2581" i="16" s="1"/>
  <c r="I2437" i="16"/>
  <c r="E2437" i="16" s="1"/>
  <c r="C2437" i="16" s="1"/>
  <c r="I2281" i="16"/>
  <c r="E2281" i="16" s="1"/>
  <c r="C2281" i="16" s="1"/>
  <c r="I2137" i="16"/>
  <c r="E2137" i="16" s="1"/>
  <c r="C2137" i="16" s="1"/>
  <c r="I2015" i="16"/>
  <c r="E2015" i="16" s="1"/>
  <c r="C2015" i="16" s="1"/>
  <c r="I1873" i="16"/>
  <c r="E1873" i="16" s="1"/>
  <c r="C1873" i="16" s="1"/>
  <c r="I1727" i="16"/>
  <c r="E1727" i="16" s="1"/>
  <c r="C1727" i="16" s="1"/>
  <c r="I1583" i="16"/>
  <c r="E1583" i="16" s="1"/>
  <c r="C1583" i="16" s="1"/>
  <c r="I1439" i="16"/>
  <c r="E1439" i="16" s="1"/>
  <c r="C1439" i="16" s="1"/>
  <c r="I3816" i="16"/>
  <c r="E3816" i="16" s="1"/>
  <c r="C3816" i="16" s="1"/>
  <c r="I3672" i="16"/>
  <c r="E3672" i="16" s="1"/>
  <c r="C3672" i="16" s="1"/>
  <c r="I3528" i="16"/>
  <c r="E3528" i="16" s="1"/>
  <c r="C3528" i="16" s="1"/>
  <c r="I3383" i="16"/>
  <c r="E3383" i="16" s="1"/>
  <c r="C3383" i="16" s="1"/>
  <c r="I3241" i="16"/>
  <c r="E3241" i="16" s="1"/>
  <c r="C3241" i="16" s="1"/>
  <c r="I3097" i="16"/>
  <c r="E3097" i="16" s="1"/>
  <c r="C3097" i="16" s="1"/>
  <c r="I2951" i="16"/>
  <c r="E2951" i="16" s="1"/>
  <c r="C2951" i="16" s="1"/>
  <c r="I2808" i="16"/>
  <c r="E2808" i="16" s="1"/>
  <c r="C2808" i="16" s="1"/>
  <c r="I2664" i="16"/>
  <c r="E2664" i="16" s="1"/>
  <c r="C2664" i="16" s="1"/>
  <c r="I2507" i="16"/>
  <c r="E2507" i="16" s="1"/>
  <c r="C2507" i="16" s="1"/>
  <c r="I2365" i="16"/>
  <c r="E2365" i="16" s="1"/>
  <c r="C2365" i="16" s="1"/>
  <c r="I2219" i="16"/>
  <c r="E2219" i="16" s="1"/>
  <c r="C2219" i="16" s="1"/>
  <c r="I3736" i="16"/>
  <c r="E3736" i="16" s="1"/>
  <c r="C3736" i="16" s="1"/>
  <c r="I3731" i="16"/>
  <c r="E3731" i="16" s="1"/>
  <c r="C3731" i="16" s="1"/>
  <c r="I3587" i="16"/>
  <c r="E3587" i="16" s="1"/>
  <c r="C3587" i="16" s="1"/>
  <c r="I3443" i="16"/>
  <c r="E3443" i="16" s="1"/>
  <c r="C3443" i="16" s="1"/>
  <c r="I3298" i="16"/>
  <c r="E3298" i="16" s="1"/>
  <c r="C3298" i="16" s="1"/>
  <c r="I3156" i="16"/>
  <c r="E3156" i="16" s="1"/>
  <c r="C3156" i="16" s="1"/>
  <c r="I3012" i="16"/>
  <c r="E3012" i="16" s="1"/>
  <c r="C3012" i="16" s="1"/>
  <c r="I2867" i="16"/>
  <c r="E2867" i="16" s="1"/>
  <c r="C2867" i="16" s="1"/>
  <c r="I2723" i="16"/>
  <c r="E2723" i="16" s="1"/>
  <c r="C2723" i="16" s="1"/>
  <c r="I2579" i="16"/>
  <c r="E2579" i="16" s="1"/>
  <c r="C2579" i="16" s="1"/>
  <c r="I2435" i="16"/>
  <c r="E2435" i="16" s="1"/>
  <c r="C2435" i="16" s="1"/>
  <c r="I2291" i="16"/>
  <c r="E2291" i="16" s="1"/>
  <c r="C2291" i="16" s="1"/>
  <c r="I2147" i="16"/>
  <c r="E2147" i="16" s="1"/>
  <c r="C2147" i="16" s="1"/>
  <c r="I3779" i="16"/>
  <c r="E3779" i="16" s="1"/>
  <c r="C3779" i="16" s="1"/>
  <c r="I3635" i="16"/>
  <c r="E3635" i="16" s="1"/>
  <c r="C3635" i="16" s="1"/>
  <c r="I3490" i="16"/>
  <c r="E3490" i="16" s="1"/>
  <c r="C3490" i="16" s="1"/>
  <c r="I3346" i="16"/>
  <c r="E3346" i="16" s="1"/>
  <c r="C3346" i="16" s="1"/>
  <c r="I3202" i="16"/>
  <c r="E3202" i="16" s="1"/>
  <c r="C3202" i="16" s="1"/>
  <c r="I3058" i="16"/>
  <c r="E3058" i="16" s="1"/>
  <c r="C3058" i="16" s="1"/>
  <c r="I2914" i="16"/>
  <c r="E2914" i="16" s="1"/>
  <c r="C2914" i="16" s="1"/>
  <c r="I2770" i="16"/>
  <c r="E2770" i="16" s="1"/>
  <c r="C2770" i="16" s="1"/>
  <c r="I2614" i="16"/>
  <c r="E2614" i="16" s="1"/>
  <c r="C2614" i="16" s="1"/>
  <c r="I2470" i="16"/>
  <c r="E2470" i="16" s="1"/>
  <c r="C2470" i="16" s="1"/>
  <c r="I2326" i="16"/>
  <c r="E2326" i="16" s="1"/>
  <c r="C2326" i="16" s="1"/>
  <c r="I2181" i="16"/>
  <c r="E2181" i="16" s="1"/>
  <c r="C2181" i="16" s="1"/>
  <c r="I3557" i="16"/>
  <c r="E3557" i="16" s="1"/>
  <c r="C3557" i="16" s="1"/>
  <c r="I3706" i="16"/>
  <c r="E3706" i="16" s="1"/>
  <c r="C3706" i="16" s="1"/>
  <c r="I3561" i="16"/>
  <c r="E3561" i="16" s="1"/>
  <c r="C3561" i="16" s="1"/>
  <c r="I3417" i="16"/>
  <c r="E3417" i="16" s="1"/>
  <c r="C3417" i="16" s="1"/>
  <c r="I3273" i="16"/>
  <c r="E3273" i="16" s="1"/>
  <c r="C3273" i="16" s="1"/>
  <c r="I3128" i="16"/>
  <c r="E3128" i="16" s="1"/>
  <c r="C3128" i="16" s="1"/>
  <c r="I2984" i="16"/>
  <c r="E2984" i="16" s="1"/>
  <c r="C2984" i="16" s="1"/>
  <c r="I2841" i="16"/>
  <c r="E2841" i="16" s="1"/>
  <c r="C2841" i="16" s="1"/>
  <c r="I2698" i="16"/>
  <c r="E2698" i="16" s="1"/>
  <c r="C2698" i="16" s="1"/>
  <c r="I2553" i="16"/>
  <c r="E2553" i="16" s="1"/>
  <c r="C2553" i="16" s="1"/>
  <c r="I2397" i="16"/>
  <c r="E2397" i="16" s="1"/>
  <c r="C2397" i="16" s="1"/>
  <c r="I2253" i="16"/>
  <c r="E2253" i="16" s="1"/>
  <c r="C2253" i="16" s="1"/>
  <c r="I2109" i="16"/>
  <c r="E2109" i="16" s="1"/>
  <c r="C2109" i="16" s="1"/>
  <c r="I3801" i="16"/>
  <c r="E3801" i="16" s="1"/>
  <c r="C3801" i="16" s="1"/>
  <c r="I3655" i="16"/>
  <c r="E3655" i="16" s="1"/>
  <c r="C3655" i="16" s="1"/>
  <c r="I3501" i="16"/>
  <c r="E3501" i="16" s="1"/>
  <c r="C3501" i="16" s="1"/>
  <c r="I3356" i="16"/>
  <c r="E3356" i="16" s="1"/>
  <c r="C3356" i="16" s="1"/>
  <c r="I3212" i="16"/>
  <c r="E3212" i="16" s="1"/>
  <c r="C3212" i="16" s="1"/>
  <c r="I3068" i="16"/>
  <c r="E3068" i="16" s="1"/>
  <c r="C3068" i="16" s="1"/>
  <c r="I2925" i="16"/>
  <c r="E2925" i="16" s="1"/>
  <c r="C2925" i="16" s="1"/>
  <c r="I2780" i="16"/>
  <c r="E2780" i="16" s="1"/>
  <c r="C2780" i="16" s="1"/>
  <c r="I2636" i="16"/>
  <c r="E2636" i="16" s="1"/>
  <c r="C2636" i="16" s="1"/>
  <c r="I2492" i="16"/>
  <c r="E2492" i="16" s="1"/>
  <c r="C2492" i="16" s="1"/>
  <c r="I2348" i="16"/>
  <c r="E2348" i="16" s="1"/>
  <c r="C2348" i="16" s="1"/>
  <c r="I2203" i="16"/>
  <c r="E2203" i="16" s="1"/>
  <c r="C2203" i="16" s="1"/>
  <c r="I3679" i="16"/>
  <c r="E3679" i="16" s="1"/>
  <c r="C3679" i="16" s="1"/>
  <c r="I3703" i="16"/>
  <c r="E3703" i="16" s="1"/>
  <c r="C3703" i="16" s="1"/>
  <c r="I3560" i="16"/>
  <c r="E3560" i="16" s="1"/>
  <c r="C3560" i="16" s="1"/>
  <c r="I3414" i="16"/>
  <c r="E3414" i="16" s="1"/>
  <c r="C3414" i="16" s="1"/>
  <c r="I3271" i="16"/>
  <c r="E3271" i="16" s="1"/>
  <c r="C3271" i="16" s="1"/>
  <c r="I3127" i="16"/>
  <c r="E3127" i="16" s="1"/>
  <c r="C3127" i="16" s="1"/>
  <c r="I2983" i="16"/>
  <c r="E2983" i="16" s="1"/>
  <c r="C2983" i="16" s="1"/>
  <c r="I2839" i="16"/>
  <c r="E2839" i="16" s="1"/>
  <c r="C2839" i="16" s="1"/>
  <c r="I2695" i="16"/>
  <c r="E2695" i="16" s="1"/>
  <c r="C2695" i="16" s="1"/>
  <c r="I2551" i="16"/>
  <c r="E2551" i="16" s="1"/>
  <c r="C2551" i="16" s="1"/>
  <c r="I2407" i="16"/>
  <c r="E2407" i="16" s="1"/>
  <c r="C2407" i="16" s="1"/>
  <c r="I2264" i="16"/>
  <c r="E2264" i="16" s="1"/>
  <c r="C2264" i="16" s="1"/>
  <c r="I2120" i="16"/>
  <c r="E2120" i="16" s="1"/>
  <c r="C2120" i="16" s="1"/>
  <c r="I3463" i="16"/>
  <c r="E3463" i="16" s="1"/>
  <c r="C3463" i="16" s="1"/>
  <c r="I3306" i="16"/>
  <c r="E3306" i="16" s="1"/>
  <c r="C3306" i="16" s="1"/>
  <c r="I3150" i="16"/>
  <c r="E3150" i="16" s="1"/>
  <c r="C3150" i="16" s="1"/>
  <c r="I3006" i="16"/>
  <c r="E3006" i="16" s="1"/>
  <c r="C3006" i="16" s="1"/>
  <c r="I2862" i="16"/>
  <c r="E2862" i="16" s="1"/>
  <c r="C2862" i="16" s="1"/>
  <c r="I2719" i="16"/>
  <c r="E2719" i="16" s="1"/>
  <c r="C2719" i="16" s="1"/>
  <c r="I2574" i="16"/>
  <c r="E2574" i="16" s="1"/>
  <c r="C2574" i="16" s="1"/>
  <c r="I2418" i="16"/>
  <c r="E2418" i="16" s="1"/>
  <c r="C2418" i="16" s="1"/>
  <c r="I2274" i="16"/>
  <c r="E2274" i="16" s="1"/>
  <c r="C2274" i="16" s="1"/>
  <c r="I2130" i="16"/>
  <c r="E2130" i="16" s="1"/>
  <c r="C2130" i="16" s="1"/>
  <c r="I1986" i="16"/>
  <c r="E1986" i="16" s="1"/>
  <c r="C1986" i="16" s="1"/>
  <c r="I1842" i="16"/>
  <c r="E1842" i="16" s="1"/>
  <c r="C1842" i="16" s="1"/>
  <c r="I3461" i="16"/>
  <c r="E3461" i="16" s="1"/>
  <c r="C3461" i="16" s="1"/>
  <c r="I3318" i="16"/>
  <c r="E3318" i="16" s="1"/>
  <c r="C3318" i="16" s="1"/>
  <c r="I3173" i="16"/>
  <c r="E3173" i="16" s="1"/>
  <c r="C3173" i="16" s="1"/>
  <c r="I3029" i="16"/>
  <c r="E3029" i="16" s="1"/>
  <c r="C3029" i="16" s="1"/>
  <c r="I2885" i="16"/>
  <c r="E2885" i="16" s="1"/>
  <c r="C2885" i="16" s="1"/>
  <c r="I2741" i="16"/>
  <c r="E2741" i="16" s="1"/>
  <c r="C2741" i="16" s="1"/>
  <c r="I2596" i="16"/>
  <c r="E2596" i="16" s="1"/>
  <c r="C2596" i="16" s="1"/>
  <c r="I2453" i="16"/>
  <c r="E2453" i="16" s="1"/>
  <c r="C2453" i="16" s="1"/>
  <c r="I2309" i="16"/>
  <c r="E2309" i="16" s="1"/>
  <c r="C2309" i="16" s="1"/>
  <c r="I2164" i="16"/>
  <c r="E2164" i="16" s="1"/>
  <c r="C2164" i="16" s="1"/>
  <c r="I2020" i="16"/>
  <c r="E2020" i="16" s="1"/>
  <c r="C2020" i="16" s="1"/>
  <c r="I1878" i="16"/>
  <c r="E1878" i="16" s="1"/>
  <c r="C1878" i="16" s="1"/>
  <c r="I3819" i="16"/>
  <c r="E3819" i="16" s="1"/>
  <c r="C3819" i="16" s="1"/>
  <c r="I3676" i="16"/>
  <c r="E3676" i="16" s="1"/>
  <c r="C3676" i="16" s="1"/>
  <c r="I3532" i="16"/>
  <c r="E3532" i="16" s="1"/>
  <c r="C3532" i="16" s="1"/>
  <c r="I3389" i="16"/>
  <c r="E3389" i="16" s="1"/>
  <c r="C3389" i="16" s="1"/>
  <c r="I3244" i="16"/>
  <c r="E3244" i="16" s="1"/>
  <c r="C3244" i="16" s="1"/>
  <c r="I3100" i="16"/>
  <c r="E3100" i="16" s="1"/>
  <c r="C3100" i="16" s="1"/>
  <c r="I2956" i="16"/>
  <c r="E2956" i="16" s="1"/>
  <c r="C2956" i="16" s="1"/>
  <c r="I2813" i="16"/>
  <c r="E2813" i="16" s="1"/>
  <c r="C2813" i="16" s="1"/>
  <c r="I2668" i="16"/>
  <c r="E2668" i="16" s="1"/>
  <c r="C2668" i="16" s="1"/>
  <c r="I2525" i="16"/>
  <c r="E2525" i="16" s="1"/>
  <c r="C2525" i="16" s="1"/>
  <c r="I2380" i="16"/>
  <c r="E2380" i="16" s="1"/>
  <c r="C2380" i="16" s="1"/>
  <c r="I2224" i="16"/>
  <c r="E2224" i="16" s="1"/>
  <c r="C2224" i="16" s="1"/>
  <c r="I3749" i="16"/>
  <c r="E3749" i="16" s="1"/>
  <c r="C3749" i="16" s="1"/>
  <c r="I3759" i="16"/>
  <c r="E3759" i="16" s="1"/>
  <c r="C3759" i="16" s="1"/>
  <c r="I3602" i="16"/>
  <c r="E3602" i="16" s="1"/>
  <c r="C3602" i="16" s="1"/>
  <c r="I3459" i="16"/>
  <c r="E3459" i="16" s="1"/>
  <c r="C3459" i="16" s="1"/>
  <c r="I3316" i="16"/>
  <c r="E3316" i="16" s="1"/>
  <c r="C3316" i="16" s="1"/>
  <c r="I3170" i="16"/>
  <c r="E3170" i="16" s="1"/>
  <c r="C3170" i="16" s="1"/>
  <c r="I3028" i="16"/>
  <c r="E3028" i="16" s="1"/>
  <c r="C3028" i="16" s="1"/>
  <c r="I2883" i="16"/>
  <c r="E2883" i="16" s="1"/>
  <c r="C2883" i="16" s="1"/>
  <c r="I2739" i="16"/>
  <c r="E2739" i="16" s="1"/>
  <c r="C2739" i="16" s="1"/>
  <c r="I2595" i="16"/>
  <c r="E2595" i="16" s="1"/>
  <c r="C2595" i="16" s="1"/>
  <c r="I2451" i="16"/>
  <c r="E2451" i="16" s="1"/>
  <c r="C2451" i="16" s="1"/>
  <c r="I2306" i="16"/>
  <c r="E2306" i="16" s="1"/>
  <c r="C2306" i="16" s="1"/>
  <c r="I2163" i="16"/>
  <c r="E2163" i="16" s="1"/>
  <c r="C2163" i="16" s="1"/>
  <c r="I3831" i="16"/>
  <c r="E3831" i="16" s="1"/>
  <c r="C3831" i="16" s="1"/>
  <c r="I3686" i="16"/>
  <c r="E3686" i="16" s="1"/>
  <c r="C3686" i="16" s="1"/>
  <c r="I3542" i="16"/>
  <c r="E3542" i="16" s="1"/>
  <c r="C3542" i="16" s="1"/>
  <c r="I3398" i="16"/>
  <c r="E3398" i="16" s="1"/>
  <c r="C3398" i="16" s="1"/>
  <c r="I3254" i="16"/>
  <c r="E3254" i="16" s="1"/>
  <c r="C3254" i="16" s="1"/>
  <c r="I3110" i="16"/>
  <c r="E3110" i="16" s="1"/>
  <c r="C3110" i="16" s="1"/>
  <c r="I2966" i="16"/>
  <c r="E2966" i="16" s="1"/>
  <c r="C2966" i="16" s="1"/>
  <c r="I2811" i="16"/>
  <c r="E2811" i="16" s="1"/>
  <c r="C2811" i="16" s="1"/>
  <c r="I2653" i="16"/>
  <c r="E2653" i="16" s="1"/>
  <c r="C2653" i="16" s="1"/>
  <c r="I2510" i="16"/>
  <c r="E2510" i="16" s="1"/>
  <c r="C2510" i="16" s="1"/>
  <c r="I2367" i="16"/>
  <c r="E2367" i="16" s="1"/>
  <c r="C2367" i="16" s="1"/>
  <c r="I2210" i="16"/>
  <c r="E2210" i="16" s="1"/>
  <c r="C2210" i="16" s="1"/>
  <c r="I3605" i="16"/>
  <c r="E3605" i="16" s="1"/>
  <c r="C3605" i="16" s="1"/>
  <c r="I3720" i="16"/>
  <c r="E3720" i="16" s="1"/>
  <c r="C3720" i="16" s="1"/>
  <c r="I3577" i="16"/>
  <c r="E3577" i="16" s="1"/>
  <c r="C3577" i="16" s="1"/>
  <c r="I3433" i="16"/>
  <c r="E3433" i="16" s="1"/>
  <c r="C3433" i="16" s="1"/>
  <c r="I3289" i="16"/>
  <c r="E3289" i="16" s="1"/>
  <c r="C3289" i="16" s="1"/>
  <c r="I3145" i="16"/>
  <c r="E3145" i="16" s="1"/>
  <c r="C3145" i="16" s="1"/>
  <c r="I3001" i="16"/>
  <c r="E3001" i="16" s="1"/>
  <c r="C3001" i="16" s="1"/>
  <c r="I2857" i="16"/>
  <c r="E2857" i="16" s="1"/>
  <c r="C2857" i="16" s="1"/>
  <c r="I2714" i="16"/>
  <c r="E2714" i="16" s="1"/>
  <c r="C2714" i="16" s="1"/>
  <c r="I2569" i="16"/>
  <c r="E2569" i="16" s="1"/>
  <c r="C2569" i="16" s="1"/>
  <c r="I2425" i="16"/>
  <c r="E2425" i="16" s="1"/>
  <c r="C2425" i="16" s="1"/>
  <c r="I2269" i="16"/>
  <c r="E2269" i="16" s="1"/>
  <c r="C2269" i="16" s="1"/>
  <c r="I2126" i="16"/>
  <c r="E2126" i="16" s="1"/>
  <c r="C2126" i="16" s="1"/>
  <c r="I2004" i="16"/>
  <c r="E2004" i="16" s="1"/>
  <c r="C2004" i="16" s="1"/>
  <c r="I1859" i="16"/>
  <c r="E1859" i="16" s="1"/>
  <c r="C1859" i="16" s="1"/>
  <c r="I1716" i="16"/>
  <c r="E1716" i="16" s="1"/>
  <c r="C1716" i="16" s="1"/>
  <c r="I1573" i="16"/>
  <c r="E1573" i="16" s="1"/>
  <c r="C1573" i="16" s="1"/>
  <c r="I1428" i="16"/>
  <c r="E1428" i="16" s="1"/>
  <c r="C1428" i="16" s="1"/>
  <c r="I1284" i="16"/>
  <c r="E1284" i="16" s="1"/>
  <c r="C1284" i="16" s="1"/>
  <c r="I1140" i="16"/>
  <c r="E1140" i="16" s="1"/>
  <c r="C1140" i="16" s="1"/>
  <c r="I3804" i="16"/>
  <c r="E3804" i="16" s="1"/>
  <c r="C3804" i="16" s="1"/>
  <c r="I3660" i="16"/>
  <c r="E3660" i="16" s="1"/>
  <c r="C3660" i="16" s="1"/>
  <c r="I3515" i="16"/>
  <c r="E3515" i="16" s="1"/>
  <c r="C3515" i="16" s="1"/>
  <c r="I3373" i="16"/>
  <c r="E3373" i="16" s="1"/>
  <c r="C3373" i="16" s="1"/>
  <c r="I3228" i="16"/>
  <c r="E3228" i="16" s="1"/>
  <c r="C3228" i="16" s="1"/>
  <c r="I3084" i="16"/>
  <c r="E3084" i="16" s="1"/>
  <c r="C3084" i="16" s="1"/>
  <c r="I2940" i="16"/>
  <c r="E2940" i="16" s="1"/>
  <c r="C2940" i="16" s="1"/>
  <c r="I2796" i="16"/>
  <c r="E2796" i="16" s="1"/>
  <c r="C2796" i="16" s="1"/>
  <c r="I2651" i="16"/>
  <c r="E2651" i="16" s="1"/>
  <c r="C2651" i="16" s="1"/>
  <c r="I2497" i="16"/>
  <c r="E2497" i="16" s="1"/>
  <c r="C2497" i="16" s="1"/>
  <c r="I2352" i="16"/>
  <c r="E2352" i="16" s="1"/>
  <c r="C2352" i="16" s="1"/>
  <c r="I2207" i="16"/>
  <c r="E2207" i="16" s="1"/>
  <c r="C2207" i="16" s="1"/>
  <c r="I3630" i="16"/>
  <c r="E3630" i="16" s="1"/>
  <c r="C3630" i="16" s="1"/>
  <c r="I3719" i="16"/>
  <c r="E3719" i="16" s="1"/>
  <c r="C3719" i="16" s="1"/>
  <c r="I3575" i="16"/>
  <c r="E3575" i="16" s="1"/>
  <c r="C3575" i="16" s="1"/>
  <c r="I3432" i="16"/>
  <c r="E3432" i="16" s="1"/>
  <c r="C3432" i="16" s="1"/>
  <c r="I3287" i="16"/>
  <c r="E3287" i="16" s="1"/>
  <c r="C3287" i="16" s="1"/>
  <c r="I3144" i="16"/>
  <c r="E3144" i="16" s="1"/>
  <c r="C3144" i="16" s="1"/>
  <c r="I3000" i="16"/>
  <c r="E3000" i="16" s="1"/>
  <c r="C3000" i="16" s="1"/>
  <c r="I2854" i="16"/>
  <c r="E2854" i="16" s="1"/>
  <c r="C2854" i="16" s="1"/>
  <c r="I2711" i="16"/>
  <c r="E2711" i="16" s="1"/>
  <c r="C2711" i="16" s="1"/>
  <c r="I2567" i="16"/>
  <c r="E2567" i="16" s="1"/>
  <c r="C2567" i="16" s="1"/>
  <c r="I2423" i="16"/>
  <c r="E2423" i="16" s="1"/>
  <c r="C2423" i="16" s="1"/>
  <c r="I2279" i="16"/>
  <c r="E2279" i="16" s="1"/>
  <c r="C2279" i="16" s="1"/>
  <c r="I2136" i="16"/>
  <c r="E2136" i="16" s="1"/>
  <c r="C2136" i="16" s="1"/>
  <c r="I3766" i="16"/>
  <c r="E3766" i="16" s="1"/>
  <c r="C3766" i="16" s="1"/>
  <c r="I3621" i="16"/>
  <c r="E3621" i="16" s="1"/>
  <c r="C3621" i="16" s="1"/>
  <c r="I3478" i="16"/>
  <c r="E3478" i="16" s="1"/>
  <c r="C3478" i="16" s="1"/>
  <c r="I3334" i="16"/>
  <c r="E3334" i="16" s="1"/>
  <c r="C3334" i="16" s="1"/>
  <c r="I3189" i="16"/>
  <c r="E3189" i="16" s="1"/>
  <c r="C3189" i="16" s="1"/>
  <c r="I3046" i="16"/>
  <c r="E3046" i="16" s="1"/>
  <c r="C3046" i="16" s="1"/>
  <c r="I2902" i="16"/>
  <c r="E2902" i="16" s="1"/>
  <c r="C2902" i="16" s="1"/>
  <c r="I2758" i="16"/>
  <c r="E2758" i="16" s="1"/>
  <c r="C2758" i="16" s="1"/>
  <c r="I2602" i="16"/>
  <c r="E2602" i="16" s="1"/>
  <c r="C2602" i="16" s="1"/>
  <c r="I2459" i="16"/>
  <c r="E2459" i="16" s="1"/>
  <c r="C2459" i="16" s="1"/>
  <c r="I2315" i="16"/>
  <c r="E2315" i="16" s="1"/>
  <c r="C2315" i="16" s="1"/>
  <c r="I2170" i="16"/>
  <c r="E2170" i="16" s="1"/>
  <c r="C2170" i="16" s="1"/>
  <c r="I3838" i="16"/>
  <c r="E3838" i="16" s="1"/>
  <c r="C3838" i="16" s="1"/>
  <c r="I3692" i="16"/>
  <c r="E3692" i="16" s="1"/>
  <c r="C3692" i="16" s="1"/>
  <c r="I3549" i="16"/>
  <c r="E3549" i="16" s="1"/>
  <c r="C3549" i="16" s="1"/>
  <c r="I3404" i="16"/>
  <c r="E3404" i="16" s="1"/>
  <c r="C3404" i="16" s="1"/>
  <c r="I3260" i="16"/>
  <c r="E3260" i="16" s="1"/>
  <c r="C3260" i="16" s="1"/>
  <c r="I3117" i="16"/>
  <c r="E3117" i="16" s="1"/>
  <c r="C3117" i="16" s="1"/>
  <c r="I2973" i="16"/>
  <c r="E2973" i="16" s="1"/>
  <c r="C2973" i="16" s="1"/>
  <c r="I2828" i="16"/>
  <c r="E2828" i="16" s="1"/>
  <c r="C2828" i="16" s="1"/>
  <c r="I2685" i="16"/>
  <c r="E2685" i="16" s="1"/>
  <c r="C2685" i="16" s="1"/>
  <c r="I2541" i="16"/>
  <c r="E2541" i="16" s="1"/>
  <c r="C2541" i="16" s="1"/>
  <c r="I2386" i="16"/>
  <c r="E2386" i="16" s="1"/>
  <c r="C2386" i="16" s="1"/>
  <c r="I2241" i="16"/>
  <c r="E2241" i="16" s="1"/>
  <c r="C2241" i="16" s="1"/>
  <c r="I2098" i="16"/>
  <c r="E2098" i="16" s="1"/>
  <c r="C2098" i="16" s="1"/>
  <c r="I3788" i="16"/>
  <c r="E3788" i="16" s="1"/>
  <c r="C3788" i="16" s="1"/>
  <c r="I3644" i="16"/>
  <c r="E3644" i="16" s="1"/>
  <c r="C3644" i="16" s="1"/>
  <c r="I3489" i="16"/>
  <c r="E3489" i="16" s="1"/>
  <c r="C3489" i="16" s="1"/>
  <c r="I3344" i="16"/>
  <c r="E3344" i="16" s="1"/>
  <c r="C3344" i="16" s="1"/>
  <c r="I3200" i="16"/>
  <c r="E3200" i="16" s="1"/>
  <c r="C3200" i="16" s="1"/>
  <c r="I3055" i="16"/>
  <c r="E3055" i="16" s="1"/>
  <c r="C3055" i="16" s="1"/>
  <c r="I2911" i="16"/>
  <c r="E2911" i="16" s="1"/>
  <c r="C2911" i="16" s="1"/>
  <c r="I2768" i="16"/>
  <c r="E2768" i="16" s="1"/>
  <c r="C2768" i="16" s="1"/>
  <c r="I2624" i="16"/>
  <c r="E2624" i="16" s="1"/>
  <c r="C2624" i="16" s="1"/>
  <c r="I2480" i="16"/>
  <c r="E2480" i="16" s="1"/>
  <c r="C2480" i="16" s="1"/>
  <c r="I2336" i="16"/>
  <c r="E2336" i="16" s="1"/>
  <c r="C2336" i="16" s="1"/>
  <c r="I2191" i="16"/>
  <c r="E2191" i="16" s="1"/>
  <c r="C2191" i="16" s="1"/>
  <c r="I3835" i="16"/>
  <c r="E3835" i="16" s="1"/>
  <c r="C3835" i="16" s="1"/>
  <c r="I3691" i="16"/>
  <c r="E3691" i="16" s="1"/>
  <c r="C3691" i="16" s="1"/>
  <c r="I3547" i="16"/>
  <c r="E3547" i="16" s="1"/>
  <c r="C3547" i="16" s="1"/>
  <c r="I3403" i="16"/>
  <c r="E3403" i="16" s="1"/>
  <c r="C3403" i="16" s="1"/>
  <c r="I3259" i="16"/>
  <c r="E3259" i="16" s="1"/>
  <c r="C3259" i="16" s="1"/>
  <c r="I3116" i="16"/>
  <c r="E3116" i="16" s="1"/>
  <c r="C3116" i="16" s="1"/>
  <c r="I2970" i="16"/>
  <c r="E2970" i="16" s="1"/>
  <c r="C2970" i="16" s="1"/>
  <c r="I2827" i="16"/>
  <c r="E2827" i="16" s="1"/>
  <c r="C2827" i="16" s="1"/>
  <c r="I2682" i="16"/>
  <c r="E2682" i="16" s="1"/>
  <c r="C2682" i="16" s="1"/>
  <c r="I2540" i="16"/>
  <c r="E2540" i="16" s="1"/>
  <c r="C2540" i="16" s="1"/>
  <c r="I2395" i="16"/>
  <c r="E2395" i="16" s="1"/>
  <c r="C2395" i="16" s="1"/>
  <c r="I2252" i="16"/>
  <c r="E2252" i="16" s="1"/>
  <c r="C2252" i="16" s="1"/>
  <c r="I2108" i="16"/>
  <c r="E2108" i="16" s="1"/>
  <c r="C2108" i="16" s="1"/>
  <c r="I3450" i="16"/>
  <c r="E3450" i="16" s="1"/>
  <c r="C3450" i="16" s="1"/>
  <c r="I3282" i="16"/>
  <c r="E3282" i="16" s="1"/>
  <c r="C3282" i="16" s="1"/>
  <c r="I3138" i="16"/>
  <c r="E3138" i="16" s="1"/>
  <c r="C3138" i="16" s="1"/>
  <c r="I2994" i="16"/>
  <c r="E2994" i="16" s="1"/>
  <c r="C2994" i="16" s="1"/>
  <c r="I2850" i="16"/>
  <c r="E2850" i="16" s="1"/>
  <c r="C2850" i="16" s="1"/>
  <c r="I2705" i="16"/>
  <c r="E2705" i="16" s="1"/>
  <c r="C2705" i="16" s="1"/>
  <c r="I2562" i="16"/>
  <c r="E2562" i="16" s="1"/>
  <c r="C2562" i="16" s="1"/>
  <c r="I2406" i="16"/>
  <c r="E2406" i="16" s="1"/>
  <c r="C2406" i="16" s="1"/>
  <c r="I2262" i="16"/>
  <c r="E2262" i="16" s="1"/>
  <c r="C2262" i="16" s="1"/>
  <c r="I2118" i="16"/>
  <c r="E2118" i="16" s="1"/>
  <c r="C2118" i="16" s="1"/>
  <c r="I1973" i="16"/>
  <c r="E1973" i="16" s="1"/>
  <c r="C1973" i="16" s="1"/>
  <c r="I1830" i="16"/>
  <c r="E1830" i="16" s="1"/>
  <c r="C1830" i="16" s="1"/>
  <c r="I3449" i="16"/>
  <c r="E3449" i="16" s="1"/>
  <c r="C3449" i="16" s="1"/>
  <c r="I3305" i="16"/>
  <c r="E3305" i="16" s="1"/>
  <c r="C3305" i="16" s="1"/>
  <c r="I3162" i="16"/>
  <c r="E3162" i="16" s="1"/>
  <c r="C3162" i="16" s="1"/>
  <c r="I3017" i="16"/>
  <c r="E3017" i="16" s="1"/>
  <c r="C3017" i="16" s="1"/>
  <c r="I2873" i="16"/>
  <c r="E2873" i="16" s="1"/>
  <c r="C2873" i="16" s="1"/>
  <c r="I2729" i="16"/>
  <c r="E2729" i="16" s="1"/>
  <c r="C2729" i="16" s="1"/>
  <c r="I2585" i="16"/>
  <c r="E2585" i="16" s="1"/>
  <c r="C2585" i="16" s="1"/>
  <c r="I2441" i="16"/>
  <c r="E2441" i="16" s="1"/>
  <c r="C2441" i="16" s="1"/>
  <c r="I2297" i="16"/>
  <c r="E2297" i="16" s="1"/>
  <c r="C2297" i="16" s="1"/>
  <c r="I2153" i="16"/>
  <c r="E2153" i="16" s="1"/>
  <c r="C2153" i="16" s="1"/>
  <c r="I2009" i="16"/>
  <c r="E2009" i="16" s="1"/>
  <c r="C2009" i="16" s="1"/>
  <c r="I1866" i="16"/>
  <c r="E1866" i="16" s="1"/>
  <c r="C1866" i="16" s="1"/>
  <c r="I3808" i="16"/>
  <c r="E3808" i="16" s="1"/>
  <c r="C3808" i="16" s="1"/>
  <c r="I3664" i="16"/>
  <c r="E3664" i="16" s="1"/>
  <c r="C3664" i="16" s="1"/>
  <c r="I3519" i="16"/>
  <c r="E3519" i="16" s="1"/>
  <c r="C3519" i="16" s="1"/>
  <c r="I3376" i="16"/>
  <c r="E3376" i="16" s="1"/>
  <c r="C3376" i="16" s="1"/>
  <c r="I3232" i="16"/>
  <c r="E3232" i="16" s="1"/>
  <c r="C3232" i="16" s="1"/>
  <c r="I3087" i="16"/>
  <c r="E3087" i="16" s="1"/>
  <c r="C3087" i="16" s="1"/>
  <c r="I2944" i="16"/>
  <c r="E2944" i="16" s="1"/>
  <c r="C2944" i="16" s="1"/>
  <c r="I2800" i="16"/>
  <c r="E2800" i="16" s="1"/>
  <c r="C2800" i="16" s="1"/>
  <c r="I2655" i="16"/>
  <c r="E2655" i="16" s="1"/>
  <c r="C2655" i="16" s="1"/>
  <c r="I2512" i="16"/>
  <c r="E2512" i="16" s="1"/>
  <c r="C2512" i="16" s="1"/>
  <c r="I2368" i="16"/>
  <c r="E2368" i="16" s="1"/>
  <c r="C2368" i="16" s="1"/>
  <c r="I2213" i="16"/>
  <c r="E2213" i="16" s="1"/>
  <c r="C2213" i="16" s="1"/>
  <c r="I3594" i="16"/>
  <c r="E3594" i="16" s="1"/>
  <c r="C3594" i="16" s="1"/>
  <c r="I3748" i="16"/>
  <c r="E3748" i="16" s="1"/>
  <c r="C3748" i="16" s="1"/>
  <c r="I3590" i="16"/>
  <c r="E3590" i="16" s="1"/>
  <c r="C3590" i="16" s="1"/>
  <c r="I3447" i="16"/>
  <c r="E3447" i="16" s="1"/>
  <c r="C3447" i="16" s="1"/>
  <c r="I3304" i="16"/>
  <c r="E3304" i="16" s="1"/>
  <c r="C3304" i="16" s="1"/>
  <c r="I3160" i="16"/>
  <c r="E3160" i="16" s="1"/>
  <c r="C3160" i="16" s="1"/>
  <c r="I3014" i="16"/>
  <c r="E3014" i="16" s="1"/>
  <c r="C3014" i="16" s="1"/>
  <c r="I2871" i="16"/>
  <c r="E2871" i="16" s="1"/>
  <c r="C2871" i="16" s="1"/>
  <c r="I2727" i="16"/>
  <c r="E2727" i="16" s="1"/>
  <c r="C2727" i="16" s="1"/>
  <c r="I2583" i="16"/>
  <c r="E2583" i="16" s="1"/>
  <c r="C2583" i="16" s="1"/>
  <c r="I2439" i="16"/>
  <c r="E2439" i="16" s="1"/>
  <c r="C2439" i="16" s="1"/>
  <c r="I2294" i="16"/>
  <c r="E2294" i="16" s="1"/>
  <c r="C2294" i="16" s="1"/>
  <c r="I2152" i="16"/>
  <c r="E2152" i="16" s="1"/>
  <c r="C2152" i="16" s="1"/>
  <c r="I3818" i="16"/>
  <c r="E3818" i="16" s="1"/>
  <c r="C3818" i="16" s="1"/>
  <c r="I3673" i="16"/>
  <c r="E3673" i="16" s="1"/>
  <c r="C3673" i="16" s="1"/>
  <c r="I3530" i="16"/>
  <c r="E3530" i="16" s="1"/>
  <c r="C3530" i="16" s="1"/>
  <c r="I3386" i="16"/>
  <c r="E3386" i="16" s="1"/>
  <c r="C3386" i="16" s="1"/>
  <c r="I3242" i="16"/>
  <c r="E3242" i="16" s="1"/>
  <c r="C3242" i="16" s="1"/>
  <c r="I3098" i="16"/>
  <c r="E3098" i="16" s="1"/>
  <c r="C3098" i="16" s="1"/>
  <c r="I2954" i="16"/>
  <c r="E2954" i="16" s="1"/>
  <c r="C2954" i="16" s="1"/>
  <c r="I2786" i="16"/>
  <c r="E2786" i="16" s="1"/>
  <c r="C2786" i="16" s="1"/>
  <c r="I2642" i="16"/>
  <c r="E2642" i="16" s="1"/>
  <c r="C2642" i="16" s="1"/>
  <c r="I2498" i="16"/>
  <c r="E2498" i="16" s="1"/>
  <c r="C2498" i="16" s="1"/>
  <c r="I2354" i="16"/>
  <c r="E2354" i="16" s="1"/>
  <c r="C2354" i="16" s="1"/>
  <c r="I2198" i="16"/>
  <c r="E2198" i="16" s="1"/>
  <c r="C2198" i="16" s="1"/>
  <c r="I3509" i="16"/>
  <c r="E3509" i="16" s="1"/>
  <c r="C3509" i="16" s="1"/>
  <c r="I3708" i="16"/>
  <c r="E3708" i="16" s="1"/>
  <c r="C3708" i="16" s="1"/>
  <c r="I3565" i="16"/>
  <c r="E3565" i="16" s="1"/>
  <c r="C3565" i="16" s="1"/>
  <c r="I3421" i="16"/>
  <c r="E3421" i="16" s="1"/>
  <c r="C3421" i="16" s="1"/>
  <c r="I3277" i="16"/>
  <c r="E3277" i="16" s="1"/>
  <c r="C3277" i="16" s="1"/>
  <c r="I3133" i="16"/>
  <c r="E3133" i="16" s="1"/>
  <c r="C3133" i="16" s="1"/>
  <c r="I2988" i="16"/>
  <c r="E2988" i="16" s="1"/>
  <c r="C2988" i="16" s="1"/>
  <c r="I2844" i="16"/>
  <c r="E2844" i="16" s="1"/>
  <c r="C2844" i="16" s="1"/>
  <c r="I2701" i="16"/>
  <c r="E2701" i="16" s="1"/>
  <c r="C2701" i="16" s="1"/>
  <c r="I2557" i="16"/>
  <c r="E2557" i="16" s="1"/>
  <c r="C2557" i="16" s="1"/>
  <c r="I2413" i="16"/>
  <c r="E2413" i="16" s="1"/>
  <c r="C2413" i="16" s="1"/>
  <c r="I2257" i="16"/>
  <c r="E2257" i="16" s="1"/>
  <c r="C2257" i="16" s="1"/>
  <c r="I2112" i="16"/>
  <c r="E2112" i="16" s="1"/>
  <c r="C2112" i="16" s="1"/>
  <c r="I1993" i="16"/>
  <c r="E1993" i="16" s="1"/>
  <c r="C1993" i="16" s="1"/>
  <c r="I1848" i="16"/>
  <c r="E1848" i="16" s="1"/>
  <c r="C1848" i="16" s="1"/>
  <c r="I1704" i="16"/>
  <c r="E1704" i="16" s="1"/>
  <c r="C1704" i="16" s="1"/>
  <c r="I1561" i="16"/>
  <c r="E1561" i="16" s="1"/>
  <c r="C1561" i="16" s="1"/>
  <c r="I3792" i="16"/>
  <c r="E3792" i="16" s="1"/>
  <c r="C3792" i="16" s="1"/>
  <c r="I3648" i="16"/>
  <c r="E3648" i="16" s="1"/>
  <c r="C3648" i="16" s="1"/>
  <c r="I3504" i="16"/>
  <c r="E3504" i="16" s="1"/>
  <c r="C3504" i="16" s="1"/>
  <c r="I3360" i="16"/>
  <c r="E3360" i="16" s="1"/>
  <c r="C3360" i="16" s="1"/>
  <c r="I3215" i="16"/>
  <c r="E3215" i="16" s="1"/>
  <c r="C3215" i="16" s="1"/>
  <c r="I3072" i="16"/>
  <c r="E3072" i="16" s="1"/>
  <c r="C3072" i="16" s="1"/>
  <c r="I2927" i="16"/>
  <c r="E2927" i="16" s="1"/>
  <c r="C2927" i="16" s="1"/>
  <c r="I2784" i="16"/>
  <c r="E2784" i="16" s="1"/>
  <c r="C2784" i="16" s="1"/>
  <c r="I2628" i="16"/>
  <c r="E2628" i="16" s="1"/>
  <c r="C2628" i="16" s="1"/>
  <c r="I2484" i="16"/>
  <c r="E2484" i="16" s="1"/>
  <c r="C2484" i="16" s="1"/>
  <c r="I2340" i="16"/>
  <c r="E2340" i="16" s="1"/>
  <c r="C2340" i="16" s="1"/>
  <c r="I2196" i="16"/>
  <c r="E2196" i="16" s="1"/>
  <c r="C2196" i="16" s="1"/>
  <c r="I3533" i="16"/>
  <c r="E3533" i="16" s="1"/>
  <c r="C3533" i="16" s="1"/>
  <c r="I3707" i="16"/>
  <c r="E3707" i="16" s="1"/>
  <c r="C3707" i="16" s="1"/>
  <c r="I3563" i="16"/>
  <c r="E3563" i="16" s="1"/>
  <c r="C3563" i="16" s="1"/>
  <c r="I3419" i="16"/>
  <c r="E3419" i="16" s="1"/>
  <c r="C3419" i="16" s="1"/>
  <c r="I3274" i="16"/>
  <c r="E3274" i="16" s="1"/>
  <c r="C3274" i="16" s="1"/>
  <c r="I3130" i="16"/>
  <c r="E3130" i="16" s="1"/>
  <c r="C3130" i="16" s="1"/>
  <c r="I2986" i="16"/>
  <c r="E2986" i="16" s="1"/>
  <c r="C2986" i="16" s="1"/>
  <c r="I2843" i="16"/>
  <c r="E2843" i="16" s="1"/>
  <c r="C2843" i="16" s="1"/>
  <c r="I2699" i="16"/>
  <c r="E2699" i="16" s="1"/>
  <c r="C2699" i="16" s="1"/>
  <c r="I2555" i="16"/>
  <c r="E2555" i="16" s="1"/>
  <c r="C2555" i="16" s="1"/>
  <c r="I2412" i="16"/>
  <c r="E2412" i="16" s="1"/>
  <c r="C2412" i="16" s="1"/>
  <c r="I2268" i="16"/>
  <c r="E2268" i="16" s="1"/>
  <c r="C2268" i="16" s="1"/>
  <c r="I2124" i="16"/>
  <c r="E2124" i="16" s="1"/>
  <c r="C2124" i="16" s="1"/>
  <c r="I3754" i="16"/>
  <c r="E3754" i="16" s="1"/>
  <c r="C3754" i="16" s="1"/>
  <c r="I3609" i="16"/>
  <c r="E3609" i="16" s="1"/>
  <c r="C3609" i="16" s="1"/>
  <c r="I3466" i="16"/>
  <c r="E3466" i="16" s="1"/>
  <c r="C3466" i="16" s="1"/>
  <c r="I3322" i="16"/>
  <c r="E3322" i="16" s="1"/>
  <c r="C3322" i="16" s="1"/>
  <c r="I3179" i="16"/>
  <c r="E3179" i="16" s="1"/>
  <c r="C3179" i="16" s="1"/>
  <c r="I3034" i="16"/>
  <c r="E3034" i="16" s="1"/>
  <c r="C3034" i="16" s="1"/>
  <c r="I2889" i="16"/>
  <c r="E2889" i="16" s="1"/>
  <c r="C2889" i="16" s="1"/>
  <c r="I2745" i="16"/>
  <c r="E2745" i="16" s="1"/>
  <c r="C2745" i="16" s="1"/>
  <c r="I2590" i="16"/>
  <c r="E2590" i="16" s="1"/>
  <c r="C2590" i="16" s="1"/>
  <c r="I2446" i="16"/>
  <c r="E2446" i="16" s="1"/>
  <c r="C2446" i="16" s="1"/>
  <c r="I2301" i="16"/>
  <c r="E2301" i="16" s="1"/>
  <c r="C2301" i="16" s="1"/>
  <c r="I2158" i="16"/>
  <c r="E2158" i="16" s="1"/>
  <c r="C2158" i="16" s="1"/>
  <c r="I3825" i="16"/>
  <c r="E3825" i="16" s="1"/>
  <c r="C3825" i="16" s="1"/>
  <c r="I3681" i="16"/>
  <c r="E3681" i="16" s="1"/>
  <c r="C3681" i="16" s="1"/>
  <c r="I3537" i="16"/>
  <c r="E3537" i="16" s="1"/>
  <c r="C3537" i="16" s="1"/>
  <c r="I3394" i="16"/>
  <c r="E3394" i="16" s="1"/>
  <c r="C3394" i="16" s="1"/>
  <c r="I3249" i="16"/>
  <c r="E3249" i="16" s="1"/>
  <c r="C3249" i="16" s="1"/>
  <c r="I3105" i="16"/>
  <c r="E3105" i="16" s="1"/>
  <c r="C3105" i="16" s="1"/>
  <c r="I2962" i="16"/>
  <c r="E2962" i="16" s="1"/>
  <c r="C2962" i="16" s="1"/>
  <c r="I2817" i="16"/>
  <c r="E2817" i="16" s="1"/>
  <c r="C2817" i="16" s="1"/>
  <c r="I2673" i="16"/>
  <c r="E2673" i="16" s="1"/>
  <c r="C2673" i="16" s="1"/>
  <c r="I2528" i="16"/>
  <c r="E2528" i="16" s="1"/>
  <c r="C2528" i="16" s="1"/>
  <c r="I2372" i="16"/>
  <c r="E2372" i="16" s="1"/>
  <c r="C2372" i="16" s="1"/>
  <c r="I2229" i="16"/>
  <c r="E2229" i="16" s="1"/>
  <c r="C2229" i="16" s="1"/>
  <c r="I2085" i="16"/>
  <c r="E2085" i="16" s="1"/>
  <c r="C2085" i="16" s="1"/>
  <c r="I3775" i="16"/>
  <c r="E3775" i="16" s="1"/>
  <c r="C3775" i="16" s="1"/>
  <c r="I3633" i="16"/>
  <c r="E3633" i="16" s="1"/>
  <c r="C3633" i="16" s="1"/>
  <c r="I3476" i="16"/>
  <c r="E3476" i="16" s="1"/>
  <c r="C3476" i="16" s="1"/>
  <c r="I3332" i="16"/>
  <c r="E3332" i="16" s="1"/>
  <c r="C3332" i="16" s="1"/>
  <c r="I3188" i="16"/>
  <c r="E3188" i="16" s="1"/>
  <c r="C3188" i="16" s="1"/>
  <c r="I3044" i="16"/>
  <c r="E3044" i="16" s="1"/>
  <c r="C3044" i="16" s="1"/>
  <c r="I2900" i="16"/>
  <c r="E2900" i="16" s="1"/>
  <c r="C2900" i="16" s="1"/>
  <c r="I2756" i="16"/>
  <c r="E2756" i="16" s="1"/>
  <c r="C2756" i="16" s="1"/>
  <c r="I2612" i="16"/>
  <c r="E2612" i="16" s="1"/>
  <c r="C2612" i="16" s="1"/>
  <c r="I2469" i="16"/>
  <c r="E2469" i="16" s="1"/>
  <c r="C2469" i="16" s="1"/>
  <c r="I2324" i="16"/>
  <c r="E2324" i="16" s="1"/>
  <c r="C2324" i="16" s="1"/>
  <c r="I2180" i="16"/>
  <c r="E2180" i="16" s="1"/>
  <c r="C2180" i="16" s="1"/>
  <c r="I3823" i="16"/>
  <c r="E3823" i="16" s="1"/>
  <c r="C3823" i="16" s="1"/>
  <c r="I3678" i="16"/>
  <c r="E3678" i="16" s="1"/>
  <c r="C3678" i="16" s="1"/>
  <c r="I3535" i="16"/>
  <c r="E3535" i="16" s="1"/>
  <c r="C3535" i="16" s="1"/>
  <c r="I3392" i="16"/>
  <c r="E3392" i="16" s="1"/>
  <c r="C3392" i="16" s="1"/>
  <c r="I3247" i="16"/>
  <c r="E3247" i="16" s="1"/>
  <c r="C3247" i="16" s="1"/>
  <c r="I3102" i="16"/>
  <c r="E3102" i="16" s="1"/>
  <c r="C3102" i="16" s="1"/>
  <c r="I2959" i="16"/>
  <c r="E2959" i="16" s="1"/>
  <c r="C2959" i="16" s="1"/>
  <c r="I2815" i="16"/>
  <c r="E2815" i="16" s="1"/>
  <c r="C2815" i="16" s="1"/>
  <c r="I2671" i="16"/>
  <c r="E2671" i="16" s="1"/>
  <c r="C2671" i="16" s="1"/>
  <c r="I2527" i="16"/>
  <c r="E2527" i="16" s="1"/>
  <c r="C2527" i="16" s="1"/>
  <c r="I2383" i="16"/>
  <c r="E2383" i="16" s="1"/>
  <c r="C2383" i="16" s="1"/>
  <c r="I2240" i="16"/>
  <c r="E2240" i="16" s="1"/>
  <c r="C2240" i="16" s="1"/>
  <c r="I2096" i="16"/>
  <c r="E2096" i="16" s="1"/>
  <c r="C2096" i="16" s="1"/>
  <c r="I3438" i="16"/>
  <c r="E3438" i="16" s="1"/>
  <c r="C3438" i="16" s="1"/>
  <c r="I3270" i="16"/>
  <c r="E3270" i="16" s="1"/>
  <c r="C3270" i="16" s="1"/>
  <c r="I3126" i="16"/>
  <c r="E3126" i="16" s="1"/>
  <c r="C3126" i="16" s="1"/>
  <c r="I2982" i="16"/>
  <c r="E2982" i="16" s="1"/>
  <c r="C2982" i="16" s="1"/>
  <c r="I2838" i="16"/>
  <c r="E2838" i="16" s="1"/>
  <c r="C2838" i="16" s="1"/>
  <c r="I2694" i="16"/>
  <c r="E2694" i="16" s="1"/>
  <c r="C2694" i="16" s="1"/>
  <c r="I2550" i="16"/>
  <c r="E2550" i="16" s="1"/>
  <c r="C2550" i="16" s="1"/>
  <c r="I2394" i="16"/>
  <c r="E2394" i="16" s="1"/>
  <c r="C2394" i="16" s="1"/>
  <c r="I2250" i="16"/>
  <c r="E2250" i="16" s="1"/>
  <c r="C2250" i="16" s="1"/>
  <c r="I2106" i="16"/>
  <c r="E2106" i="16" s="1"/>
  <c r="C2106" i="16" s="1"/>
  <c r="I1962" i="16"/>
  <c r="E1962" i="16" s="1"/>
  <c r="C1962" i="16" s="1"/>
  <c r="I1818" i="16"/>
  <c r="E1818" i="16" s="1"/>
  <c r="C1818" i="16" s="1"/>
  <c r="I3436" i="16"/>
  <c r="E3436" i="16" s="1"/>
  <c r="C3436" i="16" s="1"/>
  <c r="I3293" i="16"/>
  <c r="E3293" i="16" s="1"/>
  <c r="C3293" i="16" s="1"/>
  <c r="I3148" i="16"/>
  <c r="E3148" i="16" s="1"/>
  <c r="C3148" i="16" s="1"/>
  <c r="I3004" i="16"/>
  <c r="E3004" i="16" s="1"/>
  <c r="C3004" i="16" s="1"/>
  <c r="I2861" i="16"/>
  <c r="E2861" i="16" s="1"/>
  <c r="C2861" i="16" s="1"/>
  <c r="I2717" i="16"/>
  <c r="E2717" i="16" s="1"/>
  <c r="C2717" i="16" s="1"/>
  <c r="I2573" i="16"/>
  <c r="E2573" i="16" s="1"/>
  <c r="C2573" i="16" s="1"/>
  <c r="I2429" i="16"/>
  <c r="E2429" i="16" s="1"/>
  <c r="C2429" i="16" s="1"/>
  <c r="I2284" i="16"/>
  <c r="E2284" i="16" s="1"/>
  <c r="C2284" i="16" s="1"/>
  <c r="I2141" i="16"/>
  <c r="E2141" i="16" s="1"/>
  <c r="C2141" i="16" s="1"/>
  <c r="I1997" i="16"/>
  <c r="E1997" i="16" s="1"/>
  <c r="C1997" i="16" s="1"/>
  <c r="I1852" i="16"/>
  <c r="E1852" i="16" s="1"/>
  <c r="C1852" i="16" s="1"/>
  <c r="I3796" i="16"/>
  <c r="E3796" i="16" s="1"/>
  <c r="C3796" i="16" s="1"/>
  <c r="I3652" i="16"/>
  <c r="E3652" i="16" s="1"/>
  <c r="C3652" i="16" s="1"/>
  <c r="I3508" i="16"/>
  <c r="E3508" i="16" s="1"/>
  <c r="C3508" i="16" s="1"/>
  <c r="I3364" i="16"/>
  <c r="E3364" i="16" s="1"/>
  <c r="C3364" i="16" s="1"/>
  <c r="I3220" i="16"/>
  <c r="E3220" i="16" s="1"/>
  <c r="C3220" i="16" s="1"/>
  <c r="I3075" i="16"/>
  <c r="E3075" i="16" s="1"/>
  <c r="C3075" i="16" s="1"/>
  <c r="I2932" i="16"/>
  <c r="E2932" i="16" s="1"/>
  <c r="C2932" i="16" s="1"/>
  <c r="I2788" i="16"/>
  <c r="E2788" i="16" s="1"/>
  <c r="C2788" i="16" s="1"/>
  <c r="I2644" i="16"/>
  <c r="E2644" i="16" s="1"/>
  <c r="C2644" i="16" s="1"/>
  <c r="I2501" i="16"/>
  <c r="E2501" i="16" s="1"/>
  <c r="C2501" i="16" s="1"/>
  <c r="I2355" i="16"/>
  <c r="E2355" i="16" s="1"/>
  <c r="C2355" i="16" s="1"/>
  <c r="I2199" i="16"/>
  <c r="E2199" i="16" s="1"/>
  <c r="C2199" i="16" s="1"/>
  <c r="I3725" i="16"/>
  <c r="E3725" i="16" s="1"/>
  <c r="C3725" i="16" s="1"/>
  <c r="I3735" i="16"/>
  <c r="E3735" i="16" s="1"/>
  <c r="C3735" i="16" s="1"/>
  <c r="I3579" i="16"/>
  <c r="E3579" i="16" s="1"/>
  <c r="C3579" i="16" s="1"/>
  <c r="I3435" i="16"/>
  <c r="E3435" i="16" s="1"/>
  <c r="C3435" i="16" s="1"/>
  <c r="I3292" i="16"/>
  <c r="E3292" i="16" s="1"/>
  <c r="C3292" i="16" s="1"/>
  <c r="I3147" i="16"/>
  <c r="E3147" i="16" s="1"/>
  <c r="C3147" i="16" s="1"/>
  <c r="I3002" i="16"/>
  <c r="E3002" i="16" s="1"/>
  <c r="C3002" i="16" s="1"/>
  <c r="I2858" i="16"/>
  <c r="E2858" i="16" s="1"/>
  <c r="C2858" i="16" s="1"/>
  <c r="I2715" i="16"/>
  <c r="E2715" i="16" s="1"/>
  <c r="C2715" i="16" s="1"/>
  <c r="I2571" i="16"/>
  <c r="E2571" i="16" s="1"/>
  <c r="C2571" i="16" s="1"/>
  <c r="I2427" i="16"/>
  <c r="E2427" i="16" s="1"/>
  <c r="C2427" i="16" s="1"/>
  <c r="I2283" i="16"/>
  <c r="E2283" i="16" s="1"/>
  <c r="C2283" i="16" s="1"/>
  <c r="I2140" i="16"/>
  <c r="E2140" i="16" s="1"/>
  <c r="C2140" i="16" s="1"/>
  <c r="I3807" i="16"/>
  <c r="E3807" i="16" s="1"/>
  <c r="C3807" i="16" s="1"/>
  <c r="I3663" i="16"/>
  <c r="E3663" i="16" s="1"/>
  <c r="C3663" i="16" s="1"/>
  <c r="I3518" i="16"/>
  <c r="E3518" i="16" s="1"/>
  <c r="C3518" i="16" s="1"/>
  <c r="I3374" i="16"/>
  <c r="E3374" i="16" s="1"/>
  <c r="C3374" i="16" s="1"/>
  <c r="I3230" i="16"/>
  <c r="E3230" i="16" s="1"/>
  <c r="C3230" i="16" s="1"/>
  <c r="I3086" i="16"/>
  <c r="E3086" i="16" s="1"/>
  <c r="C3086" i="16" s="1"/>
  <c r="I2942" i="16"/>
  <c r="E2942" i="16" s="1"/>
  <c r="C2942" i="16" s="1"/>
  <c r="I2775" i="16"/>
  <c r="E2775" i="16" s="1"/>
  <c r="C2775" i="16" s="1"/>
  <c r="I2630" i="16"/>
  <c r="E2630" i="16" s="1"/>
  <c r="C2630" i="16" s="1"/>
  <c r="I2486" i="16"/>
  <c r="E2486" i="16" s="1"/>
  <c r="C2486" i="16" s="1"/>
  <c r="I2342" i="16"/>
  <c r="E2342" i="16" s="1"/>
  <c r="C2342" i="16" s="1"/>
  <c r="I2186" i="16"/>
  <c r="E2186" i="16" s="1"/>
  <c r="C2186" i="16" s="1"/>
  <c r="I3841" i="16"/>
  <c r="E3841" i="16" s="1"/>
  <c r="C3841" i="16" s="1"/>
  <c r="I3697" i="16"/>
  <c r="E3697" i="16" s="1"/>
  <c r="C3697" i="16" s="1"/>
  <c r="I3553" i="16"/>
  <c r="E3553" i="16" s="1"/>
  <c r="C3553" i="16" s="1"/>
  <c r="I3408" i="16"/>
  <c r="E3408" i="16" s="1"/>
  <c r="C3408" i="16" s="1"/>
  <c r="I3264" i="16"/>
  <c r="E3264" i="16" s="1"/>
  <c r="C3264" i="16" s="1"/>
  <c r="I3121" i="16"/>
  <c r="E3121" i="16" s="1"/>
  <c r="C3121" i="16" s="1"/>
  <c r="I2977" i="16"/>
  <c r="E2977" i="16" s="1"/>
  <c r="C2977" i="16" s="1"/>
  <c r="I2832" i="16"/>
  <c r="E2832" i="16" s="1"/>
  <c r="C2832" i="16" s="1"/>
  <c r="I2689" i="16"/>
  <c r="E2689" i="16" s="1"/>
  <c r="C2689" i="16" s="1"/>
  <c r="I2545" i="16"/>
  <c r="E2545" i="16" s="1"/>
  <c r="C2545" i="16" s="1"/>
  <c r="I2389" i="16"/>
  <c r="E2389" i="16" s="1"/>
  <c r="C2389" i="16" s="1"/>
  <c r="I2246" i="16"/>
  <c r="E2246" i="16" s="1"/>
  <c r="C2246" i="16" s="1"/>
  <c r="I2101" i="16"/>
  <c r="E2101" i="16" s="1"/>
  <c r="C2101" i="16" s="1"/>
  <c r="I1979" i="16"/>
  <c r="E1979" i="16" s="1"/>
  <c r="C1979" i="16" s="1"/>
  <c r="I1835" i="16"/>
  <c r="E1835" i="16" s="1"/>
  <c r="C1835" i="16" s="1"/>
  <c r="I1693" i="16"/>
  <c r="E1693" i="16" s="1"/>
  <c r="C1693" i="16" s="1"/>
  <c r="I1548" i="16"/>
  <c r="E1548" i="16" s="1"/>
  <c r="C1548" i="16" s="1"/>
  <c r="I1404" i="16"/>
  <c r="E1404" i="16" s="1"/>
  <c r="C1404" i="16" s="1"/>
  <c r="I1260" i="16"/>
  <c r="E1260" i="16" s="1"/>
  <c r="C1260" i="16" s="1"/>
  <c r="I1116" i="16"/>
  <c r="E1116" i="16" s="1"/>
  <c r="C1116" i="16" s="1"/>
  <c r="I3780" i="16"/>
  <c r="E3780" i="16" s="1"/>
  <c r="C3780" i="16" s="1"/>
  <c r="I3636" i="16"/>
  <c r="E3636" i="16" s="1"/>
  <c r="C3636" i="16" s="1"/>
  <c r="I3491" i="16"/>
  <c r="E3491" i="16" s="1"/>
  <c r="C3491" i="16" s="1"/>
  <c r="I3349" i="16"/>
  <c r="E3349" i="16" s="1"/>
  <c r="C3349" i="16" s="1"/>
  <c r="I3203" i="16"/>
  <c r="E3203" i="16" s="1"/>
  <c r="C3203" i="16" s="1"/>
  <c r="I3059" i="16"/>
  <c r="E3059" i="16" s="1"/>
  <c r="C3059" i="16" s="1"/>
  <c r="I2916" i="16"/>
  <c r="E2916" i="16" s="1"/>
  <c r="C2916" i="16" s="1"/>
  <c r="I2772" i="16"/>
  <c r="E2772" i="16" s="1"/>
  <c r="C2772" i="16" s="1"/>
  <c r="I2616" i="16"/>
  <c r="E2616" i="16" s="1"/>
  <c r="C2616" i="16" s="1"/>
  <c r="I2472" i="16"/>
  <c r="E2472" i="16" s="1"/>
  <c r="C2472" i="16" s="1"/>
  <c r="I2328" i="16"/>
  <c r="E2328" i="16" s="1"/>
  <c r="C2328" i="16" s="1"/>
  <c r="I2184" i="16"/>
  <c r="E2184" i="16" s="1"/>
  <c r="C2184" i="16" s="1"/>
  <c r="I3839" i="16"/>
  <c r="E3839" i="16" s="1"/>
  <c r="C3839" i="16" s="1"/>
  <c r="I3695" i="16"/>
  <c r="E3695" i="16" s="1"/>
  <c r="C3695" i="16" s="1"/>
  <c r="I3550" i="16"/>
  <c r="E3550" i="16" s="1"/>
  <c r="C3550" i="16" s="1"/>
  <c r="I3407" i="16"/>
  <c r="E3407" i="16" s="1"/>
  <c r="C3407" i="16" s="1"/>
  <c r="I3263" i="16"/>
  <c r="E3263" i="16" s="1"/>
  <c r="C3263" i="16" s="1"/>
  <c r="I3118" i="16"/>
  <c r="E3118" i="16" s="1"/>
  <c r="C3118" i="16" s="1"/>
  <c r="I2976" i="16"/>
  <c r="E2976" i="16" s="1"/>
  <c r="C2976" i="16" s="1"/>
  <c r="I2831" i="16"/>
  <c r="E2831" i="16" s="1"/>
  <c r="C2831" i="16" s="1"/>
  <c r="I2687" i="16"/>
  <c r="E2687" i="16" s="1"/>
  <c r="C2687" i="16" s="1"/>
  <c r="I2543" i="16"/>
  <c r="E2543" i="16" s="1"/>
  <c r="C2543" i="16" s="1"/>
  <c r="I2399" i="16"/>
  <c r="E2399" i="16" s="1"/>
  <c r="C2399" i="16" s="1"/>
  <c r="I2256" i="16"/>
  <c r="E2256" i="16" s="1"/>
  <c r="C2256" i="16" s="1"/>
  <c r="I2111" i="16"/>
  <c r="E2111" i="16" s="1"/>
  <c r="C2111" i="16" s="1"/>
  <c r="I3743" i="16"/>
  <c r="E3743" i="16" s="1"/>
  <c r="C3743" i="16" s="1"/>
  <c r="I3598" i="16"/>
  <c r="E3598" i="16" s="1"/>
  <c r="C3598" i="16" s="1"/>
  <c r="I3454" i="16"/>
  <c r="E3454" i="16" s="1"/>
  <c r="C3454" i="16" s="1"/>
  <c r="I3310" i="16"/>
  <c r="E3310" i="16" s="1"/>
  <c r="C3310" i="16" s="1"/>
  <c r="I3166" i="16"/>
  <c r="E3166" i="16" s="1"/>
  <c r="C3166" i="16" s="1"/>
  <c r="I3022" i="16"/>
  <c r="E3022" i="16" s="1"/>
  <c r="C3022" i="16" s="1"/>
  <c r="I2878" i="16"/>
  <c r="E2878" i="16" s="1"/>
  <c r="C2878" i="16" s="1"/>
  <c r="I2734" i="16"/>
  <c r="E2734" i="16" s="1"/>
  <c r="C2734" i="16" s="1"/>
  <c r="I2578" i="16"/>
  <c r="E2578" i="16" s="1"/>
  <c r="C2578" i="16" s="1"/>
  <c r="I2434" i="16"/>
  <c r="E2434" i="16" s="1"/>
  <c r="C2434" i="16" s="1"/>
  <c r="I2290" i="16"/>
  <c r="E2290" i="16" s="1"/>
  <c r="C2290" i="16" s="1"/>
  <c r="I2146" i="16"/>
  <c r="E2146" i="16" s="1"/>
  <c r="C2146" i="16" s="1"/>
  <c r="I3812" i="16"/>
  <c r="E3812" i="16" s="1"/>
  <c r="C3812" i="16" s="1"/>
  <c r="I3669" i="16"/>
  <c r="E3669" i="16" s="1"/>
  <c r="C3669" i="16" s="1"/>
  <c r="I3525" i="16"/>
  <c r="E3525" i="16" s="1"/>
  <c r="C3525" i="16" s="1"/>
  <c r="I3381" i="16"/>
  <c r="E3381" i="16" s="1"/>
  <c r="C3381" i="16" s="1"/>
  <c r="I3238" i="16"/>
  <c r="E3238" i="16" s="1"/>
  <c r="C3238" i="16" s="1"/>
  <c r="I3094" i="16"/>
  <c r="E3094" i="16" s="1"/>
  <c r="C3094" i="16" s="1"/>
  <c r="I2949" i="16"/>
  <c r="E2949" i="16" s="1"/>
  <c r="C2949" i="16" s="1"/>
  <c r="I2806" i="16"/>
  <c r="E2806" i="16" s="1"/>
  <c r="C2806" i="16" s="1"/>
  <c r="I2661" i="16"/>
  <c r="E2661" i="16" s="1"/>
  <c r="C2661" i="16" s="1"/>
  <c r="I2517" i="16"/>
  <c r="E2517" i="16" s="1"/>
  <c r="C2517" i="16" s="1"/>
  <c r="I2361" i="16"/>
  <c r="E2361" i="16" s="1"/>
  <c r="C2361" i="16" s="1"/>
  <c r="I2217" i="16"/>
  <c r="E2217" i="16" s="1"/>
  <c r="C2217" i="16" s="1"/>
  <c r="I2073" i="16"/>
  <c r="E2073" i="16" s="1"/>
  <c r="C2073" i="16" s="1"/>
  <c r="I3765" i="16"/>
  <c r="E3765" i="16" s="1"/>
  <c r="C3765" i="16" s="1"/>
  <c r="I3620" i="16"/>
  <c r="E3620" i="16" s="1"/>
  <c r="C3620" i="16" s="1"/>
  <c r="I3464" i="16"/>
  <c r="E3464" i="16" s="1"/>
  <c r="C3464" i="16" s="1"/>
  <c r="I3320" i="16"/>
  <c r="E3320" i="16" s="1"/>
  <c r="C3320" i="16" s="1"/>
  <c r="I3176" i="16"/>
  <c r="E3176" i="16" s="1"/>
  <c r="C3176" i="16" s="1"/>
  <c r="I3033" i="16"/>
  <c r="E3033" i="16" s="1"/>
  <c r="C3033" i="16" s="1"/>
  <c r="I2887" i="16"/>
  <c r="E2887" i="16" s="1"/>
  <c r="C2887" i="16" s="1"/>
  <c r="I2743" i="16"/>
  <c r="E2743" i="16" s="1"/>
  <c r="C2743" i="16" s="1"/>
  <c r="I2600" i="16"/>
  <c r="E2600" i="16" s="1"/>
  <c r="C2600" i="16" s="1"/>
  <c r="I2456" i="16"/>
  <c r="E2456" i="16" s="1"/>
  <c r="C2456" i="16" s="1"/>
  <c r="I2312" i="16"/>
  <c r="E2312" i="16" s="1"/>
  <c r="C2312" i="16" s="1"/>
  <c r="I2169" i="16"/>
  <c r="E2169" i="16" s="1"/>
  <c r="C2169" i="16" s="1"/>
  <c r="I3811" i="16"/>
  <c r="E3811" i="16" s="1"/>
  <c r="C3811" i="16" s="1"/>
  <c r="I3667" i="16"/>
  <c r="E3667" i="16" s="1"/>
  <c r="C3667" i="16" s="1"/>
  <c r="I3523" i="16"/>
  <c r="E3523" i="16" s="1"/>
  <c r="C3523" i="16" s="1"/>
  <c r="I3379" i="16"/>
  <c r="E3379" i="16" s="1"/>
  <c r="C3379" i="16" s="1"/>
  <c r="I3234" i="16"/>
  <c r="E3234" i="16" s="1"/>
  <c r="C3234" i="16" s="1"/>
  <c r="I3091" i="16"/>
  <c r="E3091" i="16" s="1"/>
  <c r="C3091" i="16" s="1"/>
  <c r="I2948" i="16"/>
  <c r="E2948" i="16" s="1"/>
  <c r="C2948" i="16" s="1"/>
  <c r="I2803" i="16"/>
  <c r="E2803" i="16" s="1"/>
  <c r="C2803" i="16" s="1"/>
  <c r="I2659" i="16"/>
  <c r="E2659" i="16" s="1"/>
  <c r="C2659" i="16" s="1"/>
  <c r="I2515" i="16"/>
  <c r="E2515" i="16" s="1"/>
  <c r="C2515" i="16" s="1"/>
  <c r="I2371" i="16"/>
  <c r="E2371" i="16" s="1"/>
  <c r="C2371" i="16" s="1"/>
  <c r="I2227" i="16"/>
  <c r="E2227" i="16" s="1"/>
  <c r="C2227" i="16" s="1"/>
  <c r="I3715" i="16"/>
  <c r="E3715" i="16" s="1"/>
  <c r="C3715" i="16" s="1"/>
  <c r="I3425" i="16"/>
  <c r="E3425" i="16" s="1"/>
  <c r="C3425" i="16" s="1"/>
  <c r="I3258" i="16"/>
  <c r="E3258" i="16" s="1"/>
  <c r="C3258" i="16" s="1"/>
  <c r="I3113" i="16"/>
  <c r="E3113" i="16" s="1"/>
  <c r="C3113" i="16" s="1"/>
  <c r="I2971" i="16"/>
  <c r="E2971" i="16" s="1"/>
  <c r="C2971" i="16" s="1"/>
  <c r="I2826" i="16"/>
  <c r="E2826" i="16" s="1"/>
  <c r="C2826" i="16" s="1"/>
  <c r="I2683" i="16"/>
  <c r="E2683" i="16" s="1"/>
  <c r="C2683" i="16" s="1"/>
  <c r="I2538" i="16"/>
  <c r="E2538" i="16" s="1"/>
  <c r="C2538" i="16" s="1"/>
  <c r="I2381" i="16"/>
  <c r="E2381" i="16" s="1"/>
  <c r="C2381" i="16" s="1"/>
  <c r="I2237" i="16"/>
  <c r="E2237" i="16" s="1"/>
  <c r="C2237" i="16" s="1"/>
  <c r="I2094" i="16"/>
  <c r="E2094" i="16" s="1"/>
  <c r="C2094" i="16" s="1"/>
  <c r="I1950" i="16"/>
  <c r="E1950" i="16" s="1"/>
  <c r="C1950" i="16" s="1"/>
  <c r="I1806" i="16"/>
  <c r="E1806" i="16" s="1"/>
  <c r="C1806" i="16" s="1"/>
  <c r="I3426" i="16"/>
  <c r="E3426" i="16" s="1"/>
  <c r="C3426" i="16" s="1"/>
  <c r="I3281" i="16"/>
  <c r="E3281" i="16" s="1"/>
  <c r="C3281" i="16" s="1"/>
  <c r="I3137" i="16"/>
  <c r="E3137" i="16" s="1"/>
  <c r="C3137" i="16" s="1"/>
  <c r="I2993" i="16"/>
  <c r="E2993" i="16" s="1"/>
  <c r="C2993" i="16" s="1"/>
  <c r="I2849" i="16"/>
  <c r="E2849" i="16" s="1"/>
  <c r="C2849" i="16" s="1"/>
  <c r="I2706" i="16"/>
  <c r="E2706" i="16" s="1"/>
  <c r="C2706" i="16" s="1"/>
  <c r="I2560" i="16"/>
  <c r="E2560" i="16" s="1"/>
  <c r="C2560" i="16" s="1"/>
  <c r="I2417" i="16"/>
  <c r="E2417" i="16" s="1"/>
  <c r="C2417" i="16" s="1"/>
  <c r="I2273" i="16"/>
  <c r="E2273" i="16" s="1"/>
  <c r="C2273" i="16" s="1"/>
  <c r="I2129" i="16"/>
  <c r="E2129" i="16" s="1"/>
  <c r="C2129" i="16" s="1"/>
  <c r="I1985" i="16"/>
  <c r="E1985" i="16" s="1"/>
  <c r="C1985" i="16" s="1"/>
  <c r="I1841" i="16"/>
  <c r="E1841" i="16" s="1"/>
  <c r="C1841" i="16" s="1"/>
  <c r="I3785" i="16"/>
  <c r="E3785" i="16" s="1"/>
  <c r="C3785" i="16" s="1"/>
  <c r="I3640" i="16"/>
  <c r="E3640" i="16" s="1"/>
  <c r="C3640" i="16" s="1"/>
  <c r="I3496" i="16"/>
  <c r="E3496" i="16" s="1"/>
  <c r="C3496" i="16" s="1"/>
  <c r="I3352" i="16"/>
  <c r="E3352" i="16" s="1"/>
  <c r="C3352" i="16" s="1"/>
  <c r="I3208" i="16"/>
  <c r="E3208" i="16" s="1"/>
  <c r="C3208" i="16" s="1"/>
  <c r="I3064" i="16"/>
  <c r="E3064" i="16" s="1"/>
  <c r="C3064" i="16" s="1"/>
  <c r="I2919" i="16"/>
  <c r="E2919" i="16" s="1"/>
  <c r="C2919" i="16" s="1"/>
  <c r="I2776" i="16"/>
  <c r="E2776" i="16" s="1"/>
  <c r="C2776" i="16" s="1"/>
  <c r="I2632" i="16"/>
  <c r="E2632" i="16" s="1"/>
  <c r="C2632" i="16" s="1"/>
  <c r="I2488" i="16"/>
  <c r="E2488" i="16" s="1"/>
  <c r="C2488" i="16" s="1"/>
  <c r="I2331" i="16"/>
  <c r="E2331" i="16" s="1"/>
  <c r="C2331" i="16" s="1"/>
  <c r="I2187" i="16"/>
  <c r="E2187" i="16" s="1"/>
  <c r="C2187" i="16" s="1"/>
  <c r="I3617" i="16"/>
  <c r="E3617" i="16" s="1"/>
  <c r="C3617" i="16" s="1"/>
  <c r="I3723" i="16"/>
  <c r="E3723" i="16" s="1"/>
  <c r="C3723" i="16" s="1"/>
  <c r="I3567" i="16"/>
  <c r="E3567" i="16" s="1"/>
  <c r="C3567" i="16" s="1"/>
  <c r="I3423" i="16"/>
  <c r="E3423" i="16" s="1"/>
  <c r="C3423" i="16" s="1"/>
  <c r="I3279" i="16"/>
  <c r="E3279" i="16" s="1"/>
  <c r="C3279" i="16" s="1"/>
  <c r="I3135" i="16"/>
  <c r="E3135" i="16" s="1"/>
  <c r="C3135" i="16" s="1"/>
  <c r="I2992" i="16"/>
  <c r="E2992" i="16" s="1"/>
  <c r="C2992" i="16" s="1"/>
  <c r="I2847" i="16"/>
  <c r="E2847" i="16" s="1"/>
  <c r="C2847" i="16" s="1"/>
  <c r="I2703" i="16"/>
  <c r="E2703" i="16" s="1"/>
  <c r="C2703" i="16" s="1"/>
  <c r="I2559" i="16"/>
  <c r="E2559" i="16" s="1"/>
  <c r="C2559" i="16" s="1"/>
  <c r="I2415" i="16"/>
  <c r="E2415" i="16" s="1"/>
  <c r="C2415" i="16" s="1"/>
  <c r="I2271" i="16"/>
  <c r="E2271" i="16" s="1"/>
  <c r="C2271" i="16" s="1"/>
  <c r="I2128" i="16"/>
  <c r="E2128" i="16" s="1"/>
  <c r="C2128" i="16" s="1"/>
  <c r="I3794" i="16"/>
  <c r="E3794" i="16" s="1"/>
  <c r="C3794" i="16" s="1"/>
  <c r="I3650" i="16"/>
  <c r="E3650" i="16" s="1"/>
  <c r="C3650" i="16" s="1"/>
  <c r="I3506" i="16"/>
  <c r="E3506" i="16" s="1"/>
  <c r="C3506" i="16" s="1"/>
  <c r="I3362" i="16"/>
  <c r="E3362" i="16" s="1"/>
  <c r="C3362" i="16" s="1"/>
  <c r="I3218" i="16"/>
  <c r="E3218" i="16" s="1"/>
  <c r="C3218" i="16" s="1"/>
  <c r="I3074" i="16"/>
  <c r="E3074" i="16" s="1"/>
  <c r="C3074" i="16" s="1"/>
  <c r="I2930" i="16"/>
  <c r="E2930" i="16" s="1"/>
  <c r="C2930" i="16" s="1"/>
  <c r="I2763" i="16"/>
  <c r="E2763" i="16" s="1"/>
  <c r="C2763" i="16" s="1"/>
  <c r="I2619" i="16"/>
  <c r="E2619" i="16" s="1"/>
  <c r="C2619" i="16" s="1"/>
  <c r="I2474" i="16"/>
  <c r="E2474" i="16" s="1"/>
  <c r="C2474" i="16" s="1"/>
  <c r="I2330" i="16"/>
  <c r="E2330" i="16" s="1"/>
  <c r="C2330" i="16" s="1"/>
  <c r="I2173" i="16"/>
  <c r="E2173" i="16" s="1"/>
  <c r="C2173" i="16" s="1"/>
  <c r="I3829" i="16"/>
  <c r="E3829" i="16" s="1"/>
  <c r="C3829" i="16" s="1"/>
  <c r="I3685" i="16"/>
  <c r="E3685" i="16" s="1"/>
  <c r="C3685" i="16" s="1"/>
  <c r="I3541" i="16"/>
  <c r="E3541" i="16" s="1"/>
  <c r="C3541" i="16" s="1"/>
  <c r="I3397" i="16"/>
  <c r="E3397" i="16" s="1"/>
  <c r="C3397" i="16" s="1"/>
  <c r="I3253" i="16"/>
  <c r="E3253" i="16" s="1"/>
  <c r="C3253" i="16" s="1"/>
  <c r="I3109" i="16"/>
  <c r="E3109" i="16" s="1"/>
  <c r="C3109" i="16" s="1"/>
  <c r="I2965" i="16"/>
  <c r="E2965" i="16" s="1"/>
  <c r="C2965" i="16" s="1"/>
  <c r="I2821" i="16"/>
  <c r="E2821" i="16" s="1"/>
  <c r="C2821" i="16" s="1"/>
  <c r="I2677" i="16"/>
  <c r="E2677" i="16" s="1"/>
  <c r="C2677" i="16" s="1"/>
  <c r="I2532" i="16"/>
  <c r="E2532" i="16" s="1"/>
  <c r="C2532" i="16" s="1"/>
  <c r="I2377" i="16"/>
  <c r="E2377" i="16" s="1"/>
  <c r="C2377" i="16" s="1"/>
  <c r="I2232" i="16"/>
  <c r="E2232" i="16" s="1"/>
  <c r="C2232" i="16" s="1"/>
  <c r="I2089" i="16"/>
  <c r="E2089" i="16" s="1"/>
  <c r="C2089" i="16" s="1"/>
  <c r="I1968" i="16"/>
  <c r="E1968" i="16" s="1"/>
  <c r="C1968" i="16" s="1"/>
  <c r="I1824" i="16"/>
  <c r="E1824" i="16" s="1"/>
  <c r="C1824" i="16" s="1"/>
  <c r="I1679" i="16"/>
  <c r="E1679" i="16" s="1"/>
  <c r="C1679" i="16" s="1"/>
  <c r="I1536" i="16"/>
  <c r="E1536" i="16" s="1"/>
  <c r="C1536" i="16" s="1"/>
  <c r="I1392" i="16"/>
  <c r="E1392" i="16" s="1"/>
  <c r="C1392" i="16" s="1"/>
  <c r="I1248" i="16"/>
  <c r="E1248" i="16" s="1"/>
  <c r="C1248" i="16" s="1"/>
  <c r="I1104" i="16"/>
  <c r="E1104" i="16" s="1"/>
  <c r="C1104" i="16" s="1"/>
  <c r="I1980" i="16"/>
  <c r="E1980" i="16" s="1"/>
  <c r="C1980" i="16" s="1"/>
  <c r="I1836" i="16"/>
  <c r="E1836" i="16" s="1"/>
  <c r="C1836" i="16" s="1"/>
  <c r="I1691" i="16"/>
  <c r="E1691" i="16" s="1"/>
  <c r="C1691" i="16" s="1"/>
  <c r="I1547" i="16"/>
  <c r="E1547" i="16" s="1"/>
  <c r="C1547" i="16" s="1"/>
  <c r="I1403" i="16"/>
  <c r="E1403" i="16" s="1"/>
  <c r="C1403" i="16" s="1"/>
  <c r="I1259" i="16"/>
  <c r="E1259" i="16" s="1"/>
  <c r="C1259" i="16" s="1"/>
  <c r="I1115" i="16"/>
  <c r="E1115" i="16" s="1"/>
  <c r="C1115" i="16" s="1"/>
  <c r="I1978" i="16"/>
  <c r="E1978" i="16" s="1"/>
  <c r="C1978" i="16" s="1"/>
  <c r="I1822" i="16"/>
  <c r="E1822" i="16" s="1"/>
  <c r="C1822" i="16" s="1"/>
  <c r="I1677" i="16"/>
  <c r="E1677" i="16" s="1"/>
  <c r="C1677" i="16" s="1"/>
  <c r="I1533" i="16"/>
  <c r="E1533" i="16" s="1"/>
  <c r="C1533" i="16" s="1"/>
  <c r="I1390" i="16"/>
  <c r="E1390" i="16" s="1"/>
  <c r="C1390" i="16" s="1"/>
  <c r="I1245" i="16"/>
  <c r="E1245" i="16" s="1"/>
  <c r="C1245" i="16" s="1"/>
  <c r="I1102" i="16"/>
  <c r="E1102" i="16" s="1"/>
  <c r="C1102" i="16" s="1"/>
  <c r="I1416" i="16"/>
  <c r="E1416" i="16" s="1"/>
  <c r="C1416" i="16" s="1"/>
  <c r="I2016" i="16"/>
  <c r="E2016" i="16" s="1"/>
  <c r="C2016" i="16" s="1"/>
  <c r="I1798" i="16"/>
  <c r="E1798" i="16" s="1"/>
  <c r="C1798" i="16" s="1"/>
  <c r="I1632" i="16"/>
  <c r="E1632" i="16" s="1"/>
  <c r="C1632" i="16" s="1"/>
  <c r="I1451" i="16"/>
  <c r="E1451" i="16" s="1"/>
  <c r="C1451" i="16" s="1"/>
  <c r="I1283" i="16"/>
  <c r="E1283" i="16" s="1"/>
  <c r="C1283" i="16" s="1"/>
  <c r="I1127" i="16"/>
  <c r="E1127" i="16" s="1"/>
  <c r="C1127" i="16" s="1"/>
  <c r="I1966" i="16"/>
  <c r="E1966" i="16" s="1"/>
  <c r="C1966" i="16" s="1"/>
  <c r="I1799" i="16"/>
  <c r="E1799" i="16" s="1"/>
  <c r="C1799" i="16" s="1"/>
  <c r="I1642" i="16"/>
  <c r="E1642" i="16" s="1"/>
  <c r="C1642" i="16" s="1"/>
  <c r="I1485" i="16"/>
  <c r="E1485" i="16" s="1"/>
  <c r="C1485" i="16" s="1"/>
  <c r="I1330" i="16"/>
  <c r="E1330" i="16" s="1"/>
  <c r="C1330" i="16" s="1"/>
  <c r="I1174" i="16"/>
  <c r="E1174" i="16" s="1"/>
  <c r="C1174" i="16" s="1"/>
  <c r="I2013" i="16"/>
  <c r="E2013" i="16" s="1"/>
  <c r="C2013" i="16" s="1"/>
  <c r="I1868" i="16"/>
  <c r="E1868" i="16" s="1"/>
  <c r="C1868" i="16" s="1"/>
  <c r="I1726" i="16"/>
  <c r="E1726" i="16" s="1"/>
  <c r="C1726" i="16" s="1"/>
  <c r="I1580" i="16"/>
  <c r="E1580" i="16" s="1"/>
  <c r="C1580" i="16" s="1"/>
  <c r="I1438" i="16"/>
  <c r="E1438" i="16" s="1"/>
  <c r="C1438" i="16" s="1"/>
  <c r="I1294" i="16"/>
  <c r="E1294" i="16" s="1"/>
  <c r="C1294" i="16" s="1"/>
  <c r="I1149" i="16"/>
  <c r="E1149" i="16" s="1"/>
  <c r="C1149" i="16" s="1"/>
  <c r="I2000" i="16"/>
  <c r="E2000" i="16" s="1"/>
  <c r="C2000" i="16" s="1"/>
  <c r="I1855" i="16"/>
  <c r="E1855" i="16" s="1"/>
  <c r="C1855" i="16" s="1"/>
  <c r="I1712" i="16"/>
  <c r="E1712" i="16" s="1"/>
  <c r="C1712" i="16" s="1"/>
  <c r="I1568" i="16"/>
  <c r="E1568" i="16" s="1"/>
  <c r="C1568" i="16" s="1"/>
  <c r="I1424" i="16"/>
  <c r="E1424" i="16" s="1"/>
  <c r="C1424" i="16" s="1"/>
  <c r="I1280" i="16"/>
  <c r="E1280" i="16" s="1"/>
  <c r="C1280" i="16" s="1"/>
  <c r="I1135" i="16"/>
  <c r="E1135" i="16" s="1"/>
  <c r="C1135" i="16" s="1"/>
  <c r="I2024" i="16"/>
  <c r="E2024" i="16" s="1"/>
  <c r="C2024" i="16" s="1"/>
  <c r="I1879" i="16"/>
  <c r="E1879" i="16" s="1"/>
  <c r="C1879" i="16" s="1"/>
  <c r="I1735" i="16"/>
  <c r="E1735" i="16" s="1"/>
  <c r="C1735" i="16" s="1"/>
  <c r="I1591" i="16"/>
  <c r="E1591" i="16" s="1"/>
  <c r="C1591" i="16" s="1"/>
  <c r="I1435" i="16"/>
  <c r="E1435" i="16" s="1"/>
  <c r="C1435" i="16" s="1"/>
  <c r="I1279" i="16"/>
  <c r="E1279" i="16" s="1"/>
  <c r="C1279" i="16" s="1"/>
  <c r="I1123" i="16"/>
  <c r="E1123" i="16" s="1"/>
  <c r="C1123" i="16" s="1"/>
  <c r="I1698" i="16"/>
  <c r="E1698" i="16" s="1"/>
  <c r="C1698" i="16" s="1"/>
  <c r="I1554" i="16"/>
  <c r="E1554" i="16" s="1"/>
  <c r="C1554" i="16" s="1"/>
  <c r="I1409" i="16"/>
  <c r="E1409" i="16" s="1"/>
  <c r="C1409" i="16" s="1"/>
  <c r="I1265" i="16"/>
  <c r="E1265" i="16" s="1"/>
  <c r="C1265" i="16" s="1"/>
  <c r="I1122" i="16"/>
  <c r="E1122" i="16" s="1"/>
  <c r="C1122" i="16" s="1"/>
  <c r="I978" i="16"/>
  <c r="E978" i="16" s="1"/>
  <c r="C978" i="16" s="1"/>
  <c r="I833" i="16"/>
  <c r="E833" i="16" s="1"/>
  <c r="C833" i="16" s="1"/>
  <c r="I1673" i="16"/>
  <c r="E1673" i="16" s="1"/>
  <c r="C1673" i="16" s="1"/>
  <c r="I1529" i="16"/>
  <c r="E1529" i="16" s="1"/>
  <c r="C1529" i="16" s="1"/>
  <c r="I1385" i="16"/>
  <c r="E1385" i="16" s="1"/>
  <c r="C1385" i="16" s="1"/>
  <c r="I1241" i="16"/>
  <c r="E1241" i="16" s="1"/>
  <c r="C1241" i="16" s="1"/>
  <c r="I1096" i="16"/>
  <c r="E1096" i="16" s="1"/>
  <c r="C1096" i="16" s="1"/>
  <c r="I953" i="16"/>
  <c r="E953" i="16" s="1"/>
  <c r="C953" i="16" s="1"/>
  <c r="I2069" i="16"/>
  <c r="E2069" i="16" s="1"/>
  <c r="C2069" i="16" s="1"/>
  <c r="I1923" i="16"/>
  <c r="E1923" i="16" s="1"/>
  <c r="C1923" i="16" s="1"/>
  <c r="I1779" i="16"/>
  <c r="E1779" i="16" s="1"/>
  <c r="C1779" i="16" s="1"/>
  <c r="I1636" i="16"/>
  <c r="E1636" i="16" s="1"/>
  <c r="C1636" i="16" s="1"/>
  <c r="I1491" i="16"/>
  <c r="E1491" i="16" s="1"/>
  <c r="C1491" i="16" s="1"/>
  <c r="I1348" i="16"/>
  <c r="E1348" i="16" s="1"/>
  <c r="C1348" i="16" s="1"/>
  <c r="I1203" i="16"/>
  <c r="E1203" i="16" s="1"/>
  <c r="C1203" i="16" s="1"/>
  <c r="I2067" i="16"/>
  <c r="E2067" i="16" s="1"/>
  <c r="C2067" i="16" s="1"/>
  <c r="I1924" i="16"/>
  <c r="E1924" i="16" s="1"/>
  <c r="C1924" i="16" s="1"/>
  <c r="I1780" i="16"/>
  <c r="E1780" i="16" s="1"/>
  <c r="C1780" i="16" s="1"/>
  <c r="I1634" i="16"/>
  <c r="E1634" i="16" s="1"/>
  <c r="C1634" i="16" s="1"/>
  <c r="I1492" i="16"/>
  <c r="E1492" i="16" s="1"/>
  <c r="C1492" i="16" s="1"/>
  <c r="I1347" i="16"/>
  <c r="E1347" i="16" s="1"/>
  <c r="C1347" i="16" s="1"/>
  <c r="I1204" i="16"/>
  <c r="E1204" i="16" s="1"/>
  <c r="C1204" i="16" s="1"/>
  <c r="I2078" i="16"/>
  <c r="E2078" i="16" s="1"/>
  <c r="C2078" i="16" s="1"/>
  <c r="I1934" i="16"/>
  <c r="E1934" i="16" s="1"/>
  <c r="C1934" i="16" s="1"/>
  <c r="I1790" i="16"/>
  <c r="E1790" i="16" s="1"/>
  <c r="C1790" i="16" s="1"/>
  <c r="I1645" i="16"/>
  <c r="E1645" i="16" s="1"/>
  <c r="C1645" i="16" s="1"/>
  <c r="I1503" i="16"/>
  <c r="E1503" i="16" s="1"/>
  <c r="C1503" i="16" s="1"/>
  <c r="I1357" i="16"/>
  <c r="E1357" i="16" s="1"/>
  <c r="C1357" i="16" s="1"/>
  <c r="I1213" i="16"/>
  <c r="E1213" i="16" s="1"/>
  <c r="C1213" i="16" s="1"/>
  <c r="I2065" i="16"/>
  <c r="E2065" i="16" s="1"/>
  <c r="C2065" i="16" s="1"/>
  <c r="I1909" i="16"/>
  <c r="E1909" i="16" s="1"/>
  <c r="C1909" i="16" s="1"/>
  <c r="I1754" i="16"/>
  <c r="E1754" i="16" s="1"/>
  <c r="C1754" i="16" s="1"/>
  <c r="I1609" i="16"/>
  <c r="E1609" i="16" s="1"/>
  <c r="C1609" i="16" s="1"/>
  <c r="I1464" i="16"/>
  <c r="E1464" i="16" s="1"/>
  <c r="C1464" i="16" s="1"/>
  <c r="I1320" i="16"/>
  <c r="E1320" i="16" s="1"/>
  <c r="C1320" i="16" s="1"/>
  <c r="I1177" i="16"/>
  <c r="E1177" i="16" s="1"/>
  <c r="C1177" i="16" s="1"/>
  <c r="I1032" i="16"/>
  <c r="E1032" i="16" s="1"/>
  <c r="C1032" i="16" s="1"/>
  <c r="I972" i="16"/>
  <c r="E972" i="16" s="1"/>
  <c r="C972" i="16" s="1"/>
  <c r="I829" i="16"/>
  <c r="E829" i="16" s="1"/>
  <c r="C829" i="16" s="1"/>
  <c r="I684" i="16"/>
  <c r="E684" i="16" s="1"/>
  <c r="C684" i="16" s="1"/>
  <c r="I539" i="16"/>
  <c r="E539" i="16" s="1"/>
  <c r="C539" i="16" s="1"/>
  <c r="I396" i="16"/>
  <c r="E396" i="16" s="1"/>
  <c r="C396" i="16" s="1"/>
  <c r="I240" i="16"/>
  <c r="E240" i="16" s="1"/>
  <c r="C240" i="16" s="1"/>
  <c r="I97" i="16"/>
  <c r="E97" i="16" s="1"/>
  <c r="C97" i="16" s="1"/>
  <c r="I983" i="16"/>
  <c r="E983" i="16" s="1"/>
  <c r="C983" i="16" s="1"/>
  <c r="I839" i="16"/>
  <c r="E839" i="16" s="1"/>
  <c r="C839" i="16" s="1"/>
  <c r="I695" i="16"/>
  <c r="E695" i="16" s="1"/>
  <c r="C695" i="16" s="1"/>
  <c r="I540" i="16"/>
  <c r="E540" i="16" s="1"/>
  <c r="C540" i="16" s="1"/>
  <c r="I395" i="16"/>
  <c r="E395" i="16" s="1"/>
  <c r="C395" i="16" s="1"/>
  <c r="I251" i="16"/>
  <c r="E251" i="16" s="1"/>
  <c r="C251" i="16" s="1"/>
  <c r="I95" i="16"/>
  <c r="E95" i="16" s="1"/>
  <c r="C95" i="16" s="1"/>
  <c r="I982" i="16"/>
  <c r="E982" i="16" s="1"/>
  <c r="C982" i="16" s="1"/>
  <c r="I837" i="16"/>
  <c r="E837" i="16" s="1"/>
  <c r="C837" i="16" s="1"/>
  <c r="I682" i="16"/>
  <c r="E682" i="16" s="1"/>
  <c r="C682" i="16" s="1"/>
  <c r="I537" i="16"/>
  <c r="E537" i="16" s="1"/>
  <c r="C537" i="16" s="1"/>
  <c r="I394" i="16"/>
  <c r="E394" i="16" s="1"/>
  <c r="C394" i="16" s="1"/>
  <c r="I250" i="16"/>
  <c r="E250" i="16" s="1"/>
  <c r="C250" i="16" s="1"/>
  <c r="I106" i="16"/>
  <c r="E106" i="16" s="1"/>
  <c r="C106" i="16" s="1"/>
  <c r="I1006" i="16"/>
  <c r="E1006" i="16" s="1"/>
  <c r="C1006" i="16" s="1"/>
  <c r="I860" i="16"/>
  <c r="E860" i="16" s="1"/>
  <c r="C860" i="16" s="1"/>
  <c r="I717" i="16"/>
  <c r="E717" i="16" s="1"/>
  <c r="C717" i="16" s="1"/>
  <c r="I573" i="16"/>
  <c r="E573" i="16" s="1"/>
  <c r="C573" i="16" s="1"/>
  <c r="I429" i="16"/>
  <c r="E429" i="16" s="1"/>
  <c r="C429" i="16" s="1"/>
  <c r="I286" i="16"/>
  <c r="E286" i="16" s="1"/>
  <c r="C286" i="16" s="1"/>
  <c r="I142" i="16"/>
  <c r="E142" i="16" s="1"/>
  <c r="C142" i="16" s="1"/>
  <c r="I1017" i="16"/>
  <c r="E1017" i="16" s="1"/>
  <c r="C1017" i="16" s="1"/>
  <c r="I871" i="16"/>
  <c r="E871" i="16" s="1"/>
  <c r="C871" i="16" s="1"/>
  <c r="I728" i="16"/>
  <c r="E728" i="16" s="1"/>
  <c r="C728" i="16" s="1"/>
  <c r="I585" i="16"/>
  <c r="E585" i="16" s="1"/>
  <c r="C585" i="16" s="1"/>
  <c r="I440" i="16"/>
  <c r="E440" i="16" s="1"/>
  <c r="C440" i="16" s="1"/>
  <c r="I284" i="16"/>
  <c r="E284" i="16" s="1"/>
  <c r="C284" i="16" s="1"/>
  <c r="I139" i="16"/>
  <c r="E139" i="16" s="1"/>
  <c r="C139" i="16" s="1"/>
  <c r="I1027" i="16"/>
  <c r="E1027" i="16" s="1"/>
  <c r="C1027" i="16" s="1"/>
  <c r="I882" i="16"/>
  <c r="E882" i="16" s="1"/>
  <c r="C882" i="16" s="1"/>
  <c r="I739" i="16"/>
  <c r="E739" i="16" s="1"/>
  <c r="C739" i="16" s="1"/>
  <c r="I596" i="16"/>
  <c r="E596" i="16" s="1"/>
  <c r="C596" i="16" s="1"/>
  <c r="I451" i="16"/>
  <c r="E451" i="16" s="1"/>
  <c r="C451" i="16" s="1"/>
  <c r="I307" i="16"/>
  <c r="E307" i="16" s="1"/>
  <c r="C307" i="16" s="1"/>
  <c r="I163" i="16"/>
  <c r="E163" i="16" s="1"/>
  <c r="C163" i="16" s="1"/>
  <c r="I810" i="16"/>
  <c r="E810" i="16" s="1"/>
  <c r="C810" i="16" s="1"/>
  <c r="I666" i="16"/>
  <c r="E666" i="16" s="1"/>
  <c r="C666" i="16" s="1"/>
  <c r="I521" i="16"/>
  <c r="E521" i="16" s="1"/>
  <c r="C521" i="16" s="1"/>
  <c r="I377" i="16"/>
  <c r="E377" i="16" s="1"/>
  <c r="C377" i="16" s="1"/>
  <c r="I234" i="16"/>
  <c r="E234" i="16" s="1"/>
  <c r="C234" i="16" s="1"/>
  <c r="I90" i="16"/>
  <c r="E90" i="16" s="1"/>
  <c r="C90" i="16" s="1"/>
  <c r="I725" i="16"/>
  <c r="E725" i="16" s="1"/>
  <c r="C725" i="16" s="1"/>
  <c r="I580" i="16"/>
  <c r="E580" i="16" s="1"/>
  <c r="C580" i="16" s="1"/>
  <c r="I437" i="16"/>
  <c r="E437" i="16" s="1"/>
  <c r="C437" i="16" s="1"/>
  <c r="I293" i="16"/>
  <c r="E293" i="16" s="1"/>
  <c r="C293" i="16" s="1"/>
  <c r="I150" i="16"/>
  <c r="E150" i="16" s="1"/>
  <c r="C150" i="16" s="1"/>
  <c r="I1048" i="16"/>
  <c r="E1048" i="16" s="1"/>
  <c r="C1048" i="16" s="1"/>
  <c r="I904" i="16"/>
  <c r="E904" i="16" s="1"/>
  <c r="C904" i="16" s="1"/>
  <c r="I760" i="16"/>
  <c r="E760" i="16" s="1"/>
  <c r="C760" i="16" s="1"/>
  <c r="I616" i="16"/>
  <c r="E616" i="16" s="1"/>
  <c r="C616" i="16" s="1"/>
  <c r="I472" i="16"/>
  <c r="E472" i="16" s="1"/>
  <c r="C472" i="16" s="1"/>
  <c r="I328" i="16"/>
  <c r="E328" i="16" s="1"/>
  <c r="C328" i="16" s="1"/>
  <c r="I184" i="16"/>
  <c r="E184" i="16" s="1"/>
  <c r="C184" i="16" s="1"/>
  <c r="I1083" i="16"/>
  <c r="E1083" i="16" s="1"/>
  <c r="C1083" i="16" s="1"/>
  <c r="I939" i="16"/>
  <c r="E939" i="16" s="1"/>
  <c r="C939" i="16" s="1"/>
  <c r="I795" i="16"/>
  <c r="E795" i="16" s="1"/>
  <c r="C795" i="16" s="1"/>
  <c r="I652" i="16"/>
  <c r="E652" i="16" s="1"/>
  <c r="C652" i="16" s="1"/>
  <c r="I506" i="16"/>
  <c r="E506" i="16" s="1"/>
  <c r="C506" i="16" s="1"/>
  <c r="I363" i="16"/>
  <c r="E363" i="16" s="1"/>
  <c r="C363" i="16" s="1"/>
  <c r="I207" i="16"/>
  <c r="E207" i="16" s="1"/>
  <c r="C207" i="16" s="1"/>
  <c r="I64" i="16"/>
  <c r="E64" i="16" s="1"/>
  <c r="C64" i="16" s="1"/>
  <c r="I962" i="16"/>
  <c r="E962" i="16" s="1"/>
  <c r="C962" i="16" s="1"/>
  <c r="I818" i="16"/>
  <c r="E818" i="16" s="1"/>
  <c r="C818" i="16" s="1"/>
  <c r="I674" i="16"/>
  <c r="E674" i="16" s="1"/>
  <c r="C674" i="16" s="1"/>
  <c r="I530" i="16"/>
  <c r="E530" i="16" s="1"/>
  <c r="C530" i="16" s="1"/>
  <c r="I386" i="16"/>
  <c r="E386" i="16" s="1"/>
  <c r="C386" i="16" s="1"/>
  <c r="I242" i="16"/>
  <c r="E242" i="16" s="1"/>
  <c r="C242" i="16" s="1"/>
  <c r="I98" i="16"/>
  <c r="E98" i="16" s="1"/>
  <c r="C98" i="16" s="1"/>
  <c r="I913" i="16"/>
  <c r="E913" i="16" s="1"/>
  <c r="C913" i="16" s="1"/>
  <c r="I769" i="16"/>
  <c r="E769" i="16" s="1"/>
  <c r="C769" i="16" s="1"/>
  <c r="I625" i="16"/>
  <c r="E625" i="16" s="1"/>
  <c r="C625" i="16" s="1"/>
  <c r="I481" i="16"/>
  <c r="E481" i="16" s="1"/>
  <c r="C481" i="16" s="1"/>
  <c r="I337" i="16"/>
  <c r="E337" i="16" s="1"/>
  <c r="C337" i="16" s="1"/>
  <c r="I193" i="16"/>
  <c r="E193" i="16" s="1"/>
  <c r="C193" i="16" s="1"/>
  <c r="I54" i="16"/>
  <c r="E54" i="16" s="1"/>
  <c r="C54" i="16" s="1"/>
  <c r="I1296" i="16"/>
  <c r="E1296" i="16" s="1"/>
  <c r="C1296" i="16" s="1"/>
  <c r="I2002" i="16"/>
  <c r="E2002" i="16" s="1"/>
  <c r="C2002" i="16" s="1"/>
  <c r="I1787" i="16"/>
  <c r="E1787" i="16" s="1"/>
  <c r="C1787" i="16" s="1"/>
  <c r="I1607" i="16"/>
  <c r="E1607" i="16" s="1"/>
  <c r="C1607" i="16" s="1"/>
  <c r="I1440" i="16"/>
  <c r="E1440" i="16" s="1"/>
  <c r="C1440" i="16" s="1"/>
  <c r="I1270" i="16"/>
  <c r="E1270" i="16" s="1"/>
  <c r="C1270" i="16" s="1"/>
  <c r="I1103" i="16"/>
  <c r="E1103" i="16" s="1"/>
  <c r="C1103" i="16" s="1"/>
  <c r="I1954" i="16"/>
  <c r="E1954" i="16" s="1"/>
  <c r="C1954" i="16" s="1"/>
  <c r="I1786" i="16"/>
  <c r="E1786" i="16" s="1"/>
  <c r="C1786" i="16" s="1"/>
  <c r="I1630" i="16"/>
  <c r="E1630" i="16" s="1"/>
  <c r="C1630" i="16" s="1"/>
  <c r="I1473" i="16"/>
  <c r="E1473" i="16" s="1"/>
  <c r="C1473" i="16" s="1"/>
  <c r="I1318" i="16"/>
  <c r="E1318" i="16" s="1"/>
  <c r="C1318" i="16" s="1"/>
  <c r="I1163" i="16"/>
  <c r="E1163" i="16" s="1"/>
  <c r="C1163" i="16" s="1"/>
  <c r="I2001" i="16"/>
  <c r="E2001" i="16" s="1"/>
  <c r="C2001" i="16" s="1"/>
  <c r="I1857" i="16"/>
  <c r="E1857" i="16" s="1"/>
  <c r="C1857" i="16" s="1"/>
  <c r="I1713" i="16"/>
  <c r="E1713" i="16" s="1"/>
  <c r="C1713" i="16" s="1"/>
  <c r="I1569" i="16"/>
  <c r="E1569" i="16" s="1"/>
  <c r="C1569" i="16" s="1"/>
  <c r="I1425" i="16"/>
  <c r="E1425" i="16" s="1"/>
  <c r="C1425" i="16" s="1"/>
  <c r="I1282" i="16"/>
  <c r="E1282" i="16" s="1"/>
  <c r="C1282" i="16" s="1"/>
  <c r="I1138" i="16"/>
  <c r="E1138" i="16" s="1"/>
  <c r="C1138" i="16" s="1"/>
  <c r="I1988" i="16"/>
  <c r="E1988" i="16" s="1"/>
  <c r="C1988" i="16" s="1"/>
  <c r="I1843" i="16"/>
  <c r="E1843" i="16" s="1"/>
  <c r="C1843" i="16" s="1"/>
  <c r="I1700" i="16"/>
  <c r="E1700" i="16" s="1"/>
  <c r="C1700" i="16" s="1"/>
  <c r="I1555" i="16"/>
  <c r="E1555" i="16" s="1"/>
  <c r="C1555" i="16" s="1"/>
  <c r="I1412" i="16"/>
  <c r="E1412" i="16" s="1"/>
  <c r="C1412" i="16" s="1"/>
  <c r="I1269" i="16"/>
  <c r="E1269" i="16" s="1"/>
  <c r="C1269" i="16" s="1"/>
  <c r="I1124" i="16"/>
  <c r="E1124" i="16" s="1"/>
  <c r="C1124" i="16" s="1"/>
  <c r="I2012" i="16"/>
  <c r="E2012" i="16" s="1"/>
  <c r="C2012" i="16" s="1"/>
  <c r="I1867" i="16"/>
  <c r="E1867" i="16" s="1"/>
  <c r="C1867" i="16" s="1"/>
  <c r="I1723" i="16"/>
  <c r="E1723" i="16" s="1"/>
  <c r="C1723" i="16" s="1"/>
  <c r="I1579" i="16"/>
  <c r="E1579" i="16" s="1"/>
  <c r="C1579" i="16" s="1"/>
  <c r="I1423" i="16"/>
  <c r="E1423" i="16" s="1"/>
  <c r="C1423" i="16" s="1"/>
  <c r="I1267" i="16"/>
  <c r="E1267" i="16" s="1"/>
  <c r="C1267" i="16" s="1"/>
  <c r="I1110" i="16"/>
  <c r="E1110" i="16" s="1"/>
  <c r="C1110" i="16" s="1"/>
  <c r="I1686" i="16"/>
  <c r="E1686" i="16" s="1"/>
  <c r="C1686" i="16" s="1"/>
  <c r="I1542" i="16"/>
  <c r="E1542" i="16" s="1"/>
  <c r="C1542" i="16" s="1"/>
  <c r="I1398" i="16"/>
  <c r="E1398" i="16" s="1"/>
  <c r="C1398" i="16" s="1"/>
  <c r="I1255" i="16"/>
  <c r="E1255" i="16" s="1"/>
  <c r="C1255" i="16" s="1"/>
  <c r="I1111" i="16"/>
  <c r="E1111" i="16" s="1"/>
  <c r="C1111" i="16" s="1"/>
  <c r="I967" i="16"/>
  <c r="E967" i="16" s="1"/>
  <c r="C967" i="16" s="1"/>
  <c r="I1804" i="16"/>
  <c r="E1804" i="16" s="1"/>
  <c r="C1804" i="16" s="1"/>
  <c r="I1660" i="16"/>
  <c r="E1660" i="16" s="1"/>
  <c r="C1660" i="16" s="1"/>
  <c r="I1518" i="16"/>
  <c r="E1518" i="16" s="1"/>
  <c r="C1518" i="16" s="1"/>
  <c r="I1374" i="16"/>
  <c r="E1374" i="16" s="1"/>
  <c r="C1374" i="16" s="1"/>
  <c r="I1230" i="16"/>
  <c r="E1230" i="16" s="1"/>
  <c r="C1230" i="16" s="1"/>
  <c r="I1085" i="16"/>
  <c r="E1085" i="16" s="1"/>
  <c r="C1085" i="16" s="1"/>
  <c r="I941" i="16"/>
  <c r="E941" i="16" s="1"/>
  <c r="C941" i="16" s="1"/>
  <c r="I2056" i="16"/>
  <c r="E2056" i="16" s="1"/>
  <c r="C2056" i="16" s="1"/>
  <c r="I1912" i="16"/>
  <c r="E1912" i="16" s="1"/>
  <c r="C1912" i="16" s="1"/>
  <c r="I1768" i="16"/>
  <c r="E1768" i="16" s="1"/>
  <c r="C1768" i="16" s="1"/>
  <c r="I1624" i="16"/>
  <c r="E1624" i="16" s="1"/>
  <c r="C1624" i="16" s="1"/>
  <c r="I1480" i="16"/>
  <c r="E1480" i="16" s="1"/>
  <c r="C1480" i="16" s="1"/>
  <c r="I1336" i="16"/>
  <c r="E1336" i="16" s="1"/>
  <c r="C1336" i="16" s="1"/>
  <c r="I1192" i="16"/>
  <c r="E1192" i="16" s="1"/>
  <c r="C1192" i="16" s="1"/>
  <c r="I2055" i="16"/>
  <c r="E2055" i="16" s="1"/>
  <c r="C2055" i="16" s="1"/>
  <c r="I1911" i="16"/>
  <c r="E1911" i="16" s="1"/>
  <c r="C1911" i="16" s="1"/>
  <c r="I1767" i="16"/>
  <c r="E1767" i="16" s="1"/>
  <c r="C1767" i="16" s="1"/>
  <c r="I1623" i="16"/>
  <c r="E1623" i="16" s="1"/>
  <c r="C1623" i="16" s="1"/>
  <c r="I1478" i="16"/>
  <c r="E1478" i="16" s="1"/>
  <c r="C1478" i="16" s="1"/>
  <c r="I1335" i="16"/>
  <c r="E1335" i="16" s="1"/>
  <c r="C1335" i="16" s="1"/>
  <c r="I1191" i="16"/>
  <c r="E1191" i="16" s="1"/>
  <c r="C1191" i="16" s="1"/>
  <c r="I2066" i="16"/>
  <c r="E2066" i="16" s="1"/>
  <c r="C2066" i="16" s="1"/>
  <c r="I1921" i="16"/>
  <c r="E1921" i="16" s="1"/>
  <c r="C1921" i="16" s="1"/>
  <c r="I1778" i="16"/>
  <c r="E1778" i="16" s="1"/>
  <c r="C1778" i="16" s="1"/>
  <c r="I1635" i="16"/>
  <c r="E1635" i="16" s="1"/>
  <c r="C1635" i="16" s="1"/>
  <c r="I1490" i="16"/>
  <c r="E1490" i="16" s="1"/>
  <c r="C1490" i="16" s="1"/>
  <c r="I1346" i="16"/>
  <c r="E1346" i="16" s="1"/>
  <c r="C1346" i="16" s="1"/>
  <c r="I1202" i="16"/>
  <c r="E1202" i="16" s="1"/>
  <c r="C1202" i="16" s="1"/>
  <c r="I2054" i="16"/>
  <c r="E2054" i="16" s="1"/>
  <c r="C2054" i="16" s="1"/>
  <c r="I1896" i="16"/>
  <c r="E1896" i="16" s="1"/>
  <c r="C1896" i="16" s="1"/>
  <c r="I1742" i="16"/>
  <c r="E1742" i="16" s="1"/>
  <c r="C1742" i="16" s="1"/>
  <c r="I1598" i="16"/>
  <c r="E1598" i="16" s="1"/>
  <c r="C1598" i="16" s="1"/>
  <c r="I1453" i="16"/>
  <c r="E1453" i="16" s="1"/>
  <c r="C1453" i="16" s="1"/>
  <c r="I1310" i="16"/>
  <c r="E1310" i="16" s="1"/>
  <c r="C1310" i="16" s="1"/>
  <c r="I1166" i="16"/>
  <c r="E1166" i="16" s="1"/>
  <c r="C1166" i="16" s="1"/>
  <c r="I1022" i="16"/>
  <c r="E1022" i="16" s="1"/>
  <c r="C1022" i="16" s="1"/>
  <c r="I959" i="16"/>
  <c r="E959" i="16" s="1"/>
  <c r="C959" i="16" s="1"/>
  <c r="I816" i="16"/>
  <c r="E816" i="16" s="1"/>
  <c r="C816" i="16" s="1"/>
  <c r="I672" i="16"/>
  <c r="E672" i="16" s="1"/>
  <c r="C672" i="16" s="1"/>
  <c r="I527" i="16"/>
  <c r="E527" i="16" s="1"/>
  <c r="C527" i="16" s="1"/>
  <c r="I384" i="16"/>
  <c r="E384" i="16" s="1"/>
  <c r="C384" i="16" s="1"/>
  <c r="I229" i="16"/>
  <c r="E229" i="16" s="1"/>
  <c r="C229" i="16" s="1"/>
  <c r="I83" i="16"/>
  <c r="E83" i="16" s="1"/>
  <c r="C83" i="16" s="1"/>
  <c r="I971" i="16"/>
  <c r="E971" i="16" s="1"/>
  <c r="C971" i="16" s="1"/>
  <c r="I827" i="16"/>
  <c r="E827" i="16" s="1"/>
  <c r="C827" i="16" s="1"/>
  <c r="I683" i="16"/>
  <c r="E683" i="16" s="1"/>
  <c r="C683" i="16" s="1"/>
  <c r="I528" i="16"/>
  <c r="E528" i="16" s="1"/>
  <c r="C528" i="16" s="1"/>
  <c r="I383" i="16"/>
  <c r="E383" i="16" s="1"/>
  <c r="C383" i="16" s="1"/>
  <c r="I239" i="16"/>
  <c r="E239" i="16" s="1"/>
  <c r="C239" i="16" s="1"/>
  <c r="I84" i="16"/>
  <c r="E84" i="16" s="1"/>
  <c r="C84" i="16" s="1"/>
  <c r="I970" i="16"/>
  <c r="E970" i="16" s="1"/>
  <c r="C970" i="16" s="1"/>
  <c r="I825" i="16"/>
  <c r="E825" i="16" s="1"/>
  <c r="C825" i="16" s="1"/>
  <c r="I670" i="16"/>
  <c r="E670" i="16" s="1"/>
  <c r="C670" i="16" s="1"/>
  <c r="I525" i="16"/>
  <c r="E525" i="16" s="1"/>
  <c r="C525" i="16" s="1"/>
  <c r="I382" i="16"/>
  <c r="E382" i="16" s="1"/>
  <c r="C382" i="16" s="1"/>
  <c r="I238" i="16"/>
  <c r="E238" i="16" s="1"/>
  <c r="C238" i="16" s="1"/>
  <c r="I94" i="16"/>
  <c r="E94" i="16" s="1"/>
  <c r="C94" i="16" s="1"/>
  <c r="I994" i="16"/>
  <c r="E994" i="16" s="1"/>
  <c r="C994" i="16" s="1"/>
  <c r="I850" i="16"/>
  <c r="E850" i="16" s="1"/>
  <c r="C850" i="16" s="1"/>
  <c r="I704" i="16"/>
  <c r="E704" i="16" s="1"/>
  <c r="C704" i="16" s="1"/>
  <c r="I562" i="16"/>
  <c r="E562" i="16" s="1"/>
  <c r="C562" i="16" s="1"/>
  <c r="I417" i="16"/>
  <c r="E417" i="16" s="1"/>
  <c r="C417" i="16" s="1"/>
  <c r="I274" i="16"/>
  <c r="E274" i="16" s="1"/>
  <c r="C274" i="16" s="1"/>
  <c r="I129" i="16"/>
  <c r="E129" i="16" s="1"/>
  <c r="C129" i="16" s="1"/>
  <c r="I1004" i="16"/>
  <c r="E1004" i="16" s="1"/>
  <c r="C1004" i="16" s="1"/>
  <c r="I861" i="16"/>
  <c r="E861" i="16" s="1"/>
  <c r="C861" i="16" s="1"/>
  <c r="I716" i="16"/>
  <c r="E716" i="16" s="1"/>
  <c r="C716" i="16" s="1"/>
  <c r="I572" i="16"/>
  <c r="E572" i="16" s="1"/>
  <c r="C572" i="16" s="1"/>
  <c r="I428" i="16"/>
  <c r="E428" i="16" s="1"/>
  <c r="C428" i="16" s="1"/>
  <c r="I272" i="16"/>
  <c r="E272" i="16" s="1"/>
  <c r="C272" i="16" s="1"/>
  <c r="I127" i="16"/>
  <c r="E127" i="16" s="1"/>
  <c r="C127" i="16" s="1"/>
  <c r="I1015" i="16"/>
  <c r="E1015" i="16" s="1"/>
  <c r="C1015" i="16" s="1"/>
  <c r="I872" i="16"/>
  <c r="E872" i="16" s="1"/>
  <c r="C872" i="16" s="1"/>
  <c r="I727" i="16"/>
  <c r="E727" i="16" s="1"/>
  <c r="C727" i="16" s="1"/>
  <c r="I582" i="16"/>
  <c r="E582" i="16" s="1"/>
  <c r="C582" i="16" s="1"/>
  <c r="I438" i="16"/>
  <c r="E438" i="16" s="1"/>
  <c r="C438" i="16" s="1"/>
  <c r="I296" i="16"/>
  <c r="E296" i="16" s="1"/>
  <c r="C296" i="16" s="1"/>
  <c r="I151" i="16"/>
  <c r="E151" i="16" s="1"/>
  <c r="C151" i="16" s="1"/>
  <c r="I798" i="16"/>
  <c r="E798" i="16" s="1"/>
  <c r="C798" i="16" s="1"/>
  <c r="I654" i="16"/>
  <c r="E654" i="16" s="1"/>
  <c r="C654" i="16" s="1"/>
  <c r="I509" i="16"/>
  <c r="E509" i="16" s="1"/>
  <c r="C509" i="16" s="1"/>
  <c r="I366" i="16"/>
  <c r="E366" i="16" s="1"/>
  <c r="C366" i="16" s="1"/>
  <c r="I221" i="16"/>
  <c r="E221" i="16" s="1"/>
  <c r="C221" i="16" s="1"/>
  <c r="I78" i="16"/>
  <c r="E78" i="16" s="1"/>
  <c r="C78" i="16" s="1"/>
  <c r="I713" i="16"/>
  <c r="E713" i="16" s="1"/>
  <c r="C713" i="16" s="1"/>
  <c r="I569" i="16"/>
  <c r="E569" i="16" s="1"/>
  <c r="C569" i="16" s="1"/>
  <c r="I425" i="16"/>
  <c r="E425" i="16" s="1"/>
  <c r="C425" i="16" s="1"/>
  <c r="I282" i="16"/>
  <c r="E282" i="16" s="1"/>
  <c r="C282" i="16" s="1"/>
  <c r="I136" i="16"/>
  <c r="E136" i="16" s="1"/>
  <c r="C136" i="16" s="1"/>
  <c r="I1036" i="16"/>
  <c r="E1036" i="16" s="1"/>
  <c r="C1036" i="16" s="1"/>
  <c r="I892" i="16"/>
  <c r="E892" i="16" s="1"/>
  <c r="C892" i="16" s="1"/>
  <c r="I749" i="16"/>
  <c r="E749" i="16" s="1"/>
  <c r="C749" i="16" s="1"/>
  <c r="I604" i="16"/>
  <c r="E604" i="16" s="1"/>
  <c r="C604" i="16" s="1"/>
  <c r="I460" i="16"/>
  <c r="E460" i="16" s="1"/>
  <c r="C460" i="16" s="1"/>
  <c r="I315" i="16"/>
  <c r="E315" i="16" s="1"/>
  <c r="C315" i="16" s="1"/>
  <c r="I171" i="16"/>
  <c r="E171" i="16" s="1"/>
  <c r="C171" i="16" s="1"/>
  <c r="I1072" i="16"/>
  <c r="E1072" i="16" s="1"/>
  <c r="C1072" i="16" s="1"/>
  <c r="I927" i="16"/>
  <c r="E927" i="16" s="1"/>
  <c r="C927" i="16" s="1"/>
  <c r="I783" i="16"/>
  <c r="E783" i="16" s="1"/>
  <c r="C783" i="16" s="1"/>
  <c r="I639" i="16"/>
  <c r="E639" i="16" s="1"/>
  <c r="C639" i="16" s="1"/>
  <c r="I494" i="16"/>
  <c r="E494" i="16" s="1"/>
  <c r="C494" i="16" s="1"/>
  <c r="I351" i="16"/>
  <c r="E351" i="16" s="1"/>
  <c r="C351" i="16" s="1"/>
  <c r="I195" i="16"/>
  <c r="E195" i="16" s="1"/>
  <c r="C195" i="16" s="1"/>
  <c r="I48" i="16"/>
  <c r="E48" i="16" s="1"/>
  <c r="C48" i="16" s="1"/>
  <c r="I950" i="16"/>
  <c r="E950" i="16" s="1"/>
  <c r="C950" i="16" s="1"/>
  <c r="I806" i="16"/>
  <c r="E806" i="16" s="1"/>
  <c r="C806" i="16" s="1"/>
  <c r="I662" i="16"/>
  <c r="E662" i="16" s="1"/>
  <c r="C662" i="16" s="1"/>
  <c r="I518" i="16"/>
  <c r="E518" i="16" s="1"/>
  <c r="C518" i="16" s="1"/>
  <c r="I374" i="16"/>
  <c r="E374" i="16" s="1"/>
  <c r="C374" i="16" s="1"/>
  <c r="I230" i="16"/>
  <c r="E230" i="16" s="1"/>
  <c r="C230" i="16" s="1"/>
  <c r="I86" i="16"/>
  <c r="E86" i="16" s="1"/>
  <c r="C86" i="16" s="1"/>
  <c r="I901" i="16"/>
  <c r="E901" i="16" s="1"/>
  <c r="C901" i="16" s="1"/>
  <c r="I758" i="16"/>
  <c r="E758" i="16" s="1"/>
  <c r="C758" i="16" s="1"/>
  <c r="I613" i="16"/>
  <c r="E613" i="16" s="1"/>
  <c r="C613" i="16" s="1"/>
  <c r="I469" i="16"/>
  <c r="E469" i="16" s="1"/>
  <c r="C469" i="16" s="1"/>
  <c r="I326" i="16"/>
  <c r="E326" i="16" s="1"/>
  <c r="C326" i="16" s="1"/>
  <c r="I182" i="16"/>
  <c r="E182" i="16" s="1"/>
  <c r="C182" i="16" s="1"/>
  <c r="I1273" i="16"/>
  <c r="E1273" i="16" s="1"/>
  <c r="C1273" i="16" s="1"/>
  <c r="I1991" i="16"/>
  <c r="E1991" i="16" s="1"/>
  <c r="C1991" i="16" s="1"/>
  <c r="I1775" i="16"/>
  <c r="E1775" i="16" s="1"/>
  <c r="C1775" i="16" s="1"/>
  <c r="I1595" i="16"/>
  <c r="E1595" i="16" s="1"/>
  <c r="C1595" i="16" s="1"/>
  <c r="I1427" i="16"/>
  <c r="E1427" i="16" s="1"/>
  <c r="C1427" i="16" s="1"/>
  <c r="I1247" i="16"/>
  <c r="E1247" i="16" s="1"/>
  <c r="C1247" i="16" s="1"/>
  <c r="I1091" i="16"/>
  <c r="E1091" i="16" s="1"/>
  <c r="C1091" i="16" s="1"/>
  <c r="I1942" i="16"/>
  <c r="E1942" i="16" s="1"/>
  <c r="C1942" i="16" s="1"/>
  <c r="I1773" i="16"/>
  <c r="E1773" i="16" s="1"/>
  <c r="C1773" i="16" s="1"/>
  <c r="I1619" i="16"/>
  <c r="E1619" i="16" s="1"/>
  <c r="C1619" i="16" s="1"/>
  <c r="I1462" i="16"/>
  <c r="E1462" i="16" s="1"/>
  <c r="C1462" i="16" s="1"/>
  <c r="I1306" i="16"/>
  <c r="E1306" i="16" s="1"/>
  <c r="C1306" i="16" s="1"/>
  <c r="I1150" i="16"/>
  <c r="E1150" i="16" s="1"/>
  <c r="C1150" i="16" s="1"/>
  <c r="I1990" i="16"/>
  <c r="E1990" i="16" s="1"/>
  <c r="C1990" i="16" s="1"/>
  <c r="I1845" i="16"/>
  <c r="E1845" i="16" s="1"/>
  <c r="C1845" i="16" s="1"/>
  <c r="I1702" i="16"/>
  <c r="E1702" i="16" s="1"/>
  <c r="C1702" i="16" s="1"/>
  <c r="I1557" i="16"/>
  <c r="E1557" i="16" s="1"/>
  <c r="C1557" i="16" s="1"/>
  <c r="I1413" i="16"/>
  <c r="E1413" i="16" s="1"/>
  <c r="C1413" i="16" s="1"/>
  <c r="I1268" i="16"/>
  <c r="E1268" i="16" s="1"/>
  <c r="C1268" i="16" s="1"/>
  <c r="I1125" i="16"/>
  <c r="E1125" i="16" s="1"/>
  <c r="C1125" i="16" s="1"/>
  <c r="I1976" i="16"/>
  <c r="E1976" i="16" s="1"/>
  <c r="C1976" i="16" s="1"/>
  <c r="I1832" i="16"/>
  <c r="E1832" i="16" s="1"/>
  <c r="C1832" i="16" s="1"/>
  <c r="I1688" i="16"/>
  <c r="E1688" i="16" s="1"/>
  <c r="C1688" i="16" s="1"/>
  <c r="I1544" i="16"/>
  <c r="E1544" i="16" s="1"/>
  <c r="C1544" i="16" s="1"/>
  <c r="I1400" i="16"/>
  <c r="E1400" i="16" s="1"/>
  <c r="C1400" i="16" s="1"/>
  <c r="I1256" i="16"/>
  <c r="E1256" i="16" s="1"/>
  <c r="C1256" i="16" s="1"/>
  <c r="I1112" i="16"/>
  <c r="E1112" i="16" s="1"/>
  <c r="C1112" i="16" s="1"/>
  <c r="I1998" i="16"/>
  <c r="E1998" i="16" s="1"/>
  <c r="C1998" i="16" s="1"/>
  <c r="I1856" i="16"/>
  <c r="E1856" i="16" s="1"/>
  <c r="C1856" i="16" s="1"/>
  <c r="I1711" i="16"/>
  <c r="E1711" i="16" s="1"/>
  <c r="C1711" i="16" s="1"/>
  <c r="I1567" i="16"/>
  <c r="E1567" i="16" s="1"/>
  <c r="C1567" i="16" s="1"/>
  <c r="I1411" i="16"/>
  <c r="E1411" i="16" s="1"/>
  <c r="C1411" i="16" s="1"/>
  <c r="I1254" i="16"/>
  <c r="E1254" i="16" s="1"/>
  <c r="C1254" i="16" s="1"/>
  <c r="I1099" i="16"/>
  <c r="E1099" i="16" s="1"/>
  <c r="C1099" i="16" s="1"/>
  <c r="I1674" i="16"/>
  <c r="E1674" i="16" s="1"/>
  <c r="C1674" i="16" s="1"/>
  <c r="I1530" i="16"/>
  <c r="E1530" i="16" s="1"/>
  <c r="C1530" i="16" s="1"/>
  <c r="I1386" i="16"/>
  <c r="E1386" i="16" s="1"/>
  <c r="C1386" i="16" s="1"/>
  <c r="I1242" i="16"/>
  <c r="E1242" i="16" s="1"/>
  <c r="C1242" i="16" s="1"/>
  <c r="I1098" i="16"/>
  <c r="E1098" i="16" s="1"/>
  <c r="C1098" i="16" s="1"/>
  <c r="I954" i="16"/>
  <c r="E954" i="16" s="1"/>
  <c r="C954" i="16" s="1"/>
  <c r="I1793" i="16"/>
  <c r="E1793" i="16" s="1"/>
  <c r="C1793" i="16" s="1"/>
  <c r="I1648" i="16"/>
  <c r="E1648" i="16" s="1"/>
  <c r="C1648" i="16" s="1"/>
  <c r="I1505" i="16"/>
  <c r="E1505" i="16" s="1"/>
  <c r="C1505" i="16" s="1"/>
  <c r="I1361" i="16"/>
  <c r="E1361" i="16" s="1"/>
  <c r="C1361" i="16" s="1"/>
  <c r="I1217" i="16"/>
  <c r="E1217" i="16" s="1"/>
  <c r="C1217" i="16" s="1"/>
  <c r="I1073" i="16"/>
  <c r="E1073" i="16" s="1"/>
  <c r="C1073" i="16" s="1"/>
  <c r="I929" i="16"/>
  <c r="E929" i="16" s="1"/>
  <c r="C929" i="16" s="1"/>
  <c r="I2043" i="16"/>
  <c r="E2043" i="16" s="1"/>
  <c r="C2043" i="16" s="1"/>
  <c r="I1901" i="16"/>
  <c r="E1901" i="16" s="1"/>
  <c r="C1901" i="16" s="1"/>
  <c r="I1757" i="16"/>
  <c r="E1757" i="16" s="1"/>
  <c r="C1757" i="16" s="1"/>
  <c r="I1613" i="16"/>
  <c r="E1613" i="16" s="1"/>
  <c r="C1613" i="16" s="1"/>
  <c r="I1468" i="16"/>
  <c r="E1468" i="16" s="1"/>
  <c r="C1468" i="16" s="1"/>
  <c r="I1324" i="16"/>
  <c r="E1324" i="16" s="1"/>
  <c r="C1324" i="16" s="1"/>
  <c r="I1180" i="16"/>
  <c r="E1180" i="16" s="1"/>
  <c r="C1180" i="16" s="1"/>
  <c r="I2044" i="16"/>
  <c r="E2044" i="16" s="1"/>
  <c r="C2044" i="16" s="1"/>
  <c r="I1899" i="16"/>
  <c r="E1899" i="16" s="1"/>
  <c r="C1899" i="16" s="1"/>
  <c r="I1755" i="16"/>
  <c r="E1755" i="16" s="1"/>
  <c r="C1755" i="16" s="1"/>
  <c r="I1611" i="16"/>
  <c r="E1611" i="16" s="1"/>
  <c r="C1611" i="16" s="1"/>
  <c r="I1467" i="16"/>
  <c r="E1467" i="16" s="1"/>
  <c r="C1467" i="16" s="1"/>
  <c r="I1322" i="16"/>
  <c r="E1322" i="16" s="1"/>
  <c r="C1322" i="16" s="1"/>
  <c r="I1179" i="16"/>
  <c r="E1179" i="16" s="1"/>
  <c r="C1179" i="16" s="1"/>
  <c r="I2053" i="16"/>
  <c r="E2053" i="16" s="1"/>
  <c r="C2053" i="16" s="1"/>
  <c r="I1910" i="16"/>
  <c r="E1910" i="16" s="1"/>
  <c r="C1910" i="16" s="1"/>
  <c r="I1765" i="16"/>
  <c r="E1765" i="16" s="1"/>
  <c r="C1765" i="16" s="1"/>
  <c r="I1622" i="16"/>
  <c r="E1622" i="16" s="1"/>
  <c r="C1622" i="16" s="1"/>
  <c r="I1479" i="16"/>
  <c r="E1479" i="16" s="1"/>
  <c r="C1479" i="16" s="1"/>
  <c r="I1334" i="16"/>
  <c r="E1334" i="16" s="1"/>
  <c r="C1334" i="16" s="1"/>
  <c r="I1190" i="16"/>
  <c r="E1190" i="16" s="1"/>
  <c r="C1190" i="16" s="1"/>
  <c r="I2041" i="16"/>
  <c r="E2041" i="16" s="1"/>
  <c r="C2041" i="16" s="1"/>
  <c r="I1886" i="16"/>
  <c r="E1886" i="16" s="1"/>
  <c r="C1886" i="16" s="1"/>
  <c r="I1729" i="16"/>
  <c r="E1729" i="16" s="1"/>
  <c r="C1729" i="16" s="1"/>
  <c r="I1585" i="16"/>
  <c r="E1585" i="16" s="1"/>
  <c r="C1585" i="16" s="1"/>
  <c r="I1442" i="16"/>
  <c r="E1442" i="16" s="1"/>
  <c r="C1442" i="16" s="1"/>
  <c r="I1297" i="16"/>
  <c r="E1297" i="16" s="1"/>
  <c r="C1297" i="16" s="1"/>
  <c r="I1153" i="16"/>
  <c r="E1153" i="16" s="1"/>
  <c r="C1153" i="16" s="1"/>
  <c r="I1010" i="16"/>
  <c r="E1010" i="16" s="1"/>
  <c r="C1010" i="16" s="1"/>
  <c r="I948" i="16"/>
  <c r="E948" i="16" s="1"/>
  <c r="C948" i="16" s="1"/>
  <c r="I804" i="16"/>
  <c r="E804" i="16" s="1"/>
  <c r="C804" i="16" s="1"/>
  <c r="I660" i="16"/>
  <c r="E660" i="16" s="1"/>
  <c r="C660" i="16" s="1"/>
  <c r="I517" i="16"/>
  <c r="E517" i="16" s="1"/>
  <c r="C517" i="16" s="1"/>
  <c r="I372" i="16"/>
  <c r="E372" i="16" s="1"/>
  <c r="C372" i="16" s="1"/>
  <c r="I217" i="16"/>
  <c r="E217" i="16" s="1"/>
  <c r="C217" i="16" s="1"/>
  <c r="I60" i="16"/>
  <c r="E60" i="16" s="1"/>
  <c r="C60" i="16" s="1"/>
  <c r="I960" i="16"/>
  <c r="E960" i="16" s="1"/>
  <c r="C960" i="16" s="1"/>
  <c r="I815" i="16"/>
  <c r="E815" i="16" s="1"/>
  <c r="C815" i="16" s="1"/>
  <c r="I671" i="16"/>
  <c r="E671" i="16" s="1"/>
  <c r="C671" i="16" s="1"/>
  <c r="I515" i="16"/>
  <c r="E515" i="16" s="1"/>
  <c r="C515" i="16" s="1"/>
  <c r="I371" i="16"/>
  <c r="E371" i="16" s="1"/>
  <c r="C371" i="16" s="1"/>
  <c r="I215" i="16"/>
  <c r="E215" i="16" s="1"/>
  <c r="C215" i="16" s="1"/>
  <c r="I72" i="16"/>
  <c r="E72" i="16" s="1"/>
  <c r="C72" i="16" s="1"/>
  <c r="I958" i="16"/>
  <c r="E958" i="16" s="1"/>
  <c r="C958" i="16" s="1"/>
  <c r="I802" i="16"/>
  <c r="E802" i="16" s="1"/>
  <c r="C802" i="16" s="1"/>
  <c r="I658" i="16"/>
  <c r="E658" i="16" s="1"/>
  <c r="C658" i="16" s="1"/>
  <c r="I513" i="16"/>
  <c r="E513" i="16" s="1"/>
  <c r="C513" i="16" s="1"/>
  <c r="I370" i="16"/>
  <c r="E370" i="16" s="1"/>
  <c r="C370" i="16" s="1"/>
  <c r="I226" i="16"/>
  <c r="E226" i="16" s="1"/>
  <c r="C226" i="16" s="1"/>
  <c r="I82" i="16"/>
  <c r="E82" i="16" s="1"/>
  <c r="C82" i="16" s="1"/>
  <c r="I981" i="16"/>
  <c r="E981" i="16" s="1"/>
  <c r="C981" i="16" s="1"/>
  <c r="I838" i="16"/>
  <c r="E838" i="16" s="1"/>
  <c r="C838" i="16" s="1"/>
  <c r="I693" i="16"/>
  <c r="E693" i="16" s="1"/>
  <c r="C693" i="16" s="1"/>
  <c r="I550" i="16"/>
  <c r="E550" i="16" s="1"/>
  <c r="C550" i="16" s="1"/>
  <c r="I405" i="16"/>
  <c r="E405" i="16" s="1"/>
  <c r="C405" i="16" s="1"/>
  <c r="I261" i="16"/>
  <c r="E261" i="16" s="1"/>
  <c r="C261" i="16" s="1"/>
  <c r="I117" i="16"/>
  <c r="E117" i="16" s="1"/>
  <c r="C117" i="16" s="1"/>
  <c r="I991" i="16"/>
  <c r="E991" i="16" s="1"/>
  <c r="C991" i="16" s="1"/>
  <c r="I848" i="16"/>
  <c r="E848" i="16" s="1"/>
  <c r="C848" i="16" s="1"/>
  <c r="I705" i="16"/>
  <c r="E705" i="16" s="1"/>
  <c r="C705" i="16" s="1"/>
  <c r="I559" i="16"/>
  <c r="E559" i="16" s="1"/>
  <c r="C559" i="16" s="1"/>
  <c r="I416" i="16"/>
  <c r="E416" i="16" s="1"/>
  <c r="C416" i="16" s="1"/>
  <c r="I259" i="16"/>
  <c r="E259" i="16" s="1"/>
  <c r="C259" i="16" s="1"/>
  <c r="I115" i="16"/>
  <c r="E115" i="16" s="1"/>
  <c r="C115" i="16" s="1"/>
  <c r="I1003" i="16"/>
  <c r="E1003" i="16" s="1"/>
  <c r="C1003" i="16" s="1"/>
  <c r="I858" i="16"/>
  <c r="E858" i="16" s="1"/>
  <c r="C858" i="16" s="1"/>
  <c r="I715" i="16"/>
  <c r="E715" i="16" s="1"/>
  <c r="C715" i="16" s="1"/>
  <c r="I570" i="16"/>
  <c r="E570" i="16" s="1"/>
  <c r="C570" i="16" s="1"/>
  <c r="I427" i="16"/>
  <c r="E427" i="16" s="1"/>
  <c r="C427" i="16" s="1"/>
  <c r="I283" i="16"/>
  <c r="E283" i="16" s="1"/>
  <c r="C283" i="16" s="1"/>
  <c r="I140" i="16"/>
  <c r="E140" i="16" s="1"/>
  <c r="C140" i="16" s="1"/>
  <c r="I786" i="16"/>
  <c r="E786" i="16" s="1"/>
  <c r="C786" i="16" s="1"/>
  <c r="I642" i="16"/>
  <c r="E642" i="16" s="1"/>
  <c r="C642" i="16" s="1"/>
  <c r="I499" i="16"/>
  <c r="E499" i="16" s="1"/>
  <c r="C499" i="16" s="1"/>
  <c r="I354" i="16"/>
  <c r="E354" i="16" s="1"/>
  <c r="C354" i="16" s="1"/>
  <c r="I210" i="16"/>
  <c r="E210" i="16" s="1"/>
  <c r="C210" i="16" s="1"/>
  <c r="I66" i="16"/>
  <c r="E66" i="16" s="1"/>
  <c r="C66" i="16" s="1"/>
  <c r="I700" i="16"/>
  <c r="E700" i="16" s="1"/>
  <c r="C700" i="16" s="1"/>
  <c r="I558" i="16"/>
  <c r="E558" i="16" s="1"/>
  <c r="C558" i="16" s="1"/>
  <c r="I413" i="16"/>
  <c r="E413" i="16" s="1"/>
  <c r="C413" i="16" s="1"/>
  <c r="I269" i="16"/>
  <c r="E269" i="16" s="1"/>
  <c r="C269" i="16" s="1"/>
  <c r="I125" i="16"/>
  <c r="E125" i="16" s="1"/>
  <c r="C125" i="16" s="1"/>
  <c r="I1024" i="16"/>
  <c r="E1024" i="16" s="1"/>
  <c r="C1024" i="16" s="1"/>
  <c r="I880" i="16"/>
  <c r="E880" i="16" s="1"/>
  <c r="C880" i="16" s="1"/>
  <c r="I736" i="16"/>
  <c r="E736" i="16" s="1"/>
  <c r="C736" i="16" s="1"/>
  <c r="I592" i="16"/>
  <c r="E592" i="16" s="1"/>
  <c r="C592" i="16" s="1"/>
  <c r="I448" i="16"/>
  <c r="E448" i="16" s="1"/>
  <c r="C448" i="16" s="1"/>
  <c r="I304" i="16"/>
  <c r="E304" i="16" s="1"/>
  <c r="C304" i="16" s="1"/>
  <c r="I159" i="16"/>
  <c r="E159" i="16" s="1"/>
  <c r="C159" i="16" s="1"/>
  <c r="I1059" i="16"/>
  <c r="E1059" i="16" s="1"/>
  <c r="C1059" i="16" s="1"/>
  <c r="I915" i="16"/>
  <c r="E915" i="16" s="1"/>
  <c r="C915" i="16" s="1"/>
  <c r="I771" i="16"/>
  <c r="E771" i="16" s="1"/>
  <c r="C771" i="16" s="1"/>
  <c r="I628" i="16"/>
  <c r="E628" i="16" s="1"/>
  <c r="C628" i="16" s="1"/>
  <c r="I482" i="16"/>
  <c r="E482" i="16" s="1"/>
  <c r="C482" i="16" s="1"/>
  <c r="I339" i="16"/>
  <c r="E339" i="16" s="1"/>
  <c r="C339" i="16" s="1"/>
  <c r="I183" i="16"/>
  <c r="E183" i="16" s="1"/>
  <c r="C183" i="16" s="1"/>
  <c r="I1082" i="16"/>
  <c r="E1082" i="16" s="1"/>
  <c r="C1082" i="16" s="1"/>
  <c r="I938" i="16"/>
  <c r="E938" i="16" s="1"/>
  <c r="C938" i="16" s="1"/>
  <c r="I794" i="16"/>
  <c r="E794" i="16" s="1"/>
  <c r="C794" i="16" s="1"/>
  <c r="I650" i="16"/>
  <c r="E650" i="16" s="1"/>
  <c r="C650" i="16" s="1"/>
  <c r="I507" i="16"/>
  <c r="E507" i="16" s="1"/>
  <c r="C507" i="16" s="1"/>
  <c r="I362" i="16"/>
  <c r="E362" i="16" s="1"/>
  <c r="C362" i="16" s="1"/>
  <c r="I218" i="16"/>
  <c r="E218" i="16" s="1"/>
  <c r="C218" i="16" s="1"/>
  <c r="I74" i="16"/>
  <c r="E74" i="16" s="1"/>
  <c r="C74" i="16" s="1"/>
  <c r="I889" i="16"/>
  <c r="E889" i="16" s="1"/>
  <c r="C889" i="16" s="1"/>
  <c r="I745" i="16"/>
  <c r="E745" i="16" s="1"/>
  <c r="C745" i="16" s="1"/>
  <c r="I602" i="16"/>
  <c r="E602" i="16" s="1"/>
  <c r="C602" i="16" s="1"/>
  <c r="I457" i="16"/>
  <c r="E457" i="16" s="1"/>
  <c r="C457" i="16" s="1"/>
  <c r="I313" i="16"/>
  <c r="E313" i="16" s="1"/>
  <c r="C313" i="16" s="1"/>
  <c r="I169" i="16"/>
  <c r="E169" i="16" s="1"/>
  <c r="C169" i="16" s="1"/>
  <c r="I1223" i="16"/>
  <c r="E1223" i="16" s="1"/>
  <c r="C1223" i="16" s="1"/>
  <c r="I1955" i="16"/>
  <c r="E1955" i="16" s="1"/>
  <c r="C1955" i="16" s="1"/>
  <c r="I1751" i="16"/>
  <c r="E1751" i="16" s="1"/>
  <c r="C1751" i="16" s="1"/>
  <c r="I1584" i="16"/>
  <c r="E1584" i="16" s="1"/>
  <c r="C1584" i="16" s="1"/>
  <c r="I1415" i="16"/>
  <c r="E1415" i="16" s="1"/>
  <c r="C1415" i="16" s="1"/>
  <c r="I1235" i="16"/>
  <c r="E1235" i="16" s="1"/>
  <c r="C1235" i="16" s="1"/>
  <c r="I2086" i="16"/>
  <c r="E2086" i="16" s="1"/>
  <c r="C2086" i="16" s="1"/>
  <c r="I1930" i="16"/>
  <c r="E1930" i="16" s="1"/>
  <c r="C1930" i="16" s="1"/>
  <c r="I1763" i="16"/>
  <c r="E1763" i="16" s="1"/>
  <c r="C1763" i="16" s="1"/>
  <c r="I1606" i="16"/>
  <c r="E1606" i="16" s="1"/>
  <c r="C1606" i="16" s="1"/>
  <c r="I1450" i="16"/>
  <c r="E1450" i="16" s="1"/>
  <c r="C1450" i="16" s="1"/>
  <c r="I1293" i="16"/>
  <c r="E1293" i="16" s="1"/>
  <c r="C1293" i="16" s="1"/>
  <c r="I1137" i="16"/>
  <c r="E1137" i="16" s="1"/>
  <c r="C1137" i="16" s="1"/>
  <c r="I1977" i="16"/>
  <c r="E1977" i="16" s="1"/>
  <c r="C1977" i="16" s="1"/>
  <c r="I1834" i="16"/>
  <c r="E1834" i="16" s="1"/>
  <c r="C1834" i="16" s="1"/>
  <c r="I1689" i="16"/>
  <c r="E1689" i="16" s="1"/>
  <c r="C1689" i="16" s="1"/>
  <c r="I1545" i="16"/>
  <c r="E1545" i="16" s="1"/>
  <c r="C1545" i="16" s="1"/>
  <c r="I1401" i="16"/>
  <c r="E1401" i="16" s="1"/>
  <c r="C1401" i="16" s="1"/>
  <c r="I1257" i="16"/>
  <c r="E1257" i="16" s="1"/>
  <c r="C1257" i="16" s="1"/>
  <c r="I1113" i="16"/>
  <c r="E1113" i="16" s="1"/>
  <c r="C1113" i="16" s="1"/>
  <c r="I1963" i="16"/>
  <c r="E1963" i="16" s="1"/>
  <c r="C1963" i="16" s="1"/>
  <c r="I1819" i="16"/>
  <c r="E1819" i="16" s="1"/>
  <c r="C1819" i="16" s="1"/>
  <c r="I1676" i="16"/>
  <c r="E1676" i="16" s="1"/>
  <c r="C1676" i="16" s="1"/>
  <c r="I1532" i="16"/>
  <c r="E1532" i="16" s="1"/>
  <c r="C1532" i="16" s="1"/>
  <c r="I1388" i="16"/>
  <c r="E1388" i="16" s="1"/>
  <c r="C1388" i="16" s="1"/>
  <c r="I1244" i="16"/>
  <c r="E1244" i="16" s="1"/>
  <c r="C1244" i="16" s="1"/>
  <c r="I1100" i="16"/>
  <c r="E1100" i="16" s="1"/>
  <c r="C1100" i="16" s="1"/>
  <c r="I1987" i="16"/>
  <c r="E1987" i="16" s="1"/>
  <c r="C1987" i="16" s="1"/>
  <c r="I1844" i="16"/>
  <c r="E1844" i="16" s="1"/>
  <c r="C1844" i="16" s="1"/>
  <c r="I1699" i="16"/>
  <c r="E1699" i="16" s="1"/>
  <c r="C1699" i="16" s="1"/>
  <c r="I1556" i="16"/>
  <c r="E1556" i="16" s="1"/>
  <c r="C1556" i="16" s="1"/>
  <c r="I1399" i="16"/>
  <c r="E1399" i="16" s="1"/>
  <c r="C1399" i="16" s="1"/>
  <c r="I1243" i="16"/>
  <c r="E1243" i="16" s="1"/>
  <c r="C1243" i="16" s="1"/>
  <c r="I1087" i="16"/>
  <c r="E1087" i="16" s="1"/>
  <c r="C1087" i="16" s="1"/>
  <c r="I1662" i="16"/>
  <c r="E1662" i="16" s="1"/>
  <c r="C1662" i="16" s="1"/>
  <c r="I1517" i="16"/>
  <c r="E1517" i="16" s="1"/>
  <c r="C1517" i="16" s="1"/>
  <c r="I1373" i="16"/>
  <c r="E1373" i="16" s="1"/>
  <c r="C1373" i="16" s="1"/>
  <c r="I1229" i="16"/>
  <c r="E1229" i="16" s="1"/>
  <c r="C1229" i="16" s="1"/>
  <c r="I1086" i="16"/>
  <c r="E1086" i="16" s="1"/>
  <c r="C1086" i="16" s="1"/>
  <c r="I942" i="16"/>
  <c r="E942" i="16" s="1"/>
  <c r="C942" i="16" s="1"/>
  <c r="I1781" i="16"/>
  <c r="E1781" i="16" s="1"/>
  <c r="C1781" i="16" s="1"/>
  <c r="I1637" i="16"/>
  <c r="E1637" i="16" s="1"/>
  <c r="C1637" i="16" s="1"/>
  <c r="I1493" i="16"/>
  <c r="E1493" i="16" s="1"/>
  <c r="C1493" i="16" s="1"/>
  <c r="I1349" i="16"/>
  <c r="E1349" i="16" s="1"/>
  <c r="C1349" i="16" s="1"/>
  <c r="I1205" i="16"/>
  <c r="E1205" i="16" s="1"/>
  <c r="C1205" i="16" s="1"/>
  <c r="I1061" i="16"/>
  <c r="E1061" i="16" s="1"/>
  <c r="C1061" i="16" s="1"/>
  <c r="I916" i="16"/>
  <c r="E916" i="16" s="1"/>
  <c r="C916" i="16" s="1"/>
  <c r="I2031" i="16"/>
  <c r="E2031" i="16" s="1"/>
  <c r="C2031" i="16" s="1"/>
  <c r="I1888" i="16"/>
  <c r="E1888" i="16" s="1"/>
  <c r="C1888" i="16" s="1"/>
  <c r="I1743" i="16"/>
  <c r="E1743" i="16" s="1"/>
  <c r="C1743" i="16" s="1"/>
  <c r="I1601" i="16"/>
  <c r="E1601" i="16" s="1"/>
  <c r="C1601" i="16" s="1"/>
  <c r="I1456" i="16"/>
  <c r="E1456" i="16" s="1"/>
  <c r="C1456" i="16" s="1"/>
  <c r="I1313" i="16"/>
  <c r="E1313" i="16" s="1"/>
  <c r="C1313" i="16" s="1"/>
  <c r="I1168" i="16"/>
  <c r="E1168" i="16" s="1"/>
  <c r="C1168" i="16" s="1"/>
  <c r="I2032" i="16"/>
  <c r="E2032" i="16" s="1"/>
  <c r="C2032" i="16" s="1"/>
  <c r="I1887" i="16"/>
  <c r="E1887" i="16" s="1"/>
  <c r="C1887" i="16" s="1"/>
  <c r="I1744" i="16"/>
  <c r="E1744" i="16" s="1"/>
  <c r="C1744" i="16" s="1"/>
  <c r="I1599" i="16"/>
  <c r="E1599" i="16" s="1"/>
  <c r="C1599" i="16" s="1"/>
  <c r="I1455" i="16"/>
  <c r="E1455" i="16" s="1"/>
  <c r="C1455" i="16" s="1"/>
  <c r="I1311" i="16"/>
  <c r="E1311" i="16" s="1"/>
  <c r="C1311" i="16" s="1"/>
  <c r="I1167" i="16"/>
  <c r="E1167" i="16" s="1"/>
  <c r="C1167" i="16" s="1"/>
  <c r="I2042" i="16"/>
  <c r="E2042" i="16" s="1"/>
  <c r="C2042" i="16" s="1"/>
  <c r="I1898" i="16"/>
  <c r="E1898" i="16" s="1"/>
  <c r="C1898" i="16" s="1"/>
  <c r="I1753" i="16"/>
  <c r="E1753" i="16" s="1"/>
  <c r="C1753" i="16" s="1"/>
  <c r="I1610" i="16"/>
  <c r="E1610" i="16" s="1"/>
  <c r="C1610" i="16" s="1"/>
  <c r="I1466" i="16"/>
  <c r="E1466" i="16" s="1"/>
  <c r="C1466" i="16" s="1"/>
  <c r="I1323" i="16"/>
  <c r="E1323" i="16" s="1"/>
  <c r="C1323" i="16" s="1"/>
  <c r="I1178" i="16"/>
  <c r="E1178" i="16" s="1"/>
  <c r="C1178" i="16" s="1"/>
  <c r="I2029" i="16"/>
  <c r="E2029" i="16" s="1"/>
  <c r="C2029" i="16" s="1"/>
  <c r="I1861" i="16"/>
  <c r="E1861" i="16" s="1"/>
  <c r="C1861" i="16" s="1"/>
  <c r="I1717" i="16"/>
  <c r="E1717" i="16" s="1"/>
  <c r="C1717" i="16" s="1"/>
  <c r="I1572" i="16"/>
  <c r="E1572" i="16" s="1"/>
  <c r="C1572" i="16" s="1"/>
  <c r="I1429" i="16"/>
  <c r="E1429" i="16" s="1"/>
  <c r="C1429" i="16" s="1"/>
  <c r="I1285" i="16"/>
  <c r="E1285" i="16" s="1"/>
  <c r="C1285" i="16" s="1"/>
  <c r="I1141" i="16"/>
  <c r="E1141" i="16" s="1"/>
  <c r="C1141" i="16" s="1"/>
  <c r="I1080" i="16"/>
  <c r="E1080" i="16" s="1"/>
  <c r="C1080" i="16" s="1"/>
  <c r="I936" i="16"/>
  <c r="E936" i="16" s="1"/>
  <c r="C936" i="16" s="1"/>
  <c r="I792" i="16"/>
  <c r="E792" i="16" s="1"/>
  <c r="C792" i="16" s="1"/>
  <c r="I648" i="16"/>
  <c r="E648" i="16" s="1"/>
  <c r="C648" i="16" s="1"/>
  <c r="I504" i="16"/>
  <c r="E504" i="16" s="1"/>
  <c r="C504" i="16" s="1"/>
  <c r="I360" i="16"/>
  <c r="E360" i="16" s="1"/>
  <c r="C360" i="16" s="1"/>
  <c r="I204" i="16"/>
  <c r="E204" i="16" s="1"/>
  <c r="C204" i="16" s="1"/>
  <c r="I56" i="16"/>
  <c r="E56" i="16" s="1"/>
  <c r="C56" i="16" s="1"/>
  <c r="I947" i="16"/>
  <c r="E947" i="16" s="1"/>
  <c r="C947" i="16" s="1"/>
  <c r="I803" i="16"/>
  <c r="E803" i="16" s="1"/>
  <c r="C803" i="16" s="1"/>
  <c r="I659" i="16"/>
  <c r="E659" i="16" s="1"/>
  <c r="C659" i="16" s="1"/>
  <c r="I503" i="16"/>
  <c r="E503" i="16" s="1"/>
  <c r="C503" i="16" s="1"/>
  <c r="I359" i="16"/>
  <c r="E359" i="16" s="1"/>
  <c r="C359" i="16" s="1"/>
  <c r="I203" i="16"/>
  <c r="E203" i="16" s="1"/>
  <c r="C203" i="16" s="1"/>
  <c r="I58" i="16"/>
  <c r="E58" i="16" s="1"/>
  <c r="C58" i="16" s="1"/>
  <c r="I946" i="16"/>
  <c r="E946" i="16" s="1"/>
  <c r="C946" i="16" s="1"/>
  <c r="I791" i="16"/>
  <c r="E791" i="16" s="1"/>
  <c r="C791" i="16" s="1"/>
  <c r="I646" i="16"/>
  <c r="E646" i="16" s="1"/>
  <c r="C646" i="16" s="1"/>
  <c r="I502" i="16"/>
  <c r="E502" i="16" s="1"/>
  <c r="C502" i="16" s="1"/>
  <c r="I358" i="16"/>
  <c r="E358" i="16" s="1"/>
  <c r="C358" i="16" s="1"/>
  <c r="I214" i="16"/>
  <c r="E214" i="16" s="1"/>
  <c r="C214" i="16" s="1"/>
  <c r="I70" i="16"/>
  <c r="E70" i="16" s="1"/>
  <c r="C70" i="16" s="1"/>
  <c r="I969" i="16"/>
  <c r="E969" i="16" s="1"/>
  <c r="C969" i="16" s="1"/>
  <c r="I826" i="16"/>
  <c r="E826" i="16" s="1"/>
  <c r="C826" i="16" s="1"/>
  <c r="I681" i="16"/>
  <c r="E681" i="16" s="1"/>
  <c r="C681" i="16" s="1"/>
  <c r="I538" i="16"/>
  <c r="E538" i="16" s="1"/>
  <c r="C538" i="16" s="1"/>
  <c r="I393" i="16"/>
  <c r="E393" i="16" s="1"/>
  <c r="C393" i="16" s="1"/>
  <c r="I249" i="16"/>
  <c r="E249" i="16" s="1"/>
  <c r="C249" i="16" s="1"/>
  <c r="I105" i="16"/>
  <c r="E105" i="16" s="1"/>
  <c r="C105" i="16" s="1"/>
  <c r="I980" i="16"/>
  <c r="E980" i="16" s="1"/>
  <c r="C980" i="16" s="1"/>
  <c r="I835" i="16"/>
  <c r="E835" i="16" s="1"/>
  <c r="C835" i="16" s="1"/>
  <c r="I692" i="16"/>
  <c r="E692" i="16" s="1"/>
  <c r="C692" i="16" s="1"/>
  <c r="I547" i="16"/>
  <c r="E547" i="16" s="1"/>
  <c r="C547" i="16" s="1"/>
  <c r="I404" i="16"/>
  <c r="E404" i="16" s="1"/>
  <c r="C404" i="16" s="1"/>
  <c r="I248" i="16"/>
  <c r="E248" i="16" s="1"/>
  <c r="C248" i="16" s="1"/>
  <c r="I104" i="16"/>
  <c r="E104" i="16" s="1"/>
  <c r="C104" i="16" s="1"/>
  <c r="I992" i="16"/>
  <c r="E992" i="16" s="1"/>
  <c r="C992" i="16" s="1"/>
  <c r="I847" i="16"/>
  <c r="E847" i="16" s="1"/>
  <c r="C847" i="16" s="1"/>
  <c r="I703" i="16"/>
  <c r="E703" i="16" s="1"/>
  <c r="C703" i="16" s="1"/>
  <c r="I560" i="16"/>
  <c r="E560" i="16" s="1"/>
  <c r="C560" i="16" s="1"/>
  <c r="I415" i="16"/>
  <c r="E415" i="16" s="1"/>
  <c r="C415" i="16" s="1"/>
  <c r="I271" i="16"/>
  <c r="E271" i="16" s="1"/>
  <c r="C271" i="16" s="1"/>
  <c r="I128" i="16"/>
  <c r="E128" i="16" s="1"/>
  <c r="C128" i="16" s="1"/>
  <c r="I774" i="16"/>
  <c r="E774" i="16" s="1"/>
  <c r="C774" i="16" s="1"/>
  <c r="I630" i="16"/>
  <c r="E630" i="16" s="1"/>
  <c r="C630" i="16" s="1"/>
  <c r="I485" i="16"/>
  <c r="E485" i="16" s="1"/>
  <c r="C485" i="16" s="1"/>
  <c r="I342" i="16"/>
  <c r="E342" i="16" s="1"/>
  <c r="C342" i="16" s="1"/>
  <c r="I198" i="16"/>
  <c r="E198" i="16" s="1"/>
  <c r="C198" i="16" s="1"/>
  <c r="I55" i="16"/>
  <c r="E55" i="16" s="1"/>
  <c r="C55" i="16" s="1"/>
  <c r="I689" i="16"/>
  <c r="E689" i="16" s="1"/>
  <c r="C689" i="16" s="1"/>
  <c r="I546" i="16"/>
  <c r="E546" i="16" s="1"/>
  <c r="C546" i="16" s="1"/>
  <c r="I401" i="16"/>
  <c r="E401" i="16" s="1"/>
  <c r="C401" i="16" s="1"/>
  <c r="I257" i="16"/>
  <c r="E257" i="16" s="1"/>
  <c r="C257" i="16" s="1"/>
  <c r="I112" i="16"/>
  <c r="E112" i="16" s="1"/>
  <c r="C112" i="16" s="1"/>
  <c r="I1012" i="16"/>
  <c r="E1012" i="16" s="1"/>
  <c r="C1012" i="16" s="1"/>
  <c r="I868" i="16"/>
  <c r="E868" i="16" s="1"/>
  <c r="C868" i="16" s="1"/>
  <c r="I724" i="16"/>
  <c r="E724" i="16" s="1"/>
  <c r="C724" i="16" s="1"/>
  <c r="I581" i="16"/>
  <c r="E581" i="16" s="1"/>
  <c r="C581" i="16" s="1"/>
  <c r="I436" i="16"/>
  <c r="E436" i="16" s="1"/>
  <c r="C436" i="16" s="1"/>
  <c r="I292" i="16"/>
  <c r="E292" i="16" s="1"/>
  <c r="C292" i="16" s="1"/>
  <c r="I147" i="16"/>
  <c r="E147" i="16" s="1"/>
  <c r="C147" i="16" s="1"/>
  <c r="I1047" i="16"/>
  <c r="E1047" i="16" s="1"/>
  <c r="C1047" i="16" s="1"/>
  <c r="I902" i="16"/>
  <c r="E902" i="16" s="1"/>
  <c r="C902" i="16" s="1"/>
  <c r="I759" i="16"/>
  <c r="E759" i="16" s="1"/>
  <c r="C759" i="16" s="1"/>
  <c r="I615" i="16"/>
  <c r="E615" i="16" s="1"/>
  <c r="C615" i="16" s="1"/>
  <c r="I470" i="16"/>
  <c r="E470" i="16" s="1"/>
  <c r="C470" i="16" s="1"/>
  <c r="I327" i="16"/>
  <c r="E327" i="16" s="1"/>
  <c r="C327" i="16" s="1"/>
  <c r="I172" i="16"/>
  <c r="E172" i="16" s="1"/>
  <c r="C172" i="16" s="1"/>
  <c r="I1070" i="16"/>
  <c r="E1070" i="16" s="1"/>
  <c r="C1070" i="16" s="1"/>
  <c r="I926" i="16"/>
  <c r="E926" i="16" s="1"/>
  <c r="C926" i="16" s="1"/>
  <c r="I782" i="16"/>
  <c r="E782" i="16" s="1"/>
  <c r="C782" i="16" s="1"/>
  <c r="I638" i="16"/>
  <c r="E638" i="16" s="1"/>
  <c r="C638" i="16" s="1"/>
  <c r="I495" i="16"/>
  <c r="E495" i="16" s="1"/>
  <c r="C495" i="16" s="1"/>
  <c r="I350" i="16"/>
  <c r="E350" i="16" s="1"/>
  <c r="C350" i="16" s="1"/>
  <c r="I206" i="16"/>
  <c r="E206" i="16" s="1"/>
  <c r="C206" i="16" s="1"/>
  <c r="I62" i="16"/>
  <c r="E62" i="16" s="1"/>
  <c r="C62" i="16" s="1"/>
  <c r="I877" i="16"/>
  <c r="E877" i="16" s="1"/>
  <c r="C877" i="16" s="1"/>
  <c r="I732" i="16"/>
  <c r="E732" i="16" s="1"/>
  <c r="C732" i="16" s="1"/>
  <c r="I589" i="16"/>
  <c r="E589" i="16" s="1"/>
  <c r="C589" i="16" s="1"/>
  <c r="I445" i="16"/>
  <c r="E445" i="16" s="1"/>
  <c r="C445" i="16" s="1"/>
  <c r="I301" i="16"/>
  <c r="E301" i="16" s="1"/>
  <c r="C301" i="16" s="1"/>
  <c r="I1199" i="16"/>
  <c r="E1199" i="16" s="1"/>
  <c r="C1199" i="16" s="1"/>
  <c r="I1931" i="16"/>
  <c r="E1931" i="16" s="1"/>
  <c r="C1931" i="16" s="1"/>
  <c r="I1739" i="16"/>
  <c r="E1739" i="16" s="1"/>
  <c r="C1739" i="16" s="1"/>
  <c r="I1571" i="16"/>
  <c r="E1571" i="16" s="1"/>
  <c r="C1571" i="16" s="1"/>
  <c r="I1391" i="16"/>
  <c r="E1391" i="16" s="1"/>
  <c r="C1391" i="16" s="1"/>
  <c r="I1224" i="16"/>
  <c r="E1224" i="16" s="1"/>
  <c r="C1224" i="16" s="1"/>
  <c r="I2074" i="16"/>
  <c r="E2074" i="16" s="1"/>
  <c r="C2074" i="16" s="1"/>
  <c r="I1918" i="16"/>
  <c r="E1918" i="16" s="1"/>
  <c r="C1918" i="16" s="1"/>
  <c r="I1750" i="16"/>
  <c r="E1750" i="16" s="1"/>
  <c r="C1750" i="16" s="1"/>
  <c r="I1593" i="16"/>
  <c r="E1593" i="16" s="1"/>
  <c r="C1593" i="16" s="1"/>
  <c r="I1437" i="16"/>
  <c r="E1437" i="16" s="1"/>
  <c r="C1437" i="16" s="1"/>
  <c r="I1281" i="16"/>
  <c r="E1281" i="16" s="1"/>
  <c r="C1281" i="16" s="1"/>
  <c r="I1126" i="16"/>
  <c r="E1126" i="16" s="1"/>
  <c r="C1126" i="16" s="1"/>
  <c r="I1965" i="16"/>
  <c r="E1965" i="16" s="1"/>
  <c r="C1965" i="16" s="1"/>
  <c r="I1821" i="16"/>
  <c r="E1821" i="16" s="1"/>
  <c r="C1821" i="16" s="1"/>
  <c r="I1678" i="16"/>
  <c r="E1678" i="16" s="1"/>
  <c r="C1678" i="16" s="1"/>
  <c r="I1534" i="16"/>
  <c r="E1534" i="16" s="1"/>
  <c r="C1534" i="16" s="1"/>
  <c r="I1389" i="16"/>
  <c r="E1389" i="16" s="1"/>
  <c r="C1389" i="16" s="1"/>
  <c r="I1246" i="16"/>
  <c r="E1246" i="16" s="1"/>
  <c r="C1246" i="16" s="1"/>
  <c r="I1101" i="16"/>
  <c r="E1101" i="16" s="1"/>
  <c r="C1101" i="16" s="1"/>
  <c r="I1951" i="16"/>
  <c r="E1951" i="16" s="1"/>
  <c r="C1951" i="16" s="1"/>
  <c r="I1807" i="16"/>
  <c r="E1807" i="16" s="1"/>
  <c r="C1807" i="16" s="1"/>
  <c r="I1664" i="16"/>
  <c r="E1664" i="16" s="1"/>
  <c r="C1664" i="16" s="1"/>
  <c r="I1520" i="16"/>
  <c r="E1520" i="16" s="1"/>
  <c r="C1520" i="16" s="1"/>
  <c r="I1376" i="16"/>
  <c r="E1376" i="16" s="1"/>
  <c r="C1376" i="16" s="1"/>
  <c r="I1232" i="16"/>
  <c r="E1232" i="16" s="1"/>
  <c r="C1232" i="16" s="1"/>
  <c r="I1088" i="16"/>
  <c r="E1088" i="16" s="1"/>
  <c r="C1088" i="16" s="1"/>
  <c r="I1975" i="16"/>
  <c r="E1975" i="16" s="1"/>
  <c r="C1975" i="16" s="1"/>
  <c r="I1831" i="16"/>
  <c r="E1831" i="16" s="1"/>
  <c r="C1831" i="16" s="1"/>
  <c r="I1687" i="16"/>
  <c r="E1687" i="16" s="1"/>
  <c r="C1687" i="16" s="1"/>
  <c r="I1531" i="16"/>
  <c r="E1531" i="16" s="1"/>
  <c r="C1531" i="16" s="1"/>
  <c r="I1387" i="16"/>
  <c r="E1387" i="16" s="1"/>
  <c r="C1387" i="16" s="1"/>
  <c r="I1231" i="16"/>
  <c r="E1231" i="16" s="1"/>
  <c r="C1231" i="16" s="1"/>
  <c r="I1794" i="16"/>
  <c r="E1794" i="16" s="1"/>
  <c r="C1794" i="16" s="1"/>
  <c r="I1650" i="16"/>
  <c r="E1650" i="16" s="1"/>
  <c r="C1650" i="16" s="1"/>
  <c r="I1506" i="16"/>
  <c r="E1506" i="16" s="1"/>
  <c r="C1506" i="16" s="1"/>
  <c r="I1362" i="16"/>
  <c r="E1362" i="16" s="1"/>
  <c r="C1362" i="16" s="1"/>
  <c r="I1218" i="16"/>
  <c r="E1218" i="16" s="1"/>
  <c r="C1218" i="16" s="1"/>
  <c r="I1074" i="16"/>
  <c r="E1074" i="16" s="1"/>
  <c r="C1074" i="16" s="1"/>
  <c r="I930" i="16"/>
  <c r="E930" i="16" s="1"/>
  <c r="C930" i="16" s="1"/>
  <c r="I1770" i="16"/>
  <c r="E1770" i="16" s="1"/>
  <c r="C1770" i="16" s="1"/>
  <c r="I1626" i="16"/>
  <c r="E1626" i="16" s="1"/>
  <c r="C1626" i="16" s="1"/>
  <c r="I1481" i="16"/>
  <c r="E1481" i="16" s="1"/>
  <c r="C1481" i="16" s="1"/>
  <c r="I1337" i="16"/>
  <c r="E1337" i="16" s="1"/>
  <c r="C1337" i="16" s="1"/>
  <c r="I1193" i="16"/>
  <c r="E1193" i="16" s="1"/>
  <c r="C1193" i="16" s="1"/>
  <c r="I1049" i="16"/>
  <c r="E1049" i="16" s="1"/>
  <c r="C1049" i="16" s="1"/>
  <c r="I905" i="16"/>
  <c r="E905" i="16" s="1"/>
  <c r="C905" i="16" s="1"/>
  <c r="I2021" i="16"/>
  <c r="E2021" i="16" s="1"/>
  <c r="C2021" i="16" s="1"/>
  <c r="I1875" i="16"/>
  <c r="E1875" i="16" s="1"/>
  <c r="C1875" i="16" s="1"/>
  <c r="I1733" i="16"/>
  <c r="E1733" i="16" s="1"/>
  <c r="C1733" i="16" s="1"/>
  <c r="I1588" i="16"/>
  <c r="E1588" i="16" s="1"/>
  <c r="C1588" i="16" s="1"/>
  <c r="I1445" i="16"/>
  <c r="E1445" i="16" s="1"/>
  <c r="C1445" i="16" s="1"/>
  <c r="I1300" i="16"/>
  <c r="E1300" i="16" s="1"/>
  <c r="C1300" i="16" s="1"/>
  <c r="I1155" i="16"/>
  <c r="E1155" i="16" s="1"/>
  <c r="C1155" i="16" s="1"/>
  <c r="I2019" i="16"/>
  <c r="E2019" i="16" s="1"/>
  <c r="C2019" i="16" s="1"/>
  <c r="I1876" i="16"/>
  <c r="E1876" i="16" s="1"/>
  <c r="C1876" i="16" s="1"/>
  <c r="I1731" i="16"/>
  <c r="E1731" i="16" s="1"/>
  <c r="C1731" i="16" s="1"/>
  <c r="I1586" i="16"/>
  <c r="E1586" i="16" s="1"/>
  <c r="C1586" i="16" s="1"/>
  <c r="I1443" i="16"/>
  <c r="E1443" i="16" s="1"/>
  <c r="C1443" i="16" s="1"/>
  <c r="I1299" i="16"/>
  <c r="E1299" i="16" s="1"/>
  <c r="C1299" i="16" s="1"/>
  <c r="I1156" i="16"/>
  <c r="E1156" i="16" s="1"/>
  <c r="C1156" i="16" s="1"/>
  <c r="I2030" i="16"/>
  <c r="E2030" i="16" s="1"/>
  <c r="C2030" i="16" s="1"/>
  <c r="I1885" i="16"/>
  <c r="E1885" i="16" s="1"/>
  <c r="C1885" i="16" s="1"/>
  <c r="I1741" i="16"/>
  <c r="E1741" i="16" s="1"/>
  <c r="C1741" i="16" s="1"/>
  <c r="I1597" i="16"/>
  <c r="E1597" i="16" s="1"/>
  <c r="C1597" i="16" s="1"/>
  <c r="I1454" i="16"/>
  <c r="E1454" i="16" s="1"/>
  <c r="C1454" i="16" s="1"/>
  <c r="I1309" i="16"/>
  <c r="E1309" i="16" s="1"/>
  <c r="C1309" i="16" s="1"/>
  <c r="I1165" i="16"/>
  <c r="E1165" i="16" s="1"/>
  <c r="C1165" i="16" s="1"/>
  <c r="I2017" i="16"/>
  <c r="E2017" i="16" s="1"/>
  <c r="C2017" i="16" s="1"/>
  <c r="I1849" i="16"/>
  <c r="E1849" i="16" s="1"/>
  <c r="C1849" i="16" s="1"/>
  <c r="I1706" i="16"/>
  <c r="E1706" i="16" s="1"/>
  <c r="C1706" i="16" s="1"/>
  <c r="I1560" i="16"/>
  <c r="E1560" i="16" s="1"/>
  <c r="C1560" i="16" s="1"/>
  <c r="I1417" i="16"/>
  <c r="E1417" i="16" s="1"/>
  <c r="C1417" i="16" s="1"/>
  <c r="I1272" i="16"/>
  <c r="E1272" i="16" s="1"/>
  <c r="C1272" i="16" s="1"/>
  <c r="I1129" i="16"/>
  <c r="E1129" i="16" s="1"/>
  <c r="C1129" i="16" s="1"/>
  <c r="I1068" i="16"/>
  <c r="E1068" i="16" s="1"/>
  <c r="C1068" i="16" s="1"/>
  <c r="I924" i="16"/>
  <c r="E924" i="16" s="1"/>
  <c r="C924" i="16" s="1"/>
  <c r="I781" i="16"/>
  <c r="E781" i="16" s="1"/>
  <c r="C781" i="16" s="1"/>
  <c r="I637" i="16"/>
  <c r="E637" i="16" s="1"/>
  <c r="C637" i="16" s="1"/>
  <c r="I492" i="16"/>
  <c r="E492" i="16" s="1"/>
  <c r="C492" i="16" s="1"/>
  <c r="I348" i="16"/>
  <c r="E348" i="16" s="1"/>
  <c r="C348" i="16" s="1"/>
  <c r="I192" i="16"/>
  <c r="E192" i="16" s="1"/>
  <c r="C192" i="16" s="1"/>
  <c r="I1079" i="16"/>
  <c r="E1079" i="16" s="1"/>
  <c r="C1079" i="16" s="1"/>
  <c r="I935" i="16"/>
  <c r="E935" i="16" s="1"/>
  <c r="C935" i="16" s="1"/>
  <c r="I790" i="16"/>
  <c r="E790" i="16" s="1"/>
  <c r="C790" i="16" s="1"/>
  <c r="I647" i="16"/>
  <c r="E647" i="16" s="1"/>
  <c r="C647" i="16" s="1"/>
  <c r="I491" i="16"/>
  <c r="E491" i="16" s="1"/>
  <c r="C491" i="16" s="1"/>
  <c r="I347" i="16"/>
  <c r="E347" i="16" s="1"/>
  <c r="C347" i="16" s="1"/>
  <c r="I190" i="16"/>
  <c r="E190" i="16" s="1"/>
  <c r="C190" i="16" s="1"/>
  <c r="I46" i="16"/>
  <c r="E46" i="16" s="1"/>
  <c r="C46" i="16" s="1"/>
  <c r="I934" i="16"/>
  <c r="E934" i="16" s="1"/>
  <c r="C934" i="16" s="1"/>
  <c r="I778" i="16"/>
  <c r="E778" i="16" s="1"/>
  <c r="C778" i="16" s="1"/>
  <c r="I634" i="16"/>
  <c r="E634" i="16" s="1"/>
  <c r="C634" i="16" s="1"/>
  <c r="I490" i="16"/>
  <c r="E490" i="16" s="1"/>
  <c r="C490" i="16" s="1"/>
  <c r="I346" i="16"/>
  <c r="E346" i="16" s="1"/>
  <c r="C346" i="16" s="1"/>
  <c r="I202" i="16"/>
  <c r="E202" i="16" s="1"/>
  <c r="C202" i="16" s="1"/>
  <c r="I59" i="16"/>
  <c r="E59" i="16" s="1"/>
  <c r="C59" i="16" s="1"/>
  <c r="I956" i="16"/>
  <c r="E956" i="16" s="1"/>
  <c r="C956" i="16" s="1"/>
  <c r="I813" i="16"/>
  <c r="E813" i="16" s="1"/>
  <c r="C813" i="16" s="1"/>
  <c r="I669" i="16"/>
  <c r="E669" i="16" s="1"/>
  <c r="C669" i="16" s="1"/>
  <c r="I526" i="16"/>
  <c r="E526" i="16" s="1"/>
  <c r="C526" i="16" s="1"/>
  <c r="I381" i="16"/>
  <c r="E381" i="16" s="1"/>
  <c r="C381" i="16" s="1"/>
  <c r="I237" i="16"/>
  <c r="E237" i="16" s="1"/>
  <c r="C237" i="16" s="1"/>
  <c r="I92" i="16"/>
  <c r="E92" i="16" s="1"/>
  <c r="C92" i="16" s="1"/>
  <c r="I968" i="16"/>
  <c r="E968" i="16" s="1"/>
  <c r="C968" i="16" s="1"/>
  <c r="I824" i="16"/>
  <c r="E824" i="16" s="1"/>
  <c r="C824" i="16" s="1"/>
  <c r="I679" i="16"/>
  <c r="E679" i="16" s="1"/>
  <c r="C679" i="16" s="1"/>
  <c r="I535" i="16"/>
  <c r="E535" i="16" s="1"/>
  <c r="C535" i="16" s="1"/>
  <c r="I392" i="16"/>
  <c r="E392" i="16" s="1"/>
  <c r="C392" i="16" s="1"/>
  <c r="I236" i="16"/>
  <c r="E236" i="16" s="1"/>
  <c r="C236" i="16" s="1"/>
  <c r="I93" i="16"/>
  <c r="E93" i="16" s="1"/>
  <c r="C93" i="16" s="1"/>
  <c r="I979" i="16"/>
  <c r="E979" i="16" s="1"/>
  <c r="C979" i="16" s="1"/>
  <c r="I836" i="16"/>
  <c r="E836" i="16" s="1"/>
  <c r="C836" i="16" s="1"/>
  <c r="I691" i="16"/>
  <c r="E691" i="16" s="1"/>
  <c r="C691" i="16" s="1"/>
  <c r="I548" i="16"/>
  <c r="E548" i="16" s="1"/>
  <c r="C548" i="16" s="1"/>
  <c r="I403" i="16"/>
  <c r="E403" i="16" s="1"/>
  <c r="C403" i="16" s="1"/>
  <c r="I260" i="16"/>
  <c r="E260" i="16" s="1"/>
  <c r="C260" i="16" s="1"/>
  <c r="I116" i="16"/>
  <c r="E116" i="16" s="1"/>
  <c r="C116" i="16" s="1"/>
  <c r="I762" i="16"/>
  <c r="E762" i="16" s="1"/>
  <c r="C762" i="16" s="1"/>
  <c r="I618" i="16"/>
  <c r="E618" i="16" s="1"/>
  <c r="C618" i="16" s="1"/>
  <c r="I473" i="16"/>
  <c r="E473" i="16" s="1"/>
  <c r="C473" i="16" s="1"/>
  <c r="I330" i="16"/>
  <c r="E330" i="16" s="1"/>
  <c r="C330" i="16" s="1"/>
  <c r="I186" i="16"/>
  <c r="E186" i="16" s="1"/>
  <c r="C186" i="16" s="1"/>
  <c r="I822" i="16"/>
  <c r="E822" i="16" s="1"/>
  <c r="C822" i="16" s="1"/>
  <c r="I677" i="16"/>
  <c r="E677" i="16" s="1"/>
  <c r="C677" i="16" s="1"/>
  <c r="I533" i="16"/>
  <c r="E533" i="16" s="1"/>
  <c r="C533" i="16" s="1"/>
  <c r="I389" i="16"/>
  <c r="E389" i="16" s="1"/>
  <c r="C389" i="16" s="1"/>
  <c r="I246" i="16"/>
  <c r="E246" i="16" s="1"/>
  <c r="C246" i="16" s="1"/>
  <c r="I101" i="16"/>
  <c r="E101" i="16" s="1"/>
  <c r="C101" i="16" s="1"/>
  <c r="I1001" i="16"/>
  <c r="E1001" i="16" s="1"/>
  <c r="C1001" i="16" s="1"/>
  <c r="I857" i="16"/>
  <c r="E857" i="16" s="1"/>
  <c r="C857" i="16" s="1"/>
  <c r="I712" i="16"/>
  <c r="E712" i="16" s="1"/>
  <c r="C712" i="16" s="1"/>
  <c r="I568" i="16"/>
  <c r="E568" i="16" s="1"/>
  <c r="C568" i="16" s="1"/>
  <c r="I424" i="16"/>
  <c r="E424" i="16" s="1"/>
  <c r="C424" i="16" s="1"/>
  <c r="I280" i="16"/>
  <c r="E280" i="16" s="1"/>
  <c r="C280" i="16" s="1"/>
  <c r="I137" i="16"/>
  <c r="E137" i="16" s="1"/>
  <c r="C137" i="16" s="1"/>
  <c r="I1035" i="16"/>
  <c r="E1035" i="16" s="1"/>
  <c r="C1035" i="16" s="1"/>
  <c r="I890" i="16"/>
  <c r="E890" i="16" s="1"/>
  <c r="C890" i="16" s="1"/>
  <c r="I747" i="16"/>
  <c r="E747" i="16" s="1"/>
  <c r="C747" i="16" s="1"/>
  <c r="I603" i="16"/>
  <c r="E603" i="16" s="1"/>
  <c r="C603" i="16" s="1"/>
  <c r="I459" i="16"/>
  <c r="E459" i="16" s="1"/>
  <c r="C459" i="16" s="1"/>
  <c r="I316" i="16"/>
  <c r="E316" i="16" s="1"/>
  <c r="C316" i="16" s="1"/>
  <c r="I160" i="16"/>
  <c r="E160" i="16" s="1"/>
  <c r="C160" i="16" s="1"/>
  <c r="I1058" i="16"/>
  <c r="E1058" i="16" s="1"/>
  <c r="C1058" i="16" s="1"/>
  <c r="I914" i="16"/>
  <c r="E914" i="16" s="1"/>
  <c r="C914" i="16" s="1"/>
  <c r="I770" i="16"/>
  <c r="E770" i="16" s="1"/>
  <c r="C770" i="16" s="1"/>
  <c r="I626" i="16"/>
  <c r="E626" i="16" s="1"/>
  <c r="C626" i="16" s="1"/>
  <c r="I483" i="16"/>
  <c r="E483" i="16" s="1"/>
  <c r="C483" i="16" s="1"/>
  <c r="I1152" i="16"/>
  <c r="E1152" i="16" s="1"/>
  <c r="C1152" i="16" s="1"/>
  <c r="I1919" i="16"/>
  <c r="E1919" i="16" s="1"/>
  <c r="C1919" i="16" s="1"/>
  <c r="I1728" i="16"/>
  <c r="E1728" i="16" s="1"/>
  <c r="C1728" i="16" s="1"/>
  <c r="I1558" i="16"/>
  <c r="E1558" i="16" s="1"/>
  <c r="C1558" i="16" s="1"/>
  <c r="I1379" i="16"/>
  <c r="E1379" i="16" s="1"/>
  <c r="C1379" i="16" s="1"/>
  <c r="I1211" i="16"/>
  <c r="E1211" i="16" s="1"/>
  <c r="C1211" i="16" s="1"/>
  <c r="I2062" i="16"/>
  <c r="E2062" i="16" s="1"/>
  <c r="C2062" i="16" s="1"/>
  <c r="I1907" i="16"/>
  <c r="E1907" i="16" s="1"/>
  <c r="C1907" i="16" s="1"/>
  <c r="I1737" i="16"/>
  <c r="E1737" i="16" s="1"/>
  <c r="C1737" i="16" s="1"/>
  <c r="I1582" i="16"/>
  <c r="E1582" i="16" s="1"/>
  <c r="C1582" i="16" s="1"/>
  <c r="I1426" i="16"/>
  <c r="E1426" i="16" s="1"/>
  <c r="C1426" i="16" s="1"/>
  <c r="I1271" i="16"/>
  <c r="E1271" i="16" s="1"/>
  <c r="C1271" i="16" s="1"/>
  <c r="I1114" i="16"/>
  <c r="E1114" i="16" s="1"/>
  <c r="C1114" i="16" s="1"/>
  <c r="I1953" i="16"/>
  <c r="E1953" i="16" s="1"/>
  <c r="C1953" i="16" s="1"/>
  <c r="I1809" i="16"/>
  <c r="E1809" i="16" s="1"/>
  <c r="C1809" i="16" s="1"/>
  <c r="I1665" i="16"/>
  <c r="E1665" i="16" s="1"/>
  <c r="C1665" i="16" s="1"/>
  <c r="I1521" i="16"/>
  <c r="E1521" i="16" s="1"/>
  <c r="C1521" i="16" s="1"/>
  <c r="I1377" i="16"/>
  <c r="E1377" i="16" s="1"/>
  <c r="C1377" i="16" s="1"/>
  <c r="I1233" i="16"/>
  <c r="E1233" i="16" s="1"/>
  <c r="C1233" i="16" s="1"/>
  <c r="I1090" i="16"/>
  <c r="E1090" i="16" s="1"/>
  <c r="C1090" i="16" s="1"/>
  <c r="I1940" i="16"/>
  <c r="E1940" i="16" s="1"/>
  <c r="C1940" i="16" s="1"/>
  <c r="I1796" i="16"/>
  <c r="E1796" i="16" s="1"/>
  <c r="C1796" i="16" s="1"/>
  <c r="I1651" i="16"/>
  <c r="E1651" i="16" s="1"/>
  <c r="C1651" i="16" s="1"/>
  <c r="I1508" i="16"/>
  <c r="E1508" i="16" s="1"/>
  <c r="C1508" i="16" s="1"/>
  <c r="I1363" i="16"/>
  <c r="E1363" i="16" s="1"/>
  <c r="C1363" i="16" s="1"/>
  <c r="I1220" i="16"/>
  <c r="E1220" i="16" s="1"/>
  <c r="C1220" i="16" s="1"/>
  <c r="I1076" i="16"/>
  <c r="E1076" i="16" s="1"/>
  <c r="C1076" i="16" s="1"/>
  <c r="I1964" i="16"/>
  <c r="E1964" i="16" s="1"/>
  <c r="C1964" i="16" s="1"/>
  <c r="I1820" i="16"/>
  <c r="E1820" i="16" s="1"/>
  <c r="C1820" i="16" s="1"/>
  <c r="I1675" i="16"/>
  <c r="E1675" i="16" s="1"/>
  <c r="C1675" i="16" s="1"/>
  <c r="I1519" i="16"/>
  <c r="E1519" i="16" s="1"/>
  <c r="C1519" i="16" s="1"/>
  <c r="I1375" i="16"/>
  <c r="E1375" i="16" s="1"/>
  <c r="C1375" i="16" s="1"/>
  <c r="I1219" i="16"/>
  <c r="E1219" i="16" s="1"/>
  <c r="C1219" i="16" s="1"/>
  <c r="I1782" i="16"/>
  <c r="E1782" i="16" s="1"/>
  <c r="C1782" i="16" s="1"/>
  <c r="I1639" i="16"/>
  <c r="E1639" i="16" s="1"/>
  <c r="C1639" i="16" s="1"/>
  <c r="I1495" i="16"/>
  <c r="E1495" i="16" s="1"/>
  <c r="C1495" i="16" s="1"/>
  <c r="I1350" i="16"/>
  <c r="E1350" i="16" s="1"/>
  <c r="C1350" i="16" s="1"/>
  <c r="I1207" i="16"/>
  <c r="E1207" i="16" s="1"/>
  <c r="C1207" i="16" s="1"/>
  <c r="I1062" i="16"/>
  <c r="E1062" i="16" s="1"/>
  <c r="C1062" i="16" s="1"/>
  <c r="I918" i="16"/>
  <c r="E918" i="16" s="1"/>
  <c r="C918" i="16" s="1"/>
  <c r="I1756" i="16"/>
  <c r="E1756" i="16" s="1"/>
  <c r="C1756" i="16" s="1"/>
  <c r="I1612" i="16"/>
  <c r="E1612" i="16" s="1"/>
  <c r="C1612" i="16" s="1"/>
  <c r="I1470" i="16"/>
  <c r="E1470" i="16" s="1"/>
  <c r="C1470" i="16" s="1"/>
  <c r="I1325" i="16"/>
  <c r="E1325" i="16" s="1"/>
  <c r="C1325" i="16" s="1"/>
  <c r="I1182" i="16"/>
  <c r="E1182" i="16" s="1"/>
  <c r="C1182" i="16" s="1"/>
  <c r="I1038" i="16"/>
  <c r="E1038" i="16" s="1"/>
  <c r="C1038" i="16" s="1"/>
  <c r="I893" i="16"/>
  <c r="E893" i="16" s="1"/>
  <c r="C893" i="16" s="1"/>
  <c r="I2007" i="16"/>
  <c r="E2007" i="16" s="1"/>
  <c r="C2007" i="16" s="1"/>
  <c r="I1864" i="16"/>
  <c r="E1864" i="16" s="1"/>
  <c r="C1864" i="16" s="1"/>
  <c r="I1720" i="16"/>
  <c r="E1720" i="16" s="1"/>
  <c r="C1720" i="16" s="1"/>
  <c r="I1576" i="16"/>
  <c r="E1576" i="16" s="1"/>
  <c r="C1576" i="16" s="1"/>
  <c r="I1432" i="16"/>
  <c r="E1432" i="16" s="1"/>
  <c r="C1432" i="16" s="1"/>
  <c r="I1289" i="16"/>
  <c r="E1289" i="16" s="1"/>
  <c r="C1289" i="16" s="1"/>
  <c r="I1144" i="16"/>
  <c r="E1144" i="16" s="1"/>
  <c r="C1144" i="16" s="1"/>
  <c r="I2008" i="16"/>
  <c r="E2008" i="16" s="1"/>
  <c r="C2008" i="16" s="1"/>
  <c r="I1863" i="16"/>
  <c r="E1863" i="16" s="1"/>
  <c r="C1863" i="16" s="1"/>
  <c r="I1719" i="16"/>
  <c r="E1719" i="16" s="1"/>
  <c r="C1719" i="16" s="1"/>
  <c r="I1574" i="16"/>
  <c r="E1574" i="16" s="1"/>
  <c r="C1574" i="16" s="1"/>
  <c r="I1431" i="16"/>
  <c r="E1431" i="16" s="1"/>
  <c r="C1431" i="16" s="1"/>
  <c r="I1287" i="16"/>
  <c r="E1287" i="16" s="1"/>
  <c r="C1287" i="16" s="1"/>
  <c r="I1143" i="16"/>
  <c r="E1143" i="16" s="1"/>
  <c r="C1143" i="16" s="1"/>
  <c r="I2018" i="16"/>
  <c r="E2018" i="16" s="1"/>
  <c r="C2018" i="16" s="1"/>
  <c r="I1874" i="16"/>
  <c r="E1874" i="16" s="1"/>
  <c r="C1874" i="16" s="1"/>
  <c r="I1730" i="16"/>
  <c r="E1730" i="16" s="1"/>
  <c r="C1730" i="16" s="1"/>
  <c r="I1587" i="16"/>
  <c r="E1587" i="16" s="1"/>
  <c r="C1587" i="16" s="1"/>
  <c r="I1441" i="16"/>
  <c r="E1441" i="16" s="1"/>
  <c r="C1441" i="16" s="1"/>
  <c r="I1298" i="16"/>
  <c r="E1298" i="16" s="1"/>
  <c r="C1298" i="16" s="1"/>
  <c r="I1154" i="16"/>
  <c r="E1154" i="16" s="1"/>
  <c r="C1154" i="16" s="1"/>
  <c r="I2006" i="16"/>
  <c r="E2006" i="16" s="1"/>
  <c r="C2006" i="16" s="1"/>
  <c r="I1838" i="16"/>
  <c r="E1838" i="16" s="1"/>
  <c r="C1838" i="16" s="1"/>
  <c r="I1692" i="16"/>
  <c r="E1692" i="16" s="1"/>
  <c r="C1692" i="16" s="1"/>
  <c r="I1550" i="16"/>
  <c r="E1550" i="16" s="1"/>
  <c r="C1550" i="16" s="1"/>
  <c r="I1405" i="16"/>
  <c r="E1405" i="16" s="1"/>
  <c r="C1405" i="16" s="1"/>
  <c r="I1261" i="16"/>
  <c r="E1261" i="16" s="1"/>
  <c r="C1261" i="16" s="1"/>
  <c r="I1118" i="16"/>
  <c r="E1118" i="16" s="1"/>
  <c r="C1118" i="16" s="1"/>
  <c r="I1055" i="16"/>
  <c r="E1055" i="16" s="1"/>
  <c r="C1055" i="16" s="1"/>
  <c r="I912" i="16"/>
  <c r="E912" i="16" s="1"/>
  <c r="C912" i="16" s="1"/>
  <c r="I768" i="16"/>
  <c r="E768" i="16" s="1"/>
  <c r="C768" i="16" s="1"/>
  <c r="I624" i="16"/>
  <c r="E624" i="16" s="1"/>
  <c r="C624" i="16" s="1"/>
  <c r="I479" i="16"/>
  <c r="E479" i="16" s="1"/>
  <c r="C479" i="16" s="1"/>
  <c r="I336" i="16"/>
  <c r="E336" i="16" s="1"/>
  <c r="C336" i="16" s="1"/>
  <c r="I180" i="16"/>
  <c r="E180" i="16" s="1"/>
  <c r="C180" i="16" s="1"/>
  <c r="I1067" i="16"/>
  <c r="E1067" i="16" s="1"/>
  <c r="C1067" i="16" s="1"/>
  <c r="I923" i="16"/>
  <c r="E923" i="16" s="1"/>
  <c r="C923" i="16" s="1"/>
  <c r="I779" i="16"/>
  <c r="E779" i="16" s="1"/>
  <c r="C779" i="16" s="1"/>
  <c r="I635" i="16"/>
  <c r="E635" i="16" s="1"/>
  <c r="C635" i="16" s="1"/>
  <c r="I480" i="16"/>
  <c r="E480" i="16" s="1"/>
  <c r="C480" i="16" s="1"/>
  <c r="I334" i="16"/>
  <c r="E334" i="16" s="1"/>
  <c r="C334" i="16" s="1"/>
  <c r="I178" i="16"/>
  <c r="E178" i="16" s="1"/>
  <c r="C178" i="16" s="1"/>
  <c r="I1066" i="16"/>
  <c r="E1066" i="16" s="1"/>
  <c r="C1066" i="16" s="1"/>
  <c r="I922" i="16"/>
  <c r="E922" i="16" s="1"/>
  <c r="C922" i="16" s="1"/>
  <c r="I767" i="16"/>
  <c r="E767" i="16" s="1"/>
  <c r="C767" i="16" s="1"/>
  <c r="I622" i="16"/>
  <c r="E622" i="16" s="1"/>
  <c r="C622" i="16" s="1"/>
  <c r="I478" i="16"/>
  <c r="E478" i="16" s="1"/>
  <c r="C478" i="16" s="1"/>
  <c r="I335" i="16"/>
  <c r="E335" i="16" s="1"/>
  <c r="C335" i="16" s="1"/>
  <c r="I191" i="16"/>
  <c r="E191" i="16" s="1"/>
  <c r="C191" i="16" s="1"/>
  <c r="I52" i="16"/>
  <c r="E52" i="16" s="1"/>
  <c r="C52" i="16" s="1"/>
  <c r="I945" i="16"/>
  <c r="E945" i="16" s="1"/>
  <c r="C945" i="16" s="1"/>
  <c r="I801" i="16"/>
  <c r="E801" i="16" s="1"/>
  <c r="C801" i="16" s="1"/>
  <c r="I657" i="16"/>
  <c r="E657" i="16" s="1"/>
  <c r="C657" i="16" s="1"/>
  <c r="I514" i="16"/>
  <c r="E514" i="16" s="1"/>
  <c r="C514" i="16" s="1"/>
  <c r="I369" i="16"/>
  <c r="E369" i="16" s="1"/>
  <c r="C369" i="16" s="1"/>
  <c r="I225" i="16"/>
  <c r="E225" i="16" s="1"/>
  <c r="C225" i="16" s="1"/>
  <c r="I81" i="16"/>
  <c r="E81" i="16" s="1"/>
  <c r="C81" i="16" s="1"/>
  <c r="I957" i="16"/>
  <c r="E957" i="16" s="1"/>
  <c r="C957" i="16" s="1"/>
  <c r="I812" i="16"/>
  <c r="E812" i="16" s="1"/>
  <c r="C812" i="16" s="1"/>
  <c r="I668" i="16"/>
  <c r="E668" i="16" s="1"/>
  <c r="C668" i="16" s="1"/>
  <c r="I523" i="16"/>
  <c r="E523" i="16" s="1"/>
  <c r="C523" i="16" s="1"/>
  <c r="I379" i="16"/>
  <c r="E379" i="16" s="1"/>
  <c r="C379" i="16" s="1"/>
  <c r="I224" i="16"/>
  <c r="E224" i="16" s="1"/>
  <c r="C224" i="16" s="1"/>
  <c r="I80" i="16"/>
  <c r="E80" i="16" s="1"/>
  <c r="C80" i="16" s="1"/>
  <c r="I966" i="16"/>
  <c r="E966" i="16" s="1"/>
  <c r="C966" i="16" s="1"/>
  <c r="I823" i="16"/>
  <c r="E823" i="16" s="1"/>
  <c r="C823" i="16" s="1"/>
  <c r="I680" i="16"/>
  <c r="E680" i="16" s="1"/>
  <c r="C680" i="16" s="1"/>
  <c r="I536" i="16"/>
  <c r="E536" i="16" s="1"/>
  <c r="C536" i="16" s="1"/>
  <c r="I391" i="16"/>
  <c r="E391" i="16" s="1"/>
  <c r="C391" i="16" s="1"/>
  <c r="I247" i="16"/>
  <c r="E247" i="16" s="1"/>
  <c r="C247" i="16" s="1"/>
  <c r="I102" i="16"/>
  <c r="E102" i="16" s="1"/>
  <c r="C102" i="16" s="1"/>
  <c r="I750" i="16"/>
  <c r="E750" i="16" s="1"/>
  <c r="C750" i="16" s="1"/>
  <c r="I607" i="16"/>
  <c r="E607" i="16" s="1"/>
  <c r="C607" i="16" s="1"/>
  <c r="I462" i="16"/>
  <c r="E462" i="16" s="1"/>
  <c r="C462" i="16" s="1"/>
  <c r="I318" i="16"/>
  <c r="E318" i="16" s="1"/>
  <c r="C318" i="16" s="1"/>
  <c r="I173" i="16"/>
  <c r="E173" i="16" s="1"/>
  <c r="C173" i="16" s="1"/>
  <c r="I809" i="16"/>
  <c r="E809" i="16" s="1"/>
  <c r="C809" i="16" s="1"/>
  <c r="I665" i="16"/>
  <c r="E665" i="16" s="1"/>
  <c r="C665" i="16" s="1"/>
  <c r="I522" i="16"/>
  <c r="E522" i="16" s="1"/>
  <c r="C522" i="16" s="1"/>
  <c r="I378" i="16"/>
  <c r="E378" i="16" s="1"/>
  <c r="C378" i="16" s="1"/>
  <c r="I233" i="16"/>
  <c r="E233" i="16" s="1"/>
  <c r="C233" i="16" s="1"/>
  <c r="I88" i="16"/>
  <c r="E88" i="16" s="1"/>
  <c r="C88" i="16" s="1"/>
  <c r="I988" i="16"/>
  <c r="E988" i="16" s="1"/>
  <c r="C988" i="16" s="1"/>
  <c r="I844" i="16"/>
  <c r="E844" i="16" s="1"/>
  <c r="C844" i="16" s="1"/>
  <c r="I701" i="16"/>
  <c r="E701" i="16" s="1"/>
  <c r="C701" i="16" s="1"/>
  <c r="I556" i="16"/>
  <c r="E556" i="16" s="1"/>
  <c r="C556" i="16" s="1"/>
  <c r="I412" i="16"/>
  <c r="E412" i="16" s="1"/>
  <c r="C412" i="16" s="1"/>
  <c r="I268" i="16"/>
  <c r="E268" i="16" s="1"/>
  <c r="C268" i="16" s="1"/>
  <c r="I123" i="16"/>
  <c r="E123" i="16" s="1"/>
  <c r="C123" i="16" s="1"/>
  <c r="I1023" i="16"/>
  <c r="E1023" i="16" s="1"/>
  <c r="C1023" i="16" s="1"/>
  <c r="I879" i="16"/>
  <c r="E879" i="16" s="1"/>
  <c r="C879" i="16" s="1"/>
  <c r="I735" i="16"/>
  <c r="E735" i="16" s="1"/>
  <c r="C735" i="16" s="1"/>
  <c r="I590" i="16"/>
  <c r="E590" i="16" s="1"/>
  <c r="C590" i="16" s="1"/>
  <c r="I447" i="16"/>
  <c r="E447" i="16" s="1"/>
  <c r="C447" i="16" s="1"/>
  <c r="I290" i="16"/>
  <c r="E290" i="16" s="1"/>
  <c r="C290" i="16" s="1"/>
  <c r="I148" i="16"/>
  <c r="E148" i="16" s="1"/>
  <c r="C148" i="16" s="1"/>
  <c r="I1046" i="16"/>
  <c r="E1046" i="16" s="1"/>
  <c r="C1046" i="16" s="1"/>
  <c r="I903" i="16"/>
  <c r="E903" i="16" s="1"/>
  <c r="C903" i="16" s="1"/>
  <c r="I757" i="16"/>
  <c r="E757" i="16" s="1"/>
  <c r="C757" i="16" s="1"/>
  <c r="I614" i="16"/>
  <c r="E614" i="16" s="1"/>
  <c r="C614" i="16" s="1"/>
  <c r="I471" i="16"/>
  <c r="E471" i="16" s="1"/>
  <c r="C471" i="16" s="1"/>
  <c r="I325" i="16"/>
  <c r="E325" i="16" s="1"/>
  <c r="C325" i="16" s="1"/>
  <c r="I181" i="16"/>
  <c r="E181" i="16" s="1"/>
  <c r="C181" i="16" s="1"/>
  <c r="I996" i="16"/>
  <c r="E996" i="16" s="1"/>
  <c r="C996" i="16" s="1"/>
  <c r="I854" i="16"/>
  <c r="E854" i="16" s="1"/>
  <c r="C854" i="16" s="1"/>
  <c r="I709" i="16"/>
  <c r="E709" i="16" s="1"/>
  <c r="C709" i="16" s="1"/>
  <c r="I565" i="16"/>
  <c r="E565" i="16" s="1"/>
  <c r="C565" i="16" s="1"/>
  <c r="I421" i="16"/>
  <c r="E421" i="16" s="1"/>
  <c r="C421" i="16" s="1"/>
  <c r="I278" i="16"/>
  <c r="E278" i="16" s="1"/>
  <c r="C278" i="16" s="1"/>
  <c r="I133" i="16"/>
  <c r="E133" i="16" s="1"/>
  <c r="C133" i="16" s="1"/>
  <c r="I1128" i="16"/>
  <c r="E1128" i="16" s="1"/>
  <c r="C1128" i="16" s="1"/>
  <c r="I1895" i="16"/>
  <c r="E1895" i="16" s="1"/>
  <c r="C1895" i="16" s="1"/>
  <c r="I1715" i="16"/>
  <c r="E1715" i="16" s="1"/>
  <c r="C1715" i="16" s="1"/>
  <c r="I1535" i="16"/>
  <c r="E1535" i="16" s="1"/>
  <c r="C1535" i="16" s="1"/>
  <c r="I1367" i="16"/>
  <c r="E1367" i="16" s="1"/>
  <c r="C1367" i="16" s="1"/>
  <c r="I1200" i="16"/>
  <c r="E1200" i="16" s="1"/>
  <c r="C1200" i="16" s="1"/>
  <c r="I2050" i="16"/>
  <c r="E2050" i="16" s="1"/>
  <c r="C2050" i="16" s="1"/>
  <c r="I1882" i="16"/>
  <c r="E1882" i="16" s="1"/>
  <c r="C1882" i="16" s="1"/>
  <c r="I1725" i="16"/>
  <c r="E1725" i="16" s="1"/>
  <c r="C1725" i="16" s="1"/>
  <c r="I1570" i="16"/>
  <c r="E1570" i="16" s="1"/>
  <c r="C1570" i="16" s="1"/>
  <c r="I1414" i="16"/>
  <c r="E1414" i="16" s="1"/>
  <c r="C1414" i="16" s="1"/>
  <c r="I1258" i="16"/>
  <c r="E1258" i="16" s="1"/>
  <c r="C1258" i="16" s="1"/>
  <c r="I1089" i="16"/>
  <c r="E1089" i="16" s="1"/>
  <c r="C1089" i="16" s="1"/>
  <c r="I1941" i="16"/>
  <c r="E1941" i="16" s="1"/>
  <c r="C1941" i="16" s="1"/>
  <c r="I1797" i="16"/>
  <c r="E1797" i="16" s="1"/>
  <c r="C1797" i="16" s="1"/>
  <c r="I1653" i="16"/>
  <c r="E1653" i="16" s="1"/>
  <c r="C1653" i="16" s="1"/>
  <c r="I1509" i="16"/>
  <c r="E1509" i="16" s="1"/>
  <c r="C1509" i="16" s="1"/>
  <c r="I1365" i="16"/>
  <c r="E1365" i="16" s="1"/>
  <c r="C1365" i="16" s="1"/>
  <c r="I1221" i="16"/>
  <c r="E1221" i="16" s="1"/>
  <c r="C1221" i="16" s="1"/>
  <c r="I2071" i="16"/>
  <c r="E2071" i="16" s="1"/>
  <c r="C2071" i="16" s="1"/>
  <c r="I1928" i="16"/>
  <c r="E1928" i="16" s="1"/>
  <c r="C1928" i="16" s="1"/>
  <c r="I1783" i="16"/>
  <c r="E1783" i="16" s="1"/>
  <c r="C1783" i="16" s="1"/>
  <c r="I1641" i="16"/>
  <c r="E1641" i="16" s="1"/>
  <c r="C1641" i="16" s="1"/>
  <c r="I1496" i="16"/>
  <c r="E1496" i="16" s="1"/>
  <c r="C1496" i="16" s="1"/>
  <c r="I1352" i="16"/>
  <c r="E1352" i="16" s="1"/>
  <c r="C1352" i="16" s="1"/>
  <c r="I1209" i="16"/>
  <c r="E1209" i="16" s="1"/>
  <c r="C1209" i="16" s="1"/>
  <c r="I1064" i="16"/>
  <c r="E1064" i="16" s="1"/>
  <c r="C1064" i="16" s="1"/>
  <c r="I1952" i="16"/>
  <c r="E1952" i="16" s="1"/>
  <c r="C1952" i="16" s="1"/>
  <c r="I1808" i="16"/>
  <c r="E1808" i="16" s="1"/>
  <c r="C1808" i="16" s="1"/>
  <c r="I1663" i="16"/>
  <c r="E1663" i="16" s="1"/>
  <c r="C1663" i="16" s="1"/>
  <c r="I1507" i="16"/>
  <c r="E1507" i="16" s="1"/>
  <c r="C1507" i="16" s="1"/>
  <c r="I1364" i="16"/>
  <c r="E1364" i="16" s="1"/>
  <c r="C1364" i="16" s="1"/>
  <c r="I1206" i="16"/>
  <c r="E1206" i="16" s="1"/>
  <c r="C1206" i="16" s="1"/>
  <c r="I1769" i="16"/>
  <c r="E1769" i="16" s="1"/>
  <c r="C1769" i="16" s="1"/>
  <c r="I1625" i="16"/>
  <c r="E1625" i="16" s="1"/>
  <c r="C1625" i="16" s="1"/>
  <c r="I1482" i="16"/>
  <c r="E1482" i="16" s="1"/>
  <c r="C1482" i="16" s="1"/>
  <c r="I1338" i="16"/>
  <c r="E1338" i="16" s="1"/>
  <c r="C1338" i="16" s="1"/>
  <c r="I1194" i="16"/>
  <c r="E1194" i="16" s="1"/>
  <c r="C1194" i="16" s="1"/>
  <c r="I1050" i="16"/>
  <c r="E1050" i="16" s="1"/>
  <c r="C1050" i="16" s="1"/>
  <c r="I906" i="16"/>
  <c r="E906" i="16" s="1"/>
  <c r="C906" i="16" s="1"/>
  <c r="I1745" i="16"/>
  <c r="E1745" i="16" s="1"/>
  <c r="C1745" i="16" s="1"/>
  <c r="I1600" i="16"/>
  <c r="E1600" i="16" s="1"/>
  <c r="C1600" i="16" s="1"/>
  <c r="I1458" i="16"/>
  <c r="E1458" i="16" s="1"/>
  <c r="C1458" i="16" s="1"/>
  <c r="I1312" i="16"/>
  <c r="E1312" i="16" s="1"/>
  <c r="C1312" i="16" s="1"/>
  <c r="I1169" i="16"/>
  <c r="E1169" i="16" s="1"/>
  <c r="C1169" i="16" s="1"/>
  <c r="I1026" i="16"/>
  <c r="E1026" i="16" s="1"/>
  <c r="C1026" i="16" s="1"/>
  <c r="I881" i="16"/>
  <c r="E881" i="16" s="1"/>
  <c r="C881" i="16" s="1"/>
  <c r="I1996" i="16"/>
  <c r="E1996" i="16" s="1"/>
  <c r="C1996" i="16" s="1"/>
  <c r="I1853" i="16"/>
  <c r="E1853" i="16" s="1"/>
  <c r="C1853" i="16" s="1"/>
  <c r="I1708" i="16"/>
  <c r="E1708" i="16" s="1"/>
  <c r="C1708" i="16" s="1"/>
  <c r="I1564" i="16"/>
  <c r="E1564" i="16" s="1"/>
  <c r="C1564" i="16" s="1"/>
  <c r="I1420" i="16"/>
  <c r="E1420" i="16" s="1"/>
  <c r="C1420" i="16" s="1"/>
  <c r="I1276" i="16"/>
  <c r="E1276" i="16" s="1"/>
  <c r="C1276" i="16" s="1"/>
  <c r="I1132" i="16"/>
  <c r="E1132" i="16" s="1"/>
  <c r="C1132" i="16" s="1"/>
  <c r="I1994" i="16"/>
  <c r="E1994" i="16" s="1"/>
  <c r="C1994" i="16" s="1"/>
  <c r="I1850" i="16"/>
  <c r="E1850" i="16" s="1"/>
  <c r="C1850" i="16" s="1"/>
  <c r="I1707" i="16"/>
  <c r="E1707" i="16" s="1"/>
  <c r="C1707" i="16" s="1"/>
  <c r="I1563" i="16"/>
  <c r="E1563" i="16" s="1"/>
  <c r="C1563" i="16" s="1"/>
  <c r="I1419" i="16"/>
  <c r="E1419" i="16" s="1"/>
  <c r="C1419" i="16" s="1"/>
  <c r="I1275" i="16"/>
  <c r="E1275" i="16" s="1"/>
  <c r="C1275" i="16" s="1"/>
  <c r="I1131" i="16"/>
  <c r="E1131" i="16" s="1"/>
  <c r="C1131" i="16" s="1"/>
  <c r="I2005" i="16"/>
  <c r="E2005" i="16" s="1"/>
  <c r="C2005" i="16" s="1"/>
  <c r="I1862" i="16"/>
  <c r="E1862" i="16" s="1"/>
  <c r="C1862" i="16" s="1"/>
  <c r="I1718" i="16"/>
  <c r="E1718" i="16" s="1"/>
  <c r="C1718" i="16" s="1"/>
  <c r="I1575" i="16"/>
  <c r="E1575" i="16" s="1"/>
  <c r="C1575" i="16" s="1"/>
  <c r="I1430" i="16"/>
  <c r="E1430" i="16" s="1"/>
  <c r="C1430" i="16" s="1"/>
  <c r="I1286" i="16"/>
  <c r="E1286" i="16" s="1"/>
  <c r="C1286" i="16" s="1"/>
  <c r="I1142" i="16"/>
  <c r="E1142" i="16" s="1"/>
  <c r="C1142" i="16" s="1"/>
  <c r="I1992" i="16"/>
  <c r="E1992" i="16" s="1"/>
  <c r="C1992" i="16" s="1"/>
  <c r="I1825" i="16"/>
  <c r="E1825" i="16" s="1"/>
  <c r="C1825" i="16" s="1"/>
  <c r="I1681" i="16"/>
  <c r="E1681" i="16" s="1"/>
  <c r="C1681" i="16" s="1"/>
  <c r="I1537" i="16"/>
  <c r="E1537" i="16" s="1"/>
  <c r="C1537" i="16" s="1"/>
  <c r="I1394" i="16"/>
  <c r="E1394" i="16" s="1"/>
  <c r="C1394" i="16" s="1"/>
  <c r="I1249" i="16"/>
  <c r="E1249" i="16" s="1"/>
  <c r="C1249" i="16" s="1"/>
  <c r="I1105" i="16"/>
  <c r="E1105" i="16" s="1"/>
  <c r="C1105" i="16" s="1"/>
  <c r="I1045" i="16"/>
  <c r="E1045" i="16" s="1"/>
  <c r="C1045" i="16" s="1"/>
  <c r="I899" i="16"/>
  <c r="E899" i="16" s="1"/>
  <c r="C899" i="16" s="1"/>
  <c r="I755" i="16"/>
  <c r="E755" i="16" s="1"/>
  <c r="C755" i="16" s="1"/>
  <c r="I612" i="16"/>
  <c r="E612" i="16" s="1"/>
  <c r="C612" i="16" s="1"/>
  <c r="I468" i="16"/>
  <c r="E468" i="16" s="1"/>
  <c r="C468" i="16" s="1"/>
  <c r="I324" i="16"/>
  <c r="E324" i="16" s="1"/>
  <c r="C324" i="16" s="1"/>
  <c r="I168" i="16"/>
  <c r="E168" i="16" s="1"/>
  <c r="C168" i="16" s="1"/>
  <c r="I1056" i="16"/>
  <c r="E1056" i="16" s="1"/>
  <c r="C1056" i="16" s="1"/>
  <c r="I911" i="16"/>
  <c r="E911" i="16" s="1"/>
  <c r="C911" i="16" s="1"/>
  <c r="I766" i="16"/>
  <c r="E766" i="16" s="1"/>
  <c r="C766" i="16" s="1"/>
  <c r="I623" i="16"/>
  <c r="E623" i="16" s="1"/>
  <c r="C623" i="16" s="1"/>
  <c r="I466" i="16"/>
  <c r="E466" i="16" s="1"/>
  <c r="C466" i="16" s="1"/>
  <c r="I323" i="16"/>
  <c r="E323" i="16" s="1"/>
  <c r="C323" i="16" s="1"/>
  <c r="I167" i="16"/>
  <c r="E167" i="16" s="1"/>
  <c r="C167" i="16" s="1"/>
  <c r="I1053" i="16"/>
  <c r="E1053" i="16" s="1"/>
  <c r="C1053" i="16" s="1"/>
  <c r="I909" i="16"/>
  <c r="E909" i="16" s="1"/>
  <c r="C909" i="16" s="1"/>
  <c r="I754" i="16"/>
  <c r="E754" i="16" s="1"/>
  <c r="C754" i="16" s="1"/>
  <c r="I609" i="16"/>
  <c r="E609" i="16" s="1"/>
  <c r="C609" i="16" s="1"/>
  <c r="I467" i="16"/>
  <c r="E467" i="16" s="1"/>
  <c r="C467" i="16" s="1"/>
  <c r="I321" i="16"/>
  <c r="E321" i="16" s="1"/>
  <c r="C321" i="16" s="1"/>
  <c r="I179" i="16"/>
  <c r="E179" i="16" s="1"/>
  <c r="C179" i="16" s="1"/>
  <c r="I1077" i="16"/>
  <c r="E1077" i="16" s="1"/>
  <c r="C1077" i="16" s="1"/>
  <c r="I932" i="16"/>
  <c r="E932" i="16" s="1"/>
  <c r="C932" i="16" s="1"/>
  <c r="I788" i="16"/>
  <c r="E788" i="16" s="1"/>
  <c r="C788" i="16" s="1"/>
  <c r="I645" i="16"/>
  <c r="E645" i="16" s="1"/>
  <c r="C645" i="16" s="1"/>
  <c r="I501" i="16"/>
  <c r="E501" i="16" s="1"/>
  <c r="C501" i="16" s="1"/>
  <c r="I357" i="16"/>
  <c r="E357" i="16" s="1"/>
  <c r="C357" i="16" s="1"/>
  <c r="I213" i="16"/>
  <c r="E213" i="16" s="1"/>
  <c r="C213" i="16" s="1"/>
  <c r="I69" i="16"/>
  <c r="E69" i="16" s="1"/>
  <c r="C69" i="16" s="1"/>
  <c r="I943" i="16"/>
  <c r="E943" i="16" s="1"/>
  <c r="C943" i="16" s="1"/>
  <c r="I800" i="16"/>
  <c r="E800" i="16" s="1"/>
  <c r="C800" i="16" s="1"/>
  <c r="I656" i="16"/>
  <c r="E656" i="16" s="1"/>
  <c r="C656" i="16" s="1"/>
  <c r="I511" i="16"/>
  <c r="E511" i="16" s="1"/>
  <c r="C511" i="16" s="1"/>
  <c r="I368" i="16"/>
  <c r="E368" i="16" s="1"/>
  <c r="C368" i="16" s="1"/>
  <c r="I212" i="16"/>
  <c r="E212" i="16" s="1"/>
  <c r="C212" i="16" s="1"/>
  <c r="I68" i="16"/>
  <c r="E68" i="16" s="1"/>
  <c r="C68" i="16" s="1"/>
  <c r="I955" i="16"/>
  <c r="E955" i="16" s="1"/>
  <c r="C955" i="16" s="1"/>
  <c r="I811" i="16"/>
  <c r="E811" i="16" s="1"/>
  <c r="C811" i="16" s="1"/>
  <c r="I667" i="16"/>
  <c r="E667" i="16" s="1"/>
  <c r="C667" i="16" s="1"/>
  <c r="I524" i="16"/>
  <c r="E524" i="16" s="1"/>
  <c r="C524" i="16" s="1"/>
  <c r="I380" i="16"/>
  <c r="E380" i="16" s="1"/>
  <c r="C380" i="16" s="1"/>
  <c r="I235" i="16"/>
  <c r="E235" i="16" s="1"/>
  <c r="C235" i="16" s="1"/>
  <c r="I91" i="16"/>
  <c r="E91" i="16" s="1"/>
  <c r="C91" i="16" s="1"/>
  <c r="I738" i="16"/>
  <c r="E738" i="16" s="1"/>
  <c r="C738" i="16" s="1"/>
  <c r="I594" i="16"/>
  <c r="E594" i="16" s="1"/>
  <c r="C594" i="16" s="1"/>
  <c r="I450" i="16"/>
  <c r="E450" i="16" s="1"/>
  <c r="C450" i="16" s="1"/>
  <c r="I305" i="16"/>
  <c r="E305" i="16" s="1"/>
  <c r="C305" i="16" s="1"/>
  <c r="I162" i="16"/>
  <c r="E162" i="16" s="1"/>
  <c r="C162" i="16" s="1"/>
  <c r="I796" i="16"/>
  <c r="E796" i="16" s="1"/>
  <c r="C796" i="16" s="1"/>
  <c r="I653" i="16"/>
  <c r="E653" i="16" s="1"/>
  <c r="C653" i="16" s="1"/>
  <c r="I510" i="16"/>
  <c r="E510" i="16" s="1"/>
  <c r="C510" i="16" s="1"/>
  <c r="I365" i="16"/>
  <c r="E365" i="16" s="1"/>
  <c r="C365" i="16" s="1"/>
  <c r="I222" i="16"/>
  <c r="E222" i="16" s="1"/>
  <c r="C222" i="16" s="1"/>
  <c r="I76" i="16"/>
  <c r="E76" i="16" s="1"/>
  <c r="C76" i="16" s="1"/>
  <c r="I976" i="16"/>
  <c r="E976" i="16" s="1"/>
  <c r="C976" i="16" s="1"/>
  <c r="I832" i="16"/>
  <c r="E832" i="16" s="1"/>
  <c r="C832" i="16" s="1"/>
  <c r="I688" i="16"/>
  <c r="E688" i="16" s="1"/>
  <c r="C688" i="16" s="1"/>
  <c r="I543" i="16"/>
  <c r="E543" i="16" s="1"/>
  <c r="C543" i="16" s="1"/>
  <c r="I400" i="16"/>
  <c r="E400" i="16" s="1"/>
  <c r="C400" i="16" s="1"/>
  <c r="I255" i="16"/>
  <c r="E255" i="16" s="1"/>
  <c r="C255" i="16" s="1"/>
  <c r="I113" i="16"/>
  <c r="E113" i="16" s="1"/>
  <c r="C113" i="16" s="1"/>
  <c r="I1011" i="16"/>
  <c r="E1011" i="16" s="1"/>
  <c r="C1011" i="16" s="1"/>
  <c r="I867" i="16"/>
  <c r="E867" i="16" s="1"/>
  <c r="C867" i="16" s="1"/>
  <c r="I723" i="16"/>
  <c r="E723" i="16" s="1"/>
  <c r="C723" i="16" s="1"/>
  <c r="I578" i="16"/>
  <c r="E578" i="16" s="1"/>
  <c r="C578" i="16" s="1"/>
  <c r="I435" i="16"/>
  <c r="E435" i="16" s="1"/>
  <c r="C435" i="16" s="1"/>
  <c r="I279" i="16"/>
  <c r="E279" i="16" s="1"/>
  <c r="C279" i="16" s="1"/>
  <c r="I135" i="16"/>
  <c r="E135" i="16" s="1"/>
  <c r="C135" i="16" s="1"/>
  <c r="I1034" i="16"/>
  <c r="E1034" i="16" s="1"/>
  <c r="C1034" i="16" s="1"/>
  <c r="I891" i="16"/>
  <c r="E891" i="16" s="1"/>
  <c r="C891" i="16" s="1"/>
  <c r="I746" i="16"/>
  <c r="E746" i="16" s="1"/>
  <c r="C746" i="16" s="1"/>
  <c r="I601" i="16"/>
  <c r="E601" i="16" s="1"/>
  <c r="C601" i="16" s="1"/>
  <c r="I458" i="16"/>
  <c r="E458" i="16" s="1"/>
  <c r="C458" i="16" s="1"/>
  <c r="I314" i="16"/>
  <c r="E314" i="16" s="1"/>
  <c r="C314" i="16" s="1"/>
  <c r="I170" i="16"/>
  <c r="E170" i="16" s="1"/>
  <c r="C170" i="16" s="1"/>
  <c r="I985" i="16"/>
  <c r="E985" i="16" s="1"/>
  <c r="C985" i="16" s="1"/>
  <c r="I842" i="16"/>
  <c r="E842" i="16" s="1"/>
  <c r="C842" i="16" s="1"/>
  <c r="I697" i="16"/>
  <c r="E697" i="16" s="1"/>
  <c r="C697" i="16" s="1"/>
  <c r="I2099" i="16"/>
  <c r="E2099" i="16" s="1"/>
  <c r="C2099" i="16" s="1"/>
  <c r="I1883" i="16"/>
  <c r="E1883" i="16" s="1"/>
  <c r="C1883" i="16" s="1"/>
  <c r="I1703" i="16"/>
  <c r="E1703" i="16" s="1"/>
  <c r="C1703" i="16" s="1"/>
  <c r="I1523" i="16"/>
  <c r="E1523" i="16" s="1"/>
  <c r="C1523" i="16" s="1"/>
  <c r="I1355" i="16"/>
  <c r="E1355" i="16" s="1"/>
  <c r="C1355" i="16" s="1"/>
  <c r="I1187" i="16"/>
  <c r="E1187" i="16" s="1"/>
  <c r="C1187" i="16" s="1"/>
  <c r="I2037" i="16"/>
  <c r="E2037" i="16" s="1"/>
  <c r="C2037" i="16" s="1"/>
  <c r="I1870" i="16"/>
  <c r="E1870" i="16" s="1"/>
  <c r="C1870" i="16" s="1"/>
  <c r="I1714" i="16"/>
  <c r="E1714" i="16" s="1"/>
  <c r="C1714" i="16" s="1"/>
  <c r="I1559" i="16"/>
  <c r="E1559" i="16" s="1"/>
  <c r="C1559" i="16" s="1"/>
  <c r="I1402" i="16"/>
  <c r="E1402" i="16" s="1"/>
  <c r="C1402" i="16" s="1"/>
  <c r="I1234" i="16"/>
  <c r="E1234" i="16" s="1"/>
  <c r="C1234" i="16" s="1"/>
  <c r="I1078" i="16"/>
  <c r="E1078" i="16" s="1"/>
  <c r="C1078" i="16" s="1"/>
  <c r="I1929" i="16"/>
  <c r="E1929" i="16" s="1"/>
  <c r="C1929" i="16" s="1"/>
  <c r="I1785" i="16"/>
  <c r="E1785" i="16" s="1"/>
  <c r="C1785" i="16" s="1"/>
  <c r="I1640" i="16"/>
  <c r="E1640" i="16" s="1"/>
  <c r="C1640" i="16" s="1"/>
  <c r="I1497" i="16"/>
  <c r="E1497" i="16" s="1"/>
  <c r="C1497" i="16" s="1"/>
  <c r="I1353" i="16"/>
  <c r="E1353" i="16" s="1"/>
  <c r="C1353" i="16" s="1"/>
  <c r="I1208" i="16"/>
  <c r="E1208" i="16" s="1"/>
  <c r="C1208" i="16" s="1"/>
  <c r="I2060" i="16"/>
  <c r="E2060" i="16" s="1"/>
  <c r="C2060" i="16" s="1"/>
  <c r="I1917" i="16"/>
  <c r="E1917" i="16" s="1"/>
  <c r="C1917" i="16" s="1"/>
  <c r="I1772" i="16"/>
  <c r="E1772" i="16" s="1"/>
  <c r="C1772" i="16" s="1"/>
  <c r="I1629" i="16"/>
  <c r="E1629" i="16" s="1"/>
  <c r="C1629" i="16" s="1"/>
  <c r="I1484" i="16"/>
  <c r="E1484" i="16" s="1"/>
  <c r="C1484" i="16" s="1"/>
  <c r="I1340" i="16"/>
  <c r="E1340" i="16" s="1"/>
  <c r="C1340" i="16" s="1"/>
  <c r="I1196" i="16"/>
  <c r="E1196" i="16" s="1"/>
  <c r="C1196" i="16" s="1"/>
  <c r="I2083" i="16"/>
  <c r="E2083" i="16" s="1"/>
  <c r="C2083" i="16" s="1"/>
  <c r="I1938" i="16"/>
  <c r="E1938" i="16" s="1"/>
  <c r="C1938" i="16" s="1"/>
  <c r="I1795" i="16"/>
  <c r="E1795" i="16" s="1"/>
  <c r="C1795" i="16" s="1"/>
  <c r="I1652" i="16"/>
  <c r="E1652" i="16" s="1"/>
  <c r="C1652" i="16" s="1"/>
  <c r="I1494" i="16"/>
  <c r="E1494" i="16" s="1"/>
  <c r="C1494" i="16" s="1"/>
  <c r="I1339" i="16"/>
  <c r="E1339" i="16" s="1"/>
  <c r="C1339" i="16" s="1"/>
  <c r="I1195" i="16"/>
  <c r="E1195" i="16" s="1"/>
  <c r="C1195" i="16" s="1"/>
  <c r="I1758" i="16"/>
  <c r="E1758" i="16" s="1"/>
  <c r="C1758" i="16" s="1"/>
  <c r="I1614" i="16"/>
  <c r="E1614" i="16" s="1"/>
  <c r="C1614" i="16" s="1"/>
  <c r="I1469" i="16"/>
  <c r="E1469" i="16" s="1"/>
  <c r="C1469" i="16" s="1"/>
  <c r="I1326" i="16"/>
  <c r="E1326" i="16" s="1"/>
  <c r="C1326" i="16" s="1"/>
  <c r="I1181" i="16"/>
  <c r="E1181" i="16" s="1"/>
  <c r="C1181" i="16" s="1"/>
  <c r="I1037" i="16"/>
  <c r="E1037" i="16" s="1"/>
  <c r="C1037" i="16" s="1"/>
  <c r="I894" i="16"/>
  <c r="E894" i="16" s="1"/>
  <c r="C894" i="16" s="1"/>
  <c r="I1732" i="16"/>
  <c r="E1732" i="16" s="1"/>
  <c r="C1732" i="16" s="1"/>
  <c r="I1589" i="16"/>
  <c r="E1589" i="16" s="1"/>
  <c r="C1589" i="16" s="1"/>
  <c r="I1444" i="16"/>
  <c r="E1444" i="16" s="1"/>
  <c r="C1444" i="16" s="1"/>
  <c r="I1301" i="16"/>
  <c r="E1301" i="16" s="1"/>
  <c r="C1301" i="16" s="1"/>
  <c r="I1157" i="16"/>
  <c r="E1157" i="16" s="1"/>
  <c r="C1157" i="16" s="1"/>
  <c r="I1013" i="16"/>
  <c r="E1013" i="16" s="1"/>
  <c r="C1013" i="16" s="1"/>
  <c r="I870" i="16"/>
  <c r="E870" i="16" s="1"/>
  <c r="C870" i="16" s="1"/>
  <c r="I1983" i="16"/>
  <c r="E1983" i="16" s="1"/>
  <c r="C1983" i="16" s="1"/>
  <c r="I1839" i="16"/>
  <c r="E1839" i="16" s="1"/>
  <c r="C1839" i="16" s="1"/>
  <c r="I1697" i="16"/>
  <c r="E1697" i="16" s="1"/>
  <c r="C1697" i="16" s="1"/>
  <c r="I1551" i="16"/>
  <c r="E1551" i="16" s="1"/>
  <c r="C1551" i="16" s="1"/>
  <c r="I1408" i="16"/>
  <c r="E1408" i="16" s="1"/>
  <c r="C1408" i="16" s="1"/>
  <c r="I1263" i="16"/>
  <c r="E1263" i="16" s="1"/>
  <c r="C1263" i="16" s="1"/>
  <c r="I1120" i="16"/>
  <c r="E1120" i="16" s="1"/>
  <c r="C1120" i="16" s="1"/>
  <c r="I1984" i="16"/>
  <c r="E1984" i="16" s="1"/>
  <c r="C1984" i="16" s="1"/>
  <c r="I1840" i="16"/>
  <c r="E1840" i="16" s="1"/>
  <c r="C1840" i="16" s="1"/>
  <c r="I1695" i="16"/>
  <c r="E1695" i="16" s="1"/>
  <c r="C1695" i="16" s="1"/>
  <c r="I1552" i="16"/>
  <c r="E1552" i="16" s="1"/>
  <c r="C1552" i="16" s="1"/>
  <c r="I1407" i="16"/>
  <c r="E1407" i="16" s="1"/>
  <c r="C1407" i="16" s="1"/>
  <c r="I1264" i="16"/>
  <c r="E1264" i="16" s="1"/>
  <c r="C1264" i="16" s="1"/>
  <c r="I1119" i="16"/>
  <c r="E1119" i="16" s="1"/>
  <c r="C1119" i="16" s="1"/>
  <c r="I1995" i="16"/>
  <c r="E1995" i="16" s="1"/>
  <c r="C1995" i="16" s="1"/>
  <c r="I1851" i="16"/>
  <c r="E1851" i="16" s="1"/>
  <c r="C1851" i="16" s="1"/>
  <c r="I1705" i="16"/>
  <c r="E1705" i="16" s="1"/>
  <c r="C1705" i="16" s="1"/>
  <c r="I1562" i="16"/>
  <c r="E1562" i="16" s="1"/>
  <c r="C1562" i="16" s="1"/>
  <c r="I1418" i="16"/>
  <c r="E1418" i="16" s="1"/>
  <c r="C1418" i="16" s="1"/>
  <c r="I1274" i="16"/>
  <c r="E1274" i="16" s="1"/>
  <c r="C1274" i="16" s="1"/>
  <c r="I1130" i="16"/>
  <c r="E1130" i="16" s="1"/>
  <c r="C1130" i="16" s="1"/>
  <c r="I1982" i="16"/>
  <c r="E1982" i="16" s="1"/>
  <c r="C1982" i="16" s="1"/>
  <c r="I1813" i="16"/>
  <c r="E1813" i="16" s="1"/>
  <c r="C1813" i="16" s="1"/>
  <c r="I1669" i="16"/>
  <c r="E1669" i="16" s="1"/>
  <c r="C1669" i="16" s="1"/>
  <c r="I1525" i="16"/>
  <c r="E1525" i="16" s="1"/>
  <c r="C1525" i="16" s="1"/>
  <c r="I1380" i="16"/>
  <c r="E1380" i="16" s="1"/>
  <c r="C1380" i="16" s="1"/>
  <c r="I1237" i="16"/>
  <c r="E1237" i="16" s="1"/>
  <c r="C1237" i="16" s="1"/>
  <c r="I1093" i="16"/>
  <c r="E1093" i="16" s="1"/>
  <c r="C1093" i="16" s="1"/>
  <c r="I1033" i="16"/>
  <c r="E1033" i="16" s="1"/>
  <c r="C1033" i="16" s="1"/>
  <c r="I887" i="16"/>
  <c r="E887" i="16" s="1"/>
  <c r="C887" i="16" s="1"/>
  <c r="I744" i="16"/>
  <c r="E744" i="16" s="1"/>
  <c r="C744" i="16" s="1"/>
  <c r="I600" i="16"/>
  <c r="E600" i="16" s="1"/>
  <c r="C600" i="16" s="1"/>
  <c r="I456" i="16"/>
  <c r="E456" i="16" s="1"/>
  <c r="C456" i="16" s="1"/>
  <c r="I311" i="16"/>
  <c r="E311" i="16" s="1"/>
  <c r="C311" i="16" s="1"/>
  <c r="I155" i="16"/>
  <c r="E155" i="16" s="1"/>
  <c r="C155" i="16" s="1"/>
  <c r="I1043" i="16"/>
  <c r="E1043" i="16" s="1"/>
  <c r="C1043" i="16" s="1"/>
  <c r="I900" i="16"/>
  <c r="E900" i="16" s="1"/>
  <c r="C900" i="16" s="1"/>
  <c r="I756" i="16"/>
  <c r="E756" i="16" s="1"/>
  <c r="C756" i="16" s="1"/>
  <c r="I611" i="16"/>
  <c r="E611" i="16" s="1"/>
  <c r="C611" i="16" s="1"/>
  <c r="I455" i="16"/>
  <c r="E455" i="16" s="1"/>
  <c r="C455" i="16" s="1"/>
  <c r="I312" i="16"/>
  <c r="E312" i="16" s="1"/>
  <c r="C312" i="16" s="1"/>
  <c r="I156" i="16"/>
  <c r="E156" i="16" s="1"/>
  <c r="C156" i="16" s="1"/>
  <c r="I1041" i="16"/>
  <c r="E1041" i="16" s="1"/>
  <c r="C1041" i="16" s="1"/>
  <c r="I898" i="16"/>
  <c r="E898" i="16" s="1"/>
  <c r="C898" i="16" s="1"/>
  <c r="I742" i="16"/>
  <c r="E742" i="16" s="1"/>
  <c r="C742" i="16" s="1"/>
  <c r="I599" i="16"/>
  <c r="E599" i="16" s="1"/>
  <c r="C599" i="16" s="1"/>
  <c r="I454" i="16"/>
  <c r="E454" i="16" s="1"/>
  <c r="C454" i="16" s="1"/>
  <c r="I310" i="16"/>
  <c r="E310" i="16" s="1"/>
  <c r="C310" i="16" s="1"/>
  <c r="I165" i="16"/>
  <c r="E165" i="16" s="1"/>
  <c r="C165" i="16" s="1"/>
  <c r="I1065" i="16"/>
  <c r="E1065" i="16" s="1"/>
  <c r="C1065" i="16" s="1"/>
  <c r="I920" i="16"/>
  <c r="E920" i="16" s="1"/>
  <c r="C920" i="16" s="1"/>
  <c r="I777" i="16"/>
  <c r="E777" i="16" s="1"/>
  <c r="C777" i="16" s="1"/>
  <c r="I633" i="16"/>
  <c r="E633" i="16" s="1"/>
  <c r="C633" i="16" s="1"/>
  <c r="I489" i="16"/>
  <c r="E489" i="16" s="1"/>
  <c r="C489" i="16" s="1"/>
  <c r="I345" i="16"/>
  <c r="E345" i="16" s="1"/>
  <c r="C345" i="16" s="1"/>
  <c r="I201" i="16"/>
  <c r="E201" i="16" s="1"/>
  <c r="C201" i="16" s="1"/>
  <c r="I45" i="16"/>
  <c r="E45" i="16" s="1"/>
  <c r="C45" i="16" s="1"/>
  <c r="I933" i="16"/>
  <c r="E933" i="16" s="1"/>
  <c r="C933" i="16" s="1"/>
  <c r="I789" i="16"/>
  <c r="E789" i="16" s="1"/>
  <c r="C789" i="16" s="1"/>
  <c r="I644" i="16"/>
  <c r="E644" i="16" s="1"/>
  <c r="C644" i="16" s="1"/>
  <c r="I500" i="16"/>
  <c r="E500" i="16" s="1"/>
  <c r="C500" i="16" s="1"/>
  <c r="I356" i="16"/>
  <c r="E356" i="16" s="1"/>
  <c r="C356" i="16" s="1"/>
  <c r="I200" i="16"/>
  <c r="E200" i="16" s="1"/>
  <c r="C200" i="16" s="1"/>
  <c r="I47" i="16"/>
  <c r="E47" i="16" s="1"/>
  <c r="C47" i="16" s="1"/>
  <c r="I944" i="16"/>
  <c r="E944" i="16" s="1"/>
  <c r="C944" i="16" s="1"/>
  <c r="I799" i="16"/>
  <c r="E799" i="16" s="1"/>
  <c r="C799" i="16" s="1"/>
  <c r="I655" i="16"/>
  <c r="E655" i="16" s="1"/>
  <c r="C655" i="16" s="1"/>
  <c r="I512" i="16"/>
  <c r="E512" i="16" s="1"/>
  <c r="C512" i="16" s="1"/>
  <c r="I367" i="16"/>
  <c r="E367" i="16" s="1"/>
  <c r="C367" i="16" s="1"/>
  <c r="I223" i="16"/>
  <c r="E223" i="16" s="1"/>
  <c r="C223" i="16" s="1"/>
  <c r="I79" i="16"/>
  <c r="E79" i="16" s="1"/>
  <c r="C79" i="16" s="1"/>
  <c r="I726" i="16"/>
  <c r="E726" i="16" s="1"/>
  <c r="C726" i="16" s="1"/>
  <c r="I583" i="16"/>
  <c r="E583" i="16" s="1"/>
  <c r="C583" i="16" s="1"/>
  <c r="I439" i="16"/>
  <c r="E439" i="16" s="1"/>
  <c r="C439" i="16" s="1"/>
  <c r="I294" i="16"/>
  <c r="E294" i="16" s="1"/>
  <c r="C294" i="16" s="1"/>
  <c r="I149" i="16"/>
  <c r="E149" i="16" s="1"/>
  <c r="C149" i="16" s="1"/>
  <c r="I785" i="16"/>
  <c r="E785" i="16" s="1"/>
  <c r="C785" i="16" s="1"/>
  <c r="I641" i="16"/>
  <c r="E641" i="16" s="1"/>
  <c r="C641" i="16" s="1"/>
  <c r="I496" i="16"/>
  <c r="E496" i="16" s="1"/>
  <c r="C496" i="16" s="1"/>
  <c r="I353" i="16"/>
  <c r="E353" i="16" s="1"/>
  <c r="C353" i="16" s="1"/>
  <c r="I209" i="16"/>
  <c r="E209" i="16" s="1"/>
  <c r="C209" i="16" s="1"/>
  <c r="I65" i="16"/>
  <c r="E65" i="16" s="1"/>
  <c r="C65" i="16" s="1"/>
  <c r="I964" i="16"/>
  <c r="E964" i="16" s="1"/>
  <c r="C964" i="16" s="1"/>
  <c r="I820" i="16"/>
  <c r="E820" i="16" s="1"/>
  <c r="C820" i="16" s="1"/>
  <c r="I676" i="16"/>
  <c r="E676" i="16" s="1"/>
  <c r="C676" i="16" s="1"/>
  <c r="I531" i="16"/>
  <c r="E531" i="16" s="1"/>
  <c r="C531" i="16" s="1"/>
  <c r="I388" i="16"/>
  <c r="E388" i="16" s="1"/>
  <c r="C388" i="16" s="1"/>
  <c r="I244" i="16"/>
  <c r="E244" i="16" s="1"/>
  <c r="C244" i="16" s="1"/>
  <c r="I100" i="16"/>
  <c r="E100" i="16" s="1"/>
  <c r="C100" i="16" s="1"/>
  <c r="I999" i="16"/>
  <c r="E999" i="16" s="1"/>
  <c r="C999" i="16" s="1"/>
  <c r="I855" i="16"/>
  <c r="E855" i="16" s="1"/>
  <c r="C855" i="16" s="1"/>
  <c r="I711" i="16"/>
  <c r="E711" i="16" s="1"/>
  <c r="C711" i="16" s="1"/>
  <c r="I566" i="16"/>
  <c r="E566" i="16" s="1"/>
  <c r="C566" i="16" s="1"/>
  <c r="I423" i="16"/>
  <c r="E423" i="16" s="1"/>
  <c r="C423" i="16" s="1"/>
  <c r="I267" i="16"/>
  <c r="E267" i="16" s="1"/>
  <c r="C267" i="16" s="1"/>
  <c r="I124" i="16"/>
  <c r="E124" i="16" s="1"/>
  <c r="C124" i="16" s="1"/>
  <c r="I1021" i="16"/>
  <c r="E1021" i="16" s="1"/>
  <c r="C1021" i="16" s="1"/>
  <c r="I878" i="16"/>
  <c r="E878" i="16" s="1"/>
  <c r="C878" i="16" s="1"/>
  <c r="I734" i="16"/>
  <c r="E734" i="16" s="1"/>
  <c r="C734" i="16" s="1"/>
  <c r="I591" i="16"/>
  <c r="E591" i="16" s="1"/>
  <c r="C591" i="16" s="1"/>
  <c r="I446" i="16"/>
  <c r="E446" i="16" s="1"/>
  <c r="C446" i="16" s="1"/>
  <c r="I302" i="16"/>
  <c r="E302" i="16" s="1"/>
  <c r="C302" i="16" s="1"/>
  <c r="I158" i="16"/>
  <c r="E158" i="16" s="1"/>
  <c r="C158" i="16" s="1"/>
  <c r="I974" i="16"/>
  <c r="E974" i="16" s="1"/>
  <c r="C974" i="16" s="1"/>
  <c r="I828" i="16"/>
  <c r="E828" i="16" s="1"/>
  <c r="C828" i="16" s="1"/>
  <c r="I685" i="16"/>
  <c r="E685" i="16" s="1"/>
  <c r="C685" i="16" s="1"/>
  <c r="I542" i="16"/>
  <c r="E542" i="16" s="1"/>
  <c r="C542" i="16" s="1"/>
  <c r="I397" i="16"/>
  <c r="E397" i="16" s="1"/>
  <c r="C397" i="16" s="1"/>
  <c r="I253" i="16"/>
  <c r="E253" i="16" s="1"/>
  <c r="C253" i="16" s="1"/>
  <c r="I109" i="16"/>
  <c r="E109" i="16" s="1"/>
  <c r="C109" i="16" s="1"/>
  <c r="I2076" i="16"/>
  <c r="E2076" i="16" s="1"/>
  <c r="C2076" i="16" s="1"/>
  <c r="I1871" i="16"/>
  <c r="E1871" i="16" s="1"/>
  <c r="C1871" i="16" s="1"/>
  <c r="I1680" i="16"/>
  <c r="E1680" i="16" s="1"/>
  <c r="C1680" i="16" s="1"/>
  <c r="I1511" i="16"/>
  <c r="E1511" i="16" s="1"/>
  <c r="C1511" i="16" s="1"/>
  <c r="I1343" i="16"/>
  <c r="E1343" i="16" s="1"/>
  <c r="C1343" i="16" s="1"/>
  <c r="I1175" i="16"/>
  <c r="E1175" i="16" s="1"/>
  <c r="C1175" i="16" s="1"/>
  <c r="I2026" i="16"/>
  <c r="E2026" i="16" s="1"/>
  <c r="C2026" i="16" s="1"/>
  <c r="I1858" i="16"/>
  <c r="E1858" i="16" s="1"/>
  <c r="C1858" i="16" s="1"/>
  <c r="I1701" i="16"/>
  <c r="E1701" i="16" s="1"/>
  <c r="C1701" i="16" s="1"/>
  <c r="I1546" i="16"/>
  <c r="E1546" i="16" s="1"/>
  <c r="C1546" i="16" s="1"/>
  <c r="I1378" i="16"/>
  <c r="E1378" i="16" s="1"/>
  <c r="C1378" i="16" s="1"/>
  <c r="I1222" i="16"/>
  <c r="E1222" i="16" s="1"/>
  <c r="C1222" i="16" s="1"/>
  <c r="I2061" i="16"/>
  <c r="E2061" i="16" s="1"/>
  <c r="C2061" i="16" s="1"/>
  <c r="I1916" i="16"/>
  <c r="E1916" i="16" s="1"/>
  <c r="C1916" i="16" s="1"/>
  <c r="I1774" i="16"/>
  <c r="E1774" i="16" s="1"/>
  <c r="C1774" i="16" s="1"/>
  <c r="I1628" i="16"/>
  <c r="E1628" i="16" s="1"/>
  <c r="C1628" i="16" s="1"/>
  <c r="I1486" i="16"/>
  <c r="E1486" i="16" s="1"/>
  <c r="C1486" i="16" s="1"/>
  <c r="I1342" i="16"/>
  <c r="E1342" i="16" s="1"/>
  <c r="C1342" i="16" s="1"/>
  <c r="I1197" i="16"/>
  <c r="E1197" i="16" s="1"/>
  <c r="C1197" i="16" s="1"/>
  <c r="I2047" i="16"/>
  <c r="E2047" i="16" s="1"/>
  <c r="C2047" i="16" s="1"/>
  <c r="I1905" i="16"/>
  <c r="E1905" i="16" s="1"/>
  <c r="C1905" i="16" s="1"/>
  <c r="I1761" i="16"/>
  <c r="E1761" i="16" s="1"/>
  <c r="C1761" i="16" s="1"/>
  <c r="I1615" i="16"/>
  <c r="E1615" i="16" s="1"/>
  <c r="C1615" i="16" s="1"/>
  <c r="I1472" i="16"/>
  <c r="E1472" i="16" s="1"/>
  <c r="C1472" i="16" s="1"/>
  <c r="I1328" i="16"/>
  <c r="E1328" i="16" s="1"/>
  <c r="C1328" i="16" s="1"/>
  <c r="I1184" i="16"/>
  <c r="E1184" i="16" s="1"/>
  <c r="C1184" i="16" s="1"/>
  <c r="I2072" i="16"/>
  <c r="E2072" i="16" s="1"/>
  <c r="C2072" i="16" s="1"/>
  <c r="I1927" i="16"/>
  <c r="E1927" i="16" s="1"/>
  <c r="C1927" i="16" s="1"/>
  <c r="I1784" i="16"/>
  <c r="E1784" i="16" s="1"/>
  <c r="C1784" i="16" s="1"/>
  <c r="I1638" i="16"/>
  <c r="E1638" i="16" s="1"/>
  <c r="C1638" i="16" s="1"/>
  <c r="I1483" i="16"/>
  <c r="E1483" i="16" s="1"/>
  <c r="C1483" i="16" s="1"/>
  <c r="I1327" i="16"/>
  <c r="E1327" i="16" s="1"/>
  <c r="C1327" i="16" s="1"/>
  <c r="I1183" i="16"/>
  <c r="E1183" i="16" s="1"/>
  <c r="C1183" i="16" s="1"/>
  <c r="I1746" i="16"/>
  <c r="E1746" i="16" s="1"/>
  <c r="C1746" i="16" s="1"/>
  <c r="I1602" i="16"/>
  <c r="E1602" i="16" s="1"/>
  <c r="C1602" i="16" s="1"/>
  <c r="I1457" i="16"/>
  <c r="E1457" i="16" s="1"/>
  <c r="C1457" i="16" s="1"/>
  <c r="I1314" i="16"/>
  <c r="E1314" i="16" s="1"/>
  <c r="C1314" i="16" s="1"/>
  <c r="I1170" i="16"/>
  <c r="E1170" i="16" s="1"/>
  <c r="C1170" i="16" s="1"/>
  <c r="I1025" i="16"/>
  <c r="E1025" i="16" s="1"/>
  <c r="C1025" i="16" s="1"/>
  <c r="I883" i="16"/>
  <c r="E883" i="16" s="1"/>
  <c r="C883" i="16" s="1"/>
  <c r="I1722" i="16"/>
  <c r="E1722" i="16" s="1"/>
  <c r="C1722" i="16" s="1"/>
  <c r="I1578" i="16"/>
  <c r="E1578" i="16" s="1"/>
  <c r="C1578" i="16" s="1"/>
  <c r="I1433" i="16"/>
  <c r="E1433" i="16" s="1"/>
  <c r="C1433" i="16" s="1"/>
  <c r="I1288" i="16"/>
  <c r="E1288" i="16" s="1"/>
  <c r="C1288" i="16" s="1"/>
  <c r="I1145" i="16"/>
  <c r="E1145" i="16" s="1"/>
  <c r="C1145" i="16" s="1"/>
  <c r="I1000" i="16"/>
  <c r="E1000" i="16" s="1"/>
  <c r="C1000" i="16" s="1"/>
  <c r="I856" i="16"/>
  <c r="E856" i="16" s="1"/>
  <c r="C856" i="16" s="1"/>
  <c r="I1972" i="16"/>
  <c r="E1972" i="16" s="1"/>
  <c r="C1972" i="16" s="1"/>
  <c r="I1828" i="16"/>
  <c r="E1828" i="16" s="1"/>
  <c r="C1828" i="16" s="1"/>
  <c r="I1684" i="16"/>
  <c r="E1684" i="16" s="1"/>
  <c r="C1684" i="16" s="1"/>
  <c r="I1539" i="16"/>
  <c r="E1539" i="16" s="1"/>
  <c r="C1539" i="16" s="1"/>
  <c r="I1396" i="16"/>
  <c r="E1396" i="16" s="1"/>
  <c r="C1396" i="16" s="1"/>
  <c r="I1252" i="16"/>
  <c r="E1252" i="16" s="1"/>
  <c r="C1252" i="16" s="1"/>
  <c r="I1109" i="16"/>
  <c r="E1109" i="16" s="1"/>
  <c r="C1109" i="16" s="1"/>
  <c r="I1971" i="16"/>
  <c r="E1971" i="16" s="1"/>
  <c r="C1971" i="16" s="1"/>
  <c r="I1826" i="16"/>
  <c r="E1826" i="16" s="1"/>
  <c r="C1826" i="16" s="1"/>
  <c r="I1682" i="16"/>
  <c r="E1682" i="16" s="1"/>
  <c r="C1682" i="16" s="1"/>
  <c r="I1540" i="16"/>
  <c r="E1540" i="16" s="1"/>
  <c r="C1540" i="16" s="1"/>
  <c r="I1395" i="16"/>
  <c r="E1395" i="16" s="1"/>
  <c r="C1395" i="16" s="1"/>
  <c r="I1251" i="16"/>
  <c r="E1251" i="16" s="1"/>
  <c r="C1251" i="16" s="1"/>
  <c r="I1107" i="16"/>
  <c r="E1107" i="16" s="1"/>
  <c r="C1107" i="16" s="1"/>
  <c r="I1981" i="16"/>
  <c r="E1981" i="16" s="1"/>
  <c r="C1981" i="16" s="1"/>
  <c r="I1837" i="16"/>
  <c r="E1837" i="16" s="1"/>
  <c r="C1837" i="16" s="1"/>
  <c r="I1694" i="16"/>
  <c r="E1694" i="16" s="1"/>
  <c r="C1694" i="16" s="1"/>
  <c r="I1549" i="16"/>
  <c r="E1549" i="16" s="1"/>
  <c r="C1549" i="16" s="1"/>
  <c r="I1406" i="16"/>
  <c r="E1406" i="16" s="1"/>
  <c r="C1406" i="16" s="1"/>
  <c r="I1262" i="16"/>
  <c r="E1262" i="16" s="1"/>
  <c r="C1262" i="16" s="1"/>
  <c r="I1117" i="16"/>
  <c r="E1117" i="16" s="1"/>
  <c r="C1117" i="16" s="1"/>
  <c r="I1970" i="16"/>
  <c r="E1970" i="16" s="1"/>
  <c r="C1970" i="16" s="1"/>
  <c r="I1802" i="16"/>
  <c r="E1802" i="16" s="1"/>
  <c r="C1802" i="16" s="1"/>
  <c r="I1657" i="16"/>
  <c r="E1657" i="16" s="1"/>
  <c r="C1657" i="16" s="1"/>
  <c r="I1513" i="16"/>
  <c r="E1513" i="16" s="1"/>
  <c r="C1513" i="16" s="1"/>
  <c r="I1369" i="16"/>
  <c r="E1369" i="16" s="1"/>
  <c r="C1369" i="16" s="1"/>
  <c r="I1225" i="16"/>
  <c r="E1225" i="16" s="1"/>
  <c r="C1225" i="16" s="1"/>
  <c r="I1081" i="16"/>
  <c r="E1081" i="16" s="1"/>
  <c r="C1081" i="16" s="1"/>
  <c r="I1020" i="16"/>
  <c r="E1020" i="16" s="1"/>
  <c r="C1020" i="16" s="1"/>
  <c r="I875" i="16"/>
  <c r="E875" i="16" s="1"/>
  <c r="C875" i="16" s="1"/>
  <c r="I733" i="16"/>
  <c r="E733" i="16" s="1"/>
  <c r="C733" i="16" s="1"/>
  <c r="I588" i="16"/>
  <c r="E588" i="16" s="1"/>
  <c r="C588" i="16" s="1"/>
  <c r="I444" i="16"/>
  <c r="E444" i="16" s="1"/>
  <c r="C444" i="16" s="1"/>
  <c r="I299" i="16"/>
  <c r="E299" i="16" s="1"/>
  <c r="C299" i="16" s="1"/>
  <c r="I145" i="16"/>
  <c r="E145" i="16" s="1"/>
  <c r="C145" i="16" s="1"/>
  <c r="I1031" i="16"/>
  <c r="E1031" i="16" s="1"/>
  <c r="C1031" i="16" s="1"/>
  <c r="I888" i="16"/>
  <c r="E888" i="16" s="1"/>
  <c r="C888" i="16" s="1"/>
  <c r="I743" i="16"/>
  <c r="E743" i="16" s="1"/>
  <c r="C743" i="16" s="1"/>
  <c r="I586" i="16"/>
  <c r="E586" i="16" s="1"/>
  <c r="C586" i="16" s="1"/>
  <c r="I443" i="16"/>
  <c r="E443" i="16" s="1"/>
  <c r="C443" i="16" s="1"/>
  <c r="I300" i="16"/>
  <c r="E300" i="16" s="1"/>
  <c r="C300" i="16" s="1"/>
  <c r="I143" i="16"/>
  <c r="E143" i="16" s="1"/>
  <c r="C143" i="16" s="1"/>
  <c r="I1030" i="16"/>
  <c r="E1030" i="16" s="1"/>
  <c r="C1030" i="16" s="1"/>
  <c r="I886" i="16"/>
  <c r="E886" i="16" s="1"/>
  <c r="C886" i="16" s="1"/>
  <c r="I730" i="16"/>
  <c r="E730" i="16" s="1"/>
  <c r="C730" i="16" s="1"/>
  <c r="I587" i="16"/>
  <c r="E587" i="16" s="1"/>
  <c r="C587" i="16" s="1"/>
  <c r="I442" i="16"/>
  <c r="E442" i="16" s="1"/>
  <c r="C442" i="16" s="1"/>
  <c r="I298" i="16"/>
  <c r="E298" i="16" s="1"/>
  <c r="C298" i="16" s="1"/>
  <c r="I153" i="16"/>
  <c r="E153" i="16" s="1"/>
  <c r="C153" i="16" s="1"/>
  <c r="I1054" i="16"/>
  <c r="E1054" i="16" s="1"/>
  <c r="C1054" i="16" s="1"/>
  <c r="I910" i="16"/>
  <c r="E910" i="16" s="1"/>
  <c r="C910" i="16" s="1"/>
  <c r="I765" i="16"/>
  <c r="E765" i="16" s="1"/>
  <c r="C765" i="16" s="1"/>
  <c r="I621" i="16"/>
  <c r="E621" i="16" s="1"/>
  <c r="C621" i="16" s="1"/>
  <c r="I476" i="16"/>
  <c r="E476" i="16" s="1"/>
  <c r="C476" i="16" s="1"/>
  <c r="I333" i="16"/>
  <c r="E333" i="16" s="1"/>
  <c r="C333" i="16" s="1"/>
  <c r="I189" i="16"/>
  <c r="E189" i="16" s="1"/>
  <c r="C189" i="16" s="1"/>
  <c r="I57" i="16"/>
  <c r="E57" i="16" s="1"/>
  <c r="C57" i="16" s="1"/>
  <c r="I921" i="16"/>
  <c r="E921" i="16" s="1"/>
  <c r="C921" i="16" s="1"/>
  <c r="I775" i="16"/>
  <c r="E775" i="16" s="1"/>
  <c r="C775" i="16" s="1"/>
  <c r="I631" i="16"/>
  <c r="E631" i="16" s="1"/>
  <c r="C631" i="16" s="1"/>
  <c r="I488" i="16"/>
  <c r="E488" i="16" s="1"/>
  <c r="C488" i="16" s="1"/>
  <c r="I344" i="16"/>
  <c r="E344" i="16" s="1"/>
  <c r="C344" i="16" s="1"/>
  <c r="I188" i="16"/>
  <c r="E188" i="16" s="1"/>
  <c r="C188" i="16" s="1"/>
  <c r="I1075" i="16"/>
  <c r="E1075" i="16" s="1"/>
  <c r="C1075" i="16" s="1"/>
  <c r="I931" i="16"/>
  <c r="E931" i="16" s="1"/>
  <c r="C931" i="16" s="1"/>
  <c r="I787" i="16"/>
  <c r="E787" i="16" s="1"/>
  <c r="C787" i="16" s="1"/>
  <c r="I643" i="16"/>
  <c r="E643" i="16" s="1"/>
  <c r="C643" i="16" s="1"/>
  <c r="I498" i="16"/>
  <c r="E498" i="16" s="1"/>
  <c r="C498" i="16" s="1"/>
  <c r="I355" i="16"/>
  <c r="E355" i="16" s="1"/>
  <c r="C355" i="16" s="1"/>
  <c r="I211" i="16"/>
  <c r="E211" i="16" s="1"/>
  <c r="C211" i="16" s="1"/>
  <c r="I67" i="16"/>
  <c r="E67" i="16" s="1"/>
  <c r="C67" i="16" s="1"/>
  <c r="I714" i="16"/>
  <c r="E714" i="16" s="1"/>
  <c r="C714" i="16" s="1"/>
  <c r="I571" i="16"/>
  <c r="E571" i="16" s="1"/>
  <c r="C571" i="16" s="1"/>
  <c r="I426" i="16"/>
  <c r="E426" i="16" s="1"/>
  <c r="C426" i="16" s="1"/>
  <c r="I281" i="16"/>
  <c r="E281" i="16" s="1"/>
  <c r="C281" i="16" s="1"/>
  <c r="I138" i="16"/>
  <c r="E138" i="16" s="1"/>
  <c r="C138" i="16" s="1"/>
  <c r="I773" i="16"/>
  <c r="E773" i="16" s="1"/>
  <c r="C773" i="16" s="1"/>
  <c r="I629" i="16"/>
  <c r="E629" i="16" s="1"/>
  <c r="C629" i="16" s="1"/>
  <c r="I486" i="16"/>
  <c r="E486" i="16" s="1"/>
  <c r="C486" i="16" s="1"/>
  <c r="I341" i="16"/>
  <c r="E341" i="16" s="1"/>
  <c r="C341" i="16" s="1"/>
  <c r="I197" i="16"/>
  <c r="E197" i="16" s="1"/>
  <c r="C197" i="16" s="1"/>
  <c r="I51" i="16"/>
  <c r="E51" i="16" s="1"/>
  <c r="C51" i="16" s="1"/>
  <c r="I952" i="16"/>
  <c r="E952" i="16" s="1"/>
  <c r="C952" i="16" s="1"/>
  <c r="I808" i="16"/>
  <c r="E808" i="16" s="1"/>
  <c r="C808" i="16" s="1"/>
  <c r="I664" i="16"/>
  <c r="E664" i="16" s="1"/>
  <c r="C664" i="16" s="1"/>
  <c r="I520" i="16"/>
  <c r="E520" i="16" s="1"/>
  <c r="C520" i="16" s="1"/>
  <c r="I376" i="16"/>
  <c r="E376" i="16" s="1"/>
  <c r="C376" i="16" s="1"/>
  <c r="I231" i="16"/>
  <c r="E231" i="16" s="1"/>
  <c r="C231" i="16" s="1"/>
  <c r="I89" i="16"/>
  <c r="E89" i="16" s="1"/>
  <c r="C89" i="16" s="1"/>
  <c r="I986" i="16"/>
  <c r="E986" i="16" s="1"/>
  <c r="C986" i="16" s="1"/>
  <c r="I843" i="16"/>
  <c r="E843" i="16" s="1"/>
  <c r="C843" i="16" s="1"/>
  <c r="I699" i="16"/>
  <c r="E699" i="16" s="1"/>
  <c r="C699" i="16" s="1"/>
  <c r="I554" i="16"/>
  <c r="E554" i="16" s="1"/>
  <c r="C554" i="16" s="1"/>
  <c r="I411" i="16"/>
  <c r="E411" i="16" s="1"/>
  <c r="C411" i="16" s="1"/>
  <c r="I256" i="16"/>
  <c r="E256" i="16" s="1"/>
  <c r="C256" i="16" s="1"/>
  <c r="I111" i="16"/>
  <c r="E111" i="16" s="1"/>
  <c r="C111" i="16" s="1"/>
  <c r="I1009" i="16"/>
  <c r="E1009" i="16" s="1"/>
  <c r="C1009" i="16" s="1"/>
  <c r="I866" i="16"/>
  <c r="E866" i="16" s="1"/>
  <c r="C866" i="16" s="1"/>
  <c r="I722" i="16"/>
  <c r="E722" i="16" s="1"/>
  <c r="C722" i="16" s="1"/>
  <c r="I579" i="16"/>
  <c r="E579" i="16" s="1"/>
  <c r="C579" i="16" s="1"/>
  <c r="I434" i="16"/>
  <c r="E434" i="16" s="1"/>
  <c r="C434" i="16" s="1"/>
  <c r="I291" i="16"/>
  <c r="E291" i="16" s="1"/>
  <c r="C291" i="16" s="1"/>
  <c r="I146" i="16"/>
  <c r="E146" i="16" s="1"/>
  <c r="C146" i="16" s="1"/>
  <c r="I961" i="16"/>
  <c r="E961" i="16" s="1"/>
  <c r="C961" i="16" s="1"/>
  <c r="I817" i="16"/>
  <c r="E817" i="16" s="1"/>
  <c r="C817" i="16" s="1"/>
  <c r="I673" i="16"/>
  <c r="E673" i="16" s="1"/>
  <c r="C673" i="16" s="1"/>
  <c r="I529" i="16"/>
  <c r="E529" i="16" s="1"/>
  <c r="C529" i="16" s="1"/>
  <c r="I385" i="16"/>
  <c r="E385" i="16" s="1"/>
  <c r="C385" i="16" s="1"/>
  <c r="I241" i="16"/>
  <c r="E241" i="16" s="1"/>
  <c r="C241" i="16" s="1"/>
  <c r="I2064" i="16"/>
  <c r="E2064" i="16" s="1"/>
  <c r="C2064" i="16" s="1"/>
  <c r="I1860" i="16"/>
  <c r="E1860" i="16" s="1"/>
  <c r="C1860" i="16" s="1"/>
  <c r="I1666" i="16"/>
  <c r="E1666" i="16" s="1"/>
  <c r="C1666" i="16" s="1"/>
  <c r="I1499" i="16"/>
  <c r="E1499" i="16" s="1"/>
  <c r="C1499" i="16" s="1"/>
  <c r="I1319" i="16"/>
  <c r="E1319" i="16" s="1"/>
  <c r="C1319" i="16" s="1"/>
  <c r="I1162" i="16"/>
  <c r="E1162" i="16" s="1"/>
  <c r="C1162" i="16" s="1"/>
  <c r="I2014" i="16"/>
  <c r="E2014" i="16" s="1"/>
  <c r="C2014" i="16" s="1"/>
  <c r="I1846" i="16"/>
  <c r="E1846" i="16" s="1"/>
  <c r="C1846" i="16" s="1"/>
  <c r="I1690" i="16"/>
  <c r="E1690" i="16" s="1"/>
  <c r="C1690" i="16" s="1"/>
  <c r="I1522" i="16"/>
  <c r="E1522" i="16" s="1"/>
  <c r="C1522" i="16" s="1"/>
  <c r="I1366" i="16"/>
  <c r="E1366" i="16" s="1"/>
  <c r="C1366" i="16" s="1"/>
  <c r="I1210" i="16"/>
  <c r="E1210" i="16" s="1"/>
  <c r="C1210" i="16" s="1"/>
  <c r="I2049" i="16"/>
  <c r="E2049" i="16" s="1"/>
  <c r="C2049" i="16" s="1"/>
  <c r="I1904" i="16"/>
  <c r="E1904" i="16" s="1"/>
  <c r="C1904" i="16" s="1"/>
  <c r="I1760" i="16"/>
  <c r="E1760" i="16" s="1"/>
  <c r="C1760" i="16" s="1"/>
  <c r="I1617" i="16"/>
  <c r="E1617" i="16" s="1"/>
  <c r="C1617" i="16" s="1"/>
  <c r="I1474" i="16"/>
  <c r="E1474" i="16" s="1"/>
  <c r="C1474" i="16" s="1"/>
  <c r="I1329" i="16"/>
  <c r="E1329" i="16" s="1"/>
  <c r="C1329" i="16" s="1"/>
  <c r="I1185" i="16"/>
  <c r="E1185" i="16" s="1"/>
  <c r="C1185" i="16" s="1"/>
  <c r="I2036" i="16"/>
  <c r="E2036" i="16" s="1"/>
  <c r="C2036" i="16" s="1"/>
  <c r="I1892" i="16"/>
  <c r="E1892" i="16" s="1"/>
  <c r="C1892" i="16" s="1"/>
  <c r="I1747" i="16"/>
  <c r="E1747" i="16" s="1"/>
  <c r="C1747" i="16" s="1"/>
  <c r="I1604" i="16"/>
  <c r="E1604" i="16" s="1"/>
  <c r="C1604" i="16" s="1"/>
  <c r="I1460" i="16"/>
  <c r="E1460" i="16" s="1"/>
  <c r="C1460" i="16" s="1"/>
  <c r="I1317" i="16"/>
  <c r="E1317" i="16" s="1"/>
  <c r="C1317" i="16" s="1"/>
  <c r="I1172" i="16"/>
  <c r="E1172" i="16" s="1"/>
  <c r="C1172" i="16" s="1"/>
  <c r="I2059" i="16"/>
  <c r="E2059" i="16" s="1"/>
  <c r="C2059" i="16" s="1"/>
  <c r="I1915" i="16"/>
  <c r="E1915" i="16" s="1"/>
  <c r="C1915" i="16" s="1"/>
  <c r="I1771" i="16"/>
  <c r="E1771" i="16" s="1"/>
  <c r="C1771" i="16" s="1"/>
  <c r="I1627" i="16"/>
  <c r="E1627" i="16" s="1"/>
  <c r="C1627" i="16" s="1"/>
  <c r="I1471" i="16"/>
  <c r="E1471" i="16" s="1"/>
  <c r="C1471" i="16" s="1"/>
  <c r="I1315" i="16"/>
  <c r="E1315" i="16" s="1"/>
  <c r="C1315" i="16" s="1"/>
  <c r="I1171" i="16"/>
  <c r="E1171" i="16" s="1"/>
  <c r="C1171" i="16" s="1"/>
  <c r="I1734" i="16"/>
  <c r="E1734" i="16" s="1"/>
  <c r="C1734" i="16" s="1"/>
  <c r="I1590" i="16"/>
  <c r="E1590" i="16" s="1"/>
  <c r="C1590" i="16" s="1"/>
  <c r="I1447" i="16"/>
  <c r="E1447" i="16" s="1"/>
  <c r="C1447" i="16" s="1"/>
  <c r="I1303" i="16"/>
  <c r="E1303" i="16" s="1"/>
  <c r="C1303" i="16" s="1"/>
  <c r="I1158" i="16"/>
  <c r="E1158" i="16" s="1"/>
  <c r="C1158" i="16" s="1"/>
  <c r="I1014" i="16"/>
  <c r="E1014" i="16" s="1"/>
  <c r="C1014" i="16" s="1"/>
  <c r="I869" i="16"/>
  <c r="E869" i="16" s="1"/>
  <c r="C869" i="16" s="1"/>
  <c r="I1710" i="16"/>
  <c r="E1710" i="16" s="1"/>
  <c r="C1710" i="16" s="1"/>
  <c r="I1566" i="16"/>
  <c r="E1566" i="16" s="1"/>
  <c r="C1566" i="16" s="1"/>
  <c r="I1422" i="16"/>
  <c r="E1422" i="16" s="1"/>
  <c r="C1422" i="16" s="1"/>
  <c r="I1277" i="16"/>
  <c r="E1277" i="16" s="1"/>
  <c r="C1277" i="16" s="1"/>
  <c r="I1134" i="16"/>
  <c r="E1134" i="16" s="1"/>
  <c r="C1134" i="16" s="1"/>
  <c r="I990" i="16"/>
  <c r="E990" i="16" s="1"/>
  <c r="C990" i="16" s="1"/>
  <c r="I846" i="16"/>
  <c r="E846" i="16" s="1"/>
  <c r="C846" i="16" s="1"/>
  <c r="I1959" i="16"/>
  <c r="E1959" i="16" s="1"/>
  <c r="C1959" i="16" s="1"/>
  <c r="I1816" i="16"/>
  <c r="E1816" i="16" s="1"/>
  <c r="C1816" i="16" s="1"/>
  <c r="I1672" i="16"/>
  <c r="E1672" i="16" s="1"/>
  <c r="C1672" i="16" s="1"/>
  <c r="I1528" i="16"/>
  <c r="E1528" i="16" s="1"/>
  <c r="C1528" i="16" s="1"/>
  <c r="I1384" i="16"/>
  <c r="E1384" i="16" s="1"/>
  <c r="C1384" i="16" s="1"/>
  <c r="I1240" i="16"/>
  <c r="E1240" i="16" s="1"/>
  <c r="C1240" i="16" s="1"/>
  <c r="I1097" i="16"/>
  <c r="E1097" i="16" s="1"/>
  <c r="C1097" i="16" s="1"/>
  <c r="I1960" i="16"/>
  <c r="E1960" i="16" s="1"/>
  <c r="C1960" i="16" s="1"/>
  <c r="I1815" i="16"/>
  <c r="E1815" i="16" s="1"/>
  <c r="C1815" i="16" s="1"/>
  <c r="I1671" i="16"/>
  <c r="E1671" i="16" s="1"/>
  <c r="C1671" i="16" s="1"/>
  <c r="I1526" i="16"/>
  <c r="E1526" i="16" s="1"/>
  <c r="C1526" i="16" s="1"/>
  <c r="I1382" i="16"/>
  <c r="E1382" i="16" s="1"/>
  <c r="C1382" i="16" s="1"/>
  <c r="I1238" i="16"/>
  <c r="E1238" i="16" s="1"/>
  <c r="C1238" i="16" s="1"/>
  <c r="I1094" i="16"/>
  <c r="E1094" i="16" s="1"/>
  <c r="C1094" i="16" s="1"/>
  <c r="I1969" i="16"/>
  <c r="E1969" i="16" s="1"/>
  <c r="C1969" i="16" s="1"/>
  <c r="I1827" i="16"/>
  <c r="E1827" i="16" s="1"/>
  <c r="C1827" i="16" s="1"/>
  <c r="I1683" i="16"/>
  <c r="E1683" i="16" s="1"/>
  <c r="C1683" i="16" s="1"/>
  <c r="I1538" i="16"/>
  <c r="E1538" i="16" s="1"/>
  <c r="C1538" i="16" s="1"/>
  <c r="I1393" i="16"/>
  <c r="E1393" i="16" s="1"/>
  <c r="C1393" i="16" s="1"/>
  <c r="I1250" i="16"/>
  <c r="E1250" i="16" s="1"/>
  <c r="C1250" i="16" s="1"/>
  <c r="I1106" i="16"/>
  <c r="E1106" i="16" s="1"/>
  <c r="C1106" i="16" s="1"/>
  <c r="I1945" i="16"/>
  <c r="E1945" i="16" s="1"/>
  <c r="C1945" i="16" s="1"/>
  <c r="I1789" i="16"/>
  <c r="E1789" i="16" s="1"/>
  <c r="C1789" i="16" s="1"/>
  <c r="I1646" i="16"/>
  <c r="E1646" i="16" s="1"/>
  <c r="C1646" i="16" s="1"/>
  <c r="I1501" i="16"/>
  <c r="E1501" i="16" s="1"/>
  <c r="C1501" i="16" s="1"/>
  <c r="I1358" i="16"/>
  <c r="E1358" i="16" s="1"/>
  <c r="C1358" i="16" s="1"/>
  <c r="I1214" i="16"/>
  <c r="E1214" i="16" s="1"/>
  <c r="C1214" i="16" s="1"/>
  <c r="I1069" i="16"/>
  <c r="E1069" i="16" s="1"/>
  <c r="C1069" i="16" s="1"/>
  <c r="I1007" i="16"/>
  <c r="E1007" i="16" s="1"/>
  <c r="C1007" i="16" s="1"/>
  <c r="I865" i="16"/>
  <c r="E865" i="16" s="1"/>
  <c r="C865" i="16" s="1"/>
  <c r="I720" i="16"/>
  <c r="E720" i="16" s="1"/>
  <c r="C720" i="16" s="1"/>
  <c r="I576" i="16"/>
  <c r="E576" i="16" s="1"/>
  <c r="C576" i="16" s="1"/>
  <c r="I432" i="16"/>
  <c r="E432" i="16" s="1"/>
  <c r="C432" i="16" s="1"/>
  <c r="I288" i="16"/>
  <c r="E288" i="16" s="1"/>
  <c r="C288" i="16" s="1"/>
  <c r="I131" i="16"/>
  <c r="E131" i="16" s="1"/>
  <c r="C131" i="16" s="1"/>
  <c r="I1019" i="16"/>
  <c r="E1019" i="16" s="1"/>
  <c r="C1019" i="16" s="1"/>
  <c r="I876" i="16"/>
  <c r="E876" i="16" s="1"/>
  <c r="C876" i="16" s="1"/>
  <c r="I731" i="16"/>
  <c r="E731" i="16" s="1"/>
  <c r="C731" i="16" s="1"/>
  <c r="I574" i="16"/>
  <c r="E574" i="16" s="1"/>
  <c r="C574" i="16" s="1"/>
  <c r="I431" i="16"/>
  <c r="E431" i="16" s="1"/>
  <c r="C431" i="16" s="1"/>
  <c r="I287" i="16"/>
  <c r="E287" i="16" s="1"/>
  <c r="C287" i="16" s="1"/>
  <c r="I132" i="16"/>
  <c r="E132" i="16" s="1"/>
  <c r="C132" i="16" s="1"/>
  <c r="I1018" i="16"/>
  <c r="E1018" i="16" s="1"/>
  <c r="C1018" i="16" s="1"/>
  <c r="I874" i="16"/>
  <c r="E874" i="16" s="1"/>
  <c r="C874" i="16" s="1"/>
  <c r="I719" i="16"/>
  <c r="E719" i="16" s="1"/>
  <c r="C719" i="16" s="1"/>
  <c r="I575" i="16"/>
  <c r="E575" i="16" s="1"/>
  <c r="C575" i="16" s="1"/>
  <c r="I430" i="16"/>
  <c r="E430" i="16" s="1"/>
  <c r="C430" i="16" s="1"/>
  <c r="I285" i="16"/>
  <c r="E285" i="16" s="1"/>
  <c r="C285" i="16" s="1"/>
  <c r="I141" i="16"/>
  <c r="E141" i="16" s="1"/>
  <c r="C141" i="16" s="1"/>
  <c r="I1042" i="16"/>
  <c r="E1042" i="16" s="1"/>
  <c r="C1042" i="16" s="1"/>
  <c r="I897" i="16"/>
  <c r="E897" i="16" s="1"/>
  <c r="C897" i="16" s="1"/>
  <c r="I753" i="16"/>
  <c r="E753" i="16" s="1"/>
  <c r="C753" i="16" s="1"/>
  <c r="I610" i="16"/>
  <c r="E610" i="16" s="1"/>
  <c r="C610" i="16" s="1"/>
  <c r="I465" i="16"/>
  <c r="E465" i="16" s="1"/>
  <c r="C465" i="16" s="1"/>
  <c r="I322" i="16"/>
  <c r="E322" i="16" s="1"/>
  <c r="C322" i="16" s="1"/>
  <c r="I177" i="16"/>
  <c r="E177" i="16" s="1"/>
  <c r="C177" i="16" s="1"/>
  <c r="I1052" i="16"/>
  <c r="E1052" i="16" s="1"/>
  <c r="C1052" i="16" s="1"/>
  <c r="I908" i="16"/>
  <c r="E908" i="16" s="1"/>
  <c r="C908" i="16" s="1"/>
  <c r="I764" i="16"/>
  <c r="E764" i="16" s="1"/>
  <c r="C764" i="16" s="1"/>
  <c r="I620" i="16"/>
  <c r="E620" i="16" s="1"/>
  <c r="C620" i="16" s="1"/>
  <c r="I477" i="16"/>
  <c r="E477" i="16" s="1"/>
  <c r="C477" i="16" s="1"/>
  <c r="I332" i="16"/>
  <c r="E332" i="16" s="1"/>
  <c r="C332" i="16" s="1"/>
  <c r="I176" i="16"/>
  <c r="E176" i="16" s="1"/>
  <c r="C176" i="16" s="1"/>
  <c r="I1063" i="16"/>
  <c r="E1063" i="16" s="1"/>
  <c r="C1063" i="16" s="1"/>
  <c r="I919" i="16"/>
  <c r="E919" i="16" s="1"/>
  <c r="C919" i="16" s="1"/>
  <c r="I776" i="16"/>
  <c r="E776" i="16" s="1"/>
  <c r="C776" i="16" s="1"/>
  <c r="I632" i="16"/>
  <c r="E632" i="16" s="1"/>
  <c r="C632" i="16" s="1"/>
  <c r="I487" i="16"/>
  <c r="E487" i="16" s="1"/>
  <c r="C487" i="16" s="1"/>
  <c r="I343" i="16"/>
  <c r="E343" i="16" s="1"/>
  <c r="C343" i="16" s="1"/>
  <c r="I199" i="16"/>
  <c r="E199" i="16" s="1"/>
  <c r="C199" i="16" s="1"/>
  <c r="I50" i="16"/>
  <c r="E50" i="16" s="1"/>
  <c r="C50" i="16" s="1"/>
  <c r="I702" i="16"/>
  <c r="E702" i="16" s="1"/>
  <c r="C702" i="16" s="1"/>
  <c r="I557" i="16"/>
  <c r="E557" i="16" s="1"/>
  <c r="C557" i="16" s="1"/>
  <c r="I414" i="16"/>
  <c r="E414" i="16" s="1"/>
  <c r="C414" i="16" s="1"/>
  <c r="I270" i="16"/>
  <c r="E270" i="16" s="1"/>
  <c r="C270" i="16" s="1"/>
  <c r="I126" i="16"/>
  <c r="E126" i="16" s="1"/>
  <c r="C126" i="16" s="1"/>
  <c r="I761" i="16"/>
  <c r="E761" i="16" s="1"/>
  <c r="C761" i="16" s="1"/>
  <c r="I617" i="16"/>
  <c r="E617" i="16" s="1"/>
  <c r="C617" i="16" s="1"/>
  <c r="I474" i="16"/>
  <c r="E474" i="16" s="1"/>
  <c r="C474" i="16" s="1"/>
  <c r="I329" i="16"/>
  <c r="E329" i="16" s="1"/>
  <c r="C329" i="16" s="1"/>
  <c r="I185" i="16"/>
  <c r="E185" i="16" s="1"/>
  <c r="C185" i="16" s="1"/>
  <c r="I1084" i="16"/>
  <c r="E1084" i="16" s="1"/>
  <c r="C1084" i="16" s="1"/>
  <c r="I940" i="16"/>
  <c r="E940" i="16" s="1"/>
  <c r="C940" i="16" s="1"/>
  <c r="I797" i="16"/>
  <c r="E797" i="16" s="1"/>
  <c r="C797" i="16" s="1"/>
  <c r="I651" i="16"/>
  <c r="E651" i="16" s="1"/>
  <c r="C651" i="16" s="1"/>
  <c r="I508" i="16"/>
  <c r="E508" i="16" s="1"/>
  <c r="C508" i="16" s="1"/>
  <c r="I364" i="16"/>
  <c r="E364" i="16" s="1"/>
  <c r="C364" i="16" s="1"/>
  <c r="I220" i="16"/>
  <c r="E220" i="16" s="1"/>
  <c r="C220" i="16" s="1"/>
  <c r="I77" i="16"/>
  <c r="E77" i="16" s="1"/>
  <c r="C77" i="16" s="1"/>
  <c r="I975" i="16"/>
  <c r="E975" i="16" s="1"/>
  <c r="C975" i="16" s="1"/>
  <c r="I831" i="16"/>
  <c r="E831" i="16" s="1"/>
  <c r="C831" i="16" s="1"/>
  <c r="I687" i="16"/>
  <c r="E687" i="16" s="1"/>
  <c r="C687" i="16" s="1"/>
  <c r="I544" i="16"/>
  <c r="E544" i="16" s="1"/>
  <c r="C544" i="16" s="1"/>
  <c r="I399" i="16"/>
  <c r="E399" i="16" s="1"/>
  <c r="C399" i="16" s="1"/>
  <c r="I243" i="16"/>
  <c r="E243" i="16" s="1"/>
  <c r="C243" i="16" s="1"/>
  <c r="I99" i="16"/>
  <c r="E99" i="16" s="1"/>
  <c r="C99" i="16" s="1"/>
  <c r="I998" i="16"/>
  <c r="E998" i="16" s="1"/>
  <c r="C998" i="16" s="1"/>
  <c r="I853" i="16"/>
  <c r="E853" i="16" s="1"/>
  <c r="C853" i="16" s="1"/>
  <c r="I710" i="16"/>
  <c r="E710" i="16" s="1"/>
  <c r="C710" i="16" s="1"/>
  <c r="I567" i="16"/>
  <c r="E567" i="16" s="1"/>
  <c r="C567" i="16" s="1"/>
  <c r="I422" i="16"/>
  <c r="E422" i="16" s="1"/>
  <c r="C422" i="16" s="1"/>
  <c r="I277" i="16"/>
  <c r="E277" i="16" s="1"/>
  <c r="C277" i="16" s="1"/>
  <c r="I134" i="16"/>
  <c r="E134" i="16" s="1"/>
  <c r="C134" i="16" s="1"/>
  <c r="I949" i="16"/>
  <c r="E949" i="16" s="1"/>
  <c r="C949" i="16" s="1"/>
  <c r="I805" i="16"/>
  <c r="E805" i="16" s="1"/>
  <c r="C805" i="16" s="1"/>
  <c r="I2040" i="16"/>
  <c r="E2040" i="16" s="1"/>
  <c r="C2040" i="16" s="1"/>
  <c r="I1847" i="16"/>
  <c r="E1847" i="16" s="1"/>
  <c r="C1847" i="16" s="1"/>
  <c r="I1655" i="16"/>
  <c r="E1655" i="16" s="1"/>
  <c r="C1655" i="16" s="1"/>
  <c r="I1487" i="16"/>
  <c r="E1487" i="16" s="1"/>
  <c r="C1487" i="16" s="1"/>
  <c r="I1307" i="16"/>
  <c r="E1307" i="16" s="1"/>
  <c r="C1307" i="16" s="1"/>
  <c r="I1151" i="16"/>
  <c r="E1151" i="16" s="1"/>
  <c r="C1151" i="16" s="1"/>
  <c r="I2003" i="16"/>
  <c r="E2003" i="16" s="1"/>
  <c r="C2003" i="16" s="1"/>
  <c r="I1833" i="16"/>
  <c r="E1833" i="16" s="1"/>
  <c r="C1833" i="16" s="1"/>
  <c r="I1667" i="16"/>
  <c r="E1667" i="16" s="1"/>
  <c r="C1667" i="16" s="1"/>
  <c r="I1510" i="16"/>
  <c r="E1510" i="16" s="1"/>
  <c r="C1510" i="16" s="1"/>
  <c r="I1354" i="16"/>
  <c r="E1354" i="16" s="1"/>
  <c r="C1354" i="16" s="1"/>
  <c r="I1198" i="16"/>
  <c r="E1198" i="16" s="1"/>
  <c r="C1198" i="16" s="1"/>
  <c r="I2038" i="16"/>
  <c r="E2038" i="16" s="1"/>
  <c r="C2038" i="16" s="1"/>
  <c r="I1894" i="16"/>
  <c r="E1894" i="16" s="1"/>
  <c r="C1894" i="16" s="1"/>
  <c r="I1749" i="16"/>
  <c r="E1749" i="16" s="1"/>
  <c r="C1749" i="16" s="1"/>
  <c r="I1605" i="16"/>
  <c r="E1605" i="16" s="1"/>
  <c r="C1605" i="16" s="1"/>
  <c r="I1461" i="16"/>
  <c r="E1461" i="16" s="1"/>
  <c r="C1461" i="16" s="1"/>
  <c r="I1316" i="16"/>
  <c r="E1316" i="16" s="1"/>
  <c r="C1316" i="16" s="1"/>
  <c r="I1173" i="16"/>
  <c r="E1173" i="16" s="1"/>
  <c r="C1173" i="16" s="1"/>
  <c r="I2023" i="16"/>
  <c r="E2023" i="16" s="1"/>
  <c r="C2023" i="16" s="1"/>
  <c r="I1881" i="16"/>
  <c r="E1881" i="16" s="1"/>
  <c r="C1881" i="16" s="1"/>
  <c r="I1736" i="16"/>
  <c r="E1736" i="16" s="1"/>
  <c r="C1736" i="16" s="1"/>
  <c r="I1592" i="16"/>
  <c r="E1592" i="16" s="1"/>
  <c r="C1592" i="16" s="1"/>
  <c r="I1449" i="16"/>
  <c r="E1449" i="16" s="1"/>
  <c r="C1449" i="16" s="1"/>
  <c r="I1305" i="16"/>
  <c r="E1305" i="16" s="1"/>
  <c r="C1305" i="16" s="1"/>
  <c r="I1160" i="16"/>
  <c r="E1160" i="16" s="1"/>
  <c r="C1160" i="16" s="1"/>
  <c r="I2048" i="16"/>
  <c r="E2048" i="16" s="1"/>
  <c r="C2048" i="16" s="1"/>
  <c r="I1903" i="16"/>
  <c r="E1903" i="16" s="1"/>
  <c r="C1903" i="16" s="1"/>
  <c r="I1759" i="16"/>
  <c r="E1759" i="16" s="1"/>
  <c r="C1759" i="16" s="1"/>
  <c r="I1616" i="16"/>
  <c r="E1616" i="16" s="1"/>
  <c r="C1616" i="16" s="1"/>
  <c r="I1459" i="16"/>
  <c r="E1459" i="16" s="1"/>
  <c r="C1459" i="16" s="1"/>
  <c r="I1302" i="16"/>
  <c r="E1302" i="16" s="1"/>
  <c r="C1302" i="16" s="1"/>
  <c r="I1147" i="16"/>
  <c r="E1147" i="16" s="1"/>
  <c r="C1147" i="16" s="1"/>
  <c r="I1721" i="16"/>
  <c r="E1721" i="16" s="1"/>
  <c r="C1721" i="16" s="1"/>
  <c r="I1577" i="16"/>
  <c r="E1577" i="16" s="1"/>
  <c r="C1577" i="16" s="1"/>
  <c r="I1434" i="16"/>
  <c r="E1434" i="16" s="1"/>
  <c r="C1434" i="16" s="1"/>
  <c r="I1290" i="16"/>
  <c r="E1290" i="16" s="1"/>
  <c r="C1290" i="16" s="1"/>
  <c r="I1146" i="16"/>
  <c r="E1146" i="16" s="1"/>
  <c r="C1146" i="16" s="1"/>
  <c r="I1002" i="16"/>
  <c r="E1002" i="16" s="1"/>
  <c r="C1002" i="16" s="1"/>
  <c r="I859" i="16"/>
  <c r="E859" i="16" s="1"/>
  <c r="C859" i="16" s="1"/>
  <c r="I1696" i="16"/>
  <c r="E1696" i="16" s="1"/>
  <c r="C1696" i="16" s="1"/>
  <c r="I1553" i="16"/>
  <c r="E1553" i="16" s="1"/>
  <c r="C1553" i="16" s="1"/>
  <c r="I1410" i="16"/>
  <c r="E1410" i="16" s="1"/>
  <c r="C1410" i="16" s="1"/>
  <c r="I1266" i="16"/>
  <c r="E1266" i="16" s="1"/>
  <c r="C1266" i="16" s="1"/>
  <c r="I1121" i="16"/>
  <c r="E1121" i="16" s="1"/>
  <c r="C1121" i="16" s="1"/>
  <c r="I977" i="16"/>
  <c r="E977" i="16" s="1"/>
  <c r="C977" i="16" s="1"/>
  <c r="I834" i="16"/>
  <c r="E834" i="16" s="1"/>
  <c r="C834" i="16" s="1"/>
  <c r="I1947" i="16"/>
  <c r="E1947" i="16" s="1"/>
  <c r="C1947" i="16" s="1"/>
  <c r="I1805" i="16"/>
  <c r="E1805" i="16" s="1"/>
  <c r="C1805" i="16" s="1"/>
  <c r="I1661" i="16"/>
  <c r="E1661" i="16" s="1"/>
  <c r="C1661" i="16" s="1"/>
  <c r="I1516" i="16"/>
  <c r="E1516" i="16" s="1"/>
  <c r="C1516" i="16" s="1"/>
  <c r="I1372" i="16"/>
  <c r="E1372" i="16" s="1"/>
  <c r="C1372" i="16" s="1"/>
  <c r="I1228" i="16"/>
  <c r="E1228" i="16" s="1"/>
  <c r="C1228" i="16" s="1"/>
  <c r="I2092" i="16"/>
  <c r="E2092" i="16" s="1"/>
  <c r="C2092" i="16" s="1"/>
  <c r="I1948" i="16"/>
  <c r="E1948" i="16" s="1"/>
  <c r="C1948" i="16" s="1"/>
  <c r="I1803" i="16"/>
  <c r="E1803" i="16" s="1"/>
  <c r="C1803" i="16" s="1"/>
  <c r="I1659" i="16"/>
  <c r="E1659" i="16" s="1"/>
  <c r="C1659" i="16" s="1"/>
  <c r="I1515" i="16"/>
  <c r="E1515" i="16" s="1"/>
  <c r="C1515" i="16" s="1"/>
  <c r="I1371" i="16"/>
  <c r="E1371" i="16" s="1"/>
  <c r="C1371" i="16" s="1"/>
  <c r="I1226" i="16"/>
  <c r="E1226" i="16" s="1"/>
  <c r="C1226" i="16" s="1"/>
  <c r="I2102" i="16"/>
  <c r="E2102" i="16" s="1"/>
  <c r="C2102" i="16" s="1"/>
  <c r="I1958" i="16"/>
  <c r="E1958" i="16" s="1"/>
  <c r="C1958" i="16" s="1"/>
  <c r="I1814" i="16"/>
  <c r="E1814" i="16" s="1"/>
  <c r="C1814" i="16" s="1"/>
  <c r="I1670" i="16"/>
  <c r="E1670" i="16" s="1"/>
  <c r="C1670" i="16" s="1"/>
  <c r="I1527" i="16"/>
  <c r="E1527" i="16" s="1"/>
  <c r="C1527" i="16" s="1"/>
  <c r="I1383" i="16"/>
  <c r="E1383" i="16" s="1"/>
  <c r="C1383" i="16" s="1"/>
  <c r="I1239" i="16"/>
  <c r="E1239" i="16" s="1"/>
  <c r="C1239" i="16" s="1"/>
  <c r="I1095" i="16"/>
  <c r="E1095" i="16" s="1"/>
  <c r="C1095" i="16" s="1"/>
  <c r="I1932" i="16"/>
  <c r="E1932" i="16" s="1"/>
  <c r="C1932" i="16" s="1"/>
  <c r="I1777" i="16"/>
  <c r="E1777" i="16" s="1"/>
  <c r="C1777" i="16" s="1"/>
  <c r="I1633" i="16"/>
  <c r="E1633" i="16" s="1"/>
  <c r="C1633" i="16" s="1"/>
  <c r="I1489" i="16"/>
  <c r="E1489" i="16" s="1"/>
  <c r="C1489" i="16" s="1"/>
  <c r="I1345" i="16"/>
  <c r="E1345" i="16" s="1"/>
  <c r="C1345" i="16" s="1"/>
  <c r="I1201" i="16"/>
  <c r="E1201" i="16" s="1"/>
  <c r="C1201" i="16" s="1"/>
  <c r="I1057" i="16"/>
  <c r="E1057" i="16" s="1"/>
  <c r="C1057" i="16" s="1"/>
  <c r="I997" i="16"/>
  <c r="E997" i="16" s="1"/>
  <c r="C997" i="16" s="1"/>
  <c r="I851" i="16"/>
  <c r="E851" i="16" s="1"/>
  <c r="C851" i="16" s="1"/>
  <c r="I708" i="16"/>
  <c r="E708" i="16" s="1"/>
  <c r="C708" i="16" s="1"/>
  <c r="I564" i="16"/>
  <c r="E564" i="16" s="1"/>
  <c r="C564" i="16" s="1"/>
  <c r="I420" i="16"/>
  <c r="E420" i="16" s="1"/>
  <c r="C420" i="16" s="1"/>
  <c r="I265" i="16"/>
  <c r="E265" i="16" s="1"/>
  <c r="C265" i="16" s="1"/>
  <c r="I119" i="16"/>
  <c r="E119" i="16" s="1"/>
  <c r="C119" i="16" s="1"/>
  <c r="I1008" i="16"/>
  <c r="E1008" i="16" s="1"/>
  <c r="C1008" i="16" s="1"/>
  <c r="I863" i="16"/>
  <c r="E863" i="16" s="1"/>
  <c r="C863" i="16" s="1"/>
  <c r="I718" i="16"/>
  <c r="E718" i="16" s="1"/>
  <c r="C718" i="16" s="1"/>
  <c r="I563" i="16"/>
  <c r="E563" i="16" s="1"/>
  <c r="C563" i="16" s="1"/>
  <c r="I419" i="16"/>
  <c r="E419" i="16" s="1"/>
  <c r="C419" i="16" s="1"/>
  <c r="I276" i="16"/>
  <c r="E276" i="16" s="1"/>
  <c r="C276" i="16" s="1"/>
  <c r="I120" i="16"/>
  <c r="E120" i="16" s="1"/>
  <c r="C120" i="16" s="1"/>
  <c r="I1005" i="16"/>
  <c r="E1005" i="16" s="1"/>
  <c r="C1005" i="16" s="1"/>
  <c r="I862" i="16"/>
  <c r="E862" i="16" s="1"/>
  <c r="C862" i="16" s="1"/>
  <c r="I706" i="16"/>
  <c r="E706" i="16" s="1"/>
  <c r="C706" i="16" s="1"/>
  <c r="I561" i="16"/>
  <c r="E561" i="16" s="1"/>
  <c r="C561" i="16" s="1"/>
  <c r="I418" i="16"/>
  <c r="E418" i="16" s="1"/>
  <c r="C418" i="16" s="1"/>
  <c r="I273" i="16"/>
  <c r="E273" i="16" s="1"/>
  <c r="C273" i="16" s="1"/>
  <c r="I130" i="16"/>
  <c r="E130" i="16" s="1"/>
  <c r="C130" i="16" s="1"/>
  <c r="I1028" i="16"/>
  <c r="E1028" i="16" s="1"/>
  <c r="C1028" i="16" s="1"/>
  <c r="I885" i="16"/>
  <c r="E885" i="16" s="1"/>
  <c r="C885" i="16" s="1"/>
  <c r="I741" i="16"/>
  <c r="E741" i="16" s="1"/>
  <c r="C741" i="16" s="1"/>
  <c r="I597" i="16"/>
  <c r="E597" i="16" s="1"/>
  <c r="C597" i="16" s="1"/>
  <c r="I453" i="16"/>
  <c r="E453" i="16" s="1"/>
  <c r="C453" i="16" s="1"/>
  <c r="I309" i="16"/>
  <c r="E309" i="16" s="1"/>
  <c r="C309" i="16" s="1"/>
  <c r="I166" i="16"/>
  <c r="E166" i="16" s="1"/>
  <c r="C166" i="16" s="1"/>
  <c r="I1039" i="16"/>
  <c r="E1039" i="16" s="1"/>
  <c r="C1039" i="16" s="1"/>
  <c r="I896" i="16"/>
  <c r="E896" i="16" s="1"/>
  <c r="C896" i="16" s="1"/>
  <c r="I752" i="16"/>
  <c r="E752" i="16" s="1"/>
  <c r="C752" i="16" s="1"/>
  <c r="I608" i="16"/>
  <c r="E608" i="16" s="1"/>
  <c r="C608" i="16" s="1"/>
  <c r="I464" i="16"/>
  <c r="E464" i="16" s="1"/>
  <c r="C464" i="16" s="1"/>
  <c r="I308" i="16"/>
  <c r="E308" i="16" s="1"/>
  <c r="C308" i="16" s="1"/>
  <c r="I164" i="16"/>
  <c r="E164" i="16" s="1"/>
  <c r="C164" i="16" s="1"/>
  <c r="I1051" i="16"/>
  <c r="E1051" i="16" s="1"/>
  <c r="C1051" i="16" s="1"/>
  <c r="I907" i="16"/>
  <c r="E907" i="16" s="1"/>
  <c r="C907" i="16" s="1"/>
  <c r="I763" i="16"/>
  <c r="E763" i="16" s="1"/>
  <c r="C763" i="16" s="1"/>
  <c r="I619" i="16"/>
  <c r="E619" i="16" s="1"/>
  <c r="C619" i="16" s="1"/>
  <c r="I475" i="16"/>
  <c r="E475" i="16" s="1"/>
  <c r="C475" i="16" s="1"/>
  <c r="I331" i="16"/>
  <c r="E331" i="16" s="1"/>
  <c r="C331" i="16" s="1"/>
  <c r="I187" i="16"/>
  <c r="E187" i="16" s="1"/>
  <c r="C187" i="16" s="1"/>
  <c r="I49" i="16"/>
  <c r="E49" i="16" s="1"/>
  <c r="C49" i="16" s="1"/>
  <c r="I690" i="16"/>
  <c r="E690" i="16" s="1"/>
  <c r="C690" i="16" s="1"/>
  <c r="I545" i="16"/>
  <c r="E545" i="16" s="1"/>
  <c r="C545" i="16" s="1"/>
  <c r="I402" i="16"/>
  <c r="E402" i="16" s="1"/>
  <c r="C402" i="16" s="1"/>
  <c r="I258" i="16"/>
  <c r="E258" i="16" s="1"/>
  <c r="C258" i="16" s="1"/>
  <c r="I114" i="16"/>
  <c r="E114" i="16" s="1"/>
  <c r="C114" i="16" s="1"/>
  <c r="I748" i="16"/>
  <c r="E748" i="16" s="1"/>
  <c r="C748" i="16" s="1"/>
  <c r="I605" i="16"/>
  <c r="E605" i="16" s="1"/>
  <c r="C605" i="16" s="1"/>
  <c r="I461" i="16"/>
  <c r="E461" i="16" s="1"/>
  <c r="C461" i="16" s="1"/>
  <c r="I317" i="16"/>
  <c r="E317" i="16" s="1"/>
  <c r="C317" i="16" s="1"/>
  <c r="I174" i="16"/>
  <c r="E174" i="16" s="1"/>
  <c r="C174" i="16" s="1"/>
  <c r="I1071" i="16"/>
  <c r="E1071" i="16" s="1"/>
  <c r="C1071" i="16" s="1"/>
  <c r="I928" i="16"/>
  <c r="E928" i="16" s="1"/>
  <c r="C928" i="16" s="1"/>
  <c r="I784" i="16"/>
  <c r="E784" i="16" s="1"/>
  <c r="C784" i="16" s="1"/>
  <c r="I640" i="16"/>
  <c r="E640" i="16" s="1"/>
  <c r="C640" i="16" s="1"/>
  <c r="I497" i="16"/>
  <c r="E497" i="16" s="1"/>
  <c r="C497" i="16" s="1"/>
  <c r="I352" i="16"/>
  <c r="E352" i="16" s="1"/>
  <c r="C352" i="16" s="1"/>
  <c r="I208" i="16"/>
  <c r="E208" i="16" s="1"/>
  <c r="C208" i="16" s="1"/>
  <c r="I63" i="16"/>
  <c r="E63" i="16" s="1"/>
  <c r="C63" i="16" s="1"/>
  <c r="I963" i="16"/>
  <c r="E963" i="16" s="1"/>
  <c r="C963" i="16" s="1"/>
  <c r="I819" i="16"/>
  <c r="E819" i="16" s="1"/>
  <c r="C819" i="16" s="1"/>
  <c r="I675" i="16"/>
  <c r="E675" i="16" s="1"/>
  <c r="C675" i="16" s="1"/>
  <c r="I532" i="16"/>
  <c r="E532" i="16" s="1"/>
  <c r="C532" i="16" s="1"/>
  <c r="I387" i="16"/>
  <c r="E387" i="16" s="1"/>
  <c r="C387" i="16" s="1"/>
  <c r="I232" i="16"/>
  <c r="E232" i="16" s="1"/>
  <c r="C232" i="16" s="1"/>
  <c r="I87" i="16"/>
  <c r="E87" i="16" s="1"/>
  <c r="C87" i="16" s="1"/>
  <c r="I987" i="16"/>
  <c r="E987" i="16" s="1"/>
  <c r="C987" i="16" s="1"/>
  <c r="I841" i="16"/>
  <c r="E841" i="16" s="1"/>
  <c r="C841" i="16" s="1"/>
  <c r="I698" i="16"/>
  <c r="E698" i="16" s="1"/>
  <c r="C698" i="16" s="1"/>
  <c r="I555" i="16"/>
  <c r="E555" i="16" s="1"/>
  <c r="C555" i="16" s="1"/>
  <c r="I410" i="16"/>
  <c r="E410" i="16" s="1"/>
  <c r="C410" i="16" s="1"/>
  <c r="I266" i="16"/>
  <c r="E266" i="16" s="1"/>
  <c r="C266" i="16" s="1"/>
  <c r="I122" i="16"/>
  <c r="E122" i="16" s="1"/>
  <c r="C122" i="16" s="1"/>
  <c r="I937" i="16"/>
  <c r="E937" i="16" s="1"/>
  <c r="C937" i="16" s="1"/>
  <c r="I793" i="16"/>
  <c r="E793" i="16" s="1"/>
  <c r="C793" i="16" s="1"/>
  <c r="I649" i="16"/>
  <c r="E649" i="16" s="1"/>
  <c r="C649" i="16" s="1"/>
  <c r="I505" i="16"/>
  <c r="E505" i="16" s="1"/>
  <c r="C505" i="16" s="1"/>
  <c r="I361" i="16"/>
  <c r="E361" i="16" s="1"/>
  <c r="C361" i="16" s="1"/>
  <c r="I216" i="16"/>
  <c r="E216" i="16" s="1"/>
  <c r="C216" i="16" s="1"/>
  <c r="I73" i="16"/>
  <c r="E73" i="16" s="1"/>
  <c r="C73" i="16" s="1"/>
  <c r="I2027" i="16"/>
  <c r="E2027" i="16" s="1"/>
  <c r="C2027" i="16" s="1"/>
  <c r="I1810" i="16"/>
  <c r="E1810" i="16" s="1"/>
  <c r="C1810" i="16" s="1"/>
  <c r="I1643" i="16"/>
  <c r="E1643" i="16" s="1"/>
  <c r="C1643" i="16" s="1"/>
  <c r="I1463" i="16"/>
  <c r="E1463" i="16" s="1"/>
  <c r="C1463" i="16" s="1"/>
  <c r="I1295" i="16"/>
  <c r="E1295" i="16" s="1"/>
  <c r="C1295" i="16" s="1"/>
  <c r="I1139" i="16"/>
  <c r="E1139" i="16" s="1"/>
  <c r="C1139" i="16" s="1"/>
  <c r="I1989" i="16"/>
  <c r="E1989" i="16" s="1"/>
  <c r="C1989" i="16" s="1"/>
  <c r="I1811" i="16"/>
  <c r="E1811" i="16" s="1"/>
  <c r="C1811" i="16" s="1"/>
  <c r="I1654" i="16"/>
  <c r="E1654" i="16" s="1"/>
  <c r="C1654" i="16" s="1"/>
  <c r="I1498" i="16"/>
  <c r="E1498" i="16" s="1"/>
  <c r="C1498" i="16" s="1"/>
  <c r="I1341" i="16"/>
  <c r="E1341" i="16" s="1"/>
  <c r="C1341" i="16" s="1"/>
  <c r="I1186" i="16"/>
  <c r="E1186" i="16" s="1"/>
  <c r="C1186" i="16" s="1"/>
  <c r="I2025" i="16"/>
  <c r="E2025" i="16" s="1"/>
  <c r="C2025" i="16" s="1"/>
  <c r="I1880" i="16"/>
  <c r="E1880" i="16" s="1"/>
  <c r="C1880" i="16" s="1"/>
  <c r="I1738" i="16"/>
  <c r="E1738" i="16" s="1"/>
  <c r="C1738" i="16" s="1"/>
  <c r="I1594" i="16"/>
  <c r="E1594" i="16" s="1"/>
  <c r="C1594" i="16" s="1"/>
  <c r="I1448" i="16"/>
  <c r="E1448" i="16" s="1"/>
  <c r="C1448" i="16" s="1"/>
  <c r="I1304" i="16"/>
  <c r="E1304" i="16" s="1"/>
  <c r="C1304" i="16" s="1"/>
  <c r="I1161" i="16"/>
  <c r="E1161" i="16" s="1"/>
  <c r="C1161" i="16" s="1"/>
  <c r="I2011" i="16"/>
  <c r="E2011" i="16" s="1"/>
  <c r="C2011" i="16" s="1"/>
  <c r="I1869" i="16"/>
  <c r="E1869" i="16" s="1"/>
  <c r="C1869" i="16" s="1"/>
  <c r="I1724" i="16"/>
  <c r="E1724" i="16" s="1"/>
  <c r="C1724" i="16" s="1"/>
  <c r="I1581" i="16"/>
  <c r="E1581" i="16" s="1"/>
  <c r="C1581" i="16" s="1"/>
  <c r="I1436" i="16"/>
  <c r="E1436" i="16" s="1"/>
  <c r="C1436" i="16" s="1"/>
  <c r="I1292" i="16"/>
  <c r="E1292" i="16" s="1"/>
  <c r="C1292" i="16" s="1"/>
  <c r="I1148" i="16"/>
  <c r="E1148" i="16" s="1"/>
  <c r="C1148" i="16" s="1"/>
  <c r="I2035" i="16"/>
  <c r="E2035" i="16" s="1"/>
  <c r="C2035" i="16" s="1"/>
  <c r="I1891" i="16"/>
  <c r="E1891" i="16" s="1"/>
  <c r="C1891" i="16" s="1"/>
  <c r="I1748" i="16"/>
  <c r="E1748" i="16" s="1"/>
  <c r="C1748" i="16" s="1"/>
  <c r="I1603" i="16"/>
  <c r="E1603" i="16" s="1"/>
  <c r="C1603" i="16" s="1"/>
  <c r="I1446" i="16"/>
  <c r="E1446" i="16" s="1"/>
  <c r="C1446" i="16" s="1"/>
  <c r="I1291" i="16"/>
  <c r="E1291" i="16" s="1"/>
  <c r="C1291" i="16" s="1"/>
  <c r="I1136" i="16"/>
  <c r="E1136" i="16" s="1"/>
  <c r="C1136" i="16" s="1"/>
  <c r="I1709" i="16"/>
  <c r="E1709" i="16" s="1"/>
  <c r="C1709" i="16" s="1"/>
  <c r="I1565" i="16"/>
  <c r="E1565" i="16" s="1"/>
  <c r="C1565" i="16" s="1"/>
  <c r="I1421" i="16"/>
  <c r="E1421" i="16" s="1"/>
  <c r="C1421" i="16" s="1"/>
  <c r="I1278" i="16"/>
  <c r="E1278" i="16" s="1"/>
  <c r="C1278" i="16" s="1"/>
  <c r="I1133" i="16"/>
  <c r="E1133" i="16" s="1"/>
  <c r="C1133" i="16" s="1"/>
  <c r="I989" i="16"/>
  <c r="E989" i="16" s="1"/>
  <c r="C989" i="16" s="1"/>
  <c r="I845" i="16"/>
  <c r="E845" i="16" s="1"/>
  <c r="C845" i="16" s="1"/>
  <c r="I1685" i="16"/>
  <c r="E1685" i="16" s="1"/>
  <c r="C1685" i="16" s="1"/>
  <c r="I1541" i="16"/>
  <c r="E1541" i="16" s="1"/>
  <c r="C1541" i="16" s="1"/>
  <c r="I1397" i="16"/>
  <c r="E1397" i="16" s="1"/>
  <c r="C1397" i="16" s="1"/>
  <c r="I1253" i="16"/>
  <c r="E1253" i="16" s="1"/>
  <c r="C1253" i="16" s="1"/>
  <c r="I1108" i="16"/>
  <c r="E1108" i="16" s="1"/>
  <c r="C1108" i="16" s="1"/>
  <c r="I965" i="16"/>
  <c r="E965" i="16" s="1"/>
  <c r="C965" i="16" s="1"/>
  <c r="I2079" i="16"/>
  <c r="E2079" i="16" s="1"/>
  <c r="C2079" i="16" s="1"/>
  <c r="I1935" i="16"/>
  <c r="E1935" i="16" s="1"/>
  <c r="C1935" i="16" s="1"/>
  <c r="I1791" i="16"/>
  <c r="E1791" i="16" s="1"/>
  <c r="C1791" i="16" s="1"/>
  <c r="I1649" i="16"/>
  <c r="E1649" i="16" s="1"/>
  <c r="C1649" i="16" s="1"/>
  <c r="I1504" i="16"/>
  <c r="E1504" i="16" s="1"/>
  <c r="C1504" i="16" s="1"/>
  <c r="I1360" i="16"/>
  <c r="E1360" i="16" s="1"/>
  <c r="C1360" i="16" s="1"/>
  <c r="I1216" i="16"/>
  <c r="E1216" i="16" s="1"/>
  <c r="C1216" i="16" s="1"/>
  <c r="I2080" i="16"/>
  <c r="E2080" i="16" s="1"/>
  <c r="C2080" i="16" s="1"/>
  <c r="I1936" i="16"/>
  <c r="E1936" i="16" s="1"/>
  <c r="C1936" i="16" s="1"/>
  <c r="I1792" i="16"/>
  <c r="E1792" i="16" s="1"/>
  <c r="C1792" i="16" s="1"/>
  <c r="I1647" i="16"/>
  <c r="E1647" i="16" s="1"/>
  <c r="C1647" i="16" s="1"/>
  <c r="I1502" i="16"/>
  <c r="E1502" i="16" s="1"/>
  <c r="C1502" i="16" s="1"/>
  <c r="I1359" i="16"/>
  <c r="E1359" i="16" s="1"/>
  <c r="C1359" i="16" s="1"/>
  <c r="I1215" i="16"/>
  <c r="E1215" i="16" s="1"/>
  <c r="C1215" i="16" s="1"/>
  <c r="I2090" i="16"/>
  <c r="E2090" i="16" s="1"/>
  <c r="C2090" i="16" s="1"/>
  <c r="I1946" i="16"/>
  <c r="E1946" i="16" s="1"/>
  <c r="C1946" i="16" s="1"/>
  <c r="I1801" i="16"/>
  <c r="E1801" i="16" s="1"/>
  <c r="C1801" i="16" s="1"/>
  <c r="I1658" i="16"/>
  <c r="E1658" i="16" s="1"/>
  <c r="C1658" i="16" s="1"/>
  <c r="I1514" i="16"/>
  <c r="E1514" i="16" s="1"/>
  <c r="C1514" i="16" s="1"/>
  <c r="I1370" i="16"/>
  <c r="E1370" i="16" s="1"/>
  <c r="C1370" i="16" s="1"/>
  <c r="I1227" i="16"/>
  <c r="E1227" i="16" s="1"/>
  <c r="C1227" i="16" s="1"/>
  <c r="I2077" i="16"/>
  <c r="E2077" i="16" s="1"/>
  <c r="C2077" i="16" s="1"/>
  <c r="I1922" i="16"/>
  <c r="E1922" i="16" s="1"/>
  <c r="C1922" i="16" s="1"/>
  <c r="I1766" i="16"/>
  <c r="E1766" i="16" s="1"/>
  <c r="C1766" i="16" s="1"/>
  <c r="I1621" i="16"/>
  <c r="E1621" i="16" s="1"/>
  <c r="C1621" i="16" s="1"/>
  <c r="I1476" i="16"/>
  <c r="E1476" i="16" s="1"/>
  <c r="C1476" i="16" s="1"/>
  <c r="I1333" i="16"/>
  <c r="E1333" i="16" s="1"/>
  <c r="C1333" i="16" s="1"/>
  <c r="I1189" i="16"/>
  <c r="E1189" i="16" s="1"/>
  <c r="C1189" i="16" s="1"/>
  <c r="I1044" i="16"/>
  <c r="E1044" i="16" s="1"/>
  <c r="C1044" i="16" s="1"/>
  <c r="I984" i="16"/>
  <c r="E984" i="16" s="1"/>
  <c r="C984" i="16" s="1"/>
  <c r="I840" i="16"/>
  <c r="E840" i="16" s="1"/>
  <c r="C840" i="16" s="1"/>
  <c r="I696" i="16"/>
  <c r="E696" i="16" s="1"/>
  <c r="C696" i="16" s="1"/>
  <c r="I553" i="16"/>
  <c r="E553" i="16" s="1"/>
  <c r="C553" i="16" s="1"/>
  <c r="I408" i="16"/>
  <c r="E408" i="16" s="1"/>
  <c r="C408" i="16" s="1"/>
  <c r="I252" i="16"/>
  <c r="E252" i="16" s="1"/>
  <c r="C252" i="16" s="1"/>
  <c r="I107" i="16"/>
  <c r="E107" i="16" s="1"/>
  <c r="C107" i="16" s="1"/>
  <c r="I995" i="16"/>
  <c r="E995" i="16" s="1"/>
  <c r="C995" i="16" s="1"/>
  <c r="I852" i="16"/>
  <c r="E852" i="16" s="1"/>
  <c r="C852" i="16" s="1"/>
  <c r="I707" i="16"/>
  <c r="E707" i="16" s="1"/>
  <c r="C707" i="16" s="1"/>
  <c r="I551" i="16"/>
  <c r="E551" i="16" s="1"/>
  <c r="C551" i="16" s="1"/>
  <c r="I407" i="16"/>
  <c r="E407" i="16" s="1"/>
  <c r="C407" i="16" s="1"/>
  <c r="I263" i="16"/>
  <c r="E263" i="16" s="1"/>
  <c r="C263" i="16" s="1"/>
  <c r="I108" i="16"/>
  <c r="E108" i="16" s="1"/>
  <c r="C108" i="16" s="1"/>
  <c r="I993" i="16"/>
  <c r="E993" i="16" s="1"/>
  <c r="C993" i="16" s="1"/>
  <c r="I849" i="16"/>
  <c r="E849" i="16" s="1"/>
  <c r="C849" i="16" s="1"/>
  <c r="I694" i="16"/>
  <c r="E694" i="16" s="1"/>
  <c r="C694" i="16" s="1"/>
  <c r="I549" i="16"/>
  <c r="E549" i="16" s="1"/>
  <c r="C549" i="16" s="1"/>
  <c r="I406" i="16"/>
  <c r="E406" i="16" s="1"/>
  <c r="C406" i="16" s="1"/>
  <c r="I262" i="16"/>
  <c r="E262" i="16" s="1"/>
  <c r="C262" i="16" s="1"/>
  <c r="I118" i="16"/>
  <c r="E118" i="16" s="1"/>
  <c r="C118" i="16" s="1"/>
  <c r="I1016" i="16"/>
  <c r="E1016" i="16" s="1"/>
  <c r="C1016" i="16" s="1"/>
  <c r="I873" i="16"/>
  <c r="E873" i="16" s="1"/>
  <c r="C873" i="16" s="1"/>
  <c r="I729" i="16"/>
  <c r="E729" i="16" s="1"/>
  <c r="C729" i="16" s="1"/>
  <c r="I584" i="16"/>
  <c r="E584" i="16" s="1"/>
  <c r="C584" i="16" s="1"/>
  <c r="I441" i="16"/>
  <c r="E441" i="16" s="1"/>
  <c r="C441" i="16" s="1"/>
  <c r="I297" i="16"/>
  <c r="E297" i="16" s="1"/>
  <c r="C297" i="16" s="1"/>
  <c r="I154" i="16"/>
  <c r="E154" i="16" s="1"/>
  <c r="C154" i="16" s="1"/>
  <c r="I1029" i="16"/>
  <c r="E1029" i="16" s="1"/>
  <c r="C1029" i="16" s="1"/>
  <c r="I884" i="16"/>
  <c r="E884" i="16" s="1"/>
  <c r="C884" i="16" s="1"/>
  <c r="I740" i="16"/>
  <c r="E740" i="16" s="1"/>
  <c r="C740" i="16" s="1"/>
  <c r="I595" i="16"/>
  <c r="E595" i="16" s="1"/>
  <c r="C595" i="16" s="1"/>
  <c r="I452" i="16"/>
  <c r="E452" i="16" s="1"/>
  <c r="C452" i="16" s="1"/>
  <c r="I295" i="16"/>
  <c r="E295" i="16" s="1"/>
  <c r="C295" i="16" s="1"/>
  <c r="I152" i="16"/>
  <c r="E152" i="16" s="1"/>
  <c r="C152" i="16" s="1"/>
  <c r="I1040" i="16"/>
  <c r="E1040" i="16" s="1"/>
  <c r="C1040" i="16" s="1"/>
  <c r="I895" i="16"/>
  <c r="E895" i="16" s="1"/>
  <c r="C895" i="16" s="1"/>
  <c r="I751" i="16"/>
  <c r="E751" i="16" s="1"/>
  <c r="C751" i="16" s="1"/>
  <c r="I606" i="16"/>
  <c r="E606" i="16" s="1"/>
  <c r="C606" i="16" s="1"/>
  <c r="I463" i="16"/>
  <c r="E463" i="16" s="1"/>
  <c r="C463" i="16" s="1"/>
  <c r="I319" i="16"/>
  <c r="E319" i="16" s="1"/>
  <c r="C319" i="16" s="1"/>
  <c r="I175" i="16"/>
  <c r="E175" i="16" s="1"/>
  <c r="C175" i="16" s="1"/>
  <c r="I821" i="16"/>
  <c r="E821" i="16" s="1"/>
  <c r="C821" i="16" s="1"/>
  <c r="I678" i="16"/>
  <c r="E678" i="16" s="1"/>
  <c r="C678" i="16" s="1"/>
  <c r="I534" i="16"/>
  <c r="E534" i="16" s="1"/>
  <c r="C534" i="16" s="1"/>
  <c r="I390" i="16"/>
  <c r="E390" i="16" s="1"/>
  <c r="C390" i="16" s="1"/>
  <c r="I245" i="16"/>
  <c r="E245" i="16" s="1"/>
  <c r="C245" i="16" s="1"/>
  <c r="I103" i="16"/>
  <c r="E103" i="16" s="1"/>
  <c r="C103" i="16" s="1"/>
  <c r="I196" i="16"/>
  <c r="E196" i="16" s="1"/>
  <c r="C196" i="16" s="1"/>
  <c r="I541" i="16"/>
  <c r="E541" i="16" s="1"/>
  <c r="C541" i="16" s="1"/>
  <c r="I636" i="16"/>
  <c r="E636" i="16" s="1"/>
  <c r="C636" i="16" s="1"/>
  <c r="I205" i="16"/>
  <c r="E205" i="16" s="1"/>
  <c r="C205" i="16" s="1"/>
  <c r="I737" i="16"/>
  <c r="E737" i="16" s="1"/>
  <c r="C737" i="16" s="1"/>
  <c r="I53" i="16"/>
  <c r="E53" i="16" s="1"/>
  <c r="C53" i="16" s="1"/>
  <c r="I398" i="16"/>
  <c r="E398" i="16" s="1"/>
  <c r="C398" i="16" s="1"/>
  <c r="I577" i="16"/>
  <c r="E577" i="16" s="1"/>
  <c r="C577" i="16" s="1"/>
  <c r="I157" i="16"/>
  <c r="E157" i="16" s="1"/>
  <c r="C157" i="16" s="1"/>
  <c r="I593" i="16"/>
  <c r="E593" i="16" s="1"/>
  <c r="C593" i="16" s="1"/>
  <c r="I951" i="16"/>
  <c r="E951" i="16" s="1"/>
  <c r="C951" i="16" s="1"/>
  <c r="I338" i="16"/>
  <c r="E338" i="16" s="1"/>
  <c r="C338" i="16" s="1"/>
  <c r="I552" i="16"/>
  <c r="E552" i="16" s="1"/>
  <c r="C552" i="16" s="1"/>
  <c r="I144" i="16"/>
  <c r="E144" i="16" s="1"/>
  <c r="C144" i="16" s="1"/>
  <c r="I3390" i="16"/>
  <c r="E3390" i="16" s="1"/>
  <c r="C3390" i="16" s="1"/>
  <c r="I449" i="16"/>
  <c r="E449" i="16" s="1"/>
  <c r="C449" i="16" s="1"/>
  <c r="I807" i="16"/>
  <c r="E807" i="16" s="1"/>
  <c r="C807" i="16" s="1"/>
  <c r="I254" i="16"/>
  <c r="E254" i="16" s="1"/>
  <c r="C254" i="16" s="1"/>
  <c r="I516" i="16"/>
  <c r="E516" i="16" s="1"/>
  <c r="C516" i="16" s="1"/>
  <c r="I121" i="16"/>
  <c r="E121" i="16" s="1"/>
  <c r="C121" i="16" s="1"/>
  <c r="I3294" i="16"/>
  <c r="E3294" i="16" s="1"/>
  <c r="C3294" i="16" s="1"/>
  <c r="I306" i="16"/>
  <c r="E306" i="16" s="1"/>
  <c r="C306" i="16" s="1"/>
  <c r="I663" i="16"/>
  <c r="E663" i="16" s="1"/>
  <c r="C663" i="16" s="1"/>
  <c r="I194" i="16"/>
  <c r="E194" i="16" s="1"/>
  <c r="C194" i="16" s="1"/>
  <c r="I493" i="16"/>
  <c r="E493" i="16" s="1"/>
  <c r="C493" i="16" s="1"/>
  <c r="I96" i="16"/>
  <c r="E96" i="16" s="1"/>
  <c r="C96" i="16" s="1"/>
  <c r="I161" i="16"/>
  <c r="E161" i="16" s="1"/>
  <c r="C161" i="16" s="1"/>
  <c r="I519" i="16"/>
  <c r="E519" i="16" s="1"/>
  <c r="C519" i="16" s="1"/>
  <c r="I110" i="16"/>
  <c r="E110" i="16" s="1"/>
  <c r="C110" i="16" s="1"/>
  <c r="I433" i="16"/>
  <c r="E433" i="16" s="1"/>
  <c r="C433" i="16" s="1"/>
  <c r="I85" i="16"/>
  <c r="E85" i="16" s="1"/>
  <c r="C85" i="16" s="1"/>
  <c r="I1060" i="16"/>
  <c r="E1060" i="16" s="1"/>
  <c r="C1060" i="16" s="1"/>
  <c r="I375" i="16"/>
  <c r="E375" i="16" s="1"/>
  <c r="C375" i="16" s="1"/>
  <c r="I44" i="16"/>
  <c r="E44" i="16" s="1"/>
  <c r="C44" i="16" s="1"/>
  <c r="I409" i="16"/>
  <c r="E409" i="16" s="1"/>
  <c r="C409" i="16" s="1"/>
  <c r="I61" i="16"/>
  <c r="E61" i="16" s="1"/>
  <c r="C61" i="16" s="1"/>
  <c r="I3639" i="16"/>
  <c r="E3639" i="16" s="1"/>
  <c r="C3639" i="16" s="1"/>
  <c r="I2442" i="16"/>
  <c r="E2442" i="16" s="1"/>
  <c r="C2442" i="16" s="1"/>
  <c r="I917" i="16"/>
  <c r="E917" i="16" s="1"/>
  <c r="C917" i="16" s="1"/>
  <c r="I219" i="16"/>
  <c r="E219" i="16" s="1"/>
  <c r="C219" i="16" s="1"/>
  <c r="I925" i="16"/>
  <c r="E925" i="16" s="1"/>
  <c r="C925" i="16" s="1"/>
  <c r="I373" i="16"/>
  <c r="E373" i="16" s="1"/>
  <c r="C373" i="16" s="1"/>
  <c r="I772" i="16"/>
  <c r="E772" i="16" s="1"/>
  <c r="C772" i="16" s="1"/>
  <c r="I75" i="16"/>
  <c r="E75" i="16" s="1"/>
  <c r="C75" i="16" s="1"/>
  <c r="I864" i="16"/>
  <c r="E864" i="16" s="1"/>
  <c r="C864" i="16" s="1"/>
  <c r="I349" i="16"/>
  <c r="E349" i="16" s="1"/>
  <c r="C349" i="16" s="1"/>
  <c r="I627" i="16"/>
  <c r="E627" i="16" s="1"/>
  <c r="C627" i="16" s="1"/>
  <c r="I973" i="16"/>
  <c r="E973" i="16" s="1"/>
  <c r="C973" i="16" s="1"/>
  <c r="I780" i="16"/>
  <c r="E780" i="16" s="1"/>
  <c r="C780" i="16" s="1"/>
  <c r="I289" i="16"/>
  <c r="E289" i="16" s="1"/>
  <c r="C289" i="16" s="1"/>
  <c r="I3524" i="16"/>
  <c r="E3524" i="16" s="1"/>
  <c r="C3524" i="16" s="1"/>
  <c r="I484" i="16"/>
  <c r="E484" i="16" s="1"/>
  <c r="C484" i="16" s="1"/>
  <c r="I830" i="16"/>
  <c r="E830" i="16" s="1"/>
  <c r="C830" i="16" s="1"/>
  <c r="I721" i="16"/>
  <c r="E721" i="16" s="1"/>
  <c r="C721" i="16" s="1"/>
  <c r="I264" i="16"/>
  <c r="E264" i="16" s="1"/>
  <c r="C264" i="16" s="1"/>
  <c r="I340" i="16"/>
  <c r="E340" i="16" s="1"/>
  <c r="C340" i="16" s="1"/>
  <c r="I686" i="16"/>
  <c r="E686" i="16" s="1"/>
  <c r="C686" i="16" s="1"/>
  <c r="I661" i="16"/>
  <c r="E661" i="16" s="1"/>
  <c r="C661" i="16" s="1"/>
  <c r="I228" i="16"/>
  <c r="E228" i="16" s="1"/>
  <c r="C228" i="16" s="1"/>
  <c r="I2221" i="16"/>
  <c r="E2221" i="16" s="1"/>
  <c r="C2221" i="16" s="1"/>
  <c r="I2798" i="16"/>
  <c r="E2798" i="16" s="1"/>
  <c r="C2798" i="16" s="1"/>
  <c r="I2834" i="16"/>
  <c r="E2834" i="16" s="1"/>
  <c r="C2834" i="16" s="1"/>
  <c r="I303" i="16"/>
  <c r="E303" i="16" s="1"/>
  <c r="C303" i="16" s="1"/>
  <c r="I2344" i="16"/>
  <c r="E2344" i="16" s="1"/>
  <c r="C2344" i="16" s="1"/>
  <c r="I2697" i="16"/>
  <c r="E2697" i="16" s="1"/>
  <c r="C2697" i="16" s="1"/>
  <c r="I814" i="16"/>
  <c r="E814" i="16" s="1"/>
  <c r="C814" i="16" s="1"/>
  <c r="I71" i="16"/>
  <c r="E71" i="16" s="1"/>
  <c r="C71" i="16" s="1"/>
  <c r="I1893" i="16"/>
  <c r="E1893" i="16" s="1"/>
  <c r="C1893" i="16" s="1"/>
  <c r="I2400" i="16"/>
  <c r="E2400" i="16" s="1"/>
  <c r="C2400" i="16" s="1"/>
  <c r="I275" i="16"/>
  <c r="E275" i="16" s="1"/>
  <c r="C275" i="16" s="1"/>
  <c r="I598" i="16"/>
  <c r="E598" i="16" s="1"/>
  <c r="C598" i="16" s="1"/>
  <c r="I1956" i="16"/>
  <c r="E1956" i="16" s="1"/>
  <c r="C1956" i="16" s="1"/>
  <c r="I227" i="16"/>
  <c r="E227" i="16" s="1"/>
  <c r="C227" i="16" s="1"/>
  <c r="I1872" i="16"/>
  <c r="E1872" i="16" s="1"/>
  <c r="C1872" i="16" s="1"/>
  <c r="I2639" i="16"/>
  <c r="E2639" i="16" s="1"/>
  <c r="C2639" i="16" s="1"/>
  <c r="I1351" i="16"/>
  <c r="E1351" i="16" s="1"/>
  <c r="C1351" i="16" s="1"/>
  <c r="I1543" i="16"/>
  <c r="E1543" i="16" s="1"/>
  <c r="C1543" i="16" s="1"/>
  <c r="I320" i="16"/>
  <c r="E320" i="16" s="1"/>
  <c r="C320" i="16" s="1"/>
  <c r="I2445" i="16"/>
  <c r="E2445" i="16" s="1"/>
  <c r="C2445" i="16" s="1"/>
  <c r="I1159" i="16"/>
  <c r="E1159" i="16" s="1"/>
  <c r="C1159" i="16" s="1"/>
  <c r="I3845" i="16"/>
  <c r="E3845" i="16" s="1"/>
  <c r="C3845" i="16" s="1"/>
  <c r="D68" i="3"/>
  <c r="D93" i="3"/>
  <c r="D99" i="3" s="1"/>
  <c r="D33" i="3"/>
  <c r="F33" i="10" s="1"/>
  <c r="F29" i="3"/>
  <c r="F28" i="3"/>
  <c r="L34" i="5"/>
  <c r="I34" i="5" s="1"/>
  <c r="L18" i="5"/>
  <c r="H18" i="5" s="1"/>
  <c r="Q627" i="16" l="1"/>
  <c r="R627" i="16" s="1"/>
  <c r="N627" i="16" s="1"/>
  <c r="P627" i="16"/>
  <c r="Q1148" i="16"/>
  <c r="R1148" i="16" s="1"/>
  <c r="N1148" i="16" s="1"/>
  <c r="P1148" i="16"/>
  <c r="Q1814" i="16"/>
  <c r="R1814" i="16" s="1"/>
  <c r="N1814" i="16" s="1"/>
  <c r="P1814" i="16"/>
  <c r="Q2048" i="16"/>
  <c r="R2048" i="16" s="1"/>
  <c r="N2048" i="16" s="1"/>
  <c r="P2048" i="16"/>
  <c r="Q1749" i="16"/>
  <c r="R1749" i="16" s="1"/>
  <c r="N1749" i="16" s="1"/>
  <c r="P1749" i="16"/>
  <c r="Q1655" i="16"/>
  <c r="R1655" i="16" s="1"/>
  <c r="N1655" i="16" s="1"/>
  <c r="P1655" i="16"/>
  <c r="P99" i="16"/>
  <c r="Q99" i="16"/>
  <c r="R99" i="16" s="1"/>
  <c r="N99" i="16" s="1"/>
  <c r="Q797" i="16"/>
  <c r="R797" i="16" s="1"/>
  <c r="N797" i="16" s="1"/>
  <c r="P797" i="16"/>
  <c r="P702" i="16"/>
  <c r="Q702" i="16"/>
  <c r="R702" i="16" s="1"/>
  <c r="N702" i="16" s="1"/>
  <c r="Q620" i="16"/>
  <c r="R620" i="16" s="1"/>
  <c r="N620" i="16" s="1"/>
  <c r="P620" i="16"/>
  <c r="Q285" i="16"/>
  <c r="R285" i="16" s="1"/>
  <c r="N285" i="16" s="1"/>
  <c r="P285" i="16"/>
  <c r="Q1019" i="16"/>
  <c r="R1019" i="16" s="1"/>
  <c r="N1019" i="16" s="1"/>
  <c r="P1019" i="16"/>
  <c r="Q1646" i="16"/>
  <c r="R1646" i="16" s="1"/>
  <c r="N1646" i="16" s="1"/>
  <c r="P1646" i="16"/>
  <c r="P1382" i="16"/>
  <c r="Q1382" i="16"/>
  <c r="R1382" i="16" s="1"/>
  <c r="N1382" i="16" s="1"/>
  <c r="P846" i="16"/>
  <c r="Q846" i="16"/>
  <c r="R846" i="16" s="1"/>
  <c r="N846" i="16" s="1"/>
  <c r="Q1590" i="16"/>
  <c r="R1590" i="16" s="1"/>
  <c r="N1590" i="16" s="1"/>
  <c r="P1590" i="16"/>
  <c r="P1604" i="16"/>
  <c r="Q1604" i="16"/>
  <c r="R1604" i="16" s="1"/>
  <c r="N1604" i="16" s="1"/>
  <c r="P1366" i="16"/>
  <c r="Q1366" i="16"/>
  <c r="R1366" i="16" s="1"/>
  <c r="N1366" i="16" s="1"/>
  <c r="Q385" i="16"/>
  <c r="R385" i="16" s="1"/>
  <c r="N385" i="16" s="1"/>
  <c r="P385" i="16"/>
  <c r="P111" i="16"/>
  <c r="Q111" i="16"/>
  <c r="R111" i="16" s="1"/>
  <c r="N111" i="16" s="1"/>
  <c r="Q808" i="16"/>
  <c r="R808" i="16" s="1"/>
  <c r="N808" i="16" s="1"/>
  <c r="P808" i="16"/>
  <c r="P714" i="16"/>
  <c r="Q714" i="16"/>
  <c r="R714" i="16" s="1"/>
  <c r="N714" i="16" s="1"/>
  <c r="Q631" i="16"/>
  <c r="R631" i="16" s="1"/>
  <c r="N631" i="16" s="1"/>
  <c r="P631" i="16"/>
  <c r="P298" i="16"/>
  <c r="Q298" i="16"/>
  <c r="R298" i="16" s="1"/>
  <c r="N298" i="16" s="1"/>
  <c r="Q1031" i="16"/>
  <c r="R1031" i="16" s="1"/>
  <c r="N1031" i="16" s="1"/>
  <c r="P1031" i="16"/>
  <c r="Q1657" i="16"/>
  <c r="R1657" i="16" s="1"/>
  <c r="N1657" i="16" s="1"/>
  <c r="P1657" i="16"/>
  <c r="Q1395" i="16"/>
  <c r="R1395" i="16" s="1"/>
  <c r="N1395" i="16" s="1"/>
  <c r="P1395" i="16"/>
  <c r="Q856" i="16"/>
  <c r="R856" i="16" s="1"/>
  <c r="N856" i="16" s="1"/>
  <c r="P856" i="16"/>
  <c r="Q1602" i="16"/>
  <c r="R1602" i="16" s="1"/>
  <c r="N1602" i="16" s="1"/>
  <c r="P1602" i="16"/>
  <c r="Q1615" i="16"/>
  <c r="R1615" i="16" s="1"/>
  <c r="N1615" i="16" s="1"/>
  <c r="P1615" i="16"/>
  <c r="P1378" i="16"/>
  <c r="Q1378" i="16"/>
  <c r="R1378" i="16" s="1"/>
  <c r="N1378" i="16" s="1"/>
  <c r="P253" i="16"/>
  <c r="Q253" i="16"/>
  <c r="R253" i="16" s="1"/>
  <c r="N253" i="16" s="1"/>
  <c r="Q1021" i="16"/>
  <c r="R1021" i="16" s="1"/>
  <c r="N1021" i="16" s="1"/>
  <c r="P1021" i="16"/>
  <c r="P676" i="16"/>
  <c r="Q676" i="16"/>
  <c r="R676" i="16" s="1"/>
  <c r="N676" i="16" s="1"/>
  <c r="Q583" i="16"/>
  <c r="R583" i="16" s="1"/>
  <c r="N583" i="16" s="1"/>
  <c r="P583" i="16"/>
  <c r="Q500" i="16"/>
  <c r="R500" i="16" s="1"/>
  <c r="N500" i="16" s="1"/>
  <c r="P500" i="16"/>
  <c r="Q165" i="16"/>
  <c r="R165" i="16" s="1"/>
  <c r="N165" i="16" s="1"/>
  <c r="P165" i="16"/>
  <c r="Q900" i="16"/>
  <c r="R900" i="16" s="1"/>
  <c r="N900" i="16" s="1"/>
  <c r="P900" i="16"/>
  <c r="Q1525" i="16"/>
  <c r="R1525" i="16" s="1"/>
  <c r="N1525" i="16" s="1"/>
  <c r="P1525" i="16"/>
  <c r="Q1264" i="16"/>
  <c r="R1264" i="16" s="1"/>
  <c r="N1264" i="16" s="1"/>
  <c r="P1264" i="16"/>
  <c r="P1983" i="16"/>
  <c r="Q1983" i="16"/>
  <c r="R1983" i="16" s="1"/>
  <c r="N1983" i="16" s="1"/>
  <c r="P1469" i="16"/>
  <c r="Q1469" i="16"/>
  <c r="R1469" i="16" s="1"/>
  <c r="N1469" i="16" s="1"/>
  <c r="Q1484" i="16"/>
  <c r="R1484" i="16" s="1"/>
  <c r="N1484" i="16" s="1"/>
  <c r="P1484" i="16"/>
  <c r="P1234" i="16"/>
  <c r="Q1234" i="16"/>
  <c r="R1234" i="16" s="1"/>
  <c r="N1234" i="16" s="1"/>
  <c r="Q697" i="16"/>
  <c r="R697" i="16" s="1"/>
  <c r="N697" i="16" s="1"/>
  <c r="P697" i="16"/>
  <c r="P435" i="16"/>
  <c r="Q435" i="16"/>
  <c r="R435" i="16" s="1"/>
  <c r="N435" i="16" s="1"/>
  <c r="Q76" i="16"/>
  <c r="R76" i="16" s="1"/>
  <c r="N76" i="16" s="1"/>
  <c r="P76" i="16"/>
  <c r="Q235" i="16"/>
  <c r="R235" i="16" s="1"/>
  <c r="N235" i="16" s="1"/>
  <c r="P235" i="16"/>
  <c r="Q943" i="16"/>
  <c r="R943" i="16" s="1"/>
  <c r="N943" i="16" s="1"/>
  <c r="P943" i="16"/>
  <c r="Q609" i="16"/>
  <c r="R609" i="16" s="1"/>
  <c r="N609" i="16" s="1"/>
  <c r="P609" i="16"/>
  <c r="Q324" i="16"/>
  <c r="R324" i="16" s="1"/>
  <c r="N324" i="16" s="1"/>
  <c r="P324" i="16"/>
  <c r="P1992" i="16"/>
  <c r="Q1992" i="16"/>
  <c r="R1992" i="16" s="1"/>
  <c r="N1992" i="16" s="1"/>
  <c r="Q1707" i="16"/>
  <c r="R1707" i="16" s="1"/>
  <c r="N1707" i="16" s="1"/>
  <c r="P1707" i="16"/>
  <c r="Q1169" i="16"/>
  <c r="R1169" i="16" s="1"/>
  <c r="N1169" i="16" s="1"/>
  <c r="P1169" i="16"/>
  <c r="Q1206" i="16"/>
  <c r="R1206" i="16" s="1"/>
  <c r="N1206" i="16" s="1"/>
  <c r="P1206" i="16"/>
  <c r="P1928" i="16"/>
  <c r="Q1928" i="16"/>
  <c r="R1928" i="16" s="1"/>
  <c r="N1928" i="16" s="1"/>
  <c r="Q1725" i="16"/>
  <c r="R1725" i="16" s="1"/>
  <c r="N1725" i="16" s="1"/>
  <c r="P1725" i="16"/>
  <c r="Q565" i="16"/>
  <c r="R565" i="16" s="1"/>
  <c r="N565" i="16" s="1"/>
  <c r="P565" i="16"/>
  <c r="P290" i="16"/>
  <c r="Q290" i="16"/>
  <c r="R290" i="16" s="1"/>
  <c r="N290" i="16" s="1"/>
  <c r="Q988" i="16"/>
  <c r="R988" i="16" s="1"/>
  <c r="N988" i="16" s="1"/>
  <c r="P988" i="16"/>
  <c r="Q102" i="16"/>
  <c r="R102" i="16" s="1"/>
  <c r="N102" i="16" s="1"/>
  <c r="P102" i="16"/>
  <c r="Q812" i="16"/>
  <c r="R812" i="16" s="1"/>
  <c r="N812" i="16" s="1"/>
  <c r="P812" i="16"/>
  <c r="P478" i="16"/>
  <c r="Q478" i="16"/>
  <c r="R478" i="16" s="1"/>
  <c r="N478" i="16" s="1"/>
  <c r="Q180" i="16"/>
  <c r="R180" i="16" s="1"/>
  <c r="N180" i="16" s="1"/>
  <c r="P180" i="16"/>
  <c r="P1838" i="16"/>
  <c r="Q1838" i="16"/>
  <c r="R1838" i="16" s="1"/>
  <c r="N1838" i="16" s="1"/>
  <c r="P1574" i="16"/>
  <c r="Q1574" i="16"/>
  <c r="R1574" i="16" s="1"/>
  <c r="N1574" i="16" s="1"/>
  <c r="P1038" i="16"/>
  <c r="Q1038" i="16"/>
  <c r="R1038" i="16" s="1"/>
  <c r="N1038" i="16" s="1"/>
  <c r="Q1782" i="16"/>
  <c r="R1782" i="16" s="1"/>
  <c r="N1782" i="16" s="1"/>
  <c r="P1782" i="16"/>
  <c r="P1796" i="16"/>
  <c r="Q1796" i="16"/>
  <c r="R1796" i="16" s="1"/>
  <c r="N1796" i="16" s="1"/>
  <c r="Q1582" i="16"/>
  <c r="R1582" i="16" s="1"/>
  <c r="N1582" i="16" s="1"/>
  <c r="P1582" i="16"/>
  <c r="P770" i="16"/>
  <c r="Q770" i="16"/>
  <c r="R770" i="16" s="1"/>
  <c r="N770" i="16" s="1"/>
  <c r="Q424" i="16"/>
  <c r="R424" i="16" s="1"/>
  <c r="N424" i="16" s="1"/>
  <c r="P424" i="16"/>
  <c r="P330" i="16"/>
  <c r="Q330" i="16"/>
  <c r="R330" i="16" s="1"/>
  <c r="N330" i="16" s="1"/>
  <c r="P236" i="16"/>
  <c r="Q236" i="16"/>
  <c r="R236" i="16" s="1"/>
  <c r="N236" i="16" s="1"/>
  <c r="Q956" i="16"/>
  <c r="R956" i="16" s="1"/>
  <c r="N956" i="16" s="1"/>
  <c r="P956" i="16"/>
  <c r="Q647" i="16"/>
  <c r="R647" i="16" s="1"/>
  <c r="N647" i="16" s="1"/>
  <c r="P647" i="16"/>
  <c r="Q1272" i="16"/>
  <c r="R1272" i="16" s="1"/>
  <c r="N1272" i="16" s="1"/>
  <c r="P1272" i="16"/>
  <c r="Q2030" i="16"/>
  <c r="R2030" i="16" s="1"/>
  <c r="N2030" i="16" s="1"/>
  <c r="P2030" i="16"/>
  <c r="Q1733" i="16"/>
  <c r="R1733" i="16" s="1"/>
  <c r="N1733" i="16" s="1"/>
  <c r="P1733" i="16"/>
  <c r="P1218" i="16"/>
  <c r="Q1218" i="16"/>
  <c r="R1218" i="16" s="1"/>
  <c r="N1218" i="16" s="1"/>
  <c r="Q1232" i="16"/>
  <c r="R1232" i="16" s="1"/>
  <c r="N1232" i="16" s="1"/>
  <c r="P1232" i="16"/>
  <c r="Q1965" i="16"/>
  <c r="R1965" i="16" s="1"/>
  <c r="N1965" i="16" s="1"/>
  <c r="P1965" i="16"/>
  <c r="Q1931" i="16"/>
  <c r="R1931" i="16" s="1"/>
  <c r="N1931" i="16" s="1"/>
  <c r="P1931" i="16"/>
  <c r="Q782" i="16"/>
  <c r="R782" i="16" s="1"/>
  <c r="N782" i="16" s="1"/>
  <c r="P782" i="16"/>
  <c r="Q436" i="16"/>
  <c r="R436" i="16" s="1"/>
  <c r="N436" i="16" s="1"/>
  <c r="P436" i="16"/>
  <c r="P342" i="16"/>
  <c r="Q342" i="16"/>
  <c r="R342" i="16" s="1"/>
  <c r="N342" i="16" s="1"/>
  <c r="Q248" i="16"/>
  <c r="R248" i="16" s="1"/>
  <c r="N248" i="16" s="1"/>
  <c r="P248" i="16"/>
  <c r="Q969" i="16"/>
  <c r="R969" i="16" s="1"/>
  <c r="N969" i="16" s="1"/>
  <c r="P969" i="16"/>
  <c r="Q659" i="16"/>
  <c r="R659" i="16" s="1"/>
  <c r="N659" i="16" s="1"/>
  <c r="P659" i="16"/>
  <c r="Q1285" i="16"/>
  <c r="R1285" i="16" s="1"/>
  <c r="N1285" i="16" s="1"/>
  <c r="P1285" i="16"/>
  <c r="Q2042" i="16"/>
  <c r="R2042" i="16" s="1"/>
  <c r="N2042" i="16" s="1"/>
  <c r="P2042" i="16"/>
  <c r="Q1743" i="16"/>
  <c r="R1743" i="16" s="1"/>
  <c r="N1743" i="16" s="1"/>
  <c r="P1743" i="16"/>
  <c r="Q1229" i="16"/>
  <c r="R1229" i="16" s="1"/>
  <c r="N1229" i="16" s="1"/>
  <c r="P1229" i="16"/>
  <c r="Q1244" i="16"/>
  <c r="R1244" i="16" s="1"/>
  <c r="N1244" i="16" s="1"/>
  <c r="P1244" i="16"/>
  <c r="Q1977" i="16"/>
  <c r="R1977" i="16" s="1"/>
  <c r="N1977" i="16" s="1"/>
  <c r="P1977" i="16"/>
  <c r="P1955" i="16"/>
  <c r="Q1955" i="16"/>
  <c r="R1955" i="16" s="1"/>
  <c r="N1955" i="16" s="1"/>
  <c r="P650" i="16"/>
  <c r="Q650" i="16"/>
  <c r="R650" i="16" s="1"/>
  <c r="N650" i="16" s="1"/>
  <c r="P304" i="16"/>
  <c r="Q304" i="16"/>
  <c r="R304" i="16" s="1"/>
  <c r="N304" i="16" s="1"/>
  <c r="P210" i="16"/>
  <c r="Q210" i="16"/>
  <c r="R210" i="16" s="1"/>
  <c r="N210" i="16" s="1"/>
  <c r="P115" i="16"/>
  <c r="Q115" i="16"/>
  <c r="R115" i="16" s="1"/>
  <c r="N115" i="16" s="1"/>
  <c r="P838" i="16"/>
  <c r="Q838" i="16"/>
  <c r="R838" i="16" s="1"/>
  <c r="N838" i="16" s="1"/>
  <c r="Q515" i="16"/>
  <c r="R515" i="16" s="1"/>
  <c r="N515" i="16" s="1"/>
  <c r="P515" i="16"/>
  <c r="Q1153" i="16"/>
  <c r="R1153" i="16" s="1"/>
  <c r="N1153" i="16" s="1"/>
  <c r="P1153" i="16"/>
  <c r="Q1910" i="16"/>
  <c r="R1910" i="16" s="1"/>
  <c r="N1910" i="16" s="1"/>
  <c r="P1910" i="16"/>
  <c r="P1613" i="16"/>
  <c r="Q1613" i="16"/>
  <c r="R1613" i="16" s="1"/>
  <c r="N1613" i="16" s="1"/>
  <c r="P1098" i="16"/>
  <c r="Q1098" i="16"/>
  <c r="R1098" i="16" s="1"/>
  <c r="N1098" i="16" s="1"/>
  <c r="Q1112" i="16"/>
  <c r="R1112" i="16" s="1"/>
  <c r="N1112" i="16" s="1"/>
  <c r="P1112" i="16"/>
  <c r="Q1845" i="16"/>
  <c r="R1845" i="16" s="1"/>
  <c r="N1845" i="16" s="1"/>
  <c r="P1845" i="16"/>
  <c r="Q1775" i="16"/>
  <c r="R1775" i="16" s="1"/>
  <c r="N1775" i="16" s="1"/>
  <c r="P1775" i="16"/>
  <c r="P518" i="16"/>
  <c r="Q518" i="16"/>
  <c r="R518" i="16" s="1"/>
  <c r="N518" i="16" s="1"/>
  <c r="P171" i="16"/>
  <c r="Q171" i="16"/>
  <c r="R171" i="16" s="1"/>
  <c r="N171" i="16" s="1"/>
  <c r="Q78" i="16"/>
  <c r="R78" i="16" s="1"/>
  <c r="N78" i="16" s="1"/>
  <c r="P78" i="16"/>
  <c r="Q1015" i="16"/>
  <c r="R1015" i="16" s="1"/>
  <c r="N1015" i="16" s="1"/>
  <c r="P1015" i="16"/>
  <c r="Q704" i="16"/>
  <c r="R704" i="16" s="1"/>
  <c r="N704" i="16" s="1"/>
  <c r="P704" i="16"/>
  <c r="Q383" i="16"/>
  <c r="R383" i="16" s="1"/>
  <c r="N383" i="16" s="1"/>
  <c r="P383" i="16"/>
  <c r="P1022" i="16"/>
  <c r="Q1022" i="16"/>
  <c r="R1022" i="16" s="1"/>
  <c r="N1022" i="16" s="1"/>
  <c r="Q1778" i="16"/>
  <c r="R1778" i="16" s="1"/>
  <c r="N1778" i="16" s="1"/>
  <c r="P1778" i="16"/>
  <c r="Q1480" i="16"/>
  <c r="R1480" i="16" s="1"/>
  <c r="N1480" i="16" s="1"/>
  <c r="P1480" i="16"/>
  <c r="P967" i="16"/>
  <c r="Q967" i="16"/>
  <c r="R967" i="16" s="1"/>
  <c r="N967" i="16" s="1"/>
  <c r="P2012" i="16"/>
  <c r="Q2012" i="16"/>
  <c r="R2012" i="16" s="1"/>
  <c r="N2012" i="16" s="1"/>
  <c r="Q1713" i="16"/>
  <c r="R1713" i="16" s="1"/>
  <c r="N1713" i="16" s="1"/>
  <c r="P1713" i="16"/>
  <c r="Q1607" i="16"/>
  <c r="R1607" i="16" s="1"/>
  <c r="N1607" i="16" s="1"/>
  <c r="P1607" i="16"/>
  <c r="P242" i="16"/>
  <c r="Q242" i="16"/>
  <c r="R242" i="16" s="1"/>
  <c r="N242" i="16" s="1"/>
  <c r="P939" i="16"/>
  <c r="Q939" i="16"/>
  <c r="R939" i="16" s="1"/>
  <c r="N939" i="16" s="1"/>
  <c r="Q580" i="16"/>
  <c r="R580" i="16" s="1"/>
  <c r="N580" i="16" s="1"/>
  <c r="P580" i="16"/>
  <c r="Q739" i="16"/>
  <c r="R739" i="16" s="1"/>
  <c r="N739" i="16" s="1"/>
  <c r="P739" i="16"/>
  <c r="Q429" i="16"/>
  <c r="R429" i="16" s="1"/>
  <c r="N429" i="16" s="1"/>
  <c r="P429" i="16"/>
  <c r="P95" i="16"/>
  <c r="Q95" i="16"/>
  <c r="R95" i="16" s="1"/>
  <c r="N95" i="16" s="1"/>
  <c r="Q829" i="16"/>
  <c r="R829" i="16" s="1"/>
  <c r="N829" i="16" s="1"/>
  <c r="P829" i="16"/>
  <c r="P1503" i="16"/>
  <c r="Q1503" i="16"/>
  <c r="R1503" i="16" s="1"/>
  <c r="N1503" i="16" s="1"/>
  <c r="Q1203" i="16"/>
  <c r="R1203" i="16" s="1"/>
  <c r="N1203" i="16" s="1"/>
  <c r="P1203" i="16"/>
  <c r="Q1673" i="16"/>
  <c r="R1673" i="16" s="1"/>
  <c r="N1673" i="16" s="1"/>
  <c r="P1673" i="16"/>
  <c r="Q1735" i="16"/>
  <c r="R1735" i="16" s="1"/>
  <c r="N1735" i="16" s="1"/>
  <c r="P1735" i="16"/>
  <c r="P1438" i="16"/>
  <c r="Q1438" i="16"/>
  <c r="R1438" i="16" s="1"/>
  <c r="N1438" i="16" s="1"/>
  <c r="Q1283" i="16"/>
  <c r="R1283" i="16" s="1"/>
  <c r="N1283" i="16" s="1"/>
  <c r="P1283" i="16"/>
  <c r="P1978" i="16"/>
  <c r="Q1978" i="16"/>
  <c r="R1978" i="16" s="1"/>
  <c r="N1978" i="16" s="1"/>
  <c r="Q1679" i="16"/>
  <c r="R1679" i="16" s="1"/>
  <c r="N1679" i="16" s="1"/>
  <c r="P1679" i="16"/>
  <c r="Q3397" i="16"/>
  <c r="R3397" i="16" s="1"/>
  <c r="N3397" i="16" s="1"/>
  <c r="P3397" i="16"/>
  <c r="P3362" i="16"/>
  <c r="Q3362" i="16"/>
  <c r="R3362" i="16" s="1"/>
  <c r="N3362" i="16" s="1"/>
  <c r="Q3279" i="16"/>
  <c r="R3279" i="16" s="1"/>
  <c r="N3279" i="16" s="1"/>
  <c r="P3279" i="16"/>
  <c r="Q3208" i="16"/>
  <c r="R3208" i="16" s="1"/>
  <c r="N3208" i="16" s="1"/>
  <c r="P3208" i="16"/>
  <c r="P2849" i="16"/>
  <c r="Q2849" i="16"/>
  <c r="R2849" i="16" s="1"/>
  <c r="N2849" i="16" s="1"/>
  <c r="Q2826" i="16"/>
  <c r="R2826" i="16" s="1"/>
  <c r="N2826" i="16" s="1"/>
  <c r="P2826" i="16"/>
  <c r="Q3091" i="16"/>
  <c r="R3091" i="16" s="1"/>
  <c r="N3091" i="16" s="1"/>
  <c r="P3091" i="16"/>
  <c r="Q3033" i="16"/>
  <c r="R3033" i="16" s="1"/>
  <c r="N3033" i="16" s="1"/>
  <c r="P3033" i="16"/>
  <c r="Q2949" i="16"/>
  <c r="R2949" i="16" s="1"/>
  <c r="N2949" i="16" s="1"/>
  <c r="P2949" i="16"/>
  <c r="Q2878" i="16"/>
  <c r="R2878" i="16" s="1"/>
  <c r="N2878" i="16" s="1"/>
  <c r="P2878" i="16"/>
  <c r="Q2831" i="16"/>
  <c r="R2831" i="16" s="1"/>
  <c r="N2831" i="16" s="1"/>
  <c r="P2831" i="16"/>
  <c r="Q2772" i="16"/>
  <c r="R2772" i="16" s="1"/>
  <c r="N2772" i="16" s="1"/>
  <c r="P2772" i="16"/>
  <c r="Q1693" i="16"/>
  <c r="R1693" i="16" s="1"/>
  <c r="N1693" i="16" s="1"/>
  <c r="P1693" i="16"/>
  <c r="P3408" i="16"/>
  <c r="Q3408" i="16"/>
  <c r="R3408" i="16" s="1"/>
  <c r="N3408" i="16" s="1"/>
  <c r="Q3374" i="16"/>
  <c r="R3374" i="16" s="1"/>
  <c r="N3374" i="16" s="1"/>
  <c r="P3374" i="16"/>
  <c r="Q3292" i="16"/>
  <c r="R3292" i="16" s="1"/>
  <c r="N3292" i="16" s="1"/>
  <c r="P3292" i="16"/>
  <c r="Q3220" i="16"/>
  <c r="R3220" i="16" s="1"/>
  <c r="N3220" i="16" s="1"/>
  <c r="P3220" i="16"/>
  <c r="P2861" i="16"/>
  <c r="Q2861" i="16"/>
  <c r="R2861" i="16" s="1"/>
  <c r="N2861" i="16" s="1"/>
  <c r="Q2838" i="16"/>
  <c r="R2838" i="16" s="1"/>
  <c r="N2838" i="16" s="1"/>
  <c r="P2838" i="16"/>
  <c r="Q3102" i="16"/>
  <c r="R3102" i="16" s="1"/>
  <c r="N3102" i="16" s="1"/>
  <c r="P3102" i="16"/>
  <c r="P3044" i="16"/>
  <c r="Q3044" i="16"/>
  <c r="R3044" i="16" s="1"/>
  <c r="N3044" i="16" s="1"/>
  <c r="P2962" i="16"/>
  <c r="Q2962" i="16"/>
  <c r="R2962" i="16" s="1"/>
  <c r="N2962" i="16" s="1"/>
  <c r="Q2889" i="16"/>
  <c r="R2889" i="16" s="1"/>
  <c r="N2889" i="16" s="1"/>
  <c r="P2889" i="16"/>
  <c r="Q2843" i="16"/>
  <c r="R2843" i="16" s="1"/>
  <c r="N2843" i="16" s="1"/>
  <c r="P2843" i="16"/>
  <c r="Q2784" i="16"/>
  <c r="R2784" i="16" s="1"/>
  <c r="N2784" i="16" s="1"/>
  <c r="P2784" i="16"/>
  <c r="Q2112" i="16"/>
  <c r="R2112" i="16" s="1"/>
  <c r="N2112" i="16" s="1"/>
  <c r="P2112" i="16"/>
  <c r="Q3509" i="16"/>
  <c r="R3509" i="16" s="1"/>
  <c r="N3509" i="16" s="1"/>
  <c r="P3509" i="16"/>
  <c r="P3818" i="16"/>
  <c r="Q3818" i="16"/>
  <c r="R3818" i="16" s="1"/>
  <c r="N3818" i="16" s="1"/>
  <c r="Q3748" i="16"/>
  <c r="R3748" i="16" s="1"/>
  <c r="N3748" i="16" s="1"/>
  <c r="P3748" i="16"/>
  <c r="Q3664" i="16"/>
  <c r="R3664" i="16" s="1"/>
  <c r="N3664" i="16" s="1"/>
  <c r="P3664" i="16"/>
  <c r="Q3305" i="16"/>
  <c r="R3305" i="16" s="1"/>
  <c r="N3305" i="16" s="1"/>
  <c r="P3305" i="16"/>
  <c r="Q3282" i="16"/>
  <c r="R3282" i="16" s="1"/>
  <c r="N3282" i="16" s="1"/>
  <c r="P3282" i="16"/>
  <c r="P3547" i="16"/>
  <c r="Q3547" i="16"/>
  <c r="R3547" i="16" s="1"/>
  <c r="N3547" i="16" s="1"/>
  <c r="Q3489" i="16"/>
  <c r="R3489" i="16" s="1"/>
  <c r="N3489" i="16" s="1"/>
  <c r="P3489" i="16"/>
  <c r="Q3404" i="16"/>
  <c r="R3404" i="16" s="1"/>
  <c r="N3404" i="16" s="1"/>
  <c r="P3404" i="16"/>
  <c r="Q3334" i="16"/>
  <c r="R3334" i="16" s="1"/>
  <c r="N3334" i="16" s="1"/>
  <c r="P3334" i="16"/>
  <c r="Q3287" i="16"/>
  <c r="R3287" i="16" s="1"/>
  <c r="N3287" i="16" s="1"/>
  <c r="P3287" i="16"/>
  <c r="P3228" i="16"/>
  <c r="Q3228" i="16"/>
  <c r="R3228" i="16" s="1"/>
  <c r="N3228" i="16" s="1"/>
  <c r="Q2126" i="16"/>
  <c r="R2126" i="16" s="1"/>
  <c r="N2126" i="16" s="1"/>
  <c r="P2126" i="16"/>
  <c r="Q3605" i="16"/>
  <c r="R3605" i="16" s="1"/>
  <c r="N3605" i="16" s="1"/>
  <c r="P3605" i="16"/>
  <c r="P3831" i="16"/>
  <c r="Q3831" i="16"/>
  <c r="R3831" i="16" s="1"/>
  <c r="N3831" i="16" s="1"/>
  <c r="Q3759" i="16"/>
  <c r="R3759" i="16" s="1"/>
  <c r="N3759" i="16" s="1"/>
  <c r="P3759" i="16"/>
  <c r="Q3676" i="16"/>
  <c r="R3676" i="16" s="1"/>
  <c r="N3676" i="16" s="1"/>
  <c r="P3676" i="16"/>
  <c r="P3318" i="16"/>
  <c r="Q3318" i="16"/>
  <c r="R3318" i="16" s="1"/>
  <c r="N3318" i="16" s="1"/>
  <c r="P3306" i="16"/>
  <c r="Q3306" i="16"/>
  <c r="R3306" i="16" s="1"/>
  <c r="N3306" i="16" s="1"/>
  <c r="Q3560" i="16"/>
  <c r="R3560" i="16" s="1"/>
  <c r="N3560" i="16" s="1"/>
  <c r="P3560" i="16"/>
  <c r="Q3501" i="16"/>
  <c r="R3501" i="16" s="1"/>
  <c r="N3501" i="16" s="1"/>
  <c r="P3501" i="16"/>
  <c r="Q3417" i="16"/>
  <c r="R3417" i="16" s="1"/>
  <c r="N3417" i="16" s="1"/>
  <c r="P3417" i="16"/>
  <c r="Q3346" i="16"/>
  <c r="R3346" i="16" s="1"/>
  <c r="N3346" i="16" s="1"/>
  <c r="P3346" i="16"/>
  <c r="Q3298" i="16"/>
  <c r="R3298" i="16" s="1"/>
  <c r="N3298" i="16" s="1"/>
  <c r="P3298" i="16"/>
  <c r="Q3241" i="16"/>
  <c r="R3241" i="16" s="1"/>
  <c r="N3241" i="16" s="1"/>
  <c r="P3241" i="16"/>
  <c r="P2437" i="16"/>
  <c r="Q2437" i="16"/>
  <c r="R2437" i="16" s="1"/>
  <c r="N2437" i="16" s="1"/>
  <c r="P2378" i="16"/>
  <c r="Q2378" i="16"/>
  <c r="R2378" i="16" s="1"/>
  <c r="N2378" i="16" s="1"/>
  <c r="Q2319" i="16"/>
  <c r="R2319" i="16" s="1"/>
  <c r="N2319" i="16" s="1"/>
  <c r="P2319" i="16"/>
  <c r="Q2236" i="16"/>
  <c r="R2236" i="16" s="1"/>
  <c r="N2236" i="16" s="1"/>
  <c r="P2236" i="16"/>
  <c r="Q1889" i="16"/>
  <c r="R1889" i="16" s="1"/>
  <c r="N1889" i="16" s="1"/>
  <c r="P1889" i="16"/>
  <c r="Q1854" i="16"/>
  <c r="R1854" i="16" s="1"/>
  <c r="N1854" i="16" s="1"/>
  <c r="P1854" i="16"/>
  <c r="P2131" i="16"/>
  <c r="Q2131" i="16"/>
  <c r="R2131" i="16" s="1"/>
  <c r="N2131" i="16" s="1"/>
  <c r="P3822" i="16"/>
  <c r="Q3822" i="16"/>
  <c r="R3822" i="16" s="1"/>
  <c r="N3822" i="16" s="1"/>
  <c r="Q3813" i="16"/>
  <c r="R3813" i="16" s="1"/>
  <c r="N3813" i="16" s="1"/>
  <c r="P3813" i="16"/>
  <c r="Q3716" i="16"/>
  <c r="R3716" i="16" s="1"/>
  <c r="N3716" i="16" s="1"/>
  <c r="P3716" i="16"/>
  <c r="Q3647" i="16"/>
  <c r="R3647" i="16" s="1"/>
  <c r="N3647" i="16" s="1"/>
  <c r="P3647" i="16"/>
  <c r="Q3600" i="16"/>
  <c r="R3600" i="16" s="1"/>
  <c r="N3600" i="16" s="1"/>
  <c r="P3600" i="16"/>
  <c r="Q3540" i="16"/>
  <c r="R3540" i="16" s="1"/>
  <c r="N3540" i="16" s="1"/>
  <c r="P3540" i="16"/>
  <c r="P2449" i="16"/>
  <c r="Q2449" i="16"/>
  <c r="R2449" i="16" s="1"/>
  <c r="N2449" i="16" s="1"/>
  <c r="Q2391" i="16"/>
  <c r="R2391" i="16" s="1"/>
  <c r="N2391" i="16" s="1"/>
  <c r="P2391" i="16"/>
  <c r="Q2332" i="16"/>
  <c r="R2332" i="16" s="1"/>
  <c r="N2332" i="16" s="1"/>
  <c r="P2332" i="16"/>
  <c r="Q2248" i="16"/>
  <c r="R2248" i="16" s="1"/>
  <c r="N2248" i="16" s="1"/>
  <c r="P2248" i="16"/>
  <c r="P1900" i="16"/>
  <c r="Q1900" i="16"/>
  <c r="R1900" i="16" s="1"/>
  <c r="N1900" i="16" s="1"/>
  <c r="Q1865" i="16"/>
  <c r="R1865" i="16" s="1"/>
  <c r="N1865" i="16" s="1"/>
  <c r="P1865" i="16"/>
  <c r="P2143" i="16"/>
  <c r="Q2143" i="16"/>
  <c r="R2143" i="16" s="1"/>
  <c r="N2143" i="16" s="1"/>
  <c r="Q2084" i="16"/>
  <c r="R2084" i="16" s="1"/>
  <c r="N2084" i="16" s="1"/>
  <c r="P2084" i="16"/>
  <c r="Q3824" i="16"/>
  <c r="R3824" i="16" s="1"/>
  <c r="N3824" i="16" s="1"/>
  <c r="P3824" i="16"/>
  <c r="Q3730" i="16"/>
  <c r="R3730" i="16" s="1"/>
  <c r="N3730" i="16" s="1"/>
  <c r="P3730" i="16"/>
  <c r="Q3657" i="16"/>
  <c r="R3657" i="16" s="1"/>
  <c r="N3657" i="16" s="1"/>
  <c r="P3657" i="16"/>
  <c r="Q3612" i="16"/>
  <c r="R3612" i="16" s="1"/>
  <c r="N3612" i="16" s="1"/>
  <c r="P3612" i="16"/>
  <c r="Q3552" i="16"/>
  <c r="R3552" i="16" s="1"/>
  <c r="N3552" i="16" s="1"/>
  <c r="P3552" i="16"/>
  <c r="P1608" i="16"/>
  <c r="Q1608" i="16"/>
  <c r="R1608" i="16" s="1"/>
  <c r="N1608" i="16" s="1"/>
  <c r="Q3324" i="16"/>
  <c r="R3324" i="16" s="1"/>
  <c r="N3324" i="16" s="1"/>
  <c r="P3324" i="16"/>
  <c r="Q3290" i="16"/>
  <c r="R3290" i="16" s="1"/>
  <c r="N3290" i="16" s="1"/>
  <c r="P3290" i="16"/>
  <c r="Q3207" i="16"/>
  <c r="R3207" i="16" s="1"/>
  <c r="N3207" i="16" s="1"/>
  <c r="P3207" i="16"/>
  <c r="P3136" i="16"/>
  <c r="Q3136" i="16"/>
  <c r="R3136" i="16" s="1"/>
  <c r="N3136" i="16" s="1"/>
  <c r="P2777" i="16"/>
  <c r="Q2777" i="16"/>
  <c r="R2777" i="16" s="1"/>
  <c r="N2777" i="16" s="1"/>
  <c r="Q2754" i="16"/>
  <c r="R2754" i="16" s="1"/>
  <c r="N2754" i="16" s="1"/>
  <c r="P2754" i="16"/>
  <c r="P3019" i="16"/>
  <c r="Q3019" i="16"/>
  <c r="R3019" i="16" s="1"/>
  <c r="N3019" i="16" s="1"/>
  <c r="P2960" i="16"/>
  <c r="Q2960" i="16"/>
  <c r="R2960" i="16" s="1"/>
  <c r="N2960" i="16" s="1"/>
  <c r="Q2877" i="16"/>
  <c r="R2877" i="16" s="1"/>
  <c r="N2877" i="16" s="1"/>
  <c r="P2877" i="16"/>
  <c r="P2805" i="16"/>
  <c r="Q2805" i="16"/>
  <c r="R2805" i="16" s="1"/>
  <c r="N2805" i="16" s="1"/>
  <c r="Q2759" i="16"/>
  <c r="R2759" i="16" s="1"/>
  <c r="N2759" i="16" s="1"/>
  <c r="P2759" i="16"/>
  <c r="Q2700" i="16"/>
  <c r="R2700" i="16" s="1"/>
  <c r="N2700" i="16" s="1"/>
  <c r="P2700" i="16"/>
  <c r="P1620" i="16"/>
  <c r="Q1620" i="16"/>
  <c r="R1620" i="16" s="1"/>
  <c r="N1620" i="16" s="1"/>
  <c r="Q3337" i="16"/>
  <c r="R3337" i="16" s="1"/>
  <c r="N3337" i="16" s="1"/>
  <c r="P3337" i="16"/>
  <c r="P3302" i="16"/>
  <c r="Q3302" i="16"/>
  <c r="R3302" i="16" s="1"/>
  <c r="N3302" i="16" s="1"/>
  <c r="Q3219" i="16"/>
  <c r="R3219" i="16" s="1"/>
  <c r="N3219" i="16" s="1"/>
  <c r="P3219" i="16"/>
  <c r="Q3149" i="16"/>
  <c r="R3149" i="16" s="1"/>
  <c r="N3149" i="16" s="1"/>
  <c r="P3149" i="16"/>
  <c r="Q2790" i="16"/>
  <c r="R2790" i="16" s="1"/>
  <c r="N2790" i="16" s="1"/>
  <c r="P2790" i="16"/>
  <c r="P2765" i="16"/>
  <c r="Q2765" i="16"/>
  <c r="R2765" i="16" s="1"/>
  <c r="N2765" i="16" s="1"/>
  <c r="Q3031" i="16"/>
  <c r="R3031" i="16" s="1"/>
  <c r="N3031" i="16" s="1"/>
  <c r="P3031" i="16"/>
  <c r="P2972" i="16"/>
  <c r="Q2972" i="16"/>
  <c r="R2972" i="16" s="1"/>
  <c r="N2972" i="16" s="1"/>
  <c r="Q2890" i="16"/>
  <c r="R2890" i="16" s="1"/>
  <c r="N2890" i="16" s="1"/>
  <c r="P2890" i="16"/>
  <c r="Q2818" i="16"/>
  <c r="R2818" i="16" s="1"/>
  <c r="N2818" i="16" s="1"/>
  <c r="P2818" i="16"/>
  <c r="Q2771" i="16"/>
  <c r="R2771" i="16" s="1"/>
  <c r="N2771" i="16" s="1"/>
  <c r="P2771" i="16"/>
  <c r="Q2712" i="16"/>
  <c r="R2712" i="16" s="1"/>
  <c r="N2712" i="16" s="1"/>
  <c r="P2712" i="16"/>
  <c r="P1776" i="16"/>
  <c r="Q1776" i="16"/>
  <c r="R1776" i="16" s="1"/>
  <c r="N1776" i="16" s="1"/>
  <c r="Q3493" i="16"/>
  <c r="R3493" i="16" s="1"/>
  <c r="N3493" i="16" s="1"/>
  <c r="P3493" i="16"/>
  <c r="Q3458" i="16"/>
  <c r="R3458" i="16" s="1"/>
  <c r="N3458" i="16" s="1"/>
  <c r="P3458" i="16"/>
  <c r="Q3375" i="16"/>
  <c r="R3375" i="16" s="1"/>
  <c r="N3375" i="16" s="1"/>
  <c r="P3375" i="16"/>
  <c r="Q3303" i="16"/>
  <c r="R3303" i="16" s="1"/>
  <c r="N3303" i="16" s="1"/>
  <c r="P3303" i="16"/>
  <c r="Q2945" i="16"/>
  <c r="R2945" i="16" s="1"/>
  <c r="N2945" i="16" s="1"/>
  <c r="P2945" i="16"/>
  <c r="Q2921" i="16"/>
  <c r="R2921" i="16" s="1"/>
  <c r="N2921" i="16" s="1"/>
  <c r="P2921" i="16"/>
  <c r="Q3187" i="16"/>
  <c r="R3187" i="16" s="1"/>
  <c r="N3187" i="16" s="1"/>
  <c r="P3187" i="16"/>
  <c r="Q3129" i="16"/>
  <c r="R3129" i="16" s="1"/>
  <c r="N3129" i="16" s="1"/>
  <c r="P3129" i="16"/>
  <c r="P3045" i="16"/>
  <c r="Q3045" i="16"/>
  <c r="R3045" i="16" s="1"/>
  <c r="N3045" i="16" s="1"/>
  <c r="Q2974" i="16"/>
  <c r="R2974" i="16" s="1"/>
  <c r="N2974" i="16" s="1"/>
  <c r="P2974" i="16"/>
  <c r="P2928" i="16"/>
  <c r="Q2928" i="16"/>
  <c r="R2928" i="16" s="1"/>
  <c r="N2928" i="16" s="1"/>
  <c r="Q2868" i="16"/>
  <c r="R2868" i="16" s="1"/>
  <c r="N2868" i="16" s="1"/>
  <c r="P2868" i="16"/>
  <c r="Q1500" i="16"/>
  <c r="R1500" i="16" s="1"/>
  <c r="N1500" i="16" s="1"/>
  <c r="P1500" i="16"/>
  <c r="P3217" i="16"/>
  <c r="Q3217" i="16"/>
  <c r="R3217" i="16" s="1"/>
  <c r="N3217" i="16" s="1"/>
  <c r="Q3182" i="16"/>
  <c r="R3182" i="16" s="1"/>
  <c r="N3182" i="16" s="1"/>
  <c r="P3182" i="16"/>
  <c r="P3099" i="16"/>
  <c r="Q3099" i="16"/>
  <c r="R3099" i="16" s="1"/>
  <c r="N3099" i="16" s="1"/>
  <c r="Q3027" i="16"/>
  <c r="R3027" i="16" s="1"/>
  <c r="N3027" i="16" s="1"/>
  <c r="P3027" i="16"/>
  <c r="P2669" i="16"/>
  <c r="Q2669" i="16"/>
  <c r="R2669" i="16" s="1"/>
  <c r="N2669" i="16" s="1"/>
  <c r="Q2646" i="16"/>
  <c r="R2646" i="16" s="1"/>
  <c r="N2646" i="16" s="1"/>
  <c r="P2646" i="16"/>
  <c r="P2912" i="16"/>
  <c r="Q2912" i="16"/>
  <c r="R2912" i="16" s="1"/>
  <c r="N2912" i="16" s="1"/>
  <c r="Q2852" i="16"/>
  <c r="R2852" i="16" s="1"/>
  <c r="N2852" i="16" s="1"/>
  <c r="P2852" i="16"/>
  <c r="P2769" i="16"/>
  <c r="Q2769" i="16"/>
  <c r="R2769" i="16" s="1"/>
  <c r="N2769" i="16" s="1"/>
  <c r="Q2686" i="16"/>
  <c r="R2686" i="16" s="1"/>
  <c r="N2686" i="16" s="1"/>
  <c r="P2686" i="16"/>
  <c r="Q2652" i="16"/>
  <c r="R2652" i="16" s="1"/>
  <c r="N2652" i="16" s="1"/>
  <c r="P2652" i="16"/>
  <c r="Q2580" i="16"/>
  <c r="R2580" i="16" s="1"/>
  <c r="N2580" i="16" s="1"/>
  <c r="P2580" i="16"/>
  <c r="P1656" i="16"/>
  <c r="Q1656" i="16"/>
  <c r="R1656" i="16" s="1"/>
  <c r="N1656" i="16" s="1"/>
  <c r="P3372" i="16"/>
  <c r="Q3372" i="16"/>
  <c r="R3372" i="16" s="1"/>
  <c r="N3372" i="16" s="1"/>
  <c r="Q3338" i="16"/>
  <c r="R3338" i="16" s="1"/>
  <c r="N3338" i="16" s="1"/>
  <c r="P3338" i="16"/>
  <c r="Q3255" i="16"/>
  <c r="R3255" i="16" s="1"/>
  <c r="N3255" i="16" s="1"/>
  <c r="P3255" i="16"/>
  <c r="Q3183" i="16"/>
  <c r="R3183" i="16" s="1"/>
  <c r="N3183" i="16" s="1"/>
  <c r="P3183" i="16"/>
  <c r="P2825" i="16"/>
  <c r="Q2825" i="16"/>
  <c r="R2825" i="16" s="1"/>
  <c r="N2825" i="16" s="1"/>
  <c r="Q2802" i="16"/>
  <c r="R2802" i="16" s="1"/>
  <c r="N2802" i="16" s="1"/>
  <c r="P2802" i="16"/>
  <c r="Q3066" i="16"/>
  <c r="R3066" i="16" s="1"/>
  <c r="N3066" i="16" s="1"/>
  <c r="P3066" i="16"/>
  <c r="Q3007" i="16"/>
  <c r="R3007" i="16" s="1"/>
  <c r="N3007" i="16" s="1"/>
  <c r="P3007" i="16"/>
  <c r="Q2924" i="16"/>
  <c r="R2924" i="16" s="1"/>
  <c r="N2924" i="16" s="1"/>
  <c r="P2924" i="16"/>
  <c r="P2855" i="16"/>
  <c r="Q2855" i="16"/>
  <c r="R2855" i="16" s="1"/>
  <c r="N2855" i="16" s="1"/>
  <c r="Q2807" i="16"/>
  <c r="R2807" i="16" s="1"/>
  <c r="N2807" i="16" s="1"/>
  <c r="P2807" i="16"/>
  <c r="Q2748" i="16"/>
  <c r="R2748" i="16" s="1"/>
  <c r="N2748" i="16" s="1"/>
  <c r="P2748" i="16"/>
  <c r="Q1236" i="16"/>
  <c r="R1236" i="16" s="1"/>
  <c r="N1236" i="16" s="1"/>
  <c r="P1236" i="16"/>
  <c r="Q2953" i="16"/>
  <c r="R2953" i="16" s="1"/>
  <c r="N2953" i="16" s="1"/>
  <c r="P2953" i="16"/>
  <c r="Q2918" i="16"/>
  <c r="R2918" i="16" s="1"/>
  <c r="N2918" i="16" s="1"/>
  <c r="P2918" i="16"/>
  <c r="P2835" i="16"/>
  <c r="Q2835" i="16"/>
  <c r="R2835" i="16" s="1"/>
  <c r="N2835" i="16" s="1"/>
  <c r="Q2764" i="16"/>
  <c r="R2764" i="16" s="1"/>
  <c r="N2764" i="16" s="1"/>
  <c r="P2764" i="16"/>
  <c r="P2404" i="16"/>
  <c r="Q2404" i="16"/>
  <c r="R2404" i="16" s="1"/>
  <c r="N2404" i="16" s="1"/>
  <c r="P2370" i="16"/>
  <c r="Q2370" i="16"/>
  <c r="R2370" i="16" s="1"/>
  <c r="N2370" i="16" s="1"/>
  <c r="Q2647" i="16"/>
  <c r="R2647" i="16" s="1"/>
  <c r="N2647" i="16" s="1"/>
  <c r="P2647" i="16"/>
  <c r="Q2588" i="16"/>
  <c r="R2588" i="16" s="1"/>
  <c r="N2588" i="16" s="1"/>
  <c r="P2588" i="16"/>
  <c r="P2505" i="16"/>
  <c r="Q2505" i="16"/>
  <c r="R2505" i="16" s="1"/>
  <c r="N2505" i="16" s="1"/>
  <c r="Q2422" i="16"/>
  <c r="R2422" i="16" s="1"/>
  <c r="N2422" i="16" s="1"/>
  <c r="P2422" i="16"/>
  <c r="Q2387" i="16"/>
  <c r="R2387" i="16" s="1"/>
  <c r="N2387" i="16" s="1"/>
  <c r="P2387" i="16"/>
  <c r="Q2316" i="16"/>
  <c r="R2316" i="16" s="1"/>
  <c r="N2316" i="16" s="1"/>
  <c r="P2316" i="16"/>
  <c r="Q152" i="16"/>
  <c r="R152" i="16" s="1"/>
  <c r="N152" i="16" s="1"/>
  <c r="P152" i="16"/>
  <c r="Q114" i="16"/>
  <c r="R114" i="16" s="1"/>
  <c r="N114" i="16" s="1"/>
  <c r="P114" i="16"/>
  <c r="Q593" i="16"/>
  <c r="R593" i="16" s="1"/>
  <c r="N593" i="16" s="1"/>
  <c r="P593" i="16"/>
  <c r="Q352" i="16"/>
  <c r="R352" i="16" s="1"/>
  <c r="N352" i="16" s="1"/>
  <c r="P352" i="16"/>
  <c r="Q1958" i="16"/>
  <c r="R1958" i="16" s="1"/>
  <c r="N1958" i="16" s="1"/>
  <c r="P1958" i="16"/>
  <c r="Q1160" i="16"/>
  <c r="R1160" i="16" s="1"/>
  <c r="N1160" i="16" s="1"/>
  <c r="P1160" i="16"/>
  <c r="Q1847" i="16"/>
  <c r="R1847" i="16" s="1"/>
  <c r="N1847" i="16" s="1"/>
  <c r="P1847" i="16"/>
  <c r="Q243" i="16"/>
  <c r="R243" i="16" s="1"/>
  <c r="N243" i="16" s="1"/>
  <c r="P243" i="16"/>
  <c r="Q940" i="16"/>
  <c r="R940" i="16" s="1"/>
  <c r="N940" i="16" s="1"/>
  <c r="P940" i="16"/>
  <c r="Q50" i="16"/>
  <c r="R50" i="16" s="1"/>
  <c r="N50" i="16" s="1"/>
  <c r="P50" i="16"/>
  <c r="Q764" i="16"/>
  <c r="R764" i="16" s="1"/>
  <c r="N764" i="16" s="1"/>
  <c r="P764" i="16"/>
  <c r="P430" i="16"/>
  <c r="Q430" i="16"/>
  <c r="R430" i="16" s="1"/>
  <c r="N430" i="16" s="1"/>
  <c r="Q131" i="16"/>
  <c r="R131" i="16" s="1"/>
  <c r="N131" i="16" s="1"/>
  <c r="P131" i="16"/>
  <c r="Q1789" i="16"/>
  <c r="R1789" i="16" s="1"/>
  <c r="N1789" i="16" s="1"/>
  <c r="P1789" i="16"/>
  <c r="P1526" i="16"/>
  <c r="Q1526" i="16"/>
  <c r="R1526" i="16" s="1"/>
  <c r="N1526" i="16" s="1"/>
  <c r="P990" i="16"/>
  <c r="Q990" i="16"/>
  <c r="R990" i="16" s="1"/>
  <c r="N990" i="16" s="1"/>
  <c r="Q1734" i="16"/>
  <c r="R1734" i="16" s="1"/>
  <c r="N1734" i="16" s="1"/>
  <c r="P1734" i="16"/>
  <c r="Q1747" i="16"/>
  <c r="R1747" i="16" s="1"/>
  <c r="N1747" i="16" s="1"/>
  <c r="P1747" i="16"/>
  <c r="P1522" i="16"/>
  <c r="Q1522" i="16"/>
  <c r="R1522" i="16" s="1"/>
  <c r="N1522" i="16" s="1"/>
  <c r="Q529" i="16"/>
  <c r="R529" i="16" s="1"/>
  <c r="N529" i="16" s="1"/>
  <c r="P529" i="16"/>
  <c r="Q256" i="16"/>
  <c r="R256" i="16" s="1"/>
  <c r="N256" i="16" s="1"/>
  <c r="P256" i="16"/>
  <c r="Q952" i="16"/>
  <c r="R952" i="16" s="1"/>
  <c r="N952" i="16" s="1"/>
  <c r="P952" i="16"/>
  <c r="P67" i="16"/>
  <c r="Q67" i="16"/>
  <c r="R67" i="16" s="1"/>
  <c r="N67" i="16" s="1"/>
  <c r="Q775" i="16"/>
  <c r="R775" i="16" s="1"/>
  <c r="N775" i="16" s="1"/>
  <c r="P775" i="16"/>
  <c r="P442" i="16"/>
  <c r="Q442" i="16"/>
  <c r="R442" i="16" s="1"/>
  <c r="N442" i="16" s="1"/>
  <c r="Q145" i="16"/>
  <c r="R145" i="16" s="1"/>
  <c r="N145" i="16" s="1"/>
  <c r="P145" i="16"/>
  <c r="Q1802" i="16"/>
  <c r="R1802" i="16" s="1"/>
  <c r="N1802" i="16" s="1"/>
  <c r="P1802" i="16"/>
  <c r="Q1540" i="16"/>
  <c r="R1540" i="16" s="1"/>
  <c r="N1540" i="16" s="1"/>
  <c r="P1540" i="16"/>
  <c r="Q1000" i="16"/>
  <c r="R1000" i="16" s="1"/>
  <c r="N1000" i="16" s="1"/>
  <c r="P1000" i="16"/>
  <c r="Q1746" i="16"/>
  <c r="R1746" i="16" s="1"/>
  <c r="N1746" i="16" s="1"/>
  <c r="P1746" i="16"/>
  <c r="Q1761" i="16"/>
  <c r="R1761" i="16" s="1"/>
  <c r="N1761" i="16" s="1"/>
  <c r="P1761" i="16"/>
  <c r="P1546" i="16"/>
  <c r="Q1546" i="16"/>
  <c r="R1546" i="16" s="1"/>
  <c r="N1546" i="16" s="1"/>
  <c r="P397" i="16"/>
  <c r="Q397" i="16"/>
  <c r="R397" i="16" s="1"/>
  <c r="N397" i="16" s="1"/>
  <c r="Q124" i="16"/>
  <c r="R124" i="16" s="1"/>
  <c r="N124" i="16" s="1"/>
  <c r="P124" i="16"/>
  <c r="P820" i="16"/>
  <c r="Q820" i="16"/>
  <c r="R820" i="16" s="1"/>
  <c r="N820" i="16" s="1"/>
  <c r="P726" i="16"/>
  <c r="Q726" i="16"/>
  <c r="R726" i="16" s="1"/>
  <c r="N726" i="16" s="1"/>
  <c r="Q644" i="16"/>
  <c r="R644" i="16" s="1"/>
  <c r="N644" i="16" s="1"/>
  <c r="P644" i="16"/>
  <c r="P310" i="16"/>
  <c r="Q310" i="16"/>
  <c r="R310" i="16" s="1"/>
  <c r="N310" i="16" s="1"/>
  <c r="Q1043" i="16"/>
  <c r="R1043" i="16" s="1"/>
  <c r="N1043" i="16" s="1"/>
  <c r="P1043" i="16"/>
  <c r="Q1669" i="16"/>
  <c r="R1669" i="16" s="1"/>
  <c r="N1669" i="16" s="1"/>
  <c r="P1669" i="16"/>
  <c r="Q1407" i="16"/>
  <c r="R1407" i="16" s="1"/>
  <c r="N1407" i="16" s="1"/>
  <c r="P1407" i="16"/>
  <c r="P870" i="16"/>
  <c r="Q870" i="16"/>
  <c r="R870" i="16" s="1"/>
  <c r="N870" i="16" s="1"/>
  <c r="P1614" i="16"/>
  <c r="Q1614" i="16"/>
  <c r="R1614" i="16" s="1"/>
  <c r="N1614" i="16" s="1"/>
  <c r="Q1629" i="16"/>
  <c r="R1629" i="16" s="1"/>
  <c r="N1629" i="16" s="1"/>
  <c r="P1629" i="16"/>
  <c r="P1402" i="16"/>
  <c r="Q1402" i="16"/>
  <c r="R1402" i="16" s="1"/>
  <c r="N1402" i="16" s="1"/>
  <c r="P842" i="16"/>
  <c r="Q842" i="16"/>
  <c r="R842" i="16" s="1"/>
  <c r="N842" i="16" s="1"/>
  <c r="Q578" i="16"/>
  <c r="R578" i="16" s="1"/>
  <c r="N578" i="16" s="1"/>
  <c r="P578" i="16"/>
  <c r="P222" i="16"/>
  <c r="Q222" i="16"/>
  <c r="R222" i="16" s="1"/>
  <c r="N222" i="16" s="1"/>
  <c r="P380" i="16"/>
  <c r="Q380" i="16"/>
  <c r="R380" i="16" s="1"/>
  <c r="N380" i="16" s="1"/>
  <c r="Q69" i="16"/>
  <c r="R69" i="16" s="1"/>
  <c r="N69" i="16" s="1"/>
  <c r="P69" i="16"/>
  <c r="P754" i="16"/>
  <c r="Q754" i="16"/>
  <c r="R754" i="16" s="1"/>
  <c r="N754" i="16" s="1"/>
  <c r="Q468" i="16"/>
  <c r="R468" i="16" s="1"/>
  <c r="N468" i="16" s="1"/>
  <c r="P468" i="16"/>
  <c r="Q1142" i="16"/>
  <c r="R1142" i="16" s="1"/>
  <c r="N1142" i="16" s="1"/>
  <c r="P1142" i="16"/>
  <c r="Q1850" i="16"/>
  <c r="R1850" i="16" s="1"/>
  <c r="N1850" i="16" s="1"/>
  <c r="P1850" i="16"/>
  <c r="Q1312" i="16"/>
  <c r="R1312" i="16" s="1"/>
  <c r="N1312" i="16" s="1"/>
  <c r="P1312" i="16"/>
  <c r="P1364" i="16"/>
  <c r="Q1364" i="16"/>
  <c r="R1364" i="16" s="1"/>
  <c r="N1364" i="16" s="1"/>
  <c r="P2071" i="16"/>
  <c r="Q2071" i="16"/>
  <c r="R2071" i="16" s="1"/>
  <c r="N2071" i="16" s="1"/>
  <c r="Q1882" i="16"/>
  <c r="R1882" i="16" s="1"/>
  <c r="N1882" i="16" s="1"/>
  <c r="P1882" i="16"/>
  <c r="Q709" i="16"/>
  <c r="R709" i="16" s="1"/>
  <c r="N709" i="16" s="1"/>
  <c r="P709" i="16"/>
  <c r="Q447" i="16"/>
  <c r="R447" i="16" s="1"/>
  <c r="N447" i="16" s="1"/>
  <c r="P447" i="16"/>
  <c r="Q88" i="16"/>
  <c r="R88" i="16" s="1"/>
  <c r="N88" i="16" s="1"/>
  <c r="P88" i="16"/>
  <c r="Q247" i="16"/>
  <c r="R247" i="16" s="1"/>
  <c r="N247" i="16" s="1"/>
  <c r="P247" i="16"/>
  <c r="Q957" i="16"/>
  <c r="R957" i="16" s="1"/>
  <c r="N957" i="16" s="1"/>
  <c r="P957" i="16"/>
  <c r="P622" i="16"/>
  <c r="Q622" i="16"/>
  <c r="R622" i="16" s="1"/>
  <c r="N622" i="16" s="1"/>
  <c r="Q336" i="16"/>
  <c r="R336" i="16" s="1"/>
  <c r="N336" i="16" s="1"/>
  <c r="P336" i="16"/>
  <c r="Q2006" i="16"/>
  <c r="R2006" i="16" s="1"/>
  <c r="N2006" i="16" s="1"/>
  <c r="P2006" i="16"/>
  <c r="Q1719" i="16"/>
  <c r="R1719" i="16" s="1"/>
  <c r="N1719" i="16" s="1"/>
  <c r="P1719" i="16"/>
  <c r="P1182" i="16"/>
  <c r="Q1182" i="16"/>
  <c r="R1182" i="16" s="1"/>
  <c r="N1182" i="16" s="1"/>
  <c r="Q1219" i="16"/>
  <c r="R1219" i="16" s="1"/>
  <c r="N1219" i="16" s="1"/>
  <c r="P1219" i="16"/>
  <c r="P1940" i="16"/>
  <c r="Q1940" i="16"/>
  <c r="R1940" i="16" s="1"/>
  <c r="N1940" i="16" s="1"/>
  <c r="Q1737" i="16"/>
  <c r="R1737" i="16" s="1"/>
  <c r="N1737" i="16" s="1"/>
  <c r="P1737" i="16"/>
  <c r="P914" i="16"/>
  <c r="Q914" i="16"/>
  <c r="R914" i="16" s="1"/>
  <c r="N914" i="16" s="1"/>
  <c r="Q568" i="16"/>
  <c r="R568" i="16" s="1"/>
  <c r="N568" i="16" s="1"/>
  <c r="P568" i="16"/>
  <c r="Q473" i="16"/>
  <c r="R473" i="16" s="1"/>
  <c r="N473" i="16" s="1"/>
  <c r="P473" i="16"/>
  <c r="Q392" i="16"/>
  <c r="R392" i="16" s="1"/>
  <c r="N392" i="16" s="1"/>
  <c r="P392" i="16"/>
  <c r="P59" i="16"/>
  <c r="Q59" i="16"/>
  <c r="R59" i="16" s="1"/>
  <c r="N59" i="16" s="1"/>
  <c r="P790" i="16"/>
  <c r="Q790" i="16"/>
  <c r="R790" i="16" s="1"/>
  <c r="N790" i="16" s="1"/>
  <c r="Q1417" i="16"/>
  <c r="R1417" i="16" s="1"/>
  <c r="N1417" i="16" s="1"/>
  <c r="P1417" i="16"/>
  <c r="P1156" i="16"/>
  <c r="Q1156" i="16"/>
  <c r="R1156" i="16" s="1"/>
  <c r="N1156" i="16" s="1"/>
  <c r="Q1875" i="16"/>
  <c r="R1875" i="16" s="1"/>
  <c r="N1875" i="16" s="1"/>
  <c r="P1875" i="16"/>
  <c r="P1362" i="16"/>
  <c r="Q1362" i="16"/>
  <c r="R1362" i="16" s="1"/>
  <c r="N1362" i="16" s="1"/>
  <c r="Q1376" i="16"/>
  <c r="R1376" i="16" s="1"/>
  <c r="N1376" i="16" s="1"/>
  <c r="P1376" i="16"/>
  <c r="P1126" i="16"/>
  <c r="Q1126" i="16"/>
  <c r="R1126" i="16" s="1"/>
  <c r="N1126" i="16" s="1"/>
  <c r="Q1199" i="16"/>
  <c r="R1199" i="16" s="1"/>
  <c r="N1199" i="16" s="1"/>
  <c r="P1199" i="16"/>
  <c r="Q926" i="16"/>
  <c r="R926" i="16" s="1"/>
  <c r="N926" i="16" s="1"/>
  <c r="P926" i="16"/>
  <c r="Q581" i="16"/>
  <c r="R581" i="16" s="1"/>
  <c r="N581" i="16" s="1"/>
  <c r="P581" i="16"/>
  <c r="Q485" i="16"/>
  <c r="R485" i="16" s="1"/>
  <c r="N485" i="16" s="1"/>
  <c r="P485" i="16"/>
  <c r="Q404" i="16"/>
  <c r="R404" i="16" s="1"/>
  <c r="N404" i="16" s="1"/>
  <c r="P404" i="16"/>
  <c r="Q70" i="16"/>
  <c r="R70" i="16" s="1"/>
  <c r="N70" i="16" s="1"/>
  <c r="P70" i="16"/>
  <c r="Q803" i="16"/>
  <c r="R803" i="16" s="1"/>
  <c r="N803" i="16" s="1"/>
  <c r="P803" i="16"/>
  <c r="Q1429" i="16"/>
  <c r="R1429" i="16" s="1"/>
  <c r="N1429" i="16" s="1"/>
  <c r="P1429" i="16"/>
  <c r="Q1167" i="16"/>
  <c r="R1167" i="16" s="1"/>
  <c r="N1167" i="16" s="1"/>
  <c r="P1167" i="16"/>
  <c r="P1888" i="16"/>
  <c r="Q1888" i="16"/>
  <c r="R1888" i="16" s="1"/>
  <c r="N1888" i="16" s="1"/>
  <c r="Q1373" i="16"/>
  <c r="R1373" i="16" s="1"/>
  <c r="N1373" i="16" s="1"/>
  <c r="P1373" i="16"/>
  <c r="Q1388" i="16"/>
  <c r="R1388" i="16" s="1"/>
  <c r="N1388" i="16" s="1"/>
  <c r="P1388" i="16"/>
  <c r="Q1137" i="16"/>
  <c r="R1137" i="16" s="1"/>
  <c r="N1137" i="16" s="1"/>
  <c r="P1137" i="16"/>
  <c r="Q1223" i="16"/>
  <c r="R1223" i="16" s="1"/>
  <c r="N1223" i="16" s="1"/>
  <c r="P1223" i="16"/>
  <c r="P794" i="16"/>
  <c r="Q794" i="16"/>
  <c r="R794" i="16" s="1"/>
  <c r="N794" i="16" s="1"/>
  <c r="Q448" i="16"/>
  <c r="R448" i="16" s="1"/>
  <c r="N448" i="16" s="1"/>
  <c r="P448" i="16"/>
  <c r="P354" i="16"/>
  <c r="Q354" i="16"/>
  <c r="R354" i="16" s="1"/>
  <c r="N354" i="16" s="1"/>
  <c r="Q259" i="16"/>
  <c r="R259" i="16" s="1"/>
  <c r="N259" i="16" s="1"/>
  <c r="P259" i="16"/>
  <c r="Q981" i="16"/>
  <c r="R981" i="16" s="1"/>
  <c r="N981" i="16" s="1"/>
  <c r="P981" i="16"/>
  <c r="Q671" i="16"/>
  <c r="R671" i="16" s="1"/>
  <c r="N671" i="16" s="1"/>
  <c r="P671" i="16"/>
  <c r="Q1297" i="16"/>
  <c r="R1297" i="16" s="1"/>
  <c r="N1297" i="16" s="1"/>
  <c r="P1297" i="16"/>
  <c r="Q2053" i="16"/>
  <c r="R2053" i="16" s="1"/>
  <c r="N2053" i="16" s="1"/>
  <c r="P2053" i="16"/>
  <c r="P1757" i="16"/>
  <c r="Q1757" i="16"/>
  <c r="R1757" i="16" s="1"/>
  <c r="N1757" i="16" s="1"/>
  <c r="P1242" i="16"/>
  <c r="Q1242" i="16"/>
  <c r="R1242" i="16" s="1"/>
  <c r="N1242" i="16" s="1"/>
  <c r="Q1256" i="16"/>
  <c r="R1256" i="16" s="1"/>
  <c r="N1256" i="16" s="1"/>
  <c r="P1256" i="16"/>
  <c r="Q1990" i="16"/>
  <c r="R1990" i="16" s="1"/>
  <c r="N1990" i="16" s="1"/>
  <c r="P1990" i="16"/>
  <c r="P1991" i="16"/>
  <c r="Q1991" i="16"/>
  <c r="R1991" i="16" s="1"/>
  <c r="N1991" i="16" s="1"/>
  <c r="P662" i="16"/>
  <c r="Q662" i="16"/>
  <c r="R662" i="16" s="1"/>
  <c r="N662" i="16" s="1"/>
  <c r="P315" i="16"/>
  <c r="Q315" i="16"/>
  <c r="R315" i="16" s="1"/>
  <c r="N315" i="16" s="1"/>
  <c r="Q221" i="16"/>
  <c r="R221" i="16" s="1"/>
  <c r="N221" i="16" s="1"/>
  <c r="P221" i="16"/>
  <c r="Q127" i="16"/>
  <c r="R127" i="16" s="1"/>
  <c r="N127" i="16" s="1"/>
  <c r="P127" i="16"/>
  <c r="P850" i="16"/>
  <c r="Q850" i="16"/>
  <c r="R850" i="16" s="1"/>
  <c r="N850" i="16" s="1"/>
  <c r="Q528" i="16"/>
  <c r="R528" i="16" s="1"/>
  <c r="N528" i="16" s="1"/>
  <c r="P528" i="16"/>
  <c r="P1166" i="16"/>
  <c r="Q1166" i="16"/>
  <c r="R1166" i="16" s="1"/>
  <c r="N1166" i="16" s="1"/>
  <c r="Q1921" i="16"/>
  <c r="R1921" i="16" s="1"/>
  <c r="N1921" i="16" s="1"/>
  <c r="P1921" i="16"/>
  <c r="P1624" i="16"/>
  <c r="Q1624" i="16"/>
  <c r="R1624" i="16" s="1"/>
  <c r="N1624" i="16" s="1"/>
  <c r="P1111" i="16"/>
  <c r="Q1111" i="16"/>
  <c r="R1111" i="16" s="1"/>
  <c r="N1111" i="16" s="1"/>
  <c r="Q1124" i="16"/>
  <c r="R1124" i="16" s="1"/>
  <c r="N1124" i="16" s="1"/>
  <c r="P1124" i="16"/>
  <c r="Q1857" i="16"/>
  <c r="R1857" i="16" s="1"/>
  <c r="N1857" i="16" s="1"/>
  <c r="P1857" i="16"/>
  <c r="Q1787" i="16"/>
  <c r="R1787" i="16" s="1"/>
  <c r="N1787" i="16" s="1"/>
  <c r="P1787" i="16"/>
  <c r="P386" i="16"/>
  <c r="Q386" i="16"/>
  <c r="R386" i="16" s="1"/>
  <c r="N386" i="16" s="1"/>
  <c r="P1083" i="16"/>
  <c r="Q1083" i="16"/>
  <c r="R1083" i="16" s="1"/>
  <c r="N1083" i="16" s="1"/>
  <c r="Q725" i="16"/>
  <c r="R725" i="16" s="1"/>
  <c r="N725" i="16" s="1"/>
  <c r="P725" i="16"/>
  <c r="P882" i="16"/>
  <c r="Q882" i="16"/>
  <c r="R882" i="16" s="1"/>
  <c r="N882" i="16" s="1"/>
  <c r="Q573" i="16"/>
  <c r="R573" i="16" s="1"/>
  <c r="N573" i="16" s="1"/>
  <c r="P573" i="16"/>
  <c r="Q251" i="16"/>
  <c r="R251" i="16" s="1"/>
  <c r="N251" i="16" s="1"/>
  <c r="P251" i="16"/>
  <c r="Q972" i="16"/>
  <c r="R972" i="16" s="1"/>
  <c r="N972" i="16" s="1"/>
  <c r="P972" i="16"/>
  <c r="P1645" i="16"/>
  <c r="Q1645" i="16"/>
  <c r="R1645" i="16" s="1"/>
  <c r="N1645" i="16" s="1"/>
  <c r="Q1348" i="16"/>
  <c r="R1348" i="16" s="1"/>
  <c r="N1348" i="16" s="1"/>
  <c r="P1348" i="16"/>
  <c r="Q833" i="16"/>
  <c r="R833" i="16" s="1"/>
  <c r="N833" i="16" s="1"/>
  <c r="P833" i="16"/>
  <c r="Q1879" i="16"/>
  <c r="R1879" i="16" s="1"/>
  <c r="N1879" i="16" s="1"/>
  <c r="P1879" i="16"/>
  <c r="P1580" i="16"/>
  <c r="Q1580" i="16"/>
  <c r="R1580" i="16" s="1"/>
  <c r="N1580" i="16" s="1"/>
  <c r="Q1451" i="16"/>
  <c r="R1451" i="16" s="1"/>
  <c r="N1451" i="16" s="1"/>
  <c r="P1451" i="16"/>
  <c r="Q1115" i="16"/>
  <c r="R1115" i="16" s="1"/>
  <c r="N1115" i="16" s="1"/>
  <c r="P1115" i="16"/>
  <c r="P1824" i="16"/>
  <c r="Q1824" i="16"/>
  <c r="R1824" i="16" s="1"/>
  <c r="N1824" i="16" s="1"/>
  <c r="Q3541" i="16"/>
  <c r="R3541" i="16" s="1"/>
  <c r="N3541" i="16" s="1"/>
  <c r="P3541" i="16"/>
  <c r="P3506" i="16"/>
  <c r="Q3506" i="16"/>
  <c r="R3506" i="16" s="1"/>
  <c r="N3506" i="16" s="1"/>
  <c r="Q3423" i="16"/>
  <c r="R3423" i="16" s="1"/>
  <c r="N3423" i="16" s="1"/>
  <c r="P3423" i="16"/>
  <c r="P3352" i="16"/>
  <c r="Q3352" i="16"/>
  <c r="R3352" i="16" s="1"/>
  <c r="N3352" i="16" s="1"/>
  <c r="Q2993" i="16"/>
  <c r="R2993" i="16" s="1"/>
  <c r="N2993" i="16" s="1"/>
  <c r="P2993" i="16"/>
  <c r="Q2971" i="16"/>
  <c r="R2971" i="16" s="1"/>
  <c r="N2971" i="16" s="1"/>
  <c r="P2971" i="16"/>
  <c r="P3234" i="16"/>
  <c r="Q3234" i="16"/>
  <c r="R3234" i="16" s="1"/>
  <c r="N3234" i="16" s="1"/>
  <c r="P3176" i="16"/>
  <c r="Q3176" i="16"/>
  <c r="R3176" i="16" s="1"/>
  <c r="N3176" i="16" s="1"/>
  <c r="Q3094" i="16"/>
  <c r="R3094" i="16" s="1"/>
  <c r="N3094" i="16" s="1"/>
  <c r="P3094" i="16"/>
  <c r="P3022" i="16"/>
  <c r="Q3022" i="16"/>
  <c r="R3022" i="16" s="1"/>
  <c r="N3022" i="16" s="1"/>
  <c r="P2976" i="16"/>
  <c r="Q2976" i="16"/>
  <c r="R2976" i="16" s="1"/>
  <c r="N2976" i="16" s="1"/>
  <c r="P2916" i="16"/>
  <c r="Q2916" i="16"/>
  <c r="R2916" i="16" s="1"/>
  <c r="N2916" i="16" s="1"/>
  <c r="Q1835" i="16"/>
  <c r="R1835" i="16" s="1"/>
  <c r="N1835" i="16" s="1"/>
  <c r="P1835" i="16"/>
  <c r="Q3553" i="16"/>
  <c r="R3553" i="16" s="1"/>
  <c r="N3553" i="16" s="1"/>
  <c r="P3553" i="16"/>
  <c r="Q3518" i="16"/>
  <c r="R3518" i="16" s="1"/>
  <c r="N3518" i="16" s="1"/>
  <c r="P3518" i="16"/>
  <c r="Q3435" i="16"/>
  <c r="R3435" i="16" s="1"/>
  <c r="N3435" i="16" s="1"/>
  <c r="P3435" i="16"/>
  <c r="P3364" i="16"/>
  <c r="Q3364" i="16"/>
  <c r="R3364" i="16" s="1"/>
  <c r="N3364" i="16" s="1"/>
  <c r="P3004" i="16"/>
  <c r="Q3004" i="16"/>
  <c r="R3004" i="16" s="1"/>
  <c r="N3004" i="16" s="1"/>
  <c r="Q2982" i="16"/>
  <c r="R2982" i="16" s="1"/>
  <c r="N2982" i="16" s="1"/>
  <c r="P2982" i="16"/>
  <c r="Q3247" i="16"/>
  <c r="R3247" i="16" s="1"/>
  <c r="N3247" i="16" s="1"/>
  <c r="P3247" i="16"/>
  <c r="Q3188" i="16"/>
  <c r="R3188" i="16" s="1"/>
  <c r="N3188" i="16" s="1"/>
  <c r="P3188" i="16"/>
  <c r="Q3105" i="16"/>
  <c r="R3105" i="16" s="1"/>
  <c r="N3105" i="16" s="1"/>
  <c r="P3105" i="16"/>
  <c r="Q3034" i="16"/>
  <c r="R3034" i="16" s="1"/>
  <c r="N3034" i="16" s="1"/>
  <c r="P3034" i="16"/>
  <c r="Q2986" i="16"/>
  <c r="R2986" i="16" s="1"/>
  <c r="N2986" i="16" s="1"/>
  <c r="P2986" i="16"/>
  <c r="Q2927" i="16"/>
  <c r="R2927" i="16" s="1"/>
  <c r="N2927" i="16" s="1"/>
  <c r="P2927" i="16"/>
  <c r="Q2257" i="16"/>
  <c r="R2257" i="16" s="1"/>
  <c r="N2257" i="16" s="1"/>
  <c r="P2257" i="16"/>
  <c r="Q2198" i="16"/>
  <c r="R2198" i="16" s="1"/>
  <c r="N2198" i="16" s="1"/>
  <c r="P2198" i="16"/>
  <c r="Q2152" i="16"/>
  <c r="R2152" i="16" s="1"/>
  <c r="N2152" i="16" s="1"/>
  <c r="P2152" i="16"/>
  <c r="Q3594" i="16"/>
  <c r="R3594" i="16" s="1"/>
  <c r="N3594" i="16" s="1"/>
  <c r="P3594" i="16"/>
  <c r="P3808" i="16"/>
  <c r="Q3808" i="16"/>
  <c r="R3808" i="16" s="1"/>
  <c r="N3808" i="16" s="1"/>
  <c r="Q3449" i="16"/>
  <c r="R3449" i="16" s="1"/>
  <c r="N3449" i="16" s="1"/>
  <c r="P3449" i="16"/>
  <c r="Q3450" i="16"/>
  <c r="R3450" i="16" s="1"/>
  <c r="N3450" i="16" s="1"/>
  <c r="P3450" i="16"/>
  <c r="Q3691" i="16"/>
  <c r="R3691" i="16" s="1"/>
  <c r="N3691" i="16" s="1"/>
  <c r="P3691" i="16"/>
  <c r="Q3644" i="16"/>
  <c r="R3644" i="16" s="1"/>
  <c r="N3644" i="16" s="1"/>
  <c r="P3644" i="16"/>
  <c r="P3549" i="16"/>
  <c r="Q3549" i="16"/>
  <c r="R3549" i="16" s="1"/>
  <c r="N3549" i="16" s="1"/>
  <c r="Q3478" i="16"/>
  <c r="R3478" i="16" s="1"/>
  <c r="N3478" i="16" s="1"/>
  <c r="P3478" i="16"/>
  <c r="P3432" i="16"/>
  <c r="Q3432" i="16"/>
  <c r="R3432" i="16" s="1"/>
  <c r="N3432" i="16" s="1"/>
  <c r="P3373" i="16"/>
  <c r="Q3373" i="16"/>
  <c r="R3373" i="16" s="1"/>
  <c r="N3373" i="16" s="1"/>
  <c r="Q2269" i="16"/>
  <c r="R2269" i="16" s="1"/>
  <c r="N2269" i="16" s="1"/>
  <c r="P2269" i="16"/>
  <c r="Q2210" i="16"/>
  <c r="R2210" i="16" s="1"/>
  <c r="N2210" i="16" s="1"/>
  <c r="P2210" i="16"/>
  <c r="Q2163" i="16"/>
  <c r="R2163" i="16" s="1"/>
  <c r="N2163" i="16" s="1"/>
  <c r="P2163" i="16"/>
  <c r="Q3749" i="16"/>
  <c r="R3749" i="16" s="1"/>
  <c r="N3749" i="16" s="1"/>
  <c r="P3749" i="16"/>
  <c r="Q3819" i="16"/>
  <c r="R3819" i="16" s="1"/>
  <c r="N3819" i="16" s="1"/>
  <c r="P3819" i="16"/>
  <c r="Q3461" i="16"/>
  <c r="R3461" i="16" s="1"/>
  <c r="N3461" i="16" s="1"/>
  <c r="P3461" i="16"/>
  <c r="Q3463" i="16"/>
  <c r="R3463" i="16" s="1"/>
  <c r="N3463" i="16" s="1"/>
  <c r="P3463" i="16"/>
  <c r="Q3703" i="16"/>
  <c r="R3703" i="16" s="1"/>
  <c r="N3703" i="16" s="1"/>
  <c r="P3703" i="16"/>
  <c r="P3655" i="16"/>
  <c r="Q3655" i="16"/>
  <c r="R3655" i="16" s="1"/>
  <c r="N3655" i="16" s="1"/>
  <c r="Q3561" i="16"/>
  <c r="R3561" i="16" s="1"/>
  <c r="N3561" i="16" s="1"/>
  <c r="P3561" i="16"/>
  <c r="Q3490" i="16"/>
  <c r="R3490" i="16" s="1"/>
  <c r="N3490" i="16" s="1"/>
  <c r="P3490" i="16"/>
  <c r="P3443" i="16"/>
  <c r="Q3443" i="16"/>
  <c r="R3443" i="16" s="1"/>
  <c r="N3443" i="16" s="1"/>
  <c r="Q3383" i="16"/>
  <c r="R3383" i="16" s="1"/>
  <c r="N3383" i="16" s="1"/>
  <c r="P3383" i="16"/>
  <c r="P2581" i="16"/>
  <c r="Q2581" i="16"/>
  <c r="R2581" i="16" s="1"/>
  <c r="N2581" i="16" s="1"/>
  <c r="P2523" i="16"/>
  <c r="Q2523" i="16"/>
  <c r="R2523" i="16" s="1"/>
  <c r="N2523" i="16" s="1"/>
  <c r="P2463" i="16"/>
  <c r="Q2463" i="16"/>
  <c r="R2463" i="16" s="1"/>
  <c r="N2463" i="16" s="1"/>
  <c r="Q2392" i="16"/>
  <c r="R2392" i="16" s="1"/>
  <c r="N2392" i="16" s="1"/>
  <c r="P2392" i="16"/>
  <c r="Q2033" i="16"/>
  <c r="R2033" i="16" s="1"/>
  <c r="N2033" i="16" s="1"/>
  <c r="P2033" i="16"/>
  <c r="P1999" i="16"/>
  <c r="Q1999" i="16"/>
  <c r="R1999" i="16" s="1"/>
  <c r="N1999" i="16" s="1"/>
  <c r="Q2275" i="16"/>
  <c r="R2275" i="16" s="1"/>
  <c r="N2275" i="16" s="1"/>
  <c r="P2275" i="16"/>
  <c r="P2215" i="16"/>
  <c r="Q2215" i="16"/>
  <c r="R2215" i="16" s="1"/>
  <c r="N2215" i="16" s="1"/>
  <c r="Q2121" i="16"/>
  <c r="R2121" i="16" s="1"/>
  <c r="N2121" i="16" s="1"/>
  <c r="P2121" i="16"/>
  <c r="P3654" i="16"/>
  <c r="Q3654" i="16"/>
  <c r="R3654" i="16" s="1"/>
  <c r="N3654" i="16" s="1"/>
  <c r="P3791" i="16"/>
  <c r="Q3791" i="16"/>
  <c r="R3791" i="16" s="1"/>
  <c r="N3791" i="16" s="1"/>
  <c r="Q3742" i="16"/>
  <c r="R3742" i="16" s="1"/>
  <c r="N3742" i="16" s="1"/>
  <c r="P3742" i="16"/>
  <c r="Q3684" i="16"/>
  <c r="R3684" i="16" s="1"/>
  <c r="N3684" i="16" s="1"/>
  <c r="P3684" i="16"/>
  <c r="P2593" i="16"/>
  <c r="Q2593" i="16"/>
  <c r="R2593" i="16" s="1"/>
  <c r="N2593" i="16" s="1"/>
  <c r="Q2534" i="16"/>
  <c r="R2534" i="16" s="1"/>
  <c r="N2534" i="16" s="1"/>
  <c r="P2534" i="16"/>
  <c r="P2476" i="16"/>
  <c r="Q2476" i="16"/>
  <c r="R2476" i="16" s="1"/>
  <c r="N2476" i="16" s="1"/>
  <c r="P2405" i="16"/>
  <c r="Q2405" i="16"/>
  <c r="R2405" i="16" s="1"/>
  <c r="N2405" i="16" s="1"/>
  <c r="Q2046" i="16"/>
  <c r="R2046" i="16" s="1"/>
  <c r="N2046" i="16" s="1"/>
  <c r="P2046" i="16"/>
  <c r="Q2010" i="16"/>
  <c r="R2010" i="16" s="1"/>
  <c r="N2010" i="16" s="1"/>
  <c r="P2010" i="16"/>
  <c r="Q2287" i="16"/>
  <c r="R2287" i="16" s="1"/>
  <c r="N2287" i="16" s="1"/>
  <c r="P2287" i="16"/>
  <c r="Q2228" i="16"/>
  <c r="R2228" i="16" s="1"/>
  <c r="N2228" i="16" s="1"/>
  <c r="P2228" i="16"/>
  <c r="Q2134" i="16"/>
  <c r="R2134" i="16" s="1"/>
  <c r="N2134" i="16" s="1"/>
  <c r="P2134" i="16"/>
  <c r="P3761" i="16"/>
  <c r="Q3761" i="16"/>
  <c r="R3761" i="16" s="1"/>
  <c r="N3761" i="16" s="1"/>
  <c r="Q3803" i="16"/>
  <c r="R3803" i="16" s="1"/>
  <c r="N3803" i="16" s="1"/>
  <c r="P3803" i="16"/>
  <c r="Q3755" i="16"/>
  <c r="R3755" i="16" s="1"/>
  <c r="N3755" i="16" s="1"/>
  <c r="P3755" i="16"/>
  <c r="Q3696" i="16"/>
  <c r="R3696" i="16" s="1"/>
  <c r="N3696" i="16" s="1"/>
  <c r="P3696" i="16"/>
  <c r="P1752" i="16"/>
  <c r="Q1752" i="16"/>
  <c r="R1752" i="16" s="1"/>
  <c r="N1752" i="16" s="1"/>
  <c r="P3468" i="16"/>
  <c r="Q3468" i="16"/>
  <c r="R3468" i="16" s="1"/>
  <c r="N3468" i="16" s="1"/>
  <c r="P3434" i="16"/>
  <c r="Q3434" i="16"/>
  <c r="R3434" i="16" s="1"/>
  <c r="N3434" i="16" s="1"/>
  <c r="Q3350" i="16"/>
  <c r="R3350" i="16" s="1"/>
  <c r="N3350" i="16" s="1"/>
  <c r="P3350" i="16"/>
  <c r="Q3280" i="16"/>
  <c r="R3280" i="16" s="1"/>
  <c r="N3280" i="16" s="1"/>
  <c r="P3280" i="16"/>
  <c r="Q2922" i="16"/>
  <c r="R2922" i="16" s="1"/>
  <c r="N2922" i="16" s="1"/>
  <c r="P2922" i="16"/>
  <c r="Q2897" i="16"/>
  <c r="R2897" i="16" s="1"/>
  <c r="N2897" i="16" s="1"/>
  <c r="P2897" i="16"/>
  <c r="Q3163" i="16"/>
  <c r="R3163" i="16" s="1"/>
  <c r="N3163" i="16" s="1"/>
  <c r="P3163" i="16"/>
  <c r="P3104" i="16"/>
  <c r="Q3104" i="16"/>
  <c r="R3104" i="16" s="1"/>
  <c r="N3104" i="16" s="1"/>
  <c r="Q3021" i="16"/>
  <c r="R3021" i="16" s="1"/>
  <c r="N3021" i="16" s="1"/>
  <c r="P3021" i="16"/>
  <c r="Q2950" i="16"/>
  <c r="R2950" i="16" s="1"/>
  <c r="N2950" i="16" s="1"/>
  <c r="P2950" i="16"/>
  <c r="P2904" i="16"/>
  <c r="Q2904" i="16"/>
  <c r="R2904" i="16" s="1"/>
  <c r="N2904" i="16" s="1"/>
  <c r="P2845" i="16"/>
  <c r="Q2845" i="16"/>
  <c r="R2845" i="16" s="1"/>
  <c r="N2845" i="16" s="1"/>
  <c r="P1764" i="16"/>
  <c r="Q1764" i="16"/>
  <c r="R1764" i="16" s="1"/>
  <c r="N1764" i="16" s="1"/>
  <c r="Q3481" i="16"/>
  <c r="R3481" i="16" s="1"/>
  <c r="N3481" i="16" s="1"/>
  <c r="P3481" i="16"/>
  <c r="Q3446" i="16"/>
  <c r="R3446" i="16" s="1"/>
  <c r="N3446" i="16" s="1"/>
  <c r="P3446" i="16"/>
  <c r="Q3363" i="16"/>
  <c r="R3363" i="16" s="1"/>
  <c r="N3363" i="16" s="1"/>
  <c r="P3363" i="16"/>
  <c r="Q3291" i="16"/>
  <c r="R3291" i="16" s="1"/>
  <c r="N3291" i="16" s="1"/>
  <c r="P3291" i="16"/>
  <c r="Q2933" i="16"/>
  <c r="R2933" i="16" s="1"/>
  <c r="N2933" i="16" s="1"/>
  <c r="P2933" i="16"/>
  <c r="Q2909" i="16"/>
  <c r="R2909" i="16" s="1"/>
  <c r="N2909" i="16" s="1"/>
  <c r="P2909" i="16"/>
  <c r="Q3174" i="16"/>
  <c r="R3174" i="16" s="1"/>
  <c r="N3174" i="16" s="1"/>
  <c r="P3174" i="16"/>
  <c r="Q3115" i="16"/>
  <c r="R3115" i="16" s="1"/>
  <c r="N3115" i="16" s="1"/>
  <c r="P3115" i="16"/>
  <c r="P3032" i="16"/>
  <c r="Q3032" i="16"/>
  <c r="R3032" i="16" s="1"/>
  <c r="N3032" i="16" s="1"/>
  <c r="Q2961" i="16"/>
  <c r="R2961" i="16" s="1"/>
  <c r="N2961" i="16" s="1"/>
  <c r="P2961" i="16"/>
  <c r="Q2915" i="16"/>
  <c r="R2915" i="16" s="1"/>
  <c r="N2915" i="16" s="1"/>
  <c r="P2915" i="16"/>
  <c r="Q2856" i="16"/>
  <c r="R2856" i="16" s="1"/>
  <c r="N2856" i="16" s="1"/>
  <c r="P2856" i="16"/>
  <c r="P1920" i="16"/>
  <c r="Q1920" i="16"/>
  <c r="R1920" i="16" s="1"/>
  <c r="N1920" i="16" s="1"/>
  <c r="P3638" i="16"/>
  <c r="Q3638" i="16"/>
  <c r="R3638" i="16" s="1"/>
  <c r="N3638" i="16" s="1"/>
  <c r="P3603" i="16"/>
  <c r="Q3603" i="16"/>
  <c r="R3603" i="16" s="1"/>
  <c r="N3603" i="16" s="1"/>
  <c r="Q3520" i="16"/>
  <c r="R3520" i="16" s="1"/>
  <c r="N3520" i="16" s="1"/>
  <c r="P3520" i="16"/>
  <c r="P3448" i="16"/>
  <c r="Q3448" i="16"/>
  <c r="R3448" i="16" s="1"/>
  <c r="N3448" i="16" s="1"/>
  <c r="Q3089" i="16"/>
  <c r="R3089" i="16" s="1"/>
  <c r="N3089" i="16" s="1"/>
  <c r="P3089" i="16"/>
  <c r="Q3067" i="16"/>
  <c r="R3067" i="16" s="1"/>
  <c r="N3067" i="16" s="1"/>
  <c r="P3067" i="16"/>
  <c r="P3330" i="16"/>
  <c r="Q3330" i="16"/>
  <c r="R3330" i="16" s="1"/>
  <c r="N3330" i="16" s="1"/>
  <c r="Q3272" i="16"/>
  <c r="R3272" i="16" s="1"/>
  <c r="N3272" i="16" s="1"/>
  <c r="P3272" i="16"/>
  <c r="P3190" i="16"/>
  <c r="Q3190" i="16"/>
  <c r="R3190" i="16" s="1"/>
  <c r="N3190" i="16" s="1"/>
  <c r="Q3119" i="16"/>
  <c r="R3119" i="16" s="1"/>
  <c r="N3119" i="16" s="1"/>
  <c r="P3119" i="16"/>
  <c r="Q3071" i="16"/>
  <c r="R3071" i="16" s="1"/>
  <c r="N3071" i="16" s="1"/>
  <c r="P3071" i="16"/>
  <c r="Q3011" i="16"/>
  <c r="R3011" i="16" s="1"/>
  <c r="N3011" i="16" s="1"/>
  <c r="P3011" i="16"/>
  <c r="P1644" i="16"/>
  <c r="Q1644" i="16"/>
  <c r="R1644" i="16" s="1"/>
  <c r="N1644" i="16" s="1"/>
  <c r="P3361" i="16"/>
  <c r="Q3361" i="16"/>
  <c r="R3361" i="16" s="1"/>
  <c r="N3361" i="16" s="1"/>
  <c r="P3326" i="16"/>
  <c r="Q3326" i="16"/>
  <c r="R3326" i="16" s="1"/>
  <c r="N3326" i="16" s="1"/>
  <c r="P3243" i="16"/>
  <c r="Q3243" i="16"/>
  <c r="R3243" i="16" s="1"/>
  <c r="N3243" i="16" s="1"/>
  <c r="P3172" i="16"/>
  <c r="Q3172" i="16"/>
  <c r="R3172" i="16" s="1"/>
  <c r="N3172" i="16" s="1"/>
  <c r="Q2812" i="16"/>
  <c r="R2812" i="16" s="1"/>
  <c r="N2812" i="16" s="1"/>
  <c r="P2812" i="16"/>
  <c r="P2789" i="16"/>
  <c r="Q2789" i="16"/>
  <c r="R2789" i="16" s="1"/>
  <c r="N2789" i="16" s="1"/>
  <c r="P3056" i="16"/>
  <c r="Q3056" i="16"/>
  <c r="R3056" i="16" s="1"/>
  <c r="N3056" i="16" s="1"/>
  <c r="Q2995" i="16"/>
  <c r="R2995" i="16" s="1"/>
  <c r="N2995" i="16" s="1"/>
  <c r="P2995" i="16"/>
  <c r="Q2913" i="16"/>
  <c r="R2913" i="16" s="1"/>
  <c r="N2913" i="16" s="1"/>
  <c r="P2913" i="16"/>
  <c r="Q2842" i="16"/>
  <c r="R2842" i="16" s="1"/>
  <c r="N2842" i="16" s="1"/>
  <c r="P2842" i="16"/>
  <c r="Q2795" i="16"/>
  <c r="R2795" i="16" s="1"/>
  <c r="N2795" i="16" s="1"/>
  <c r="P2795" i="16"/>
  <c r="Q2736" i="16"/>
  <c r="R2736" i="16" s="1"/>
  <c r="N2736" i="16" s="1"/>
  <c r="P2736" i="16"/>
  <c r="P1800" i="16"/>
  <c r="Q1800" i="16"/>
  <c r="R1800" i="16" s="1"/>
  <c r="N1800" i="16" s="1"/>
  <c r="Q3517" i="16"/>
  <c r="R3517" i="16" s="1"/>
  <c r="N3517" i="16" s="1"/>
  <c r="P3517" i="16"/>
  <c r="Q3482" i="16"/>
  <c r="R3482" i="16" s="1"/>
  <c r="N3482" i="16" s="1"/>
  <c r="P3482" i="16"/>
  <c r="Q3399" i="16"/>
  <c r="R3399" i="16" s="1"/>
  <c r="N3399" i="16" s="1"/>
  <c r="P3399" i="16"/>
  <c r="Q3328" i="16"/>
  <c r="R3328" i="16" s="1"/>
  <c r="N3328" i="16" s="1"/>
  <c r="P3328" i="16"/>
  <c r="P2968" i="16"/>
  <c r="Q2968" i="16"/>
  <c r="R2968" i="16" s="1"/>
  <c r="N2968" i="16" s="1"/>
  <c r="Q2946" i="16"/>
  <c r="R2946" i="16" s="1"/>
  <c r="N2946" i="16" s="1"/>
  <c r="P2946" i="16"/>
  <c r="Q3211" i="16"/>
  <c r="R3211" i="16" s="1"/>
  <c r="N3211" i="16" s="1"/>
  <c r="P3211" i="16"/>
  <c r="Q3151" i="16"/>
  <c r="R3151" i="16" s="1"/>
  <c r="N3151" i="16" s="1"/>
  <c r="P3151" i="16"/>
  <c r="P3069" i="16"/>
  <c r="Q3069" i="16"/>
  <c r="R3069" i="16" s="1"/>
  <c r="N3069" i="16" s="1"/>
  <c r="Q2998" i="16"/>
  <c r="R2998" i="16" s="1"/>
  <c r="N2998" i="16" s="1"/>
  <c r="P2998" i="16"/>
  <c r="P2952" i="16"/>
  <c r="Q2952" i="16"/>
  <c r="R2952" i="16" s="1"/>
  <c r="N2952" i="16" s="1"/>
  <c r="P2892" i="16"/>
  <c r="Q2892" i="16"/>
  <c r="R2892" i="16" s="1"/>
  <c r="N2892" i="16" s="1"/>
  <c r="Q1381" i="16"/>
  <c r="R1381" i="16" s="1"/>
  <c r="N1381" i="16" s="1"/>
  <c r="P1381" i="16"/>
  <c r="P3096" i="16"/>
  <c r="Q3096" i="16"/>
  <c r="R3096" i="16" s="1"/>
  <c r="N3096" i="16" s="1"/>
  <c r="Q3063" i="16"/>
  <c r="R3063" i="16" s="1"/>
  <c r="N3063" i="16" s="1"/>
  <c r="P3063" i="16"/>
  <c r="P2980" i="16"/>
  <c r="Q2980" i="16"/>
  <c r="R2980" i="16" s="1"/>
  <c r="N2980" i="16" s="1"/>
  <c r="P2908" i="16"/>
  <c r="Q2908" i="16"/>
  <c r="R2908" i="16" s="1"/>
  <c r="N2908" i="16" s="1"/>
  <c r="P2549" i="16"/>
  <c r="Q2549" i="16"/>
  <c r="R2549" i="16" s="1"/>
  <c r="N2549" i="16" s="1"/>
  <c r="Q2526" i="16"/>
  <c r="R2526" i="16" s="1"/>
  <c r="N2526" i="16" s="1"/>
  <c r="P2526" i="16"/>
  <c r="Q2791" i="16"/>
  <c r="R2791" i="16" s="1"/>
  <c r="N2791" i="16" s="1"/>
  <c r="P2791" i="16"/>
  <c r="Q2732" i="16"/>
  <c r="R2732" i="16" s="1"/>
  <c r="N2732" i="16" s="1"/>
  <c r="P2732" i="16"/>
  <c r="P2649" i="16"/>
  <c r="Q2649" i="16"/>
  <c r="R2649" i="16" s="1"/>
  <c r="N2649" i="16" s="1"/>
  <c r="Q2566" i="16"/>
  <c r="R2566" i="16" s="1"/>
  <c r="N2566" i="16" s="1"/>
  <c r="P2566" i="16"/>
  <c r="P2531" i="16"/>
  <c r="Q2531" i="16"/>
  <c r="R2531" i="16" s="1"/>
  <c r="N2531" i="16" s="1"/>
  <c r="P2461" i="16"/>
  <c r="Q2461" i="16"/>
  <c r="R2461" i="16" s="1"/>
  <c r="N2461" i="16" s="1"/>
  <c r="Q409" i="16"/>
  <c r="R409" i="16" s="1"/>
  <c r="N409" i="16" s="1"/>
  <c r="P409" i="16"/>
  <c r="P1880" i="16"/>
  <c r="Q1880" i="16"/>
  <c r="R1880" i="16" s="1"/>
  <c r="N1880" i="16" s="1"/>
  <c r="Q275" i="16"/>
  <c r="R275" i="16" s="1"/>
  <c r="N275" i="16" s="1"/>
  <c r="P275" i="16"/>
  <c r="Q1791" i="16"/>
  <c r="R1791" i="16" s="1"/>
  <c r="N1791" i="16" s="1"/>
  <c r="P1791" i="16"/>
  <c r="Q1201" i="16"/>
  <c r="R1201" i="16" s="1"/>
  <c r="N1201" i="16" s="1"/>
  <c r="P1201" i="16"/>
  <c r="P1146" i="16"/>
  <c r="Q1146" i="16"/>
  <c r="R1146" i="16" s="1"/>
  <c r="N1146" i="16" s="1"/>
  <c r="P3845" i="16"/>
  <c r="Q3845" i="16"/>
  <c r="R3845" i="16" s="1"/>
  <c r="N3845" i="16" s="1"/>
  <c r="P686" i="16"/>
  <c r="Q686" i="16"/>
  <c r="R686" i="16" s="1"/>
  <c r="N686" i="16" s="1"/>
  <c r="Q375" i="16"/>
  <c r="R375" i="16" s="1"/>
  <c r="N375" i="16" s="1"/>
  <c r="P375" i="16"/>
  <c r="Q157" i="16"/>
  <c r="R157" i="16" s="1"/>
  <c r="N157" i="16" s="1"/>
  <c r="P157" i="16"/>
  <c r="Q452" i="16"/>
  <c r="R452" i="16" s="1"/>
  <c r="N452" i="16" s="1"/>
  <c r="P452" i="16"/>
  <c r="Q852" i="16"/>
  <c r="R852" i="16" s="1"/>
  <c r="N852" i="16" s="1"/>
  <c r="P852" i="16"/>
  <c r="P1476" i="16"/>
  <c r="Q1476" i="16"/>
  <c r="R1476" i="16" s="1"/>
  <c r="N1476" i="16" s="1"/>
  <c r="P1215" i="16"/>
  <c r="Q1215" i="16"/>
  <c r="R1215" i="16" s="1"/>
  <c r="N1215" i="16" s="1"/>
  <c r="Q1935" i="16"/>
  <c r="R1935" i="16" s="1"/>
  <c r="N1935" i="16" s="1"/>
  <c r="P1935" i="16"/>
  <c r="Q1421" i="16"/>
  <c r="R1421" i="16" s="1"/>
  <c r="N1421" i="16" s="1"/>
  <c r="P1421" i="16"/>
  <c r="Q1436" i="16"/>
  <c r="R1436" i="16" s="1"/>
  <c r="N1436" i="16" s="1"/>
  <c r="P1436" i="16"/>
  <c r="P1186" i="16"/>
  <c r="Q1186" i="16"/>
  <c r="R1186" i="16" s="1"/>
  <c r="N1186" i="16" s="1"/>
  <c r="Q73" i="16"/>
  <c r="R73" i="16" s="1"/>
  <c r="N73" i="16" s="1"/>
  <c r="P73" i="16"/>
  <c r="Q841" i="16"/>
  <c r="R841" i="16" s="1"/>
  <c r="N841" i="16" s="1"/>
  <c r="P841" i="16"/>
  <c r="Q497" i="16"/>
  <c r="R497" i="16" s="1"/>
  <c r="N497" i="16" s="1"/>
  <c r="P497" i="16"/>
  <c r="P402" i="16"/>
  <c r="Q402" i="16"/>
  <c r="R402" i="16" s="1"/>
  <c r="N402" i="16" s="1"/>
  <c r="Q308" i="16"/>
  <c r="R308" i="16" s="1"/>
  <c r="N308" i="16" s="1"/>
  <c r="P308" i="16"/>
  <c r="Q1028" i="16"/>
  <c r="R1028" i="16" s="1"/>
  <c r="N1028" i="16" s="1"/>
  <c r="P1028" i="16"/>
  <c r="P718" i="16"/>
  <c r="Q718" i="16"/>
  <c r="R718" i="16" s="1"/>
  <c r="N718" i="16" s="1"/>
  <c r="Q1345" i="16"/>
  <c r="R1345" i="16" s="1"/>
  <c r="N1345" i="16" s="1"/>
  <c r="P1345" i="16"/>
  <c r="Q2102" i="16"/>
  <c r="R2102" i="16" s="1"/>
  <c r="N2102" i="16" s="1"/>
  <c r="P2102" i="16"/>
  <c r="Q1805" i="16"/>
  <c r="R1805" i="16" s="1"/>
  <c r="N1805" i="16" s="1"/>
  <c r="P1805" i="16"/>
  <c r="P1290" i="16"/>
  <c r="Q1290" i="16"/>
  <c r="R1290" i="16" s="1"/>
  <c r="N1290" i="16" s="1"/>
  <c r="Q1305" i="16"/>
  <c r="R1305" i="16" s="1"/>
  <c r="N1305" i="16" s="1"/>
  <c r="P1305" i="16"/>
  <c r="Q2038" i="16"/>
  <c r="R2038" i="16" s="1"/>
  <c r="N2038" i="16" s="1"/>
  <c r="P2038" i="16"/>
  <c r="Q2040" i="16"/>
  <c r="R2040" i="16" s="1"/>
  <c r="N2040" i="16" s="1"/>
  <c r="P2040" i="16"/>
  <c r="Q399" i="16"/>
  <c r="R399" i="16" s="1"/>
  <c r="N399" i="16" s="1"/>
  <c r="P399" i="16"/>
  <c r="Q1084" i="16"/>
  <c r="R1084" i="16" s="1"/>
  <c r="N1084" i="16" s="1"/>
  <c r="P1084" i="16"/>
  <c r="Q199" i="16"/>
  <c r="R199" i="16" s="1"/>
  <c r="N199" i="16" s="1"/>
  <c r="P199" i="16"/>
  <c r="Q908" i="16"/>
  <c r="R908" i="16" s="1"/>
  <c r="N908" i="16" s="1"/>
  <c r="P908" i="16"/>
  <c r="Q575" i="16"/>
  <c r="R575" i="16" s="1"/>
  <c r="N575" i="16" s="1"/>
  <c r="P575" i="16"/>
  <c r="Q288" i="16"/>
  <c r="R288" i="16" s="1"/>
  <c r="N288" i="16" s="1"/>
  <c r="P288" i="16"/>
  <c r="Q1945" i="16"/>
  <c r="R1945" i="16" s="1"/>
  <c r="N1945" i="16" s="1"/>
  <c r="P1945" i="16"/>
  <c r="Q1671" i="16"/>
  <c r="R1671" i="16" s="1"/>
  <c r="N1671" i="16" s="1"/>
  <c r="P1671" i="16"/>
  <c r="P1134" i="16"/>
  <c r="Q1134" i="16"/>
  <c r="R1134" i="16" s="1"/>
  <c r="N1134" i="16" s="1"/>
  <c r="Q1171" i="16"/>
  <c r="R1171" i="16" s="1"/>
  <c r="N1171" i="16" s="1"/>
  <c r="P1171" i="16"/>
  <c r="P1892" i="16"/>
  <c r="Q1892" i="16"/>
  <c r="R1892" i="16" s="1"/>
  <c r="N1892" i="16" s="1"/>
  <c r="Q1690" i="16"/>
  <c r="R1690" i="16" s="1"/>
  <c r="N1690" i="16" s="1"/>
  <c r="P1690" i="16"/>
  <c r="Q673" i="16"/>
  <c r="R673" i="16" s="1"/>
  <c r="N673" i="16" s="1"/>
  <c r="P673" i="16"/>
  <c r="Q411" i="16"/>
  <c r="R411" i="16" s="1"/>
  <c r="N411" i="16" s="1"/>
  <c r="P411" i="16"/>
  <c r="Q51" i="16"/>
  <c r="R51" i="16" s="1"/>
  <c r="N51" i="16" s="1"/>
  <c r="P51" i="16"/>
  <c r="Q211" i="16"/>
  <c r="R211" i="16" s="1"/>
  <c r="N211" i="16" s="1"/>
  <c r="P211" i="16"/>
  <c r="Q921" i="16"/>
  <c r="R921" i="16" s="1"/>
  <c r="N921" i="16" s="1"/>
  <c r="P921" i="16"/>
  <c r="Q587" i="16"/>
  <c r="R587" i="16" s="1"/>
  <c r="N587" i="16" s="1"/>
  <c r="P587" i="16"/>
  <c r="Q299" i="16"/>
  <c r="R299" i="16" s="1"/>
  <c r="N299" i="16" s="1"/>
  <c r="P299" i="16"/>
  <c r="Q1970" i="16"/>
  <c r="R1970" i="16" s="1"/>
  <c r="N1970" i="16" s="1"/>
  <c r="P1970" i="16"/>
  <c r="Q1682" i="16"/>
  <c r="R1682" i="16" s="1"/>
  <c r="N1682" i="16" s="1"/>
  <c r="P1682" i="16"/>
  <c r="Q1145" i="16"/>
  <c r="R1145" i="16" s="1"/>
  <c r="N1145" i="16" s="1"/>
  <c r="P1145" i="16"/>
  <c r="Q1183" i="16"/>
  <c r="R1183" i="16" s="1"/>
  <c r="N1183" i="16" s="1"/>
  <c r="P1183" i="16"/>
  <c r="Q1905" i="16"/>
  <c r="R1905" i="16" s="1"/>
  <c r="N1905" i="16" s="1"/>
  <c r="P1905" i="16"/>
  <c r="Q1701" i="16"/>
  <c r="R1701" i="16" s="1"/>
  <c r="N1701" i="16" s="1"/>
  <c r="P1701" i="16"/>
  <c r="Q542" i="16"/>
  <c r="R542" i="16" s="1"/>
  <c r="N542" i="16" s="1"/>
  <c r="P542" i="16"/>
  <c r="Q267" i="16"/>
  <c r="R267" i="16" s="1"/>
  <c r="N267" i="16" s="1"/>
  <c r="P267" i="16"/>
  <c r="P964" i="16"/>
  <c r="Q964" i="16"/>
  <c r="R964" i="16" s="1"/>
  <c r="N964" i="16" s="1"/>
  <c r="P79" i="16"/>
  <c r="Q79" i="16"/>
  <c r="R79" i="16" s="1"/>
  <c r="N79" i="16" s="1"/>
  <c r="Q789" i="16"/>
  <c r="R789" i="16" s="1"/>
  <c r="N789" i="16" s="1"/>
  <c r="P789" i="16"/>
  <c r="P454" i="16"/>
  <c r="Q454" i="16"/>
  <c r="R454" i="16" s="1"/>
  <c r="N454" i="16" s="1"/>
  <c r="P155" i="16"/>
  <c r="Q155" i="16"/>
  <c r="R155" i="16" s="1"/>
  <c r="N155" i="16" s="1"/>
  <c r="Q1813" i="16"/>
  <c r="R1813" i="16" s="1"/>
  <c r="N1813" i="16" s="1"/>
  <c r="P1813" i="16"/>
  <c r="Q1552" i="16"/>
  <c r="R1552" i="16" s="1"/>
  <c r="N1552" i="16" s="1"/>
  <c r="P1552" i="16"/>
  <c r="Q1013" i="16"/>
  <c r="R1013" i="16" s="1"/>
  <c r="N1013" i="16" s="1"/>
  <c r="P1013" i="16"/>
  <c r="P1758" i="16"/>
  <c r="Q1758" i="16"/>
  <c r="R1758" i="16" s="1"/>
  <c r="N1758" i="16" s="1"/>
  <c r="P1772" i="16"/>
  <c r="Q1772" i="16"/>
  <c r="R1772" i="16" s="1"/>
  <c r="N1772" i="16" s="1"/>
  <c r="Q1559" i="16"/>
  <c r="R1559" i="16" s="1"/>
  <c r="N1559" i="16" s="1"/>
  <c r="P1559" i="16"/>
  <c r="Q985" i="16"/>
  <c r="R985" i="16" s="1"/>
  <c r="N985" i="16" s="1"/>
  <c r="P985" i="16"/>
  <c r="P723" i="16"/>
  <c r="Q723" i="16"/>
  <c r="R723" i="16" s="1"/>
  <c r="N723" i="16" s="1"/>
  <c r="Q365" i="16"/>
  <c r="R365" i="16" s="1"/>
  <c r="N365" i="16" s="1"/>
  <c r="P365" i="16"/>
  <c r="P524" i="16"/>
  <c r="Q524" i="16"/>
  <c r="R524" i="16" s="1"/>
  <c r="N524" i="16" s="1"/>
  <c r="Q213" i="16"/>
  <c r="R213" i="16" s="1"/>
  <c r="N213" i="16" s="1"/>
  <c r="P213" i="16"/>
  <c r="Q909" i="16"/>
  <c r="R909" i="16" s="1"/>
  <c r="N909" i="16" s="1"/>
  <c r="P909" i="16"/>
  <c r="Q612" i="16"/>
  <c r="R612" i="16" s="1"/>
  <c r="N612" i="16" s="1"/>
  <c r="P612" i="16"/>
  <c r="Q1286" i="16"/>
  <c r="R1286" i="16" s="1"/>
  <c r="N1286" i="16" s="1"/>
  <c r="P1286" i="16"/>
  <c r="Q1994" i="16"/>
  <c r="R1994" i="16" s="1"/>
  <c r="N1994" i="16" s="1"/>
  <c r="P1994" i="16"/>
  <c r="P1458" i="16"/>
  <c r="Q1458" i="16"/>
  <c r="R1458" i="16" s="1"/>
  <c r="N1458" i="16" s="1"/>
  <c r="Q1507" i="16"/>
  <c r="R1507" i="16" s="1"/>
  <c r="N1507" i="16" s="1"/>
  <c r="P1507" i="16"/>
  <c r="Q1221" i="16"/>
  <c r="R1221" i="16" s="1"/>
  <c r="N1221" i="16" s="1"/>
  <c r="P1221" i="16"/>
  <c r="P2050" i="16"/>
  <c r="Q2050" i="16"/>
  <c r="R2050" i="16" s="1"/>
  <c r="N2050" i="16" s="1"/>
  <c r="P854" i="16"/>
  <c r="Q854" i="16"/>
  <c r="R854" i="16" s="1"/>
  <c r="N854" i="16" s="1"/>
  <c r="P590" i="16"/>
  <c r="Q590" i="16"/>
  <c r="R590" i="16" s="1"/>
  <c r="N590" i="16" s="1"/>
  <c r="Q233" i="16"/>
  <c r="R233" i="16" s="1"/>
  <c r="N233" i="16" s="1"/>
  <c r="P233" i="16"/>
  <c r="Q391" i="16"/>
  <c r="R391" i="16" s="1"/>
  <c r="N391" i="16" s="1"/>
  <c r="P391" i="16"/>
  <c r="Q81" i="16"/>
  <c r="R81" i="16" s="1"/>
  <c r="N81" i="16" s="1"/>
  <c r="P81" i="16"/>
  <c r="Q767" i="16"/>
  <c r="R767" i="16" s="1"/>
  <c r="N767" i="16" s="1"/>
  <c r="P767" i="16"/>
  <c r="Q479" i="16"/>
  <c r="R479" i="16" s="1"/>
  <c r="N479" i="16" s="1"/>
  <c r="P479" i="16"/>
  <c r="P1154" i="16"/>
  <c r="Q1154" i="16"/>
  <c r="R1154" i="16" s="1"/>
  <c r="N1154" i="16" s="1"/>
  <c r="Q1863" i="16"/>
  <c r="R1863" i="16" s="1"/>
  <c r="N1863" i="16" s="1"/>
  <c r="P1863" i="16"/>
  <c r="Q1325" i="16"/>
  <c r="R1325" i="16" s="1"/>
  <c r="N1325" i="16" s="1"/>
  <c r="P1325" i="16"/>
  <c r="Q1375" i="16"/>
  <c r="R1375" i="16" s="1"/>
  <c r="N1375" i="16" s="1"/>
  <c r="P1375" i="16"/>
  <c r="P1090" i="16"/>
  <c r="Q1090" i="16"/>
  <c r="R1090" i="16" s="1"/>
  <c r="N1090" i="16" s="1"/>
  <c r="P1907" i="16"/>
  <c r="Q1907" i="16"/>
  <c r="R1907" i="16" s="1"/>
  <c r="N1907" i="16" s="1"/>
  <c r="P1058" i="16"/>
  <c r="Q1058" i="16"/>
  <c r="R1058" i="16" s="1"/>
  <c r="N1058" i="16" s="1"/>
  <c r="Q712" i="16"/>
  <c r="R712" i="16" s="1"/>
  <c r="N712" i="16" s="1"/>
  <c r="P712" i="16"/>
  <c r="P618" i="16"/>
  <c r="Q618" i="16"/>
  <c r="R618" i="16" s="1"/>
  <c r="N618" i="16" s="1"/>
  <c r="Q535" i="16"/>
  <c r="R535" i="16" s="1"/>
  <c r="N535" i="16" s="1"/>
  <c r="P535" i="16"/>
  <c r="P202" i="16"/>
  <c r="Q202" i="16"/>
  <c r="R202" i="16" s="1"/>
  <c r="N202" i="16" s="1"/>
  <c r="Q935" i="16"/>
  <c r="R935" i="16" s="1"/>
  <c r="N935" i="16" s="1"/>
  <c r="P935" i="16"/>
  <c r="Q1560" i="16"/>
  <c r="R1560" i="16" s="1"/>
  <c r="N1560" i="16" s="1"/>
  <c r="P1560" i="16"/>
  <c r="P1299" i="16"/>
  <c r="Q1299" i="16"/>
  <c r="R1299" i="16" s="1"/>
  <c r="N1299" i="16" s="1"/>
  <c r="Q2021" i="16"/>
  <c r="R2021" i="16" s="1"/>
  <c r="N2021" i="16" s="1"/>
  <c r="P2021" i="16"/>
  <c r="P1506" i="16"/>
  <c r="Q1506" i="16"/>
  <c r="R1506" i="16" s="1"/>
  <c r="N1506" i="16" s="1"/>
  <c r="Q1520" i="16"/>
  <c r="R1520" i="16" s="1"/>
  <c r="N1520" i="16" s="1"/>
  <c r="P1520" i="16"/>
  <c r="Q1281" i="16"/>
  <c r="R1281" i="16" s="1"/>
  <c r="N1281" i="16" s="1"/>
  <c r="P1281" i="16"/>
  <c r="Q301" i="16"/>
  <c r="R301" i="16" s="1"/>
  <c r="N301" i="16" s="1"/>
  <c r="P301" i="16"/>
  <c r="Q1070" i="16"/>
  <c r="R1070" i="16" s="1"/>
  <c r="N1070" i="16" s="1"/>
  <c r="P1070" i="16"/>
  <c r="Q724" i="16"/>
  <c r="R724" i="16" s="1"/>
  <c r="N724" i="16" s="1"/>
  <c r="P724" i="16"/>
  <c r="P630" i="16"/>
  <c r="Q630" i="16"/>
  <c r="R630" i="16" s="1"/>
  <c r="N630" i="16" s="1"/>
  <c r="Q547" i="16"/>
  <c r="R547" i="16" s="1"/>
  <c r="N547" i="16" s="1"/>
  <c r="P547" i="16"/>
  <c r="P214" i="16"/>
  <c r="Q214" i="16"/>
  <c r="R214" i="16" s="1"/>
  <c r="N214" i="16" s="1"/>
  <c r="Q947" i="16"/>
  <c r="R947" i="16" s="1"/>
  <c r="N947" i="16" s="1"/>
  <c r="P947" i="16"/>
  <c r="Q1572" i="16"/>
  <c r="R1572" i="16" s="1"/>
  <c r="N1572" i="16" s="1"/>
  <c r="P1572" i="16"/>
  <c r="Q1311" i="16"/>
  <c r="R1311" i="16" s="1"/>
  <c r="N1311" i="16" s="1"/>
  <c r="P1311" i="16"/>
  <c r="P2031" i="16"/>
  <c r="Q2031" i="16"/>
  <c r="R2031" i="16" s="1"/>
  <c r="N2031" i="16" s="1"/>
  <c r="Q1517" i="16"/>
  <c r="R1517" i="16" s="1"/>
  <c r="N1517" i="16" s="1"/>
  <c r="P1517" i="16"/>
  <c r="Q1532" i="16"/>
  <c r="R1532" i="16" s="1"/>
  <c r="N1532" i="16" s="1"/>
  <c r="P1532" i="16"/>
  <c r="Q1293" i="16"/>
  <c r="R1293" i="16" s="1"/>
  <c r="N1293" i="16" s="1"/>
  <c r="P1293" i="16"/>
  <c r="Q169" i="16"/>
  <c r="R169" i="16" s="1"/>
  <c r="N169" i="16" s="1"/>
  <c r="P169" i="16"/>
  <c r="P938" i="16"/>
  <c r="Q938" i="16"/>
  <c r="R938" i="16" s="1"/>
  <c r="N938" i="16" s="1"/>
  <c r="Q592" i="16"/>
  <c r="R592" i="16" s="1"/>
  <c r="N592" i="16" s="1"/>
  <c r="P592" i="16"/>
  <c r="Q499" i="16"/>
  <c r="R499" i="16" s="1"/>
  <c r="N499" i="16" s="1"/>
  <c r="P499" i="16"/>
  <c r="Q416" i="16"/>
  <c r="R416" i="16" s="1"/>
  <c r="N416" i="16" s="1"/>
  <c r="P416" i="16"/>
  <c r="Q82" i="16"/>
  <c r="R82" i="16" s="1"/>
  <c r="N82" i="16" s="1"/>
  <c r="P82" i="16"/>
  <c r="P815" i="16"/>
  <c r="Q815" i="16"/>
  <c r="R815" i="16" s="1"/>
  <c r="N815" i="16" s="1"/>
  <c r="P1442" i="16"/>
  <c r="Q1442" i="16"/>
  <c r="R1442" i="16" s="1"/>
  <c r="N1442" i="16" s="1"/>
  <c r="Q1179" i="16"/>
  <c r="R1179" i="16" s="1"/>
  <c r="N1179" i="16" s="1"/>
  <c r="P1179" i="16"/>
  <c r="P1901" i="16"/>
  <c r="Q1901" i="16"/>
  <c r="R1901" i="16" s="1"/>
  <c r="N1901" i="16" s="1"/>
  <c r="P1386" i="16"/>
  <c r="Q1386" i="16"/>
  <c r="R1386" i="16" s="1"/>
  <c r="N1386" i="16" s="1"/>
  <c r="Q1400" i="16"/>
  <c r="R1400" i="16" s="1"/>
  <c r="N1400" i="16" s="1"/>
  <c r="P1400" i="16"/>
  <c r="P1150" i="16"/>
  <c r="Q1150" i="16"/>
  <c r="R1150" i="16" s="1"/>
  <c r="N1150" i="16" s="1"/>
  <c r="Q1273" i="16"/>
  <c r="R1273" i="16" s="1"/>
  <c r="N1273" i="16" s="1"/>
  <c r="P1273" i="16"/>
  <c r="P806" i="16"/>
  <c r="Q806" i="16"/>
  <c r="R806" i="16" s="1"/>
  <c r="N806" i="16" s="1"/>
  <c r="P460" i="16"/>
  <c r="Q460" i="16"/>
  <c r="R460" i="16" s="1"/>
  <c r="N460" i="16" s="1"/>
  <c r="P366" i="16"/>
  <c r="Q366" i="16"/>
  <c r="R366" i="16" s="1"/>
  <c r="N366" i="16" s="1"/>
  <c r="Q272" i="16"/>
  <c r="R272" i="16" s="1"/>
  <c r="N272" i="16" s="1"/>
  <c r="P272" i="16"/>
  <c r="P994" i="16"/>
  <c r="Q994" i="16"/>
  <c r="R994" i="16" s="1"/>
  <c r="N994" i="16" s="1"/>
  <c r="Q683" i="16"/>
  <c r="R683" i="16" s="1"/>
  <c r="N683" i="16" s="1"/>
  <c r="P683" i="16"/>
  <c r="P1310" i="16"/>
  <c r="Q1310" i="16"/>
  <c r="R1310" i="16" s="1"/>
  <c r="N1310" i="16" s="1"/>
  <c r="Q2066" i="16"/>
  <c r="R2066" i="16" s="1"/>
  <c r="N2066" i="16" s="1"/>
  <c r="P2066" i="16"/>
  <c r="P1768" i="16"/>
  <c r="Q1768" i="16"/>
  <c r="R1768" i="16" s="1"/>
  <c r="N1768" i="16" s="1"/>
  <c r="P1255" i="16"/>
  <c r="Q1255" i="16"/>
  <c r="R1255" i="16" s="1"/>
  <c r="N1255" i="16" s="1"/>
  <c r="Q1269" i="16"/>
  <c r="R1269" i="16" s="1"/>
  <c r="N1269" i="16" s="1"/>
  <c r="P1269" i="16"/>
  <c r="Q2001" i="16"/>
  <c r="R2001" i="16" s="1"/>
  <c r="N2001" i="16" s="1"/>
  <c r="P2001" i="16"/>
  <c r="Q2002" i="16"/>
  <c r="R2002" i="16" s="1"/>
  <c r="N2002" i="16" s="1"/>
  <c r="P2002" i="16"/>
  <c r="P530" i="16"/>
  <c r="Q530" i="16"/>
  <c r="R530" i="16" s="1"/>
  <c r="N530" i="16" s="1"/>
  <c r="Q184" i="16"/>
  <c r="R184" i="16" s="1"/>
  <c r="N184" i="16" s="1"/>
  <c r="P184" i="16"/>
  <c r="Q90" i="16"/>
  <c r="R90" i="16" s="1"/>
  <c r="N90" i="16" s="1"/>
  <c r="P90" i="16"/>
  <c r="Q1027" i="16"/>
  <c r="R1027" i="16" s="1"/>
  <c r="N1027" i="16" s="1"/>
  <c r="P1027" i="16"/>
  <c r="Q717" i="16"/>
  <c r="R717" i="16" s="1"/>
  <c r="N717" i="16" s="1"/>
  <c r="P717" i="16"/>
  <c r="Q395" i="16"/>
  <c r="R395" i="16" s="1"/>
  <c r="N395" i="16" s="1"/>
  <c r="P395" i="16"/>
  <c r="Q1032" i="16"/>
  <c r="R1032" i="16" s="1"/>
  <c r="N1032" i="16" s="1"/>
  <c r="P1032" i="16"/>
  <c r="P1790" i="16"/>
  <c r="Q1790" i="16"/>
  <c r="R1790" i="16" s="1"/>
  <c r="N1790" i="16" s="1"/>
  <c r="Q1491" i="16"/>
  <c r="R1491" i="16" s="1"/>
  <c r="N1491" i="16" s="1"/>
  <c r="P1491" i="16"/>
  <c r="P978" i="16"/>
  <c r="Q978" i="16"/>
  <c r="R978" i="16" s="1"/>
  <c r="N978" i="16" s="1"/>
  <c r="Q2024" i="16"/>
  <c r="R2024" i="16" s="1"/>
  <c r="N2024" i="16" s="1"/>
  <c r="P2024" i="16"/>
  <c r="Q1726" i="16"/>
  <c r="R1726" i="16" s="1"/>
  <c r="N1726" i="16" s="1"/>
  <c r="P1726" i="16"/>
  <c r="P1632" i="16"/>
  <c r="Q1632" i="16"/>
  <c r="R1632" i="16" s="1"/>
  <c r="N1632" i="16" s="1"/>
  <c r="Q1259" i="16"/>
  <c r="R1259" i="16" s="1"/>
  <c r="N1259" i="16" s="1"/>
  <c r="P1259" i="16"/>
  <c r="Q1968" i="16"/>
  <c r="R1968" i="16" s="1"/>
  <c r="N1968" i="16" s="1"/>
  <c r="P1968" i="16"/>
  <c r="Q3685" i="16"/>
  <c r="R3685" i="16" s="1"/>
  <c r="N3685" i="16" s="1"/>
  <c r="P3685" i="16"/>
  <c r="Q3650" i="16"/>
  <c r="R3650" i="16" s="1"/>
  <c r="N3650" i="16" s="1"/>
  <c r="P3650" i="16"/>
  <c r="P3567" i="16"/>
  <c r="Q3567" i="16"/>
  <c r="R3567" i="16" s="1"/>
  <c r="N3567" i="16" s="1"/>
  <c r="Q3496" i="16"/>
  <c r="R3496" i="16" s="1"/>
  <c r="N3496" i="16" s="1"/>
  <c r="P3496" i="16"/>
  <c r="Q3137" i="16"/>
  <c r="R3137" i="16" s="1"/>
  <c r="N3137" i="16" s="1"/>
  <c r="P3137" i="16"/>
  <c r="Q3113" i="16"/>
  <c r="R3113" i="16" s="1"/>
  <c r="N3113" i="16" s="1"/>
  <c r="P3113" i="16"/>
  <c r="Q3379" i="16"/>
  <c r="R3379" i="16" s="1"/>
  <c r="N3379" i="16" s="1"/>
  <c r="P3379" i="16"/>
  <c r="Q3320" i="16"/>
  <c r="R3320" i="16" s="1"/>
  <c r="N3320" i="16" s="1"/>
  <c r="P3320" i="16"/>
  <c r="P3238" i="16"/>
  <c r="Q3238" i="16"/>
  <c r="R3238" i="16" s="1"/>
  <c r="N3238" i="16" s="1"/>
  <c r="P3166" i="16"/>
  <c r="Q3166" i="16"/>
  <c r="R3166" i="16" s="1"/>
  <c r="N3166" i="16" s="1"/>
  <c r="Q3118" i="16"/>
  <c r="R3118" i="16" s="1"/>
  <c r="N3118" i="16" s="1"/>
  <c r="P3118" i="16"/>
  <c r="Q3059" i="16"/>
  <c r="R3059" i="16" s="1"/>
  <c r="N3059" i="16" s="1"/>
  <c r="P3059" i="16"/>
  <c r="P1979" i="16"/>
  <c r="Q1979" i="16"/>
  <c r="R1979" i="16" s="1"/>
  <c r="N1979" i="16" s="1"/>
  <c r="Q3697" i="16"/>
  <c r="R3697" i="16" s="1"/>
  <c r="N3697" i="16" s="1"/>
  <c r="P3697" i="16"/>
  <c r="Q3663" i="16"/>
  <c r="R3663" i="16" s="1"/>
  <c r="N3663" i="16" s="1"/>
  <c r="P3663" i="16"/>
  <c r="P3579" i="16"/>
  <c r="Q3579" i="16"/>
  <c r="R3579" i="16" s="1"/>
  <c r="N3579" i="16" s="1"/>
  <c r="Q3508" i="16"/>
  <c r="R3508" i="16" s="1"/>
  <c r="N3508" i="16" s="1"/>
  <c r="P3508" i="16"/>
  <c r="P3148" i="16"/>
  <c r="Q3148" i="16"/>
  <c r="R3148" i="16" s="1"/>
  <c r="N3148" i="16" s="1"/>
  <c r="Q3126" i="16"/>
  <c r="R3126" i="16" s="1"/>
  <c r="N3126" i="16" s="1"/>
  <c r="P3126" i="16"/>
  <c r="P3392" i="16"/>
  <c r="Q3392" i="16"/>
  <c r="R3392" i="16" s="1"/>
  <c r="N3392" i="16" s="1"/>
  <c r="P3332" i="16"/>
  <c r="Q3332" i="16"/>
  <c r="R3332" i="16" s="1"/>
  <c r="N3332" i="16" s="1"/>
  <c r="Q3249" i="16"/>
  <c r="R3249" i="16" s="1"/>
  <c r="N3249" i="16" s="1"/>
  <c r="P3249" i="16"/>
  <c r="Q3179" i="16"/>
  <c r="R3179" i="16" s="1"/>
  <c r="N3179" i="16" s="1"/>
  <c r="P3179" i="16"/>
  <c r="Q3130" i="16"/>
  <c r="R3130" i="16" s="1"/>
  <c r="N3130" i="16" s="1"/>
  <c r="P3130" i="16"/>
  <c r="P3072" i="16"/>
  <c r="Q3072" i="16"/>
  <c r="R3072" i="16" s="1"/>
  <c r="N3072" i="16" s="1"/>
  <c r="P2413" i="16"/>
  <c r="Q2413" i="16"/>
  <c r="R2413" i="16" s="1"/>
  <c r="N2413" i="16" s="1"/>
  <c r="P2354" i="16"/>
  <c r="Q2354" i="16"/>
  <c r="R2354" i="16" s="1"/>
  <c r="N2354" i="16" s="1"/>
  <c r="P2294" i="16"/>
  <c r="Q2294" i="16"/>
  <c r="R2294" i="16" s="1"/>
  <c r="N2294" i="16" s="1"/>
  <c r="Q2213" i="16"/>
  <c r="R2213" i="16" s="1"/>
  <c r="N2213" i="16" s="1"/>
  <c r="P2213" i="16"/>
  <c r="Q1866" i="16"/>
  <c r="R1866" i="16" s="1"/>
  <c r="N1866" i="16" s="1"/>
  <c r="P1866" i="16"/>
  <c r="P1830" i="16"/>
  <c r="Q1830" i="16"/>
  <c r="R1830" i="16" s="1"/>
  <c r="N1830" i="16" s="1"/>
  <c r="Q2108" i="16"/>
  <c r="R2108" i="16" s="1"/>
  <c r="N2108" i="16" s="1"/>
  <c r="P2108" i="16"/>
  <c r="P3835" i="16"/>
  <c r="Q3835" i="16"/>
  <c r="R3835" i="16" s="1"/>
  <c r="N3835" i="16" s="1"/>
  <c r="Q3788" i="16"/>
  <c r="R3788" i="16" s="1"/>
  <c r="N3788" i="16" s="1"/>
  <c r="P3788" i="16"/>
  <c r="P3692" i="16"/>
  <c r="Q3692" i="16"/>
  <c r="R3692" i="16" s="1"/>
  <c r="N3692" i="16" s="1"/>
  <c r="Q3621" i="16"/>
  <c r="R3621" i="16" s="1"/>
  <c r="N3621" i="16" s="1"/>
  <c r="P3621" i="16"/>
  <c r="P3575" i="16"/>
  <c r="Q3575" i="16"/>
  <c r="R3575" i="16" s="1"/>
  <c r="N3575" i="16" s="1"/>
  <c r="Q3515" i="16"/>
  <c r="R3515" i="16" s="1"/>
  <c r="N3515" i="16" s="1"/>
  <c r="P3515" i="16"/>
  <c r="P2425" i="16"/>
  <c r="Q2425" i="16"/>
  <c r="R2425" i="16" s="1"/>
  <c r="N2425" i="16" s="1"/>
  <c r="Q2367" i="16"/>
  <c r="R2367" i="16" s="1"/>
  <c r="N2367" i="16" s="1"/>
  <c r="P2367" i="16"/>
  <c r="Q2306" i="16"/>
  <c r="R2306" i="16" s="1"/>
  <c r="N2306" i="16" s="1"/>
  <c r="P2306" i="16"/>
  <c r="Q2224" i="16"/>
  <c r="R2224" i="16" s="1"/>
  <c r="N2224" i="16" s="1"/>
  <c r="P2224" i="16"/>
  <c r="Q1878" i="16"/>
  <c r="R1878" i="16" s="1"/>
  <c r="N1878" i="16" s="1"/>
  <c r="P1878" i="16"/>
  <c r="Q1842" i="16"/>
  <c r="R1842" i="16" s="1"/>
  <c r="N1842" i="16" s="1"/>
  <c r="P1842" i="16"/>
  <c r="Q2120" i="16"/>
  <c r="R2120" i="16" s="1"/>
  <c r="N2120" i="16" s="1"/>
  <c r="P2120" i="16"/>
  <c r="Q3679" i="16"/>
  <c r="R3679" i="16" s="1"/>
  <c r="N3679" i="16" s="1"/>
  <c r="P3679" i="16"/>
  <c r="P3801" i="16"/>
  <c r="Q3801" i="16"/>
  <c r="R3801" i="16" s="1"/>
  <c r="N3801" i="16" s="1"/>
  <c r="P3706" i="16"/>
  <c r="Q3706" i="16"/>
  <c r="R3706" i="16" s="1"/>
  <c r="N3706" i="16" s="1"/>
  <c r="P3635" i="16"/>
  <c r="Q3635" i="16"/>
  <c r="R3635" i="16" s="1"/>
  <c r="N3635" i="16" s="1"/>
  <c r="Q3587" i="16"/>
  <c r="R3587" i="16" s="1"/>
  <c r="N3587" i="16" s="1"/>
  <c r="P3587" i="16"/>
  <c r="Q3528" i="16"/>
  <c r="R3528" i="16" s="1"/>
  <c r="N3528" i="16" s="1"/>
  <c r="P3528" i="16"/>
  <c r="P2725" i="16"/>
  <c r="Q2725" i="16"/>
  <c r="R2725" i="16" s="1"/>
  <c r="N2725" i="16" s="1"/>
  <c r="Q2666" i="16"/>
  <c r="R2666" i="16" s="1"/>
  <c r="N2666" i="16" s="1"/>
  <c r="P2666" i="16"/>
  <c r="P2607" i="16"/>
  <c r="Q2607" i="16"/>
  <c r="R2607" i="16" s="1"/>
  <c r="N2607" i="16" s="1"/>
  <c r="Q2536" i="16"/>
  <c r="R2536" i="16" s="1"/>
  <c r="N2536" i="16" s="1"/>
  <c r="P2536" i="16"/>
  <c r="Q2177" i="16"/>
  <c r="R2177" i="16" s="1"/>
  <c r="N2177" i="16" s="1"/>
  <c r="P2177" i="16"/>
  <c r="Q2142" i="16"/>
  <c r="R2142" i="16" s="1"/>
  <c r="N2142" i="16" s="1"/>
  <c r="P2142" i="16"/>
  <c r="P2419" i="16"/>
  <c r="Q2419" i="16"/>
  <c r="R2419" i="16" s="1"/>
  <c r="N2419" i="16" s="1"/>
  <c r="Q2360" i="16"/>
  <c r="R2360" i="16" s="1"/>
  <c r="N2360" i="16" s="1"/>
  <c r="P2360" i="16"/>
  <c r="Q2265" i="16"/>
  <c r="R2265" i="16" s="1"/>
  <c r="N2265" i="16" s="1"/>
  <c r="P2265" i="16"/>
  <c r="P2194" i="16"/>
  <c r="Q2194" i="16"/>
  <c r="R2194" i="16" s="1"/>
  <c r="N2194" i="16" s="1"/>
  <c r="P2159" i="16"/>
  <c r="Q2159" i="16"/>
  <c r="R2159" i="16" s="1"/>
  <c r="N2159" i="16" s="1"/>
  <c r="P3571" i="16"/>
  <c r="Q3571" i="16"/>
  <c r="R3571" i="16" s="1"/>
  <c r="N3571" i="16" s="1"/>
  <c r="Q3828" i="16"/>
  <c r="R3828" i="16" s="1"/>
  <c r="N3828" i="16" s="1"/>
  <c r="P3828" i="16"/>
  <c r="P2737" i="16"/>
  <c r="Q2737" i="16"/>
  <c r="R2737" i="16" s="1"/>
  <c r="N2737" i="16" s="1"/>
  <c r="Q2678" i="16"/>
  <c r="R2678" i="16" s="1"/>
  <c r="N2678" i="16" s="1"/>
  <c r="P2678" i="16"/>
  <c r="Q2618" i="16"/>
  <c r="R2618" i="16" s="1"/>
  <c r="N2618" i="16" s="1"/>
  <c r="P2618" i="16"/>
  <c r="Q2548" i="16"/>
  <c r="R2548" i="16" s="1"/>
  <c r="N2548" i="16" s="1"/>
  <c r="P2548" i="16"/>
  <c r="Q2190" i="16"/>
  <c r="R2190" i="16" s="1"/>
  <c r="N2190" i="16" s="1"/>
  <c r="P2190" i="16"/>
  <c r="Q2154" i="16"/>
  <c r="R2154" i="16" s="1"/>
  <c r="N2154" i="16" s="1"/>
  <c r="P2154" i="16"/>
  <c r="P2431" i="16"/>
  <c r="Q2431" i="16"/>
  <c r="R2431" i="16" s="1"/>
  <c r="N2431" i="16" s="1"/>
  <c r="Q2373" i="16"/>
  <c r="R2373" i="16" s="1"/>
  <c r="N2373" i="16" s="1"/>
  <c r="P2373" i="16"/>
  <c r="P2278" i="16"/>
  <c r="Q2278" i="16"/>
  <c r="R2278" i="16" s="1"/>
  <c r="N2278" i="16" s="1"/>
  <c r="Q2206" i="16"/>
  <c r="R2206" i="16" s="1"/>
  <c r="N2206" i="16" s="1"/>
  <c r="P2206" i="16"/>
  <c r="Q2172" i="16"/>
  <c r="R2172" i="16" s="1"/>
  <c r="N2172" i="16" s="1"/>
  <c r="P2172" i="16"/>
  <c r="Q3727" i="16"/>
  <c r="R3727" i="16" s="1"/>
  <c r="N3727" i="16" s="1"/>
  <c r="P3727" i="16"/>
  <c r="Q3840" i="16"/>
  <c r="R3840" i="16" s="1"/>
  <c r="N3840" i="16" s="1"/>
  <c r="P3840" i="16"/>
  <c r="Q1897" i="16"/>
  <c r="R1897" i="16" s="1"/>
  <c r="N1897" i="16" s="1"/>
  <c r="P1897" i="16"/>
  <c r="Q3613" i="16"/>
  <c r="R3613" i="16" s="1"/>
  <c r="N3613" i="16" s="1"/>
  <c r="P3613" i="16"/>
  <c r="P3578" i="16"/>
  <c r="Q3578" i="16"/>
  <c r="R3578" i="16" s="1"/>
  <c r="N3578" i="16" s="1"/>
  <c r="P3494" i="16"/>
  <c r="Q3494" i="16"/>
  <c r="R3494" i="16" s="1"/>
  <c r="N3494" i="16" s="1"/>
  <c r="P3424" i="16"/>
  <c r="Q3424" i="16"/>
  <c r="R3424" i="16" s="1"/>
  <c r="N3424" i="16" s="1"/>
  <c r="Q3065" i="16"/>
  <c r="R3065" i="16" s="1"/>
  <c r="N3065" i="16" s="1"/>
  <c r="P3065" i="16"/>
  <c r="Q3043" i="16"/>
  <c r="R3043" i="16" s="1"/>
  <c r="N3043" i="16" s="1"/>
  <c r="P3043" i="16"/>
  <c r="Q3307" i="16"/>
  <c r="R3307" i="16" s="1"/>
  <c r="N3307" i="16" s="1"/>
  <c r="P3307" i="16"/>
  <c r="Q3248" i="16"/>
  <c r="R3248" i="16" s="1"/>
  <c r="N3248" i="16" s="1"/>
  <c r="P3248" i="16"/>
  <c r="Q3165" i="16"/>
  <c r="R3165" i="16" s="1"/>
  <c r="N3165" i="16" s="1"/>
  <c r="P3165" i="16"/>
  <c r="P3093" i="16"/>
  <c r="Q3093" i="16"/>
  <c r="R3093" i="16" s="1"/>
  <c r="N3093" i="16" s="1"/>
  <c r="P3048" i="16"/>
  <c r="Q3048" i="16"/>
  <c r="R3048" i="16" s="1"/>
  <c r="N3048" i="16" s="1"/>
  <c r="Q2989" i="16"/>
  <c r="R2989" i="16" s="1"/>
  <c r="N2989" i="16" s="1"/>
  <c r="P2989" i="16"/>
  <c r="P1908" i="16"/>
  <c r="Q1908" i="16"/>
  <c r="R1908" i="16" s="1"/>
  <c r="N1908" i="16" s="1"/>
  <c r="Q3626" i="16"/>
  <c r="R3626" i="16" s="1"/>
  <c r="N3626" i="16" s="1"/>
  <c r="P3626" i="16"/>
  <c r="P3591" i="16"/>
  <c r="Q3591" i="16"/>
  <c r="R3591" i="16" s="1"/>
  <c r="N3591" i="16" s="1"/>
  <c r="P3507" i="16"/>
  <c r="Q3507" i="16"/>
  <c r="R3507" i="16" s="1"/>
  <c r="N3507" i="16" s="1"/>
  <c r="Q3437" i="16"/>
  <c r="R3437" i="16" s="1"/>
  <c r="N3437" i="16" s="1"/>
  <c r="P3437" i="16"/>
  <c r="Q3077" i="16"/>
  <c r="R3077" i="16" s="1"/>
  <c r="N3077" i="16" s="1"/>
  <c r="P3077" i="16"/>
  <c r="Q3054" i="16"/>
  <c r="R3054" i="16" s="1"/>
  <c r="N3054" i="16" s="1"/>
  <c r="P3054" i="16"/>
  <c r="Q3319" i="16"/>
  <c r="R3319" i="16" s="1"/>
  <c r="N3319" i="16" s="1"/>
  <c r="P3319" i="16"/>
  <c r="Q3261" i="16"/>
  <c r="R3261" i="16" s="1"/>
  <c r="N3261" i="16" s="1"/>
  <c r="P3261" i="16"/>
  <c r="Q3177" i="16"/>
  <c r="R3177" i="16" s="1"/>
  <c r="N3177" i="16" s="1"/>
  <c r="P3177" i="16"/>
  <c r="Q3106" i="16"/>
  <c r="R3106" i="16" s="1"/>
  <c r="N3106" i="16" s="1"/>
  <c r="P3106" i="16"/>
  <c r="P3060" i="16"/>
  <c r="Q3060" i="16"/>
  <c r="R3060" i="16" s="1"/>
  <c r="N3060" i="16" s="1"/>
  <c r="Q2999" i="16"/>
  <c r="R2999" i="16" s="1"/>
  <c r="N2999" i="16" s="1"/>
  <c r="P2999" i="16"/>
  <c r="P2063" i="16"/>
  <c r="Q2063" i="16"/>
  <c r="R2063" i="16" s="1"/>
  <c r="N2063" i="16" s="1"/>
  <c r="Q3781" i="16"/>
  <c r="R3781" i="16" s="1"/>
  <c r="N3781" i="16" s="1"/>
  <c r="P3781" i="16"/>
  <c r="Q3746" i="16"/>
  <c r="R3746" i="16" s="1"/>
  <c r="N3746" i="16" s="1"/>
  <c r="P3746" i="16"/>
  <c r="Q3675" i="16"/>
  <c r="R3675" i="16" s="1"/>
  <c r="N3675" i="16" s="1"/>
  <c r="P3675" i="16"/>
  <c r="Q3592" i="16"/>
  <c r="R3592" i="16" s="1"/>
  <c r="N3592" i="16" s="1"/>
  <c r="P3592" i="16"/>
  <c r="Q3233" i="16"/>
  <c r="R3233" i="16" s="1"/>
  <c r="N3233" i="16" s="1"/>
  <c r="P3233" i="16"/>
  <c r="Q3210" i="16"/>
  <c r="R3210" i="16" s="1"/>
  <c r="N3210" i="16" s="1"/>
  <c r="P3210" i="16"/>
  <c r="Q3475" i="16"/>
  <c r="R3475" i="16" s="1"/>
  <c r="N3475" i="16" s="1"/>
  <c r="P3475" i="16"/>
  <c r="P3416" i="16"/>
  <c r="Q3416" i="16"/>
  <c r="R3416" i="16" s="1"/>
  <c r="N3416" i="16" s="1"/>
  <c r="P3333" i="16"/>
  <c r="Q3333" i="16"/>
  <c r="R3333" i="16" s="1"/>
  <c r="N3333" i="16" s="1"/>
  <c r="P3262" i="16"/>
  <c r="Q3262" i="16"/>
  <c r="R3262" i="16" s="1"/>
  <c r="N3262" i="16" s="1"/>
  <c r="Q3216" i="16"/>
  <c r="R3216" i="16" s="1"/>
  <c r="N3216" i="16" s="1"/>
  <c r="P3216" i="16"/>
  <c r="P3155" i="16"/>
  <c r="Q3155" i="16"/>
  <c r="R3155" i="16" s="1"/>
  <c r="N3155" i="16" s="1"/>
  <c r="P1788" i="16"/>
  <c r="Q1788" i="16"/>
  <c r="R1788" i="16" s="1"/>
  <c r="N1788" i="16" s="1"/>
  <c r="P3505" i="16"/>
  <c r="Q3505" i="16"/>
  <c r="R3505" i="16" s="1"/>
  <c r="N3505" i="16" s="1"/>
  <c r="Q3470" i="16"/>
  <c r="R3470" i="16" s="1"/>
  <c r="N3470" i="16" s="1"/>
  <c r="P3470" i="16"/>
  <c r="P3387" i="16"/>
  <c r="Q3387" i="16"/>
  <c r="R3387" i="16" s="1"/>
  <c r="N3387" i="16" s="1"/>
  <c r="Q3315" i="16"/>
  <c r="R3315" i="16" s="1"/>
  <c r="N3315" i="16" s="1"/>
  <c r="P3315" i="16"/>
  <c r="Q2957" i="16"/>
  <c r="R2957" i="16" s="1"/>
  <c r="N2957" i="16" s="1"/>
  <c r="P2957" i="16"/>
  <c r="Q2935" i="16"/>
  <c r="R2935" i="16" s="1"/>
  <c r="N2935" i="16" s="1"/>
  <c r="P2935" i="16"/>
  <c r="Q3199" i="16"/>
  <c r="R3199" i="16" s="1"/>
  <c r="N3199" i="16" s="1"/>
  <c r="P3199" i="16"/>
  <c r="Q3139" i="16"/>
  <c r="R3139" i="16" s="1"/>
  <c r="N3139" i="16" s="1"/>
  <c r="P3139" i="16"/>
  <c r="Q3057" i="16"/>
  <c r="R3057" i="16" s="1"/>
  <c r="N3057" i="16" s="1"/>
  <c r="P3057" i="16"/>
  <c r="Q2987" i="16"/>
  <c r="R2987" i="16" s="1"/>
  <c r="N2987" i="16" s="1"/>
  <c r="P2987" i="16"/>
  <c r="Q2938" i="16"/>
  <c r="R2938" i="16" s="1"/>
  <c r="N2938" i="16" s="1"/>
  <c r="P2938" i="16"/>
  <c r="P2880" i="16"/>
  <c r="Q2880" i="16"/>
  <c r="R2880" i="16" s="1"/>
  <c r="N2880" i="16" s="1"/>
  <c r="Q1944" i="16"/>
  <c r="R1944" i="16" s="1"/>
  <c r="N1944" i="16" s="1"/>
  <c r="P1944" i="16"/>
  <c r="Q3661" i="16"/>
  <c r="R3661" i="16" s="1"/>
  <c r="N3661" i="16" s="1"/>
  <c r="P3661" i="16"/>
  <c r="Q3625" i="16"/>
  <c r="R3625" i="16" s="1"/>
  <c r="N3625" i="16" s="1"/>
  <c r="P3625" i="16"/>
  <c r="Q3544" i="16"/>
  <c r="R3544" i="16" s="1"/>
  <c r="N3544" i="16" s="1"/>
  <c r="P3544" i="16"/>
  <c r="Q3473" i="16"/>
  <c r="R3473" i="16" s="1"/>
  <c r="N3473" i="16" s="1"/>
  <c r="P3473" i="16"/>
  <c r="Q3114" i="16"/>
  <c r="R3114" i="16" s="1"/>
  <c r="N3114" i="16" s="1"/>
  <c r="P3114" i="16"/>
  <c r="Q3090" i="16"/>
  <c r="R3090" i="16" s="1"/>
  <c r="N3090" i="16" s="1"/>
  <c r="P3090" i="16"/>
  <c r="Q3355" i="16"/>
  <c r="R3355" i="16" s="1"/>
  <c r="N3355" i="16" s="1"/>
  <c r="P3355" i="16"/>
  <c r="P3295" i="16"/>
  <c r="Q3295" i="16"/>
  <c r="R3295" i="16" s="1"/>
  <c r="N3295" i="16" s="1"/>
  <c r="Q3213" i="16"/>
  <c r="R3213" i="16" s="1"/>
  <c r="N3213" i="16" s="1"/>
  <c r="P3213" i="16"/>
  <c r="Q3142" i="16"/>
  <c r="R3142" i="16" s="1"/>
  <c r="N3142" i="16" s="1"/>
  <c r="P3142" i="16"/>
  <c r="Q3095" i="16"/>
  <c r="R3095" i="16" s="1"/>
  <c r="N3095" i="16" s="1"/>
  <c r="P3095" i="16"/>
  <c r="P3036" i="16"/>
  <c r="Q3036" i="16"/>
  <c r="R3036" i="16" s="1"/>
  <c r="N3036" i="16" s="1"/>
  <c r="Q1524" i="16"/>
  <c r="R1524" i="16" s="1"/>
  <c r="N1524" i="16" s="1"/>
  <c r="P1524" i="16"/>
  <c r="Q3240" i="16"/>
  <c r="R3240" i="16" s="1"/>
  <c r="N3240" i="16" s="1"/>
  <c r="P3240" i="16"/>
  <c r="P3206" i="16"/>
  <c r="Q3206" i="16"/>
  <c r="R3206" i="16" s="1"/>
  <c r="N3206" i="16" s="1"/>
  <c r="Q3122" i="16"/>
  <c r="R3122" i="16" s="1"/>
  <c r="N3122" i="16" s="1"/>
  <c r="P3122" i="16"/>
  <c r="Q3053" i="16"/>
  <c r="R3053" i="16" s="1"/>
  <c r="N3053" i="16" s="1"/>
  <c r="P3053" i="16"/>
  <c r="P2693" i="16"/>
  <c r="Q2693" i="16"/>
  <c r="R2693" i="16" s="1"/>
  <c r="N2693" i="16" s="1"/>
  <c r="Q2670" i="16"/>
  <c r="R2670" i="16" s="1"/>
  <c r="N2670" i="16" s="1"/>
  <c r="P2670" i="16"/>
  <c r="Q2934" i="16"/>
  <c r="R2934" i="16" s="1"/>
  <c r="N2934" i="16" s="1"/>
  <c r="P2934" i="16"/>
  <c r="P2876" i="16"/>
  <c r="Q2876" i="16"/>
  <c r="R2876" i="16" s="1"/>
  <c r="N2876" i="16" s="1"/>
  <c r="P2793" i="16"/>
  <c r="Q2793" i="16"/>
  <c r="R2793" i="16" s="1"/>
  <c r="N2793" i="16" s="1"/>
  <c r="Q2722" i="16"/>
  <c r="R2722" i="16" s="1"/>
  <c r="N2722" i="16" s="1"/>
  <c r="P2722" i="16"/>
  <c r="Q2676" i="16"/>
  <c r="R2676" i="16" s="1"/>
  <c r="N2676" i="16" s="1"/>
  <c r="P2676" i="16"/>
  <c r="P2603" i="16"/>
  <c r="Q2603" i="16"/>
  <c r="R2603" i="16" s="1"/>
  <c r="N2603" i="16" s="1"/>
  <c r="P228" i="16"/>
  <c r="Q228" i="16"/>
  <c r="R228" i="16" s="1"/>
  <c r="N228" i="16" s="1"/>
  <c r="Q1649" i="16"/>
  <c r="R1649" i="16" s="1"/>
  <c r="N1649" i="16" s="1"/>
  <c r="P1649" i="16"/>
  <c r="Q1516" i="16"/>
  <c r="R1516" i="16" s="1"/>
  <c r="N1516" i="16" s="1"/>
  <c r="P1516" i="16"/>
  <c r="Q707" i="16"/>
  <c r="R707" i="16" s="1"/>
  <c r="N707" i="16" s="1"/>
  <c r="P707" i="16"/>
  <c r="P258" i="16"/>
  <c r="Q258" i="16"/>
  <c r="R258" i="16" s="1"/>
  <c r="N258" i="16" s="1"/>
  <c r="Q1661" i="16"/>
  <c r="R1661" i="16" s="1"/>
  <c r="N1661" i="16" s="1"/>
  <c r="P1661" i="16"/>
  <c r="Q1894" i="16"/>
  <c r="R1894" i="16" s="1"/>
  <c r="N1894" i="16" s="1"/>
  <c r="P1894" i="16"/>
  <c r="Q2400" i="16"/>
  <c r="R2400" i="16" s="1"/>
  <c r="N2400" i="16" s="1"/>
  <c r="P2400" i="16"/>
  <c r="Q864" i="16"/>
  <c r="R864" i="16" s="1"/>
  <c r="N864" i="16" s="1"/>
  <c r="P864" i="16"/>
  <c r="P3294" i="16"/>
  <c r="Q3294" i="16"/>
  <c r="R3294" i="16" s="1"/>
  <c r="N3294" i="16" s="1"/>
  <c r="Q534" i="16"/>
  <c r="R534" i="16" s="1"/>
  <c r="N534" i="16" s="1"/>
  <c r="P534" i="16"/>
  <c r="Q118" i="16"/>
  <c r="R118" i="16" s="1"/>
  <c r="N118" i="16" s="1"/>
  <c r="P118" i="16"/>
  <c r="Q1159" i="16"/>
  <c r="R1159" i="16" s="1"/>
  <c r="N1159" i="16" s="1"/>
  <c r="P1159" i="16"/>
  <c r="Q1893" i="16"/>
  <c r="R1893" i="16" s="1"/>
  <c r="N1893" i="16" s="1"/>
  <c r="P1893" i="16"/>
  <c r="Q340" i="16"/>
  <c r="R340" i="16" s="1"/>
  <c r="N340" i="16" s="1"/>
  <c r="P340" i="16"/>
  <c r="P75" i="16"/>
  <c r="Q75" i="16"/>
  <c r="R75" i="16" s="1"/>
  <c r="N75" i="16" s="1"/>
  <c r="Q1060" i="16"/>
  <c r="R1060" i="16" s="1"/>
  <c r="N1060" i="16" s="1"/>
  <c r="P1060" i="16"/>
  <c r="P121" i="16"/>
  <c r="Q121" i="16"/>
  <c r="R121" i="16" s="1"/>
  <c r="N121" i="16" s="1"/>
  <c r="Q577" i="16"/>
  <c r="R577" i="16" s="1"/>
  <c r="N577" i="16" s="1"/>
  <c r="P577" i="16"/>
  <c r="Q678" i="16"/>
  <c r="R678" i="16" s="1"/>
  <c r="N678" i="16" s="1"/>
  <c r="P678" i="16"/>
  <c r="Q595" i="16"/>
  <c r="R595" i="16" s="1"/>
  <c r="N595" i="16" s="1"/>
  <c r="P595" i="16"/>
  <c r="P262" i="16"/>
  <c r="Q262" i="16"/>
  <c r="R262" i="16" s="1"/>
  <c r="N262" i="16" s="1"/>
  <c r="Q995" i="16"/>
  <c r="R995" i="16" s="1"/>
  <c r="N995" i="16" s="1"/>
  <c r="P995" i="16"/>
  <c r="P1621" i="16"/>
  <c r="Q1621" i="16"/>
  <c r="R1621" i="16" s="1"/>
  <c r="N1621" i="16" s="1"/>
  <c r="Q1359" i="16"/>
  <c r="R1359" i="16" s="1"/>
  <c r="N1359" i="16" s="1"/>
  <c r="P1359" i="16"/>
  <c r="P2079" i="16"/>
  <c r="Q2079" i="16"/>
  <c r="R2079" i="16" s="1"/>
  <c r="N2079" i="16" s="1"/>
  <c r="Q1565" i="16"/>
  <c r="R1565" i="16" s="1"/>
  <c r="N1565" i="16" s="1"/>
  <c r="P1565" i="16"/>
  <c r="Q1581" i="16"/>
  <c r="R1581" i="16" s="1"/>
  <c r="N1581" i="16" s="1"/>
  <c r="P1581" i="16"/>
  <c r="Q1341" i="16"/>
  <c r="R1341" i="16" s="1"/>
  <c r="N1341" i="16" s="1"/>
  <c r="P1341" i="16"/>
  <c r="Q216" i="16"/>
  <c r="R216" i="16" s="1"/>
  <c r="N216" i="16" s="1"/>
  <c r="P216" i="16"/>
  <c r="Q987" i="16"/>
  <c r="R987" i="16" s="1"/>
  <c r="N987" i="16" s="1"/>
  <c r="P987" i="16"/>
  <c r="Q640" i="16"/>
  <c r="R640" i="16" s="1"/>
  <c r="N640" i="16" s="1"/>
  <c r="P640" i="16"/>
  <c r="Q545" i="16"/>
  <c r="R545" i="16" s="1"/>
  <c r="N545" i="16" s="1"/>
  <c r="P545" i="16"/>
  <c r="Q464" i="16"/>
  <c r="R464" i="16" s="1"/>
  <c r="N464" i="16" s="1"/>
  <c r="P464" i="16"/>
  <c r="P130" i="16"/>
  <c r="Q130" i="16"/>
  <c r="R130" i="16" s="1"/>
  <c r="N130" i="16" s="1"/>
  <c r="Q863" i="16"/>
  <c r="R863" i="16" s="1"/>
  <c r="N863" i="16" s="1"/>
  <c r="P863" i="16"/>
  <c r="Q1489" i="16"/>
  <c r="R1489" i="16" s="1"/>
  <c r="N1489" i="16" s="1"/>
  <c r="P1489" i="16"/>
  <c r="Q1226" i="16"/>
  <c r="R1226" i="16" s="1"/>
  <c r="N1226" i="16" s="1"/>
  <c r="P1226" i="16"/>
  <c r="P1947" i="16"/>
  <c r="Q1947" i="16"/>
  <c r="R1947" i="16" s="1"/>
  <c r="N1947" i="16" s="1"/>
  <c r="P1434" i="16"/>
  <c r="Q1434" i="16"/>
  <c r="R1434" i="16" s="1"/>
  <c r="N1434" i="16" s="1"/>
  <c r="Q1449" i="16"/>
  <c r="R1449" i="16" s="1"/>
  <c r="N1449" i="16" s="1"/>
  <c r="P1449" i="16"/>
  <c r="P1198" i="16"/>
  <c r="Q1198" i="16"/>
  <c r="R1198" i="16" s="1"/>
  <c r="N1198" i="16" s="1"/>
  <c r="Q805" i="16"/>
  <c r="R805" i="16" s="1"/>
  <c r="N805" i="16" s="1"/>
  <c r="P805" i="16"/>
  <c r="Q544" i="16"/>
  <c r="R544" i="16" s="1"/>
  <c r="N544" i="16" s="1"/>
  <c r="P544" i="16"/>
  <c r="Q185" i="16"/>
  <c r="R185" i="16" s="1"/>
  <c r="N185" i="16" s="1"/>
  <c r="P185" i="16"/>
  <c r="Q343" i="16"/>
  <c r="R343" i="16" s="1"/>
  <c r="N343" i="16" s="1"/>
  <c r="P343" i="16"/>
  <c r="Q1052" i="16"/>
  <c r="R1052" i="16" s="1"/>
  <c r="N1052" i="16" s="1"/>
  <c r="P1052" i="16"/>
  <c r="Q719" i="16"/>
  <c r="R719" i="16" s="1"/>
  <c r="N719" i="16" s="1"/>
  <c r="P719" i="16"/>
  <c r="Q432" i="16"/>
  <c r="R432" i="16" s="1"/>
  <c r="N432" i="16" s="1"/>
  <c r="P432" i="16"/>
  <c r="P1106" i="16"/>
  <c r="Q1106" i="16"/>
  <c r="R1106" i="16" s="1"/>
  <c r="N1106" i="16" s="1"/>
  <c r="Q1815" i="16"/>
  <c r="R1815" i="16" s="1"/>
  <c r="N1815" i="16" s="1"/>
  <c r="P1815" i="16"/>
  <c r="Q1277" i="16"/>
  <c r="R1277" i="16" s="1"/>
  <c r="N1277" i="16" s="1"/>
  <c r="P1277" i="16"/>
  <c r="Q1315" i="16"/>
  <c r="R1315" i="16" s="1"/>
  <c r="N1315" i="16" s="1"/>
  <c r="P1315" i="16"/>
  <c r="Q2036" i="16"/>
  <c r="R2036" i="16" s="1"/>
  <c r="N2036" i="16" s="1"/>
  <c r="P2036" i="16"/>
  <c r="Q1846" i="16"/>
  <c r="R1846" i="16" s="1"/>
  <c r="N1846" i="16" s="1"/>
  <c r="P1846" i="16"/>
  <c r="Q817" i="16"/>
  <c r="R817" i="16" s="1"/>
  <c r="N817" i="16" s="1"/>
  <c r="P817" i="16"/>
  <c r="P554" i="16"/>
  <c r="Q554" i="16"/>
  <c r="R554" i="16" s="1"/>
  <c r="N554" i="16" s="1"/>
  <c r="Q197" i="16"/>
  <c r="R197" i="16" s="1"/>
  <c r="N197" i="16" s="1"/>
  <c r="P197" i="16"/>
  <c r="Q355" i="16"/>
  <c r="R355" i="16" s="1"/>
  <c r="N355" i="16" s="1"/>
  <c r="P355" i="16"/>
  <c r="Q57" i="16"/>
  <c r="R57" i="16" s="1"/>
  <c r="N57" i="16" s="1"/>
  <c r="P57" i="16"/>
  <c r="P730" i="16"/>
  <c r="Q730" i="16"/>
  <c r="R730" i="16" s="1"/>
  <c r="N730" i="16" s="1"/>
  <c r="Q444" i="16"/>
  <c r="R444" i="16" s="1"/>
  <c r="N444" i="16" s="1"/>
  <c r="P444" i="16"/>
  <c r="Q1117" i="16"/>
  <c r="R1117" i="16" s="1"/>
  <c r="N1117" i="16" s="1"/>
  <c r="P1117" i="16"/>
  <c r="Q1826" i="16"/>
  <c r="R1826" i="16" s="1"/>
  <c r="N1826" i="16" s="1"/>
  <c r="P1826" i="16"/>
  <c r="Q1288" i="16"/>
  <c r="R1288" i="16" s="1"/>
  <c r="N1288" i="16" s="1"/>
  <c r="P1288" i="16"/>
  <c r="Q1327" i="16"/>
  <c r="R1327" i="16" s="1"/>
  <c r="N1327" i="16" s="1"/>
  <c r="P1327" i="16"/>
  <c r="P2047" i="16"/>
  <c r="Q2047" i="16"/>
  <c r="R2047" i="16" s="1"/>
  <c r="N2047" i="16" s="1"/>
  <c r="Q1858" i="16"/>
  <c r="R1858" i="16" s="1"/>
  <c r="N1858" i="16" s="1"/>
  <c r="P1858" i="16"/>
  <c r="P685" i="16"/>
  <c r="Q685" i="16"/>
  <c r="R685" i="16" s="1"/>
  <c r="N685" i="16" s="1"/>
  <c r="Q423" i="16"/>
  <c r="R423" i="16" s="1"/>
  <c r="N423" i="16" s="1"/>
  <c r="P423" i="16"/>
  <c r="Q65" i="16"/>
  <c r="R65" i="16" s="1"/>
  <c r="N65" i="16" s="1"/>
  <c r="P65" i="16"/>
  <c r="Q223" i="16"/>
  <c r="R223" i="16" s="1"/>
  <c r="N223" i="16" s="1"/>
  <c r="P223" i="16"/>
  <c r="Q933" i="16"/>
  <c r="R933" i="16" s="1"/>
  <c r="N933" i="16" s="1"/>
  <c r="P933" i="16"/>
  <c r="Q599" i="16"/>
  <c r="R599" i="16" s="1"/>
  <c r="N599" i="16" s="1"/>
  <c r="P599" i="16"/>
  <c r="Q311" i="16"/>
  <c r="R311" i="16" s="1"/>
  <c r="N311" i="16" s="1"/>
  <c r="P311" i="16"/>
  <c r="P1982" i="16"/>
  <c r="Q1982" i="16"/>
  <c r="R1982" i="16" s="1"/>
  <c r="N1982" i="16" s="1"/>
  <c r="Q1695" i="16"/>
  <c r="R1695" i="16" s="1"/>
  <c r="N1695" i="16" s="1"/>
  <c r="P1695" i="16"/>
  <c r="Q1157" i="16"/>
  <c r="R1157" i="16" s="1"/>
  <c r="N1157" i="16" s="1"/>
  <c r="P1157" i="16"/>
  <c r="Q1195" i="16"/>
  <c r="R1195" i="16" s="1"/>
  <c r="N1195" i="16" s="1"/>
  <c r="P1195" i="16"/>
  <c r="Q1917" i="16"/>
  <c r="R1917" i="16" s="1"/>
  <c r="N1917" i="16" s="1"/>
  <c r="P1917" i="16"/>
  <c r="Q1714" i="16"/>
  <c r="R1714" i="16" s="1"/>
  <c r="N1714" i="16" s="1"/>
  <c r="P1714" i="16"/>
  <c r="P170" i="16"/>
  <c r="Q170" i="16"/>
  <c r="R170" i="16" s="1"/>
  <c r="N170" i="16" s="1"/>
  <c r="P867" i="16"/>
  <c r="Q867" i="16"/>
  <c r="R867" i="16" s="1"/>
  <c r="N867" i="16" s="1"/>
  <c r="P510" i="16"/>
  <c r="Q510" i="16"/>
  <c r="R510" i="16" s="1"/>
  <c r="N510" i="16" s="1"/>
  <c r="Q667" i="16"/>
  <c r="R667" i="16" s="1"/>
  <c r="N667" i="16" s="1"/>
  <c r="P667" i="16"/>
  <c r="Q357" i="16"/>
  <c r="R357" i="16" s="1"/>
  <c r="N357" i="16" s="1"/>
  <c r="P357" i="16"/>
  <c r="Q1053" i="16"/>
  <c r="R1053" i="16" s="1"/>
  <c r="N1053" i="16" s="1"/>
  <c r="P1053" i="16"/>
  <c r="Q755" i="16"/>
  <c r="R755" i="16" s="1"/>
  <c r="N755" i="16" s="1"/>
  <c r="P755" i="16"/>
  <c r="Q1430" i="16"/>
  <c r="R1430" i="16" s="1"/>
  <c r="N1430" i="16" s="1"/>
  <c r="P1430" i="16"/>
  <c r="Q1132" i="16"/>
  <c r="R1132" i="16" s="1"/>
  <c r="N1132" i="16" s="1"/>
  <c r="P1132" i="16"/>
  <c r="P1600" i="16"/>
  <c r="Q1600" i="16"/>
  <c r="R1600" i="16" s="1"/>
  <c r="N1600" i="16" s="1"/>
  <c r="Q1663" i="16"/>
  <c r="R1663" i="16" s="1"/>
  <c r="N1663" i="16" s="1"/>
  <c r="P1663" i="16"/>
  <c r="Q1365" i="16"/>
  <c r="R1365" i="16" s="1"/>
  <c r="N1365" i="16" s="1"/>
  <c r="P1365" i="16"/>
  <c r="Q1200" i="16"/>
  <c r="R1200" i="16" s="1"/>
  <c r="N1200" i="16" s="1"/>
  <c r="P1200" i="16"/>
  <c r="Q996" i="16"/>
  <c r="R996" i="16" s="1"/>
  <c r="N996" i="16" s="1"/>
  <c r="P996" i="16"/>
  <c r="Q735" i="16"/>
  <c r="R735" i="16" s="1"/>
  <c r="N735" i="16" s="1"/>
  <c r="P735" i="16"/>
  <c r="P378" i="16"/>
  <c r="Q378" i="16"/>
  <c r="R378" i="16" s="1"/>
  <c r="N378" i="16" s="1"/>
  <c r="Q536" i="16"/>
  <c r="R536" i="16" s="1"/>
  <c r="N536" i="16" s="1"/>
  <c r="P536" i="16"/>
  <c r="Q225" i="16"/>
  <c r="R225" i="16" s="1"/>
  <c r="N225" i="16" s="1"/>
  <c r="P225" i="16"/>
  <c r="P922" i="16"/>
  <c r="Q922" i="16"/>
  <c r="R922" i="16" s="1"/>
  <c r="N922" i="16" s="1"/>
  <c r="Q624" i="16"/>
  <c r="R624" i="16" s="1"/>
  <c r="N624" i="16" s="1"/>
  <c r="P624" i="16"/>
  <c r="P1298" i="16"/>
  <c r="Q1298" i="16"/>
  <c r="R1298" i="16" s="1"/>
  <c r="N1298" i="16" s="1"/>
  <c r="Q2008" i="16"/>
  <c r="R2008" i="16" s="1"/>
  <c r="N2008" i="16" s="1"/>
  <c r="P2008" i="16"/>
  <c r="P1470" i="16"/>
  <c r="Q1470" i="16"/>
  <c r="R1470" i="16" s="1"/>
  <c r="N1470" i="16" s="1"/>
  <c r="Q1519" i="16"/>
  <c r="R1519" i="16" s="1"/>
  <c r="N1519" i="16" s="1"/>
  <c r="P1519" i="16"/>
  <c r="Q1233" i="16"/>
  <c r="R1233" i="16" s="1"/>
  <c r="N1233" i="16" s="1"/>
  <c r="P1233" i="16"/>
  <c r="Q2062" i="16"/>
  <c r="R2062" i="16" s="1"/>
  <c r="N2062" i="16" s="1"/>
  <c r="P2062" i="16"/>
  <c r="Q160" i="16"/>
  <c r="R160" i="16" s="1"/>
  <c r="N160" i="16" s="1"/>
  <c r="P160" i="16"/>
  <c r="Q857" i="16"/>
  <c r="R857" i="16" s="1"/>
  <c r="N857" i="16" s="1"/>
  <c r="P857" i="16"/>
  <c r="P762" i="16"/>
  <c r="Q762" i="16"/>
  <c r="R762" i="16" s="1"/>
  <c r="N762" i="16" s="1"/>
  <c r="Q679" i="16"/>
  <c r="R679" i="16" s="1"/>
  <c r="N679" i="16" s="1"/>
  <c r="P679" i="16"/>
  <c r="P346" i="16"/>
  <c r="Q346" i="16"/>
  <c r="R346" i="16" s="1"/>
  <c r="N346" i="16" s="1"/>
  <c r="Q1079" i="16"/>
  <c r="R1079" i="16" s="1"/>
  <c r="N1079" i="16" s="1"/>
  <c r="P1079" i="16"/>
  <c r="Q1706" i="16"/>
  <c r="R1706" i="16" s="1"/>
  <c r="N1706" i="16" s="1"/>
  <c r="P1706" i="16"/>
  <c r="P1443" i="16"/>
  <c r="Q1443" i="16"/>
  <c r="R1443" i="16" s="1"/>
  <c r="N1443" i="16" s="1"/>
  <c r="Q905" i="16"/>
  <c r="R905" i="16" s="1"/>
  <c r="N905" i="16" s="1"/>
  <c r="P905" i="16"/>
  <c r="Q1650" i="16"/>
  <c r="R1650" i="16" s="1"/>
  <c r="N1650" i="16" s="1"/>
  <c r="P1650" i="16"/>
  <c r="P1664" i="16"/>
  <c r="Q1664" i="16"/>
  <c r="R1664" i="16" s="1"/>
  <c r="N1664" i="16" s="1"/>
  <c r="Q1437" i="16"/>
  <c r="R1437" i="16" s="1"/>
  <c r="N1437" i="16" s="1"/>
  <c r="P1437" i="16"/>
  <c r="Q445" i="16"/>
  <c r="R445" i="16" s="1"/>
  <c r="N445" i="16" s="1"/>
  <c r="P445" i="16"/>
  <c r="Q172" i="16"/>
  <c r="R172" i="16" s="1"/>
  <c r="N172" i="16" s="1"/>
  <c r="P172" i="16"/>
  <c r="Q868" i="16"/>
  <c r="R868" i="16" s="1"/>
  <c r="N868" i="16" s="1"/>
  <c r="P868" i="16"/>
  <c r="P774" i="16"/>
  <c r="Q774" i="16"/>
  <c r="R774" i="16" s="1"/>
  <c r="N774" i="16" s="1"/>
  <c r="Q692" i="16"/>
  <c r="R692" i="16" s="1"/>
  <c r="N692" i="16" s="1"/>
  <c r="P692" i="16"/>
  <c r="P358" i="16"/>
  <c r="Q358" i="16"/>
  <c r="R358" i="16" s="1"/>
  <c r="N358" i="16" s="1"/>
  <c r="Q56" i="16"/>
  <c r="R56" i="16" s="1"/>
  <c r="N56" i="16" s="1"/>
  <c r="P56" i="16"/>
  <c r="Q1717" i="16"/>
  <c r="R1717" i="16" s="1"/>
  <c r="N1717" i="16" s="1"/>
  <c r="P1717" i="16"/>
  <c r="Q1455" i="16"/>
  <c r="R1455" i="16" s="1"/>
  <c r="N1455" i="16" s="1"/>
  <c r="P1455" i="16"/>
  <c r="Q916" i="16"/>
  <c r="R916" i="16" s="1"/>
  <c r="N916" i="16" s="1"/>
  <c r="P916" i="16"/>
  <c r="Q1662" i="16"/>
  <c r="R1662" i="16" s="1"/>
  <c r="N1662" i="16" s="1"/>
  <c r="P1662" i="16"/>
  <c r="P1676" i="16"/>
  <c r="Q1676" i="16"/>
  <c r="R1676" i="16" s="1"/>
  <c r="N1676" i="16" s="1"/>
  <c r="P1450" i="16"/>
  <c r="Q1450" i="16"/>
  <c r="R1450" i="16" s="1"/>
  <c r="N1450" i="16" s="1"/>
  <c r="Q313" i="16"/>
  <c r="R313" i="16" s="1"/>
  <c r="N313" i="16" s="1"/>
  <c r="P313" i="16"/>
  <c r="P1082" i="16"/>
  <c r="Q1082" i="16"/>
  <c r="R1082" i="16" s="1"/>
  <c r="N1082" i="16" s="1"/>
  <c r="Q736" i="16"/>
  <c r="R736" i="16" s="1"/>
  <c r="N736" i="16" s="1"/>
  <c r="P736" i="16"/>
  <c r="P642" i="16"/>
  <c r="Q642" i="16"/>
  <c r="R642" i="16" s="1"/>
  <c r="N642" i="16" s="1"/>
  <c r="Q559" i="16"/>
  <c r="R559" i="16" s="1"/>
  <c r="N559" i="16" s="1"/>
  <c r="P559" i="16"/>
  <c r="P226" i="16"/>
  <c r="Q226" i="16"/>
  <c r="R226" i="16" s="1"/>
  <c r="N226" i="16" s="1"/>
  <c r="Q960" i="16"/>
  <c r="R960" i="16" s="1"/>
  <c r="N960" i="16" s="1"/>
  <c r="P960" i="16"/>
  <c r="Q1585" i="16"/>
  <c r="R1585" i="16" s="1"/>
  <c r="N1585" i="16" s="1"/>
  <c r="P1585" i="16"/>
  <c r="P1322" i="16"/>
  <c r="Q1322" i="16"/>
  <c r="R1322" i="16" s="1"/>
  <c r="N1322" i="16" s="1"/>
  <c r="Q2043" i="16"/>
  <c r="R2043" i="16" s="1"/>
  <c r="N2043" i="16" s="1"/>
  <c r="P2043" i="16"/>
  <c r="P1530" i="16"/>
  <c r="Q1530" i="16"/>
  <c r="R1530" i="16" s="1"/>
  <c r="N1530" i="16" s="1"/>
  <c r="Q1544" i="16"/>
  <c r="R1544" i="16" s="1"/>
  <c r="N1544" i="16" s="1"/>
  <c r="P1544" i="16"/>
  <c r="P1306" i="16"/>
  <c r="Q1306" i="16"/>
  <c r="R1306" i="16" s="1"/>
  <c r="N1306" i="16" s="1"/>
  <c r="Q182" i="16"/>
  <c r="R182" i="16" s="1"/>
  <c r="N182" i="16" s="1"/>
  <c r="P182" i="16"/>
  <c r="P950" i="16"/>
  <c r="Q950" i="16"/>
  <c r="R950" i="16" s="1"/>
  <c r="N950" i="16" s="1"/>
  <c r="P604" i="16"/>
  <c r="Q604" i="16"/>
  <c r="R604" i="16" s="1"/>
  <c r="N604" i="16" s="1"/>
  <c r="Q509" i="16"/>
  <c r="R509" i="16" s="1"/>
  <c r="N509" i="16" s="1"/>
  <c r="P509" i="16"/>
  <c r="Q428" i="16"/>
  <c r="R428" i="16" s="1"/>
  <c r="N428" i="16" s="1"/>
  <c r="P428" i="16"/>
  <c r="P94" i="16"/>
  <c r="Q94" i="16"/>
  <c r="R94" i="16" s="1"/>
  <c r="N94" i="16" s="1"/>
  <c r="Q827" i="16"/>
  <c r="R827" i="16" s="1"/>
  <c r="N827" i="16" s="1"/>
  <c r="P827" i="16"/>
  <c r="Q1453" i="16"/>
  <c r="R1453" i="16" s="1"/>
  <c r="N1453" i="16" s="1"/>
  <c r="P1453" i="16"/>
  <c r="Q1191" i="16"/>
  <c r="R1191" i="16" s="1"/>
  <c r="N1191" i="16" s="1"/>
  <c r="P1191" i="16"/>
  <c r="Q1912" i="16"/>
  <c r="R1912" i="16" s="1"/>
  <c r="N1912" i="16" s="1"/>
  <c r="P1912" i="16"/>
  <c r="Q1398" i="16"/>
  <c r="R1398" i="16" s="1"/>
  <c r="N1398" i="16" s="1"/>
  <c r="P1398" i="16"/>
  <c r="Q1412" i="16"/>
  <c r="R1412" i="16" s="1"/>
  <c r="N1412" i="16" s="1"/>
  <c r="P1412" i="16"/>
  <c r="Q1163" i="16"/>
  <c r="R1163" i="16" s="1"/>
  <c r="N1163" i="16" s="1"/>
  <c r="P1163" i="16"/>
  <c r="Q1296" i="16"/>
  <c r="R1296" i="16" s="1"/>
  <c r="N1296" i="16" s="1"/>
  <c r="P1296" i="16"/>
  <c r="P674" i="16"/>
  <c r="Q674" i="16"/>
  <c r="R674" i="16" s="1"/>
  <c r="N674" i="16" s="1"/>
  <c r="Q328" i="16"/>
  <c r="R328" i="16" s="1"/>
  <c r="N328" i="16" s="1"/>
  <c r="P328" i="16"/>
  <c r="P234" i="16"/>
  <c r="Q234" i="16"/>
  <c r="R234" i="16" s="1"/>
  <c r="N234" i="16" s="1"/>
  <c r="P139" i="16"/>
  <c r="Q139" i="16"/>
  <c r="R139" i="16" s="1"/>
  <c r="N139" i="16" s="1"/>
  <c r="Q860" i="16"/>
  <c r="R860" i="16" s="1"/>
  <c r="N860" i="16" s="1"/>
  <c r="P860" i="16"/>
  <c r="Q540" i="16"/>
  <c r="R540" i="16" s="1"/>
  <c r="N540" i="16" s="1"/>
  <c r="P540" i="16"/>
  <c r="Q1177" i="16"/>
  <c r="R1177" i="16" s="1"/>
  <c r="N1177" i="16" s="1"/>
  <c r="P1177" i="16"/>
  <c r="P1934" i="16"/>
  <c r="Q1934" i="16"/>
  <c r="R1934" i="16" s="1"/>
  <c r="N1934" i="16" s="1"/>
  <c r="P1636" i="16"/>
  <c r="Q1636" i="16"/>
  <c r="R1636" i="16" s="1"/>
  <c r="N1636" i="16" s="1"/>
  <c r="P1122" i="16"/>
  <c r="Q1122" i="16"/>
  <c r="R1122" i="16" s="1"/>
  <c r="N1122" i="16" s="1"/>
  <c r="Q1135" i="16"/>
  <c r="R1135" i="16" s="1"/>
  <c r="N1135" i="16" s="1"/>
  <c r="P1135" i="16"/>
  <c r="P1868" i="16"/>
  <c r="Q1868" i="16"/>
  <c r="R1868" i="16" s="1"/>
  <c r="N1868" i="16" s="1"/>
  <c r="Q1798" i="16"/>
  <c r="R1798" i="16" s="1"/>
  <c r="N1798" i="16" s="1"/>
  <c r="P1798" i="16"/>
  <c r="Q1403" i="16"/>
  <c r="R1403" i="16" s="1"/>
  <c r="N1403" i="16" s="1"/>
  <c r="P1403" i="16"/>
  <c r="Q2089" i="16"/>
  <c r="R2089" i="16" s="1"/>
  <c r="N2089" i="16" s="1"/>
  <c r="P2089" i="16"/>
  <c r="Q3829" i="16"/>
  <c r="R3829" i="16" s="1"/>
  <c r="N3829" i="16" s="1"/>
  <c r="P3829" i="16"/>
  <c r="Q3794" i="16"/>
  <c r="R3794" i="16" s="1"/>
  <c r="N3794" i="16" s="1"/>
  <c r="P3794" i="16"/>
  <c r="P3723" i="16"/>
  <c r="Q3723" i="16"/>
  <c r="R3723" i="16" s="1"/>
  <c r="N3723" i="16" s="1"/>
  <c r="Q3640" i="16"/>
  <c r="R3640" i="16" s="1"/>
  <c r="N3640" i="16" s="1"/>
  <c r="P3640" i="16"/>
  <c r="Q3281" i="16"/>
  <c r="R3281" i="16" s="1"/>
  <c r="N3281" i="16" s="1"/>
  <c r="P3281" i="16"/>
  <c r="P3258" i="16"/>
  <c r="Q3258" i="16"/>
  <c r="R3258" i="16" s="1"/>
  <c r="N3258" i="16" s="1"/>
  <c r="P3523" i="16"/>
  <c r="Q3523" i="16"/>
  <c r="R3523" i="16" s="1"/>
  <c r="N3523" i="16" s="1"/>
  <c r="P3464" i="16"/>
  <c r="Q3464" i="16"/>
  <c r="R3464" i="16" s="1"/>
  <c r="N3464" i="16" s="1"/>
  <c r="Q3381" i="16"/>
  <c r="R3381" i="16" s="1"/>
  <c r="N3381" i="16" s="1"/>
  <c r="P3381" i="16"/>
  <c r="Q3310" i="16"/>
  <c r="R3310" i="16" s="1"/>
  <c r="N3310" i="16" s="1"/>
  <c r="P3310" i="16"/>
  <c r="Q3263" i="16"/>
  <c r="R3263" i="16" s="1"/>
  <c r="N3263" i="16" s="1"/>
  <c r="P3263" i="16"/>
  <c r="Q3203" i="16"/>
  <c r="R3203" i="16" s="1"/>
  <c r="N3203" i="16" s="1"/>
  <c r="P3203" i="16"/>
  <c r="Q2101" i="16"/>
  <c r="R2101" i="16" s="1"/>
  <c r="N2101" i="16" s="1"/>
  <c r="P2101" i="16"/>
  <c r="Q3841" i="16"/>
  <c r="R3841" i="16" s="1"/>
  <c r="N3841" i="16" s="1"/>
  <c r="P3841" i="16"/>
  <c r="Q3807" i="16"/>
  <c r="R3807" i="16" s="1"/>
  <c r="N3807" i="16" s="1"/>
  <c r="P3807" i="16"/>
  <c r="P3735" i="16"/>
  <c r="Q3735" i="16"/>
  <c r="R3735" i="16" s="1"/>
  <c r="N3735" i="16" s="1"/>
  <c r="Q3652" i="16"/>
  <c r="R3652" i="16" s="1"/>
  <c r="N3652" i="16" s="1"/>
  <c r="P3652" i="16"/>
  <c r="Q3293" i="16"/>
  <c r="R3293" i="16" s="1"/>
  <c r="N3293" i="16" s="1"/>
  <c r="P3293" i="16"/>
  <c r="P3270" i="16"/>
  <c r="Q3270" i="16"/>
  <c r="R3270" i="16" s="1"/>
  <c r="N3270" i="16" s="1"/>
  <c r="Q3535" i="16"/>
  <c r="R3535" i="16" s="1"/>
  <c r="N3535" i="16" s="1"/>
  <c r="P3535" i="16"/>
  <c r="P3476" i="16"/>
  <c r="Q3476" i="16"/>
  <c r="R3476" i="16" s="1"/>
  <c r="N3476" i="16" s="1"/>
  <c r="Q3394" i="16"/>
  <c r="R3394" i="16" s="1"/>
  <c r="N3394" i="16" s="1"/>
  <c r="P3394" i="16"/>
  <c r="P3322" i="16"/>
  <c r="Q3322" i="16"/>
  <c r="R3322" i="16" s="1"/>
  <c r="N3322" i="16" s="1"/>
  <c r="P3274" i="16"/>
  <c r="Q3274" i="16"/>
  <c r="R3274" i="16" s="1"/>
  <c r="N3274" i="16" s="1"/>
  <c r="Q3215" i="16"/>
  <c r="R3215" i="16" s="1"/>
  <c r="N3215" i="16" s="1"/>
  <c r="P3215" i="16"/>
  <c r="P2557" i="16"/>
  <c r="Q2557" i="16"/>
  <c r="R2557" i="16" s="1"/>
  <c r="N2557" i="16" s="1"/>
  <c r="Q2498" i="16"/>
  <c r="R2498" i="16" s="1"/>
  <c r="N2498" i="16" s="1"/>
  <c r="P2498" i="16"/>
  <c r="P2439" i="16"/>
  <c r="Q2439" i="16"/>
  <c r="R2439" i="16" s="1"/>
  <c r="N2439" i="16" s="1"/>
  <c r="Q2368" i="16"/>
  <c r="R2368" i="16" s="1"/>
  <c r="N2368" i="16" s="1"/>
  <c r="P2368" i="16"/>
  <c r="Q2009" i="16"/>
  <c r="R2009" i="16" s="1"/>
  <c r="N2009" i="16" s="1"/>
  <c r="P2009" i="16"/>
  <c r="P1973" i="16"/>
  <c r="Q1973" i="16"/>
  <c r="R1973" i="16" s="1"/>
  <c r="N1973" i="16" s="1"/>
  <c r="Q2252" i="16"/>
  <c r="R2252" i="16" s="1"/>
  <c r="N2252" i="16" s="1"/>
  <c r="P2252" i="16"/>
  <c r="P2191" i="16"/>
  <c r="Q2191" i="16"/>
  <c r="R2191" i="16" s="1"/>
  <c r="N2191" i="16" s="1"/>
  <c r="Q2098" i="16"/>
  <c r="R2098" i="16" s="1"/>
  <c r="N2098" i="16" s="1"/>
  <c r="P2098" i="16"/>
  <c r="Q3838" i="16"/>
  <c r="R3838" i="16" s="1"/>
  <c r="N3838" i="16" s="1"/>
  <c r="P3838" i="16"/>
  <c r="Q3766" i="16"/>
  <c r="R3766" i="16" s="1"/>
  <c r="N3766" i="16" s="1"/>
  <c r="P3766" i="16"/>
  <c r="P3719" i="16"/>
  <c r="Q3719" i="16"/>
  <c r="R3719" i="16" s="1"/>
  <c r="N3719" i="16" s="1"/>
  <c r="P3660" i="16"/>
  <c r="Q3660" i="16"/>
  <c r="R3660" i="16" s="1"/>
  <c r="N3660" i="16" s="1"/>
  <c r="P2569" i="16"/>
  <c r="Q2569" i="16"/>
  <c r="R2569" i="16" s="1"/>
  <c r="N2569" i="16" s="1"/>
  <c r="Q2510" i="16"/>
  <c r="R2510" i="16" s="1"/>
  <c r="N2510" i="16" s="1"/>
  <c r="P2510" i="16"/>
  <c r="Q2451" i="16"/>
  <c r="R2451" i="16" s="1"/>
  <c r="N2451" i="16" s="1"/>
  <c r="P2451" i="16"/>
  <c r="Q2380" i="16"/>
  <c r="R2380" i="16" s="1"/>
  <c r="N2380" i="16" s="1"/>
  <c r="P2380" i="16"/>
  <c r="Q2020" i="16"/>
  <c r="R2020" i="16" s="1"/>
  <c r="N2020" i="16" s="1"/>
  <c r="P2020" i="16"/>
  <c r="Q1986" i="16"/>
  <c r="R1986" i="16" s="1"/>
  <c r="N1986" i="16" s="1"/>
  <c r="P1986" i="16"/>
  <c r="Q2264" i="16"/>
  <c r="R2264" i="16" s="1"/>
  <c r="N2264" i="16" s="1"/>
  <c r="P2264" i="16"/>
  <c r="P2203" i="16"/>
  <c r="Q2203" i="16"/>
  <c r="R2203" i="16" s="1"/>
  <c r="N2203" i="16" s="1"/>
  <c r="Q2109" i="16"/>
  <c r="R2109" i="16" s="1"/>
  <c r="N2109" i="16" s="1"/>
  <c r="P2109" i="16"/>
  <c r="Q3557" i="16"/>
  <c r="R3557" i="16" s="1"/>
  <c r="N3557" i="16" s="1"/>
  <c r="P3557" i="16"/>
  <c r="Q3779" i="16"/>
  <c r="R3779" i="16" s="1"/>
  <c r="N3779" i="16" s="1"/>
  <c r="P3779" i="16"/>
  <c r="Q3731" i="16"/>
  <c r="R3731" i="16" s="1"/>
  <c r="N3731" i="16" s="1"/>
  <c r="P3731" i="16"/>
  <c r="Q3672" i="16"/>
  <c r="R3672" i="16" s="1"/>
  <c r="N3672" i="16" s="1"/>
  <c r="P3672" i="16"/>
  <c r="Q2869" i="16"/>
  <c r="R2869" i="16" s="1"/>
  <c r="N2869" i="16" s="1"/>
  <c r="P2869" i="16"/>
  <c r="Q2822" i="16"/>
  <c r="R2822" i="16" s="1"/>
  <c r="N2822" i="16" s="1"/>
  <c r="P2822" i="16"/>
  <c r="Q2750" i="16"/>
  <c r="R2750" i="16" s="1"/>
  <c r="N2750" i="16" s="1"/>
  <c r="P2750" i="16"/>
  <c r="Q2680" i="16"/>
  <c r="R2680" i="16" s="1"/>
  <c r="N2680" i="16" s="1"/>
  <c r="P2680" i="16"/>
  <c r="Q2321" i="16"/>
  <c r="R2321" i="16" s="1"/>
  <c r="N2321" i="16" s="1"/>
  <c r="P2321" i="16"/>
  <c r="P2286" i="16"/>
  <c r="Q2286" i="16"/>
  <c r="R2286" i="16" s="1"/>
  <c r="N2286" i="16" s="1"/>
  <c r="P2563" i="16"/>
  <c r="Q2563" i="16"/>
  <c r="R2563" i="16" s="1"/>
  <c r="N2563" i="16" s="1"/>
  <c r="Q2504" i="16"/>
  <c r="R2504" i="16" s="1"/>
  <c r="N2504" i="16" s="1"/>
  <c r="P2504" i="16"/>
  <c r="P2409" i="16"/>
  <c r="Q2409" i="16"/>
  <c r="R2409" i="16" s="1"/>
  <c r="N2409" i="16" s="1"/>
  <c r="Q2338" i="16"/>
  <c r="R2338" i="16" s="1"/>
  <c r="N2338" i="16" s="1"/>
  <c r="P2338" i="16"/>
  <c r="Q2303" i="16"/>
  <c r="R2303" i="16" s="1"/>
  <c r="N2303" i="16" s="1"/>
  <c r="P2303" i="16"/>
  <c r="Q2233" i="16"/>
  <c r="R2233" i="16" s="1"/>
  <c r="N2233" i="16" s="1"/>
  <c r="P2233" i="16"/>
  <c r="Q1164" i="16"/>
  <c r="R1164" i="16" s="1"/>
  <c r="N1164" i="16" s="1"/>
  <c r="P1164" i="16"/>
  <c r="Q2881" i="16"/>
  <c r="R2881" i="16" s="1"/>
  <c r="N2881" i="16" s="1"/>
  <c r="P2881" i="16"/>
  <c r="Q2846" i="16"/>
  <c r="R2846" i="16" s="1"/>
  <c r="N2846" i="16" s="1"/>
  <c r="P2846" i="16"/>
  <c r="Q2762" i="16"/>
  <c r="R2762" i="16" s="1"/>
  <c r="N2762" i="16" s="1"/>
  <c r="P2762" i="16"/>
  <c r="Q2692" i="16"/>
  <c r="R2692" i="16" s="1"/>
  <c r="N2692" i="16" s="1"/>
  <c r="P2692" i="16"/>
  <c r="Q2333" i="16"/>
  <c r="R2333" i="16" s="1"/>
  <c r="N2333" i="16" s="1"/>
  <c r="P2333" i="16"/>
  <c r="P2298" i="16"/>
  <c r="Q2298" i="16"/>
  <c r="R2298" i="16" s="1"/>
  <c r="N2298" i="16" s="1"/>
  <c r="P2575" i="16"/>
  <c r="Q2575" i="16"/>
  <c r="R2575" i="16" s="1"/>
  <c r="N2575" i="16" s="1"/>
  <c r="Q2516" i="16"/>
  <c r="R2516" i="16" s="1"/>
  <c r="N2516" i="16" s="1"/>
  <c r="P2516" i="16"/>
  <c r="P2421" i="16"/>
  <c r="Q2421" i="16"/>
  <c r="R2421" i="16" s="1"/>
  <c r="N2421" i="16" s="1"/>
  <c r="Q2349" i="16"/>
  <c r="R2349" i="16" s="1"/>
  <c r="N2349" i="16" s="1"/>
  <c r="P2349" i="16"/>
  <c r="P2314" i="16"/>
  <c r="Q2314" i="16"/>
  <c r="R2314" i="16" s="1"/>
  <c r="N2314" i="16" s="1"/>
  <c r="Q2244" i="16"/>
  <c r="R2244" i="16" s="1"/>
  <c r="N2244" i="16" s="1"/>
  <c r="P2244" i="16"/>
  <c r="Q1331" i="16"/>
  <c r="R1331" i="16" s="1"/>
  <c r="N1331" i="16" s="1"/>
  <c r="P1331" i="16"/>
  <c r="P2039" i="16"/>
  <c r="Q2039" i="16"/>
  <c r="R2039" i="16" s="1"/>
  <c r="N2039" i="16" s="1"/>
  <c r="Q3757" i="16"/>
  <c r="R3757" i="16" s="1"/>
  <c r="N3757" i="16" s="1"/>
  <c r="P3757" i="16"/>
  <c r="P3722" i="16"/>
  <c r="Q3722" i="16"/>
  <c r="R3722" i="16" s="1"/>
  <c r="N3722" i="16" s="1"/>
  <c r="Q3651" i="16"/>
  <c r="R3651" i="16" s="1"/>
  <c r="N3651" i="16" s="1"/>
  <c r="P3651" i="16"/>
  <c r="Q3568" i="16"/>
  <c r="R3568" i="16" s="1"/>
  <c r="N3568" i="16" s="1"/>
  <c r="P3568" i="16"/>
  <c r="Q3209" i="16"/>
  <c r="R3209" i="16" s="1"/>
  <c r="N3209" i="16" s="1"/>
  <c r="P3209" i="16"/>
  <c r="Q3185" i="16"/>
  <c r="R3185" i="16" s="1"/>
  <c r="N3185" i="16" s="1"/>
  <c r="P3185" i="16"/>
  <c r="Q3451" i="16"/>
  <c r="R3451" i="16" s="1"/>
  <c r="N3451" i="16" s="1"/>
  <c r="P3451" i="16"/>
  <c r="P3391" i="16"/>
  <c r="Q3391" i="16"/>
  <c r="R3391" i="16" s="1"/>
  <c r="N3391" i="16" s="1"/>
  <c r="Q3309" i="16"/>
  <c r="R3309" i="16" s="1"/>
  <c r="N3309" i="16" s="1"/>
  <c r="P3309" i="16"/>
  <c r="P3237" i="16"/>
  <c r="Q3237" i="16"/>
  <c r="R3237" i="16" s="1"/>
  <c r="N3237" i="16" s="1"/>
  <c r="Q3192" i="16"/>
  <c r="R3192" i="16" s="1"/>
  <c r="N3192" i="16" s="1"/>
  <c r="P3192" i="16"/>
  <c r="P3132" i="16"/>
  <c r="Q3132" i="16"/>
  <c r="R3132" i="16" s="1"/>
  <c r="N3132" i="16" s="1"/>
  <c r="Q2052" i="16"/>
  <c r="R2052" i="16" s="1"/>
  <c r="N2052" i="16" s="1"/>
  <c r="P2052" i="16"/>
  <c r="Q3769" i="16"/>
  <c r="R3769" i="16" s="1"/>
  <c r="N3769" i="16" s="1"/>
  <c r="P3769" i="16"/>
  <c r="Q3734" i="16"/>
  <c r="R3734" i="16" s="1"/>
  <c r="N3734" i="16" s="1"/>
  <c r="P3734" i="16"/>
  <c r="P3662" i="16"/>
  <c r="Q3662" i="16"/>
  <c r="R3662" i="16" s="1"/>
  <c r="N3662" i="16" s="1"/>
  <c r="Q3580" i="16"/>
  <c r="R3580" i="16" s="1"/>
  <c r="N3580" i="16" s="1"/>
  <c r="P3580" i="16"/>
  <c r="P3222" i="16"/>
  <c r="Q3222" i="16"/>
  <c r="R3222" i="16" s="1"/>
  <c r="N3222" i="16" s="1"/>
  <c r="P3198" i="16"/>
  <c r="Q3198" i="16"/>
  <c r="R3198" i="16" s="1"/>
  <c r="N3198" i="16" s="1"/>
  <c r="Q3462" i="16"/>
  <c r="R3462" i="16" s="1"/>
  <c r="N3462" i="16" s="1"/>
  <c r="P3462" i="16"/>
  <c r="Q3405" i="16"/>
  <c r="R3405" i="16" s="1"/>
  <c r="N3405" i="16" s="1"/>
  <c r="P3405" i="16"/>
  <c r="Q3321" i="16"/>
  <c r="R3321" i="16" s="1"/>
  <c r="N3321" i="16" s="1"/>
  <c r="P3321" i="16"/>
  <c r="Q3251" i="16"/>
  <c r="R3251" i="16" s="1"/>
  <c r="N3251" i="16" s="1"/>
  <c r="P3251" i="16"/>
  <c r="Q3204" i="16"/>
  <c r="R3204" i="16" s="1"/>
  <c r="N3204" i="16" s="1"/>
  <c r="P3204" i="16"/>
  <c r="Q3143" i="16"/>
  <c r="R3143" i="16" s="1"/>
  <c r="N3143" i="16" s="1"/>
  <c r="P3143" i="16"/>
  <c r="Q2185" i="16"/>
  <c r="R2185" i="16" s="1"/>
  <c r="N2185" i="16" s="1"/>
  <c r="P2185" i="16"/>
  <c r="Q2125" i="16"/>
  <c r="R2125" i="16" s="1"/>
  <c r="N2125" i="16" s="1"/>
  <c r="P2125" i="16"/>
  <c r="P3582" i="16"/>
  <c r="Q3582" i="16"/>
  <c r="R3582" i="16" s="1"/>
  <c r="N3582" i="16" s="1"/>
  <c r="Q3820" i="16"/>
  <c r="R3820" i="16" s="1"/>
  <c r="N3820" i="16" s="1"/>
  <c r="P3820" i="16"/>
  <c r="P3737" i="16"/>
  <c r="Q3737" i="16"/>
  <c r="R3737" i="16" s="1"/>
  <c r="N3737" i="16" s="1"/>
  <c r="Q3377" i="16"/>
  <c r="R3377" i="16" s="1"/>
  <c r="N3377" i="16" s="1"/>
  <c r="P3377" i="16"/>
  <c r="Q3367" i="16"/>
  <c r="R3367" i="16" s="1"/>
  <c r="N3367" i="16" s="1"/>
  <c r="P3367" i="16"/>
  <c r="Q3618" i="16"/>
  <c r="R3618" i="16" s="1"/>
  <c r="N3618" i="16" s="1"/>
  <c r="P3618" i="16"/>
  <c r="Q3572" i="16"/>
  <c r="R3572" i="16" s="1"/>
  <c r="N3572" i="16" s="1"/>
  <c r="P3572" i="16"/>
  <c r="P3477" i="16"/>
  <c r="Q3477" i="16"/>
  <c r="R3477" i="16" s="1"/>
  <c r="N3477" i="16" s="1"/>
  <c r="Q3406" i="16"/>
  <c r="R3406" i="16" s="1"/>
  <c r="N3406" i="16" s="1"/>
  <c r="P3406" i="16"/>
  <c r="Q3359" i="16"/>
  <c r="R3359" i="16" s="1"/>
  <c r="N3359" i="16" s="1"/>
  <c r="P3359" i="16"/>
  <c r="P3300" i="16"/>
  <c r="Q3300" i="16"/>
  <c r="R3300" i="16" s="1"/>
  <c r="N3300" i="16" s="1"/>
  <c r="Q1933" i="16"/>
  <c r="R1933" i="16" s="1"/>
  <c r="N1933" i="16" s="1"/>
  <c r="P1933" i="16"/>
  <c r="P3649" i="16"/>
  <c r="Q3649" i="16"/>
  <c r="R3649" i="16" s="1"/>
  <c r="N3649" i="16" s="1"/>
  <c r="Q3614" i="16"/>
  <c r="R3614" i="16" s="1"/>
  <c r="N3614" i="16" s="1"/>
  <c r="P3614" i="16"/>
  <c r="Q3531" i="16"/>
  <c r="R3531" i="16" s="1"/>
  <c r="N3531" i="16" s="1"/>
  <c r="P3531" i="16"/>
  <c r="P3460" i="16"/>
  <c r="Q3460" i="16"/>
  <c r="R3460" i="16" s="1"/>
  <c r="N3460" i="16" s="1"/>
  <c r="Q3101" i="16"/>
  <c r="R3101" i="16" s="1"/>
  <c r="N3101" i="16" s="1"/>
  <c r="P3101" i="16"/>
  <c r="Q3078" i="16"/>
  <c r="R3078" i="16" s="1"/>
  <c r="N3078" i="16" s="1"/>
  <c r="P3078" i="16"/>
  <c r="Q3343" i="16"/>
  <c r="R3343" i="16" s="1"/>
  <c r="N3343" i="16" s="1"/>
  <c r="P3343" i="16"/>
  <c r="Q3284" i="16"/>
  <c r="R3284" i="16" s="1"/>
  <c r="N3284" i="16" s="1"/>
  <c r="P3284" i="16"/>
  <c r="Q3201" i="16"/>
  <c r="R3201" i="16" s="1"/>
  <c r="N3201" i="16" s="1"/>
  <c r="P3201" i="16"/>
  <c r="Q3131" i="16"/>
  <c r="R3131" i="16" s="1"/>
  <c r="N3131" i="16" s="1"/>
  <c r="P3131" i="16"/>
  <c r="P3082" i="16"/>
  <c r="Q3082" i="16"/>
  <c r="R3082" i="16" s="1"/>
  <c r="N3082" i="16" s="1"/>
  <c r="Q3023" i="16"/>
  <c r="R3023" i="16" s="1"/>
  <c r="N3023" i="16" s="1"/>
  <c r="P3023" i="16"/>
  <c r="P2087" i="16"/>
  <c r="Q2087" i="16"/>
  <c r="R2087" i="16" s="1"/>
  <c r="N2087" i="16" s="1"/>
  <c r="Q3805" i="16"/>
  <c r="R3805" i="16" s="1"/>
  <c r="N3805" i="16" s="1"/>
  <c r="P3805" i="16"/>
  <c r="Q3770" i="16"/>
  <c r="R3770" i="16" s="1"/>
  <c r="N3770" i="16" s="1"/>
  <c r="P3770" i="16"/>
  <c r="Q3699" i="16"/>
  <c r="R3699" i="16" s="1"/>
  <c r="N3699" i="16" s="1"/>
  <c r="P3699" i="16"/>
  <c r="Q3616" i="16"/>
  <c r="R3616" i="16" s="1"/>
  <c r="N3616" i="16" s="1"/>
  <c r="P3616" i="16"/>
  <c r="Q3257" i="16"/>
  <c r="R3257" i="16" s="1"/>
  <c r="N3257" i="16" s="1"/>
  <c r="P3257" i="16"/>
  <c r="Q3235" i="16"/>
  <c r="R3235" i="16" s="1"/>
  <c r="N3235" i="16" s="1"/>
  <c r="P3235" i="16"/>
  <c r="Q3498" i="16"/>
  <c r="R3498" i="16" s="1"/>
  <c r="N3498" i="16" s="1"/>
  <c r="P3498" i="16"/>
  <c r="P3440" i="16"/>
  <c r="Q3440" i="16"/>
  <c r="R3440" i="16" s="1"/>
  <c r="N3440" i="16" s="1"/>
  <c r="Q3357" i="16"/>
  <c r="R3357" i="16" s="1"/>
  <c r="N3357" i="16" s="1"/>
  <c r="P3357" i="16"/>
  <c r="P3286" i="16"/>
  <c r="Q3286" i="16"/>
  <c r="R3286" i="16" s="1"/>
  <c r="N3286" i="16" s="1"/>
  <c r="Q3239" i="16"/>
  <c r="R3239" i="16" s="1"/>
  <c r="N3239" i="16" s="1"/>
  <c r="P3239" i="16"/>
  <c r="P3180" i="16"/>
  <c r="Q3180" i="16"/>
  <c r="R3180" i="16" s="1"/>
  <c r="N3180" i="16" s="1"/>
  <c r="P1668" i="16"/>
  <c r="Q1668" i="16"/>
  <c r="R1668" i="16" s="1"/>
  <c r="N1668" i="16" s="1"/>
  <c r="Q3385" i="16"/>
  <c r="R3385" i="16" s="1"/>
  <c r="N3385" i="16" s="1"/>
  <c r="P3385" i="16"/>
  <c r="Q3351" i="16"/>
  <c r="R3351" i="16" s="1"/>
  <c r="N3351" i="16" s="1"/>
  <c r="P3351" i="16"/>
  <c r="P3266" i="16"/>
  <c r="Q3266" i="16"/>
  <c r="R3266" i="16" s="1"/>
  <c r="N3266" i="16" s="1"/>
  <c r="Q3196" i="16"/>
  <c r="R3196" i="16" s="1"/>
  <c r="N3196" i="16" s="1"/>
  <c r="P3196" i="16"/>
  <c r="Q2836" i="16"/>
  <c r="R2836" i="16" s="1"/>
  <c r="N2836" i="16" s="1"/>
  <c r="P2836" i="16"/>
  <c r="Q2814" i="16"/>
  <c r="R2814" i="16" s="1"/>
  <c r="N2814" i="16" s="1"/>
  <c r="P2814" i="16"/>
  <c r="P3080" i="16"/>
  <c r="Q3080" i="16"/>
  <c r="R3080" i="16" s="1"/>
  <c r="N3080" i="16" s="1"/>
  <c r="P3020" i="16"/>
  <c r="Q3020" i="16"/>
  <c r="R3020" i="16" s="1"/>
  <c r="N3020" i="16" s="1"/>
  <c r="Q2937" i="16"/>
  <c r="R2937" i="16" s="1"/>
  <c r="N2937" i="16" s="1"/>
  <c r="P2937" i="16"/>
  <c r="Q2866" i="16"/>
  <c r="R2866" i="16" s="1"/>
  <c r="N2866" i="16" s="1"/>
  <c r="P2866" i="16"/>
  <c r="Q2819" i="16"/>
  <c r="R2819" i="16" s="1"/>
  <c r="N2819" i="16" s="1"/>
  <c r="P2819" i="16"/>
  <c r="P2760" i="16"/>
  <c r="Q2760" i="16"/>
  <c r="R2760" i="16" s="1"/>
  <c r="N2760" i="16" s="1"/>
  <c r="Q1133" i="16"/>
  <c r="R1133" i="16" s="1"/>
  <c r="N1133" i="16" s="1"/>
  <c r="P1133" i="16"/>
  <c r="P1002" i="16"/>
  <c r="Q1002" i="16"/>
  <c r="R1002" i="16" s="1"/>
  <c r="N1002" i="16" s="1"/>
  <c r="P1333" i="16"/>
  <c r="Q1333" i="16"/>
  <c r="R1333" i="16" s="1"/>
  <c r="N1333" i="16" s="1"/>
  <c r="Q885" i="16"/>
  <c r="R885" i="16" s="1"/>
  <c r="N885" i="16" s="1"/>
  <c r="P885" i="16"/>
  <c r="Q264" i="16"/>
  <c r="R264" i="16" s="1"/>
  <c r="N264" i="16" s="1"/>
  <c r="P264" i="16"/>
  <c r="Q772" i="16"/>
  <c r="R772" i="16" s="1"/>
  <c r="N772" i="16" s="1"/>
  <c r="P772" i="16"/>
  <c r="Q85" i="16"/>
  <c r="R85" i="16" s="1"/>
  <c r="N85" i="16" s="1"/>
  <c r="P85" i="16"/>
  <c r="Q516" i="16"/>
  <c r="R516" i="16" s="1"/>
  <c r="N516" i="16" s="1"/>
  <c r="P516" i="16"/>
  <c r="P398" i="16"/>
  <c r="Q398" i="16"/>
  <c r="R398" i="16" s="1"/>
  <c r="N398" i="16" s="1"/>
  <c r="P821" i="16"/>
  <c r="Q821" i="16"/>
  <c r="R821" i="16" s="1"/>
  <c r="N821" i="16" s="1"/>
  <c r="Q740" i="16"/>
  <c r="R740" i="16" s="1"/>
  <c r="N740" i="16" s="1"/>
  <c r="P740" i="16"/>
  <c r="P406" i="16"/>
  <c r="Q406" i="16"/>
  <c r="R406" i="16" s="1"/>
  <c r="N406" i="16" s="1"/>
  <c r="P107" i="16"/>
  <c r="Q107" i="16"/>
  <c r="R107" i="16" s="1"/>
  <c r="N107" i="16" s="1"/>
  <c r="P1766" i="16"/>
  <c r="Q1766" i="16"/>
  <c r="R1766" i="16" s="1"/>
  <c r="N1766" i="16" s="1"/>
  <c r="P1502" i="16"/>
  <c r="Q1502" i="16"/>
  <c r="R1502" i="16" s="1"/>
  <c r="N1502" i="16" s="1"/>
  <c r="Q965" i="16"/>
  <c r="R965" i="16" s="1"/>
  <c r="N965" i="16" s="1"/>
  <c r="P965" i="16"/>
  <c r="Q1709" i="16"/>
  <c r="R1709" i="16" s="1"/>
  <c r="N1709" i="16" s="1"/>
  <c r="P1709" i="16"/>
  <c r="P1724" i="16"/>
  <c r="Q1724" i="16"/>
  <c r="R1724" i="16" s="1"/>
  <c r="N1724" i="16" s="1"/>
  <c r="P1498" i="16"/>
  <c r="Q1498" i="16"/>
  <c r="R1498" i="16" s="1"/>
  <c r="N1498" i="16" s="1"/>
  <c r="Q361" i="16"/>
  <c r="R361" i="16" s="1"/>
  <c r="N361" i="16" s="1"/>
  <c r="P361" i="16"/>
  <c r="P87" i="16"/>
  <c r="Q87" i="16"/>
  <c r="R87" i="16" s="1"/>
  <c r="N87" i="16" s="1"/>
  <c r="Q784" i="16"/>
  <c r="R784" i="16" s="1"/>
  <c r="N784" i="16" s="1"/>
  <c r="P784" i="16"/>
  <c r="P690" i="16"/>
  <c r="Q690" i="16"/>
  <c r="R690" i="16" s="1"/>
  <c r="N690" i="16" s="1"/>
  <c r="Q608" i="16"/>
  <c r="R608" i="16" s="1"/>
  <c r="N608" i="16" s="1"/>
  <c r="P608" i="16"/>
  <c r="Q273" i="16"/>
  <c r="R273" i="16" s="1"/>
  <c r="N273" i="16" s="1"/>
  <c r="P273" i="16"/>
  <c r="Q1008" i="16"/>
  <c r="R1008" i="16" s="1"/>
  <c r="N1008" i="16" s="1"/>
  <c r="P1008" i="16"/>
  <c r="Q1633" i="16"/>
  <c r="R1633" i="16" s="1"/>
  <c r="N1633" i="16" s="1"/>
  <c r="P1633" i="16"/>
  <c r="P1371" i="16"/>
  <c r="Q1371" i="16"/>
  <c r="R1371" i="16" s="1"/>
  <c r="N1371" i="16" s="1"/>
  <c r="P834" i="16"/>
  <c r="Q834" i="16"/>
  <c r="R834" i="16" s="1"/>
  <c r="N834" i="16" s="1"/>
  <c r="Q1577" i="16"/>
  <c r="R1577" i="16" s="1"/>
  <c r="N1577" i="16" s="1"/>
  <c r="P1577" i="16"/>
  <c r="P1592" i="16"/>
  <c r="Q1592" i="16"/>
  <c r="R1592" i="16" s="1"/>
  <c r="N1592" i="16" s="1"/>
  <c r="P1354" i="16"/>
  <c r="Q1354" i="16"/>
  <c r="R1354" i="16" s="1"/>
  <c r="N1354" i="16" s="1"/>
  <c r="Q949" i="16"/>
  <c r="R949" i="16" s="1"/>
  <c r="N949" i="16" s="1"/>
  <c r="P949" i="16"/>
  <c r="Q687" i="16"/>
  <c r="R687" i="16" s="1"/>
  <c r="N687" i="16" s="1"/>
  <c r="P687" i="16"/>
  <c r="Q329" i="16"/>
  <c r="R329" i="16" s="1"/>
  <c r="N329" i="16" s="1"/>
  <c r="P329" i="16"/>
  <c r="Q487" i="16"/>
  <c r="R487" i="16" s="1"/>
  <c r="N487" i="16" s="1"/>
  <c r="P487" i="16"/>
  <c r="Q177" i="16"/>
  <c r="R177" i="16" s="1"/>
  <c r="N177" i="16" s="1"/>
  <c r="P177" i="16"/>
  <c r="P874" i="16"/>
  <c r="Q874" i="16"/>
  <c r="R874" i="16" s="1"/>
  <c r="N874" i="16" s="1"/>
  <c r="Q576" i="16"/>
  <c r="R576" i="16" s="1"/>
  <c r="N576" i="16" s="1"/>
  <c r="P576" i="16"/>
  <c r="P1250" i="16"/>
  <c r="Q1250" i="16"/>
  <c r="R1250" i="16" s="1"/>
  <c r="N1250" i="16" s="1"/>
  <c r="Q1960" i="16"/>
  <c r="R1960" i="16" s="1"/>
  <c r="N1960" i="16" s="1"/>
  <c r="P1960" i="16"/>
  <c r="P1422" i="16"/>
  <c r="Q1422" i="16"/>
  <c r="R1422" i="16" s="1"/>
  <c r="N1422" i="16" s="1"/>
  <c r="Q1471" i="16"/>
  <c r="R1471" i="16" s="1"/>
  <c r="N1471" i="16" s="1"/>
  <c r="P1471" i="16"/>
  <c r="Q1185" i="16"/>
  <c r="R1185" i="16" s="1"/>
  <c r="N1185" i="16" s="1"/>
  <c r="P1185" i="16"/>
  <c r="Q2014" i="16"/>
  <c r="R2014" i="16" s="1"/>
  <c r="N2014" i="16" s="1"/>
  <c r="P2014" i="16"/>
  <c r="Q961" i="16"/>
  <c r="R961" i="16" s="1"/>
  <c r="N961" i="16" s="1"/>
  <c r="P961" i="16"/>
  <c r="Q699" i="16"/>
  <c r="R699" i="16" s="1"/>
  <c r="N699" i="16" s="1"/>
  <c r="P699" i="16"/>
  <c r="Q341" i="16"/>
  <c r="R341" i="16" s="1"/>
  <c r="N341" i="16" s="1"/>
  <c r="P341" i="16"/>
  <c r="P498" i="16"/>
  <c r="Q498" i="16"/>
  <c r="R498" i="16" s="1"/>
  <c r="N498" i="16" s="1"/>
  <c r="Q189" i="16"/>
  <c r="R189" i="16" s="1"/>
  <c r="N189" i="16" s="1"/>
  <c r="P189" i="16"/>
  <c r="P886" i="16"/>
  <c r="Q886" i="16"/>
  <c r="R886" i="16" s="1"/>
  <c r="N886" i="16" s="1"/>
  <c r="Q588" i="16"/>
  <c r="R588" i="16" s="1"/>
  <c r="N588" i="16" s="1"/>
  <c r="P588" i="16"/>
  <c r="P1262" i="16"/>
  <c r="Q1262" i="16"/>
  <c r="R1262" i="16" s="1"/>
  <c r="N1262" i="16" s="1"/>
  <c r="P1971" i="16"/>
  <c r="Q1971" i="16"/>
  <c r="R1971" i="16" s="1"/>
  <c r="N1971" i="16" s="1"/>
  <c r="Q1433" i="16"/>
  <c r="R1433" i="16" s="1"/>
  <c r="N1433" i="16" s="1"/>
  <c r="P1433" i="16"/>
  <c r="Q1483" i="16"/>
  <c r="R1483" i="16" s="1"/>
  <c r="N1483" i="16" s="1"/>
  <c r="P1483" i="16"/>
  <c r="Q1197" i="16"/>
  <c r="R1197" i="16" s="1"/>
  <c r="N1197" i="16" s="1"/>
  <c r="P1197" i="16"/>
  <c r="Q2026" i="16"/>
  <c r="R2026" i="16" s="1"/>
  <c r="N2026" i="16" s="1"/>
  <c r="P2026" i="16"/>
  <c r="P828" i="16"/>
  <c r="Q828" i="16"/>
  <c r="R828" i="16" s="1"/>
  <c r="N828" i="16" s="1"/>
  <c r="P566" i="16"/>
  <c r="Q566" i="16"/>
  <c r="R566" i="16" s="1"/>
  <c r="N566" i="16" s="1"/>
  <c r="Q209" i="16"/>
  <c r="R209" i="16" s="1"/>
  <c r="N209" i="16" s="1"/>
  <c r="P209" i="16"/>
  <c r="Q367" i="16"/>
  <c r="R367" i="16" s="1"/>
  <c r="N367" i="16" s="1"/>
  <c r="P367" i="16"/>
  <c r="Q45" i="16"/>
  <c r="R45" i="16" s="1"/>
  <c r="N45" i="16" s="1"/>
  <c r="P45" i="16"/>
  <c r="P742" i="16"/>
  <c r="Q742" i="16"/>
  <c r="R742" i="16" s="1"/>
  <c r="N742" i="16" s="1"/>
  <c r="Q456" i="16"/>
  <c r="R456" i="16" s="1"/>
  <c r="N456" i="16" s="1"/>
  <c r="P456" i="16"/>
  <c r="P1130" i="16"/>
  <c r="Q1130" i="16"/>
  <c r="R1130" i="16" s="1"/>
  <c r="N1130" i="16" s="1"/>
  <c r="P1840" i="16"/>
  <c r="Q1840" i="16"/>
  <c r="R1840" i="16" s="1"/>
  <c r="N1840" i="16" s="1"/>
  <c r="Q1301" i="16"/>
  <c r="R1301" i="16" s="1"/>
  <c r="N1301" i="16" s="1"/>
  <c r="P1301" i="16"/>
  <c r="Q1339" i="16"/>
  <c r="R1339" i="16" s="1"/>
  <c r="N1339" i="16" s="1"/>
  <c r="P1339" i="16"/>
  <c r="Q2060" i="16"/>
  <c r="R2060" i="16" s="1"/>
  <c r="N2060" i="16" s="1"/>
  <c r="P2060" i="16"/>
  <c r="Q1870" i="16"/>
  <c r="R1870" i="16" s="1"/>
  <c r="N1870" i="16" s="1"/>
  <c r="P1870" i="16"/>
  <c r="P314" i="16"/>
  <c r="Q314" i="16"/>
  <c r="R314" i="16" s="1"/>
  <c r="N314" i="16" s="1"/>
  <c r="P1011" i="16"/>
  <c r="Q1011" i="16"/>
  <c r="R1011" i="16" s="1"/>
  <c r="N1011" i="16" s="1"/>
  <c r="Q653" i="16"/>
  <c r="R653" i="16" s="1"/>
  <c r="N653" i="16" s="1"/>
  <c r="P653" i="16"/>
  <c r="Q811" i="16"/>
  <c r="R811" i="16" s="1"/>
  <c r="N811" i="16" s="1"/>
  <c r="P811" i="16"/>
  <c r="Q501" i="16"/>
  <c r="R501" i="16" s="1"/>
  <c r="N501" i="16" s="1"/>
  <c r="P501" i="16"/>
  <c r="Q167" i="16"/>
  <c r="R167" i="16" s="1"/>
  <c r="N167" i="16" s="1"/>
  <c r="P167" i="16"/>
  <c r="Q899" i="16"/>
  <c r="R899" i="16" s="1"/>
  <c r="N899" i="16" s="1"/>
  <c r="P899" i="16"/>
  <c r="P1575" i="16"/>
  <c r="Q1575" i="16"/>
  <c r="R1575" i="16" s="1"/>
  <c r="N1575" i="16" s="1"/>
  <c r="Q1276" i="16"/>
  <c r="R1276" i="16" s="1"/>
  <c r="N1276" i="16" s="1"/>
  <c r="P1276" i="16"/>
  <c r="Q1745" i="16"/>
  <c r="R1745" i="16" s="1"/>
  <c r="N1745" i="16" s="1"/>
  <c r="P1745" i="16"/>
  <c r="P1808" i="16"/>
  <c r="Q1808" i="16"/>
  <c r="R1808" i="16" s="1"/>
  <c r="N1808" i="16" s="1"/>
  <c r="Q1509" i="16"/>
  <c r="R1509" i="16" s="1"/>
  <c r="N1509" i="16" s="1"/>
  <c r="P1509" i="16"/>
  <c r="Q1367" i="16"/>
  <c r="R1367" i="16" s="1"/>
  <c r="N1367" i="16" s="1"/>
  <c r="P1367" i="16"/>
  <c r="Q181" i="16"/>
  <c r="R181" i="16" s="1"/>
  <c r="N181" i="16" s="1"/>
  <c r="P181" i="16"/>
  <c r="Q879" i="16"/>
  <c r="R879" i="16" s="1"/>
  <c r="N879" i="16" s="1"/>
  <c r="P879" i="16"/>
  <c r="P522" i="16"/>
  <c r="Q522" i="16"/>
  <c r="R522" i="16" s="1"/>
  <c r="N522" i="16" s="1"/>
  <c r="Q680" i="16"/>
  <c r="R680" i="16" s="1"/>
  <c r="N680" i="16" s="1"/>
  <c r="P680" i="16"/>
  <c r="Q369" i="16"/>
  <c r="R369" i="16" s="1"/>
  <c r="N369" i="16" s="1"/>
  <c r="P369" i="16"/>
  <c r="P1066" i="16"/>
  <c r="Q1066" i="16"/>
  <c r="R1066" i="16" s="1"/>
  <c r="N1066" i="16" s="1"/>
  <c r="Q768" i="16"/>
  <c r="R768" i="16" s="1"/>
  <c r="N768" i="16" s="1"/>
  <c r="P768" i="16"/>
  <c r="Q1441" i="16"/>
  <c r="R1441" i="16" s="1"/>
  <c r="N1441" i="16" s="1"/>
  <c r="P1441" i="16"/>
  <c r="Q1144" i="16"/>
  <c r="R1144" i="16" s="1"/>
  <c r="N1144" i="16" s="1"/>
  <c r="P1144" i="16"/>
  <c r="P1612" i="16"/>
  <c r="Q1612" i="16"/>
  <c r="R1612" i="16" s="1"/>
  <c r="N1612" i="16" s="1"/>
  <c r="Q1675" i="16"/>
  <c r="R1675" i="16" s="1"/>
  <c r="N1675" i="16" s="1"/>
  <c r="P1675" i="16"/>
  <c r="Q1377" i="16"/>
  <c r="R1377" i="16" s="1"/>
  <c r="N1377" i="16" s="1"/>
  <c r="P1377" i="16"/>
  <c r="Q1211" i="16"/>
  <c r="R1211" i="16" s="1"/>
  <c r="N1211" i="16" s="1"/>
  <c r="P1211" i="16"/>
  <c r="Q316" i="16"/>
  <c r="R316" i="16" s="1"/>
  <c r="N316" i="16" s="1"/>
  <c r="P316" i="16"/>
  <c r="Q1001" i="16"/>
  <c r="R1001" i="16" s="1"/>
  <c r="N1001" i="16" s="1"/>
  <c r="P1001" i="16"/>
  <c r="Q116" i="16"/>
  <c r="R116" i="16" s="1"/>
  <c r="N116" i="16" s="1"/>
  <c r="P116" i="16"/>
  <c r="Q824" i="16"/>
  <c r="R824" i="16" s="1"/>
  <c r="N824" i="16" s="1"/>
  <c r="P824" i="16"/>
  <c r="Q490" i="16"/>
  <c r="R490" i="16" s="1"/>
  <c r="N490" i="16" s="1"/>
  <c r="P490" i="16"/>
  <c r="Q192" i="16"/>
  <c r="R192" i="16" s="1"/>
  <c r="N192" i="16" s="1"/>
  <c r="P192" i="16"/>
  <c r="Q1849" i="16"/>
  <c r="R1849" i="16" s="1"/>
  <c r="N1849" i="16" s="1"/>
  <c r="P1849" i="16"/>
  <c r="P1586" i="16"/>
  <c r="Q1586" i="16"/>
  <c r="R1586" i="16" s="1"/>
  <c r="N1586" i="16" s="1"/>
  <c r="Q1049" i="16"/>
  <c r="R1049" i="16" s="1"/>
  <c r="N1049" i="16" s="1"/>
  <c r="P1049" i="16"/>
  <c r="Q1794" i="16"/>
  <c r="R1794" i="16" s="1"/>
  <c r="N1794" i="16" s="1"/>
  <c r="P1794" i="16"/>
  <c r="Q1807" i="16"/>
  <c r="R1807" i="16" s="1"/>
  <c r="N1807" i="16" s="1"/>
  <c r="P1807" i="16"/>
  <c r="Q1593" i="16"/>
  <c r="R1593" i="16" s="1"/>
  <c r="N1593" i="16" s="1"/>
  <c r="P1593" i="16"/>
  <c r="Q589" i="16"/>
  <c r="R589" i="16" s="1"/>
  <c r="N589" i="16" s="1"/>
  <c r="P589" i="16"/>
  <c r="P327" i="16"/>
  <c r="Q327" i="16"/>
  <c r="R327" i="16" s="1"/>
  <c r="N327" i="16" s="1"/>
  <c r="Q1012" i="16"/>
  <c r="R1012" i="16" s="1"/>
  <c r="N1012" i="16" s="1"/>
  <c r="P1012" i="16"/>
  <c r="Q128" i="16"/>
  <c r="R128" i="16" s="1"/>
  <c r="N128" i="16" s="1"/>
  <c r="P128" i="16"/>
  <c r="Q835" i="16"/>
  <c r="R835" i="16" s="1"/>
  <c r="N835" i="16" s="1"/>
  <c r="P835" i="16"/>
  <c r="P502" i="16"/>
  <c r="Q502" i="16"/>
  <c r="R502" i="16" s="1"/>
  <c r="N502" i="16" s="1"/>
  <c r="Q204" i="16"/>
  <c r="R204" i="16" s="1"/>
  <c r="N204" i="16" s="1"/>
  <c r="P204" i="16"/>
  <c r="Q1861" i="16"/>
  <c r="R1861" i="16" s="1"/>
  <c r="N1861" i="16" s="1"/>
  <c r="P1861" i="16"/>
  <c r="Q1599" i="16"/>
  <c r="R1599" i="16" s="1"/>
  <c r="N1599" i="16" s="1"/>
  <c r="P1599" i="16"/>
  <c r="Q1061" i="16"/>
  <c r="R1061" i="16" s="1"/>
  <c r="N1061" i="16" s="1"/>
  <c r="P1061" i="16"/>
  <c r="Q1087" i="16"/>
  <c r="R1087" i="16" s="1"/>
  <c r="N1087" i="16" s="1"/>
  <c r="P1087" i="16"/>
  <c r="Q1819" i="16"/>
  <c r="R1819" i="16" s="1"/>
  <c r="N1819" i="16" s="1"/>
  <c r="P1819" i="16"/>
  <c r="Q1606" i="16"/>
  <c r="R1606" i="16" s="1"/>
  <c r="N1606" i="16" s="1"/>
  <c r="P1606" i="16"/>
  <c r="Q457" i="16"/>
  <c r="R457" i="16" s="1"/>
  <c r="N457" i="16" s="1"/>
  <c r="P457" i="16"/>
  <c r="Q183" i="16"/>
  <c r="R183" i="16" s="1"/>
  <c r="N183" i="16" s="1"/>
  <c r="P183" i="16"/>
  <c r="Q880" i="16"/>
  <c r="R880" i="16" s="1"/>
  <c r="N880" i="16" s="1"/>
  <c r="P880" i="16"/>
  <c r="P786" i="16"/>
  <c r="Q786" i="16"/>
  <c r="R786" i="16" s="1"/>
  <c r="N786" i="16" s="1"/>
  <c r="Q705" i="16"/>
  <c r="R705" i="16" s="1"/>
  <c r="N705" i="16" s="1"/>
  <c r="P705" i="16"/>
  <c r="P370" i="16"/>
  <c r="Q370" i="16"/>
  <c r="R370" i="16" s="1"/>
  <c r="N370" i="16" s="1"/>
  <c r="P60" i="16"/>
  <c r="Q60" i="16"/>
  <c r="R60" i="16" s="1"/>
  <c r="N60" i="16" s="1"/>
  <c r="Q1729" i="16"/>
  <c r="R1729" i="16" s="1"/>
  <c r="N1729" i="16" s="1"/>
  <c r="P1729" i="16"/>
  <c r="Q1467" i="16"/>
  <c r="R1467" i="16" s="1"/>
  <c r="N1467" i="16" s="1"/>
  <c r="P1467" i="16"/>
  <c r="Q929" i="16"/>
  <c r="R929" i="16" s="1"/>
  <c r="N929" i="16" s="1"/>
  <c r="P929" i="16"/>
  <c r="Q1674" i="16"/>
  <c r="R1674" i="16" s="1"/>
  <c r="N1674" i="16" s="1"/>
  <c r="P1674" i="16"/>
  <c r="P1688" i="16"/>
  <c r="Q1688" i="16"/>
  <c r="R1688" i="16" s="1"/>
  <c r="N1688" i="16" s="1"/>
  <c r="P1462" i="16"/>
  <c r="Q1462" i="16"/>
  <c r="R1462" i="16" s="1"/>
  <c r="N1462" i="16" s="1"/>
  <c r="Q326" i="16"/>
  <c r="R326" i="16" s="1"/>
  <c r="N326" i="16" s="1"/>
  <c r="P326" i="16"/>
  <c r="Q48" i="16"/>
  <c r="R48" i="16" s="1"/>
  <c r="N48" i="16" s="1"/>
  <c r="P48" i="16"/>
  <c r="P749" i="16"/>
  <c r="Q749" i="16"/>
  <c r="R749" i="16" s="1"/>
  <c r="N749" i="16" s="1"/>
  <c r="P654" i="16"/>
  <c r="Q654" i="16"/>
  <c r="R654" i="16" s="1"/>
  <c r="N654" i="16" s="1"/>
  <c r="Q572" i="16"/>
  <c r="R572" i="16" s="1"/>
  <c r="N572" i="16" s="1"/>
  <c r="P572" i="16"/>
  <c r="P238" i="16"/>
  <c r="Q238" i="16"/>
  <c r="R238" i="16" s="1"/>
  <c r="N238" i="16" s="1"/>
  <c r="Q971" i="16"/>
  <c r="R971" i="16" s="1"/>
  <c r="N971" i="16" s="1"/>
  <c r="P971" i="16"/>
  <c r="Q1598" i="16"/>
  <c r="R1598" i="16" s="1"/>
  <c r="N1598" i="16" s="1"/>
  <c r="P1598" i="16"/>
  <c r="Q1335" i="16"/>
  <c r="R1335" i="16" s="1"/>
  <c r="N1335" i="16" s="1"/>
  <c r="P1335" i="16"/>
  <c r="Q2056" i="16"/>
  <c r="R2056" i="16" s="1"/>
  <c r="N2056" i="16" s="1"/>
  <c r="P2056" i="16"/>
  <c r="Q1542" i="16"/>
  <c r="R1542" i="16" s="1"/>
  <c r="N1542" i="16" s="1"/>
  <c r="P1542" i="16"/>
  <c r="Q1555" i="16"/>
  <c r="R1555" i="16" s="1"/>
  <c r="N1555" i="16" s="1"/>
  <c r="P1555" i="16"/>
  <c r="P1318" i="16"/>
  <c r="Q1318" i="16"/>
  <c r="R1318" i="16" s="1"/>
  <c r="N1318" i="16" s="1"/>
  <c r="P54" i="16"/>
  <c r="Q54" i="16"/>
  <c r="R54" i="16" s="1"/>
  <c r="N54" i="16" s="1"/>
  <c r="P818" i="16"/>
  <c r="Q818" i="16"/>
  <c r="R818" i="16" s="1"/>
  <c r="N818" i="16" s="1"/>
  <c r="Q472" i="16"/>
  <c r="R472" i="16" s="1"/>
  <c r="N472" i="16" s="1"/>
  <c r="P472" i="16"/>
  <c r="Q377" i="16"/>
  <c r="R377" i="16" s="1"/>
  <c r="N377" i="16" s="1"/>
  <c r="P377" i="16"/>
  <c r="P284" i="16"/>
  <c r="Q284" i="16"/>
  <c r="R284" i="16" s="1"/>
  <c r="N284" i="16" s="1"/>
  <c r="P1006" i="16"/>
  <c r="Q1006" i="16"/>
  <c r="R1006" i="16" s="1"/>
  <c r="N1006" i="16" s="1"/>
  <c r="Q695" i="16"/>
  <c r="R695" i="16" s="1"/>
  <c r="N695" i="16" s="1"/>
  <c r="P695" i="16"/>
  <c r="Q1320" i="16"/>
  <c r="R1320" i="16" s="1"/>
  <c r="N1320" i="16" s="1"/>
  <c r="P1320" i="16"/>
  <c r="P2078" i="16"/>
  <c r="Q2078" i="16"/>
  <c r="R2078" i="16" s="1"/>
  <c r="N2078" i="16" s="1"/>
  <c r="Q1779" i="16"/>
  <c r="R1779" i="16" s="1"/>
  <c r="N1779" i="16" s="1"/>
  <c r="P1779" i="16"/>
  <c r="Q1265" i="16"/>
  <c r="R1265" i="16" s="1"/>
  <c r="N1265" i="16" s="1"/>
  <c r="P1265" i="16"/>
  <c r="Q1280" i="16"/>
  <c r="R1280" i="16" s="1"/>
  <c r="N1280" i="16" s="1"/>
  <c r="P1280" i="16"/>
  <c r="Q2013" i="16"/>
  <c r="R2013" i="16" s="1"/>
  <c r="N2013" i="16" s="1"/>
  <c r="P2013" i="16"/>
  <c r="Q2016" i="16"/>
  <c r="R2016" i="16" s="1"/>
  <c r="N2016" i="16" s="1"/>
  <c r="P2016" i="16"/>
  <c r="Q1547" i="16"/>
  <c r="R1547" i="16" s="1"/>
  <c r="N1547" i="16" s="1"/>
  <c r="P1547" i="16"/>
  <c r="Q2232" i="16"/>
  <c r="R2232" i="16" s="1"/>
  <c r="N2232" i="16" s="1"/>
  <c r="P2232" i="16"/>
  <c r="Q2173" i="16"/>
  <c r="R2173" i="16" s="1"/>
  <c r="N2173" i="16" s="1"/>
  <c r="P2173" i="16"/>
  <c r="Q2128" i="16"/>
  <c r="R2128" i="16" s="1"/>
  <c r="N2128" i="16" s="1"/>
  <c r="P2128" i="16"/>
  <c r="Q3617" i="16"/>
  <c r="R3617" i="16" s="1"/>
  <c r="N3617" i="16" s="1"/>
  <c r="P3617" i="16"/>
  <c r="Q3785" i="16"/>
  <c r="R3785" i="16" s="1"/>
  <c r="N3785" i="16" s="1"/>
  <c r="P3785" i="16"/>
  <c r="Q3426" i="16"/>
  <c r="R3426" i="16" s="1"/>
  <c r="N3426" i="16" s="1"/>
  <c r="P3426" i="16"/>
  <c r="Q3425" i="16"/>
  <c r="R3425" i="16" s="1"/>
  <c r="N3425" i="16" s="1"/>
  <c r="P3425" i="16"/>
  <c r="Q3667" i="16"/>
  <c r="R3667" i="16" s="1"/>
  <c r="N3667" i="16" s="1"/>
  <c r="P3667" i="16"/>
  <c r="Q3620" i="16"/>
  <c r="R3620" i="16" s="1"/>
  <c r="N3620" i="16" s="1"/>
  <c r="P3620" i="16"/>
  <c r="Q3525" i="16"/>
  <c r="R3525" i="16" s="1"/>
  <c r="N3525" i="16" s="1"/>
  <c r="P3525" i="16"/>
  <c r="P3454" i="16"/>
  <c r="Q3454" i="16"/>
  <c r="R3454" i="16" s="1"/>
  <c r="N3454" i="16" s="1"/>
  <c r="Q3407" i="16"/>
  <c r="R3407" i="16" s="1"/>
  <c r="N3407" i="16" s="1"/>
  <c r="P3407" i="16"/>
  <c r="Q3349" i="16"/>
  <c r="R3349" i="16" s="1"/>
  <c r="N3349" i="16" s="1"/>
  <c r="P3349" i="16"/>
  <c r="Q2246" i="16"/>
  <c r="R2246" i="16" s="1"/>
  <c r="N2246" i="16" s="1"/>
  <c r="P2246" i="16"/>
  <c r="Q2186" i="16"/>
  <c r="R2186" i="16" s="1"/>
  <c r="N2186" i="16" s="1"/>
  <c r="P2186" i="16"/>
  <c r="Q2140" i="16"/>
  <c r="R2140" i="16" s="1"/>
  <c r="N2140" i="16" s="1"/>
  <c r="P2140" i="16"/>
  <c r="Q3725" i="16"/>
  <c r="R3725" i="16" s="1"/>
  <c r="N3725" i="16" s="1"/>
  <c r="P3725" i="16"/>
  <c r="Q3796" i="16"/>
  <c r="R3796" i="16" s="1"/>
  <c r="N3796" i="16" s="1"/>
  <c r="P3796" i="16"/>
  <c r="P3436" i="16"/>
  <c r="Q3436" i="16"/>
  <c r="R3436" i="16" s="1"/>
  <c r="N3436" i="16" s="1"/>
  <c r="P3438" i="16"/>
  <c r="Q3438" i="16"/>
  <c r="R3438" i="16" s="1"/>
  <c r="N3438" i="16" s="1"/>
  <c r="P3678" i="16"/>
  <c r="Q3678" i="16"/>
  <c r="R3678" i="16" s="1"/>
  <c r="N3678" i="16" s="1"/>
  <c r="Q3633" i="16"/>
  <c r="R3633" i="16" s="1"/>
  <c r="N3633" i="16" s="1"/>
  <c r="P3633" i="16"/>
  <c r="Q3537" i="16"/>
  <c r="R3537" i="16" s="1"/>
  <c r="N3537" i="16" s="1"/>
  <c r="P3537" i="16"/>
  <c r="Q3466" i="16"/>
  <c r="R3466" i="16" s="1"/>
  <c r="N3466" i="16" s="1"/>
  <c r="P3466" i="16"/>
  <c r="Q3419" i="16"/>
  <c r="R3419" i="16" s="1"/>
  <c r="N3419" i="16" s="1"/>
  <c r="P3419" i="16"/>
  <c r="P3360" i="16"/>
  <c r="Q3360" i="16"/>
  <c r="R3360" i="16" s="1"/>
  <c r="N3360" i="16" s="1"/>
  <c r="P2701" i="16"/>
  <c r="Q2701" i="16"/>
  <c r="R2701" i="16" s="1"/>
  <c r="N2701" i="16" s="1"/>
  <c r="Q2642" i="16"/>
  <c r="R2642" i="16" s="1"/>
  <c r="N2642" i="16" s="1"/>
  <c r="P2642" i="16"/>
  <c r="P2583" i="16"/>
  <c r="Q2583" i="16"/>
  <c r="R2583" i="16" s="1"/>
  <c r="N2583" i="16" s="1"/>
  <c r="Q2512" i="16"/>
  <c r="R2512" i="16" s="1"/>
  <c r="N2512" i="16" s="1"/>
  <c r="P2512" i="16"/>
  <c r="Q2153" i="16"/>
  <c r="R2153" i="16" s="1"/>
  <c r="N2153" i="16" s="1"/>
  <c r="P2153" i="16"/>
  <c r="P2118" i="16"/>
  <c r="Q2118" i="16"/>
  <c r="R2118" i="16" s="1"/>
  <c r="N2118" i="16" s="1"/>
  <c r="Q2395" i="16"/>
  <c r="R2395" i="16" s="1"/>
  <c r="N2395" i="16" s="1"/>
  <c r="P2395" i="16"/>
  <c r="Q2336" i="16"/>
  <c r="R2336" i="16" s="1"/>
  <c r="N2336" i="16" s="1"/>
  <c r="P2336" i="16"/>
  <c r="Q2241" i="16"/>
  <c r="R2241" i="16" s="1"/>
  <c r="N2241" i="16" s="1"/>
  <c r="P2241" i="16"/>
  <c r="Q2170" i="16"/>
  <c r="R2170" i="16" s="1"/>
  <c r="N2170" i="16" s="1"/>
  <c r="P2170" i="16"/>
  <c r="Q2136" i="16"/>
  <c r="R2136" i="16" s="1"/>
  <c r="N2136" i="16" s="1"/>
  <c r="P2136" i="16"/>
  <c r="Q3630" i="16"/>
  <c r="R3630" i="16" s="1"/>
  <c r="N3630" i="16" s="1"/>
  <c r="P3630" i="16"/>
  <c r="P3804" i="16"/>
  <c r="Q3804" i="16"/>
  <c r="R3804" i="16" s="1"/>
  <c r="N3804" i="16" s="1"/>
  <c r="Q2714" i="16"/>
  <c r="R2714" i="16" s="1"/>
  <c r="N2714" i="16" s="1"/>
  <c r="P2714" i="16"/>
  <c r="P2653" i="16"/>
  <c r="Q2653" i="16"/>
  <c r="R2653" i="16" s="1"/>
  <c r="N2653" i="16" s="1"/>
  <c r="Q2595" i="16"/>
  <c r="R2595" i="16" s="1"/>
  <c r="N2595" i="16" s="1"/>
  <c r="P2595" i="16"/>
  <c r="P2525" i="16"/>
  <c r="Q2525" i="16"/>
  <c r="R2525" i="16" s="1"/>
  <c r="N2525" i="16" s="1"/>
  <c r="Q2164" i="16"/>
  <c r="R2164" i="16" s="1"/>
  <c r="N2164" i="16" s="1"/>
  <c r="P2164" i="16"/>
  <c r="Q2130" i="16"/>
  <c r="R2130" i="16" s="1"/>
  <c r="N2130" i="16" s="1"/>
  <c r="P2130" i="16"/>
  <c r="P2407" i="16"/>
  <c r="Q2407" i="16"/>
  <c r="R2407" i="16" s="1"/>
  <c r="N2407" i="16" s="1"/>
  <c r="Q2348" i="16"/>
  <c r="R2348" i="16" s="1"/>
  <c r="N2348" i="16" s="1"/>
  <c r="P2348" i="16"/>
  <c r="Q2253" i="16"/>
  <c r="R2253" i="16" s="1"/>
  <c r="N2253" i="16" s="1"/>
  <c r="P2253" i="16"/>
  <c r="Q2181" i="16"/>
  <c r="R2181" i="16" s="1"/>
  <c r="N2181" i="16" s="1"/>
  <c r="P2181" i="16"/>
  <c r="P2147" i="16"/>
  <c r="Q2147" i="16"/>
  <c r="R2147" i="16" s="1"/>
  <c r="N2147" i="16" s="1"/>
  <c r="P3736" i="16"/>
  <c r="Q3736" i="16"/>
  <c r="R3736" i="16" s="1"/>
  <c r="N3736" i="16" s="1"/>
  <c r="Q3816" i="16"/>
  <c r="R3816" i="16" s="1"/>
  <c r="N3816" i="16" s="1"/>
  <c r="P3816" i="16"/>
  <c r="Q3013" i="16"/>
  <c r="R3013" i="16" s="1"/>
  <c r="N3013" i="16" s="1"/>
  <c r="P3013" i="16"/>
  <c r="Q2978" i="16"/>
  <c r="R2978" i="16" s="1"/>
  <c r="N2978" i="16" s="1"/>
  <c r="P2978" i="16"/>
  <c r="P2896" i="16"/>
  <c r="Q2896" i="16"/>
  <c r="R2896" i="16" s="1"/>
  <c r="N2896" i="16" s="1"/>
  <c r="Q2824" i="16"/>
  <c r="R2824" i="16" s="1"/>
  <c r="N2824" i="16" s="1"/>
  <c r="P2824" i="16"/>
  <c r="Q2464" i="16"/>
  <c r="R2464" i="16" s="1"/>
  <c r="N2464" i="16" s="1"/>
  <c r="P2464" i="16"/>
  <c r="Q2430" i="16"/>
  <c r="R2430" i="16" s="1"/>
  <c r="N2430" i="16" s="1"/>
  <c r="P2430" i="16"/>
  <c r="Q2707" i="16"/>
  <c r="R2707" i="16" s="1"/>
  <c r="N2707" i="16" s="1"/>
  <c r="P2707" i="16"/>
  <c r="Q2648" i="16"/>
  <c r="R2648" i="16" s="1"/>
  <c r="N2648" i="16" s="1"/>
  <c r="P2648" i="16"/>
  <c r="Q2565" i="16"/>
  <c r="R2565" i="16" s="1"/>
  <c r="N2565" i="16" s="1"/>
  <c r="P2565" i="16"/>
  <c r="P2482" i="16"/>
  <c r="Q2482" i="16"/>
  <c r="R2482" i="16" s="1"/>
  <c r="N2482" i="16" s="1"/>
  <c r="P2447" i="16"/>
  <c r="Q2447" i="16"/>
  <c r="R2447" i="16" s="1"/>
  <c r="N2447" i="16" s="1"/>
  <c r="Q2376" i="16"/>
  <c r="R2376" i="16" s="1"/>
  <c r="N2376" i="16" s="1"/>
  <c r="P2376" i="16"/>
  <c r="Q1308" i="16"/>
  <c r="R1308" i="16" s="1"/>
  <c r="N1308" i="16" s="1"/>
  <c r="P1308" i="16"/>
  <c r="Q3025" i="16"/>
  <c r="R3025" i="16" s="1"/>
  <c r="N3025" i="16" s="1"/>
  <c r="P3025" i="16"/>
  <c r="Q2990" i="16"/>
  <c r="R2990" i="16" s="1"/>
  <c r="N2990" i="16" s="1"/>
  <c r="P2990" i="16"/>
  <c r="Q2907" i="16"/>
  <c r="R2907" i="16" s="1"/>
  <c r="N2907" i="16" s="1"/>
  <c r="P2907" i="16"/>
  <c r="P2837" i="16"/>
  <c r="Q2837" i="16"/>
  <c r="R2837" i="16" s="1"/>
  <c r="N2837" i="16" s="1"/>
  <c r="P2477" i="16"/>
  <c r="Q2477" i="16"/>
  <c r="R2477" i="16" s="1"/>
  <c r="N2477" i="16" s="1"/>
  <c r="Q2454" i="16"/>
  <c r="R2454" i="16" s="1"/>
  <c r="N2454" i="16" s="1"/>
  <c r="P2454" i="16"/>
  <c r="Q2718" i="16"/>
  <c r="R2718" i="16" s="1"/>
  <c r="N2718" i="16" s="1"/>
  <c r="P2718" i="16"/>
  <c r="Q2660" i="16"/>
  <c r="R2660" i="16" s="1"/>
  <c r="N2660" i="16" s="1"/>
  <c r="P2660" i="16"/>
  <c r="P2577" i="16"/>
  <c r="Q2577" i="16"/>
  <c r="R2577" i="16" s="1"/>
  <c r="N2577" i="16" s="1"/>
  <c r="P2493" i="16"/>
  <c r="Q2493" i="16"/>
  <c r="R2493" i="16" s="1"/>
  <c r="N2493" i="16" s="1"/>
  <c r="Q2458" i="16"/>
  <c r="R2458" i="16" s="1"/>
  <c r="N2458" i="16" s="1"/>
  <c r="P2458" i="16"/>
  <c r="Q2388" i="16"/>
  <c r="R2388" i="16" s="1"/>
  <c r="N2388" i="16" s="1"/>
  <c r="P2388" i="16"/>
  <c r="Q1475" i="16"/>
  <c r="R1475" i="16" s="1"/>
  <c r="N1475" i="16" s="1"/>
  <c r="P1475" i="16"/>
  <c r="Q2160" i="16"/>
  <c r="R2160" i="16" s="1"/>
  <c r="N2160" i="16" s="1"/>
  <c r="P2160" i="16"/>
  <c r="Q3762" i="16"/>
  <c r="R3762" i="16" s="1"/>
  <c r="N3762" i="16" s="1"/>
  <c r="P3762" i="16"/>
  <c r="Q3641" i="16"/>
  <c r="R3641" i="16" s="1"/>
  <c r="N3641" i="16" s="1"/>
  <c r="P3641" i="16"/>
  <c r="P3795" i="16"/>
  <c r="Q3795" i="16"/>
  <c r="R3795" i="16" s="1"/>
  <c r="N3795" i="16" s="1"/>
  <c r="Q3712" i="16"/>
  <c r="R3712" i="16" s="1"/>
  <c r="N3712" i="16" s="1"/>
  <c r="P3712" i="16"/>
  <c r="Q3353" i="16"/>
  <c r="R3353" i="16" s="1"/>
  <c r="N3353" i="16" s="1"/>
  <c r="P3353" i="16"/>
  <c r="Q3342" i="16"/>
  <c r="R3342" i="16" s="1"/>
  <c r="N3342" i="16" s="1"/>
  <c r="P3342" i="16"/>
  <c r="Q3596" i="16"/>
  <c r="R3596" i="16" s="1"/>
  <c r="N3596" i="16" s="1"/>
  <c r="P3596" i="16"/>
  <c r="Q3548" i="16"/>
  <c r="R3548" i="16" s="1"/>
  <c r="N3548" i="16" s="1"/>
  <c r="P3548" i="16"/>
  <c r="P3452" i="16"/>
  <c r="Q3452" i="16"/>
  <c r="R3452" i="16" s="1"/>
  <c r="N3452" i="16" s="1"/>
  <c r="P3382" i="16"/>
  <c r="Q3382" i="16"/>
  <c r="R3382" i="16" s="1"/>
  <c r="N3382" i="16" s="1"/>
  <c r="Q3335" i="16"/>
  <c r="R3335" i="16" s="1"/>
  <c r="N3335" i="16" s="1"/>
  <c r="P3335" i="16"/>
  <c r="Q3276" i="16"/>
  <c r="R3276" i="16" s="1"/>
  <c r="N3276" i="16" s="1"/>
  <c r="P3276" i="16"/>
  <c r="Q2174" i="16"/>
  <c r="R2174" i="16" s="1"/>
  <c r="N2174" i="16" s="1"/>
  <c r="P2174" i="16"/>
  <c r="Q2114" i="16"/>
  <c r="R2114" i="16" s="1"/>
  <c r="N2114" i="16" s="1"/>
  <c r="P2114" i="16"/>
  <c r="Q3773" i="16"/>
  <c r="R3773" i="16" s="1"/>
  <c r="N3773" i="16" s="1"/>
  <c r="P3773" i="16"/>
  <c r="P3806" i="16"/>
  <c r="Q3806" i="16"/>
  <c r="R3806" i="16" s="1"/>
  <c r="N3806" i="16" s="1"/>
  <c r="Q3724" i="16"/>
  <c r="R3724" i="16" s="1"/>
  <c r="N3724" i="16" s="1"/>
  <c r="P3724" i="16"/>
  <c r="Q3365" i="16"/>
  <c r="R3365" i="16" s="1"/>
  <c r="N3365" i="16" s="1"/>
  <c r="P3365" i="16"/>
  <c r="Q3354" i="16"/>
  <c r="R3354" i="16" s="1"/>
  <c r="N3354" i="16" s="1"/>
  <c r="P3354" i="16"/>
  <c r="Q3606" i="16"/>
  <c r="R3606" i="16" s="1"/>
  <c r="N3606" i="16" s="1"/>
  <c r="P3606" i="16"/>
  <c r="P3559" i="16"/>
  <c r="Q3559" i="16"/>
  <c r="R3559" i="16" s="1"/>
  <c r="N3559" i="16" s="1"/>
  <c r="Q3465" i="16"/>
  <c r="R3465" i="16" s="1"/>
  <c r="N3465" i="16" s="1"/>
  <c r="P3465" i="16"/>
  <c r="Q3393" i="16"/>
  <c r="R3393" i="16" s="1"/>
  <c r="N3393" i="16" s="1"/>
  <c r="P3393" i="16"/>
  <c r="Q3347" i="16"/>
  <c r="R3347" i="16" s="1"/>
  <c r="N3347" i="16" s="1"/>
  <c r="P3347" i="16"/>
  <c r="Q3288" i="16"/>
  <c r="R3288" i="16" s="1"/>
  <c r="N3288" i="16" s="1"/>
  <c r="P3288" i="16"/>
  <c r="Q2329" i="16"/>
  <c r="R2329" i="16" s="1"/>
  <c r="N2329" i="16" s="1"/>
  <c r="P2329" i="16"/>
  <c r="P2282" i="16"/>
  <c r="Q2282" i="16"/>
  <c r="R2282" i="16" s="1"/>
  <c r="N2282" i="16" s="1"/>
  <c r="P2223" i="16"/>
  <c r="Q2223" i="16"/>
  <c r="R2223" i="16" s="1"/>
  <c r="N2223" i="16" s="1"/>
  <c r="P2139" i="16"/>
  <c r="Q2139" i="16"/>
  <c r="R2139" i="16" s="1"/>
  <c r="N2139" i="16" s="1"/>
  <c r="P3643" i="16"/>
  <c r="Q3643" i="16"/>
  <c r="R3643" i="16" s="1"/>
  <c r="N3643" i="16" s="1"/>
  <c r="Q3701" i="16"/>
  <c r="R3701" i="16" s="1"/>
  <c r="N3701" i="16" s="1"/>
  <c r="P3701" i="16"/>
  <c r="Q3522" i="16"/>
  <c r="R3522" i="16" s="1"/>
  <c r="N3522" i="16" s="1"/>
  <c r="P3522" i="16"/>
  <c r="Q3763" i="16"/>
  <c r="R3763" i="16" s="1"/>
  <c r="N3763" i="16" s="1"/>
  <c r="P3763" i="16"/>
  <c r="Q3717" i="16"/>
  <c r="R3717" i="16" s="1"/>
  <c r="N3717" i="16" s="1"/>
  <c r="P3717" i="16"/>
  <c r="P3622" i="16"/>
  <c r="Q3622" i="16"/>
  <c r="R3622" i="16" s="1"/>
  <c r="N3622" i="16" s="1"/>
  <c r="P3551" i="16"/>
  <c r="Q3551" i="16"/>
  <c r="R3551" i="16" s="1"/>
  <c r="N3551" i="16" s="1"/>
  <c r="P3503" i="16"/>
  <c r="Q3503" i="16"/>
  <c r="R3503" i="16" s="1"/>
  <c r="N3503" i="16" s="1"/>
  <c r="Q3444" i="16"/>
  <c r="R3444" i="16" s="1"/>
  <c r="N3444" i="16" s="1"/>
  <c r="P3444" i="16"/>
  <c r="P2075" i="16"/>
  <c r="Q2075" i="16"/>
  <c r="R2075" i="16" s="1"/>
  <c r="N2075" i="16" s="1"/>
  <c r="Q3793" i="16"/>
  <c r="R3793" i="16" s="1"/>
  <c r="N3793" i="16" s="1"/>
  <c r="P3793" i="16"/>
  <c r="Q3758" i="16"/>
  <c r="R3758" i="16" s="1"/>
  <c r="N3758" i="16" s="1"/>
  <c r="P3758" i="16"/>
  <c r="Q3687" i="16"/>
  <c r="R3687" i="16" s="1"/>
  <c r="N3687" i="16" s="1"/>
  <c r="P3687" i="16"/>
  <c r="Q3604" i="16"/>
  <c r="R3604" i="16" s="1"/>
  <c r="N3604" i="16" s="1"/>
  <c r="P3604" i="16"/>
  <c r="Q3245" i="16"/>
  <c r="R3245" i="16" s="1"/>
  <c r="N3245" i="16" s="1"/>
  <c r="P3245" i="16"/>
  <c r="Q3221" i="16"/>
  <c r="R3221" i="16" s="1"/>
  <c r="N3221" i="16" s="1"/>
  <c r="P3221" i="16"/>
  <c r="P3487" i="16"/>
  <c r="Q3487" i="16"/>
  <c r="R3487" i="16" s="1"/>
  <c r="N3487" i="16" s="1"/>
  <c r="P3428" i="16"/>
  <c r="Q3428" i="16"/>
  <c r="R3428" i="16" s="1"/>
  <c r="N3428" i="16" s="1"/>
  <c r="Q3345" i="16"/>
  <c r="R3345" i="16" s="1"/>
  <c r="N3345" i="16" s="1"/>
  <c r="P3345" i="16"/>
  <c r="Q3275" i="16"/>
  <c r="R3275" i="16" s="1"/>
  <c r="N3275" i="16" s="1"/>
  <c r="P3275" i="16"/>
  <c r="P3227" i="16"/>
  <c r="Q3227" i="16"/>
  <c r="R3227" i="16" s="1"/>
  <c r="N3227" i="16" s="1"/>
  <c r="Q3167" i="16"/>
  <c r="R3167" i="16" s="1"/>
  <c r="N3167" i="16" s="1"/>
  <c r="P3167" i="16"/>
  <c r="P2209" i="16"/>
  <c r="Q2209" i="16"/>
  <c r="R2209" i="16" s="1"/>
  <c r="N2209" i="16" s="1"/>
  <c r="P2150" i="16"/>
  <c r="Q2150" i="16"/>
  <c r="R2150" i="16" s="1"/>
  <c r="N2150" i="16" s="1"/>
  <c r="P2103" i="16"/>
  <c r="Q2103" i="16"/>
  <c r="R2103" i="16" s="1"/>
  <c r="N2103" i="16" s="1"/>
  <c r="Q3842" i="16"/>
  <c r="R3842" i="16" s="1"/>
  <c r="N3842" i="16" s="1"/>
  <c r="P3842" i="16"/>
  <c r="P3760" i="16"/>
  <c r="Q3760" i="16"/>
  <c r="R3760" i="16" s="1"/>
  <c r="N3760" i="16" s="1"/>
  <c r="Q3401" i="16"/>
  <c r="R3401" i="16" s="1"/>
  <c r="N3401" i="16" s="1"/>
  <c r="P3401" i="16"/>
  <c r="Q3402" i="16"/>
  <c r="R3402" i="16" s="1"/>
  <c r="N3402" i="16" s="1"/>
  <c r="P3402" i="16"/>
  <c r="P3642" i="16"/>
  <c r="Q3642" i="16"/>
  <c r="R3642" i="16" s="1"/>
  <c r="N3642" i="16" s="1"/>
  <c r="P3595" i="16"/>
  <c r="Q3595" i="16"/>
  <c r="R3595" i="16" s="1"/>
  <c r="N3595" i="16" s="1"/>
  <c r="Q3500" i="16"/>
  <c r="R3500" i="16" s="1"/>
  <c r="N3500" i="16" s="1"/>
  <c r="P3500" i="16"/>
  <c r="Q3430" i="16"/>
  <c r="R3430" i="16" s="1"/>
  <c r="N3430" i="16" s="1"/>
  <c r="P3430" i="16"/>
  <c r="P3384" i="16"/>
  <c r="Q3384" i="16"/>
  <c r="R3384" i="16" s="1"/>
  <c r="N3384" i="16" s="1"/>
  <c r="Q3325" i="16"/>
  <c r="R3325" i="16" s="1"/>
  <c r="N3325" i="16" s="1"/>
  <c r="P3325" i="16"/>
  <c r="P1812" i="16"/>
  <c r="Q1812" i="16"/>
  <c r="R1812" i="16" s="1"/>
  <c r="N1812" i="16" s="1"/>
  <c r="Q3529" i="16"/>
  <c r="R3529" i="16" s="1"/>
  <c r="N3529" i="16" s="1"/>
  <c r="P3529" i="16"/>
  <c r="P3495" i="16"/>
  <c r="Q3495" i="16"/>
  <c r="R3495" i="16" s="1"/>
  <c r="N3495" i="16" s="1"/>
  <c r="Q3411" i="16"/>
  <c r="R3411" i="16" s="1"/>
  <c r="N3411" i="16" s="1"/>
  <c r="P3411" i="16"/>
  <c r="Q3339" i="16"/>
  <c r="R3339" i="16" s="1"/>
  <c r="N3339" i="16" s="1"/>
  <c r="P3339" i="16"/>
  <c r="Q2981" i="16"/>
  <c r="R2981" i="16" s="1"/>
  <c r="N2981" i="16" s="1"/>
  <c r="P2981" i="16"/>
  <c r="Q2958" i="16"/>
  <c r="R2958" i="16" s="1"/>
  <c r="N2958" i="16" s="1"/>
  <c r="P2958" i="16"/>
  <c r="Q3223" i="16"/>
  <c r="R3223" i="16" s="1"/>
  <c r="N3223" i="16" s="1"/>
  <c r="P3223" i="16"/>
  <c r="P3164" i="16"/>
  <c r="Q3164" i="16"/>
  <c r="R3164" i="16" s="1"/>
  <c r="N3164" i="16" s="1"/>
  <c r="Q3081" i="16"/>
  <c r="R3081" i="16" s="1"/>
  <c r="N3081" i="16" s="1"/>
  <c r="P3081" i="16"/>
  <c r="Q3010" i="16"/>
  <c r="R3010" i="16" s="1"/>
  <c r="N3010" i="16" s="1"/>
  <c r="P3010" i="16"/>
  <c r="P2964" i="16"/>
  <c r="Q2964" i="16"/>
  <c r="R2964" i="16" s="1"/>
  <c r="N2964" i="16" s="1"/>
  <c r="P2903" i="16"/>
  <c r="Q2903" i="16"/>
  <c r="R2903" i="16" s="1"/>
  <c r="N2903" i="16" s="1"/>
  <c r="Q245" i="16"/>
  <c r="R245" i="16" s="1"/>
  <c r="N245" i="16" s="1"/>
  <c r="P245" i="16"/>
  <c r="Q208" i="16"/>
  <c r="R208" i="16" s="1"/>
  <c r="N208" i="16" s="1"/>
  <c r="P208" i="16"/>
  <c r="Q44" i="16"/>
  <c r="R44" i="16" s="1"/>
  <c r="N44" i="16" s="1"/>
  <c r="P44" i="16"/>
  <c r="Q1292" i="16"/>
  <c r="R1292" i="16" s="1"/>
  <c r="N1292" i="16" s="1"/>
  <c r="P1292" i="16"/>
  <c r="P71" i="16"/>
  <c r="Q71" i="16"/>
  <c r="R71" i="16" s="1"/>
  <c r="N71" i="16" s="1"/>
  <c r="Q175" i="16"/>
  <c r="R175" i="16" s="1"/>
  <c r="N175" i="16" s="1"/>
  <c r="P175" i="16"/>
  <c r="Q1647" i="16"/>
  <c r="R1647" i="16" s="1"/>
  <c r="N1647" i="16" s="1"/>
  <c r="P1647" i="16"/>
  <c r="Q1108" i="16"/>
  <c r="R1108" i="16" s="1"/>
  <c r="N1108" i="16" s="1"/>
  <c r="P1108" i="16"/>
  <c r="Q1136" i="16"/>
  <c r="R1136" i="16" s="1"/>
  <c r="N1136" i="16" s="1"/>
  <c r="P1136" i="16"/>
  <c r="Q1869" i="16"/>
  <c r="R1869" i="16" s="1"/>
  <c r="N1869" i="16" s="1"/>
  <c r="P1869" i="16"/>
  <c r="Q1654" i="16"/>
  <c r="R1654" i="16" s="1"/>
  <c r="N1654" i="16" s="1"/>
  <c r="P1654" i="16"/>
  <c r="Q505" i="16"/>
  <c r="R505" i="16" s="1"/>
  <c r="N505" i="16" s="1"/>
  <c r="P505" i="16"/>
  <c r="Q232" i="16"/>
  <c r="R232" i="16" s="1"/>
  <c r="N232" i="16" s="1"/>
  <c r="P232" i="16"/>
  <c r="Q928" i="16"/>
  <c r="R928" i="16" s="1"/>
  <c r="N928" i="16" s="1"/>
  <c r="P928" i="16"/>
  <c r="P49" i="16"/>
  <c r="Q49" i="16"/>
  <c r="R49" i="16" s="1"/>
  <c r="N49" i="16" s="1"/>
  <c r="Q752" i="16"/>
  <c r="R752" i="16" s="1"/>
  <c r="N752" i="16" s="1"/>
  <c r="P752" i="16"/>
  <c r="P418" i="16"/>
  <c r="Q418" i="16"/>
  <c r="R418" i="16" s="1"/>
  <c r="N418" i="16" s="1"/>
  <c r="P119" i="16"/>
  <c r="Q119" i="16"/>
  <c r="R119" i="16" s="1"/>
  <c r="N119" i="16" s="1"/>
  <c r="Q1777" i="16"/>
  <c r="R1777" i="16" s="1"/>
  <c r="N1777" i="16" s="1"/>
  <c r="P1777" i="16"/>
  <c r="P1515" i="16"/>
  <c r="Q1515" i="16"/>
  <c r="R1515" i="16" s="1"/>
  <c r="N1515" i="16" s="1"/>
  <c r="Q977" i="16"/>
  <c r="R977" i="16" s="1"/>
  <c r="N977" i="16" s="1"/>
  <c r="P977" i="16"/>
  <c r="Q1721" i="16"/>
  <c r="R1721" i="16" s="1"/>
  <c r="N1721" i="16" s="1"/>
  <c r="P1721" i="16"/>
  <c r="P1736" i="16"/>
  <c r="Q1736" i="16"/>
  <c r="R1736" i="16" s="1"/>
  <c r="N1736" i="16" s="1"/>
  <c r="P1510" i="16"/>
  <c r="Q1510" i="16"/>
  <c r="R1510" i="16" s="1"/>
  <c r="N1510" i="16" s="1"/>
  <c r="Q134" i="16"/>
  <c r="R134" i="16" s="1"/>
  <c r="N134" i="16" s="1"/>
  <c r="P134" i="16"/>
  <c r="Q831" i="16"/>
  <c r="R831" i="16" s="1"/>
  <c r="N831" i="16" s="1"/>
  <c r="P831" i="16"/>
  <c r="P474" i="16"/>
  <c r="Q474" i="16"/>
  <c r="R474" i="16" s="1"/>
  <c r="N474" i="16" s="1"/>
  <c r="Q632" i="16"/>
  <c r="R632" i="16" s="1"/>
  <c r="N632" i="16" s="1"/>
  <c r="P632" i="16"/>
  <c r="P322" i="16"/>
  <c r="Q322" i="16"/>
  <c r="R322" i="16" s="1"/>
  <c r="N322" i="16" s="1"/>
  <c r="P1018" i="16"/>
  <c r="Q1018" i="16"/>
  <c r="R1018" i="16" s="1"/>
  <c r="N1018" i="16" s="1"/>
  <c r="Q720" i="16"/>
  <c r="R720" i="16" s="1"/>
  <c r="N720" i="16" s="1"/>
  <c r="P720" i="16"/>
  <c r="Q1393" i="16"/>
  <c r="R1393" i="16" s="1"/>
  <c r="N1393" i="16" s="1"/>
  <c r="P1393" i="16"/>
  <c r="Q1097" i="16"/>
  <c r="R1097" i="16" s="1"/>
  <c r="N1097" i="16" s="1"/>
  <c r="P1097" i="16"/>
  <c r="P1566" i="16"/>
  <c r="Q1566" i="16"/>
  <c r="R1566" i="16" s="1"/>
  <c r="N1566" i="16" s="1"/>
  <c r="Q1627" i="16"/>
  <c r="R1627" i="16" s="1"/>
  <c r="N1627" i="16" s="1"/>
  <c r="P1627" i="16"/>
  <c r="Q1329" i="16"/>
  <c r="R1329" i="16" s="1"/>
  <c r="N1329" i="16" s="1"/>
  <c r="P1329" i="16"/>
  <c r="P1162" i="16"/>
  <c r="Q1162" i="16"/>
  <c r="R1162" i="16" s="1"/>
  <c r="N1162" i="16" s="1"/>
  <c r="P146" i="16"/>
  <c r="Q146" i="16"/>
  <c r="R146" i="16" s="1"/>
  <c r="N146" i="16" s="1"/>
  <c r="Q843" i="16"/>
  <c r="R843" i="16" s="1"/>
  <c r="N843" i="16" s="1"/>
  <c r="P843" i="16"/>
  <c r="P486" i="16"/>
  <c r="Q486" i="16"/>
  <c r="R486" i="16" s="1"/>
  <c r="N486" i="16" s="1"/>
  <c r="Q643" i="16"/>
  <c r="R643" i="16" s="1"/>
  <c r="N643" i="16" s="1"/>
  <c r="P643" i="16"/>
  <c r="Q333" i="16"/>
  <c r="R333" i="16" s="1"/>
  <c r="N333" i="16" s="1"/>
  <c r="P333" i="16"/>
  <c r="P1030" i="16"/>
  <c r="Q1030" i="16"/>
  <c r="R1030" i="16" s="1"/>
  <c r="N1030" i="16" s="1"/>
  <c r="Q733" i="16"/>
  <c r="R733" i="16" s="1"/>
  <c r="N733" i="16" s="1"/>
  <c r="P733" i="16"/>
  <c r="P1406" i="16"/>
  <c r="Q1406" i="16"/>
  <c r="R1406" i="16" s="1"/>
  <c r="N1406" i="16" s="1"/>
  <c r="P1109" i="16"/>
  <c r="Q1109" i="16"/>
  <c r="R1109" i="16" s="1"/>
  <c r="N1109" i="16" s="1"/>
  <c r="Q1578" i="16"/>
  <c r="R1578" i="16" s="1"/>
  <c r="N1578" i="16" s="1"/>
  <c r="P1578" i="16"/>
  <c r="Q1638" i="16"/>
  <c r="R1638" i="16" s="1"/>
  <c r="N1638" i="16" s="1"/>
  <c r="P1638" i="16"/>
  <c r="P1342" i="16"/>
  <c r="Q1342" i="16"/>
  <c r="R1342" i="16" s="1"/>
  <c r="N1342" i="16" s="1"/>
  <c r="Q1175" i="16"/>
  <c r="R1175" i="16" s="1"/>
  <c r="N1175" i="16" s="1"/>
  <c r="P1175" i="16"/>
  <c r="Q974" i="16"/>
  <c r="R974" i="16" s="1"/>
  <c r="N974" i="16" s="1"/>
  <c r="P974" i="16"/>
  <c r="Q711" i="16"/>
  <c r="R711" i="16" s="1"/>
  <c r="N711" i="16" s="1"/>
  <c r="P711" i="16"/>
  <c r="Q353" i="16"/>
  <c r="R353" i="16" s="1"/>
  <c r="N353" i="16" s="1"/>
  <c r="P353" i="16"/>
  <c r="Q512" i="16"/>
  <c r="R512" i="16" s="1"/>
  <c r="N512" i="16" s="1"/>
  <c r="P512" i="16"/>
  <c r="Q201" i="16"/>
  <c r="R201" i="16" s="1"/>
  <c r="N201" i="16" s="1"/>
  <c r="P201" i="16"/>
  <c r="P898" i="16"/>
  <c r="Q898" i="16"/>
  <c r="R898" i="16" s="1"/>
  <c r="N898" i="16" s="1"/>
  <c r="Q600" i="16"/>
  <c r="R600" i="16" s="1"/>
  <c r="N600" i="16" s="1"/>
  <c r="P600" i="16"/>
  <c r="P1274" i="16"/>
  <c r="Q1274" i="16"/>
  <c r="R1274" i="16" s="1"/>
  <c r="N1274" i="16" s="1"/>
  <c r="Q1984" i="16"/>
  <c r="R1984" i="16" s="1"/>
  <c r="N1984" i="16" s="1"/>
  <c r="P1984" i="16"/>
  <c r="Q1444" i="16"/>
  <c r="R1444" i="16" s="1"/>
  <c r="N1444" i="16" s="1"/>
  <c r="P1444" i="16"/>
  <c r="P1494" i="16"/>
  <c r="Q1494" i="16"/>
  <c r="R1494" i="16" s="1"/>
  <c r="N1494" i="16" s="1"/>
  <c r="Q1208" i="16"/>
  <c r="R1208" i="16" s="1"/>
  <c r="N1208" i="16" s="1"/>
  <c r="P1208" i="16"/>
  <c r="Q2037" i="16"/>
  <c r="R2037" i="16" s="1"/>
  <c r="N2037" i="16" s="1"/>
  <c r="P2037" i="16"/>
  <c r="P458" i="16"/>
  <c r="Q458" i="16"/>
  <c r="R458" i="16" s="1"/>
  <c r="N458" i="16" s="1"/>
  <c r="Q113" i="16"/>
  <c r="R113" i="16" s="1"/>
  <c r="N113" i="16" s="1"/>
  <c r="P113" i="16"/>
  <c r="Q796" i="16"/>
  <c r="R796" i="16" s="1"/>
  <c r="N796" i="16" s="1"/>
  <c r="P796" i="16"/>
  <c r="Q955" i="16"/>
  <c r="R955" i="16" s="1"/>
  <c r="N955" i="16" s="1"/>
  <c r="P955" i="16"/>
  <c r="Q645" i="16"/>
  <c r="R645" i="16" s="1"/>
  <c r="N645" i="16" s="1"/>
  <c r="P645" i="16"/>
  <c r="Q323" i="16"/>
  <c r="R323" i="16" s="1"/>
  <c r="N323" i="16" s="1"/>
  <c r="P323" i="16"/>
  <c r="Q1045" i="16"/>
  <c r="R1045" i="16" s="1"/>
  <c r="N1045" i="16" s="1"/>
  <c r="P1045" i="16"/>
  <c r="P1718" i="16"/>
  <c r="Q1718" i="16"/>
  <c r="R1718" i="16" s="1"/>
  <c r="N1718" i="16" s="1"/>
  <c r="Q1420" i="16"/>
  <c r="R1420" i="16" s="1"/>
  <c r="N1420" i="16" s="1"/>
  <c r="P1420" i="16"/>
  <c r="P906" i="16"/>
  <c r="Q906" i="16"/>
  <c r="R906" i="16" s="1"/>
  <c r="N906" i="16" s="1"/>
  <c r="Q1952" i="16"/>
  <c r="R1952" i="16" s="1"/>
  <c r="N1952" i="16" s="1"/>
  <c r="P1952" i="16"/>
  <c r="Q1653" i="16"/>
  <c r="R1653" i="16" s="1"/>
  <c r="N1653" i="16" s="1"/>
  <c r="P1653" i="16"/>
  <c r="Q1535" i="16"/>
  <c r="R1535" i="16" s="1"/>
  <c r="N1535" i="16" s="1"/>
  <c r="P1535" i="16"/>
  <c r="Q325" i="16"/>
  <c r="R325" i="16" s="1"/>
  <c r="N325" i="16" s="1"/>
  <c r="P325" i="16"/>
  <c r="Q1023" i="16"/>
  <c r="R1023" i="16" s="1"/>
  <c r="N1023" i="16" s="1"/>
  <c r="P1023" i="16"/>
  <c r="Q665" i="16"/>
  <c r="R665" i="16" s="1"/>
  <c r="N665" i="16" s="1"/>
  <c r="P665" i="16"/>
  <c r="Q823" i="16"/>
  <c r="R823" i="16" s="1"/>
  <c r="N823" i="16" s="1"/>
  <c r="P823" i="16"/>
  <c r="Q514" i="16"/>
  <c r="R514" i="16" s="1"/>
  <c r="N514" i="16" s="1"/>
  <c r="P514" i="16"/>
  <c r="P178" i="16"/>
  <c r="Q178" i="16"/>
  <c r="R178" i="16" s="1"/>
  <c r="N178" i="16" s="1"/>
  <c r="Q912" i="16"/>
  <c r="R912" i="16" s="1"/>
  <c r="N912" i="16" s="1"/>
  <c r="P912" i="16"/>
  <c r="Q1587" i="16"/>
  <c r="R1587" i="16" s="1"/>
  <c r="N1587" i="16" s="1"/>
  <c r="P1587" i="16"/>
  <c r="Q1289" i="16"/>
  <c r="R1289" i="16" s="1"/>
  <c r="N1289" i="16" s="1"/>
  <c r="P1289" i="16"/>
  <c r="P1756" i="16"/>
  <c r="Q1756" i="16"/>
  <c r="R1756" i="16" s="1"/>
  <c r="N1756" i="16" s="1"/>
  <c r="P1820" i="16"/>
  <c r="Q1820" i="16"/>
  <c r="R1820" i="16" s="1"/>
  <c r="N1820" i="16" s="1"/>
  <c r="Q1521" i="16"/>
  <c r="R1521" i="16" s="1"/>
  <c r="N1521" i="16" s="1"/>
  <c r="P1521" i="16"/>
  <c r="Q1379" i="16"/>
  <c r="R1379" i="16" s="1"/>
  <c r="N1379" i="16" s="1"/>
  <c r="P1379" i="16"/>
  <c r="Q459" i="16"/>
  <c r="R459" i="16" s="1"/>
  <c r="N459" i="16" s="1"/>
  <c r="P459" i="16"/>
  <c r="Q101" i="16"/>
  <c r="R101" i="16" s="1"/>
  <c r="N101" i="16" s="1"/>
  <c r="P101" i="16"/>
  <c r="P260" i="16"/>
  <c r="Q260" i="16"/>
  <c r="R260" i="16" s="1"/>
  <c r="N260" i="16" s="1"/>
  <c r="Q968" i="16"/>
  <c r="R968" i="16" s="1"/>
  <c r="N968" i="16" s="1"/>
  <c r="P968" i="16"/>
  <c r="P634" i="16"/>
  <c r="Q634" i="16"/>
  <c r="R634" i="16" s="1"/>
  <c r="N634" i="16" s="1"/>
  <c r="Q348" i="16"/>
  <c r="R348" i="16" s="1"/>
  <c r="N348" i="16" s="1"/>
  <c r="P348" i="16"/>
  <c r="Q2017" i="16"/>
  <c r="R2017" i="16" s="1"/>
  <c r="N2017" i="16" s="1"/>
  <c r="P2017" i="16"/>
  <c r="P1731" i="16"/>
  <c r="Q1731" i="16"/>
  <c r="R1731" i="16" s="1"/>
  <c r="N1731" i="16" s="1"/>
  <c r="Q1193" i="16"/>
  <c r="R1193" i="16" s="1"/>
  <c r="N1193" i="16" s="1"/>
  <c r="P1193" i="16"/>
  <c r="Q1231" i="16"/>
  <c r="R1231" i="16" s="1"/>
  <c r="N1231" i="16" s="1"/>
  <c r="P1231" i="16"/>
  <c r="P1951" i="16"/>
  <c r="Q1951" i="16"/>
  <c r="R1951" i="16" s="1"/>
  <c r="N1951" i="16" s="1"/>
  <c r="Q1750" i="16"/>
  <c r="R1750" i="16" s="1"/>
  <c r="N1750" i="16" s="1"/>
  <c r="P1750" i="16"/>
  <c r="Q732" i="16"/>
  <c r="R732" i="16" s="1"/>
  <c r="N732" i="16" s="1"/>
  <c r="P732" i="16"/>
  <c r="P470" i="16"/>
  <c r="Q470" i="16"/>
  <c r="R470" i="16" s="1"/>
  <c r="N470" i="16" s="1"/>
  <c r="Q112" i="16"/>
  <c r="R112" i="16" s="1"/>
  <c r="N112" i="16" s="1"/>
  <c r="P112" i="16"/>
  <c r="Q271" i="16"/>
  <c r="R271" i="16" s="1"/>
  <c r="N271" i="16" s="1"/>
  <c r="P271" i="16"/>
  <c r="Q980" i="16"/>
  <c r="R980" i="16" s="1"/>
  <c r="N980" i="16" s="1"/>
  <c r="P980" i="16"/>
  <c r="P646" i="16"/>
  <c r="Q646" i="16"/>
  <c r="R646" i="16" s="1"/>
  <c r="N646" i="16" s="1"/>
  <c r="Q360" i="16"/>
  <c r="R360" i="16" s="1"/>
  <c r="N360" i="16" s="1"/>
  <c r="P360" i="16"/>
  <c r="Q2029" i="16"/>
  <c r="R2029" i="16" s="1"/>
  <c r="N2029" i="16" s="1"/>
  <c r="P2029" i="16"/>
  <c r="P1744" i="16"/>
  <c r="Q1744" i="16"/>
  <c r="R1744" i="16" s="1"/>
  <c r="N1744" i="16" s="1"/>
  <c r="Q1205" i="16"/>
  <c r="R1205" i="16" s="1"/>
  <c r="N1205" i="16" s="1"/>
  <c r="P1205" i="16"/>
  <c r="Q1243" i="16"/>
  <c r="R1243" i="16" s="1"/>
  <c r="N1243" i="16" s="1"/>
  <c r="P1243" i="16"/>
  <c r="P1963" i="16"/>
  <c r="Q1963" i="16"/>
  <c r="R1963" i="16" s="1"/>
  <c r="N1963" i="16" s="1"/>
  <c r="Q1763" i="16"/>
  <c r="R1763" i="16" s="1"/>
  <c r="N1763" i="16" s="1"/>
  <c r="P1763" i="16"/>
  <c r="P602" i="16"/>
  <c r="Q602" i="16"/>
  <c r="R602" i="16" s="1"/>
  <c r="N602" i="16" s="1"/>
  <c r="Q339" i="16"/>
  <c r="R339" i="16" s="1"/>
  <c r="N339" i="16" s="1"/>
  <c r="P339" i="16"/>
  <c r="Q1024" i="16"/>
  <c r="R1024" i="16" s="1"/>
  <c r="N1024" i="16" s="1"/>
  <c r="P1024" i="16"/>
  <c r="Q140" i="16"/>
  <c r="R140" i="16" s="1"/>
  <c r="N140" i="16" s="1"/>
  <c r="P140" i="16"/>
  <c r="Q848" i="16"/>
  <c r="R848" i="16" s="1"/>
  <c r="N848" i="16" s="1"/>
  <c r="P848" i="16"/>
  <c r="Q513" i="16"/>
  <c r="R513" i="16" s="1"/>
  <c r="N513" i="16" s="1"/>
  <c r="P513" i="16"/>
  <c r="Q217" i="16"/>
  <c r="R217" i="16" s="1"/>
  <c r="N217" i="16" s="1"/>
  <c r="P217" i="16"/>
  <c r="Q1886" i="16"/>
  <c r="R1886" i="16" s="1"/>
  <c r="N1886" i="16" s="1"/>
  <c r="P1886" i="16"/>
  <c r="Q1611" i="16"/>
  <c r="R1611" i="16" s="1"/>
  <c r="N1611" i="16" s="1"/>
  <c r="P1611" i="16"/>
  <c r="Q1073" i="16"/>
  <c r="R1073" i="16" s="1"/>
  <c r="N1073" i="16" s="1"/>
  <c r="P1073" i="16"/>
  <c r="Q1099" i="16"/>
  <c r="R1099" i="16" s="1"/>
  <c r="N1099" i="16" s="1"/>
  <c r="P1099" i="16"/>
  <c r="P1832" i="16"/>
  <c r="Q1832" i="16"/>
  <c r="R1832" i="16" s="1"/>
  <c r="N1832" i="16" s="1"/>
  <c r="Q1619" i="16"/>
  <c r="R1619" i="16" s="1"/>
  <c r="N1619" i="16" s="1"/>
  <c r="P1619" i="16"/>
  <c r="P469" i="16"/>
  <c r="Q469" i="16"/>
  <c r="R469" i="16" s="1"/>
  <c r="N469" i="16" s="1"/>
  <c r="Q195" i="16"/>
  <c r="R195" i="16" s="1"/>
  <c r="N195" i="16" s="1"/>
  <c r="P195" i="16"/>
  <c r="P892" i="16"/>
  <c r="Q892" i="16"/>
  <c r="R892" i="16" s="1"/>
  <c r="N892" i="16" s="1"/>
  <c r="P798" i="16"/>
  <c r="Q798" i="16"/>
  <c r="R798" i="16" s="1"/>
  <c r="N798" i="16" s="1"/>
  <c r="P716" i="16"/>
  <c r="Q716" i="16"/>
  <c r="R716" i="16" s="1"/>
  <c r="N716" i="16" s="1"/>
  <c r="P382" i="16"/>
  <c r="Q382" i="16"/>
  <c r="R382" i="16" s="1"/>
  <c r="N382" i="16" s="1"/>
  <c r="Q83" i="16"/>
  <c r="R83" i="16" s="1"/>
  <c r="N83" i="16" s="1"/>
  <c r="P83" i="16"/>
  <c r="Q1742" i="16"/>
  <c r="R1742" i="16" s="1"/>
  <c r="N1742" i="16" s="1"/>
  <c r="P1742" i="16"/>
  <c r="P1478" i="16"/>
  <c r="Q1478" i="16"/>
  <c r="R1478" i="16" s="1"/>
  <c r="N1478" i="16" s="1"/>
  <c r="Q941" i="16"/>
  <c r="R941" i="16" s="1"/>
  <c r="N941" i="16" s="1"/>
  <c r="P941" i="16"/>
  <c r="P1686" i="16"/>
  <c r="Q1686" i="16"/>
  <c r="R1686" i="16" s="1"/>
  <c r="N1686" i="16" s="1"/>
  <c r="P1700" i="16"/>
  <c r="Q1700" i="16"/>
  <c r="R1700" i="16" s="1"/>
  <c r="N1700" i="16" s="1"/>
  <c r="Q1473" i="16"/>
  <c r="R1473" i="16" s="1"/>
  <c r="N1473" i="16" s="1"/>
  <c r="P1473" i="16"/>
  <c r="Q193" i="16"/>
  <c r="R193" i="16" s="1"/>
  <c r="N193" i="16" s="1"/>
  <c r="P193" i="16"/>
  <c r="P962" i="16"/>
  <c r="Q962" i="16"/>
  <c r="R962" i="16" s="1"/>
  <c r="N962" i="16" s="1"/>
  <c r="Q616" i="16"/>
  <c r="R616" i="16" s="1"/>
  <c r="N616" i="16" s="1"/>
  <c r="P616" i="16"/>
  <c r="Q521" i="16"/>
  <c r="R521" i="16" s="1"/>
  <c r="N521" i="16" s="1"/>
  <c r="P521" i="16"/>
  <c r="Q440" i="16"/>
  <c r="R440" i="16" s="1"/>
  <c r="N440" i="16" s="1"/>
  <c r="P440" i="16"/>
  <c r="P106" i="16"/>
  <c r="Q106" i="16"/>
  <c r="R106" i="16" s="1"/>
  <c r="N106" i="16" s="1"/>
  <c r="Q839" i="16"/>
  <c r="R839" i="16" s="1"/>
  <c r="N839" i="16" s="1"/>
  <c r="P839" i="16"/>
  <c r="Q1464" i="16"/>
  <c r="R1464" i="16" s="1"/>
  <c r="N1464" i="16" s="1"/>
  <c r="P1464" i="16"/>
  <c r="Q1204" i="16"/>
  <c r="R1204" i="16" s="1"/>
  <c r="N1204" i="16" s="1"/>
  <c r="P1204" i="16"/>
  <c r="Q1923" i="16"/>
  <c r="R1923" i="16" s="1"/>
  <c r="N1923" i="16" s="1"/>
  <c r="P1923" i="16"/>
  <c r="Q1409" i="16"/>
  <c r="R1409" i="16" s="1"/>
  <c r="N1409" i="16" s="1"/>
  <c r="P1409" i="16"/>
  <c r="Q1424" i="16"/>
  <c r="R1424" i="16" s="1"/>
  <c r="N1424" i="16" s="1"/>
  <c r="P1424" i="16"/>
  <c r="P1174" i="16"/>
  <c r="Q1174" i="16"/>
  <c r="R1174" i="16" s="1"/>
  <c r="N1174" i="16" s="1"/>
  <c r="Q1416" i="16"/>
  <c r="R1416" i="16" s="1"/>
  <c r="N1416" i="16" s="1"/>
  <c r="P1416" i="16"/>
  <c r="Q1691" i="16"/>
  <c r="R1691" i="16" s="1"/>
  <c r="N1691" i="16" s="1"/>
  <c r="P1691" i="16"/>
  <c r="Q2377" i="16"/>
  <c r="R2377" i="16" s="1"/>
  <c r="N2377" i="16" s="1"/>
  <c r="P2377" i="16"/>
  <c r="P2330" i="16"/>
  <c r="Q2330" i="16"/>
  <c r="R2330" i="16" s="1"/>
  <c r="N2330" i="16" s="1"/>
  <c r="P2271" i="16"/>
  <c r="Q2271" i="16"/>
  <c r="R2271" i="16" s="1"/>
  <c r="N2271" i="16" s="1"/>
  <c r="Q2187" i="16"/>
  <c r="R2187" i="16" s="1"/>
  <c r="N2187" i="16" s="1"/>
  <c r="P2187" i="16"/>
  <c r="Q1841" i="16"/>
  <c r="R1841" i="16" s="1"/>
  <c r="N1841" i="16" s="1"/>
  <c r="P1841" i="16"/>
  <c r="Q1806" i="16"/>
  <c r="R1806" i="16" s="1"/>
  <c r="N1806" i="16" s="1"/>
  <c r="P1806" i="16"/>
  <c r="Q3715" i="16"/>
  <c r="R3715" i="16" s="1"/>
  <c r="N3715" i="16" s="1"/>
  <c r="P3715" i="16"/>
  <c r="Q3811" i="16"/>
  <c r="R3811" i="16" s="1"/>
  <c r="N3811" i="16" s="1"/>
  <c r="P3811" i="16"/>
  <c r="Q3765" i="16"/>
  <c r="R3765" i="16" s="1"/>
  <c r="N3765" i="16" s="1"/>
  <c r="P3765" i="16"/>
  <c r="Q3669" i="16"/>
  <c r="R3669" i="16" s="1"/>
  <c r="N3669" i="16" s="1"/>
  <c r="P3669" i="16"/>
  <c r="P3598" i="16"/>
  <c r="Q3598" i="16"/>
  <c r="R3598" i="16" s="1"/>
  <c r="N3598" i="16" s="1"/>
  <c r="Q3550" i="16"/>
  <c r="R3550" i="16" s="1"/>
  <c r="N3550" i="16" s="1"/>
  <c r="P3550" i="16"/>
  <c r="P3491" i="16"/>
  <c r="Q3491" i="16"/>
  <c r="R3491" i="16" s="1"/>
  <c r="N3491" i="16" s="1"/>
  <c r="Q2389" i="16"/>
  <c r="R2389" i="16" s="1"/>
  <c r="N2389" i="16" s="1"/>
  <c r="P2389" i="16"/>
  <c r="P2342" i="16"/>
  <c r="Q2342" i="16"/>
  <c r="R2342" i="16" s="1"/>
  <c r="N2342" i="16" s="1"/>
  <c r="Q2283" i="16"/>
  <c r="R2283" i="16" s="1"/>
  <c r="N2283" i="16" s="1"/>
  <c r="P2283" i="16"/>
  <c r="P2199" i="16"/>
  <c r="Q2199" i="16"/>
  <c r="R2199" i="16" s="1"/>
  <c r="N2199" i="16" s="1"/>
  <c r="P1852" i="16"/>
  <c r="Q1852" i="16"/>
  <c r="R1852" i="16" s="1"/>
  <c r="N1852" i="16" s="1"/>
  <c r="Q1818" i="16"/>
  <c r="R1818" i="16" s="1"/>
  <c r="N1818" i="16" s="1"/>
  <c r="P1818" i="16"/>
  <c r="Q2096" i="16"/>
  <c r="R2096" i="16" s="1"/>
  <c r="N2096" i="16" s="1"/>
  <c r="P2096" i="16"/>
  <c r="Q3823" i="16"/>
  <c r="R3823" i="16" s="1"/>
  <c r="N3823" i="16" s="1"/>
  <c r="P3823" i="16"/>
  <c r="Q3775" i="16"/>
  <c r="R3775" i="16" s="1"/>
  <c r="N3775" i="16" s="1"/>
  <c r="P3775" i="16"/>
  <c r="Q3681" i="16"/>
  <c r="R3681" i="16" s="1"/>
  <c r="N3681" i="16" s="1"/>
  <c r="P3681" i="16"/>
  <c r="Q3609" i="16"/>
  <c r="R3609" i="16" s="1"/>
  <c r="N3609" i="16" s="1"/>
  <c r="P3609" i="16"/>
  <c r="P3563" i="16"/>
  <c r="Q3563" i="16"/>
  <c r="R3563" i="16" s="1"/>
  <c r="N3563" i="16" s="1"/>
  <c r="Q3504" i="16"/>
  <c r="R3504" i="16" s="1"/>
  <c r="N3504" i="16" s="1"/>
  <c r="P3504" i="16"/>
  <c r="Q2844" i="16"/>
  <c r="R2844" i="16" s="1"/>
  <c r="N2844" i="16" s="1"/>
  <c r="P2844" i="16"/>
  <c r="Q2786" i="16"/>
  <c r="R2786" i="16" s="1"/>
  <c r="N2786" i="16" s="1"/>
  <c r="P2786" i="16"/>
  <c r="Q2727" i="16"/>
  <c r="R2727" i="16" s="1"/>
  <c r="N2727" i="16" s="1"/>
  <c r="P2727" i="16"/>
  <c r="Q2655" i="16"/>
  <c r="R2655" i="16" s="1"/>
  <c r="N2655" i="16" s="1"/>
  <c r="P2655" i="16"/>
  <c r="P2297" i="16"/>
  <c r="Q2297" i="16"/>
  <c r="R2297" i="16" s="1"/>
  <c r="N2297" i="16" s="1"/>
  <c r="P2262" i="16"/>
  <c r="Q2262" i="16"/>
  <c r="R2262" i="16" s="1"/>
  <c r="N2262" i="16" s="1"/>
  <c r="Q2540" i="16"/>
  <c r="R2540" i="16" s="1"/>
  <c r="N2540" i="16" s="1"/>
  <c r="P2540" i="16"/>
  <c r="Q2480" i="16"/>
  <c r="R2480" i="16" s="1"/>
  <c r="N2480" i="16" s="1"/>
  <c r="P2480" i="16"/>
  <c r="P2386" i="16"/>
  <c r="Q2386" i="16"/>
  <c r="R2386" i="16" s="1"/>
  <c r="N2386" i="16" s="1"/>
  <c r="Q2315" i="16"/>
  <c r="R2315" i="16" s="1"/>
  <c r="N2315" i="16" s="1"/>
  <c r="P2315" i="16"/>
  <c r="Q2279" i="16"/>
  <c r="R2279" i="16" s="1"/>
  <c r="N2279" i="16" s="1"/>
  <c r="P2279" i="16"/>
  <c r="P2207" i="16"/>
  <c r="Q2207" i="16"/>
  <c r="R2207" i="16" s="1"/>
  <c r="N2207" i="16" s="1"/>
  <c r="Q1140" i="16"/>
  <c r="R1140" i="16" s="1"/>
  <c r="N1140" i="16" s="1"/>
  <c r="P1140" i="16"/>
  <c r="Q2857" i="16"/>
  <c r="R2857" i="16" s="1"/>
  <c r="N2857" i="16" s="1"/>
  <c r="P2857" i="16"/>
  <c r="P2811" i="16"/>
  <c r="Q2811" i="16"/>
  <c r="R2811" i="16" s="1"/>
  <c r="N2811" i="16" s="1"/>
  <c r="P2739" i="16"/>
  <c r="Q2739" i="16"/>
  <c r="R2739" i="16" s="1"/>
  <c r="N2739" i="16" s="1"/>
  <c r="Q2668" i="16"/>
  <c r="R2668" i="16" s="1"/>
  <c r="N2668" i="16" s="1"/>
  <c r="P2668" i="16"/>
  <c r="Q2309" i="16"/>
  <c r="R2309" i="16" s="1"/>
  <c r="N2309" i="16" s="1"/>
  <c r="P2309" i="16"/>
  <c r="P2274" i="16"/>
  <c r="Q2274" i="16"/>
  <c r="R2274" i="16" s="1"/>
  <c r="N2274" i="16" s="1"/>
  <c r="P2551" i="16"/>
  <c r="Q2551" i="16"/>
  <c r="R2551" i="16" s="1"/>
  <c r="N2551" i="16" s="1"/>
  <c r="Q2492" i="16"/>
  <c r="R2492" i="16" s="1"/>
  <c r="N2492" i="16" s="1"/>
  <c r="P2492" i="16"/>
  <c r="Q2397" i="16"/>
  <c r="R2397" i="16" s="1"/>
  <c r="N2397" i="16" s="1"/>
  <c r="P2397" i="16"/>
  <c r="P2326" i="16"/>
  <c r="Q2326" i="16"/>
  <c r="R2326" i="16" s="1"/>
  <c r="N2326" i="16" s="1"/>
  <c r="Q2291" i="16"/>
  <c r="R2291" i="16" s="1"/>
  <c r="N2291" i="16" s="1"/>
  <c r="P2291" i="16"/>
  <c r="P2219" i="16"/>
  <c r="Q2219" i="16"/>
  <c r="R2219" i="16" s="1"/>
  <c r="N2219" i="16" s="1"/>
  <c r="Q1439" i="16"/>
  <c r="R1439" i="16" s="1"/>
  <c r="N1439" i="16" s="1"/>
  <c r="P1439" i="16"/>
  <c r="Q3157" i="16"/>
  <c r="R3157" i="16" s="1"/>
  <c r="N3157" i="16" s="1"/>
  <c r="P3157" i="16"/>
  <c r="Q3123" i="16"/>
  <c r="R3123" i="16" s="1"/>
  <c r="N3123" i="16" s="1"/>
  <c r="P3123" i="16"/>
  <c r="P3040" i="16"/>
  <c r="Q3040" i="16"/>
  <c r="R3040" i="16" s="1"/>
  <c r="N3040" i="16" s="1"/>
  <c r="Q2969" i="16"/>
  <c r="R2969" i="16" s="1"/>
  <c r="N2969" i="16" s="1"/>
  <c r="P2969" i="16"/>
  <c r="P2609" i="16"/>
  <c r="Q2609" i="16"/>
  <c r="R2609" i="16" s="1"/>
  <c r="N2609" i="16" s="1"/>
  <c r="P2587" i="16"/>
  <c r="Q2587" i="16"/>
  <c r="R2587" i="16" s="1"/>
  <c r="N2587" i="16" s="1"/>
  <c r="P2851" i="16"/>
  <c r="Q2851" i="16"/>
  <c r="R2851" i="16" s="1"/>
  <c r="N2851" i="16" s="1"/>
  <c r="Q2792" i="16"/>
  <c r="R2792" i="16" s="1"/>
  <c r="N2792" i="16" s="1"/>
  <c r="P2792" i="16"/>
  <c r="Q2709" i="16"/>
  <c r="R2709" i="16" s="1"/>
  <c r="N2709" i="16" s="1"/>
  <c r="P2709" i="16"/>
  <c r="P2626" i="16"/>
  <c r="Q2626" i="16"/>
  <c r="R2626" i="16" s="1"/>
  <c r="N2626" i="16" s="1"/>
  <c r="P2591" i="16"/>
  <c r="Q2591" i="16"/>
  <c r="R2591" i="16" s="1"/>
  <c r="N2591" i="16" s="1"/>
  <c r="Q2520" i="16"/>
  <c r="R2520" i="16" s="1"/>
  <c r="N2520" i="16" s="1"/>
  <c r="P2520" i="16"/>
  <c r="Q1452" i="16"/>
  <c r="R1452" i="16" s="1"/>
  <c r="N1452" i="16" s="1"/>
  <c r="P1452" i="16"/>
  <c r="Q3169" i="16"/>
  <c r="R3169" i="16" s="1"/>
  <c r="N3169" i="16" s="1"/>
  <c r="P3169" i="16"/>
  <c r="Q3134" i="16"/>
  <c r="R3134" i="16" s="1"/>
  <c r="N3134" i="16" s="1"/>
  <c r="P3134" i="16"/>
  <c r="Q3051" i="16"/>
  <c r="R3051" i="16" s="1"/>
  <c r="N3051" i="16" s="1"/>
  <c r="P3051" i="16"/>
  <c r="Q2979" i="16"/>
  <c r="R2979" i="16" s="1"/>
  <c r="N2979" i="16" s="1"/>
  <c r="P2979" i="16"/>
  <c r="P2621" i="16"/>
  <c r="Q2621" i="16"/>
  <c r="R2621" i="16" s="1"/>
  <c r="N2621" i="16" s="1"/>
  <c r="P2599" i="16"/>
  <c r="Q2599" i="16"/>
  <c r="R2599" i="16" s="1"/>
  <c r="N2599" i="16" s="1"/>
  <c r="Q2864" i="16"/>
  <c r="R2864" i="16" s="1"/>
  <c r="N2864" i="16" s="1"/>
  <c r="P2864" i="16"/>
  <c r="Q2804" i="16"/>
  <c r="R2804" i="16" s="1"/>
  <c r="N2804" i="16" s="1"/>
  <c r="P2804" i="16"/>
  <c r="P2721" i="16"/>
  <c r="Q2721" i="16"/>
  <c r="R2721" i="16" s="1"/>
  <c r="N2721" i="16" s="1"/>
  <c r="Q2638" i="16"/>
  <c r="R2638" i="16" s="1"/>
  <c r="N2638" i="16" s="1"/>
  <c r="P2638" i="16"/>
  <c r="Q2604" i="16"/>
  <c r="R2604" i="16" s="1"/>
  <c r="N2604" i="16" s="1"/>
  <c r="P2604" i="16"/>
  <c r="P2533" i="16"/>
  <c r="Q2533" i="16"/>
  <c r="R2533" i="16" s="1"/>
  <c r="N2533" i="16" s="1"/>
  <c r="Q1618" i="16"/>
  <c r="R1618" i="16" s="1"/>
  <c r="N1618" i="16" s="1"/>
  <c r="P1618" i="16"/>
  <c r="P2305" i="16"/>
  <c r="Q2305" i="16"/>
  <c r="R2305" i="16" s="1"/>
  <c r="N2305" i="16" s="1"/>
  <c r="Q2258" i="16"/>
  <c r="R2258" i="16" s="1"/>
  <c r="N2258" i="16" s="1"/>
  <c r="P2258" i="16"/>
  <c r="Q2200" i="16"/>
  <c r="R2200" i="16" s="1"/>
  <c r="N2200" i="16" s="1"/>
  <c r="P2200" i="16"/>
  <c r="P2116" i="16"/>
  <c r="Q2116" i="16"/>
  <c r="R2116" i="16" s="1"/>
  <c r="N2116" i="16" s="1"/>
  <c r="Q3688" i="16"/>
  <c r="R3688" i="16" s="1"/>
  <c r="N3688" i="16" s="1"/>
  <c r="P3688" i="16"/>
  <c r="Q3497" i="16"/>
  <c r="R3497" i="16" s="1"/>
  <c r="N3497" i="16" s="1"/>
  <c r="P3497" i="16"/>
  <c r="P3499" i="16"/>
  <c r="Q3499" i="16"/>
  <c r="R3499" i="16" s="1"/>
  <c r="N3499" i="16" s="1"/>
  <c r="P3739" i="16"/>
  <c r="Q3739" i="16"/>
  <c r="R3739" i="16" s="1"/>
  <c r="N3739" i="16" s="1"/>
  <c r="Q3693" i="16"/>
  <c r="R3693" i="16" s="1"/>
  <c r="N3693" i="16" s="1"/>
  <c r="P3693" i="16"/>
  <c r="Q3597" i="16"/>
  <c r="R3597" i="16" s="1"/>
  <c r="N3597" i="16" s="1"/>
  <c r="P3597" i="16"/>
  <c r="P3526" i="16"/>
  <c r="Q3526" i="16"/>
  <c r="R3526" i="16" s="1"/>
  <c r="N3526" i="16" s="1"/>
  <c r="P3480" i="16"/>
  <c r="Q3480" i="16"/>
  <c r="R3480" i="16" s="1"/>
  <c r="N3480" i="16" s="1"/>
  <c r="P3420" i="16"/>
  <c r="Q3420" i="16"/>
  <c r="R3420" i="16" s="1"/>
  <c r="N3420" i="16" s="1"/>
  <c r="P2318" i="16"/>
  <c r="Q2318" i="16"/>
  <c r="R2318" i="16" s="1"/>
  <c r="N2318" i="16" s="1"/>
  <c r="Q2270" i="16"/>
  <c r="R2270" i="16" s="1"/>
  <c r="N2270" i="16" s="1"/>
  <c r="P2270" i="16"/>
  <c r="P2211" i="16"/>
  <c r="Q2211" i="16"/>
  <c r="R2211" i="16" s="1"/>
  <c r="N2211" i="16" s="1"/>
  <c r="P2127" i="16"/>
  <c r="Q2127" i="16"/>
  <c r="R2127" i="16" s="1"/>
  <c r="N2127" i="16" s="1"/>
  <c r="Q3809" i="16"/>
  <c r="R3809" i="16" s="1"/>
  <c r="N3809" i="16" s="1"/>
  <c r="P3809" i="16"/>
  <c r="Q3581" i="16"/>
  <c r="R3581" i="16" s="1"/>
  <c r="N3581" i="16" s="1"/>
  <c r="P3581" i="16"/>
  <c r="Q3510" i="16"/>
  <c r="R3510" i="16" s="1"/>
  <c r="N3510" i="16" s="1"/>
  <c r="P3510" i="16"/>
  <c r="Q3751" i="16"/>
  <c r="R3751" i="16" s="1"/>
  <c r="N3751" i="16" s="1"/>
  <c r="P3751" i="16"/>
  <c r="Q3704" i="16"/>
  <c r="R3704" i="16" s="1"/>
  <c r="N3704" i="16" s="1"/>
  <c r="P3704" i="16"/>
  <c r="Q3610" i="16"/>
  <c r="R3610" i="16" s="1"/>
  <c r="N3610" i="16" s="1"/>
  <c r="P3610" i="16"/>
  <c r="Q3538" i="16"/>
  <c r="R3538" i="16" s="1"/>
  <c r="N3538" i="16" s="1"/>
  <c r="P3538" i="16"/>
  <c r="Q3492" i="16"/>
  <c r="R3492" i="16" s="1"/>
  <c r="N3492" i="16" s="1"/>
  <c r="P3492" i="16"/>
  <c r="Q3431" i="16"/>
  <c r="R3431" i="16" s="1"/>
  <c r="N3431" i="16" s="1"/>
  <c r="P3431" i="16"/>
  <c r="P2485" i="16"/>
  <c r="Q2485" i="16"/>
  <c r="R2485" i="16" s="1"/>
  <c r="N2485" i="16" s="1"/>
  <c r="Q2426" i="16"/>
  <c r="R2426" i="16" s="1"/>
  <c r="N2426" i="16" s="1"/>
  <c r="P2426" i="16"/>
  <c r="P2366" i="16"/>
  <c r="Q2366" i="16"/>
  <c r="R2366" i="16" s="1"/>
  <c r="N2366" i="16" s="1"/>
  <c r="Q2285" i="16"/>
  <c r="R2285" i="16" s="1"/>
  <c r="N2285" i="16" s="1"/>
  <c r="P2285" i="16"/>
  <c r="Q1937" i="16"/>
  <c r="R1937" i="16" s="1"/>
  <c r="N1937" i="16" s="1"/>
  <c r="P1937" i="16"/>
  <c r="P1902" i="16"/>
  <c r="Q1902" i="16"/>
  <c r="R1902" i="16" s="1"/>
  <c r="N1902" i="16" s="1"/>
  <c r="P2179" i="16"/>
  <c r="Q2179" i="16"/>
  <c r="R2179" i="16" s="1"/>
  <c r="N2179" i="16" s="1"/>
  <c r="P2119" i="16"/>
  <c r="Q2119" i="16"/>
  <c r="R2119" i="16" s="1"/>
  <c r="N2119" i="16" s="1"/>
  <c r="Q3665" i="16"/>
  <c r="R3665" i="16" s="1"/>
  <c r="N3665" i="16" s="1"/>
  <c r="P3665" i="16"/>
  <c r="Q3764" i="16"/>
  <c r="R3764" i="16" s="1"/>
  <c r="N3764" i="16" s="1"/>
  <c r="P3764" i="16"/>
  <c r="P3694" i="16"/>
  <c r="Q3694" i="16"/>
  <c r="R3694" i="16" s="1"/>
  <c r="N3694" i="16" s="1"/>
  <c r="P3646" i="16"/>
  <c r="Q3646" i="16"/>
  <c r="R3646" i="16" s="1"/>
  <c r="N3646" i="16" s="1"/>
  <c r="P3588" i="16"/>
  <c r="Q3588" i="16"/>
  <c r="R3588" i="16" s="1"/>
  <c r="N3588" i="16" s="1"/>
  <c r="Q2197" i="16"/>
  <c r="R2197" i="16" s="1"/>
  <c r="N2197" i="16" s="1"/>
  <c r="P2197" i="16"/>
  <c r="Q2138" i="16"/>
  <c r="R2138" i="16" s="1"/>
  <c r="N2138" i="16" s="1"/>
  <c r="P2138" i="16"/>
  <c r="P3702" i="16"/>
  <c r="Q3702" i="16"/>
  <c r="R3702" i="16" s="1"/>
  <c r="N3702" i="16" s="1"/>
  <c r="Q3830" i="16"/>
  <c r="R3830" i="16" s="1"/>
  <c r="N3830" i="16" s="1"/>
  <c r="P3830" i="16"/>
  <c r="P3747" i="16"/>
  <c r="Q3747" i="16"/>
  <c r="R3747" i="16" s="1"/>
  <c r="N3747" i="16" s="1"/>
  <c r="P3388" i="16"/>
  <c r="Q3388" i="16"/>
  <c r="R3388" i="16" s="1"/>
  <c r="N3388" i="16" s="1"/>
  <c r="Q3378" i="16"/>
  <c r="R3378" i="16" s="1"/>
  <c r="N3378" i="16" s="1"/>
  <c r="P3378" i="16"/>
  <c r="P3631" i="16"/>
  <c r="Q3631" i="16"/>
  <c r="R3631" i="16" s="1"/>
  <c r="N3631" i="16" s="1"/>
  <c r="P3584" i="16"/>
  <c r="Q3584" i="16"/>
  <c r="R3584" i="16" s="1"/>
  <c r="N3584" i="16" s="1"/>
  <c r="Q3488" i="16"/>
  <c r="R3488" i="16" s="1"/>
  <c r="N3488" i="16" s="1"/>
  <c r="P3488" i="16"/>
  <c r="Q3418" i="16"/>
  <c r="R3418" i="16" s="1"/>
  <c r="N3418" i="16" s="1"/>
  <c r="P3418" i="16"/>
  <c r="P3371" i="16"/>
  <c r="Q3371" i="16"/>
  <c r="R3371" i="16" s="1"/>
  <c r="N3371" i="16" s="1"/>
  <c r="Q3312" i="16"/>
  <c r="R3312" i="16" s="1"/>
  <c r="N3312" i="16" s="1"/>
  <c r="P3312" i="16"/>
  <c r="P2353" i="16"/>
  <c r="Q2353" i="16"/>
  <c r="R2353" i="16" s="1"/>
  <c r="N2353" i="16" s="1"/>
  <c r="Q2307" i="16"/>
  <c r="R2307" i="16" s="1"/>
  <c r="N2307" i="16" s="1"/>
  <c r="P2307" i="16"/>
  <c r="P2247" i="16"/>
  <c r="Q2247" i="16"/>
  <c r="R2247" i="16" s="1"/>
  <c r="N2247" i="16" s="1"/>
  <c r="Q2165" i="16"/>
  <c r="R2165" i="16" s="1"/>
  <c r="N2165" i="16" s="1"/>
  <c r="P2165" i="16"/>
  <c r="Q1817" i="16"/>
  <c r="R1817" i="16" s="1"/>
  <c r="N1817" i="16" s="1"/>
  <c r="P1817" i="16"/>
  <c r="P3690" i="16"/>
  <c r="Q3690" i="16"/>
  <c r="R3690" i="16" s="1"/>
  <c r="N3690" i="16" s="1"/>
  <c r="Q3546" i="16"/>
  <c r="R3546" i="16" s="1"/>
  <c r="N3546" i="16" s="1"/>
  <c r="P3546" i="16"/>
  <c r="Q3787" i="16"/>
  <c r="R3787" i="16" s="1"/>
  <c r="N3787" i="16" s="1"/>
  <c r="P3787" i="16"/>
  <c r="Q3740" i="16"/>
  <c r="R3740" i="16" s="1"/>
  <c r="N3740" i="16" s="1"/>
  <c r="P3740" i="16"/>
  <c r="Q3645" i="16"/>
  <c r="R3645" i="16" s="1"/>
  <c r="N3645" i="16" s="1"/>
  <c r="P3645" i="16"/>
  <c r="Q3574" i="16"/>
  <c r="R3574" i="16" s="1"/>
  <c r="N3574" i="16" s="1"/>
  <c r="P3574" i="16"/>
  <c r="P3527" i="16"/>
  <c r="Q3527" i="16"/>
  <c r="R3527" i="16" s="1"/>
  <c r="N3527" i="16" s="1"/>
  <c r="Q3469" i="16"/>
  <c r="R3469" i="16" s="1"/>
  <c r="N3469" i="16" s="1"/>
  <c r="P3469" i="16"/>
  <c r="P1957" i="16"/>
  <c r="Q1957" i="16"/>
  <c r="R1957" i="16" s="1"/>
  <c r="N1957" i="16" s="1"/>
  <c r="P3674" i="16"/>
  <c r="Q3674" i="16"/>
  <c r="R3674" i="16" s="1"/>
  <c r="N3674" i="16" s="1"/>
  <c r="Q3637" i="16"/>
  <c r="R3637" i="16" s="1"/>
  <c r="N3637" i="16" s="1"/>
  <c r="P3637" i="16"/>
  <c r="P3555" i="16"/>
  <c r="Q3555" i="16"/>
  <c r="R3555" i="16" s="1"/>
  <c r="N3555" i="16" s="1"/>
  <c r="Q3484" i="16"/>
  <c r="R3484" i="16" s="1"/>
  <c r="N3484" i="16" s="1"/>
  <c r="P3484" i="16"/>
  <c r="Q3125" i="16"/>
  <c r="R3125" i="16" s="1"/>
  <c r="N3125" i="16" s="1"/>
  <c r="P3125" i="16"/>
  <c r="Q3103" i="16"/>
  <c r="R3103" i="16" s="1"/>
  <c r="N3103" i="16" s="1"/>
  <c r="P3103" i="16"/>
  <c r="Q3366" i="16"/>
  <c r="R3366" i="16" s="1"/>
  <c r="N3366" i="16" s="1"/>
  <c r="P3366" i="16"/>
  <c r="Q3308" i="16"/>
  <c r="R3308" i="16" s="1"/>
  <c r="N3308" i="16" s="1"/>
  <c r="P3308" i="16"/>
  <c r="Q3225" i="16"/>
  <c r="R3225" i="16" s="1"/>
  <c r="N3225" i="16" s="1"/>
  <c r="P3225" i="16"/>
  <c r="Q3154" i="16"/>
  <c r="R3154" i="16" s="1"/>
  <c r="N3154" i="16" s="1"/>
  <c r="P3154" i="16"/>
  <c r="P3108" i="16"/>
  <c r="Q3108" i="16"/>
  <c r="R3108" i="16" s="1"/>
  <c r="N3108" i="16" s="1"/>
  <c r="P3047" i="16"/>
  <c r="Q3047" i="16"/>
  <c r="R3047" i="16" s="1"/>
  <c r="N3047" i="16" s="1"/>
  <c r="Q873" i="16"/>
  <c r="R873" i="16" s="1"/>
  <c r="N873" i="16" s="1"/>
  <c r="P873" i="16"/>
  <c r="Q1051" i="16"/>
  <c r="R1051" i="16" s="1"/>
  <c r="N1051" i="16" s="1"/>
  <c r="P1051" i="16"/>
  <c r="P306" i="16"/>
  <c r="Q306" i="16"/>
  <c r="R306" i="16" s="1"/>
  <c r="N306" i="16" s="1"/>
  <c r="P698" i="16"/>
  <c r="Q698" i="16"/>
  <c r="R698" i="16" s="1"/>
  <c r="N698" i="16" s="1"/>
  <c r="Q721" i="16"/>
  <c r="R721" i="16" s="1"/>
  <c r="N721" i="16" s="1"/>
  <c r="P721" i="16"/>
  <c r="Q549" i="16"/>
  <c r="R549" i="16" s="1"/>
  <c r="N549" i="16" s="1"/>
  <c r="P549" i="16"/>
  <c r="P830" i="16"/>
  <c r="Q830" i="16"/>
  <c r="R830" i="16" s="1"/>
  <c r="N830" i="16" s="1"/>
  <c r="Q110" i="16"/>
  <c r="R110" i="16" s="1"/>
  <c r="N110" i="16" s="1"/>
  <c r="P110" i="16"/>
  <c r="Q737" i="16"/>
  <c r="R737" i="16" s="1"/>
  <c r="N737" i="16" s="1"/>
  <c r="P737" i="16"/>
  <c r="Q1029" i="16"/>
  <c r="R1029" i="16" s="1"/>
  <c r="N1029" i="16" s="1"/>
  <c r="P1029" i="16"/>
  <c r="Q408" i="16"/>
  <c r="R408" i="16" s="1"/>
  <c r="N408" i="16" s="1"/>
  <c r="P408" i="16"/>
  <c r="P1792" i="16"/>
  <c r="Q1792" i="16"/>
  <c r="R1792" i="16" s="1"/>
  <c r="N1792" i="16" s="1"/>
  <c r="Q1291" i="16"/>
  <c r="R1291" i="16" s="1"/>
  <c r="N1291" i="16" s="1"/>
  <c r="P1291" i="16"/>
  <c r="P2011" i="16"/>
  <c r="Q2011" i="16"/>
  <c r="R2011" i="16" s="1"/>
  <c r="N2011" i="16" s="1"/>
  <c r="Q1811" i="16"/>
  <c r="R1811" i="16" s="1"/>
  <c r="N1811" i="16" s="1"/>
  <c r="P1811" i="16"/>
  <c r="Q649" i="16"/>
  <c r="R649" i="16" s="1"/>
  <c r="N649" i="16" s="1"/>
  <c r="P649" i="16"/>
  <c r="Q387" i="16"/>
  <c r="R387" i="16" s="1"/>
  <c r="N387" i="16" s="1"/>
  <c r="P387" i="16"/>
  <c r="Q1071" i="16"/>
  <c r="R1071" i="16" s="1"/>
  <c r="N1071" i="16" s="1"/>
  <c r="P1071" i="16"/>
  <c r="Q187" i="16"/>
  <c r="R187" i="16" s="1"/>
  <c r="N187" i="16" s="1"/>
  <c r="P187" i="16"/>
  <c r="Q896" i="16"/>
  <c r="R896" i="16" s="1"/>
  <c r="N896" i="16" s="1"/>
  <c r="P896" i="16"/>
  <c r="Q561" i="16"/>
  <c r="R561" i="16" s="1"/>
  <c r="N561" i="16" s="1"/>
  <c r="P561" i="16"/>
  <c r="Q265" i="16"/>
  <c r="R265" i="16" s="1"/>
  <c r="N265" i="16" s="1"/>
  <c r="P265" i="16"/>
  <c r="P1932" i="16"/>
  <c r="Q1932" i="16"/>
  <c r="R1932" i="16" s="1"/>
  <c r="N1932" i="16" s="1"/>
  <c r="P1659" i="16"/>
  <c r="Q1659" i="16"/>
  <c r="R1659" i="16" s="1"/>
  <c r="N1659" i="16" s="1"/>
  <c r="Q1121" i="16"/>
  <c r="R1121" i="16" s="1"/>
  <c r="N1121" i="16" s="1"/>
  <c r="P1121" i="16"/>
  <c r="Q1147" i="16"/>
  <c r="R1147" i="16" s="1"/>
  <c r="N1147" i="16" s="1"/>
  <c r="P1147" i="16"/>
  <c r="Q1881" i="16"/>
  <c r="R1881" i="16" s="1"/>
  <c r="N1881" i="16" s="1"/>
  <c r="P1881" i="16"/>
  <c r="Q1667" i="16"/>
  <c r="R1667" i="16" s="1"/>
  <c r="N1667" i="16" s="1"/>
  <c r="P1667" i="16"/>
  <c r="P277" i="16"/>
  <c r="Q277" i="16"/>
  <c r="R277" i="16" s="1"/>
  <c r="N277" i="16" s="1"/>
  <c r="Q975" i="16"/>
  <c r="R975" i="16" s="1"/>
  <c r="N975" i="16" s="1"/>
  <c r="P975" i="16"/>
  <c r="Q617" i="16"/>
  <c r="R617" i="16" s="1"/>
  <c r="N617" i="16" s="1"/>
  <c r="P617" i="16"/>
  <c r="Q776" i="16"/>
  <c r="R776" i="16" s="1"/>
  <c r="N776" i="16" s="1"/>
  <c r="P776" i="16"/>
  <c r="Q465" i="16"/>
  <c r="R465" i="16" s="1"/>
  <c r="N465" i="16" s="1"/>
  <c r="P465" i="16"/>
  <c r="Q132" i="16"/>
  <c r="R132" i="16" s="1"/>
  <c r="N132" i="16" s="1"/>
  <c r="P132" i="16"/>
  <c r="Q865" i="16"/>
  <c r="R865" i="16" s="1"/>
  <c r="N865" i="16" s="1"/>
  <c r="P865" i="16"/>
  <c r="P1538" i="16"/>
  <c r="Q1538" i="16"/>
  <c r="R1538" i="16" s="1"/>
  <c r="N1538" i="16" s="1"/>
  <c r="Q1240" i="16"/>
  <c r="R1240" i="16" s="1"/>
  <c r="N1240" i="16" s="1"/>
  <c r="P1240" i="16"/>
  <c r="Q1710" i="16"/>
  <c r="R1710" i="16" s="1"/>
  <c r="N1710" i="16" s="1"/>
  <c r="P1710" i="16"/>
  <c r="Q1771" i="16"/>
  <c r="R1771" i="16" s="1"/>
  <c r="N1771" i="16" s="1"/>
  <c r="P1771" i="16"/>
  <c r="P1474" i="16"/>
  <c r="Q1474" i="16"/>
  <c r="R1474" i="16" s="1"/>
  <c r="N1474" i="16" s="1"/>
  <c r="Q1319" i="16"/>
  <c r="R1319" i="16" s="1"/>
  <c r="N1319" i="16" s="1"/>
  <c r="P1319" i="16"/>
  <c r="Q291" i="16"/>
  <c r="R291" i="16" s="1"/>
  <c r="N291" i="16" s="1"/>
  <c r="P291" i="16"/>
  <c r="P986" i="16"/>
  <c r="Q986" i="16"/>
  <c r="R986" i="16" s="1"/>
  <c r="N986" i="16" s="1"/>
  <c r="Q629" i="16"/>
  <c r="R629" i="16" s="1"/>
  <c r="N629" i="16" s="1"/>
  <c r="P629" i="16"/>
  <c r="Q787" i="16"/>
  <c r="R787" i="16" s="1"/>
  <c r="N787" i="16" s="1"/>
  <c r="P787" i="16"/>
  <c r="Q476" i="16"/>
  <c r="R476" i="16" s="1"/>
  <c r="N476" i="16" s="1"/>
  <c r="P476" i="16"/>
  <c r="Q143" i="16"/>
  <c r="R143" i="16" s="1"/>
  <c r="N143" i="16" s="1"/>
  <c r="P143" i="16"/>
  <c r="Q875" i="16"/>
  <c r="R875" i="16" s="1"/>
  <c r="N875" i="16" s="1"/>
  <c r="P875" i="16"/>
  <c r="Q1549" i="16"/>
  <c r="R1549" i="16" s="1"/>
  <c r="N1549" i="16" s="1"/>
  <c r="P1549" i="16"/>
  <c r="P1252" i="16"/>
  <c r="Q1252" i="16"/>
  <c r="R1252" i="16" s="1"/>
  <c r="N1252" i="16" s="1"/>
  <c r="Q1722" i="16"/>
  <c r="R1722" i="16" s="1"/>
  <c r="N1722" i="16" s="1"/>
  <c r="P1722" i="16"/>
  <c r="P1784" i="16"/>
  <c r="Q1784" i="16"/>
  <c r="R1784" i="16" s="1"/>
  <c r="N1784" i="16" s="1"/>
  <c r="P1486" i="16"/>
  <c r="Q1486" i="16"/>
  <c r="R1486" i="16" s="1"/>
  <c r="N1486" i="16" s="1"/>
  <c r="Q1343" i="16"/>
  <c r="R1343" i="16" s="1"/>
  <c r="N1343" i="16" s="1"/>
  <c r="P1343" i="16"/>
  <c r="P158" i="16"/>
  <c r="Q158" i="16"/>
  <c r="R158" i="16" s="1"/>
  <c r="N158" i="16" s="1"/>
  <c r="Q855" i="16"/>
  <c r="R855" i="16" s="1"/>
  <c r="N855" i="16" s="1"/>
  <c r="P855" i="16"/>
  <c r="Q496" i="16"/>
  <c r="R496" i="16" s="1"/>
  <c r="N496" i="16" s="1"/>
  <c r="P496" i="16"/>
  <c r="Q655" i="16"/>
  <c r="R655" i="16" s="1"/>
  <c r="N655" i="16" s="1"/>
  <c r="P655" i="16"/>
  <c r="Q345" i="16"/>
  <c r="R345" i="16" s="1"/>
  <c r="N345" i="16" s="1"/>
  <c r="P345" i="16"/>
  <c r="Q1041" i="16"/>
  <c r="R1041" i="16" s="1"/>
  <c r="N1041" i="16" s="1"/>
  <c r="P1041" i="16"/>
  <c r="Q744" i="16"/>
  <c r="R744" i="16" s="1"/>
  <c r="N744" i="16" s="1"/>
  <c r="P744" i="16"/>
  <c r="P1418" i="16"/>
  <c r="Q1418" i="16"/>
  <c r="R1418" i="16" s="1"/>
  <c r="N1418" i="16" s="1"/>
  <c r="Q1120" i="16"/>
  <c r="R1120" i="16" s="1"/>
  <c r="N1120" i="16" s="1"/>
  <c r="P1120" i="16"/>
  <c r="Q1589" i="16"/>
  <c r="R1589" i="16" s="1"/>
  <c r="N1589" i="16" s="1"/>
  <c r="P1589" i="16"/>
  <c r="Q1652" i="16"/>
  <c r="R1652" i="16" s="1"/>
  <c r="N1652" i="16" s="1"/>
  <c r="P1652" i="16"/>
  <c r="Q1353" i="16"/>
  <c r="R1353" i="16" s="1"/>
  <c r="N1353" i="16" s="1"/>
  <c r="P1353" i="16"/>
  <c r="Q1187" i="16"/>
  <c r="R1187" i="16" s="1"/>
  <c r="N1187" i="16" s="1"/>
  <c r="P1187" i="16"/>
  <c r="Q601" i="16"/>
  <c r="R601" i="16" s="1"/>
  <c r="N601" i="16" s="1"/>
  <c r="P601" i="16"/>
  <c r="Q255" i="16"/>
  <c r="R255" i="16" s="1"/>
  <c r="N255" i="16" s="1"/>
  <c r="P255" i="16"/>
  <c r="P162" i="16"/>
  <c r="Q162" i="16"/>
  <c r="R162" i="16" s="1"/>
  <c r="N162" i="16" s="1"/>
  <c r="P68" i="16"/>
  <c r="Q68" i="16"/>
  <c r="R68" i="16" s="1"/>
  <c r="N68" i="16" s="1"/>
  <c r="Q788" i="16"/>
  <c r="R788" i="16" s="1"/>
  <c r="N788" i="16" s="1"/>
  <c r="P788" i="16"/>
  <c r="P466" i="16"/>
  <c r="Q466" i="16"/>
  <c r="R466" i="16" s="1"/>
  <c r="N466" i="16" s="1"/>
  <c r="Q1105" i="16"/>
  <c r="R1105" i="16" s="1"/>
  <c r="N1105" i="16" s="1"/>
  <c r="P1105" i="16"/>
  <c r="P1862" i="16"/>
  <c r="Q1862" i="16"/>
  <c r="R1862" i="16" s="1"/>
  <c r="N1862" i="16" s="1"/>
  <c r="Q1564" i="16"/>
  <c r="R1564" i="16" s="1"/>
  <c r="N1564" i="16" s="1"/>
  <c r="P1564" i="16"/>
  <c r="P1050" i="16"/>
  <c r="Q1050" i="16"/>
  <c r="R1050" i="16" s="1"/>
  <c r="N1050" i="16" s="1"/>
  <c r="Q1064" i="16"/>
  <c r="R1064" i="16" s="1"/>
  <c r="N1064" i="16" s="1"/>
  <c r="P1064" i="16"/>
  <c r="Q1797" i="16"/>
  <c r="R1797" i="16" s="1"/>
  <c r="N1797" i="16" s="1"/>
  <c r="P1797" i="16"/>
  <c r="Q1715" i="16"/>
  <c r="R1715" i="16" s="1"/>
  <c r="N1715" i="16" s="1"/>
  <c r="P1715" i="16"/>
  <c r="Q471" i="16"/>
  <c r="R471" i="16" s="1"/>
  <c r="N471" i="16" s="1"/>
  <c r="P471" i="16"/>
  <c r="Q123" i="16"/>
  <c r="R123" i="16" s="1"/>
  <c r="N123" i="16" s="1"/>
  <c r="P123" i="16"/>
  <c r="Q809" i="16"/>
  <c r="R809" i="16" s="1"/>
  <c r="N809" i="16" s="1"/>
  <c r="P809" i="16"/>
  <c r="P966" i="16"/>
  <c r="Q966" i="16"/>
  <c r="R966" i="16" s="1"/>
  <c r="N966" i="16" s="1"/>
  <c r="Q657" i="16"/>
  <c r="R657" i="16" s="1"/>
  <c r="N657" i="16" s="1"/>
  <c r="P657" i="16"/>
  <c r="Q334" i="16"/>
  <c r="R334" i="16" s="1"/>
  <c r="N334" i="16" s="1"/>
  <c r="P334" i="16"/>
  <c r="Q1055" i="16"/>
  <c r="R1055" i="16" s="1"/>
  <c r="N1055" i="16" s="1"/>
  <c r="P1055" i="16"/>
  <c r="Q1730" i="16"/>
  <c r="R1730" i="16" s="1"/>
  <c r="N1730" i="16" s="1"/>
  <c r="P1730" i="16"/>
  <c r="Q1432" i="16"/>
  <c r="R1432" i="16" s="1"/>
  <c r="N1432" i="16" s="1"/>
  <c r="P1432" i="16"/>
  <c r="P918" i="16"/>
  <c r="Q918" i="16"/>
  <c r="R918" i="16" s="1"/>
  <c r="N918" i="16" s="1"/>
  <c r="Q1964" i="16"/>
  <c r="R1964" i="16" s="1"/>
  <c r="N1964" i="16" s="1"/>
  <c r="P1964" i="16"/>
  <c r="Q1665" i="16"/>
  <c r="R1665" i="16" s="1"/>
  <c r="N1665" i="16" s="1"/>
  <c r="P1665" i="16"/>
  <c r="P1558" i="16"/>
  <c r="Q1558" i="16"/>
  <c r="R1558" i="16" s="1"/>
  <c r="N1558" i="16" s="1"/>
  <c r="Q603" i="16"/>
  <c r="R603" i="16" s="1"/>
  <c r="N603" i="16" s="1"/>
  <c r="P603" i="16"/>
  <c r="P246" i="16"/>
  <c r="Q246" i="16"/>
  <c r="R246" i="16" s="1"/>
  <c r="N246" i="16" s="1"/>
  <c r="Q403" i="16"/>
  <c r="R403" i="16" s="1"/>
  <c r="N403" i="16" s="1"/>
  <c r="P403" i="16"/>
  <c r="Q92" i="16"/>
  <c r="R92" i="16" s="1"/>
  <c r="N92" i="16" s="1"/>
  <c r="P92" i="16"/>
  <c r="P778" i="16"/>
  <c r="Q778" i="16"/>
  <c r="R778" i="16" s="1"/>
  <c r="N778" i="16" s="1"/>
  <c r="Q492" i="16"/>
  <c r="R492" i="16" s="1"/>
  <c r="N492" i="16" s="1"/>
  <c r="P492" i="16"/>
  <c r="Q1165" i="16"/>
  <c r="R1165" i="16" s="1"/>
  <c r="N1165" i="16" s="1"/>
  <c r="P1165" i="16"/>
  <c r="Q1876" i="16"/>
  <c r="R1876" i="16" s="1"/>
  <c r="N1876" i="16" s="1"/>
  <c r="P1876" i="16"/>
  <c r="Q1337" i="16"/>
  <c r="R1337" i="16" s="1"/>
  <c r="N1337" i="16" s="1"/>
  <c r="P1337" i="16"/>
  <c r="Q1387" i="16"/>
  <c r="R1387" i="16" s="1"/>
  <c r="N1387" i="16" s="1"/>
  <c r="P1387" i="16"/>
  <c r="Q1101" i="16"/>
  <c r="R1101" i="16" s="1"/>
  <c r="N1101" i="16" s="1"/>
  <c r="P1101" i="16"/>
  <c r="Q1918" i="16"/>
  <c r="R1918" i="16" s="1"/>
  <c r="N1918" i="16" s="1"/>
  <c r="P1918" i="16"/>
  <c r="Q877" i="16"/>
  <c r="R877" i="16" s="1"/>
  <c r="N877" i="16" s="1"/>
  <c r="P877" i="16"/>
  <c r="Q615" i="16"/>
  <c r="R615" i="16" s="1"/>
  <c r="N615" i="16" s="1"/>
  <c r="P615" i="16"/>
  <c r="Q257" i="16"/>
  <c r="R257" i="16" s="1"/>
  <c r="N257" i="16" s="1"/>
  <c r="P257" i="16"/>
  <c r="Q415" i="16"/>
  <c r="R415" i="16" s="1"/>
  <c r="N415" i="16" s="1"/>
  <c r="P415" i="16"/>
  <c r="Q105" i="16"/>
  <c r="R105" i="16" s="1"/>
  <c r="N105" i="16" s="1"/>
  <c r="P105" i="16"/>
  <c r="Q791" i="16"/>
  <c r="R791" i="16" s="1"/>
  <c r="N791" i="16" s="1"/>
  <c r="P791" i="16"/>
  <c r="Q504" i="16"/>
  <c r="R504" i="16" s="1"/>
  <c r="N504" i="16" s="1"/>
  <c r="P504" i="16"/>
  <c r="P1178" i="16"/>
  <c r="Q1178" i="16"/>
  <c r="R1178" i="16" s="1"/>
  <c r="N1178" i="16" s="1"/>
  <c r="Q1887" i="16"/>
  <c r="R1887" i="16" s="1"/>
  <c r="N1887" i="16" s="1"/>
  <c r="P1887" i="16"/>
  <c r="Q1349" i="16"/>
  <c r="R1349" i="16" s="1"/>
  <c r="N1349" i="16" s="1"/>
  <c r="P1349" i="16"/>
  <c r="Q1399" i="16"/>
  <c r="R1399" i="16" s="1"/>
  <c r="N1399" i="16" s="1"/>
  <c r="P1399" i="16"/>
  <c r="Q1113" i="16"/>
  <c r="R1113" i="16" s="1"/>
  <c r="N1113" i="16" s="1"/>
  <c r="P1113" i="16"/>
  <c r="Q1930" i="16"/>
  <c r="R1930" i="16" s="1"/>
  <c r="N1930" i="16" s="1"/>
  <c r="P1930" i="16"/>
  <c r="Q745" i="16"/>
  <c r="R745" i="16" s="1"/>
  <c r="N745" i="16" s="1"/>
  <c r="P745" i="16"/>
  <c r="P482" i="16"/>
  <c r="Q482" i="16"/>
  <c r="R482" i="16" s="1"/>
  <c r="N482" i="16" s="1"/>
  <c r="P125" i="16"/>
  <c r="Q125" i="16"/>
  <c r="R125" i="16" s="1"/>
  <c r="N125" i="16" s="1"/>
  <c r="Q283" i="16"/>
  <c r="R283" i="16" s="1"/>
  <c r="N283" i="16" s="1"/>
  <c r="P283" i="16"/>
  <c r="Q991" i="16"/>
  <c r="R991" i="16" s="1"/>
  <c r="N991" i="16" s="1"/>
  <c r="P991" i="16"/>
  <c r="P658" i="16"/>
  <c r="Q658" i="16"/>
  <c r="R658" i="16" s="1"/>
  <c r="N658" i="16" s="1"/>
  <c r="Q372" i="16"/>
  <c r="R372" i="16" s="1"/>
  <c r="N372" i="16" s="1"/>
  <c r="P372" i="16"/>
  <c r="Q2041" i="16"/>
  <c r="R2041" i="16" s="1"/>
  <c r="N2041" i="16" s="1"/>
  <c r="P2041" i="16"/>
  <c r="Q1755" i="16"/>
  <c r="R1755" i="16" s="1"/>
  <c r="N1755" i="16" s="1"/>
  <c r="P1755" i="16"/>
  <c r="Q1217" i="16"/>
  <c r="R1217" i="16" s="1"/>
  <c r="N1217" i="16" s="1"/>
  <c r="P1217" i="16"/>
  <c r="P1254" i="16"/>
  <c r="Q1254" i="16"/>
  <c r="R1254" i="16" s="1"/>
  <c r="N1254" i="16" s="1"/>
  <c r="Q1976" i="16"/>
  <c r="R1976" i="16" s="1"/>
  <c r="N1976" i="16" s="1"/>
  <c r="P1976" i="16"/>
  <c r="Q1773" i="16"/>
  <c r="R1773" i="16" s="1"/>
  <c r="N1773" i="16" s="1"/>
  <c r="P1773" i="16"/>
  <c r="P613" i="16"/>
  <c r="Q613" i="16"/>
  <c r="R613" i="16" s="1"/>
  <c r="N613" i="16" s="1"/>
  <c r="Q351" i="16"/>
  <c r="R351" i="16" s="1"/>
  <c r="N351" i="16" s="1"/>
  <c r="P351" i="16"/>
  <c r="P1036" i="16"/>
  <c r="Q1036" i="16"/>
  <c r="R1036" i="16" s="1"/>
  <c r="N1036" i="16" s="1"/>
  <c r="Q151" i="16"/>
  <c r="R151" i="16" s="1"/>
  <c r="N151" i="16" s="1"/>
  <c r="P151" i="16"/>
  <c r="Q861" i="16"/>
  <c r="R861" i="16" s="1"/>
  <c r="N861" i="16" s="1"/>
  <c r="P861" i="16"/>
  <c r="Q525" i="16"/>
  <c r="R525" i="16" s="1"/>
  <c r="N525" i="16" s="1"/>
  <c r="P525" i="16"/>
  <c r="P229" i="16"/>
  <c r="Q229" i="16"/>
  <c r="R229" i="16" s="1"/>
  <c r="N229" i="16" s="1"/>
  <c r="P1896" i="16"/>
  <c r="Q1896" i="16"/>
  <c r="R1896" i="16" s="1"/>
  <c r="N1896" i="16" s="1"/>
  <c r="Q1623" i="16"/>
  <c r="R1623" i="16" s="1"/>
  <c r="N1623" i="16" s="1"/>
  <c r="P1623" i="16"/>
  <c r="Q1085" i="16"/>
  <c r="R1085" i="16" s="1"/>
  <c r="N1085" i="16" s="1"/>
  <c r="P1085" i="16"/>
  <c r="P1110" i="16"/>
  <c r="Q1110" i="16"/>
  <c r="R1110" i="16" s="1"/>
  <c r="N1110" i="16" s="1"/>
  <c r="Q1843" i="16"/>
  <c r="R1843" i="16" s="1"/>
  <c r="N1843" i="16" s="1"/>
  <c r="P1843" i="16"/>
  <c r="Q1630" i="16"/>
  <c r="R1630" i="16" s="1"/>
  <c r="N1630" i="16" s="1"/>
  <c r="P1630" i="16"/>
  <c r="Q337" i="16"/>
  <c r="R337" i="16" s="1"/>
  <c r="N337" i="16" s="1"/>
  <c r="P337" i="16"/>
  <c r="Q64" i="16"/>
  <c r="R64" i="16" s="1"/>
  <c r="N64" i="16" s="1"/>
  <c r="P64" i="16"/>
  <c r="Q760" i="16"/>
  <c r="R760" i="16" s="1"/>
  <c r="N760" i="16" s="1"/>
  <c r="P760" i="16"/>
  <c r="P666" i="16"/>
  <c r="Q666" i="16"/>
  <c r="R666" i="16" s="1"/>
  <c r="N666" i="16" s="1"/>
  <c r="Q585" i="16"/>
  <c r="R585" i="16" s="1"/>
  <c r="N585" i="16" s="1"/>
  <c r="P585" i="16"/>
  <c r="Q250" i="16"/>
  <c r="R250" i="16" s="1"/>
  <c r="N250" i="16" s="1"/>
  <c r="P250" i="16"/>
  <c r="Q983" i="16"/>
  <c r="R983" i="16" s="1"/>
  <c r="N983" i="16" s="1"/>
  <c r="P983" i="16"/>
  <c r="Q1609" i="16"/>
  <c r="R1609" i="16" s="1"/>
  <c r="N1609" i="16" s="1"/>
  <c r="P1609" i="16"/>
  <c r="Q1347" i="16"/>
  <c r="R1347" i="16" s="1"/>
  <c r="N1347" i="16" s="1"/>
  <c r="P1347" i="16"/>
  <c r="Q2069" i="16"/>
  <c r="R2069" i="16" s="1"/>
  <c r="N2069" i="16" s="1"/>
  <c r="P2069" i="16"/>
  <c r="P1554" i="16"/>
  <c r="Q1554" i="16"/>
  <c r="R1554" i="16" s="1"/>
  <c r="N1554" i="16" s="1"/>
  <c r="Q1568" i="16"/>
  <c r="R1568" i="16" s="1"/>
  <c r="N1568" i="16" s="1"/>
  <c r="P1568" i="16"/>
  <c r="P1330" i="16"/>
  <c r="Q1330" i="16"/>
  <c r="R1330" i="16" s="1"/>
  <c r="N1330" i="16" s="1"/>
  <c r="P1102" i="16"/>
  <c r="Q1102" i="16"/>
  <c r="R1102" i="16" s="1"/>
  <c r="N1102" i="16" s="1"/>
  <c r="P1836" i="16"/>
  <c r="Q1836" i="16"/>
  <c r="R1836" i="16" s="1"/>
  <c r="N1836" i="16" s="1"/>
  <c r="Q2532" i="16"/>
  <c r="R2532" i="16" s="1"/>
  <c r="N2532" i="16" s="1"/>
  <c r="P2532" i="16"/>
  <c r="Q2474" i="16"/>
  <c r="R2474" i="16" s="1"/>
  <c r="N2474" i="16" s="1"/>
  <c r="P2474" i="16"/>
  <c r="P2415" i="16"/>
  <c r="Q2415" i="16"/>
  <c r="R2415" i="16" s="1"/>
  <c r="N2415" i="16" s="1"/>
  <c r="P2331" i="16"/>
  <c r="Q2331" i="16"/>
  <c r="R2331" i="16" s="1"/>
  <c r="N2331" i="16" s="1"/>
  <c r="Q1985" i="16"/>
  <c r="R1985" i="16" s="1"/>
  <c r="N1985" i="16" s="1"/>
  <c r="P1985" i="16"/>
  <c r="Q1950" i="16"/>
  <c r="R1950" i="16" s="1"/>
  <c r="N1950" i="16" s="1"/>
  <c r="P1950" i="16"/>
  <c r="Q2227" i="16"/>
  <c r="R2227" i="16" s="1"/>
  <c r="N2227" i="16" s="1"/>
  <c r="P2227" i="16"/>
  <c r="Q2169" i="16"/>
  <c r="R2169" i="16" s="1"/>
  <c r="N2169" i="16" s="1"/>
  <c r="P2169" i="16"/>
  <c r="Q2073" i="16"/>
  <c r="R2073" i="16" s="1"/>
  <c r="N2073" i="16" s="1"/>
  <c r="P2073" i="16"/>
  <c r="Q3812" i="16"/>
  <c r="R3812" i="16" s="1"/>
  <c r="N3812" i="16" s="1"/>
  <c r="P3812" i="16"/>
  <c r="Q3743" i="16"/>
  <c r="R3743" i="16" s="1"/>
  <c r="N3743" i="16" s="1"/>
  <c r="P3743" i="16"/>
  <c r="Q3695" i="16"/>
  <c r="R3695" i="16" s="1"/>
  <c r="N3695" i="16" s="1"/>
  <c r="P3695" i="16"/>
  <c r="Q3636" i="16"/>
  <c r="R3636" i="16" s="1"/>
  <c r="N3636" i="16" s="1"/>
  <c r="P3636" i="16"/>
  <c r="P2545" i="16"/>
  <c r="Q2545" i="16"/>
  <c r="R2545" i="16" s="1"/>
  <c r="N2545" i="16" s="1"/>
  <c r="Q2486" i="16"/>
  <c r="R2486" i="16" s="1"/>
  <c r="N2486" i="16" s="1"/>
  <c r="P2486" i="16"/>
  <c r="P2427" i="16"/>
  <c r="Q2427" i="16"/>
  <c r="R2427" i="16" s="1"/>
  <c r="N2427" i="16" s="1"/>
  <c r="Q2355" i="16"/>
  <c r="R2355" i="16" s="1"/>
  <c r="N2355" i="16" s="1"/>
  <c r="P2355" i="16"/>
  <c r="Q1997" i="16"/>
  <c r="R1997" i="16" s="1"/>
  <c r="N1997" i="16" s="1"/>
  <c r="P1997" i="16"/>
  <c r="Q1962" i="16"/>
  <c r="R1962" i="16" s="1"/>
  <c r="N1962" i="16" s="1"/>
  <c r="P1962" i="16"/>
  <c r="Q2240" i="16"/>
  <c r="R2240" i="16" s="1"/>
  <c r="N2240" i="16" s="1"/>
  <c r="P2240" i="16"/>
  <c r="Q2180" i="16"/>
  <c r="R2180" i="16" s="1"/>
  <c r="N2180" i="16" s="1"/>
  <c r="P2180" i="16"/>
  <c r="Q2085" i="16"/>
  <c r="R2085" i="16" s="1"/>
  <c r="N2085" i="16" s="1"/>
  <c r="P2085" i="16"/>
  <c r="Q3825" i="16"/>
  <c r="R3825" i="16" s="1"/>
  <c r="N3825" i="16" s="1"/>
  <c r="P3825" i="16"/>
  <c r="P3754" i="16"/>
  <c r="Q3754" i="16"/>
  <c r="R3754" i="16" s="1"/>
  <c r="N3754" i="16" s="1"/>
  <c r="Q3707" i="16"/>
  <c r="R3707" i="16" s="1"/>
  <c r="N3707" i="16" s="1"/>
  <c r="P3707" i="16"/>
  <c r="Q3648" i="16"/>
  <c r="R3648" i="16" s="1"/>
  <c r="N3648" i="16" s="1"/>
  <c r="P3648" i="16"/>
  <c r="P2988" i="16"/>
  <c r="Q2988" i="16"/>
  <c r="R2988" i="16" s="1"/>
  <c r="N2988" i="16" s="1"/>
  <c r="Q2954" i="16"/>
  <c r="R2954" i="16" s="1"/>
  <c r="N2954" i="16" s="1"/>
  <c r="P2954" i="16"/>
  <c r="P2871" i="16"/>
  <c r="Q2871" i="16"/>
  <c r="R2871" i="16" s="1"/>
  <c r="N2871" i="16" s="1"/>
  <c r="Q2800" i="16"/>
  <c r="R2800" i="16" s="1"/>
  <c r="N2800" i="16" s="1"/>
  <c r="P2800" i="16"/>
  <c r="P2441" i="16"/>
  <c r="Q2441" i="16"/>
  <c r="R2441" i="16" s="1"/>
  <c r="N2441" i="16" s="1"/>
  <c r="P2406" i="16"/>
  <c r="Q2406" i="16"/>
  <c r="R2406" i="16" s="1"/>
  <c r="N2406" i="16" s="1"/>
  <c r="Q2682" i="16"/>
  <c r="R2682" i="16" s="1"/>
  <c r="N2682" i="16" s="1"/>
  <c r="P2682" i="16"/>
  <c r="Q2624" i="16"/>
  <c r="R2624" i="16" s="1"/>
  <c r="N2624" i="16" s="1"/>
  <c r="P2624" i="16"/>
  <c r="P2541" i="16"/>
  <c r="Q2541" i="16"/>
  <c r="R2541" i="16" s="1"/>
  <c r="N2541" i="16" s="1"/>
  <c r="P2459" i="16"/>
  <c r="Q2459" i="16"/>
  <c r="R2459" i="16" s="1"/>
  <c r="N2459" i="16" s="1"/>
  <c r="P2423" i="16"/>
  <c r="Q2423" i="16"/>
  <c r="R2423" i="16" s="1"/>
  <c r="N2423" i="16" s="1"/>
  <c r="Q2352" i="16"/>
  <c r="R2352" i="16" s="1"/>
  <c r="N2352" i="16" s="1"/>
  <c r="P2352" i="16"/>
  <c r="Q1284" i="16"/>
  <c r="R1284" i="16" s="1"/>
  <c r="N1284" i="16" s="1"/>
  <c r="P1284" i="16"/>
  <c r="Q3001" i="16"/>
  <c r="R3001" i="16" s="1"/>
  <c r="N3001" i="16" s="1"/>
  <c r="P3001" i="16"/>
  <c r="Q2966" i="16"/>
  <c r="R2966" i="16" s="1"/>
  <c r="N2966" i="16" s="1"/>
  <c r="P2966" i="16"/>
  <c r="P2883" i="16"/>
  <c r="Q2883" i="16"/>
  <c r="R2883" i="16" s="1"/>
  <c r="N2883" i="16" s="1"/>
  <c r="P2813" i="16"/>
  <c r="Q2813" i="16"/>
  <c r="R2813" i="16" s="1"/>
  <c r="N2813" i="16" s="1"/>
  <c r="P2453" i="16"/>
  <c r="Q2453" i="16"/>
  <c r="R2453" i="16" s="1"/>
  <c r="N2453" i="16" s="1"/>
  <c r="Q2418" i="16"/>
  <c r="R2418" i="16" s="1"/>
  <c r="N2418" i="16" s="1"/>
  <c r="P2418" i="16"/>
  <c r="Q2695" i="16"/>
  <c r="R2695" i="16" s="1"/>
  <c r="N2695" i="16" s="1"/>
  <c r="P2695" i="16"/>
  <c r="Q2636" i="16"/>
  <c r="R2636" i="16" s="1"/>
  <c r="N2636" i="16" s="1"/>
  <c r="P2636" i="16"/>
  <c r="P2553" i="16"/>
  <c r="Q2553" i="16"/>
  <c r="R2553" i="16" s="1"/>
  <c r="N2553" i="16" s="1"/>
  <c r="Q2470" i="16"/>
  <c r="R2470" i="16" s="1"/>
  <c r="N2470" i="16" s="1"/>
  <c r="P2470" i="16"/>
  <c r="P2435" i="16"/>
  <c r="Q2435" i="16"/>
  <c r="R2435" i="16" s="1"/>
  <c r="N2435" i="16" s="1"/>
  <c r="Q2365" i="16"/>
  <c r="R2365" i="16" s="1"/>
  <c r="N2365" i="16" s="1"/>
  <c r="P2365" i="16"/>
  <c r="Q1583" i="16"/>
  <c r="R1583" i="16" s="1"/>
  <c r="N1583" i="16" s="1"/>
  <c r="P1583" i="16"/>
  <c r="Q3301" i="16"/>
  <c r="R3301" i="16" s="1"/>
  <c r="N3301" i="16" s="1"/>
  <c r="P3301" i="16"/>
  <c r="Q3267" i="16"/>
  <c r="R3267" i="16" s="1"/>
  <c r="N3267" i="16" s="1"/>
  <c r="P3267" i="16"/>
  <c r="P3184" i="16"/>
  <c r="Q3184" i="16"/>
  <c r="R3184" i="16" s="1"/>
  <c r="N3184" i="16" s="1"/>
  <c r="P3112" i="16"/>
  <c r="Q3112" i="16"/>
  <c r="R3112" i="16" s="1"/>
  <c r="N3112" i="16" s="1"/>
  <c r="P2753" i="16"/>
  <c r="Q2753" i="16"/>
  <c r="R2753" i="16" s="1"/>
  <c r="N2753" i="16" s="1"/>
  <c r="Q2730" i="16"/>
  <c r="R2730" i="16" s="1"/>
  <c r="N2730" i="16" s="1"/>
  <c r="P2730" i="16"/>
  <c r="P2996" i="16"/>
  <c r="Q2996" i="16"/>
  <c r="R2996" i="16" s="1"/>
  <c r="N2996" i="16" s="1"/>
  <c r="P2936" i="16"/>
  <c r="Q2936" i="16"/>
  <c r="R2936" i="16" s="1"/>
  <c r="N2936" i="16" s="1"/>
  <c r="P2853" i="16"/>
  <c r="Q2853" i="16"/>
  <c r="R2853" i="16" s="1"/>
  <c r="N2853" i="16" s="1"/>
  <c r="Q2782" i="16"/>
  <c r="R2782" i="16" s="1"/>
  <c r="N2782" i="16" s="1"/>
  <c r="P2782" i="16"/>
  <c r="Q2735" i="16"/>
  <c r="R2735" i="16" s="1"/>
  <c r="N2735" i="16" s="1"/>
  <c r="P2735" i="16"/>
  <c r="Q2675" i="16"/>
  <c r="R2675" i="16" s="1"/>
  <c r="N2675" i="16" s="1"/>
  <c r="P2675" i="16"/>
  <c r="P1596" i="16"/>
  <c r="Q1596" i="16"/>
  <c r="R1596" i="16" s="1"/>
  <c r="N1596" i="16" s="1"/>
  <c r="Q3313" i="16"/>
  <c r="R3313" i="16" s="1"/>
  <c r="N3313" i="16" s="1"/>
  <c r="P3313" i="16"/>
  <c r="P3278" i="16"/>
  <c r="Q3278" i="16"/>
  <c r="R3278" i="16" s="1"/>
  <c r="N3278" i="16" s="1"/>
  <c r="Q3195" i="16"/>
  <c r="R3195" i="16" s="1"/>
  <c r="N3195" i="16" s="1"/>
  <c r="P3195" i="16"/>
  <c r="P3124" i="16"/>
  <c r="Q3124" i="16"/>
  <c r="R3124" i="16" s="1"/>
  <c r="N3124" i="16" s="1"/>
  <c r="Q2766" i="16"/>
  <c r="R2766" i="16" s="1"/>
  <c r="N2766" i="16" s="1"/>
  <c r="P2766" i="16"/>
  <c r="Q2742" i="16"/>
  <c r="R2742" i="16" s="1"/>
  <c r="N2742" i="16" s="1"/>
  <c r="P2742" i="16"/>
  <c r="P3008" i="16"/>
  <c r="Q3008" i="16"/>
  <c r="R3008" i="16" s="1"/>
  <c r="N3008" i="16" s="1"/>
  <c r="Q2947" i="16"/>
  <c r="R2947" i="16" s="1"/>
  <c r="N2947" i="16" s="1"/>
  <c r="P2947" i="16"/>
  <c r="Q2865" i="16"/>
  <c r="R2865" i="16" s="1"/>
  <c r="N2865" i="16" s="1"/>
  <c r="P2865" i="16"/>
  <c r="Q2794" i="16"/>
  <c r="R2794" i="16" s="1"/>
  <c r="N2794" i="16" s="1"/>
  <c r="P2794" i="16"/>
  <c r="Q2747" i="16"/>
  <c r="R2747" i="16" s="1"/>
  <c r="N2747" i="16" s="1"/>
  <c r="P2747" i="16"/>
  <c r="Q2688" i="16"/>
  <c r="R2688" i="16" s="1"/>
  <c r="N2688" i="16" s="1"/>
  <c r="P2688" i="16"/>
  <c r="Q1762" i="16"/>
  <c r="R1762" i="16" s="1"/>
  <c r="N1762" i="16" s="1"/>
  <c r="P1762" i="16"/>
  <c r="Q2460" i="16"/>
  <c r="R2460" i="16" s="1"/>
  <c r="N2460" i="16" s="1"/>
  <c r="P2460" i="16"/>
  <c r="P2403" i="16"/>
  <c r="Q2403" i="16"/>
  <c r="R2403" i="16" s="1"/>
  <c r="N2403" i="16" s="1"/>
  <c r="Q2343" i="16"/>
  <c r="R2343" i="16" s="1"/>
  <c r="N2343" i="16" s="1"/>
  <c r="P2343" i="16"/>
  <c r="P2261" i="16"/>
  <c r="Q2261" i="16"/>
  <c r="R2261" i="16" s="1"/>
  <c r="N2261" i="16" s="1"/>
  <c r="Q1913" i="16"/>
  <c r="R1913" i="16" s="1"/>
  <c r="N1913" i="16" s="1"/>
  <c r="P1913" i="16"/>
  <c r="Q1877" i="16"/>
  <c r="R1877" i="16" s="1"/>
  <c r="N1877" i="16" s="1"/>
  <c r="P1877" i="16"/>
  <c r="P2156" i="16"/>
  <c r="Q2156" i="16"/>
  <c r="R2156" i="16" s="1"/>
  <c r="N2156" i="16" s="1"/>
  <c r="P2095" i="16"/>
  <c r="Q2095" i="16"/>
  <c r="R2095" i="16" s="1"/>
  <c r="N2095" i="16" s="1"/>
  <c r="Q3836" i="16"/>
  <c r="R3836" i="16" s="1"/>
  <c r="N3836" i="16" s="1"/>
  <c r="P3836" i="16"/>
  <c r="Q3741" i="16"/>
  <c r="R3741" i="16" s="1"/>
  <c r="N3741" i="16" s="1"/>
  <c r="P3741" i="16"/>
  <c r="Q3670" i="16"/>
  <c r="R3670" i="16" s="1"/>
  <c r="N3670" i="16" s="1"/>
  <c r="P3670" i="16"/>
  <c r="Q3624" i="16"/>
  <c r="R3624" i="16" s="1"/>
  <c r="N3624" i="16" s="1"/>
  <c r="P3624" i="16"/>
  <c r="Q3564" i="16"/>
  <c r="R3564" i="16" s="1"/>
  <c r="N3564" i="16" s="1"/>
  <c r="P3564" i="16"/>
  <c r="P2473" i="16"/>
  <c r="Q2473" i="16"/>
  <c r="R2473" i="16" s="1"/>
  <c r="N2473" i="16" s="1"/>
  <c r="Q2414" i="16"/>
  <c r="R2414" i="16" s="1"/>
  <c r="N2414" i="16" s="1"/>
  <c r="P2414" i="16"/>
  <c r="Q2356" i="16"/>
  <c r="R2356" i="16" s="1"/>
  <c r="N2356" i="16" s="1"/>
  <c r="P2356" i="16"/>
  <c r="Q2272" i="16"/>
  <c r="R2272" i="16" s="1"/>
  <c r="N2272" i="16" s="1"/>
  <c r="P2272" i="16"/>
  <c r="Q1925" i="16"/>
  <c r="R1925" i="16" s="1"/>
  <c r="N1925" i="16" s="1"/>
  <c r="P1925" i="16"/>
  <c r="Q1890" i="16"/>
  <c r="R1890" i="16" s="1"/>
  <c r="N1890" i="16" s="1"/>
  <c r="P1890" i="16"/>
  <c r="P2167" i="16"/>
  <c r="Q2167" i="16"/>
  <c r="R2167" i="16" s="1"/>
  <c r="N2167" i="16" s="1"/>
  <c r="P2107" i="16"/>
  <c r="Q2107" i="16"/>
  <c r="R2107" i="16" s="1"/>
  <c r="N2107" i="16" s="1"/>
  <c r="P3826" i="16"/>
  <c r="Q3826" i="16"/>
  <c r="R3826" i="16" s="1"/>
  <c r="N3826" i="16" s="1"/>
  <c r="Q3753" i="16"/>
  <c r="R3753" i="16" s="1"/>
  <c r="N3753" i="16" s="1"/>
  <c r="P3753" i="16"/>
  <c r="P3682" i="16"/>
  <c r="Q3682" i="16"/>
  <c r="R3682" i="16" s="1"/>
  <c r="N3682" i="16" s="1"/>
  <c r="Q3634" i="16"/>
  <c r="R3634" i="16" s="1"/>
  <c r="N3634" i="16" s="1"/>
  <c r="P3634" i="16"/>
  <c r="Q3576" i="16"/>
  <c r="R3576" i="16" s="1"/>
  <c r="N3576" i="16" s="1"/>
  <c r="P3576" i="16"/>
  <c r="P2629" i="16"/>
  <c r="Q2629" i="16"/>
  <c r="R2629" i="16" s="1"/>
  <c r="N2629" i="16" s="1"/>
  <c r="Q2570" i="16"/>
  <c r="R2570" i="16" s="1"/>
  <c r="N2570" i="16" s="1"/>
  <c r="P2570" i="16"/>
  <c r="P2511" i="16"/>
  <c r="Q2511" i="16"/>
  <c r="R2511" i="16" s="1"/>
  <c r="N2511" i="16" s="1"/>
  <c r="Q2440" i="16"/>
  <c r="R2440" i="16" s="1"/>
  <c r="N2440" i="16" s="1"/>
  <c r="P2440" i="16"/>
  <c r="Q2082" i="16"/>
  <c r="R2082" i="16" s="1"/>
  <c r="N2082" i="16" s="1"/>
  <c r="P2082" i="16"/>
  <c r="P2045" i="16"/>
  <c r="Q2045" i="16"/>
  <c r="R2045" i="16" s="1"/>
  <c r="N2045" i="16" s="1"/>
  <c r="Q2323" i="16"/>
  <c r="R2323" i="16" s="1"/>
  <c r="N2323" i="16" s="1"/>
  <c r="P2323" i="16"/>
  <c r="P2263" i="16"/>
  <c r="Q2263" i="16"/>
  <c r="R2263" i="16" s="1"/>
  <c r="N2263" i="16" s="1"/>
  <c r="Q2168" i="16"/>
  <c r="R2168" i="16" s="1"/>
  <c r="N2168" i="16" s="1"/>
  <c r="P2168" i="16"/>
  <c r="Q2097" i="16"/>
  <c r="R2097" i="16" s="1"/>
  <c r="N2097" i="16" s="1"/>
  <c r="P2097" i="16"/>
  <c r="Q3677" i="16"/>
  <c r="R3677" i="16" s="1"/>
  <c r="N3677" i="16" s="1"/>
  <c r="P3677" i="16"/>
  <c r="P3790" i="16"/>
  <c r="Q3790" i="16"/>
  <c r="R3790" i="16" s="1"/>
  <c r="N3790" i="16" s="1"/>
  <c r="P3732" i="16"/>
  <c r="Q3732" i="16"/>
  <c r="R3732" i="16" s="1"/>
  <c r="N3732" i="16" s="1"/>
  <c r="Q2341" i="16"/>
  <c r="R2341" i="16" s="1"/>
  <c r="N2341" i="16" s="1"/>
  <c r="P2341" i="16"/>
  <c r="Q2295" i="16"/>
  <c r="R2295" i="16" s="1"/>
  <c r="N2295" i="16" s="1"/>
  <c r="P2295" i="16"/>
  <c r="Q2235" i="16"/>
  <c r="R2235" i="16" s="1"/>
  <c r="N2235" i="16" s="1"/>
  <c r="P2235" i="16"/>
  <c r="P2151" i="16"/>
  <c r="Q2151" i="16"/>
  <c r="R2151" i="16" s="1"/>
  <c r="N2151" i="16" s="1"/>
  <c r="P3810" i="16"/>
  <c r="Q3810" i="16"/>
  <c r="R3810" i="16" s="1"/>
  <c r="N3810" i="16" s="1"/>
  <c r="P3833" i="16"/>
  <c r="Q3833" i="16"/>
  <c r="R3833" i="16" s="1"/>
  <c r="N3833" i="16" s="1"/>
  <c r="Q3534" i="16"/>
  <c r="R3534" i="16" s="1"/>
  <c r="N3534" i="16" s="1"/>
  <c r="P3534" i="16"/>
  <c r="P3776" i="16"/>
  <c r="Q3776" i="16"/>
  <c r="R3776" i="16" s="1"/>
  <c r="N3776" i="16" s="1"/>
  <c r="P3728" i="16"/>
  <c r="Q3728" i="16"/>
  <c r="R3728" i="16" s="1"/>
  <c r="N3728" i="16" s="1"/>
  <c r="Q3632" i="16"/>
  <c r="R3632" i="16" s="1"/>
  <c r="N3632" i="16" s="1"/>
  <c r="P3632" i="16"/>
  <c r="Q3562" i="16"/>
  <c r="R3562" i="16" s="1"/>
  <c r="N3562" i="16" s="1"/>
  <c r="P3562" i="16"/>
  <c r="P3516" i="16"/>
  <c r="Q3516" i="16"/>
  <c r="R3516" i="16" s="1"/>
  <c r="N3516" i="16" s="1"/>
  <c r="P3456" i="16"/>
  <c r="Q3456" i="16"/>
  <c r="R3456" i="16" s="1"/>
  <c r="N3456" i="16" s="1"/>
  <c r="P2509" i="16"/>
  <c r="Q2509" i="16"/>
  <c r="R2509" i="16" s="1"/>
  <c r="N2509" i="16" s="1"/>
  <c r="Q2450" i="16"/>
  <c r="R2450" i="16" s="1"/>
  <c r="N2450" i="16" s="1"/>
  <c r="P2450" i="16"/>
  <c r="P2390" i="16"/>
  <c r="Q2390" i="16"/>
  <c r="R2390" i="16" s="1"/>
  <c r="N2390" i="16" s="1"/>
  <c r="Q2308" i="16"/>
  <c r="R2308" i="16" s="1"/>
  <c r="N2308" i="16" s="1"/>
  <c r="P2308" i="16"/>
  <c r="Q1961" i="16"/>
  <c r="R1961" i="16" s="1"/>
  <c r="N1961" i="16" s="1"/>
  <c r="P1961" i="16"/>
  <c r="Q1926" i="16"/>
  <c r="R1926" i="16" s="1"/>
  <c r="N1926" i="16" s="1"/>
  <c r="P1926" i="16"/>
  <c r="Q2204" i="16"/>
  <c r="R2204" i="16" s="1"/>
  <c r="N2204" i="16" s="1"/>
  <c r="P2204" i="16"/>
  <c r="Q2145" i="16"/>
  <c r="R2145" i="16" s="1"/>
  <c r="N2145" i="16" s="1"/>
  <c r="P2145" i="16"/>
  <c r="Q3607" i="16"/>
  <c r="R3607" i="16" s="1"/>
  <c r="N3607" i="16" s="1"/>
  <c r="P3607" i="16"/>
  <c r="Q3789" i="16"/>
  <c r="R3789" i="16" s="1"/>
  <c r="N3789" i="16" s="1"/>
  <c r="P3789" i="16"/>
  <c r="Q3718" i="16"/>
  <c r="R3718" i="16" s="1"/>
  <c r="N3718" i="16" s="1"/>
  <c r="P3718" i="16"/>
  <c r="Q3671" i="16"/>
  <c r="R3671" i="16" s="1"/>
  <c r="N3671" i="16" s="1"/>
  <c r="P3671" i="16"/>
  <c r="P3611" i="16"/>
  <c r="Q3611" i="16"/>
  <c r="R3611" i="16" s="1"/>
  <c r="N3611" i="16" s="1"/>
  <c r="Q2100" i="16"/>
  <c r="R2100" i="16" s="1"/>
  <c r="N2100" i="16" s="1"/>
  <c r="P2100" i="16"/>
  <c r="Q3817" i="16"/>
  <c r="R3817" i="16" s="1"/>
  <c r="N3817" i="16" s="1"/>
  <c r="P3817" i="16"/>
  <c r="Q3782" i="16"/>
  <c r="R3782" i="16" s="1"/>
  <c r="N3782" i="16" s="1"/>
  <c r="P3782" i="16"/>
  <c r="Q3711" i="16"/>
  <c r="R3711" i="16" s="1"/>
  <c r="N3711" i="16" s="1"/>
  <c r="P3711" i="16"/>
  <c r="Q3628" i="16"/>
  <c r="R3628" i="16" s="1"/>
  <c r="N3628" i="16" s="1"/>
  <c r="P3628" i="16"/>
  <c r="Q3269" i="16"/>
  <c r="R3269" i="16" s="1"/>
  <c r="N3269" i="16" s="1"/>
  <c r="P3269" i="16"/>
  <c r="P3246" i="16"/>
  <c r="Q3246" i="16"/>
  <c r="R3246" i="16" s="1"/>
  <c r="N3246" i="16" s="1"/>
  <c r="Q3512" i="16"/>
  <c r="R3512" i="16" s="1"/>
  <c r="N3512" i="16" s="1"/>
  <c r="P3512" i="16"/>
  <c r="Q3453" i="16"/>
  <c r="R3453" i="16" s="1"/>
  <c r="N3453" i="16" s="1"/>
  <c r="P3453" i="16"/>
  <c r="Q3369" i="16"/>
  <c r="R3369" i="16" s="1"/>
  <c r="N3369" i="16" s="1"/>
  <c r="P3369" i="16"/>
  <c r="Q3299" i="16"/>
  <c r="R3299" i="16" s="1"/>
  <c r="N3299" i="16" s="1"/>
  <c r="P3299" i="16"/>
  <c r="P3250" i="16"/>
  <c r="Q3250" i="16"/>
  <c r="R3250" i="16" s="1"/>
  <c r="N3250" i="16" s="1"/>
  <c r="P3191" i="16"/>
  <c r="Q3191" i="16"/>
  <c r="R3191" i="16" s="1"/>
  <c r="N3191" i="16" s="1"/>
  <c r="Q663" i="16"/>
  <c r="R663" i="16" s="1"/>
  <c r="N663" i="16" s="1"/>
  <c r="P663" i="16"/>
  <c r="Q555" i="16"/>
  <c r="R555" i="16" s="1"/>
  <c r="N555" i="16" s="1"/>
  <c r="P555" i="16"/>
  <c r="Q349" i="16"/>
  <c r="R349" i="16" s="1"/>
  <c r="N349" i="16" s="1"/>
  <c r="P349" i="16"/>
  <c r="P1278" i="16"/>
  <c r="Q1278" i="16"/>
  <c r="R1278" i="16" s="1"/>
  <c r="N1278" i="16" s="1"/>
  <c r="Q2445" i="16"/>
  <c r="R2445" i="16" s="1"/>
  <c r="N2445" i="16" s="1"/>
  <c r="P2445" i="16"/>
  <c r="P254" i="16"/>
  <c r="Q254" i="16"/>
  <c r="R254" i="16" s="1"/>
  <c r="N254" i="16" s="1"/>
  <c r="Q1543" i="16"/>
  <c r="R1543" i="16" s="1"/>
  <c r="N1543" i="16" s="1"/>
  <c r="P1543" i="16"/>
  <c r="Q925" i="16"/>
  <c r="R925" i="16" s="1"/>
  <c r="N925" i="16" s="1"/>
  <c r="P925" i="16"/>
  <c r="Q807" i="16"/>
  <c r="R807" i="16" s="1"/>
  <c r="N807" i="16" s="1"/>
  <c r="P807" i="16"/>
  <c r="Q319" i="16"/>
  <c r="R319" i="16" s="1"/>
  <c r="N319" i="16" s="1"/>
  <c r="P319" i="16"/>
  <c r="P694" i="16"/>
  <c r="Q694" i="16"/>
  <c r="R694" i="16" s="1"/>
  <c r="N694" i="16" s="1"/>
  <c r="Q2077" i="16"/>
  <c r="R2077" i="16" s="1"/>
  <c r="N2077" i="16" s="1"/>
  <c r="P2077" i="16"/>
  <c r="Q1253" i="16"/>
  <c r="R1253" i="16" s="1"/>
  <c r="N1253" i="16" s="1"/>
  <c r="P1253" i="16"/>
  <c r="P1351" i="16"/>
  <c r="Q1351" i="16"/>
  <c r="R1351" i="16" s="1"/>
  <c r="N1351" i="16" s="1"/>
  <c r="P2344" i="16"/>
  <c r="Q2344" i="16"/>
  <c r="R2344" i="16" s="1"/>
  <c r="N2344" i="16" s="1"/>
  <c r="Q484" i="16"/>
  <c r="R484" i="16" s="1"/>
  <c r="N484" i="16" s="1"/>
  <c r="P484" i="16"/>
  <c r="Q219" i="16"/>
  <c r="R219" i="16" s="1"/>
  <c r="N219" i="16" s="1"/>
  <c r="P219" i="16"/>
  <c r="Q519" i="16"/>
  <c r="R519" i="16" s="1"/>
  <c r="N519" i="16" s="1"/>
  <c r="P519" i="16"/>
  <c r="Q449" i="16"/>
  <c r="R449" i="16" s="1"/>
  <c r="N449" i="16" s="1"/>
  <c r="P449" i="16"/>
  <c r="Q205" i="16"/>
  <c r="R205" i="16" s="1"/>
  <c r="N205" i="16" s="1"/>
  <c r="P205" i="16"/>
  <c r="Q463" i="16"/>
  <c r="R463" i="16" s="1"/>
  <c r="N463" i="16" s="1"/>
  <c r="P463" i="16"/>
  <c r="P154" i="16"/>
  <c r="Q154" i="16"/>
  <c r="R154" i="16" s="1"/>
  <c r="N154" i="16" s="1"/>
  <c r="P849" i="16"/>
  <c r="Q849" i="16"/>
  <c r="R849" i="16" s="1"/>
  <c r="N849" i="16" s="1"/>
  <c r="Q553" i="16"/>
  <c r="R553" i="16" s="1"/>
  <c r="N553" i="16" s="1"/>
  <c r="P553" i="16"/>
  <c r="Q1227" i="16"/>
  <c r="R1227" i="16" s="1"/>
  <c r="N1227" i="16" s="1"/>
  <c r="P1227" i="16"/>
  <c r="P1936" i="16"/>
  <c r="Q1936" i="16"/>
  <c r="R1936" i="16" s="1"/>
  <c r="N1936" i="16" s="1"/>
  <c r="Q1397" i="16"/>
  <c r="R1397" i="16" s="1"/>
  <c r="N1397" i="16" s="1"/>
  <c r="P1397" i="16"/>
  <c r="P1446" i="16"/>
  <c r="Q1446" i="16"/>
  <c r="R1446" i="16" s="1"/>
  <c r="N1446" i="16" s="1"/>
  <c r="Q1161" i="16"/>
  <c r="R1161" i="16" s="1"/>
  <c r="N1161" i="16" s="1"/>
  <c r="P1161" i="16"/>
  <c r="Q1989" i="16"/>
  <c r="R1989" i="16" s="1"/>
  <c r="N1989" i="16" s="1"/>
  <c r="P1989" i="16"/>
  <c r="Q793" i="16"/>
  <c r="R793" i="16" s="1"/>
  <c r="N793" i="16" s="1"/>
  <c r="P793" i="16"/>
  <c r="Q532" i="16"/>
  <c r="R532" i="16" s="1"/>
  <c r="N532" i="16" s="1"/>
  <c r="P532" i="16"/>
  <c r="Q174" i="16"/>
  <c r="R174" i="16" s="1"/>
  <c r="N174" i="16" s="1"/>
  <c r="P174" i="16"/>
  <c r="Q331" i="16"/>
  <c r="R331" i="16" s="1"/>
  <c r="N331" i="16" s="1"/>
  <c r="P331" i="16"/>
  <c r="Q1039" i="16"/>
  <c r="R1039" i="16" s="1"/>
  <c r="N1039" i="16" s="1"/>
  <c r="P1039" i="16"/>
  <c r="P706" i="16"/>
  <c r="Q706" i="16"/>
  <c r="R706" i="16" s="1"/>
  <c r="N706" i="16" s="1"/>
  <c r="Q420" i="16"/>
  <c r="R420" i="16" s="1"/>
  <c r="N420" i="16" s="1"/>
  <c r="P420" i="16"/>
  <c r="Q1095" i="16"/>
  <c r="R1095" i="16" s="1"/>
  <c r="N1095" i="16" s="1"/>
  <c r="P1095" i="16"/>
  <c r="P1803" i="16"/>
  <c r="Q1803" i="16"/>
  <c r="R1803" i="16" s="1"/>
  <c r="N1803" i="16" s="1"/>
  <c r="P1266" i="16"/>
  <c r="Q1266" i="16"/>
  <c r="R1266" i="16" s="1"/>
  <c r="N1266" i="16" s="1"/>
  <c r="P1302" i="16"/>
  <c r="Q1302" i="16"/>
  <c r="R1302" i="16" s="1"/>
  <c r="N1302" i="16" s="1"/>
  <c r="P2023" i="16"/>
  <c r="Q2023" i="16"/>
  <c r="R2023" i="16" s="1"/>
  <c r="N2023" i="16" s="1"/>
  <c r="Q1833" i="16"/>
  <c r="R1833" i="16" s="1"/>
  <c r="N1833" i="16" s="1"/>
  <c r="P1833" i="16"/>
  <c r="Q422" i="16"/>
  <c r="R422" i="16" s="1"/>
  <c r="N422" i="16" s="1"/>
  <c r="P422" i="16"/>
  <c r="Q77" i="16"/>
  <c r="R77" i="16" s="1"/>
  <c r="N77" i="16" s="1"/>
  <c r="P77" i="16"/>
  <c r="P761" i="16"/>
  <c r="Q761" i="16"/>
  <c r="R761" i="16" s="1"/>
  <c r="N761" i="16" s="1"/>
  <c r="Q919" i="16"/>
  <c r="R919" i="16" s="1"/>
  <c r="N919" i="16" s="1"/>
  <c r="P919" i="16"/>
  <c r="P610" i="16"/>
  <c r="Q610" i="16"/>
  <c r="R610" i="16" s="1"/>
  <c r="N610" i="16" s="1"/>
  <c r="Q287" i="16"/>
  <c r="R287" i="16" s="1"/>
  <c r="N287" i="16" s="1"/>
  <c r="P287" i="16"/>
  <c r="Q1007" i="16"/>
  <c r="R1007" i="16" s="1"/>
  <c r="N1007" i="16" s="1"/>
  <c r="P1007" i="16"/>
  <c r="Q1683" i="16"/>
  <c r="R1683" i="16" s="1"/>
  <c r="N1683" i="16" s="1"/>
  <c r="P1683" i="16"/>
  <c r="Q1384" i="16"/>
  <c r="R1384" i="16" s="1"/>
  <c r="N1384" i="16" s="1"/>
  <c r="P1384" i="16"/>
  <c r="Q869" i="16"/>
  <c r="R869" i="16" s="1"/>
  <c r="N869" i="16" s="1"/>
  <c r="P869" i="16"/>
  <c r="Q1915" i="16"/>
  <c r="R1915" i="16" s="1"/>
  <c r="N1915" i="16" s="1"/>
  <c r="P1915" i="16"/>
  <c r="Q1617" i="16"/>
  <c r="R1617" i="16" s="1"/>
  <c r="N1617" i="16" s="1"/>
  <c r="P1617" i="16"/>
  <c r="Q1499" i="16"/>
  <c r="R1499" i="16" s="1"/>
  <c r="N1499" i="16" s="1"/>
  <c r="P1499" i="16"/>
  <c r="P434" i="16"/>
  <c r="Q434" i="16"/>
  <c r="R434" i="16" s="1"/>
  <c r="N434" i="16" s="1"/>
  <c r="Q89" i="16"/>
  <c r="R89" i="16" s="1"/>
  <c r="N89" i="16" s="1"/>
  <c r="P89" i="16"/>
  <c r="Q773" i="16"/>
  <c r="R773" i="16" s="1"/>
  <c r="N773" i="16" s="1"/>
  <c r="P773" i="16"/>
  <c r="Q931" i="16"/>
  <c r="R931" i="16" s="1"/>
  <c r="N931" i="16" s="1"/>
  <c r="P931" i="16"/>
  <c r="Q621" i="16"/>
  <c r="R621" i="16" s="1"/>
  <c r="N621" i="16" s="1"/>
  <c r="P621" i="16"/>
  <c r="Q300" i="16"/>
  <c r="R300" i="16" s="1"/>
  <c r="N300" i="16" s="1"/>
  <c r="P300" i="16"/>
  <c r="Q1020" i="16"/>
  <c r="R1020" i="16" s="1"/>
  <c r="N1020" i="16" s="1"/>
  <c r="P1020" i="16"/>
  <c r="Q1694" i="16"/>
  <c r="R1694" i="16" s="1"/>
  <c r="N1694" i="16" s="1"/>
  <c r="P1694" i="16"/>
  <c r="P1396" i="16"/>
  <c r="Q1396" i="16"/>
  <c r="R1396" i="16" s="1"/>
  <c r="N1396" i="16" s="1"/>
  <c r="Q883" i="16"/>
  <c r="R883" i="16" s="1"/>
  <c r="N883" i="16" s="1"/>
  <c r="P883" i="16"/>
  <c r="Q1927" i="16"/>
  <c r="R1927" i="16" s="1"/>
  <c r="N1927" i="16" s="1"/>
  <c r="P1927" i="16"/>
  <c r="P1628" i="16"/>
  <c r="Q1628" i="16"/>
  <c r="R1628" i="16" s="1"/>
  <c r="N1628" i="16" s="1"/>
  <c r="Q1511" i="16"/>
  <c r="R1511" i="16" s="1"/>
  <c r="N1511" i="16" s="1"/>
  <c r="P1511" i="16"/>
  <c r="P302" i="16"/>
  <c r="Q302" i="16"/>
  <c r="R302" i="16" s="1"/>
  <c r="N302" i="16" s="1"/>
  <c r="Q999" i="16"/>
  <c r="R999" i="16" s="1"/>
  <c r="N999" i="16" s="1"/>
  <c r="P999" i="16"/>
  <c r="Q641" i="16"/>
  <c r="R641" i="16" s="1"/>
  <c r="N641" i="16" s="1"/>
  <c r="P641" i="16"/>
  <c r="Q799" i="16"/>
  <c r="R799" i="16" s="1"/>
  <c r="N799" i="16" s="1"/>
  <c r="P799" i="16"/>
  <c r="Q489" i="16"/>
  <c r="R489" i="16" s="1"/>
  <c r="N489" i="16" s="1"/>
  <c r="P489" i="16"/>
  <c r="Q156" i="16"/>
  <c r="R156" i="16" s="1"/>
  <c r="N156" i="16" s="1"/>
  <c r="P156" i="16"/>
  <c r="Q887" i="16"/>
  <c r="R887" i="16" s="1"/>
  <c r="N887" i="16" s="1"/>
  <c r="P887" i="16"/>
  <c r="P1562" i="16"/>
  <c r="Q1562" i="16"/>
  <c r="R1562" i="16" s="1"/>
  <c r="N1562" i="16" s="1"/>
  <c r="Q1263" i="16"/>
  <c r="R1263" i="16" s="1"/>
  <c r="N1263" i="16" s="1"/>
  <c r="P1263" i="16"/>
  <c r="P1732" i="16"/>
  <c r="Q1732" i="16"/>
  <c r="R1732" i="16" s="1"/>
  <c r="N1732" i="16" s="1"/>
  <c r="P1795" i="16"/>
  <c r="Q1795" i="16"/>
  <c r="R1795" i="16" s="1"/>
  <c r="N1795" i="16" s="1"/>
  <c r="Q1497" i="16"/>
  <c r="R1497" i="16" s="1"/>
  <c r="N1497" i="16" s="1"/>
  <c r="P1497" i="16"/>
  <c r="Q1355" i="16"/>
  <c r="R1355" i="16" s="1"/>
  <c r="N1355" i="16" s="1"/>
  <c r="P1355" i="16"/>
  <c r="P746" i="16"/>
  <c r="Q746" i="16"/>
  <c r="R746" i="16" s="1"/>
  <c r="N746" i="16" s="1"/>
  <c r="Q400" i="16"/>
  <c r="R400" i="16" s="1"/>
  <c r="N400" i="16" s="1"/>
  <c r="P400" i="16"/>
  <c r="Q305" i="16"/>
  <c r="R305" i="16" s="1"/>
  <c r="N305" i="16" s="1"/>
  <c r="P305" i="16"/>
  <c r="P212" i="16"/>
  <c r="Q212" i="16"/>
  <c r="R212" i="16" s="1"/>
  <c r="N212" i="16" s="1"/>
  <c r="Q932" i="16"/>
  <c r="R932" i="16" s="1"/>
  <c r="N932" i="16" s="1"/>
  <c r="P932" i="16"/>
  <c r="Q623" i="16"/>
  <c r="R623" i="16" s="1"/>
  <c r="N623" i="16" s="1"/>
  <c r="P623" i="16"/>
  <c r="Q1249" i="16"/>
  <c r="R1249" i="16" s="1"/>
  <c r="N1249" i="16" s="1"/>
  <c r="P1249" i="16"/>
  <c r="P2005" i="16"/>
  <c r="Q2005" i="16"/>
  <c r="R2005" i="16" s="1"/>
  <c r="N2005" i="16" s="1"/>
  <c r="P1708" i="16"/>
  <c r="Q1708" i="16"/>
  <c r="R1708" i="16" s="1"/>
  <c r="N1708" i="16" s="1"/>
  <c r="P1194" i="16"/>
  <c r="Q1194" i="16"/>
  <c r="R1194" i="16" s="1"/>
  <c r="N1194" i="16" s="1"/>
  <c r="Q1209" i="16"/>
  <c r="R1209" i="16" s="1"/>
  <c r="N1209" i="16" s="1"/>
  <c r="P1209" i="16"/>
  <c r="Q1941" i="16"/>
  <c r="R1941" i="16" s="1"/>
  <c r="N1941" i="16" s="1"/>
  <c r="P1941" i="16"/>
  <c r="Q1895" i="16"/>
  <c r="R1895" i="16" s="1"/>
  <c r="N1895" i="16" s="1"/>
  <c r="P1895" i="16"/>
  <c r="P614" i="16"/>
  <c r="Q614" i="16"/>
  <c r="R614" i="16" s="1"/>
  <c r="N614" i="16" s="1"/>
  <c r="Q268" i="16"/>
  <c r="R268" i="16" s="1"/>
  <c r="N268" i="16" s="1"/>
  <c r="P268" i="16"/>
  <c r="Q173" i="16"/>
  <c r="R173" i="16" s="1"/>
  <c r="N173" i="16" s="1"/>
  <c r="P173" i="16"/>
  <c r="Q80" i="16"/>
  <c r="R80" i="16" s="1"/>
  <c r="N80" i="16" s="1"/>
  <c r="P80" i="16"/>
  <c r="Q801" i="16"/>
  <c r="R801" i="16" s="1"/>
  <c r="N801" i="16" s="1"/>
  <c r="P801" i="16"/>
  <c r="P480" i="16"/>
  <c r="Q480" i="16"/>
  <c r="R480" i="16" s="1"/>
  <c r="N480" i="16" s="1"/>
  <c r="Q1118" i="16"/>
  <c r="R1118" i="16" s="1"/>
  <c r="N1118" i="16" s="1"/>
  <c r="P1118" i="16"/>
  <c r="Q1874" i="16"/>
  <c r="R1874" i="16" s="1"/>
  <c r="N1874" i="16" s="1"/>
  <c r="P1874" i="16"/>
  <c r="Q1576" i="16"/>
  <c r="R1576" i="16" s="1"/>
  <c r="N1576" i="16" s="1"/>
  <c r="P1576" i="16"/>
  <c r="P1062" i="16"/>
  <c r="Q1062" i="16"/>
  <c r="R1062" i="16" s="1"/>
  <c r="N1062" i="16" s="1"/>
  <c r="Q1076" i="16"/>
  <c r="R1076" i="16" s="1"/>
  <c r="N1076" i="16" s="1"/>
  <c r="P1076" i="16"/>
  <c r="Q1809" i="16"/>
  <c r="R1809" i="16" s="1"/>
  <c r="N1809" i="16" s="1"/>
  <c r="P1809" i="16"/>
  <c r="P1728" i="16"/>
  <c r="Q1728" i="16"/>
  <c r="R1728" i="16" s="1"/>
  <c r="N1728" i="16" s="1"/>
  <c r="Q747" i="16"/>
  <c r="R747" i="16" s="1"/>
  <c r="N747" i="16" s="1"/>
  <c r="P747" i="16"/>
  <c r="Q389" i="16"/>
  <c r="R389" i="16" s="1"/>
  <c r="N389" i="16" s="1"/>
  <c r="P389" i="16"/>
  <c r="Q548" i="16"/>
  <c r="R548" i="16" s="1"/>
  <c r="N548" i="16" s="1"/>
  <c r="P548" i="16"/>
  <c r="Q237" i="16"/>
  <c r="R237" i="16" s="1"/>
  <c r="N237" i="16" s="1"/>
  <c r="P237" i="16"/>
  <c r="P934" i="16"/>
  <c r="Q934" i="16"/>
  <c r="R934" i="16" s="1"/>
  <c r="N934" i="16" s="1"/>
  <c r="Q637" i="16"/>
  <c r="R637" i="16" s="1"/>
  <c r="N637" i="16" s="1"/>
  <c r="P637" i="16"/>
  <c r="Q1309" i="16"/>
  <c r="R1309" i="16" s="1"/>
  <c r="N1309" i="16" s="1"/>
  <c r="P1309" i="16"/>
  <c r="Q2019" i="16"/>
  <c r="R2019" i="16" s="1"/>
  <c r="N2019" i="16" s="1"/>
  <c r="P2019" i="16"/>
  <c r="Q1481" i="16"/>
  <c r="R1481" i="16" s="1"/>
  <c r="N1481" i="16" s="1"/>
  <c r="P1481" i="16"/>
  <c r="Q1531" i="16"/>
  <c r="R1531" i="16" s="1"/>
  <c r="N1531" i="16" s="1"/>
  <c r="P1531" i="16"/>
  <c r="P1246" i="16"/>
  <c r="Q1246" i="16"/>
  <c r="R1246" i="16" s="1"/>
  <c r="N1246" i="16" s="1"/>
  <c r="Q2074" i="16"/>
  <c r="R2074" i="16" s="1"/>
  <c r="N2074" i="16" s="1"/>
  <c r="P2074" i="16"/>
  <c r="Q62" i="16"/>
  <c r="R62" i="16" s="1"/>
  <c r="N62" i="16" s="1"/>
  <c r="P62" i="16"/>
  <c r="Q759" i="16"/>
  <c r="R759" i="16" s="1"/>
  <c r="N759" i="16" s="1"/>
  <c r="P759" i="16"/>
  <c r="Q401" i="16"/>
  <c r="R401" i="16" s="1"/>
  <c r="N401" i="16" s="1"/>
  <c r="P401" i="16"/>
  <c r="Q560" i="16"/>
  <c r="R560" i="16" s="1"/>
  <c r="N560" i="16" s="1"/>
  <c r="P560" i="16"/>
  <c r="Q249" i="16"/>
  <c r="R249" i="16" s="1"/>
  <c r="N249" i="16" s="1"/>
  <c r="P249" i="16"/>
  <c r="P946" i="16"/>
  <c r="Q946" i="16"/>
  <c r="R946" i="16" s="1"/>
  <c r="N946" i="16" s="1"/>
  <c r="Q648" i="16"/>
  <c r="R648" i="16" s="1"/>
  <c r="N648" i="16" s="1"/>
  <c r="P648" i="16"/>
  <c r="Q1323" i="16"/>
  <c r="R1323" i="16" s="1"/>
  <c r="N1323" i="16" s="1"/>
  <c r="P1323" i="16"/>
  <c r="Q2032" i="16"/>
  <c r="R2032" i="16" s="1"/>
  <c r="N2032" i="16" s="1"/>
  <c r="P2032" i="16"/>
  <c r="Q1493" i="16"/>
  <c r="R1493" i="16" s="1"/>
  <c r="N1493" i="16" s="1"/>
  <c r="P1493" i="16"/>
  <c r="Q1556" i="16"/>
  <c r="R1556" i="16" s="1"/>
  <c r="N1556" i="16" s="1"/>
  <c r="P1556" i="16"/>
  <c r="Q1257" i="16"/>
  <c r="R1257" i="16" s="1"/>
  <c r="N1257" i="16" s="1"/>
  <c r="P1257" i="16"/>
  <c r="Q2086" i="16"/>
  <c r="R2086" i="16" s="1"/>
  <c r="N2086" i="16" s="1"/>
  <c r="P2086" i="16"/>
  <c r="Q889" i="16"/>
  <c r="R889" i="16" s="1"/>
  <c r="N889" i="16" s="1"/>
  <c r="P889" i="16"/>
  <c r="Q628" i="16"/>
  <c r="R628" i="16" s="1"/>
  <c r="N628" i="16" s="1"/>
  <c r="P628" i="16"/>
  <c r="P269" i="16"/>
  <c r="Q269" i="16"/>
  <c r="R269" i="16" s="1"/>
  <c r="N269" i="16" s="1"/>
  <c r="Q427" i="16"/>
  <c r="R427" i="16" s="1"/>
  <c r="N427" i="16" s="1"/>
  <c r="P427" i="16"/>
  <c r="P117" i="16"/>
  <c r="Q117" i="16"/>
  <c r="R117" i="16" s="1"/>
  <c r="N117" i="16" s="1"/>
  <c r="P802" i="16"/>
  <c r="Q802" i="16"/>
  <c r="R802" i="16" s="1"/>
  <c r="N802" i="16" s="1"/>
  <c r="Q517" i="16"/>
  <c r="R517" i="16" s="1"/>
  <c r="N517" i="16" s="1"/>
  <c r="P517" i="16"/>
  <c r="P1190" i="16"/>
  <c r="Q1190" i="16"/>
  <c r="R1190" i="16" s="1"/>
  <c r="N1190" i="16" s="1"/>
  <c r="Q1899" i="16"/>
  <c r="R1899" i="16" s="1"/>
  <c r="N1899" i="16" s="1"/>
  <c r="P1899" i="16"/>
  <c r="Q1361" i="16"/>
  <c r="R1361" i="16" s="1"/>
  <c r="N1361" i="16" s="1"/>
  <c r="P1361" i="16"/>
  <c r="Q1411" i="16"/>
  <c r="R1411" i="16" s="1"/>
  <c r="N1411" i="16" s="1"/>
  <c r="P1411" i="16"/>
  <c r="Q1125" i="16"/>
  <c r="R1125" i="16" s="1"/>
  <c r="N1125" i="16" s="1"/>
  <c r="P1125" i="16"/>
  <c r="Q1942" i="16"/>
  <c r="R1942" i="16" s="1"/>
  <c r="N1942" i="16" s="1"/>
  <c r="P1942" i="16"/>
  <c r="Q758" i="16"/>
  <c r="R758" i="16" s="1"/>
  <c r="N758" i="16" s="1"/>
  <c r="P758" i="16"/>
  <c r="P494" i="16"/>
  <c r="Q494" i="16"/>
  <c r="R494" i="16" s="1"/>
  <c r="N494" i="16" s="1"/>
  <c r="Q136" i="16"/>
  <c r="R136" i="16" s="1"/>
  <c r="N136" i="16" s="1"/>
  <c r="P136" i="16"/>
  <c r="Q296" i="16"/>
  <c r="R296" i="16" s="1"/>
  <c r="N296" i="16" s="1"/>
  <c r="P296" i="16"/>
  <c r="Q1004" i="16"/>
  <c r="R1004" i="16" s="1"/>
  <c r="N1004" i="16" s="1"/>
  <c r="P1004" i="16"/>
  <c r="P670" i="16"/>
  <c r="Q670" i="16"/>
  <c r="R670" i="16" s="1"/>
  <c r="N670" i="16" s="1"/>
  <c r="Q384" i="16"/>
  <c r="R384" i="16" s="1"/>
  <c r="N384" i="16" s="1"/>
  <c r="P384" i="16"/>
  <c r="Q2054" i="16"/>
  <c r="R2054" i="16" s="1"/>
  <c r="N2054" i="16" s="1"/>
  <c r="P2054" i="16"/>
  <c r="Q1767" i="16"/>
  <c r="R1767" i="16" s="1"/>
  <c r="N1767" i="16" s="1"/>
  <c r="P1767" i="16"/>
  <c r="P1230" i="16"/>
  <c r="Q1230" i="16"/>
  <c r="R1230" i="16" s="1"/>
  <c r="N1230" i="16" s="1"/>
  <c r="Q1267" i="16"/>
  <c r="R1267" i="16" s="1"/>
  <c r="N1267" i="16" s="1"/>
  <c r="P1267" i="16"/>
  <c r="Q1988" i="16"/>
  <c r="R1988" i="16" s="1"/>
  <c r="N1988" i="16" s="1"/>
  <c r="P1988" i="16"/>
  <c r="Q1786" i="16"/>
  <c r="R1786" i="16" s="1"/>
  <c r="N1786" i="16" s="1"/>
  <c r="P1786" i="16"/>
  <c r="Q481" i="16"/>
  <c r="R481" i="16" s="1"/>
  <c r="N481" i="16" s="1"/>
  <c r="P481" i="16"/>
  <c r="Q207" i="16"/>
  <c r="R207" i="16" s="1"/>
  <c r="N207" i="16" s="1"/>
  <c r="P207" i="16"/>
  <c r="Q904" i="16"/>
  <c r="R904" i="16" s="1"/>
  <c r="N904" i="16" s="1"/>
  <c r="P904" i="16"/>
  <c r="P810" i="16"/>
  <c r="Q810" i="16"/>
  <c r="R810" i="16" s="1"/>
  <c r="N810" i="16" s="1"/>
  <c r="Q728" i="16"/>
  <c r="R728" i="16" s="1"/>
  <c r="N728" i="16" s="1"/>
  <c r="P728" i="16"/>
  <c r="Q394" i="16"/>
  <c r="R394" i="16" s="1"/>
  <c r="N394" i="16" s="1"/>
  <c r="P394" i="16"/>
  <c r="Q97" i="16"/>
  <c r="R97" i="16" s="1"/>
  <c r="N97" i="16" s="1"/>
  <c r="P97" i="16"/>
  <c r="Q1754" i="16"/>
  <c r="R1754" i="16" s="1"/>
  <c r="N1754" i="16" s="1"/>
  <c r="P1754" i="16"/>
  <c r="Q1492" i="16"/>
  <c r="R1492" i="16" s="1"/>
  <c r="N1492" i="16" s="1"/>
  <c r="P1492" i="16"/>
  <c r="Q953" i="16"/>
  <c r="R953" i="16" s="1"/>
  <c r="N953" i="16" s="1"/>
  <c r="P953" i="16"/>
  <c r="Q1698" i="16"/>
  <c r="R1698" i="16" s="1"/>
  <c r="N1698" i="16" s="1"/>
  <c r="P1698" i="16"/>
  <c r="P1712" i="16"/>
  <c r="Q1712" i="16"/>
  <c r="R1712" i="16" s="1"/>
  <c r="N1712" i="16" s="1"/>
  <c r="Q1485" i="16"/>
  <c r="R1485" i="16" s="1"/>
  <c r="N1485" i="16" s="1"/>
  <c r="P1485" i="16"/>
  <c r="Q1245" i="16"/>
  <c r="R1245" i="16" s="1"/>
  <c r="N1245" i="16" s="1"/>
  <c r="P1245" i="16"/>
  <c r="Q1980" i="16"/>
  <c r="R1980" i="16" s="1"/>
  <c r="N1980" i="16" s="1"/>
  <c r="P1980" i="16"/>
  <c r="P2677" i="16"/>
  <c r="Q2677" i="16"/>
  <c r="R2677" i="16" s="1"/>
  <c r="N2677" i="16" s="1"/>
  <c r="P2619" i="16"/>
  <c r="Q2619" i="16"/>
  <c r="R2619" i="16" s="1"/>
  <c r="N2619" i="16" s="1"/>
  <c r="P2559" i="16"/>
  <c r="Q2559" i="16"/>
  <c r="R2559" i="16" s="1"/>
  <c r="N2559" i="16" s="1"/>
  <c r="Q2488" i="16"/>
  <c r="R2488" i="16" s="1"/>
  <c r="N2488" i="16" s="1"/>
  <c r="P2488" i="16"/>
  <c r="Q2129" i="16"/>
  <c r="R2129" i="16" s="1"/>
  <c r="N2129" i="16" s="1"/>
  <c r="P2129" i="16"/>
  <c r="Q2094" i="16"/>
  <c r="R2094" i="16" s="1"/>
  <c r="N2094" i="16" s="1"/>
  <c r="P2094" i="16"/>
  <c r="P2371" i="16"/>
  <c r="Q2371" i="16"/>
  <c r="R2371" i="16" s="1"/>
  <c r="N2371" i="16" s="1"/>
  <c r="Q2312" i="16"/>
  <c r="R2312" i="16" s="1"/>
  <c r="N2312" i="16" s="1"/>
  <c r="P2312" i="16"/>
  <c r="Q2217" i="16"/>
  <c r="R2217" i="16" s="1"/>
  <c r="N2217" i="16" s="1"/>
  <c r="P2217" i="16"/>
  <c r="Q2146" i="16"/>
  <c r="R2146" i="16" s="1"/>
  <c r="N2146" i="16" s="1"/>
  <c r="P2146" i="16"/>
  <c r="P2111" i="16"/>
  <c r="Q2111" i="16"/>
  <c r="R2111" i="16" s="1"/>
  <c r="N2111" i="16" s="1"/>
  <c r="P3839" i="16"/>
  <c r="Q3839" i="16"/>
  <c r="R3839" i="16" s="1"/>
  <c r="N3839" i="16" s="1"/>
  <c r="P3780" i="16"/>
  <c r="Q3780" i="16"/>
  <c r="R3780" i="16" s="1"/>
  <c r="N3780" i="16" s="1"/>
  <c r="P2689" i="16"/>
  <c r="Q2689" i="16"/>
  <c r="R2689" i="16" s="1"/>
  <c r="N2689" i="16" s="1"/>
  <c r="Q2630" i="16"/>
  <c r="R2630" i="16" s="1"/>
  <c r="N2630" i="16" s="1"/>
  <c r="P2630" i="16"/>
  <c r="P2571" i="16"/>
  <c r="Q2571" i="16"/>
  <c r="R2571" i="16" s="1"/>
  <c r="N2571" i="16" s="1"/>
  <c r="P2501" i="16"/>
  <c r="Q2501" i="16"/>
  <c r="R2501" i="16" s="1"/>
  <c r="N2501" i="16" s="1"/>
  <c r="Q2141" i="16"/>
  <c r="R2141" i="16" s="1"/>
  <c r="N2141" i="16" s="1"/>
  <c r="P2141" i="16"/>
  <c r="Q2106" i="16"/>
  <c r="R2106" i="16" s="1"/>
  <c r="N2106" i="16" s="1"/>
  <c r="P2106" i="16"/>
  <c r="Q2383" i="16"/>
  <c r="R2383" i="16" s="1"/>
  <c r="N2383" i="16" s="1"/>
  <c r="P2383" i="16"/>
  <c r="Q2324" i="16"/>
  <c r="R2324" i="16" s="1"/>
  <c r="N2324" i="16" s="1"/>
  <c r="P2324" i="16"/>
  <c r="Q2229" i="16"/>
  <c r="R2229" i="16" s="1"/>
  <c r="N2229" i="16" s="1"/>
  <c r="P2229" i="16"/>
  <c r="Q2158" i="16"/>
  <c r="R2158" i="16" s="1"/>
  <c r="N2158" i="16" s="1"/>
  <c r="P2158" i="16"/>
  <c r="Q2124" i="16"/>
  <c r="R2124" i="16" s="1"/>
  <c r="N2124" i="16" s="1"/>
  <c r="P2124" i="16"/>
  <c r="Q3533" i="16"/>
  <c r="R3533" i="16" s="1"/>
  <c r="N3533" i="16" s="1"/>
  <c r="P3533" i="16"/>
  <c r="Q3792" i="16"/>
  <c r="R3792" i="16" s="1"/>
  <c r="N3792" i="16" s="1"/>
  <c r="P3792" i="16"/>
  <c r="Q3133" i="16"/>
  <c r="R3133" i="16" s="1"/>
  <c r="N3133" i="16" s="1"/>
  <c r="P3133" i="16"/>
  <c r="Q3098" i="16"/>
  <c r="R3098" i="16" s="1"/>
  <c r="N3098" i="16" s="1"/>
  <c r="P3098" i="16"/>
  <c r="Q3014" i="16"/>
  <c r="R3014" i="16" s="1"/>
  <c r="N3014" i="16" s="1"/>
  <c r="P3014" i="16"/>
  <c r="P2944" i="16"/>
  <c r="Q2944" i="16"/>
  <c r="R2944" i="16" s="1"/>
  <c r="N2944" i="16" s="1"/>
  <c r="P2585" i="16"/>
  <c r="Q2585" i="16"/>
  <c r="R2585" i="16" s="1"/>
  <c r="N2585" i="16" s="1"/>
  <c r="Q2562" i="16"/>
  <c r="R2562" i="16" s="1"/>
  <c r="N2562" i="16" s="1"/>
  <c r="P2562" i="16"/>
  <c r="Q2827" i="16"/>
  <c r="R2827" i="16" s="1"/>
  <c r="N2827" i="16" s="1"/>
  <c r="P2827" i="16"/>
  <c r="Q2768" i="16"/>
  <c r="R2768" i="16" s="1"/>
  <c r="N2768" i="16" s="1"/>
  <c r="P2768" i="16"/>
  <c r="P2685" i="16"/>
  <c r="Q2685" i="16"/>
  <c r="R2685" i="16" s="1"/>
  <c r="N2685" i="16" s="1"/>
  <c r="Q2602" i="16"/>
  <c r="R2602" i="16" s="1"/>
  <c r="N2602" i="16" s="1"/>
  <c r="P2602" i="16"/>
  <c r="P2567" i="16"/>
  <c r="Q2567" i="16"/>
  <c r="R2567" i="16" s="1"/>
  <c r="N2567" i="16" s="1"/>
  <c r="P2497" i="16"/>
  <c r="Q2497" i="16"/>
  <c r="R2497" i="16" s="1"/>
  <c r="N2497" i="16" s="1"/>
  <c r="Q1428" i="16"/>
  <c r="R1428" i="16" s="1"/>
  <c r="N1428" i="16" s="1"/>
  <c r="P1428" i="16"/>
  <c r="P3145" i="16"/>
  <c r="Q3145" i="16"/>
  <c r="R3145" i="16" s="1"/>
  <c r="N3145" i="16" s="1"/>
  <c r="Q3110" i="16"/>
  <c r="R3110" i="16" s="1"/>
  <c r="N3110" i="16" s="1"/>
  <c r="P3110" i="16"/>
  <c r="Q3028" i="16"/>
  <c r="R3028" i="16" s="1"/>
  <c r="N3028" i="16" s="1"/>
  <c r="P3028" i="16"/>
  <c r="P2956" i="16"/>
  <c r="Q2956" i="16"/>
  <c r="R2956" i="16" s="1"/>
  <c r="N2956" i="16" s="1"/>
  <c r="Q2596" i="16"/>
  <c r="R2596" i="16" s="1"/>
  <c r="N2596" i="16" s="1"/>
  <c r="P2596" i="16"/>
  <c r="Q2574" i="16"/>
  <c r="R2574" i="16" s="1"/>
  <c r="N2574" i="16" s="1"/>
  <c r="P2574" i="16"/>
  <c r="Q2839" i="16"/>
  <c r="R2839" i="16" s="1"/>
  <c r="N2839" i="16" s="1"/>
  <c r="P2839" i="16"/>
  <c r="Q2780" i="16"/>
  <c r="R2780" i="16" s="1"/>
  <c r="N2780" i="16" s="1"/>
  <c r="P2780" i="16"/>
  <c r="P2698" i="16"/>
  <c r="Q2698" i="16"/>
  <c r="R2698" i="16" s="1"/>
  <c r="N2698" i="16" s="1"/>
  <c r="Q2614" i="16"/>
  <c r="R2614" i="16" s="1"/>
  <c r="N2614" i="16" s="1"/>
  <c r="P2614" i="16"/>
  <c r="P2579" i="16"/>
  <c r="Q2579" i="16"/>
  <c r="R2579" i="16" s="1"/>
  <c r="N2579" i="16" s="1"/>
  <c r="P2507" i="16"/>
  <c r="Q2507" i="16"/>
  <c r="R2507" i="16" s="1"/>
  <c r="N2507" i="16" s="1"/>
  <c r="Q1727" i="16"/>
  <c r="R1727" i="16" s="1"/>
  <c r="N1727" i="16" s="1"/>
  <c r="P1727" i="16"/>
  <c r="Q3445" i="16"/>
  <c r="R3445" i="16" s="1"/>
  <c r="N3445" i="16" s="1"/>
  <c r="P3445" i="16"/>
  <c r="Q3410" i="16"/>
  <c r="R3410" i="16" s="1"/>
  <c r="N3410" i="16" s="1"/>
  <c r="P3410" i="16"/>
  <c r="Q3327" i="16"/>
  <c r="R3327" i="16" s="1"/>
  <c r="N3327" i="16" s="1"/>
  <c r="P3327" i="16"/>
  <c r="Q3256" i="16"/>
  <c r="R3256" i="16" s="1"/>
  <c r="N3256" i="16" s="1"/>
  <c r="P3256" i="16"/>
  <c r="Q2898" i="16"/>
  <c r="R2898" i="16" s="1"/>
  <c r="N2898" i="16" s="1"/>
  <c r="P2898" i="16"/>
  <c r="Q2875" i="16"/>
  <c r="R2875" i="16" s="1"/>
  <c r="N2875" i="16" s="1"/>
  <c r="P2875" i="16"/>
  <c r="P3140" i="16"/>
  <c r="Q3140" i="16"/>
  <c r="R3140" i="16" s="1"/>
  <c r="N3140" i="16" s="1"/>
  <c r="Q3079" i="16"/>
  <c r="R3079" i="16" s="1"/>
  <c r="N3079" i="16" s="1"/>
  <c r="P3079" i="16"/>
  <c r="P2997" i="16"/>
  <c r="Q2997" i="16"/>
  <c r="R2997" i="16" s="1"/>
  <c r="N2997" i="16" s="1"/>
  <c r="Q2926" i="16"/>
  <c r="R2926" i="16" s="1"/>
  <c r="N2926" i="16" s="1"/>
  <c r="P2926" i="16"/>
  <c r="Q2879" i="16"/>
  <c r="R2879" i="16" s="1"/>
  <c r="N2879" i="16" s="1"/>
  <c r="P2879" i="16"/>
  <c r="Q2820" i="16"/>
  <c r="R2820" i="16" s="1"/>
  <c r="N2820" i="16" s="1"/>
  <c r="P2820" i="16"/>
  <c r="P1740" i="16"/>
  <c r="Q1740" i="16"/>
  <c r="R1740" i="16" s="1"/>
  <c r="N1740" i="16" s="1"/>
  <c r="Q3457" i="16"/>
  <c r="R3457" i="16" s="1"/>
  <c r="N3457" i="16" s="1"/>
  <c r="P3457" i="16"/>
  <c r="Q3422" i="16"/>
  <c r="R3422" i="16" s="1"/>
  <c r="N3422" i="16" s="1"/>
  <c r="P3422" i="16"/>
  <c r="P3340" i="16"/>
  <c r="Q3340" i="16"/>
  <c r="R3340" i="16" s="1"/>
  <c r="N3340" i="16" s="1"/>
  <c r="Q3268" i="16"/>
  <c r="R3268" i="16" s="1"/>
  <c r="N3268" i="16" s="1"/>
  <c r="P3268" i="16"/>
  <c r="Q2910" i="16"/>
  <c r="R2910" i="16" s="1"/>
  <c r="N2910" i="16" s="1"/>
  <c r="P2910" i="16"/>
  <c r="Q2886" i="16"/>
  <c r="R2886" i="16" s="1"/>
  <c r="N2886" i="16" s="1"/>
  <c r="P2886" i="16"/>
  <c r="P3152" i="16"/>
  <c r="Q3152" i="16"/>
  <c r="R3152" i="16" s="1"/>
  <c r="N3152" i="16" s="1"/>
  <c r="P3092" i="16"/>
  <c r="Q3092" i="16"/>
  <c r="R3092" i="16" s="1"/>
  <c r="N3092" i="16" s="1"/>
  <c r="Q3009" i="16"/>
  <c r="R3009" i="16" s="1"/>
  <c r="N3009" i="16" s="1"/>
  <c r="P3009" i="16"/>
  <c r="Q2939" i="16"/>
  <c r="R2939" i="16" s="1"/>
  <c r="N2939" i="16" s="1"/>
  <c r="P2939" i="16"/>
  <c r="Q2891" i="16"/>
  <c r="R2891" i="16" s="1"/>
  <c r="N2891" i="16" s="1"/>
  <c r="P2891" i="16"/>
  <c r="Q2833" i="16"/>
  <c r="R2833" i="16" s="1"/>
  <c r="N2833" i="16" s="1"/>
  <c r="P2833" i="16"/>
  <c r="Q1906" i="16"/>
  <c r="R1906" i="16" s="1"/>
  <c r="N1906" i="16" s="1"/>
  <c r="P1906" i="16"/>
  <c r="P2605" i="16"/>
  <c r="Q2605" i="16"/>
  <c r="R2605" i="16" s="1"/>
  <c r="N2605" i="16" s="1"/>
  <c r="Q2546" i="16"/>
  <c r="R2546" i="16" s="1"/>
  <c r="N2546" i="16" s="1"/>
  <c r="P2546" i="16"/>
  <c r="P2487" i="16"/>
  <c r="Q2487" i="16"/>
  <c r="R2487" i="16" s="1"/>
  <c r="N2487" i="16" s="1"/>
  <c r="Q2416" i="16"/>
  <c r="R2416" i="16" s="1"/>
  <c r="N2416" i="16" s="1"/>
  <c r="P2416" i="16"/>
  <c r="Q2057" i="16"/>
  <c r="R2057" i="16" s="1"/>
  <c r="N2057" i="16" s="1"/>
  <c r="P2057" i="16"/>
  <c r="Q2022" i="16"/>
  <c r="R2022" i="16" s="1"/>
  <c r="N2022" i="16" s="1"/>
  <c r="P2022" i="16"/>
  <c r="P2299" i="16"/>
  <c r="Q2299" i="16"/>
  <c r="R2299" i="16" s="1"/>
  <c r="N2299" i="16" s="1"/>
  <c r="P2239" i="16"/>
  <c r="Q2239" i="16"/>
  <c r="R2239" i="16" s="1"/>
  <c r="N2239" i="16" s="1"/>
  <c r="Q2144" i="16"/>
  <c r="R2144" i="16" s="1"/>
  <c r="N2144" i="16" s="1"/>
  <c r="P2144" i="16"/>
  <c r="Q3558" i="16"/>
  <c r="R3558" i="16" s="1"/>
  <c r="N3558" i="16" s="1"/>
  <c r="P3558" i="16"/>
  <c r="P3814" i="16"/>
  <c r="Q3814" i="16"/>
  <c r="R3814" i="16" s="1"/>
  <c r="N3814" i="16" s="1"/>
  <c r="Q3767" i="16"/>
  <c r="R3767" i="16" s="1"/>
  <c r="N3767" i="16" s="1"/>
  <c r="P3767" i="16"/>
  <c r="Q3709" i="16"/>
  <c r="R3709" i="16" s="1"/>
  <c r="N3709" i="16" s="1"/>
  <c r="P3709" i="16"/>
  <c r="P2617" i="16"/>
  <c r="Q2617" i="16"/>
  <c r="R2617" i="16" s="1"/>
  <c r="N2617" i="16" s="1"/>
  <c r="Q2558" i="16"/>
  <c r="R2558" i="16" s="1"/>
  <c r="N2558" i="16" s="1"/>
  <c r="P2558" i="16"/>
  <c r="P2499" i="16"/>
  <c r="Q2499" i="16"/>
  <c r="R2499" i="16" s="1"/>
  <c r="N2499" i="16" s="1"/>
  <c r="Q2428" i="16"/>
  <c r="R2428" i="16" s="1"/>
  <c r="N2428" i="16" s="1"/>
  <c r="P2428" i="16"/>
  <c r="Q2068" i="16"/>
  <c r="R2068" i="16" s="1"/>
  <c r="N2068" i="16" s="1"/>
  <c r="P2068" i="16"/>
  <c r="Q2034" i="16"/>
  <c r="R2034" i="16" s="1"/>
  <c r="N2034" i="16" s="1"/>
  <c r="P2034" i="16"/>
  <c r="Q2311" i="16"/>
  <c r="R2311" i="16" s="1"/>
  <c r="N2311" i="16" s="1"/>
  <c r="P2311" i="16"/>
  <c r="P2251" i="16"/>
  <c r="Q2251" i="16"/>
  <c r="R2251" i="16" s="1"/>
  <c r="N2251" i="16" s="1"/>
  <c r="Q2157" i="16"/>
  <c r="R2157" i="16" s="1"/>
  <c r="N2157" i="16" s="1"/>
  <c r="P2157" i="16"/>
  <c r="Q3738" i="16"/>
  <c r="R3738" i="16" s="1"/>
  <c r="N3738" i="16" s="1"/>
  <c r="P3738" i="16"/>
  <c r="P3837" i="16"/>
  <c r="Q3837" i="16"/>
  <c r="R3837" i="16" s="1"/>
  <c r="N3837" i="16" s="1"/>
  <c r="Q3778" i="16"/>
  <c r="R3778" i="16" s="1"/>
  <c r="N3778" i="16" s="1"/>
  <c r="P3778" i="16"/>
  <c r="Q3721" i="16"/>
  <c r="R3721" i="16" s="1"/>
  <c r="N3721" i="16" s="1"/>
  <c r="P3721" i="16"/>
  <c r="P2773" i="16"/>
  <c r="Q2773" i="16"/>
  <c r="R2773" i="16" s="1"/>
  <c r="N2773" i="16" s="1"/>
  <c r="P2713" i="16"/>
  <c r="Q2713" i="16"/>
  <c r="R2713" i="16" s="1"/>
  <c r="N2713" i="16" s="1"/>
  <c r="Q2656" i="16"/>
  <c r="R2656" i="16" s="1"/>
  <c r="N2656" i="16" s="1"/>
  <c r="P2656" i="16"/>
  <c r="Q2584" i="16"/>
  <c r="R2584" i="16" s="1"/>
  <c r="N2584" i="16" s="1"/>
  <c r="P2584" i="16"/>
  <c r="Q2226" i="16"/>
  <c r="R2226" i="16" s="1"/>
  <c r="N2226" i="16" s="1"/>
  <c r="P2226" i="16"/>
  <c r="P2189" i="16"/>
  <c r="Q2189" i="16"/>
  <c r="R2189" i="16" s="1"/>
  <c r="N2189" i="16" s="1"/>
  <c r="P2467" i="16"/>
  <c r="Q2467" i="16"/>
  <c r="R2467" i="16" s="1"/>
  <c r="N2467" i="16" s="1"/>
  <c r="Q2408" i="16"/>
  <c r="R2408" i="16" s="1"/>
  <c r="N2408" i="16" s="1"/>
  <c r="P2408" i="16"/>
  <c r="Q2313" i="16"/>
  <c r="R2313" i="16" s="1"/>
  <c r="N2313" i="16" s="1"/>
  <c r="P2313" i="16"/>
  <c r="Q2242" i="16"/>
  <c r="R2242" i="16" s="1"/>
  <c r="N2242" i="16" s="1"/>
  <c r="P2242" i="16"/>
  <c r="Q2208" i="16"/>
  <c r="R2208" i="16" s="1"/>
  <c r="N2208" i="16" s="1"/>
  <c r="P2208" i="16"/>
  <c r="P2135" i="16"/>
  <c r="Q2135" i="16"/>
  <c r="R2135" i="16" s="1"/>
  <c r="N2135" i="16" s="1"/>
  <c r="Q3713" i="16"/>
  <c r="R3713" i="16" s="1"/>
  <c r="N3713" i="16" s="1"/>
  <c r="P3713" i="16"/>
  <c r="Q2496" i="16"/>
  <c r="R2496" i="16" s="1"/>
  <c r="N2496" i="16" s="1"/>
  <c r="P2496" i="16"/>
  <c r="Q2438" i="16"/>
  <c r="R2438" i="16" s="1"/>
  <c r="N2438" i="16" s="1"/>
  <c r="P2438" i="16"/>
  <c r="P2379" i="16"/>
  <c r="Q2379" i="16"/>
  <c r="R2379" i="16" s="1"/>
  <c r="N2379" i="16" s="1"/>
  <c r="P2296" i="16"/>
  <c r="Q2296" i="16"/>
  <c r="R2296" i="16" s="1"/>
  <c r="N2296" i="16" s="1"/>
  <c r="Q1949" i="16"/>
  <c r="R1949" i="16" s="1"/>
  <c r="N1949" i="16" s="1"/>
  <c r="P1949" i="16"/>
  <c r="Q1914" i="16"/>
  <c r="R1914" i="16" s="1"/>
  <c r="N1914" i="16" s="1"/>
  <c r="P1914" i="16"/>
  <c r="Q2192" i="16"/>
  <c r="R2192" i="16" s="1"/>
  <c r="N2192" i="16" s="1"/>
  <c r="P2192" i="16"/>
  <c r="Q2132" i="16"/>
  <c r="R2132" i="16" s="1"/>
  <c r="N2132" i="16" s="1"/>
  <c r="P2132" i="16"/>
  <c r="Q3784" i="16"/>
  <c r="R3784" i="16" s="1"/>
  <c r="N3784" i="16" s="1"/>
  <c r="P3784" i="16"/>
  <c r="Q3777" i="16"/>
  <c r="R3777" i="16" s="1"/>
  <c r="N3777" i="16" s="1"/>
  <c r="P3777" i="16"/>
  <c r="Q3705" i="16"/>
  <c r="R3705" i="16" s="1"/>
  <c r="N3705" i="16" s="1"/>
  <c r="P3705" i="16"/>
  <c r="P3659" i="16"/>
  <c r="Q3659" i="16"/>
  <c r="R3659" i="16" s="1"/>
  <c r="N3659" i="16" s="1"/>
  <c r="P3599" i="16"/>
  <c r="Q3599" i="16"/>
  <c r="R3599" i="16" s="1"/>
  <c r="N3599" i="16" s="1"/>
  <c r="Q2654" i="16"/>
  <c r="R2654" i="16" s="1"/>
  <c r="N2654" i="16" s="1"/>
  <c r="P2654" i="16"/>
  <c r="Q2594" i="16"/>
  <c r="R2594" i="16" s="1"/>
  <c r="N2594" i="16" s="1"/>
  <c r="P2594" i="16"/>
  <c r="P2535" i="16"/>
  <c r="Q2535" i="16"/>
  <c r="R2535" i="16" s="1"/>
  <c r="N2535" i="16" s="1"/>
  <c r="P2465" i="16"/>
  <c r="Q2465" i="16"/>
  <c r="R2465" i="16" s="1"/>
  <c r="N2465" i="16" s="1"/>
  <c r="Q2105" i="16"/>
  <c r="R2105" i="16" s="1"/>
  <c r="N2105" i="16" s="1"/>
  <c r="P2105" i="16"/>
  <c r="Q2070" i="16"/>
  <c r="R2070" i="16" s="1"/>
  <c r="N2070" i="16" s="1"/>
  <c r="P2070" i="16"/>
  <c r="Q2347" i="16"/>
  <c r="R2347" i="16" s="1"/>
  <c r="N2347" i="16" s="1"/>
  <c r="P2347" i="16"/>
  <c r="P2289" i="16"/>
  <c r="Q2289" i="16"/>
  <c r="R2289" i="16" s="1"/>
  <c r="N2289" i="16" s="1"/>
  <c r="Q2193" i="16"/>
  <c r="R2193" i="16" s="1"/>
  <c r="N2193" i="16" s="1"/>
  <c r="P2193" i="16"/>
  <c r="P2122" i="16"/>
  <c r="Q2122" i="16"/>
  <c r="R2122" i="16" s="1"/>
  <c r="N2122" i="16" s="1"/>
  <c r="P3653" i="16"/>
  <c r="Q3653" i="16"/>
  <c r="R3653" i="16" s="1"/>
  <c r="N3653" i="16" s="1"/>
  <c r="Q3815" i="16"/>
  <c r="R3815" i="16" s="1"/>
  <c r="N3815" i="16" s="1"/>
  <c r="P3815" i="16"/>
  <c r="P3756" i="16"/>
  <c r="Q3756" i="16"/>
  <c r="R3756" i="16" s="1"/>
  <c r="N3756" i="16" s="1"/>
  <c r="P2222" i="16"/>
  <c r="Q2222" i="16"/>
  <c r="R2222" i="16" s="1"/>
  <c r="N2222" i="16" s="1"/>
  <c r="Q2162" i="16"/>
  <c r="R2162" i="16" s="1"/>
  <c r="N2162" i="16" s="1"/>
  <c r="P2162" i="16"/>
  <c r="P2115" i="16"/>
  <c r="Q2115" i="16"/>
  <c r="R2115" i="16" s="1"/>
  <c r="N2115" i="16" s="1"/>
  <c r="Q3545" i="16"/>
  <c r="R3545" i="16" s="1"/>
  <c r="N3545" i="16" s="1"/>
  <c r="P3545" i="16"/>
  <c r="P3772" i="16"/>
  <c r="Q3772" i="16"/>
  <c r="R3772" i="16" s="1"/>
  <c r="N3772" i="16" s="1"/>
  <c r="Q3413" i="16"/>
  <c r="R3413" i="16" s="1"/>
  <c r="N3413" i="16" s="1"/>
  <c r="P3413" i="16"/>
  <c r="P3415" i="16"/>
  <c r="Q3415" i="16"/>
  <c r="R3415" i="16" s="1"/>
  <c r="N3415" i="16" s="1"/>
  <c r="Q3656" i="16"/>
  <c r="R3656" i="16" s="1"/>
  <c r="N3656" i="16" s="1"/>
  <c r="P3656" i="16"/>
  <c r="Q3608" i="16"/>
  <c r="R3608" i="16" s="1"/>
  <c r="N3608" i="16" s="1"/>
  <c r="P3608" i="16"/>
  <c r="Q3514" i="16"/>
  <c r="R3514" i="16" s="1"/>
  <c r="N3514" i="16" s="1"/>
  <c r="P3514" i="16"/>
  <c r="Q3442" i="16"/>
  <c r="R3442" i="16" s="1"/>
  <c r="N3442" i="16" s="1"/>
  <c r="P3442" i="16"/>
  <c r="Q3395" i="16"/>
  <c r="R3395" i="16" s="1"/>
  <c r="N3395" i="16" s="1"/>
  <c r="P3395" i="16"/>
  <c r="P3336" i="16"/>
  <c r="Q3336" i="16"/>
  <c r="R3336" i="16" s="1"/>
  <c r="N3336" i="16" s="1"/>
  <c r="P1189" i="16"/>
  <c r="Q1189" i="16"/>
  <c r="R1189" i="16" s="1"/>
  <c r="N1189" i="16" s="1"/>
  <c r="Q1057" i="16"/>
  <c r="R1057" i="16" s="1"/>
  <c r="N1057" i="16" s="1"/>
  <c r="P1057" i="16"/>
  <c r="Q1016" i="16"/>
  <c r="R1016" i="16" s="1"/>
  <c r="N1016" i="16" s="1"/>
  <c r="P1016" i="16"/>
  <c r="Q164" i="16"/>
  <c r="R164" i="16" s="1"/>
  <c r="N164" i="16" s="1"/>
  <c r="P164" i="16"/>
  <c r="Q373" i="16"/>
  <c r="R373" i="16" s="1"/>
  <c r="N373" i="16" s="1"/>
  <c r="P373" i="16"/>
  <c r="Q252" i="16"/>
  <c r="R252" i="16" s="1"/>
  <c r="N252" i="16" s="1"/>
  <c r="P252" i="16"/>
  <c r="Q303" i="16"/>
  <c r="R303" i="16" s="1"/>
  <c r="N303" i="16" s="1"/>
  <c r="P303" i="16"/>
  <c r="Q3390" i="16"/>
  <c r="R3390" i="16" s="1"/>
  <c r="N3390" i="16" s="1"/>
  <c r="P3390" i="16"/>
  <c r="P606" i="16"/>
  <c r="Q606" i="16"/>
  <c r="R606" i="16" s="1"/>
  <c r="N606" i="16" s="1"/>
  <c r="Q297" i="16"/>
  <c r="R297" i="16" s="1"/>
  <c r="N297" i="16" s="1"/>
  <c r="P297" i="16"/>
  <c r="Q993" i="16"/>
  <c r="R993" i="16" s="1"/>
  <c r="N993" i="16" s="1"/>
  <c r="P993" i="16"/>
  <c r="Q696" i="16"/>
  <c r="R696" i="16" s="1"/>
  <c r="N696" i="16" s="1"/>
  <c r="P696" i="16"/>
  <c r="P1370" i="16"/>
  <c r="Q1370" i="16"/>
  <c r="R1370" i="16" s="1"/>
  <c r="N1370" i="16" s="1"/>
  <c r="Q2080" i="16"/>
  <c r="R2080" i="16" s="1"/>
  <c r="N2080" i="16" s="1"/>
  <c r="P2080" i="16"/>
  <c r="Q1541" i="16"/>
  <c r="R1541" i="16" s="1"/>
  <c r="N1541" i="16" s="1"/>
  <c r="P1541" i="16"/>
  <c r="Q1603" i="16"/>
  <c r="R1603" i="16" s="1"/>
  <c r="N1603" i="16" s="1"/>
  <c r="P1603" i="16"/>
  <c r="Q1304" i="16"/>
  <c r="R1304" i="16" s="1"/>
  <c r="N1304" i="16" s="1"/>
  <c r="P1304" i="16"/>
  <c r="Q1139" i="16"/>
  <c r="R1139" i="16" s="1"/>
  <c r="N1139" i="16" s="1"/>
  <c r="P1139" i="16"/>
  <c r="Q937" i="16"/>
  <c r="R937" i="16" s="1"/>
  <c r="N937" i="16" s="1"/>
  <c r="P937" i="16"/>
  <c r="Q675" i="16"/>
  <c r="R675" i="16" s="1"/>
  <c r="N675" i="16" s="1"/>
  <c r="P675" i="16"/>
  <c r="Q317" i="16"/>
  <c r="R317" i="16" s="1"/>
  <c r="N317" i="16" s="1"/>
  <c r="P317" i="16"/>
  <c r="Q475" i="16"/>
  <c r="R475" i="16" s="1"/>
  <c r="N475" i="16" s="1"/>
  <c r="P475" i="16"/>
  <c r="P166" i="16"/>
  <c r="Q166" i="16"/>
  <c r="R166" i="16" s="1"/>
  <c r="N166" i="16" s="1"/>
  <c r="P862" i="16"/>
  <c r="Q862" i="16"/>
  <c r="R862" i="16" s="1"/>
  <c r="N862" i="16" s="1"/>
  <c r="Q564" i="16"/>
  <c r="R564" i="16" s="1"/>
  <c r="N564" i="16" s="1"/>
  <c r="P564" i="16"/>
  <c r="Q1239" i="16"/>
  <c r="R1239" i="16" s="1"/>
  <c r="N1239" i="16" s="1"/>
  <c r="P1239" i="16"/>
  <c r="P1948" i="16"/>
  <c r="Q1948" i="16"/>
  <c r="R1948" i="16" s="1"/>
  <c r="N1948" i="16" s="1"/>
  <c r="P1410" i="16"/>
  <c r="Q1410" i="16"/>
  <c r="R1410" i="16" s="1"/>
  <c r="N1410" i="16" s="1"/>
  <c r="Q1459" i="16"/>
  <c r="R1459" i="16" s="1"/>
  <c r="N1459" i="16" s="1"/>
  <c r="P1459" i="16"/>
  <c r="Q1173" i="16"/>
  <c r="R1173" i="16" s="1"/>
  <c r="N1173" i="16" s="1"/>
  <c r="P1173" i="16"/>
  <c r="P2003" i="16"/>
  <c r="Q2003" i="16"/>
  <c r="R2003" i="16" s="1"/>
  <c r="N2003" i="16" s="1"/>
  <c r="P567" i="16"/>
  <c r="Q567" i="16"/>
  <c r="R567" i="16" s="1"/>
  <c r="N567" i="16" s="1"/>
  <c r="Q220" i="16"/>
  <c r="R220" i="16" s="1"/>
  <c r="N220" i="16" s="1"/>
  <c r="P220" i="16"/>
  <c r="P126" i="16"/>
  <c r="Q126" i="16"/>
  <c r="R126" i="16" s="1"/>
  <c r="N126" i="16" s="1"/>
  <c r="Q1063" i="16"/>
  <c r="R1063" i="16" s="1"/>
  <c r="N1063" i="16" s="1"/>
  <c r="P1063" i="16"/>
  <c r="Q753" i="16"/>
  <c r="R753" i="16" s="1"/>
  <c r="N753" i="16" s="1"/>
  <c r="P753" i="16"/>
  <c r="Q431" i="16"/>
  <c r="R431" i="16" s="1"/>
  <c r="N431" i="16" s="1"/>
  <c r="P431" i="16"/>
  <c r="Q1069" i="16"/>
  <c r="R1069" i="16" s="1"/>
  <c r="N1069" i="16" s="1"/>
  <c r="P1069" i="16"/>
  <c r="Q1827" i="16"/>
  <c r="R1827" i="16" s="1"/>
  <c r="N1827" i="16" s="1"/>
  <c r="P1827" i="16"/>
  <c r="Q1528" i="16"/>
  <c r="R1528" i="16" s="1"/>
  <c r="N1528" i="16" s="1"/>
  <c r="P1528" i="16"/>
  <c r="P1014" i="16"/>
  <c r="Q1014" i="16"/>
  <c r="R1014" i="16" s="1"/>
  <c r="N1014" i="16" s="1"/>
  <c r="P2059" i="16"/>
  <c r="Q2059" i="16"/>
  <c r="R2059" i="16" s="1"/>
  <c r="N2059" i="16" s="1"/>
  <c r="P1760" i="16"/>
  <c r="Q1760" i="16"/>
  <c r="R1760" i="16" s="1"/>
  <c r="N1760" i="16" s="1"/>
  <c r="Q1666" i="16"/>
  <c r="R1666" i="16" s="1"/>
  <c r="N1666" i="16" s="1"/>
  <c r="P1666" i="16"/>
  <c r="Q579" i="16"/>
  <c r="R579" i="16" s="1"/>
  <c r="N579" i="16" s="1"/>
  <c r="P579" i="16"/>
  <c r="Q231" i="16"/>
  <c r="R231" i="16" s="1"/>
  <c r="N231" i="16" s="1"/>
  <c r="P231" i="16"/>
  <c r="P138" i="16"/>
  <c r="Q138" i="16"/>
  <c r="R138" i="16" s="1"/>
  <c r="N138" i="16" s="1"/>
  <c r="Q1075" i="16"/>
  <c r="R1075" i="16" s="1"/>
  <c r="N1075" i="16" s="1"/>
  <c r="P1075" i="16"/>
  <c r="Q765" i="16"/>
  <c r="R765" i="16" s="1"/>
  <c r="N765" i="16" s="1"/>
  <c r="P765" i="16"/>
  <c r="Q443" i="16"/>
  <c r="R443" i="16" s="1"/>
  <c r="N443" i="16" s="1"/>
  <c r="P443" i="16"/>
  <c r="Q1081" i="16"/>
  <c r="R1081" i="16" s="1"/>
  <c r="N1081" i="16" s="1"/>
  <c r="P1081" i="16"/>
  <c r="Q1837" i="16"/>
  <c r="R1837" i="16" s="1"/>
  <c r="N1837" i="16" s="1"/>
  <c r="P1837" i="16"/>
  <c r="P1539" i="16"/>
  <c r="Q1539" i="16"/>
  <c r="R1539" i="16" s="1"/>
  <c r="N1539" i="16" s="1"/>
  <c r="Q1025" i="16"/>
  <c r="R1025" i="16" s="1"/>
  <c r="N1025" i="16" s="1"/>
  <c r="P1025" i="16"/>
  <c r="Q2072" i="16"/>
  <c r="R2072" i="16" s="1"/>
  <c r="N2072" i="16" s="1"/>
  <c r="P2072" i="16"/>
  <c r="Q1774" i="16"/>
  <c r="R1774" i="16" s="1"/>
  <c r="N1774" i="16" s="1"/>
  <c r="P1774" i="16"/>
  <c r="P1680" i="16"/>
  <c r="Q1680" i="16"/>
  <c r="R1680" i="16" s="1"/>
  <c r="N1680" i="16" s="1"/>
  <c r="P446" i="16"/>
  <c r="Q446" i="16"/>
  <c r="R446" i="16" s="1"/>
  <c r="N446" i="16" s="1"/>
  <c r="P100" i="16"/>
  <c r="Q100" i="16"/>
  <c r="R100" i="16" s="1"/>
  <c r="N100" i="16" s="1"/>
  <c r="Q785" i="16"/>
  <c r="R785" i="16" s="1"/>
  <c r="N785" i="16" s="1"/>
  <c r="P785" i="16"/>
  <c r="Q944" i="16"/>
  <c r="R944" i="16" s="1"/>
  <c r="N944" i="16" s="1"/>
  <c r="P944" i="16"/>
  <c r="Q633" i="16"/>
  <c r="R633" i="16" s="1"/>
  <c r="N633" i="16" s="1"/>
  <c r="P633" i="16"/>
  <c r="Q312" i="16"/>
  <c r="R312" i="16" s="1"/>
  <c r="N312" i="16" s="1"/>
  <c r="P312" i="16"/>
  <c r="Q1033" i="16"/>
  <c r="R1033" i="16" s="1"/>
  <c r="N1033" i="16" s="1"/>
  <c r="P1033" i="16"/>
  <c r="Q1705" i="16"/>
  <c r="R1705" i="16" s="1"/>
  <c r="N1705" i="16" s="1"/>
  <c r="P1705" i="16"/>
  <c r="Q1408" i="16"/>
  <c r="R1408" i="16" s="1"/>
  <c r="N1408" i="16" s="1"/>
  <c r="P1408" i="16"/>
  <c r="Q894" i="16"/>
  <c r="R894" i="16" s="1"/>
  <c r="N894" i="16" s="1"/>
  <c r="P894" i="16"/>
  <c r="P1938" i="16"/>
  <c r="Q1938" i="16"/>
  <c r="R1938" i="16" s="1"/>
  <c r="N1938" i="16" s="1"/>
  <c r="P1640" i="16"/>
  <c r="Q1640" i="16"/>
  <c r="R1640" i="16" s="1"/>
  <c r="N1640" i="16" s="1"/>
  <c r="Q1523" i="16"/>
  <c r="R1523" i="16" s="1"/>
  <c r="N1523" i="16" s="1"/>
  <c r="P1523" i="16"/>
  <c r="Q891" i="16"/>
  <c r="R891" i="16" s="1"/>
  <c r="N891" i="16" s="1"/>
  <c r="P891" i="16"/>
  <c r="Q543" i="16"/>
  <c r="R543" i="16" s="1"/>
  <c r="N543" i="16" s="1"/>
  <c r="P543" i="16"/>
  <c r="P450" i="16"/>
  <c r="Q450" i="16"/>
  <c r="R450" i="16" s="1"/>
  <c r="N450" i="16" s="1"/>
  <c r="Q368" i="16"/>
  <c r="R368" i="16" s="1"/>
  <c r="N368" i="16" s="1"/>
  <c r="P368" i="16"/>
  <c r="Q1077" i="16"/>
  <c r="R1077" i="16" s="1"/>
  <c r="N1077" i="16" s="1"/>
  <c r="P1077" i="16"/>
  <c r="P766" i="16"/>
  <c r="Q766" i="16"/>
  <c r="R766" i="16" s="1"/>
  <c r="N766" i="16" s="1"/>
  <c r="P1394" i="16"/>
  <c r="Q1394" i="16"/>
  <c r="R1394" i="16" s="1"/>
  <c r="N1394" i="16" s="1"/>
  <c r="Q1131" i="16"/>
  <c r="R1131" i="16" s="1"/>
  <c r="N1131" i="16" s="1"/>
  <c r="P1131" i="16"/>
  <c r="Q1853" i="16"/>
  <c r="R1853" i="16" s="1"/>
  <c r="N1853" i="16" s="1"/>
  <c r="P1853" i="16"/>
  <c r="P1338" i="16"/>
  <c r="Q1338" i="16"/>
  <c r="R1338" i="16" s="1"/>
  <c r="N1338" i="16" s="1"/>
  <c r="Q1352" i="16"/>
  <c r="R1352" i="16" s="1"/>
  <c r="N1352" i="16" s="1"/>
  <c r="P1352" i="16"/>
  <c r="Q1089" i="16"/>
  <c r="R1089" i="16" s="1"/>
  <c r="N1089" i="16" s="1"/>
  <c r="P1089" i="16"/>
  <c r="Q1128" i="16"/>
  <c r="R1128" i="16" s="1"/>
  <c r="N1128" i="16" s="1"/>
  <c r="P1128" i="16"/>
  <c r="Q757" i="16"/>
  <c r="R757" i="16" s="1"/>
  <c r="N757" i="16" s="1"/>
  <c r="P757" i="16"/>
  <c r="Q412" i="16"/>
  <c r="R412" i="16" s="1"/>
  <c r="N412" i="16" s="1"/>
  <c r="P412" i="16"/>
  <c r="P318" i="16"/>
  <c r="Q318" i="16"/>
  <c r="R318" i="16" s="1"/>
  <c r="N318" i="16" s="1"/>
  <c r="Q224" i="16"/>
  <c r="R224" i="16" s="1"/>
  <c r="N224" i="16" s="1"/>
  <c r="P224" i="16"/>
  <c r="Q945" i="16"/>
  <c r="R945" i="16" s="1"/>
  <c r="N945" i="16" s="1"/>
  <c r="P945" i="16"/>
  <c r="Q635" i="16"/>
  <c r="R635" i="16" s="1"/>
  <c r="N635" i="16" s="1"/>
  <c r="P635" i="16"/>
  <c r="P1261" i="16"/>
  <c r="Q1261" i="16"/>
  <c r="R1261" i="16" s="1"/>
  <c r="N1261" i="16" s="1"/>
  <c r="Q2018" i="16"/>
  <c r="R2018" i="16" s="1"/>
  <c r="N2018" i="16" s="1"/>
  <c r="P2018" i="16"/>
  <c r="P1720" i="16"/>
  <c r="Q1720" i="16"/>
  <c r="R1720" i="16" s="1"/>
  <c r="N1720" i="16" s="1"/>
  <c r="Q1207" i="16"/>
  <c r="R1207" i="16" s="1"/>
  <c r="N1207" i="16" s="1"/>
  <c r="P1207" i="16"/>
  <c r="Q1220" i="16"/>
  <c r="R1220" i="16" s="1"/>
  <c r="N1220" i="16" s="1"/>
  <c r="P1220" i="16"/>
  <c r="Q1953" i="16"/>
  <c r="R1953" i="16" s="1"/>
  <c r="N1953" i="16" s="1"/>
  <c r="P1953" i="16"/>
  <c r="Q1919" i="16"/>
  <c r="R1919" i="16" s="1"/>
  <c r="N1919" i="16" s="1"/>
  <c r="P1919" i="16"/>
  <c r="P890" i="16"/>
  <c r="Q890" i="16"/>
  <c r="R890" i="16" s="1"/>
  <c r="N890" i="16" s="1"/>
  <c r="Q533" i="16"/>
  <c r="R533" i="16" s="1"/>
  <c r="N533" i="16" s="1"/>
  <c r="P533" i="16"/>
  <c r="Q691" i="16"/>
  <c r="R691" i="16" s="1"/>
  <c r="N691" i="16" s="1"/>
  <c r="P691" i="16"/>
  <c r="Q381" i="16"/>
  <c r="R381" i="16" s="1"/>
  <c r="N381" i="16" s="1"/>
  <c r="P381" i="16"/>
  <c r="P46" i="16"/>
  <c r="Q46" i="16"/>
  <c r="R46" i="16" s="1"/>
  <c r="N46" i="16" s="1"/>
  <c r="Q781" i="16"/>
  <c r="R781" i="16" s="1"/>
  <c r="N781" i="16" s="1"/>
  <c r="P781" i="16"/>
  <c r="P1454" i="16"/>
  <c r="Q1454" i="16"/>
  <c r="R1454" i="16" s="1"/>
  <c r="N1454" i="16" s="1"/>
  <c r="Q1155" i="16"/>
  <c r="R1155" i="16" s="1"/>
  <c r="N1155" i="16" s="1"/>
  <c r="P1155" i="16"/>
  <c r="Q1626" i="16"/>
  <c r="R1626" i="16" s="1"/>
  <c r="N1626" i="16" s="1"/>
  <c r="P1626" i="16"/>
  <c r="Q1687" i="16"/>
  <c r="R1687" i="16" s="1"/>
  <c r="N1687" i="16" s="1"/>
  <c r="P1687" i="16"/>
  <c r="Q1389" i="16"/>
  <c r="R1389" i="16" s="1"/>
  <c r="N1389" i="16" s="1"/>
  <c r="P1389" i="16"/>
  <c r="Q1224" i="16"/>
  <c r="R1224" i="16" s="1"/>
  <c r="N1224" i="16" s="1"/>
  <c r="P1224" i="16"/>
  <c r="Q206" i="16"/>
  <c r="R206" i="16" s="1"/>
  <c r="N206" i="16" s="1"/>
  <c r="P206" i="16"/>
  <c r="P902" i="16"/>
  <c r="Q902" i="16"/>
  <c r="R902" i="16" s="1"/>
  <c r="N902" i="16" s="1"/>
  <c r="P546" i="16"/>
  <c r="Q546" i="16"/>
  <c r="R546" i="16" s="1"/>
  <c r="N546" i="16" s="1"/>
  <c r="Q703" i="16"/>
  <c r="R703" i="16" s="1"/>
  <c r="N703" i="16" s="1"/>
  <c r="P703" i="16"/>
  <c r="Q393" i="16"/>
  <c r="R393" i="16" s="1"/>
  <c r="N393" i="16" s="1"/>
  <c r="P393" i="16"/>
  <c r="Q58" i="16"/>
  <c r="R58" i="16" s="1"/>
  <c r="N58" i="16" s="1"/>
  <c r="P58" i="16"/>
  <c r="Q792" i="16"/>
  <c r="R792" i="16" s="1"/>
  <c r="N792" i="16" s="1"/>
  <c r="P792" i="16"/>
  <c r="P1466" i="16"/>
  <c r="Q1466" i="16"/>
  <c r="R1466" i="16" s="1"/>
  <c r="N1466" i="16" s="1"/>
  <c r="Q1168" i="16"/>
  <c r="R1168" i="16" s="1"/>
  <c r="N1168" i="16" s="1"/>
  <c r="P1168" i="16"/>
  <c r="Q1637" i="16"/>
  <c r="R1637" i="16" s="1"/>
  <c r="N1637" i="16" s="1"/>
  <c r="P1637" i="16"/>
  <c r="Q1699" i="16"/>
  <c r="R1699" i="16" s="1"/>
  <c r="N1699" i="16" s="1"/>
  <c r="P1699" i="16"/>
  <c r="Q1401" i="16"/>
  <c r="R1401" i="16" s="1"/>
  <c r="N1401" i="16" s="1"/>
  <c r="P1401" i="16"/>
  <c r="Q1235" i="16"/>
  <c r="R1235" i="16" s="1"/>
  <c r="N1235" i="16" s="1"/>
  <c r="P1235" i="16"/>
  <c r="Q74" i="16"/>
  <c r="R74" i="16" s="1"/>
  <c r="N74" i="16" s="1"/>
  <c r="P74" i="16"/>
  <c r="Q771" i="16"/>
  <c r="R771" i="16" s="1"/>
  <c r="N771" i="16" s="1"/>
  <c r="P771" i="16"/>
  <c r="Q413" i="16"/>
  <c r="R413" i="16" s="1"/>
  <c r="N413" i="16" s="1"/>
  <c r="P413" i="16"/>
  <c r="P570" i="16"/>
  <c r="Q570" i="16"/>
  <c r="R570" i="16" s="1"/>
  <c r="N570" i="16" s="1"/>
  <c r="Q261" i="16"/>
  <c r="R261" i="16" s="1"/>
  <c r="N261" i="16" s="1"/>
  <c r="P261" i="16"/>
  <c r="P958" i="16"/>
  <c r="Q958" i="16"/>
  <c r="R958" i="16" s="1"/>
  <c r="N958" i="16" s="1"/>
  <c r="Q660" i="16"/>
  <c r="R660" i="16" s="1"/>
  <c r="N660" i="16" s="1"/>
  <c r="P660" i="16"/>
  <c r="P1334" i="16"/>
  <c r="Q1334" i="16"/>
  <c r="R1334" i="16" s="1"/>
  <c r="N1334" i="16" s="1"/>
  <c r="Q2044" i="16"/>
  <c r="R2044" i="16" s="1"/>
  <c r="N2044" i="16" s="1"/>
  <c r="P2044" i="16"/>
  <c r="Q1505" i="16"/>
  <c r="R1505" i="16" s="1"/>
  <c r="N1505" i="16" s="1"/>
  <c r="P1505" i="16"/>
  <c r="Q1567" i="16"/>
  <c r="R1567" i="16" s="1"/>
  <c r="N1567" i="16" s="1"/>
  <c r="P1567" i="16"/>
  <c r="Q1268" i="16"/>
  <c r="R1268" i="16" s="1"/>
  <c r="N1268" i="16" s="1"/>
  <c r="P1268" i="16"/>
  <c r="Q1091" i="16"/>
  <c r="R1091" i="16" s="1"/>
  <c r="N1091" i="16" s="1"/>
  <c r="P1091" i="16"/>
  <c r="P901" i="16"/>
  <c r="Q901" i="16"/>
  <c r="R901" i="16" s="1"/>
  <c r="N901" i="16" s="1"/>
  <c r="Q639" i="16"/>
  <c r="R639" i="16" s="1"/>
  <c r="N639" i="16" s="1"/>
  <c r="P639" i="16"/>
  <c r="P282" i="16"/>
  <c r="Q282" i="16"/>
  <c r="R282" i="16" s="1"/>
  <c r="N282" i="16" s="1"/>
  <c r="P438" i="16"/>
  <c r="Q438" i="16"/>
  <c r="R438" i="16" s="1"/>
  <c r="N438" i="16" s="1"/>
  <c r="P129" i="16"/>
  <c r="Q129" i="16"/>
  <c r="R129" i="16" s="1"/>
  <c r="N129" i="16" s="1"/>
  <c r="Q825" i="16"/>
  <c r="R825" i="16" s="1"/>
  <c r="N825" i="16" s="1"/>
  <c r="P825" i="16"/>
  <c r="Q527" i="16"/>
  <c r="R527" i="16" s="1"/>
  <c r="N527" i="16" s="1"/>
  <c r="P527" i="16"/>
  <c r="P1202" i="16"/>
  <c r="Q1202" i="16"/>
  <c r="R1202" i="16" s="1"/>
  <c r="N1202" i="16" s="1"/>
  <c r="Q1911" i="16"/>
  <c r="R1911" i="16" s="1"/>
  <c r="N1911" i="16" s="1"/>
  <c r="P1911" i="16"/>
  <c r="P1374" i="16"/>
  <c r="Q1374" i="16"/>
  <c r="R1374" i="16" s="1"/>
  <c r="N1374" i="16" s="1"/>
  <c r="Q1423" i="16"/>
  <c r="R1423" i="16" s="1"/>
  <c r="N1423" i="16" s="1"/>
  <c r="P1423" i="16"/>
  <c r="P1138" i="16"/>
  <c r="Q1138" i="16"/>
  <c r="R1138" i="16" s="1"/>
  <c r="N1138" i="16" s="1"/>
  <c r="Q1954" i="16"/>
  <c r="R1954" i="16" s="1"/>
  <c r="N1954" i="16" s="1"/>
  <c r="P1954" i="16"/>
  <c r="Q625" i="16"/>
  <c r="R625" i="16" s="1"/>
  <c r="N625" i="16" s="1"/>
  <c r="P625" i="16"/>
  <c r="P363" i="16"/>
  <c r="Q363" i="16"/>
  <c r="R363" i="16" s="1"/>
  <c r="N363" i="16" s="1"/>
  <c r="Q1048" i="16"/>
  <c r="R1048" i="16" s="1"/>
  <c r="N1048" i="16" s="1"/>
  <c r="P1048" i="16"/>
  <c r="Q163" i="16"/>
  <c r="R163" i="16" s="1"/>
  <c r="N163" i="16" s="1"/>
  <c r="P163" i="16"/>
  <c r="Q871" i="16"/>
  <c r="R871" i="16" s="1"/>
  <c r="N871" i="16" s="1"/>
  <c r="P871" i="16"/>
  <c r="P537" i="16"/>
  <c r="Q537" i="16"/>
  <c r="R537" i="16" s="1"/>
  <c r="N537" i="16" s="1"/>
  <c r="Q240" i="16"/>
  <c r="R240" i="16" s="1"/>
  <c r="N240" i="16" s="1"/>
  <c r="P240" i="16"/>
  <c r="Q1909" i="16"/>
  <c r="R1909" i="16" s="1"/>
  <c r="N1909" i="16" s="1"/>
  <c r="P1909" i="16"/>
  <c r="Q1634" i="16"/>
  <c r="R1634" i="16" s="1"/>
  <c r="N1634" i="16" s="1"/>
  <c r="P1634" i="16"/>
  <c r="Q1096" i="16"/>
  <c r="R1096" i="16" s="1"/>
  <c r="N1096" i="16" s="1"/>
  <c r="P1096" i="16"/>
  <c r="Q1123" i="16"/>
  <c r="R1123" i="16" s="1"/>
  <c r="N1123" i="16" s="1"/>
  <c r="P1123" i="16"/>
  <c r="Q1855" i="16"/>
  <c r="R1855" i="16" s="1"/>
  <c r="N1855" i="16" s="1"/>
  <c r="P1855" i="16"/>
  <c r="Q1642" i="16"/>
  <c r="R1642" i="16" s="1"/>
  <c r="N1642" i="16" s="1"/>
  <c r="P1642" i="16"/>
  <c r="P1390" i="16"/>
  <c r="Q1390" i="16"/>
  <c r="R1390" i="16" s="1"/>
  <c r="N1390" i="16" s="1"/>
  <c r="Q1104" i="16"/>
  <c r="R1104" i="16" s="1"/>
  <c r="N1104" i="16" s="1"/>
  <c r="P1104" i="16"/>
  <c r="P2821" i="16"/>
  <c r="Q2821" i="16"/>
  <c r="R2821" i="16" s="1"/>
  <c r="N2821" i="16" s="1"/>
  <c r="Q2763" i="16"/>
  <c r="R2763" i="16" s="1"/>
  <c r="N2763" i="16" s="1"/>
  <c r="P2763" i="16"/>
  <c r="Q2703" i="16"/>
  <c r="R2703" i="16" s="1"/>
  <c r="N2703" i="16" s="1"/>
  <c r="P2703" i="16"/>
  <c r="Q2632" i="16"/>
  <c r="R2632" i="16" s="1"/>
  <c r="N2632" i="16" s="1"/>
  <c r="P2632" i="16"/>
  <c r="P2273" i="16"/>
  <c r="Q2273" i="16"/>
  <c r="R2273" i="16" s="1"/>
  <c r="N2273" i="16" s="1"/>
  <c r="Q2237" i="16"/>
  <c r="R2237" i="16" s="1"/>
  <c r="N2237" i="16" s="1"/>
  <c r="P2237" i="16"/>
  <c r="Q2515" i="16"/>
  <c r="R2515" i="16" s="1"/>
  <c r="N2515" i="16" s="1"/>
  <c r="P2515" i="16"/>
  <c r="Q2456" i="16"/>
  <c r="R2456" i="16" s="1"/>
  <c r="N2456" i="16" s="1"/>
  <c r="P2456" i="16"/>
  <c r="Q2361" i="16"/>
  <c r="R2361" i="16" s="1"/>
  <c r="N2361" i="16" s="1"/>
  <c r="P2361" i="16"/>
  <c r="P2290" i="16"/>
  <c r="Q2290" i="16"/>
  <c r="R2290" i="16" s="1"/>
  <c r="N2290" i="16" s="1"/>
  <c r="Q2256" i="16"/>
  <c r="R2256" i="16" s="1"/>
  <c r="N2256" i="16" s="1"/>
  <c r="P2256" i="16"/>
  <c r="Q2184" i="16"/>
  <c r="R2184" i="16" s="1"/>
  <c r="N2184" i="16" s="1"/>
  <c r="P2184" i="16"/>
  <c r="Q1116" i="16"/>
  <c r="R1116" i="16" s="1"/>
  <c r="N1116" i="16" s="1"/>
  <c r="P1116" i="16"/>
  <c r="Q2832" i="16"/>
  <c r="R2832" i="16" s="1"/>
  <c r="N2832" i="16" s="1"/>
  <c r="P2832" i="16"/>
  <c r="Q2775" i="16"/>
  <c r="R2775" i="16" s="1"/>
  <c r="N2775" i="16" s="1"/>
  <c r="P2775" i="16"/>
  <c r="Q2715" i="16"/>
  <c r="R2715" i="16" s="1"/>
  <c r="N2715" i="16" s="1"/>
  <c r="P2715" i="16"/>
  <c r="Q2644" i="16"/>
  <c r="R2644" i="16" s="1"/>
  <c r="N2644" i="16" s="1"/>
  <c r="P2644" i="16"/>
  <c r="Q2284" i="16"/>
  <c r="R2284" i="16" s="1"/>
  <c r="N2284" i="16" s="1"/>
  <c r="P2284" i="16"/>
  <c r="Q2250" i="16"/>
  <c r="R2250" i="16" s="1"/>
  <c r="N2250" i="16" s="1"/>
  <c r="P2250" i="16"/>
  <c r="P2527" i="16"/>
  <c r="Q2527" i="16"/>
  <c r="R2527" i="16" s="1"/>
  <c r="N2527" i="16" s="1"/>
  <c r="P2469" i="16"/>
  <c r="Q2469" i="16"/>
  <c r="R2469" i="16" s="1"/>
  <c r="N2469" i="16" s="1"/>
  <c r="Q2372" i="16"/>
  <c r="R2372" i="16" s="1"/>
  <c r="N2372" i="16" s="1"/>
  <c r="P2372" i="16"/>
  <c r="Q2301" i="16"/>
  <c r="R2301" i="16" s="1"/>
  <c r="N2301" i="16" s="1"/>
  <c r="P2301" i="16"/>
  <c r="Q2268" i="16"/>
  <c r="R2268" i="16" s="1"/>
  <c r="N2268" i="16" s="1"/>
  <c r="P2268" i="16"/>
  <c r="Q2196" i="16"/>
  <c r="R2196" i="16" s="1"/>
  <c r="N2196" i="16" s="1"/>
  <c r="P2196" i="16"/>
  <c r="Q1561" i="16"/>
  <c r="R1561" i="16" s="1"/>
  <c r="N1561" i="16" s="1"/>
  <c r="P1561" i="16"/>
  <c r="Q3277" i="16"/>
  <c r="R3277" i="16" s="1"/>
  <c r="N3277" i="16" s="1"/>
  <c r="P3277" i="16"/>
  <c r="P3242" i="16"/>
  <c r="Q3242" i="16"/>
  <c r="R3242" i="16" s="1"/>
  <c r="N3242" i="16" s="1"/>
  <c r="P3160" i="16"/>
  <c r="Q3160" i="16"/>
  <c r="R3160" i="16" s="1"/>
  <c r="N3160" i="16" s="1"/>
  <c r="Q3087" i="16"/>
  <c r="R3087" i="16" s="1"/>
  <c r="N3087" i="16" s="1"/>
  <c r="P3087" i="16"/>
  <c r="P2729" i="16"/>
  <c r="Q2729" i="16"/>
  <c r="R2729" i="16" s="1"/>
  <c r="N2729" i="16" s="1"/>
  <c r="P2705" i="16"/>
  <c r="Q2705" i="16"/>
  <c r="R2705" i="16" s="1"/>
  <c r="N2705" i="16" s="1"/>
  <c r="Q2970" i="16"/>
  <c r="R2970" i="16" s="1"/>
  <c r="N2970" i="16" s="1"/>
  <c r="P2970" i="16"/>
  <c r="P2911" i="16"/>
  <c r="Q2911" i="16"/>
  <c r="R2911" i="16" s="1"/>
  <c r="N2911" i="16" s="1"/>
  <c r="Q2828" i="16"/>
  <c r="R2828" i="16" s="1"/>
  <c r="N2828" i="16" s="1"/>
  <c r="P2828" i="16"/>
  <c r="P2758" i="16"/>
  <c r="Q2758" i="16"/>
  <c r="R2758" i="16" s="1"/>
  <c r="N2758" i="16" s="1"/>
  <c r="Q2711" i="16"/>
  <c r="R2711" i="16" s="1"/>
  <c r="N2711" i="16" s="1"/>
  <c r="P2711" i="16"/>
  <c r="Q2651" i="16"/>
  <c r="R2651" i="16" s="1"/>
  <c r="N2651" i="16" s="1"/>
  <c r="P2651" i="16"/>
  <c r="Q1573" i="16"/>
  <c r="R1573" i="16" s="1"/>
  <c r="N1573" i="16" s="1"/>
  <c r="P1573" i="16"/>
  <c r="P3289" i="16"/>
  <c r="Q3289" i="16"/>
  <c r="R3289" i="16" s="1"/>
  <c r="N3289" i="16" s="1"/>
  <c r="P3254" i="16"/>
  <c r="Q3254" i="16"/>
  <c r="R3254" i="16" s="1"/>
  <c r="N3254" i="16" s="1"/>
  <c r="P3170" i="16"/>
  <c r="Q3170" i="16"/>
  <c r="R3170" i="16" s="1"/>
  <c r="N3170" i="16" s="1"/>
  <c r="P3100" i="16"/>
  <c r="Q3100" i="16"/>
  <c r="R3100" i="16" s="1"/>
  <c r="N3100" i="16" s="1"/>
  <c r="P2741" i="16"/>
  <c r="Q2741" i="16"/>
  <c r="R2741" i="16" s="1"/>
  <c r="N2741" i="16" s="1"/>
  <c r="Q2719" i="16"/>
  <c r="R2719" i="16" s="1"/>
  <c r="N2719" i="16" s="1"/>
  <c r="P2719" i="16"/>
  <c r="Q2983" i="16"/>
  <c r="R2983" i="16" s="1"/>
  <c r="N2983" i="16" s="1"/>
  <c r="P2983" i="16"/>
  <c r="Q2925" i="16"/>
  <c r="R2925" i="16" s="1"/>
  <c r="N2925" i="16" s="1"/>
  <c r="P2925" i="16"/>
  <c r="P2841" i="16"/>
  <c r="Q2841" i="16"/>
  <c r="R2841" i="16" s="1"/>
  <c r="N2841" i="16" s="1"/>
  <c r="P2770" i="16"/>
  <c r="Q2770" i="16"/>
  <c r="R2770" i="16" s="1"/>
  <c r="N2770" i="16" s="1"/>
  <c r="Q2723" i="16"/>
  <c r="R2723" i="16" s="1"/>
  <c r="N2723" i="16" s="1"/>
  <c r="P2723" i="16"/>
  <c r="Q2664" i="16"/>
  <c r="R2664" i="16" s="1"/>
  <c r="N2664" i="16" s="1"/>
  <c r="P2664" i="16"/>
  <c r="P1873" i="16"/>
  <c r="Q1873" i="16"/>
  <c r="R1873" i="16" s="1"/>
  <c r="N1873" i="16" s="1"/>
  <c r="Q3589" i="16"/>
  <c r="R3589" i="16" s="1"/>
  <c r="N3589" i="16" s="1"/>
  <c r="P3589" i="16"/>
  <c r="Q3554" i="16"/>
  <c r="R3554" i="16" s="1"/>
  <c r="N3554" i="16" s="1"/>
  <c r="P3554" i="16"/>
  <c r="Q3471" i="16"/>
  <c r="R3471" i="16" s="1"/>
  <c r="N3471" i="16" s="1"/>
  <c r="P3471" i="16"/>
  <c r="P3400" i="16"/>
  <c r="Q3400" i="16"/>
  <c r="R3400" i="16" s="1"/>
  <c r="N3400" i="16" s="1"/>
  <c r="Q3041" i="16"/>
  <c r="R3041" i="16" s="1"/>
  <c r="N3041" i="16" s="1"/>
  <c r="P3041" i="16"/>
  <c r="Q3018" i="16"/>
  <c r="R3018" i="16" s="1"/>
  <c r="N3018" i="16" s="1"/>
  <c r="P3018" i="16"/>
  <c r="Q3283" i="16"/>
  <c r="R3283" i="16" s="1"/>
  <c r="N3283" i="16" s="1"/>
  <c r="P3283" i="16"/>
  <c r="Q3224" i="16"/>
  <c r="R3224" i="16" s="1"/>
  <c r="N3224" i="16" s="1"/>
  <c r="P3224" i="16"/>
  <c r="Q3141" i="16"/>
  <c r="R3141" i="16" s="1"/>
  <c r="N3141" i="16" s="1"/>
  <c r="P3141" i="16"/>
  <c r="Q3070" i="16"/>
  <c r="R3070" i="16" s="1"/>
  <c r="N3070" i="16" s="1"/>
  <c r="P3070" i="16"/>
  <c r="P3024" i="16"/>
  <c r="Q3024" i="16"/>
  <c r="R3024" i="16" s="1"/>
  <c r="N3024" i="16" s="1"/>
  <c r="Q2963" i="16"/>
  <c r="R2963" i="16" s="1"/>
  <c r="N2963" i="16" s="1"/>
  <c r="P2963" i="16"/>
  <c r="P1884" i="16"/>
  <c r="Q1884" i="16"/>
  <c r="R1884" i="16" s="1"/>
  <c r="N1884" i="16" s="1"/>
  <c r="Q3601" i="16"/>
  <c r="R3601" i="16" s="1"/>
  <c r="N3601" i="16" s="1"/>
  <c r="P3601" i="16"/>
  <c r="Q3566" i="16"/>
  <c r="R3566" i="16" s="1"/>
  <c r="N3566" i="16" s="1"/>
  <c r="P3566" i="16"/>
  <c r="P3483" i="16"/>
  <c r="Q3483" i="16"/>
  <c r="R3483" i="16" s="1"/>
  <c r="N3483" i="16" s="1"/>
  <c r="P3412" i="16"/>
  <c r="Q3412" i="16"/>
  <c r="R3412" i="16" s="1"/>
  <c r="N3412" i="16" s="1"/>
  <c r="P3052" i="16"/>
  <c r="Q3052" i="16"/>
  <c r="R3052" i="16" s="1"/>
  <c r="N3052" i="16" s="1"/>
  <c r="Q3030" i="16"/>
  <c r="R3030" i="16" s="1"/>
  <c r="N3030" i="16" s="1"/>
  <c r="P3030" i="16"/>
  <c r="Q3296" i="16"/>
  <c r="R3296" i="16" s="1"/>
  <c r="N3296" i="16" s="1"/>
  <c r="P3296" i="16"/>
  <c r="Q3236" i="16"/>
  <c r="R3236" i="16" s="1"/>
  <c r="N3236" i="16" s="1"/>
  <c r="P3236" i="16"/>
  <c r="Q3153" i="16"/>
  <c r="R3153" i="16" s="1"/>
  <c r="N3153" i="16" s="1"/>
  <c r="P3153" i="16"/>
  <c r="Q3083" i="16"/>
  <c r="R3083" i="16" s="1"/>
  <c r="N3083" i="16" s="1"/>
  <c r="P3083" i="16"/>
  <c r="Q3035" i="16"/>
  <c r="R3035" i="16" s="1"/>
  <c r="N3035" i="16" s="1"/>
  <c r="P3035" i="16"/>
  <c r="P2975" i="16"/>
  <c r="Q2975" i="16"/>
  <c r="R2975" i="16" s="1"/>
  <c r="N2975" i="16" s="1"/>
  <c r="P2051" i="16"/>
  <c r="Q2051" i="16"/>
  <c r="R2051" i="16" s="1"/>
  <c r="N2051" i="16" s="1"/>
  <c r="P2749" i="16"/>
  <c r="Q2749" i="16"/>
  <c r="R2749" i="16" s="1"/>
  <c r="N2749" i="16" s="1"/>
  <c r="Q2690" i="16"/>
  <c r="R2690" i="16" s="1"/>
  <c r="N2690" i="16" s="1"/>
  <c r="P2690" i="16"/>
  <c r="Q2631" i="16"/>
  <c r="R2631" i="16" s="1"/>
  <c r="N2631" i="16" s="1"/>
  <c r="P2631" i="16"/>
  <c r="P2561" i="16"/>
  <c r="Q2561" i="16"/>
  <c r="R2561" i="16" s="1"/>
  <c r="N2561" i="16" s="1"/>
  <c r="P2201" i="16"/>
  <c r="Q2201" i="16"/>
  <c r="R2201" i="16" s="1"/>
  <c r="N2201" i="16" s="1"/>
  <c r="Q2166" i="16"/>
  <c r="R2166" i="16" s="1"/>
  <c r="N2166" i="16" s="1"/>
  <c r="P2166" i="16"/>
  <c r="P2443" i="16"/>
  <c r="Q2443" i="16"/>
  <c r="R2443" i="16" s="1"/>
  <c r="N2443" i="16" s="1"/>
  <c r="Q2384" i="16"/>
  <c r="R2384" i="16" s="1"/>
  <c r="N2384" i="16" s="1"/>
  <c r="P2384" i="16"/>
  <c r="Q2288" i="16"/>
  <c r="R2288" i="16" s="1"/>
  <c r="N2288" i="16" s="1"/>
  <c r="P2288" i="16"/>
  <c r="Q2218" i="16"/>
  <c r="R2218" i="16" s="1"/>
  <c r="N2218" i="16" s="1"/>
  <c r="P2218" i="16"/>
  <c r="P2183" i="16"/>
  <c r="Q2183" i="16"/>
  <c r="R2183" i="16" s="1"/>
  <c r="N2183" i="16" s="1"/>
  <c r="Q2113" i="16"/>
  <c r="R2113" i="16" s="1"/>
  <c r="N2113" i="16" s="1"/>
  <c r="P2113" i="16"/>
  <c r="Q3844" i="16"/>
  <c r="R3844" i="16" s="1"/>
  <c r="N3844" i="16" s="1"/>
  <c r="P3844" i="16"/>
  <c r="P2761" i="16"/>
  <c r="Q2761" i="16"/>
  <c r="R2761" i="16" s="1"/>
  <c r="N2761" i="16" s="1"/>
  <c r="Q2702" i="16"/>
  <c r="R2702" i="16" s="1"/>
  <c r="N2702" i="16" s="1"/>
  <c r="P2702" i="16"/>
  <c r="Q2643" i="16"/>
  <c r="R2643" i="16" s="1"/>
  <c r="N2643" i="16" s="1"/>
  <c r="P2643" i="16"/>
  <c r="Q2572" i="16"/>
  <c r="R2572" i="16" s="1"/>
  <c r="N2572" i="16" s="1"/>
  <c r="P2572" i="16"/>
  <c r="Q2212" i="16"/>
  <c r="R2212" i="16" s="1"/>
  <c r="N2212" i="16" s="1"/>
  <c r="P2212" i="16"/>
  <c r="Q2178" i="16"/>
  <c r="R2178" i="16" s="1"/>
  <c r="N2178" i="16" s="1"/>
  <c r="P2178" i="16"/>
  <c r="P2455" i="16"/>
  <c r="Q2455" i="16"/>
  <c r="R2455" i="16" s="1"/>
  <c r="N2455" i="16" s="1"/>
  <c r="Q2396" i="16"/>
  <c r="R2396" i="16" s="1"/>
  <c r="N2396" i="16" s="1"/>
  <c r="P2396" i="16"/>
  <c r="P2302" i="16"/>
  <c r="Q2302" i="16"/>
  <c r="R2302" i="16" s="1"/>
  <c r="N2302" i="16" s="1"/>
  <c r="Q2230" i="16"/>
  <c r="R2230" i="16" s="1"/>
  <c r="N2230" i="16" s="1"/>
  <c r="P2230" i="16"/>
  <c r="P2195" i="16"/>
  <c r="Q2195" i="16"/>
  <c r="R2195" i="16" s="1"/>
  <c r="N2195" i="16" s="1"/>
  <c r="P2123" i="16"/>
  <c r="Q2123" i="16"/>
  <c r="R2123" i="16" s="1"/>
  <c r="N2123" i="16" s="1"/>
  <c r="Q3593" i="16"/>
  <c r="R3593" i="16" s="1"/>
  <c r="N3593" i="16" s="1"/>
  <c r="P3593" i="16"/>
  <c r="Q2917" i="16"/>
  <c r="R2917" i="16" s="1"/>
  <c r="N2917" i="16" s="1"/>
  <c r="P2917" i="16"/>
  <c r="Q2882" i="16"/>
  <c r="R2882" i="16" s="1"/>
  <c r="N2882" i="16" s="1"/>
  <c r="P2882" i="16"/>
  <c r="P2799" i="16"/>
  <c r="Q2799" i="16"/>
  <c r="R2799" i="16" s="1"/>
  <c r="N2799" i="16" s="1"/>
  <c r="Q2728" i="16"/>
  <c r="R2728" i="16" s="1"/>
  <c r="N2728" i="16" s="1"/>
  <c r="P2728" i="16"/>
  <c r="Q2369" i="16"/>
  <c r="R2369" i="16" s="1"/>
  <c r="N2369" i="16" s="1"/>
  <c r="P2369" i="16"/>
  <c r="Q2334" i="16"/>
  <c r="R2334" i="16" s="1"/>
  <c r="N2334" i="16" s="1"/>
  <c r="P2334" i="16"/>
  <c r="P2611" i="16"/>
  <c r="Q2611" i="16"/>
  <c r="R2611" i="16" s="1"/>
  <c r="N2611" i="16" s="1"/>
  <c r="P2552" i="16"/>
  <c r="Q2552" i="16"/>
  <c r="R2552" i="16" s="1"/>
  <c r="N2552" i="16" s="1"/>
  <c r="Q2468" i="16"/>
  <c r="R2468" i="16" s="1"/>
  <c r="N2468" i="16" s="1"/>
  <c r="P2468" i="16"/>
  <c r="Q2385" i="16"/>
  <c r="R2385" i="16" s="1"/>
  <c r="N2385" i="16" s="1"/>
  <c r="P2385" i="16"/>
  <c r="Q2351" i="16"/>
  <c r="R2351" i="16" s="1"/>
  <c r="N2351" i="16" s="1"/>
  <c r="P2351" i="16"/>
  <c r="Q2280" i="16"/>
  <c r="R2280" i="16" s="1"/>
  <c r="N2280" i="16" s="1"/>
  <c r="P2280" i="16"/>
  <c r="P1943" i="16"/>
  <c r="Q1943" i="16"/>
  <c r="R1943" i="16" s="1"/>
  <c r="N1943" i="16" s="1"/>
  <c r="P2641" i="16"/>
  <c r="Q2641" i="16"/>
  <c r="R2641" i="16" s="1"/>
  <c r="N2641" i="16" s="1"/>
  <c r="Q2582" i="16"/>
  <c r="R2582" i="16" s="1"/>
  <c r="N2582" i="16" s="1"/>
  <c r="P2582" i="16"/>
  <c r="P2522" i="16"/>
  <c r="Q2522" i="16"/>
  <c r="R2522" i="16" s="1"/>
  <c r="N2522" i="16" s="1"/>
  <c r="Q2452" i="16"/>
  <c r="R2452" i="16" s="1"/>
  <c r="N2452" i="16" s="1"/>
  <c r="P2452" i="16"/>
  <c r="Q2093" i="16"/>
  <c r="R2093" i="16" s="1"/>
  <c r="N2093" i="16" s="1"/>
  <c r="P2093" i="16"/>
  <c r="Q2058" i="16"/>
  <c r="R2058" i="16" s="1"/>
  <c r="N2058" i="16" s="1"/>
  <c r="P2058" i="16"/>
  <c r="Q2335" i="16"/>
  <c r="R2335" i="16" s="1"/>
  <c r="N2335" i="16" s="1"/>
  <c r="P2335" i="16"/>
  <c r="Q2276" i="16"/>
  <c r="R2276" i="16" s="1"/>
  <c r="N2276" i="16" s="1"/>
  <c r="P2276" i="16"/>
  <c r="Q2182" i="16"/>
  <c r="R2182" i="16" s="1"/>
  <c r="N2182" i="16" s="1"/>
  <c r="P2182" i="16"/>
  <c r="Q2110" i="16"/>
  <c r="R2110" i="16" s="1"/>
  <c r="N2110" i="16" s="1"/>
  <c r="P2110" i="16"/>
  <c r="P3798" i="16"/>
  <c r="Q3798" i="16"/>
  <c r="R3798" i="16" s="1"/>
  <c r="N3798" i="16" s="1"/>
  <c r="Q3802" i="16"/>
  <c r="R3802" i="16" s="1"/>
  <c r="N3802" i="16" s="1"/>
  <c r="P3802" i="16"/>
  <c r="Q3744" i="16"/>
  <c r="R3744" i="16" s="1"/>
  <c r="N3744" i="16" s="1"/>
  <c r="P3744" i="16"/>
  <c r="P2797" i="16"/>
  <c r="Q2797" i="16"/>
  <c r="R2797" i="16" s="1"/>
  <c r="N2797" i="16" s="1"/>
  <c r="Q2738" i="16"/>
  <c r="R2738" i="16" s="1"/>
  <c r="N2738" i="16" s="1"/>
  <c r="P2738" i="16"/>
  <c r="Q2679" i="16"/>
  <c r="R2679" i="16" s="1"/>
  <c r="N2679" i="16" s="1"/>
  <c r="P2679" i="16"/>
  <c r="Q2608" i="16"/>
  <c r="R2608" i="16" s="1"/>
  <c r="N2608" i="16" s="1"/>
  <c r="P2608" i="16"/>
  <c r="Q2249" i="16"/>
  <c r="R2249" i="16" s="1"/>
  <c r="N2249" i="16" s="1"/>
  <c r="P2249" i="16"/>
  <c r="Q2214" i="16"/>
  <c r="R2214" i="16" s="1"/>
  <c r="N2214" i="16" s="1"/>
  <c r="P2214" i="16"/>
  <c r="P2491" i="16"/>
  <c r="Q2491" i="16"/>
  <c r="R2491" i="16" s="1"/>
  <c r="N2491" i="16" s="1"/>
  <c r="Q2432" i="16"/>
  <c r="R2432" i="16" s="1"/>
  <c r="N2432" i="16" s="1"/>
  <c r="P2432" i="16"/>
  <c r="Q2337" i="16"/>
  <c r="R2337" i="16" s="1"/>
  <c r="N2337" i="16" s="1"/>
  <c r="P2337" i="16"/>
  <c r="P2266" i="16"/>
  <c r="Q2266" i="16"/>
  <c r="R2266" i="16" s="1"/>
  <c r="N2266" i="16" s="1"/>
  <c r="P2231" i="16"/>
  <c r="Q2231" i="16"/>
  <c r="R2231" i="16" s="1"/>
  <c r="N2231" i="16" s="1"/>
  <c r="Q2161" i="16"/>
  <c r="R2161" i="16" s="1"/>
  <c r="N2161" i="16" s="1"/>
  <c r="P2161" i="16"/>
  <c r="P3666" i="16"/>
  <c r="Q3666" i="16"/>
  <c r="R3666" i="16" s="1"/>
  <c r="N3666" i="16" s="1"/>
  <c r="Q2364" i="16"/>
  <c r="R2364" i="16" s="1"/>
  <c r="N2364" i="16" s="1"/>
  <c r="P2364" i="16"/>
  <c r="Q2317" i="16"/>
  <c r="R2317" i="16" s="1"/>
  <c r="N2317" i="16" s="1"/>
  <c r="P2317" i="16"/>
  <c r="P2259" i="16"/>
  <c r="Q2259" i="16"/>
  <c r="R2259" i="16" s="1"/>
  <c r="N2259" i="16" s="1"/>
  <c r="P2175" i="16"/>
  <c r="Q2175" i="16"/>
  <c r="R2175" i="16" s="1"/>
  <c r="N2175" i="16" s="1"/>
  <c r="P1829" i="16"/>
  <c r="Q1829" i="16"/>
  <c r="R1829" i="16" s="1"/>
  <c r="N1829" i="16" s="1"/>
  <c r="Q3834" i="16"/>
  <c r="R3834" i="16" s="1"/>
  <c r="N3834" i="16" s="1"/>
  <c r="P3834" i="16"/>
  <c r="Q3629" i="16"/>
  <c r="R3629" i="16" s="1"/>
  <c r="N3629" i="16" s="1"/>
  <c r="P3629" i="16"/>
  <c r="Q3799" i="16"/>
  <c r="R3799" i="16" s="1"/>
  <c r="N3799" i="16" s="1"/>
  <c r="P3799" i="16"/>
  <c r="P3752" i="16"/>
  <c r="Q3752" i="16"/>
  <c r="R3752" i="16" s="1"/>
  <c r="N3752" i="16" s="1"/>
  <c r="P3658" i="16"/>
  <c r="Q3658" i="16"/>
  <c r="R3658" i="16" s="1"/>
  <c r="N3658" i="16" s="1"/>
  <c r="Q3586" i="16"/>
  <c r="R3586" i="16" s="1"/>
  <c r="N3586" i="16" s="1"/>
  <c r="P3586" i="16"/>
  <c r="P3539" i="16"/>
  <c r="Q3539" i="16"/>
  <c r="R3539" i="16" s="1"/>
  <c r="N3539" i="16" s="1"/>
  <c r="Q3479" i="16"/>
  <c r="R3479" i="16" s="1"/>
  <c r="N3479" i="16" s="1"/>
  <c r="P3479" i="16"/>
  <c r="P551" i="16"/>
  <c r="Q551" i="16"/>
  <c r="R551" i="16" s="1"/>
  <c r="N551" i="16" s="1"/>
  <c r="Q741" i="16"/>
  <c r="R741" i="16" s="1"/>
  <c r="N741" i="16" s="1"/>
  <c r="P741" i="16"/>
  <c r="P390" i="16"/>
  <c r="Q390" i="16"/>
  <c r="R390" i="16" s="1"/>
  <c r="N390" i="16" s="1"/>
  <c r="P2027" i="16"/>
  <c r="Q2027" i="16"/>
  <c r="R2027" i="16" s="1"/>
  <c r="N2027" i="16" s="1"/>
  <c r="P814" i="16"/>
  <c r="Q814" i="16"/>
  <c r="R814" i="16" s="1"/>
  <c r="N814" i="16" s="1"/>
  <c r="Q884" i="16"/>
  <c r="R884" i="16" s="1"/>
  <c r="N884" i="16" s="1"/>
  <c r="P884" i="16"/>
  <c r="P2639" i="16"/>
  <c r="Q2639" i="16"/>
  <c r="R2639" i="16" s="1"/>
  <c r="N2639" i="16" s="1"/>
  <c r="Q161" i="16"/>
  <c r="R161" i="16" s="1"/>
  <c r="N161" i="16" s="1"/>
  <c r="P161" i="16"/>
  <c r="Q2834" i="16"/>
  <c r="R2834" i="16" s="1"/>
  <c r="N2834" i="16" s="1"/>
  <c r="P2834" i="16"/>
  <c r="Q96" i="16"/>
  <c r="R96" i="16" s="1"/>
  <c r="N96" i="16" s="1"/>
  <c r="P96" i="16"/>
  <c r="Q751" i="16"/>
  <c r="R751" i="16" s="1"/>
  <c r="N751" i="16" s="1"/>
  <c r="P751" i="16"/>
  <c r="Q108" i="16"/>
  <c r="R108" i="16" s="1"/>
  <c r="N108" i="16" s="1"/>
  <c r="P108" i="16"/>
  <c r="Q840" i="16"/>
  <c r="R840" i="16" s="1"/>
  <c r="N840" i="16" s="1"/>
  <c r="P840" i="16"/>
  <c r="P1514" i="16"/>
  <c r="Q1514" i="16"/>
  <c r="R1514" i="16" s="1"/>
  <c r="N1514" i="16" s="1"/>
  <c r="Q1216" i="16"/>
  <c r="R1216" i="16" s="1"/>
  <c r="N1216" i="16" s="1"/>
  <c r="P1216" i="16"/>
  <c r="Q1685" i="16"/>
  <c r="R1685" i="16" s="1"/>
  <c r="N1685" i="16" s="1"/>
  <c r="P1685" i="16"/>
  <c r="P1748" i="16"/>
  <c r="Q1748" i="16"/>
  <c r="R1748" i="16" s="1"/>
  <c r="N1748" i="16" s="1"/>
  <c r="Q1448" i="16"/>
  <c r="R1448" i="16" s="1"/>
  <c r="N1448" i="16" s="1"/>
  <c r="P1448" i="16"/>
  <c r="Q1295" i="16"/>
  <c r="R1295" i="16" s="1"/>
  <c r="N1295" i="16" s="1"/>
  <c r="P1295" i="16"/>
  <c r="P122" i="16"/>
  <c r="Q122" i="16"/>
  <c r="R122" i="16" s="1"/>
  <c r="N122" i="16" s="1"/>
  <c r="Q819" i="16"/>
  <c r="R819" i="16" s="1"/>
  <c r="N819" i="16" s="1"/>
  <c r="P819" i="16"/>
  <c r="Q461" i="16"/>
  <c r="R461" i="16" s="1"/>
  <c r="N461" i="16" s="1"/>
  <c r="P461" i="16"/>
  <c r="Q619" i="16"/>
  <c r="R619" i="16" s="1"/>
  <c r="N619" i="16" s="1"/>
  <c r="P619" i="16"/>
  <c r="Q309" i="16"/>
  <c r="R309" i="16" s="1"/>
  <c r="N309" i="16" s="1"/>
  <c r="P309" i="16"/>
  <c r="Q1005" i="16"/>
  <c r="R1005" i="16" s="1"/>
  <c r="N1005" i="16" s="1"/>
  <c r="P1005" i="16"/>
  <c r="Q708" i="16"/>
  <c r="R708" i="16" s="1"/>
  <c r="N708" i="16" s="1"/>
  <c r="P708" i="16"/>
  <c r="Q1383" i="16"/>
  <c r="R1383" i="16" s="1"/>
  <c r="N1383" i="16" s="1"/>
  <c r="P1383" i="16"/>
  <c r="P2092" i="16"/>
  <c r="Q2092" i="16"/>
  <c r="R2092" i="16" s="1"/>
  <c r="N2092" i="16" s="1"/>
  <c r="Q1553" i="16"/>
  <c r="R1553" i="16" s="1"/>
  <c r="N1553" i="16" s="1"/>
  <c r="P1553" i="16"/>
  <c r="P1616" i="16"/>
  <c r="Q1616" i="16"/>
  <c r="R1616" i="16" s="1"/>
  <c r="N1616" i="16" s="1"/>
  <c r="Q1316" i="16"/>
  <c r="R1316" i="16" s="1"/>
  <c r="N1316" i="16" s="1"/>
  <c r="P1316" i="16"/>
  <c r="Q1151" i="16"/>
  <c r="R1151" i="16" s="1"/>
  <c r="N1151" i="16" s="1"/>
  <c r="P1151" i="16"/>
  <c r="Q710" i="16"/>
  <c r="R710" i="16" s="1"/>
  <c r="N710" i="16" s="1"/>
  <c r="P710" i="16"/>
  <c r="Q364" i="16"/>
  <c r="R364" i="16" s="1"/>
  <c r="N364" i="16" s="1"/>
  <c r="P364" i="16"/>
  <c r="P270" i="16"/>
  <c r="Q270" i="16"/>
  <c r="R270" i="16" s="1"/>
  <c r="N270" i="16" s="1"/>
  <c r="Q176" i="16"/>
  <c r="R176" i="16" s="1"/>
  <c r="N176" i="16" s="1"/>
  <c r="P176" i="16"/>
  <c r="Q897" i="16"/>
  <c r="R897" i="16" s="1"/>
  <c r="N897" i="16" s="1"/>
  <c r="P897" i="16"/>
  <c r="P574" i="16"/>
  <c r="Q574" i="16"/>
  <c r="R574" i="16" s="1"/>
  <c r="N574" i="16" s="1"/>
  <c r="P1214" i="16"/>
  <c r="Q1214" i="16"/>
  <c r="R1214" i="16" s="1"/>
  <c r="N1214" i="16" s="1"/>
  <c r="Q1969" i="16"/>
  <c r="R1969" i="16" s="1"/>
  <c r="N1969" i="16" s="1"/>
  <c r="P1969" i="16"/>
  <c r="P1672" i="16"/>
  <c r="Q1672" i="16"/>
  <c r="R1672" i="16" s="1"/>
  <c r="N1672" i="16" s="1"/>
  <c r="P1158" i="16"/>
  <c r="Q1158" i="16"/>
  <c r="R1158" i="16" s="1"/>
  <c r="N1158" i="16" s="1"/>
  <c r="Q1172" i="16"/>
  <c r="R1172" i="16" s="1"/>
  <c r="N1172" i="16" s="1"/>
  <c r="P1172" i="16"/>
  <c r="P1904" i="16"/>
  <c r="Q1904" i="16"/>
  <c r="R1904" i="16" s="1"/>
  <c r="N1904" i="16" s="1"/>
  <c r="P1860" i="16"/>
  <c r="Q1860" i="16"/>
  <c r="R1860" i="16" s="1"/>
  <c r="N1860" i="16" s="1"/>
  <c r="P722" i="16"/>
  <c r="Q722" i="16"/>
  <c r="R722" i="16" s="1"/>
  <c r="N722" i="16" s="1"/>
  <c r="Q376" i="16"/>
  <c r="R376" i="16" s="1"/>
  <c r="N376" i="16" s="1"/>
  <c r="P376" i="16"/>
  <c r="Q281" i="16"/>
  <c r="R281" i="16" s="1"/>
  <c r="N281" i="16" s="1"/>
  <c r="P281" i="16"/>
  <c r="Q188" i="16"/>
  <c r="R188" i="16" s="1"/>
  <c r="N188" i="16" s="1"/>
  <c r="P188" i="16"/>
  <c r="P910" i="16"/>
  <c r="Q910" i="16"/>
  <c r="R910" i="16" s="1"/>
  <c r="N910" i="16" s="1"/>
  <c r="P586" i="16"/>
  <c r="Q586" i="16"/>
  <c r="R586" i="16" s="1"/>
  <c r="N586" i="16" s="1"/>
  <c r="Q1225" i="16"/>
  <c r="R1225" i="16" s="1"/>
  <c r="N1225" i="16" s="1"/>
  <c r="P1225" i="16"/>
  <c r="Q1981" i="16"/>
  <c r="R1981" i="16" s="1"/>
  <c r="N1981" i="16" s="1"/>
  <c r="P1981" i="16"/>
  <c r="Q1684" i="16"/>
  <c r="R1684" i="16" s="1"/>
  <c r="N1684" i="16" s="1"/>
  <c r="P1684" i="16"/>
  <c r="P1170" i="16"/>
  <c r="Q1170" i="16"/>
  <c r="R1170" i="16" s="1"/>
  <c r="N1170" i="16" s="1"/>
  <c r="Q1184" i="16"/>
  <c r="R1184" i="16" s="1"/>
  <c r="N1184" i="16" s="1"/>
  <c r="P1184" i="16"/>
  <c r="P1916" i="16"/>
  <c r="Q1916" i="16"/>
  <c r="R1916" i="16" s="1"/>
  <c r="N1916" i="16" s="1"/>
  <c r="Q1871" i="16"/>
  <c r="R1871" i="16" s="1"/>
  <c r="N1871" i="16" s="1"/>
  <c r="P1871" i="16"/>
  <c r="Q591" i="16"/>
  <c r="R591" i="16" s="1"/>
  <c r="N591" i="16" s="1"/>
  <c r="P591" i="16"/>
  <c r="P244" i="16"/>
  <c r="Q244" i="16"/>
  <c r="R244" i="16" s="1"/>
  <c r="N244" i="16" s="1"/>
  <c r="Q149" i="16"/>
  <c r="R149" i="16" s="1"/>
  <c r="N149" i="16" s="1"/>
  <c r="P149" i="16"/>
  <c r="P47" i="16"/>
  <c r="Q47" i="16"/>
  <c r="R47" i="16" s="1"/>
  <c r="N47" i="16" s="1"/>
  <c r="Q777" i="16"/>
  <c r="R777" i="16" s="1"/>
  <c r="N777" i="16" s="1"/>
  <c r="P777" i="16"/>
  <c r="Q455" i="16"/>
  <c r="R455" i="16" s="1"/>
  <c r="N455" i="16" s="1"/>
  <c r="P455" i="16"/>
  <c r="Q1093" i="16"/>
  <c r="R1093" i="16" s="1"/>
  <c r="N1093" i="16" s="1"/>
  <c r="P1093" i="16"/>
  <c r="Q1851" i="16"/>
  <c r="R1851" i="16" s="1"/>
  <c r="N1851" i="16" s="1"/>
  <c r="P1851" i="16"/>
  <c r="Q1551" i="16"/>
  <c r="R1551" i="16" s="1"/>
  <c r="N1551" i="16" s="1"/>
  <c r="P1551" i="16"/>
  <c r="P1037" i="16"/>
  <c r="Q1037" i="16"/>
  <c r="R1037" i="16" s="1"/>
  <c r="N1037" i="16" s="1"/>
  <c r="Q2083" i="16"/>
  <c r="R2083" i="16" s="1"/>
  <c r="N2083" i="16" s="1"/>
  <c r="P2083" i="16"/>
  <c r="Q1785" i="16"/>
  <c r="R1785" i="16" s="1"/>
  <c r="N1785" i="16" s="1"/>
  <c r="P1785" i="16"/>
  <c r="Q1703" i="16"/>
  <c r="R1703" i="16" s="1"/>
  <c r="N1703" i="16" s="1"/>
  <c r="P1703" i="16"/>
  <c r="P1034" i="16"/>
  <c r="Q1034" i="16"/>
  <c r="R1034" i="16" s="1"/>
  <c r="N1034" i="16" s="1"/>
  <c r="Q688" i="16"/>
  <c r="R688" i="16" s="1"/>
  <c r="N688" i="16" s="1"/>
  <c r="P688" i="16"/>
  <c r="P594" i="16"/>
  <c r="Q594" i="16"/>
  <c r="R594" i="16" s="1"/>
  <c r="N594" i="16" s="1"/>
  <c r="Q511" i="16"/>
  <c r="R511" i="16" s="1"/>
  <c r="N511" i="16" s="1"/>
  <c r="P511" i="16"/>
  <c r="P179" i="16"/>
  <c r="Q179" i="16"/>
  <c r="R179" i="16" s="1"/>
  <c r="N179" i="16" s="1"/>
  <c r="Q911" i="16"/>
  <c r="R911" i="16" s="1"/>
  <c r="N911" i="16" s="1"/>
  <c r="P911" i="16"/>
  <c r="Q1537" i="16"/>
  <c r="R1537" i="16" s="1"/>
  <c r="N1537" i="16" s="1"/>
  <c r="P1537" i="16"/>
  <c r="Q1275" i="16"/>
  <c r="R1275" i="16" s="1"/>
  <c r="N1275" i="16" s="1"/>
  <c r="P1275" i="16"/>
  <c r="Q1996" i="16"/>
  <c r="R1996" i="16" s="1"/>
  <c r="N1996" i="16" s="1"/>
  <c r="P1996" i="16"/>
  <c r="P1482" i="16"/>
  <c r="Q1482" i="16"/>
  <c r="R1482" i="16" s="1"/>
  <c r="N1482" i="16" s="1"/>
  <c r="Q1496" i="16"/>
  <c r="R1496" i="16" s="1"/>
  <c r="N1496" i="16" s="1"/>
  <c r="P1496" i="16"/>
  <c r="P1258" i="16"/>
  <c r="Q1258" i="16"/>
  <c r="R1258" i="16" s="1"/>
  <c r="N1258" i="16" s="1"/>
  <c r="P133" i="16"/>
  <c r="Q133" i="16"/>
  <c r="R133" i="16" s="1"/>
  <c r="N133" i="16" s="1"/>
  <c r="Q903" i="16"/>
  <c r="R903" i="16" s="1"/>
  <c r="N903" i="16" s="1"/>
  <c r="P903" i="16"/>
  <c r="Q556" i="16"/>
  <c r="R556" i="16" s="1"/>
  <c r="N556" i="16" s="1"/>
  <c r="P556" i="16"/>
  <c r="P462" i="16"/>
  <c r="Q462" i="16"/>
  <c r="R462" i="16" s="1"/>
  <c r="N462" i="16" s="1"/>
  <c r="Q379" i="16"/>
  <c r="R379" i="16" s="1"/>
  <c r="N379" i="16" s="1"/>
  <c r="P379" i="16"/>
  <c r="Q52" i="16"/>
  <c r="R52" i="16" s="1"/>
  <c r="N52" i="16" s="1"/>
  <c r="P52" i="16"/>
  <c r="Q779" i="16"/>
  <c r="R779" i="16" s="1"/>
  <c r="N779" i="16" s="1"/>
  <c r="P779" i="16"/>
  <c r="P1405" i="16"/>
  <c r="Q1405" i="16"/>
  <c r="R1405" i="16" s="1"/>
  <c r="N1405" i="16" s="1"/>
  <c r="Q1143" i="16"/>
  <c r="R1143" i="16" s="1"/>
  <c r="N1143" i="16" s="1"/>
  <c r="P1143" i="16"/>
  <c r="P1864" i="16"/>
  <c r="Q1864" i="16"/>
  <c r="R1864" i="16" s="1"/>
  <c r="N1864" i="16" s="1"/>
  <c r="P1350" i="16"/>
  <c r="Q1350" i="16"/>
  <c r="R1350" i="16" s="1"/>
  <c r="N1350" i="16" s="1"/>
  <c r="Q1363" i="16"/>
  <c r="R1363" i="16" s="1"/>
  <c r="N1363" i="16" s="1"/>
  <c r="P1363" i="16"/>
  <c r="P1114" i="16"/>
  <c r="Q1114" i="16"/>
  <c r="R1114" i="16" s="1"/>
  <c r="N1114" i="16" s="1"/>
  <c r="Q1152" i="16"/>
  <c r="R1152" i="16" s="1"/>
  <c r="N1152" i="16" s="1"/>
  <c r="P1152" i="16"/>
  <c r="Q1035" i="16"/>
  <c r="R1035" i="16" s="1"/>
  <c r="N1035" i="16" s="1"/>
  <c r="P1035" i="16"/>
  <c r="Q677" i="16"/>
  <c r="R677" i="16" s="1"/>
  <c r="N677" i="16" s="1"/>
  <c r="P677" i="16"/>
  <c r="Q836" i="16"/>
  <c r="R836" i="16" s="1"/>
  <c r="N836" i="16" s="1"/>
  <c r="P836" i="16"/>
  <c r="P526" i="16"/>
  <c r="Q526" i="16"/>
  <c r="R526" i="16" s="1"/>
  <c r="N526" i="16" s="1"/>
  <c r="P190" i="16"/>
  <c r="Q190" i="16"/>
  <c r="R190" i="16" s="1"/>
  <c r="N190" i="16" s="1"/>
  <c r="Q924" i="16"/>
  <c r="R924" i="16" s="1"/>
  <c r="N924" i="16" s="1"/>
  <c r="P924" i="16"/>
  <c r="Q1597" i="16"/>
  <c r="R1597" i="16" s="1"/>
  <c r="N1597" i="16" s="1"/>
  <c r="P1597" i="16"/>
  <c r="Q1300" i="16"/>
  <c r="R1300" i="16" s="1"/>
  <c r="N1300" i="16" s="1"/>
  <c r="P1300" i="16"/>
  <c r="Q1770" i="16"/>
  <c r="R1770" i="16" s="1"/>
  <c r="N1770" i="16" s="1"/>
  <c r="P1770" i="16"/>
  <c r="Q1831" i="16"/>
  <c r="R1831" i="16" s="1"/>
  <c r="N1831" i="16" s="1"/>
  <c r="P1831" i="16"/>
  <c r="P1534" i="16"/>
  <c r="Q1534" i="16"/>
  <c r="R1534" i="16" s="1"/>
  <c r="N1534" i="16" s="1"/>
  <c r="Q1391" i="16"/>
  <c r="R1391" i="16" s="1"/>
  <c r="N1391" i="16" s="1"/>
  <c r="P1391" i="16"/>
  <c r="Q350" i="16"/>
  <c r="R350" i="16" s="1"/>
  <c r="N350" i="16" s="1"/>
  <c r="P350" i="16"/>
  <c r="Q1047" i="16"/>
  <c r="R1047" i="16" s="1"/>
  <c r="N1047" i="16" s="1"/>
  <c r="P1047" i="16"/>
  <c r="Q689" i="16"/>
  <c r="R689" i="16" s="1"/>
  <c r="N689" i="16" s="1"/>
  <c r="P689" i="16"/>
  <c r="Q847" i="16"/>
  <c r="R847" i="16" s="1"/>
  <c r="N847" i="16" s="1"/>
  <c r="P847" i="16"/>
  <c r="Q538" i="16"/>
  <c r="R538" i="16" s="1"/>
  <c r="N538" i="16" s="1"/>
  <c r="P538" i="16"/>
  <c r="Q203" i="16"/>
  <c r="R203" i="16" s="1"/>
  <c r="N203" i="16" s="1"/>
  <c r="P203" i="16"/>
  <c r="Q936" i="16"/>
  <c r="R936" i="16" s="1"/>
  <c r="N936" i="16" s="1"/>
  <c r="P936" i="16"/>
  <c r="Q1610" i="16"/>
  <c r="R1610" i="16" s="1"/>
  <c r="N1610" i="16" s="1"/>
  <c r="P1610" i="16"/>
  <c r="Q1313" i="16"/>
  <c r="R1313" i="16" s="1"/>
  <c r="N1313" i="16" s="1"/>
  <c r="P1313" i="16"/>
  <c r="Q1781" i="16"/>
  <c r="R1781" i="16" s="1"/>
  <c r="N1781" i="16" s="1"/>
  <c r="P1781" i="16"/>
  <c r="P1844" i="16"/>
  <c r="Q1844" i="16"/>
  <c r="R1844" i="16" s="1"/>
  <c r="N1844" i="16" s="1"/>
  <c r="Q1545" i="16"/>
  <c r="R1545" i="16" s="1"/>
  <c r="N1545" i="16" s="1"/>
  <c r="P1545" i="16"/>
  <c r="Q1415" i="16"/>
  <c r="R1415" i="16" s="1"/>
  <c r="N1415" i="16" s="1"/>
  <c r="P1415" i="16"/>
  <c r="P218" i="16"/>
  <c r="Q218" i="16"/>
  <c r="R218" i="16" s="1"/>
  <c r="N218" i="16" s="1"/>
  <c r="Q915" i="16"/>
  <c r="R915" i="16" s="1"/>
  <c r="N915" i="16" s="1"/>
  <c r="P915" i="16"/>
  <c r="Q558" i="16"/>
  <c r="R558" i="16" s="1"/>
  <c r="N558" i="16" s="1"/>
  <c r="P558" i="16"/>
  <c r="Q715" i="16"/>
  <c r="R715" i="16" s="1"/>
  <c r="N715" i="16" s="1"/>
  <c r="P715" i="16"/>
  <c r="Q405" i="16"/>
  <c r="R405" i="16" s="1"/>
  <c r="N405" i="16" s="1"/>
  <c r="P405" i="16"/>
  <c r="P72" i="16"/>
  <c r="Q72" i="16"/>
  <c r="R72" i="16" s="1"/>
  <c r="N72" i="16" s="1"/>
  <c r="Q804" i="16"/>
  <c r="R804" i="16" s="1"/>
  <c r="N804" i="16" s="1"/>
  <c r="P804" i="16"/>
  <c r="Q1479" i="16"/>
  <c r="R1479" i="16" s="1"/>
  <c r="N1479" i="16" s="1"/>
  <c r="P1479" i="16"/>
  <c r="P1180" i="16"/>
  <c r="Q1180" i="16"/>
  <c r="R1180" i="16" s="1"/>
  <c r="N1180" i="16" s="1"/>
  <c r="P1648" i="16"/>
  <c r="Q1648" i="16"/>
  <c r="R1648" i="16" s="1"/>
  <c r="N1648" i="16" s="1"/>
  <c r="Q1711" i="16"/>
  <c r="R1711" i="16" s="1"/>
  <c r="N1711" i="16" s="1"/>
  <c r="P1711" i="16"/>
  <c r="Q1413" i="16"/>
  <c r="R1413" i="16" s="1"/>
  <c r="N1413" i="16" s="1"/>
  <c r="P1413" i="16"/>
  <c r="Q1247" i="16"/>
  <c r="R1247" i="16" s="1"/>
  <c r="N1247" i="16" s="1"/>
  <c r="P1247" i="16"/>
  <c r="Q86" i="16"/>
  <c r="R86" i="16" s="1"/>
  <c r="N86" i="16" s="1"/>
  <c r="P86" i="16"/>
  <c r="Q783" i="16"/>
  <c r="R783" i="16" s="1"/>
  <c r="N783" i="16" s="1"/>
  <c r="P783" i="16"/>
  <c r="Q425" i="16"/>
  <c r="R425" i="16" s="1"/>
  <c r="N425" i="16" s="1"/>
  <c r="P425" i="16"/>
  <c r="P582" i="16"/>
  <c r="Q582" i="16"/>
  <c r="R582" i="16" s="1"/>
  <c r="N582" i="16" s="1"/>
  <c r="P274" i="16"/>
  <c r="Q274" i="16"/>
  <c r="R274" i="16" s="1"/>
  <c r="N274" i="16" s="1"/>
  <c r="P970" i="16"/>
  <c r="Q970" i="16"/>
  <c r="R970" i="16" s="1"/>
  <c r="N970" i="16" s="1"/>
  <c r="Q672" i="16"/>
  <c r="R672" i="16" s="1"/>
  <c r="N672" i="16" s="1"/>
  <c r="P672" i="16"/>
  <c r="P1346" i="16"/>
  <c r="Q1346" i="16"/>
  <c r="R1346" i="16" s="1"/>
  <c r="N1346" i="16" s="1"/>
  <c r="P2055" i="16"/>
  <c r="Q2055" i="16"/>
  <c r="R2055" i="16" s="1"/>
  <c r="N2055" i="16" s="1"/>
  <c r="P1518" i="16"/>
  <c r="Q1518" i="16"/>
  <c r="R1518" i="16" s="1"/>
  <c r="N1518" i="16" s="1"/>
  <c r="P1579" i="16"/>
  <c r="Q1579" i="16"/>
  <c r="R1579" i="16" s="1"/>
  <c r="N1579" i="16" s="1"/>
  <c r="P1282" i="16"/>
  <c r="Q1282" i="16"/>
  <c r="R1282" i="16" s="1"/>
  <c r="N1282" i="16" s="1"/>
  <c r="Q1103" i="16"/>
  <c r="R1103" i="16" s="1"/>
  <c r="N1103" i="16" s="1"/>
  <c r="P1103" i="16"/>
  <c r="Q769" i="16"/>
  <c r="R769" i="16" s="1"/>
  <c r="N769" i="16" s="1"/>
  <c r="P769" i="16"/>
  <c r="Q506" i="16"/>
  <c r="R506" i="16" s="1"/>
  <c r="N506" i="16" s="1"/>
  <c r="P506" i="16"/>
  <c r="P150" i="16"/>
  <c r="Q150" i="16"/>
  <c r="R150" i="16" s="1"/>
  <c r="N150" i="16" s="1"/>
  <c r="Q307" i="16"/>
  <c r="R307" i="16" s="1"/>
  <c r="N307" i="16" s="1"/>
  <c r="P307" i="16"/>
  <c r="Q1017" i="16"/>
  <c r="R1017" i="16" s="1"/>
  <c r="N1017" i="16" s="1"/>
  <c r="P1017" i="16"/>
  <c r="P682" i="16"/>
  <c r="Q682" i="16"/>
  <c r="R682" i="16" s="1"/>
  <c r="N682" i="16" s="1"/>
  <c r="Q396" i="16"/>
  <c r="R396" i="16" s="1"/>
  <c r="N396" i="16" s="1"/>
  <c r="P396" i="16"/>
  <c r="P2065" i="16"/>
  <c r="Q2065" i="16"/>
  <c r="R2065" i="16" s="1"/>
  <c r="N2065" i="16" s="1"/>
  <c r="P1780" i="16"/>
  <c r="Q1780" i="16"/>
  <c r="R1780" i="16" s="1"/>
  <c r="N1780" i="16" s="1"/>
  <c r="Q1241" i="16"/>
  <c r="R1241" i="16" s="1"/>
  <c r="N1241" i="16" s="1"/>
  <c r="P1241" i="16"/>
  <c r="P1279" i="16"/>
  <c r="Q1279" i="16"/>
  <c r="R1279" i="16" s="1"/>
  <c r="N1279" i="16" s="1"/>
  <c r="Q2000" i="16"/>
  <c r="R2000" i="16" s="1"/>
  <c r="N2000" i="16" s="1"/>
  <c r="P2000" i="16"/>
  <c r="Q1799" i="16"/>
  <c r="R1799" i="16" s="1"/>
  <c r="N1799" i="16" s="1"/>
  <c r="P1799" i="16"/>
  <c r="Q1533" i="16"/>
  <c r="R1533" i="16" s="1"/>
  <c r="N1533" i="16" s="1"/>
  <c r="P1533" i="16"/>
  <c r="Q1248" i="16"/>
  <c r="R1248" i="16" s="1"/>
  <c r="N1248" i="16" s="1"/>
  <c r="P1248" i="16"/>
  <c r="Q2965" i="16"/>
  <c r="R2965" i="16" s="1"/>
  <c r="N2965" i="16" s="1"/>
  <c r="P2965" i="16"/>
  <c r="Q2930" i="16"/>
  <c r="R2930" i="16" s="1"/>
  <c r="N2930" i="16" s="1"/>
  <c r="P2930" i="16"/>
  <c r="Q2847" i="16"/>
  <c r="R2847" i="16" s="1"/>
  <c r="N2847" i="16" s="1"/>
  <c r="P2847" i="16"/>
  <c r="Q2776" i="16"/>
  <c r="R2776" i="16" s="1"/>
  <c r="N2776" i="16" s="1"/>
  <c r="P2776" i="16"/>
  <c r="P2417" i="16"/>
  <c r="Q2417" i="16"/>
  <c r="R2417" i="16" s="1"/>
  <c r="N2417" i="16" s="1"/>
  <c r="Q2381" i="16"/>
  <c r="R2381" i="16" s="1"/>
  <c r="N2381" i="16" s="1"/>
  <c r="P2381" i="16"/>
  <c r="P2659" i="16"/>
  <c r="Q2659" i="16"/>
  <c r="R2659" i="16" s="1"/>
  <c r="N2659" i="16" s="1"/>
  <c r="Q2600" i="16"/>
  <c r="R2600" i="16" s="1"/>
  <c r="N2600" i="16" s="1"/>
  <c r="P2600" i="16"/>
  <c r="P2517" i="16"/>
  <c r="Q2517" i="16"/>
  <c r="R2517" i="16" s="1"/>
  <c r="N2517" i="16" s="1"/>
  <c r="Q2434" i="16"/>
  <c r="R2434" i="16" s="1"/>
  <c r="N2434" i="16" s="1"/>
  <c r="P2434" i="16"/>
  <c r="Q2399" i="16"/>
  <c r="R2399" i="16" s="1"/>
  <c r="N2399" i="16" s="1"/>
  <c r="P2399" i="16"/>
  <c r="Q2328" i="16"/>
  <c r="R2328" i="16" s="1"/>
  <c r="N2328" i="16" s="1"/>
  <c r="P2328" i="16"/>
  <c r="Q1260" i="16"/>
  <c r="R1260" i="16" s="1"/>
  <c r="N1260" i="16" s="1"/>
  <c r="P1260" i="16"/>
  <c r="Q2977" i="16"/>
  <c r="R2977" i="16" s="1"/>
  <c r="N2977" i="16" s="1"/>
  <c r="P2977" i="16"/>
  <c r="Q2942" i="16"/>
  <c r="R2942" i="16" s="1"/>
  <c r="N2942" i="16" s="1"/>
  <c r="P2942" i="16"/>
  <c r="Q2858" i="16"/>
  <c r="R2858" i="16" s="1"/>
  <c r="N2858" i="16" s="1"/>
  <c r="P2858" i="16"/>
  <c r="Q2788" i="16"/>
  <c r="R2788" i="16" s="1"/>
  <c r="N2788" i="16" s="1"/>
  <c r="P2788" i="16"/>
  <c r="P2429" i="16"/>
  <c r="Q2429" i="16"/>
  <c r="R2429" i="16" s="1"/>
  <c r="N2429" i="16" s="1"/>
  <c r="P2394" i="16"/>
  <c r="Q2394" i="16"/>
  <c r="R2394" i="16" s="1"/>
  <c r="N2394" i="16" s="1"/>
  <c r="Q2671" i="16"/>
  <c r="R2671" i="16" s="1"/>
  <c r="N2671" i="16" s="1"/>
  <c r="P2671" i="16"/>
  <c r="Q2612" i="16"/>
  <c r="R2612" i="16" s="1"/>
  <c r="N2612" i="16" s="1"/>
  <c r="P2612" i="16"/>
  <c r="Q2528" i="16"/>
  <c r="R2528" i="16" s="1"/>
  <c r="N2528" i="16" s="1"/>
  <c r="P2528" i="16"/>
  <c r="P2446" i="16"/>
  <c r="Q2446" i="16"/>
  <c r="R2446" i="16" s="1"/>
  <c r="N2446" i="16" s="1"/>
  <c r="Q2412" i="16"/>
  <c r="R2412" i="16" s="1"/>
  <c r="N2412" i="16" s="1"/>
  <c r="P2412" i="16"/>
  <c r="Q2340" i="16"/>
  <c r="R2340" i="16" s="1"/>
  <c r="N2340" i="16" s="1"/>
  <c r="P2340" i="16"/>
  <c r="P1704" i="16"/>
  <c r="Q1704" i="16"/>
  <c r="R1704" i="16" s="1"/>
  <c r="N1704" i="16" s="1"/>
  <c r="Q3421" i="16"/>
  <c r="R3421" i="16" s="1"/>
  <c r="N3421" i="16" s="1"/>
  <c r="P3421" i="16"/>
  <c r="Q3386" i="16"/>
  <c r="R3386" i="16" s="1"/>
  <c r="N3386" i="16" s="1"/>
  <c r="P3386" i="16"/>
  <c r="Q3304" i="16"/>
  <c r="R3304" i="16" s="1"/>
  <c r="N3304" i="16" s="1"/>
  <c r="P3304" i="16"/>
  <c r="Q3232" i="16"/>
  <c r="R3232" i="16" s="1"/>
  <c r="N3232" i="16" s="1"/>
  <c r="P3232" i="16"/>
  <c r="Q2873" i="16"/>
  <c r="R2873" i="16" s="1"/>
  <c r="N2873" i="16" s="1"/>
  <c r="P2873" i="16"/>
  <c r="P2850" i="16"/>
  <c r="Q2850" i="16"/>
  <c r="R2850" i="16" s="1"/>
  <c r="N2850" i="16" s="1"/>
  <c r="P3116" i="16"/>
  <c r="Q3116" i="16"/>
  <c r="R3116" i="16" s="1"/>
  <c r="N3116" i="16" s="1"/>
  <c r="Q3055" i="16"/>
  <c r="R3055" i="16" s="1"/>
  <c r="N3055" i="16" s="1"/>
  <c r="P3055" i="16"/>
  <c r="Q2973" i="16"/>
  <c r="R2973" i="16" s="1"/>
  <c r="N2973" i="16" s="1"/>
  <c r="P2973" i="16"/>
  <c r="Q2902" i="16"/>
  <c r="R2902" i="16" s="1"/>
  <c r="N2902" i="16" s="1"/>
  <c r="P2902" i="16"/>
  <c r="Q2854" i="16"/>
  <c r="R2854" i="16" s="1"/>
  <c r="N2854" i="16" s="1"/>
  <c r="P2854" i="16"/>
  <c r="Q2796" i="16"/>
  <c r="R2796" i="16" s="1"/>
  <c r="N2796" i="16" s="1"/>
  <c r="P2796" i="16"/>
  <c r="P1716" i="16"/>
  <c r="Q1716" i="16"/>
  <c r="R1716" i="16" s="1"/>
  <c r="N1716" i="16" s="1"/>
  <c r="P3433" i="16"/>
  <c r="Q3433" i="16"/>
  <c r="R3433" i="16" s="1"/>
  <c r="N3433" i="16" s="1"/>
  <c r="Q3398" i="16"/>
  <c r="R3398" i="16" s="1"/>
  <c r="N3398" i="16" s="1"/>
  <c r="P3398" i="16"/>
  <c r="P3316" i="16"/>
  <c r="Q3316" i="16"/>
  <c r="R3316" i="16" s="1"/>
  <c r="N3316" i="16" s="1"/>
  <c r="Q3244" i="16"/>
  <c r="R3244" i="16" s="1"/>
  <c r="N3244" i="16" s="1"/>
  <c r="P3244" i="16"/>
  <c r="Q2885" i="16"/>
  <c r="R2885" i="16" s="1"/>
  <c r="N2885" i="16" s="1"/>
  <c r="P2885" i="16"/>
  <c r="Q2862" i="16"/>
  <c r="R2862" i="16" s="1"/>
  <c r="N2862" i="16" s="1"/>
  <c r="P2862" i="16"/>
  <c r="Q3127" i="16"/>
  <c r="R3127" i="16" s="1"/>
  <c r="N3127" i="16" s="1"/>
  <c r="P3127" i="16"/>
  <c r="P3068" i="16"/>
  <c r="Q3068" i="16"/>
  <c r="R3068" i="16" s="1"/>
  <c r="N3068" i="16" s="1"/>
  <c r="P2984" i="16"/>
  <c r="Q2984" i="16"/>
  <c r="R2984" i="16" s="1"/>
  <c r="N2984" i="16" s="1"/>
  <c r="Q2914" i="16"/>
  <c r="R2914" i="16" s="1"/>
  <c r="N2914" i="16" s="1"/>
  <c r="P2914" i="16"/>
  <c r="P2867" i="16"/>
  <c r="Q2867" i="16"/>
  <c r="R2867" i="16" s="1"/>
  <c r="N2867" i="16" s="1"/>
  <c r="Q2808" i="16"/>
  <c r="R2808" i="16" s="1"/>
  <c r="N2808" i="16" s="1"/>
  <c r="P2808" i="16"/>
  <c r="P2015" i="16"/>
  <c r="Q2015" i="16"/>
  <c r="R2015" i="16" s="1"/>
  <c r="N2015" i="16" s="1"/>
  <c r="Q3733" i="16"/>
  <c r="R3733" i="16" s="1"/>
  <c r="N3733" i="16" s="1"/>
  <c r="P3733" i="16"/>
  <c r="P3698" i="16"/>
  <c r="Q3698" i="16"/>
  <c r="R3698" i="16" s="1"/>
  <c r="N3698" i="16" s="1"/>
  <c r="P3615" i="16"/>
  <c r="Q3615" i="16"/>
  <c r="R3615" i="16" s="1"/>
  <c r="N3615" i="16" s="1"/>
  <c r="P3543" i="16"/>
  <c r="Q3543" i="16"/>
  <c r="R3543" i="16" s="1"/>
  <c r="N3543" i="16" s="1"/>
  <c r="Q3186" i="16"/>
  <c r="R3186" i="16" s="1"/>
  <c r="N3186" i="16" s="1"/>
  <c r="P3186" i="16"/>
  <c r="Q3161" i="16"/>
  <c r="R3161" i="16" s="1"/>
  <c r="N3161" i="16" s="1"/>
  <c r="P3161" i="16"/>
  <c r="Q3427" i="16"/>
  <c r="R3427" i="16" s="1"/>
  <c r="N3427" i="16" s="1"/>
  <c r="P3427" i="16"/>
  <c r="P3368" i="16"/>
  <c r="Q3368" i="16"/>
  <c r="R3368" i="16" s="1"/>
  <c r="N3368" i="16" s="1"/>
  <c r="Q3285" i="16"/>
  <c r="R3285" i="16" s="1"/>
  <c r="N3285" i="16" s="1"/>
  <c r="P3285" i="16"/>
  <c r="P3214" i="16"/>
  <c r="Q3214" i="16"/>
  <c r="R3214" i="16" s="1"/>
  <c r="N3214" i="16" s="1"/>
  <c r="P3168" i="16"/>
  <c r="Q3168" i="16"/>
  <c r="R3168" i="16" s="1"/>
  <c r="N3168" i="16" s="1"/>
  <c r="Q3107" i="16"/>
  <c r="R3107" i="16" s="1"/>
  <c r="N3107" i="16" s="1"/>
  <c r="P3107" i="16"/>
  <c r="Q2028" i="16"/>
  <c r="R2028" i="16" s="1"/>
  <c r="N2028" i="16" s="1"/>
  <c r="P2028" i="16"/>
  <c r="Q3745" i="16"/>
  <c r="R3745" i="16" s="1"/>
  <c r="N3745" i="16" s="1"/>
  <c r="P3745" i="16"/>
  <c r="P3710" i="16"/>
  <c r="Q3710" i="16"/>
  <c r="R3710" i="16" s="1"/>
  <c r="N3710" i="16" s="1"/>
  <c r="P3627" i="16"/>
  <c r="Q3627" i="16"/>
  <c r="R3627" i="16" s="1"/>
  <c r="N3627" i="16" s="1"/>
  <c r="Q3556" i="16"/>
  <c r="R3556" i="16" s="1"/>
  <c r="N3556" i="16" s="1"/>
  <c r="P3556" i="16"/>
  <c r="Q3197" i="16"/>
  <c r="R3197" i="16" s="1"/>
  <c r="N3197" i="16" s="1"/>
  <c r="P3197" i="16"/>
  <c r="Q3175" i="16"/>
  <c r="R3175" i="16" s="1"/>
  <c r="N3175" i="16" s="1"/>
  <c r="P3175" i="16"/>
  <c r="Q3439" i="16"/>
  <c r="R3439" i="16" s="1"/>
  <c r="N3439" i="16" s="1"/>
  <c r="P3439" i="16"/>
  <c r="P3380" i="16"/>
  <c r="Q3380" i="16"/>
  <c r="R3380" i="16" s="1"/>
  <c r="N3380" i="16" s="1"/>
  <c r="Q3297" i="16"/>
  <c r="R3297" i="16" s="1"/>
  <c r="N3297" i="16" s="1"/>
  <c r="P3297" i="16"/>
  <c r="P3226" i="16"/>
  <c r="Q3226" i="16"/>
  <c r="R3226" i="16" s="1"/>
  <c r="N3226" i="16" s="1"/>
  <c r="Q3178" i="16"/>
  <c r="R3178" i="16" s="1"/>
  <c r="N3178" i="16" s="1"/>
  <c r="P3178" i="16"/>
  <c r="P3120" i="16"/>
  <c r="Q3120" i="16"/>
  <c r="R3120" i="16" s="1"/>
  <c r="N3120" i="16" s="1"/>
  <c r="Q1176" i="16"/>
  <c r="R1176" i="16" s="1"/>
  <c r="N1176" i="16" s="1"/>
  <c r="P1176" i="16"/>
  <c r="Q2893" i="16"/>
  <c r="R2893" i="16" s="1"/>
  <c r="N2893" i="16" s="1"/>
  <c r="P2893" i="16"/>
  <c r="P2859" i="16"/>
  <c r="Q2859" i="16"/>
  <c r="R2859" i="16" s="1"/>
  <c r="N2859" i="16" s="1"/>
  <c r="Q2774" i="16"/>
  <c r="R2774" i="16" s="1"/>
  <c r="N2774" i="16" s="1"/>
  <c r="P2774" i="16"/>
  <c r="Q2704" i="16"/>
  <c r="R2704" i="16" s="1"/>
  <c r="N2704" i="16" s="1"/>
  <c r="P2704" i="16"/>
  <c r="Q2345" i="16"/>
  <c r="R2345" i="16" s="1"/>
  <c r="N2345" i="16" s="1"/>
  <c r="P2345" i="16"/>
  <c r="P2310" i="16"/>
  <c r="Q2310" i="16"/>
  <c r="R2310" i="16" s="1"/>
  <c r="N2310" i="16" s="1"/>
  <c r="P2586" i="16"/>
  <c r="Q2586" i="16"/>
  <c r="R2586" i="16" s="1"/>
  <c r="N2586" i="16" s="1"/>
  <c r="P2529" i="16"/>
  <c r="Q2529" i="16"/>
  <c r="R2529" i="16" s="1"/>
  <c r="N2529" i="16" s="1"/>
  <c r="P2433" i="16"/>
  <c r="Q2433" i="16"/>
  <c r="R2433" i="16" s="1"/>
  <c r="N2433" i="16" s="1"/>
  <c r="P2362" i="16"/>
  <c r="Q2362" i="16"/>
  <c r="R2362" i="16" s="1"/>
  <c r="N2362" i="16" s="1"/>
  <c r="Q2327" i="16"/>
  <c r="R2327" i="16" s="1"/>
  <c r="N2327" i="16" s="1"/>
  <c r="P2327" i="16"/>
  <c r="P2255" i="16"/>
  <c r="Q2255" i="16"/>
  <c r="R2255" i="16" s="1"/>
  <c r="N2255" i="16" s="1"/>
  <c r="Q1188" i="16"/>
  <c r="R1188" i="16" s="1"/>
  <c r="N1188" i="16" s="1"/>
  <c r="P1188" i="16"/>
  <c r="Q2905" i="16"/>
  <c r="R2905" i="16" s="1"/>
  <c r="N2905" i="16" s="1"/>
  <c r="P2905" i="16"/>
  <c r="Q2870" i="16"/>
  <c r="R2870" i="16" s="1"/>
  <c r="N2870" i="16" s="1"/>
  <c r="P2870" i="16"/>
  <c r="Q2787" i="16"/>
  <c r="R2787" i="16" s="1"/>
  <c r="N2787" i="16" s="1"/>
  <c r="P2787" i="16"/>
  <c r="Q2716" i="16"/>
  <c r="R2716" i="16" s="1"/>
  <c r="N2716" i="16" s="1"/>
  <c r="P2716" i="16"/>
  <c r="P2357" i="16"/>
  <c r="Q2357" i="16"/>
  <c r="R2357" i="16" s="1"/>
  <c r="N2357" i="16" s="1"/>
  <c r="P2322" i="16"/>
  <c r="Q2322" i="16"/>
  <c r="R2322" i="16" s="1"/>
  <c r="N2322" i="16" s="1"/>
  <c r="Q2598" i="16"/>
  <c r="R2598" i="16" s="1"/>
  <c r="N2598" i="16" s="1"/>
  <c r="P2598" i="16"/>
  <c r="P2539" i="16"/>
  <c r="Q2539" i="16"/>
  <c r="R2539" i="16" s="1"/>
  <c r="N2539" i="16" s="1"/>
  <c r="P2457" i="16"/>
  <c r="Q2457" i="16"/>
  <c r="R2457" i="16" s="1"/>
  <c r="N2457" i="16" s="1"/>
  <c r="P2374" i="16"/>
  <c r="Q2374" i="16"/>
  <c r="R2374" i="16" s="1"/>
  <c r="N2374" i="16" s="1"/>
  <c r="Q2339" i="16"/>
  <c r="R2339" i="16" s="1"/>
  <c r="N2339" i="16" s="1"/>
  <c r="P2339" i="16"/>
  <c r="P2267" i="16"/>
  <c r="Q2267" i="16"/>
  <c r="R2267" i="16" s="1"/>
  <c r="N2267" i="16" s="1"/>
  <c r="Q1344" i="16"/>
  <c r="R1344" i="16" s="1"/>
  <c r="N1344" i="16" s="1"/>
  <c r="P1344" i="16"/>
  <c r="Q3061" i="16"/>
  <c r="R3061" i="16" s="1"/>
  <c r="N3061" i="16" s="1"/>
  <c r="P3061" i="16"/>
  <c r="Q3026" i="16"/>
  <c r="R3026" i="16" s="1"/>
  <c r="N3026" i="16" s="1"/>
  <c r="P3026" i="16"/>
  <c r="Q2943" i="16"/>
  <c r="R2943" i="16" s="1"/>
  <c r="N2943" i="16" s="1"/>
  <c r="P2943" i="16"/>
  <c r="Q2872" i="16"/>
  <c r="R2872" i="16" s="1"/>
  <c r="N2872" i="16" s="1"/>
  <c r="P2872" i="16"/>
  <c r="P2513" i="16"/>
  <c r="Q2513" i="16"/>
  <c r="R2513" i="16" s="1"/>
  <c r="N2513" i="16" s="1"/>
  <c r="Q2490" i="16"/>
  <c r="R2490" i="16" s="1"/>
  <c r="N2490" i="16" s="1"/>
  <c r="P2490" i="16"/>
  <c r="Q2755" i="16"/>
  <c r="R2755" i="16" s="1"/>
  <c r="N2755" i="16" s="1"/>
  <c r="P2755" i="16"/>
  <c r="Q2696" i="16"/>
  <c r="R2696" i="16" s="1"/>
  <c r="N2696" i="16" s="1"/>
  <c r="P2696" i="16"/>
  <c r="P2613" i="16"/>
  <c r="Q2613" i="16"/>
  <c r="R2613" i="16" s="1"/>
  <c r="N2613" i="16" s="1"/>
  <c r="Q2530" i="16"/>
  <c r="R2530" i="16" s="1"/>
  <c r="N2530" i="16" s="1"/>
  <c r="P2530" i="16"/>
  <c r="P2495" i="16"/>
  <c r="Q2495" i="16"/>
  <c r="R2495" i="16" s="1"/>
  <c r="N2495" i="16" s="1"/>
  <c r="Q2424" i="16"/>
  <c r="R2424" i="16" s="1"/>
  <c r="N2424" i="16" s="1"/>
  <c r="P2424" i="16"/>
  <c r="Q2088" i="16"/>
  <c r="R2088" i="16" s="1"/>
  <c r="N2088" i="16" s="1"/>
  <c r="P2088" i="16"/>
  <c r="P2785" i="16"/>
  <c r="Q2785" i="16"/>
  <c r="R2785" i="16" s="1"/>
  <c r="N2785" i="16" s="1"/>
  <c r="Q2726" i="16"/>
  <c r="R2726" i="16" s="1"/>
  <c r="N2726" i="16" s="1"/>
  <c r="P2726" i="16"/>
  <c r="P2667" i="16"/>
  <c r="Q2667" i="16"/>
  <c r="R2667" i="16" s="1"/>
  <c r="N2667" i="16" s="1"/>
  <c r="P2597" i="16"/>
  <c r="Q2597" i="16"/>
  <c r="R2597" i="16" s="1"/>
  <c r="N2597" i="16" s="1"/>
  <c r="Q2238" i="16"/>
  <c r="R2238" i="16" s="1"/>
  <c r="N2238" i="16" s="1"/>
  <c r="P2238" i="16"/>
  <c r="Q2202" i="16"/>
  <c r="R2202" i="16" s="1"/>
  <c r="N2202" i="16" s="1"/>
  <c r="P2202" i="16"/>
  <c r="P2479" i="16"/>
  <c r="Q2479" i="16"/>
  <c r="R2479" i="16" s="1"/>
  <c r="N2479" i="16" s="1"/>
  <c r="Q2420" i="16"/>
  <c r="R2420" i="16" s="1"/>
  <c r="N2420" i="16" s="1"/>
  <c r="P2420" i="16"/>
  <c r="Q2325" i="16"/>
  <c r="R2325" i="16" s="1"/>
  <c r="N2325" i="16" s="1"/>
  <c r="P2325" i="16"/>
  <c r="Q2254" i="16"/>
  <c r="R2254" i="16" s="1"/>
  <c r="N2254" i="16" s="1"/>
  <c r="P2254" i="16"/>
  <c r="Q2220" i="16"/>
  <c r="R2220" i="16" s="1"/>
  <c r="N2220" i="16" s="1"/>
  <c r="P2220" i="16"/>
  <c r="Q2149" i="16"/>
  <c r="R2149" i="16" s="1"/>
  <c r="N2149" i="16" s="1"/>
  <c r="P2149" i="16"/>
  <c r="P3821" i="16"/>
  <c r="Q3821" i="16"/>
  <c r="R3821" i="16" s="1"/>
  <c r="N3821" i="16" s="1"/>
  <c r="Q2941" i="16"/>
  <c r="R2941" i="16" s="1"/>
  <c r="N2941" i="16" s="1"/>
  <c r="P2941" i="16"/>
  <c r="Q2906" i="16"/>
  <c r="R2906" i="16" s="1"/>
  <c r="N2906" i="16" s="1"/>
  <c r="P2906" i="16"/>
  <c r="Q2823" i="16"/>
  <c r="R2823" i="16" s="1"/>
  <c r="N2823" i="16" s="1"/>
  <c r="P2823" i="16"/>
  <c r="Q2752" i="16"/>
  <c r="R2752" i="16" s="1"/>
  <c r="N2752" i="16" s="1"/>
  <c r="P2752" i="16"/>
  <c r="Q2393" i="16"/>
  <c r="R2393" i="16" s="1"/>
  <c r="N2393" i="16" s="1"/>
  <c r="P2393" i="16"/>
  <c r="Q2359" i="16"/>
  <c r="R2359" i="16" s="1"/>
  <c r="N2359" i="16" s="1"/>
  <c r="P2359" i="16"/>
  <c r="Q2635" i="16"/>
  <c r="R2635" i="16" s="1"/>
  <c r="N2635" i="16" s="1"/>
  <c r="P2635" i="16"/>
  <c r="Q2576" i="16"/>
  <c r="R2576" i="16" s="1"/>
  <c r="N2576" i="16" s="1"/>
  <c r="P2576" i="16"/>
  <c r="P2494" i="16"/>
  <c r="Q2494" i="16"/>
  <c r="R2494" i="16" s="1"/>
  <c r="N2494" i="16" s="1"/>
  <c r="P2410" i="16"/>
  <c r="Q2410" i="16"/>
  <c r="R2410" i="16" s="1"/>
  <c r="N2410" i="16" s="1"/>
  <c r="Q2375" i="16"/>
  <c r="R2375" i="16" s="1"/>
  <c r="N2375" i="16" s="1"/>
  <c r="P2375" i="16"/>
  <c r="Q2304" i="16"/>
  <c r="R2304" i="16" s="1"/>
  <c r="N2304" i="16" s="1"/>
  <c r="P2304" i="16"/>
  <c r="Q1823" i="16"/>
  <c r="R1823" i="16" s="1"/>
  <c r="N1823" i="16" s="1"/>
  <c r="P1823" i="16"/>
  <c r="P2521" i="16"/>
  <c r="Q2521" i="16"/>
  <c r="R2521" i="16" s="1"/>
  <c r="N2521" i="16" s="1"/>
  <c r="Q2462" i="16"/>
  <c r="R2462" i="16" s="1"/>
  <c r="N2462" i="16" s="1"/>
  <c r="P2462" i="16"/>
  <c r="Q2402" i="16"/>
  <c r="R2402" i="16" s="1"/>
  <c r="N2402" i="16" s="1"/>
  <c r="P2402" i="16"/>
  <c r="Q2320" i="16"/>
  <c r="R2320" i="16" s="1"/>
  <c r="N2320" i="16" s="1"/>
  <c r="P2320" i="16"/>
  <c r="Q1974" i="16"/>
  <c r="R1974" i="16" s="1"/>
  <c r="N1974" i="16" s="1"/>
  <c r="P1974" i="16"/>
  <c r="Q1939" i="16"/>
  <c r="R1939" i="16" s="1"/>
  <c r="N1939" i="16" s="1"/>
  <c r="P1939" i="16"/>
  <c r="Q2216" i="16"/>
  <c r="R2216" i="16" s="1"/>
  <c r="N2216" i="16" s="1"/>
  <c r="P2216" i="16"/>
  <c r="P2155" i="16"/>
  <c r="Q2155" i="16"/>
  <c r="R2155" i="16" s="1"/>
  <c r="N2155" i="16" s="1"/>
  <c r="Q3774" i="16"/>
  <c r="R3774" i="16" s="1"/>
  <c r="N3774" i="16" s="1"/>
  <c r="P3774" i="16"/>
  <c r="Q3800" i="16"/>
  <c r="R3800" i="16" s="1"/>
  <c r="N3800" i="16" s="1"/>
  <c r="P3800" i="16"/>
  <c r="Q3729" i="16"/>
  <c r="R3729" i="16" s="1"/>
  <c r="N3729" i="16" s="1"/>
  <c r="P3729" i="16"/>
  <c r="Q3683" i="16"/>
  <c r="R3683" i="16" s="1"/>
  <c r="N3683" i="16" s="1"/>
  <c r="P3683" i="16"/>
  <c r="P3623" i="16"/>
  <c r="Q3623" i="16"/>
  <c r="R3623" i="16" s="1"/>
  <c r="N3623" i="16" s="1"/>
  <c r="P598" i="16"/>
  <c r="Q598" i="16"/>
  <c r="R598" i="16" s="1"/>
  <c r="N598" i="16" s="1"/>
  <c r="Q1946" i="16"/>
  <c r="R1946" i="16" s="1"/>
  <c r="N1946" i="16" s="1"/>
  <c r="P1946" i="16"/>
  <c r="Q419" i="16"/>
  <c r="R419" i="16" s="1"/>
  <c r="N419" i="16" s="1"/>
  <c r="P419" i="16"/>
  <c r="Q295" i="16"/>
  <c r="R295" i="16" s="1"/>
  <c r="N295" i="16" s="1"/>
  <c r="P295" i="16"/>
  <c r="Q2025" i="16"/>
  <c r="R2025" i="16" s="1"/>
  <c r="N2025" i="16" s="1"/>
  <c r="P2025" i="16"/>
  <c r="Q320" i="16"/>
  <c r="R320" i="16" s="1"/>
  <c r="N320" i="16" s="1"/>
  <c r="P320" i="16"/>
  <c r="P53" i="16"/>
  <c r="Q53" i="16"/>
  <c r="R53" i="16" s="1"/>
  <c r="N53" i="16" s="1"/>
  <c r="P2697" i="16"/>
  <c r="Q2697" i="16"/>
  <c r="R2697" i="16" s="1"/>
  <c r="N2697" i="16" s="1"/>
  <c r="Q917" i="16"/>
  <c r="R917" i="16" s="1"/>
  <c r="N917" i="16" s="1"/>
  <c r="P917" i="16"/>
  <c r="P1872" i="16"/>
  <c r="Q1872" i="16"/>
  <c r="R1872" i="16" s="1"/>
  <c r="N1872" i="16" s="1"/>
  <c r="Q2442" i="16"/>
  <c r="R2442" i="16" s="1"/>
  <c r="N2442" i="16" s="1"/>
  <c r="P2442" i="16"/>
  <c r="Q541" i="16"/>
  <c r="R541" i="16" s="1"/>
  <c r="N541" i="16" s="1"/>
  <c r="P541" i="16"/>
  <c r="Q227" i="16"/>
  <c r="R227" i="16" s="1"/>
  <c r="N227" i="16" s="1"/>
  <c r="P227" i="16"/>
  <c r="Q780" i="16"/>
  <c r="R780" i="16" s="1"/>
  <c r="N780" i="16" s="1"/>
  <c r="P780" i="16"/>
  <c r="Q493" i="16"/>
  <c r="R493" i="16" s="1"/>
  <c r="N493" i="16" s="1"/>
  <c r="P493" i="16"/>
  <c r="Q196" i="16"/>
  <c r="R196" i="16" s="1"/>
  <c r="N196" i="16" s="1"/>
  <c r="P196" i="16"/>
  <c r="Q584" i="16"/>
  <c r="R584" i="16" s="1"/>
  <c r="N584" i="16" s="1"/>
  <c r="P584" i="16"/>
  <c r="Q984" i="16"/>
  <c r="R984" i="16" s="1"/>
  <c r="N984" i="16" s="1"/>
  <c r="P984" i="16"/>
  <c r="Q1360" i="16"/>
  <c r="R1360" i="16" s="1"/>
  <c r="N1360" i="16" s="1"/>
  <c r="P1360" i="16"/>
  <c r="Q1891" i="16"/>
  <c r="R1891" i="16" s="1"/>
  <c r="N1891" i="16" s="1"/>
  <c r="P1891" i="16"/>
  <c r="Q1594" i="16"/>
  <c r="R1594" i="16" s="1"/>
  <c r="N1594" i="16" s="1"/>
  <c r="P1594" i="16"/>
  <c r="Q1463" i="16"/>
  <c r="R1463" i="16" s="1"/>
  <c r="N1463" i="16" s="1"/>
  <c r="P1463" i="16"/>
  <c r="P266" i="16"/>
  <c r="Q266" i="16"/>
  <c r="R266" i="16" s="1"/>
  <c r="N266" i="16" s="1"/>
  <c r="Q963" i="16"/>
  <c r="R963" i="16" s="1"/>
  <c r="N963" i="16" s="1"/>
  <c r="P963" i="16"/>
  <c r="Q605" i="16"/>
  <c r="R605" i="16" s="1"/>
  <c r="N605" i="16" s="1"/>
  <c r="P605" i="16"/>
  <c r="Q763" i="16"/>
  <c r="R763" i="16" s="1"/>
  <c r="N763" i="16" s="1"/>
  <c r="P763" i="16"/>
  <c r="Q453" i="16"/>
  <c r="R453" i="16" s="1"/>
  <c r="N453" i="16" s="1"/>
  <c r="P453" i="16"/>
  <c r="Q120" i="16"/>
  <c r="R120" i="16" s="1"/>
  <c r="N120" i="16" s="1"/>
  <c r="P120" i="16"/>
  <c r="Q851" i="16"/>
  <c r="R851" i="16" s="1"/>
  <c r="N851" i="16" s="1"/>
  <c r="P851" i="16"/>
  <c r="Q1527" i="16"/>
  <c r="R1527" i="16" s="1"/>
  <c r="N1527" i="16" s="1"/>
  <c r="P1527" i="16"/>
  <c r="Q1228" i="16"/>
  <c r="R1228" i="16" s="1"/>
  <c r="N1228" i="16" s="1"/>
  <c r="P1228" i="16"/>
  <c r="P1696" i="16"/>
  <c r="Q1696" i="16"/>
  <c r="R1696" i="16" s="1"/>
  <c r="N1696" i="16" s="1"/>
  <c r="Q1759" i="16"/>
  <c r="R1759" i="16" s="1"/>
  <c r="N1759" i="16" s="1"/>
  <c r="P1759" i="16"/>
  <c r="Q1461" i="16"/>
  <c r="R1461" i="16" s="1"/>
  <c r="N1461" i="16" s="1"/>
  <c r="P1461" i="16"/>
  <c r="Q1307" i="16"/>
  <c r="R1307" i="16" s="1"/>
  <c r="N1307" i="16" s="1"/>
  <c r="P1307" i="16"/>
  <c r="P853" i="16"/>
  <c r="Q853" i="16"/>
  <c r="R853" i="16" s="1"/>
  <c r="N853" i="16" s="1"/>
  <c r="Q508" i="16"/>
  <c r="R508" i="16" s="1"/>
  <c r="N508" i="16" s="1"/>
  <c r="P508" i="16"/>
  <c r="P414" i="16"/>
  <c r="Q414" i="16"/>
  <c r="R414" i="16" s="1"/>
  <c r="N414" i="16" s="1"/>
  <c r="Q332" i="16"/>
  <c r="R332" i="16" s="1"/>
  <c r="N332" i="16" s="1"/>
  <c r="P332" i="16"/>
  <c r="P1042" i="16"/>
  <c r="Q1042" i="16"/>
  <c r="R1042" i="16" s="1"/>
  <c r="N1042" i="16" s="1"/>
  <c r="Q731" i="16"/>
  <c r="R731" i="16" s="1"/>
  <c r="N731" i="16" s="1"/>
  <c r="P731" i="16"/>
  <c r="P1358" i="16"/>
  <c r="Q1358" i="16"/>
  <c r="R1358" i="16" s="1"/>
  <c r="N1358" i="16" s="1"/>
  <c r="P1094" i="16"/>
  <c r="Q1094" i="16"/>
  <c r="R1094" i="16" s="1"/>
  <c r="N1094" i="16" s="1"/>
  <c r="P1816" i="16"/>
  <c r="Q1816" i="16"/>
  <c r="R1816" i="16" s="1"/>
  <c r="N1816" i="16" s="1"/>
  <c r="Q1303" i="16"/>
  <c r="R1303" i="16" s="1"/>
  <c r="N1303" i="16" s="1"/>
  <c r="P1303" i="16"/>
  <c r="Q1317" i="16"/>
  <c r="R1317" i="16" s="1"/>
  <c r="N1317" i="16" s="1"/>
  <c r="P1317" i="16"/>
  <c r="Q2049" i="16"/>
  <c r="R2049" i="16" s="1"/>
  <c r="N2049" i="16" s="1"/>
  <c r="P2049" i="16"/>
  <c r="Q2064" i="16"/>
  <c r="R2064" i="16" s="1"/>
  <c r="N2064" i="16" s="1"/>
  <c r="P2064" i="16"/>
  <c r="P866" i="16"/>
  <c r="Q866" i="16"/>
  <c r="R866" i="16" s="1"/>
  <c r="N866" i="16" s="1"/>
  <c r="Q520" i="16"/>
  <c r="R520" i="16" s="1"/>
  <c r="N520" i="16" s="1"/>
  <c r="P520" i="16"/>
  <c r="P426" i="16"/>
  <c r="Q426" i="16"/>
  <c r="R426" i="16" s="1"/>
  <c r="N426" i="16" s="1"/>
  <c r="Q344" i="16"/>
  <c r="R344" i="16" s="1"/>
  <c r="N344" i="16" s="1"/>
  <c r="P344" i="16"/>
  <c r="P1054" i="16"/>
  <c r="Q1054" i="16"/>
  <c r="R1054" i="16" s="1"/>
  <c r="N1054" i="16" s="1"/>
  <c r="Q743" i="16"/>
  <c r="R743" i="16" s="1"/>
  <c r="N743" i="16" s="1"/>
  <c r="P743" i="16"/>
  <c r="Q1369" i="16"/>
  <c r="R1369" i="16" s="1"/>
  <c r="N1369" i="16" s="1"/>
  <c r="P1369" i="16"/>
  <c r="Q1107" i="16"/>
  <c r="R1107" i="16" s="1"/>
  <c r="N1107" i="16" s="1"/>
  <c r="P1107" i="16"/>
  <c r="Q1828" i="16"/>
  <c r="R1828" i="16" s="1"/>
  <c r="N1828" i="16" s="1"/>
  <c r="P1828" i="16"/>
  <c r="P1314" i="16"/>
  <c r="Q1314" i="16"/>
  <c r="R1314" i="16" s="1"/>
  <c r="N1314" i="16" s="1"/>
  <c r="Q1328" i="16"/>
  <c r="R1328" i="16" s="1"/>
  <c r="N1328" i="16" s="1"/>
  <c r="P1328" i="16"/>
  <c r="Q2061" i="16"/>
  <c r="R2061" i="16" s="1"/>
  <c r="N2061" i="16" s="1"/>
  <c r="P2061" i="16"/>
  <c r="Q2076" i="16"/>
  <c r="R2076" i="16" s="1"/>
  <c r="N2076" i="16" s="1"/>
  <c r="P2076" i="16"/>
  <c r="P734" i="16"/>
  <c r="Q734" i="16"/>
  <c r="R734" i="16" s="1"/>
  <c r="N734" i="16" s="1"/>
  <c r="P388" i="16"/>
  <c r="Q388" i="16"/>
  <c r="R388" i="16" s="1"/>
  <c r="N388" i="16" s="1"/>
  <c r="P294" i="16"/>
  <c r="Q294" i="16"/>
  <c r="R294" i="16" s="1"/>
  <c r="N294" i="16" s="1"/>
  <c r="Q200" i="16"/>
  <c r="R200" i="16" s="1"/>
  <c r="N200" i="16" s="1"/>
  <c r="P200" i="16"/>
  <c r="Q920" i="16"/>
  <c r="R920" i="16" s="1"/>
  <c r="N920" i="16" s="1"/>
  <c r="P920" i="16"/>
  <c r="Q611" i="16"/>
  <c r="R611" i="16" s="1"/>
  <c r="N611" i="16" s="1"/>
  <c r="P611" i="16"/>
  <c r="Q1237" i="16"/>
  <c r="R1237" i="16" s="1"/>
  <c r="N1237" i="16" s="1"/>
  <c r="P1237" i="16"/>
  <c r="P1995" i="16"/>
  <c r="Q1995" i="16"/>
  <c r="R1995" i="16" s="1"/>
  <c r="N1995" i="16" s="1"/>
  <c r="Q1697" i="16"/>
  <c r="R1697" i="16" s="1"/>
  <c r="N1697" i="16" s="1"/>
  <c r="P1697" i="16"/>
  <c r="P1181" i="16"/>
  <c r="Q1181" i="16"/>
  <c r="R1181" i="16" s="1"/>
  <c r="N1181" i="16" s="1"/>
  <c r="Q1196" i="16"/>
  <c r="R1196" i="16" s="1"/>
  <c r="N1196" i="16" s="1"/>
  <c r="P1196" i="16"/>
  <c r="Q1929" i="16"/>
  <c r="R1929" i="16" s="1"/>
  <c r="N1929" i="16" s="1"/>
  <c r="P1929" i="16"/>
  <c r="Q1883" i="16"/>
  <c r="R1883" i="16" s="1"/>
  <c r="N1883" i="16" s="1"/>
  <c r="P1883" i="16"/>
  <c r="Q135" i="16"/>
  <c r="R135" i="16" s="1"/>
  <c r="N135" i="16" s="1"/>
  <c r="P135" i="16"/>
  <c r="Q832" i="16"/>
  <c r="R832" i="16" s="1"/>
  <c r="N832" i="16" s="1"/>
  <c r="P832" i="16"/>
  <c r="P738" i="16"/>
  <c r="Q738" i="16"/>
  <c r="R738" i="16" s="1"/>
  <c r="N738" i="16" s="1"/>
  <c r="Q656" i="16"/>
  <c r="R656" i="16" s="1"/>
  <c r="N656" i="16" s="1"/>
  <c r="P656" i="16"/>
  <c r="Q321" i="16"/>
  <c r="R321" i="16" s="1"/>
  <c r="N321" i="16" s="1"/>
  <c r="P321" i="16"/>
  <c r="Q1056" i="16"/>
  <c r="R1056" i="16" s="1"/>
  <c r="N1056" i="16" s="1"/>
  <c r="P1056" i="16"/>
  <c r="Q1681" i="16"/>
  <c r="R1681" i="16" s="1"/>
  <c r="N1681" i="16" s="1"/>
  <c r="P1681" i="16"/>
  <c r="Q1419" i="16"/>
  <c r="R1419" i="16" s="1"/>
  <c r="N1419" i="16" s="1"/>
  <c r="P1419" i="16"/>
  <c r="Q881" i="16"/>
  <c r="R881" i="16" s="1"/>
  <c r="N881" i="16" s="1"/>
  <c r="P881" i="16"/>
  <c r="Q1625" i="16"/>
  <c r="R1625" i="16" s="1"/>
  <c r="N1625" i="16" s="1"/>
  <c r="P1625" i="16"/>
  <c r="Q1641" i="16"/>
  <c r="R1641" i="16" s="1"/>
  <c r="N1641" i="16" s="1"/>
  <c r="P1641" i="16"/>
  <c r="P1414" i="16"/>
  <c r="Q1414" i="16"/>
  <c r="R1414" i="16" s="1"/>
  <c r="N1414" i="16" s="1"/>
  <c r="P278" i="16"/>
  <c r="Q278" i="16"/>
  <c r="R278" i="16" s="1"/>
  <c r="N278" i="16" s="1"/>
  <c r="P1046" i="16"/>
  <c r="Q1046" i="16"/>
  <c r="R1046" i="16" s="1"/>
  <c r="N1046" i="16" s="1"/>
  <c r="Q701" i="16"/>
  <c r="R701" i="16" s="1"/>
  <c r="N701" i="16" s="1"/>
  <c r="P701" i="16"/>
  <c r="P607" i="16"/>
  <c r="Q607" i="16"/>
  <c r="R607" i="16" s="1"/>
  <c r="N607" i="16" s="1"/>
  <c r="Q523" i="16"/>
  <c r="R523" i="16" s="1"/>
  <c r="N523" i="16" s="1"/>
  <c r="P523" i="16"/>
  <c r="Q191" i="16"/>
  <c r="R191" i="16" s="1"/>
  <c r="N191" i="16" s="1"/>
  <c r="P191" i="16"/>
  <c r="Q923" i="16"/>
  <c r="R923" i="16" s="1"/>
  <c r="N923" i="16" s="1"/>
  <c r="P923" i="16"/>
  <c r="Q1550" i="16"/>
  <c r="R1550" i="16" s="1"/>
  <c r="N1550" i="16" s="1"/>
  <c r="P1550" i="16"/>
  <c r="Q1287" i="16"/>
  <c r="R1287" i="16" s="1"/>
  <c r="N1287" i="16" s="1"/>
  <c r="P1287" i="16"/>
  <c r="P2007" i="16"/>
  <c r="Q2007" i="16"/>
  <c r="R2007" i="16" s="1"/>
  <c r="N2007" i="16" s="1"/>
  <c r="Q1495" i="16"/>
  <c r="R1495" i="16" s="1"/>
  <c r="N1495" i="16" s="1"/>
  <c r="P1495" i="16"/>
  <c r="Q1508" i="16"/>
  <c r="R1508" i="16" s="1"/>
  <c r="N1508" i="16" s="1"/>
  <c r="P1508" i="16"/>
  <c r="Q1271" i="16"/>
  <c r="R1271" i="16" s="1"/>
  <c r="N1271" i="16" s="1"/>
  <c r="P1271" i="16"/>
  <c r="Q483" i="16"/>
  <c r="R483" i="16" s="1"/>
  <c r="N483" i="16" s="1"/>
  <c r="P483" i="16"/>
  <c r="P137" i="16"/>
  <c r="Q137" i="16"/>
  <c r="R137" i="16" s="1"/>
  <c r="N137" i="16" s="1"/>
  <c r="P822" i="16"/>
  <c r="Q822" i="16"/>
  <c r="R822" i="16" s="1"/>
  <c r="N822" i="16" s="1"/>
  <c r="Q979" i="16"/>
  <c r="R979" i="16" s="1"/>
  <c r="N979" i="16" s="1"/>
  <c r="P979" i="16"/>
  <c r="Q669" i="16"/>
  <c r="R669" i="16" s="1"/>
  <c r="N669" i="16" s="1"/>
  <c r="P669" i="16"/>
  <c r="Q347" i="16"/>
  <c r="R347" i="16" s="1"/>
  <c r="N347" i="16" s="1"/>
  <c r="P347" i="16"/>
  <c r="Q1068" i="16"/>
  <c r="R1068" i="16" s="1"/>
  <c r="N1068" i="16" s="1"/>
  <c r="P1068" i="16"/>
  <c r="Q1741" i="16"/>
  <c r="R1741" i="16" s="1"/>
  <c r="N1741" i="16" s="1"/>
  <c r="P1741" i="16"/>
  <c r="Q1445" i="16"/>
  <c r="R1445" i="16" s="1"/>
  <c r="N1445" i="16" s="1"/>
  <c r="P1445" i="16"/>
  <c r="P930" i="16"/>
  <c r="Q930" i="16"/>
  <c r="R930" i="16" s="1"/>
  <c r="N930" i="16" s="1"/>
  <c r="P1975" i="16"/>
  <c r="Q1975" i="16"/>
  <c r="R1975" i="16" s="1"/>
  <c r="N1975" i="16" s="1"/>
  <c r="Q1678" i="16"/>
  <c r="R1678" i="16" s="1"/>
  <c r="N1678" i="16" s="1"/>
  <c r="P1678" i="16"/>
  <c r="Q1571" i="16"/>
  <c r="R1571" i="16" s="1"/>
  <c r="N1571" i="16" s="1"/>
  <c r="P1571" i="16"/>
  <c r="Q495" i="16"/>
  <c r="R495" i="16" s="1"/>
  <c r="N495" i="16" s="1"/>
  <c r="P495" i="16"/>
  <c r="Q147" i="16"/>
  <c r="R147" i="16" s="1"/>
  <c r="N147" i="16" s="1"/>
  <c r="P147" i="16"/>
  <c r="P55" i="16"/>
  <c r="Q55" i="16"/>
  <c r="R55" i="16" s="1"/>
  <c r="N55" i="16" s="1"/>
  <c r="Q992" i="16"/>
  <c r="R992" i="16" s="1"/>
  <c r="N992" i="16" s="1"/>
  <c r="P992" i="16"/>
  <c r="Q681" i="16"/>
  <c r="R681" i="16" s="1"/>
  <c r="N681" i="16" s="1"/>
  <c r="P681" i="16"/>
  <c r="Q359" i="16"/>
  <c r="R359" i="16" s="1"/>
  <c r="N359" i="16" s="1"/>
  <c r="P359" i="16"/>
  <c r="Q1080" i="16"/>
  <c r="R1080" i="16" s="1"/>
  <c r="N1080" i="16" s="1"/>
  <c r="P1080" i="16"/>
  <c r="Q1753" i="16"/>
  <c r="R1753" i="16" s="1"/>
  <c r="N1753" i="16" s="1"/>
  <c r="P1753" i="16"/>
  <c r="Q1456" i="16"/>
  <c r="R1456" i="16" s="1"/>
  <c r="N1456" i="16" s="1"/>
  <c r="P1456" i="16"/>
  <c r="P942" i="16"/>
  <c r="Q942" i="16"/>
  <c r="R942" i="16" s="1"/>
  <c r="N942" i="16" s="1"/>
  <c r="P1987" i="16"/>
  <c r="Q1987" i="16"/>
  <c r="R1987" i="16" s="1"/>
  <c r="N1987" i="16" s="1"/>
  <c r="Q1689" i="16"/>
  <c r="R1689" i="16" s="1"/>
  <c r="N1689" i="16" s="1"/>
  <c r="P1689" i="16"/>
  <c r="P1584" i="16"/>
  <c r="Q1584" i="16"/>
  <c r="R1584" i="16" s="1"/>
  <c r="N1584" i="16" s="1"/>
  <c r="P362" i="16"/>
  <c r="Q362" i="16"/>
  <c r="R362" i="16" s="1"/>
  <c r="N362" i="16" s="1"/>
  <c r="Q1059" i="16"/>
  <c r="R1059" i="16" s="1"/>
  <c r="N1059" i="16" s="1"/>
  <c r="P1059" i="16"/>
  <c r="Q700" i="16"/>
  <c r="R700" i="16" s="1"/>
  <c r="N700" i="16" s="1"/>
  <c r="P700" i="16"/>
  <c r="P858" i="16"/>
  <c r="Q858" i="16"/>
  <c r="R858" i="16" s="1"/>
  <c r="N858" i="16" s="1"/>
  <c r="P550" i="16"/>
  <c r="Q550" i="16"/>
  <c r="R550" i="16" s="1"/>
  <c r="N550" i="16" s="1"/>
  <c r="Q215" i="16"/>
  <c r="R215" i="16" s="1"/>
  <c r="N215" i="16" s="1"/>
  <c r="P215" i="16"/>
  <c r="Q948" i="16"/>
  <c r="R948" i="16" s="1"/>
  <c r="N948" i="16" s="1"/>
  <c r="P948" i="16"/>
  <c r="Q1622" i="16"/>
  <c r="R1622" i="16" s="1"/>
  <c r="N1622" i="16" s="1"/>
  <c r="P1622" i="16"/>
  <c r="P1324" i="16"/>
  <c r="Q1324" i="16"/>
  <c r="R1324" i="16" s="1"/>
  <c r="N1324" i="16" s="1"/>
  <c r="Q1793" i="16"/>
  <c r="R1793" i="16" s="1"/>
  <c r="N1793" i="16" s="1"/>
  <c r="P1793" i="16"/>
  <c r="P1856" i="16"/>
  <c r="Q1856" i="16"/>
  <c r="R1856" i="16" s="1"/>
  <c r="N1856" i="16" s="1"/>
  <c r="Q1557" i="16"/>
  <c r="R1557" i="16" s="1"/>
  <c r="N1557" i="16" s="1"/>
  <c r="P1557" i="16"/>
  <c r="Q1427" i="16"/>
  <c r="R1427" i="16" s="1"/>
  <c r="N1427" i="16" s="1"/>
  <c r="P1427" i="16"/>
  <c r="Q230" i="16"/>
  <c r="R230" i="16" s="1"/>
  <c r="N230" i="16" s="1"/>
  <c r="P230" i="16"/>
  <c r="Q927" i="16"/>
  <c r="R927" i="16" s="1"/>
  <c r="N927" i="16" s="1"/>
  <c r="P927" i="16"/>
  <c r="Q569" i="16"/>
  <c r="R569" i="16" s="1"/>
  <c r="N569" i="16" s="1"/>
  <c r="P569" i="16"/>
  <c r="Q727" i="16"/>
  <c r="R727" i="16" s="1"/>
  <c r="N727" i="16" s="1"/>
  <c r="P727" i="16"/>
  <c r="Q417" i="16"/>
  <c r="R417" i="16" s="1"/>
  <c r="N417" i="16" s="1"/>
  <c r="P417" i="16"/>
  <c r="Q84" i="16"/>
  <c r="R84" i="16" s="1"/>
  <c r="N84" i="16" s="1"/>
  <c r="P84" i="16"/>
  <c r="Q816" i="16"/>
  <c r="R816" i="16" s="1"/>
  <c r="N816" i="16" s="1"/>
  <c r="P816" i="16"/>
  <c r="P1490" i="16"/>
  <c r="Q1490" i="16"/>
  <c r="R1490" i="16" s="1"/>
  <c r="N1490" i="16" s="1"/>
  <c r="Q1192" i="16"/>
  <c r="R1192" i="16" s="1"/>
  <c r="N1192" i="16" s="1"/>
  <c r="P1192" i="16"/>
  <c r="P1660" i="16"/>
  <c r="Q1660" i="16"/>
  <c r="R1660" i="16" s="1"/>
  <c r="N1660" i="16" s="1"/>
  <c r="P1723" i="16"/>
  <c r="Q1723" i="16"/>
  <c r="R1723" i="16" s="1"/>
  <c r="N1723" i="16" s="1"/>
  <c r="Q1425" i="16"/>
  <c r="R1425" i="16" s="1"/>
  <c r="N1425" i="16" s="1"/>
  <c r="P1425" i="16"/>
  <c r="P1270" i="16"/>
  <c r="Q1270" i="16"/>
  <c r="R1270" i="16" s="1"/>
  <c r="N1270" i="16" s="1"/>
  <c r="Q913" i="16"/>
  <c r="R913" i="16" s="1"/>
  <c r="N913" i="16" s="1"/>
  <c r="P913" i="16"/>
  <c r="P652" i="16"/>
  <c r="Q652" i="16"/>
  <c r="R652" i="16" s="1"/>
  <c r="N652" i="16" s="1"/>
  <c r="Q293" i="16"/>
  <c r="R293" i="16" s="1"/>
  <c r="N293" i="16" s="1"/>
  <c r="P293" i="16"/>
  <c r="Q451" i="16"/>
  <c r="R451" i="16" s="1"/>
  <c r="N451" i="16" s="1"/>
  <c r="P451" i="16"/>
  <c r="P142" i="16"/>
  <c r="Q142" i="16"/>
  <c r="R142" i="16" s="1"/>
  <c r="N142" i="16" s="1"/>
  <c r="Q837" i="16"/>
  <c r="R837" i="16" s="1"/>
  <c r="N837" i="16" s="1"/>
  <c r="P837" i="16"/>
  <c r="Q539" i="16"/>
  <c r="R539" i="16" s="1"/>
  <c r="N539" i="16" s="1"/>
  <c r="P539" i="16"/>
  <c r="P1213" i="16"/>
  <c r="Q1213" i="16"/>
  <c r="R1213" i="16" s="1"/>
  <c r="N1213" i="16" s="1"/>
  <c r="P1924" i="16"/>
  <c r="Q1924" i="16"/>
  <c r="R1924" i="16" s="1"/>
  <c r="N1924" i="16" s="1"/>
  <c r="Q1385" i="16"/>
  <c r="R1385" i="16" s="1"/>
  <c r="N1385" i="16" s="1"/>
  <c r="P1385" i="16"/>
  <c r="Q1435" i="16"/>
  <c r="R1435" i="16" s="1"/>
  <c r="N1435" i="16" s="1"/>
  <c r="P1435" i="16"/>
  <c r="Q1149" i="16"/>
  <c r="R1149" i="16" s="1"/>
  <c r="N1149" i="16" s="1"/>
  <c r="P1149" i="16"/>
  <c r="Q1966" i="16"/>
  <c r="R1966" i="16" s="1"/>
  <c r="N1966" i="16" s="1"/>
  <c r="P1966" i="16"/>
  <c r="Q1677" i="16"/>
  <c r="R1677" i="16" s="1"/>
  <c r="N1677" i="16" s="1"/>
  <c r="P1677" i="16"/>
  <c r="Q1392" i="16"/>
  <c r="R1392" i="16" s="1"/>
  <c r="N1392" i="16" s="1"/>
  <c r="P1392" i="16"/>
  <c r="Q3109" i="16"/>
  <c r="R3109" i="16" s="1"/>
  <c r="N3109" i="16" s="1"/>
  <c r="P3109" i="16"/>
  <c r="Q3074" i="16"/>
  <c r="R3074" i="16" s="1"/>
  <c r="N3074" i="16" s="1"/>
  <c r="P3074" i="16"/>
  <c r="P2992" i="16"/>
  <c r="Q2992" i="16"/>
  <c r="R2992" i="16" s="1"/>
  <c r="N2992" i="16" s="1"/>
  <c r="Q2919" i="16"/>
  <c r="R2919" i="16" s="1"/>
  <c r="N2919" i="16" s="1"/>
  <c r="P2919" i="16"/>
  <c r="Q2560" i="16"/>
  <c r="R2560" i="16" s="1"/>
  <c r="N2560" i="16" s="1"/>
  <c r="P2560" i="16"/>
  <c r="Q2538" i="16"/>
  <c r="R2538" i="16" s="1"/>
  <c r="N2538" i="16" s="1"/>
  <c r="P2538" i="16"/>
  <c r="P2803" i="16"/>
  <c r="Q2803" i="16"/>
  <c r="R2803" i="16" s="1"/>
  <c r="N2803" i="16" s="1"/>
  <c r="Q2743" i="16"/>
  <c r="R2743" i="16" s="1"/>
  <c r="N2743" i="16" s="1"/>
  <c r="P2743" i="16"/>
  <c r="P2661" i="16"/>
  <c r="Q2661" i="16"/>
  <c r="R2661" i="16" s="1"/>
  <c r="N2661" i="16" s="1"/>
  <c r="Q2578" i="16"/>
  <c r="R2578" i="16" s="1"/>
  <c r="N2578" i="16" s="1"/>
  <c r="P2578" i="16"/>
  <c r="P2543" i="16"/>
  <c r="Q2543" i="16"/>
  <c r="R2543" i="16" s="1"/>
  <c r="N2543" i="16" s="1"/>
  <c r="Q2472" i="16"/>
  <c r="R2472" i="16" s="1"/>
  <c r="N2472" i="16" s="1"/>
  <c r="P2472" i="16"/>
  <c r="Q1404" i="16"/>
  <c r="R1404" i="16" s="1"/>
  <c r="N1404" i="16" s="1"/>
  <c r="P1404" i="16"/>
  <c r="Q3121" i="16"/>
  <c r="R3121" i="16" s="1"/>
  <c r="N3121" i="16" s="1"/>
  <c r="P3121" i="16"/>
  <c r="Q3086" i="16"/>
  <c r="R3086" i="16" s="1"/>
  <c r="N3086" i="16" s="1"/>
  <c r="P3086" i="16"/>
  <c r="Q3002" i="16"/>
  <c r="R3002" i="16" s="1"/>
  <c r="N3002" i="16" s="1"/>
  <c r="P3002" i="16"/>
  <c r="P2932" i="16"/>
  <c r="Q2932" i="16"/>
  <c r="R2932" i="16" s="1"/>
  <c r="N2932" i="16" s="1"/>
  <c r="P2573" i="16"/>
  <c r="Q2573" i="16"/>
  <c r="R2573" i="16" s="1"/>
  <c r="N2573" i="16" s="1"/>
  <c r="Q2550" i="16"/>
  <c r="R2550" i="16" s="1"/>
  <c r="N2550" i="16" s="1"/>
  <c r="P2550" i="16"/>
  <c r="Q2815" i="16"/>
  <c r="R2815" i="16" s="1"/>
  <c r="N2815" i="16" s="1"/>
  <c r="P2815" i="16"/>
  <c r="Q2756" i="16"/>
  <c r="R2756" i="16" s="1"/>
  <c r="N2756" i="16" s="1"/>
  <c r="P2756" i="16"/>
  <c r="P2673" i="16"/>
  <c r="Q2673" i="16"/>
  <c r="R2673" i="16" s="1"/>
  <c r="N2673" i="16" s="1"/>
  <c r="Q2590" i="16"/>
  <c r="R2590" i="16" s="1"/>
  <c r="N2590" i="16" s="1"/>
  <c r="P2590" i="16"/>
  <c r="P2555" i="16"/>
  <c r="Q2555" i="16"/>
  <c r="R2555" i="16" s="1"/>
  <c r="N2555" i="16" s="1"/>
  <c r="Q2484" i="16"/>
  <c r="R2484" i="16" s="1"/>
  <c r="N2484" i="16" s="1"/>
  <c r="P2484" i="16"/>
  <c r="P1848" i="16"/>
  <c r="Q1848" i="16"/>
  <c r="R1848" i="16" s="1"/>
  <c r="N1848" i="16" s="1"/>
  <c r="Q3565" i="16"/>
  <c r="R3565" i="16" s="1"/>
  <c r="N3565" i="16" s="1"/>
  <c r="P3565" i="16"/>
  <c r="Q3530" i="16"/>
  <c r="R3530" i="16" s="1"/>
  <c r="N3530" i="16" s="1"/>
  <c r="P3530" i="16"/>
  <c r="Q3447" i="16"/>
  <c r="R3447" i="16" s="1"/>
  <c r="N3447" i="16" s="1"/>
  <c r="P3447" i="16"/>
  <c r="P3376" i="16"/>
  <c r="Q3376" i="16"/>
  <c r="R3376" i="16" s="1"/>
  <c r="N3376" i="16" s="1"/>
  <c r="Q3017" i="16"/>
  <c r="R3017" i="16" s="1"/>
  <c r="N3017" i="16" s="1"/>
  <c r="P3017" i="16"/>
  <c r="Q2994" i="16"/>
  <c r="R2994" i="16" s="1"/>
  <c r="N2994" i="16" s="1"/>
  <c r="P2994" i="16"/>
  <c r="Q3259" i="16"/>
  <c r="R3259" i="16" s="1"/>
  <c r="N3259" i="16" s="1"/>
  <c r="P3259" i="16"/>
  <c r="Q3200" i="16"/>
  <c r="R3200" i="16" s="1"/>
  <c r="N3200" i="16" s="1"/>
  <c r="P3200" i="16"/>
  <c r="P3117" i="16"/>
  <c r="Q3117" i="16"/>
  <c r="R3117" i="16" s="1"/>
  <c r="N3117" i="16" s="1"/>
  <c r="Q3046" i="16"/>
  <c r="R3046" i="16" s="1"/>
  <c r="N3046" i="16" s="1"/>
  <c r="P3046" i="16"/>
  <c r="P3000" i="16"/>
  <c r="Q3000" i="16"/>
  <c r="R3000" i="16" s="1"/>
  <c r="N3000" i="16" s="1"/>
  <c r="P2940" i="16"/>
  <c r="Q2940" i="16"/>
  <c r="R2940" i="16" s="1"/>
  <c r="N2940" i="16" s="1"/>
  <c r="Q1859" i="16"/>
  <c r="R1859" i="16" s="1"/>
  <c r="N1859" i="16" s="1"/>
  <c r="P1859" i="16"/>
  <c r="P3577" i="16"/>
  <c r="Q3577" i="16"/>
  <c r="R3577" i="16" s="1"/>
  <c r="N3577" i="16" s="1"/>
  <c r="Q3542" i="16"/>
  <c r="R3542" i="16" s="1"/>
  <c r="N3542" i="16" s="1"/>
  <c r="P3542" i="16"/>
  <c r="P3459" i="16"/>
  <c r="Q3459" i="16"/>
  <c r="R3459" i="16" s="1"/>
  <c r="N3459" i="16" s="1"/>
  <c r="Q3389" i="16"/>
  <c r="R3389" i="16" s="1"/>
  <c r="N3389" i="16" s="1"/>
  <c r="P3389" i="16"/>
  <c r="Q3029" i="16"/>
  <c r="R3029" i="16" s="1"/>
  <c r="N3029" i="16" s="1"/>
  <c r="P3029" i="16"/>
  <c r="Q3006" i="16"/>
  <c r="R3006" i="16" s="1"/>
  <c r="N3006" i="16" s="1"/>
  <c r="P3006" i="16"/>
  <c r="Q3271" i="16"/>
  <c r="R3271" i="16" s="1"/>
  <c r="N3271" i="16" s="1"/>
  <c r="P3271" i="16"/>
  <c r="Q3212" i="16"/>
  <c r="R3212" i="16" s="1"/>
  <c r="N3212" i="16" s="1"/>
  <c r="P3212" i="16"/>
  <c r="P3128" i="16"/>
  <c r="Q3128" i="16"/>
  <c r="R3128" i="16" s="1"/>
  <c r="N3128" i="16" s="1"/>
  <c r="Q3058" i="16"/>
  <c r="R3058" i="16" s="1"/>
  <c r="N3058" i="16" s="1"/>
  <c r="P3058" i="16"/>
  <c r="P3012" i="16"/>
  <c r="Q3012" i="16"/>
  <c r="R3012" i="16" s="1"/>
  <c r="N3012" i="16" s="1"/>
  <c r="Q2951" i="16"/>
  <c r="R2951" i="16" s="1"/>
  <c r="N2951" i="16" s="1"/>
  <c r="P2951" i="16"/>
  <c r="P2137" i="16"/>
  <c r="Q2137" i="16"/>
  <c r="R2137" i="16" s="1"/>
  <c r="N2137" i="16" s="1"/>
  <c r="Q3750" i="16"/>
  <c r="R3750" i="16" s="1"/>
  <c r="N3750" i="16" s="1"/>
  <c r="P3750" i="16"/>
  <c r="P3843" i="16"/>
  <c r="Q3843" i="16"/>
  <c r="R3843" i="16" s="1"/>
  <c r="N3843" i="16" s="1"/>
  <c r="Q3771" i="16"/>
  <c r="R3771" i="16" s="1"/>
  <c r="N3771" i="16" s="1"/>
  <c r="P3771" i="16"/>
  <c r="Q3689" i="16"/>
  <c r="R3689" i="16" s="1"/>
  <c r="N3689" i="16" s="1"/>
  <c r="P3689" i="16"/>
  <c r="Q3329" i="16"/>
  <c r="R3329" i="16" s="1"/>
  <c r="N3329" i="16" s="1"/>
  <c r="P3329" i="16"/>
  <c r="P3317" i="16"/>
  <c r="Q3317" i="16"/>
  <c r="R3317" i="16" s="1"/>
  <c r="N3317" i="16" s="1"/>
  <c r="Q3570" i="16"/>
  <c r="R3570" i="16" s="1"/>
  <c r="N3570" i="16" s="1"/>
  <c r="P3570" i="16"/>
  <c r="P3511" i="16"/>
  <c r="Q3511" i="16"/>
  <c r="R3511" i="16" s="1"/>
  <c r="N3511" i="16" s="1"/>
  <c r="Q3429" i="16"/>
  <c r="R3429" i="16" s="1"/>
  <c r="N3429" i="16" s="1"/>
  <c r="P3429" i="16"/>
  <c r="Q3358" i="16"/>
  <c r="R3358" i="16" s="1"/>
  <c r="N3358" i="16" s="1"/>
  <c r="P3358" i="16"/>
  <c r="Q3311" i="16"/>
  <c r="R3311" i="16" s="1"/>
  <c r="N3311" i="16" s="1"/>
  <c r="P3311" i="16"/>
  <c r="Q3252" i="16"/>
  <c r="R3252" i="16" s="1"/>
  <c r="N3252" i="16" s="1"/>
  <c r="P3252" i="16"/>
  <c r="Q2148" i="16"/>
  <c r="R2148" i="16" s="1"/>
  <c r="N2148" i="16" s="1"/>
  <c r="P2148" i="16"/>
  <c r="P3619" i="16"/>
  <c r="Q3619" i="16"/>
  <c r="R3619" i="16" s="1"/>
  <c r="N3619" i="16" s="1"/>
  <c r="Q3521" i="16"/>
  <c r="R3521" i="16" s="1"/>
  <c r="N3521" i="16" s="1"/>
  <c r="P3521" i="16"/>
  <c r="Q3783" i="16"/>
  <c r="R3783" i="16" s="1"/>
  <c r="N3783" i="16" s="1"/>
  <c r="P3783" i="16"/>
  <c r="Q3700" i="16"/>
  <c r="R3700" i="16" s="1"/>
  <c r="N3700" i="16" s="1"/>
  <c r="P3700" i="16"/>
  <c r="Q3341" i="16"/>
  <c r="R3341" i="16" s="1"/>
  <c r="N3341" i="16" s="1"/>
  <c r="P3341" i="16"/>
  <c r="P3331" i="16"/>
  <c r="Q3331" i="16"/>
  <c r="R3331" i="16" s="1"/>
  <c r="N3331" i="16" s="1"/>
  <c r="P3583" i="16"/>
  <c r="Q3583" i="16"/>
  <c r="R3583" i="16" s="1"/>
  <c r="N3583" i="16" s="1"/>
  <c r="Q3536" i="16"/>
  <c r="R3536" i="16" s="1"/>
  <c r="N3536" i="16" s="1"/>
  <c r="P3536" i="16"/>
  <c r="Q3441" i="16"/>
  <c r="R3441" i="16" s="1"/>
  <c r="N3441" i="16" s="1"/>
  <c r="P3441" i="16"/>
  <c r="Q3370" i="16"/>
  <c r="R3370" i="16" s="1"/>
  <c r="N3370" i="16" s="1"/>
  <c r="P3370" i="16"/>
  <c r="Q3323" i="16"/>
  <c r="R3323" i="16" s="1"/>
  <c r="N3323" i="16" s="1"/>
  <c r="P3323" i="16"/>
  <c r="Q3265" i="16"/>
  <c r="R3265" i="16" s="1"/>
  <c r="N3265" i="16" s="1"/>
  <c r="P3265" i="16"/>
  <c r="Q1321" i="16"/>
  <c r="R1321" i="16" s="1"/>
  <c r="N1321" i="16" s="1"/>
  <c r="P1321" i="16"/>
  <c r="Q3037" i="16"/>
  <c r="R3037" i="16" s="1"/>
  <c r="N3037" i="16" s="1"/>
  <c r="P3037" i="16"/>
  <c r="Q3003" i="16"/>
  <c r="R3003" i="16" s="1"/>
  <c r="N3003" i="16" s="1"/>
  <c r="P3003" i="16"/>
  <c r="P2920" i="16"/>
  <c r="Q2920" i="16"/>
  <c r="R2920" i="16" s="1"/>
  <c r="N2920" i="16" s="1"/>
  <c r="Q2848" i="16"/>
  <c r="R2848" i="16" s="1"/>
  <c r="N2848" i="16" s="1"/>
  <c r="P2848" i="16"/>
  <c r="P2489" i="16"/>
  <c r="Q2489" i="16"/>
  <c r="R2489" i="16" s="1"/>
  <c r="N2489" i="16" s="1"/>
  <c r="Q2466" i="16"/>
  <c r="R2466" i="16" s="1"/>
  <c r="N2466" i="16" s="1"/>
  <c r="P2466" i="16"/>
  <c r="P2731" i="16"/>
  <c r="Q2731" i="16"/>
  <c r="R2731" i="16" s="1"/>
  <c r="N2731" i="16" s="1"/>
  <c r="Q2672" i="16"/>
  <c r="R2672" i="16" s="1"/>
  <c r="N2672" i="16" s="1"/>
  <c r="P2672" i="16"/>
  <c r="P2589" i="16"/>
  <c r="Q2589" i="16"/>
  <c r="R2589" i="16" s="1"/>
  <c r="N2589" i="16" s="1"/>
  <c r="Q2506" i="16"/>
  <c r="R2506" i="16" s="1"/>
  <c r="N2506" i="16" s="1"/>
  <c r="P2506" i="16"/>
  <c r="P2471" i="16"/>
  <c r="Q2471" i="16"/>
  <c r="R2471" i="16" s="1"/>
  <c r="N2471" i="16" s="1"/>
  <c r="Q2401" i="16"/>
  <c r="R2401" i="16" s="1"/>
  <c r="N2401" i="16" s="1"/>
  <c r="P2401" i="16"/>
  <c r="Q1332" i="16"/>
  <c r="R1332" i="16" s="1"/>
  <c r="N1332" i="16" s="1"/>
  <c r="P1332" i="16"/>
  <c r="Q3050" i="16"/>
  <c r="R3050" i="16" s="1"/>
  <c r="N3050" i="16" s="1"/>
  <c r="P3050" i="16"/>
  <c r="Q3015" i="16"/>
  <c r="R3015" i="16" s="1"/>
  <c r="N3015" i="16" s="1"/>
  <c r="P3015" i="16"/>
  <c r="Q2931" i="16"/>
  <c r="R2931" i="16" s="1"/>
  <c r="N2931" i="16" s="1"/>
  <c r="P2931" i="16"/>
  <c r="Q2860" i="16"/>
  <c r="R2860" i="16" s="1"/>
  <c r="N2860" i="16" s="1"/>
  <c r="P2860" i="16"/>
  <c r="Q2500" i="16"/>
  <c r="R2500" i="16" s="1"/>
  <c r="N2500" i="16" s="1"/>
  <c r="P2500" i="16"/>
  <c r="Q2478" i="16"/>
  <c r="R2478" i="16" s="1"/>
  <c r="N2478" i="16" s="1"/>
  <c r="P2478" i="16"/>
  <c r="Q2744" i="16"/>
  <c r="R2744" i="16" s="1"/>
  <c r="N2744" i="16" s="1"/>
  <c r="P2744" i="16"/>
  <c r="Q2684" i="16"/>
  <c r="R2684" i="16" s="1"/>
  <c r="N2684" i="16" s="1"/>
  <c r="P2684" i="16"/>
  <c r="P2601" i="16"/>
  <c r="Q2601" i="16"/>
  <c r="R2601" i="16" s="1"/>
  <c r="N2601" i="16" s="1"/>
  <c r="Q2518" i="16"/>
  <c r="R2518" i="16" s="1"/>
  <c r="N2518" i="16" s="1"/>
  <c r="P2518" i="16"/>
  <c r="P2483" i="16"/>
  <c r="Q2483" i="16"/>
  <c r="R2483" i="16" s="1"/>
  <c r="N2483" i="16" s="1"/>
  <c r="P2411" i="16"/>
  <c r="Q2411" i="16"/>
  <c r="R2411" i="16" s="1"/>
  <c r="N2411" i="16" s="1"/>
  <c r="Q1488" i="16"/>
  <c r="R1488" i="16" s="1"/>
  <c r="N1488" i="16" s="1"/>
  <c r="P1488" i="16"/>
  <c r="Q3205" i="16"/>
  <c r="R3205" i="16" s="1"/>
  <c r="N3205" i="16" s="1"/>
  <c r="P3205" i="16"/>
  <c r="Q3171" i="16"/>
  <c r="R3171" i="16" s="1"/>
  <c r="N3171" i="16" s="1"/>
  <c r="P3171" i="16"/>
  <c r="P3088" i="16"/>
  <c r="Q3088" i="16"/>
  <c r="R3088" i="16" s="1"/>
  <c r="N3088" i="16" s="1"/>
  <c r="P3016" i="16"/>
  <c r="Q3016" i="16"/>
  <c r="R3016" i="16" s="1"/>
  <c r="N3016" i="16" s="1"/>
  <c r="P2657" i="16"/>
  <c r="Q2657" i="16"/>
  <c r="R2657" i="16" s="1"/>
  <c r="N2657" i="16" s="1"/>
  <c r="P2633" i="16"/>
  <c r="Q2633" i="16"/>
  <c r="R2633" i="16" s="1"/>
  <c r="N2633" i="16" s="1"/>
  <c r="Q2899" i="16"/>
  <c r="R2899" i="16" s="1"/>
  <c r="N2899" i="16" s="1"/>
  <c r="P2899" i="16"/>
  <c r="Q2840" i="16"/>
  <c r="R2840" i="16" s="1"/>
  <c r="N2840" i="16" s="1"/>
  <c r="P2840" i="16"/>
  <c r="Q2757" i="16"/>
  <c r="R2757" i="16" s="1"/>
  <c r="N2757" i="16" s="1"/>
  <c r="P2757" i="16"/>
  <c r="Q2674" i="16"/>
  <c r="R2674" i="16" s="1"/>
  <c r="N2674" i="16" s="1"/>
  <c r="P2674" i="16"/>
  <c r="P2640" i="16"/>
  <c r="Q2640" i="16"/>
  <c r="R2640" i="16" s="1"/>
  <c r="N2640" i="16" s="1"/>
  <c r="Q2568" i="16"/>
  <c r="R2568" i="16" s="1"/>
  <c r="N2568" i="16" s="1"/>
  <c r="P2568" i="16"/>
  <c r="Q1212" i="16"/>
  <c r="R1212" i="16" s="1"/>
  <c r="N1212" i="16" s="1"/>
  <c r="P1212" i="16"/>
  <c r="Q2929" i="16"/>
  <c r="R2929" i="16" s="1"/>
  <c r="N2929" i="16" s="1"/>
  <c r="P2929" i="16"/>
  <c r="Q2894" i="16"/>
  <c r="R2894" i="16" s="1"/>
  <c r="N2894" i="16" s="1"/>
  <c r="P2894" i="16"/>
  <c r="P2810" i="16"/>
  <c r="Q2810" i="16"/>
  <c r="R2810" i="16" s="1"/>
  <c r="N2810" i="16" s="1"/>
  <c r="Q2740" i="16"/>
  <c r="R2740" i="16" s="1"/>
  <c r="N2740" i="16" s="1"/>
  <c r="P2740" i="16"/>
  <c r="P2382" i="16"/>
  <c r="Q2382" i="16"/>
  <c r="R2382" i="16" s="1"/>
  <c r="N2382" i="16" s="1"/>
  <c r="P2346" i="16"/>
  <c r="Q2346" i="16"/>
  <c r="R2346" i="16" s="1"/>
  <c r="N2346" i="16" s="1"/>
  <c r="Q2623" i="16"/>
  <c r="R2623" i="16" s="1"/>
  <c r="N2623" i="16" s="1"/>
  <c r="P2623" i="16"/>
  <c r="Q2564" i="16"/>
  <c r="R2564" i="16" s="1"/>
  <c r="N2564" i="16" s="1"/>
  <c r="P2564" i="16"/>
  <c r="P2481" i="16"/>
  <c r="Q2481" i="16"/>
  <c r="R2481" i="16" s="1"/>
  <c r="N2481" i="16" s="1"/>
  <c r="P2398" i="16"/>
  <c r="Q2398" i="16"/>
  <c r="R2398" i="16" s="1"/>
  <c r="N2398" i="16" s="1"/>
  <c r="Q2363" i="16"/>
  <c r="R2363" i="16" s="1"/>
  <c r="N2363" i="16" s="1"/>
  <c r="P2363" i="16"/>
  <c r="Q2292" i="16"/>
  <c r="R2292" i="16" s="1"/>
  <c r="N2292" i="16" s="1"/>
  <c r="P2292" i="16"/>
  <c r="Q1368" i="16"/>
  <c r="R1368" i="16" s="1"/>
  <c r="N1368" i="16" s="1"/>
  <c r="P1368" i="16"/>
  <c r="Q3085" i="16"/>
  <c r="R3085" i="16" s="1"/>
  <c r="N3085" i="16" s="1"/>
  <c r="P3085" i="16"/>
  <c r="Q3049" i="16"/>
  <c r="R3049" i="16" s="1"/>
  <c r="N3049" i="16" s="1"/>
  <c r="P3049" i="16"/>
  <c r="Q2967" i="16"/>
  <c r="R2967" i="16" s="1"/>
  <c r="N2967" i="16" s="1"/>
  <c r="P2967" i="16"/>
  <c r="Q2895" i="16"/>
  <c r="R2895" i="16" s="1"/>
  <c r="N2895" i="16" s="1"/>
  <c r="P2895" i="16"/>
  <c r="P2537" i="16"/>
  <c r="Q2537" i="16"/>
  <c r="R2537" i="16" s="1"/>
  <c r="N2537" i="16" s="1"/>
  <c r="Q2514" i="16"/>
  <c r="R2514" i="16" s="1"/>
  <c r="N2514" i="16" s="1"/>
  <c r="P2514" i="16"/>
  <c r="Q2778" i="16"/>
  <c r="R2778" i="16" s="1"/>
  <c r="N2778" i="16" s="1"/>
  <c r="P2778" i="16"/>
  <c r="Q2720" i="16"/>
  <c r="R2720" i="16" s="1"/>
  <c r="N2720" i="16" s="1"/>
  <c r="P2720" i="16"/>
  <c r="Q2637" i="16"/>
  <c r="R2637" i="16" s="1"/>
  <c r="N2637" i="16" s="1"/>
  <c r="P2637" i="16"/>
  <c r="P2554" i="16"/>
  <c r="Q2554" i="16"/>
  <c r="R2554" i="16" s="1"/>
  <c r="N2554" i="16" s="1"/>
  <c r="P2519" i="16"/>
  <c r="Q2519" i="16"/>
  <c r="R2519" i="16" s="1"/>
  <c r="N2519" i="16" s="1"/>
  <c r="Q2448" i="16"/>
  <c r="R2448" i="16" s="1"/>
  <c r="N2448" i="16" s="1"/>
  <c r="P2448" i="16"/>
  <c r="P1967" i="16"/>
  <c r="Q1967" i="16"/>
  <c r="R1967" i="16" s="1"/>
  <c r="N1967" i="16" s="1"/>
  <c r="P2665" i="16"/>
  <c r="Q2665" i="16"/>
  <c r="R2665" i="16" s="1"/>
  <c r="N2665" i="16" s="1"/>
  <c r="Q2606" i="16"/>
  <c r="R2606" i="16" s="1"/>
  <c r="N2606" i="16" s="1"/>
  <c r="P2606" i="16"/>
  <c r="P2547" i="16"/>
  <c r="Q2547" i="16"/>
  <c r="R2547" i="16" s="1"/>
  <c r="N2547" i="16" s="1"/>
  <c r="P2475" i="16"/>
  <c r="Q2475" i="16"/>
  <c r="R2475" i="16" s="1"/>
  <c r="N2475" i="16" s="1"/>
  <c r="Q2117" i="16"/>
  <c r="R2117" i="16" s="1"/>
  <c r="N2117" i="16" s="1"/>
  <c r="P2117" i="16"/>
  <c r="Q2081" i="16"/>
  <c r="R2081" i="16" s="1"/>
  <c r="N2081" i="16" s="1"/>
  <c r="P2081" i="16"/>
  <c r="P2358" i="16"/>
  <c r="Q2358" i="16"/>
  <c r="R2358" i="16" s="1"/>
  <c r="N2358" i="16" s="1"/>
  <c r="Q2300" i="16"/>
  <c r="R2300" i="16" s="1"/>
  <c r="N2300" i="16" s="1"/>
  <c r="P2300" i="16"/>
  <c r="Q2205" i="16"/>
  <c r="R2205" i="16" s="1"/>
  <c r="N2205" i="16" s="1"/>
  <c r="P2205" i="16"/>
  <c r="Q2133" i="16"/>
  <c r="R2133" i="16" s="1"/>
  <c r="N2133" i="16" s="1"/>
  <c r="P2133" i="16"/>
  <c r="Q3786" i="16"/>
  <c r="R3786" i="16" s="1"/>
  <c r="N3786" i="16" s="1"/>
  <c r="P3786" i="16"/>
  <c r="P3827" i="16"/>
  <c r="Q3827" i="16"/>
  <c r="R3827" i="16" s="1"/>
  <c r="N3827" i="16" s="1"/>
  <c r="P3768" i="16"/>
  <c r="Q3768" i="16"/>
  <c r="R3768" i="16" s="1"/>
  <c r="N3768" i="16" s="1"/>
  <c r="Q951" i="16"/>
  <c r="R951" i="16" s="1"/>
  <c r="N951" i="16" s="1"/>
  <c r="P951" i="16"/>
  <c r="Q1810" i="16"/>
  <c r="R1810" i="16" s="1"/>
  <c r="N1810" i="16" s="1"/>
  <c r="P1810" i="16"/>
  <c r="Q661" i="16"/>
  <c r="R661" i="16" s="1"/>
  <c r="N661" i="16" s="1"/>
  <c r="P661" i="16"/>
  <c r="Q2090" i="16"/>
  <c r="R2090" i="16" s="1"/>
  <c r="N2090" i="16" s="1"/>
  <c r="P2090" i="16"/>
  <c r="Q563" i="16"/>
  <c r="R563" i="16" s="1"/>
  <c r="N563" i="16" s="1"/>
  <c r="P563" i="16"/>
  <c r="Q433" i="16"/>
  <c r="R433" i="16" s="1"/>
  <c r="N433" i="16" s="1"/>
  <c r="P433" i="16"/>
  <c r="Q1922" i="16"/>
  <c r="R1922" i="16" s="1"/>
  <c r="N1922" i="16" s="1"/>
  <c r="P1922" i="16"/>
  <c r="Q3524" i="16"/>
  <c r="R3524" i="16" s="1"/>
  <c r="N3524" i="16" s="1"/>
  <c r="P3524" i="16"/>
  <c r="Q636" i="16"/>
  <c r="R636" i="16" s="1"/>
  <c r="N636" i="16" s="1"/>
  <c r="P636" i="16"/>
  <c r="Q289" i="16"/>
  <c r="R289" i="16" s="1"/>
  <c r="N289" i="16" s="1"/>
  <c r="P289" i="16"/>
  <c r="Q144" i="16"/>
  <c r="R144" i="16" s="1"/>
  <c r="N144" i="16" s="1"/>
  <c r="P144" i="16"/>
  <c r="Q441" i="16"/>
  <c r="R441" i="16" s="1"/>
  <c r="N441" i="16" s="1"/>
  <c r="P441" i="16"/>
  <c r="Q2798" i="16"/>
  <c r="R2798" i="16" s="1"/>
  <c r="N2798" i="16" s="1"/>
  <c r="P2798" i="16"/>
  <c r="Q3639" i="16"/>
  <c r="R3639" i="16" s="1"/>
  <c r="N3639" i="16" s="1"/>
  <c r="P3639" i="16"/>
  <c r="Q552" i="16"/>
  <c r="R552" i="16" s="1"/>
  <c r="N552" i="16" s="1"/>
  <c r="P552" i="16"/>
  <c r="Q895" i="16"/>
  <c r="R895" i="16" s="1"/>
  <c r="N895" i="16" s="1"/>
  <c r="P895" i="16"/>
  <c r="P263" i="16"/>
  <c r="Q263" i="16"/>
  <c r="R263" i="16" s="1"/>
  <c r="N263" i="16" s="1"/>
  <c r="Q1658" i="16"/>
  <c r="R1658" i="16" s="1"/>
  <c r="N1658" i="16" s="1"/>
  <c r="P1658" i="16"/>
  <c r="Q845" i="16"/>
  <c r="R845" i="16" s="1"/>
  <c r="N845" i="16" s="1"/>
  <c r="P845" i="16"/>
  <c r="Q1956" i="16"/>
  <c r="R1956" i="16" s="1"/>
  <c r="N1956" i="16" s="1"/>
  <c r="P1956" i="16"/>
  <c r="Q2221" i="16"/>
  <c r="R2221" i="16" s="1"/>
  <c r="N2221" i="16" s="1"/>
  <c r="P2221" i="16"/>
  <c r="Q973" i="16"/>
  <c r="R973" i="16" s="1"/>
  <c r="N973" i="16" s="1"/>
  <c r="P973" i="16"/>
  <c r="Q61" i="16"/>
  <c r="R61" i="16" s="1"/>
  <c r="N61" i="16" s="1"/>
  <c r="P61" i="16"/>
  <c r="P194" i="16"/>
  <c r="Q194" i="16"/>
  <c r="R194" i="16" s="1"/>
  <c r="N194" i="16" s="1"/>
  <c r="P338" i="16"/>
  <c r="Q338" i="16"/>
  <c r="R338" i="16" s="1"/>
  <c r="N338" i="16" s="1"/>
  <c r="P103" i="16"/>
  <c r="Q103" i="16"/>
  <c r="R103" i="16" s="1"/>
  <c r="N103" i="16" s="1"/>
  <c r="Q1040" i="16"/>
  <c r="R1040" i="16" s="1"/>
  <c r="N1040" i="16" s="1"/>
  <c r="P1040" i="16"/>
  <c r="Q729" i="16"/>
  <c r="R729" i="16" s="1"/>
  <c r="N729" i="16" s="1"/>
  <c r="P729" i="16"/>
  <c r="P407" i="16"/>
  <c r="Q407" i="16"/>
  <c r="R407" i="16" s="1"/>
  <c r="N407" i="16" s="1"/>
  <c r="P1044" i="16"/>
  <c r="Q1044" i="16"/>
  <c r="R1044" i="16" s="1"/>
  <c r="N1044" i="16" s="1"/>
  <c r="Q1801" i="16"/>
  <c r="R1801" i="16" s="1"/>
  <c r="N1801" i="16" s="1"/>
  <c r="P1801" i="16"/>
  <c r="Q1504" i="16"/>
  <c r="R1504" i="16" s="1"/>
  <c r="N1504" i="16" s="1"/>
  <c r="P1504" i="16"/>
  <c r="Q989" i="16"/>
  <c r="R989" i="16" s="1"/>
  <c r="N989" i="16" s="1"/>
  <c r="P989" i="16"/>
  <c r="P2035" i="16"/>
  <c r="Q2035" i="16"/>
  <c r="R2035" i="16" s="1"/>
  <c r="N2035" i="16" s="1"/>
  <c r="Q1738" i="16"/>
  <c r="R1738" i="16" s="1"/>
  <c r="N1738" i="16" s="1"/>
  <c r="P1738" i="16"/>
  <c r="Q1643" i="16"/>
  <c r="R1643" i="16" s="1"/>
  <c r="N1643" i="16" s="1"/>
  <c r="P1643" i="16"/>
  <c r="P410" i="16"/>
  <c r="Q410" i="16"/>
  <c r="R410" i="16" s="1"/>
  <c r="N410" i="16" s="1"/>
  <c r="P63" i="16"/>
  <c r="Q63" i="16"/>
  <c r="R63" i="16" s="1"/>
  <c r="N63" i="16" s="1"/>
  <c r="Q748" i="16"/>
  <c r="R748" i="16" s="1"/>
  <c r="N748" i="16" s="1"/>
  <c r="P748" i="16"/>
  <c r="Q907" i="16"/>
  <c r="R907" i="16" s="1"/>
  <c r="N907" i="16" s="1"/>
  <c r="P907" i="16"/>
  <c r="Q597" i="16"/>
  <c r="R597" i="16" s="1"/>
  <c r="N597" i="16" s="1"/>
  <c r="P597" i="16"/>
  <c r="P276" i="16"/>
  <c r="Q276" i="16"/>
  <c r="R276" i="16" s="1"/>
  <c r="N276" i="16" s="1"/>
  <c r="Q997" i="16"/>
  <c r="R997" i="16" s="1"/>
  <c r="N997" i="16" s="1"/>
  <c r="P997" i="16"/>
  <c r="Q1670" i="16"/>
  <c r="R1670" i="16" s="1"/>
  <c r="N1670" i="16" s="1"/>
  <c r="P1670" i="16"/>
  <c r="Q1372" i="16"/>
  <c r="R1372" i="16" s="1"/>
  <c r="N1372" i="16" s="1"/>
  <c r="P1372" i="16"/>
  <c r="Q859" i="16"/>
  <c r="R859" i="16" s="1"/>
  <c r="N859" i="16" s="1"/>
  <c r="P859" i="16"/>
  <c r="Q1903" i="16"/>
  <c r="R1903" i="16" s="1"/>
  <c r="N1903" i="16" s="1"/>
  <c r="P1903" i="16"/>
  <c r="Q1605" i="16"/>
  <c r="R1605" i="16" s="1"/>
  <c r="N1605" i="16" s="1"/>
  <c r="P1605" i="16"/>
  <c r="Q1487" i="16"/>
  <c r="R1487" i="16" s="1"/>
  <c r="N1487" i="16" s="1"/>
  <c r="P1487" i="16"/>
  <c r="Q998" i="16"/>
  <c r="R998" i="16" s="1"/>
  <c r="N998" i="16" s="1"/>
  <c r="P998" i="16"/>
  <c r="Q651" i="16"/>
  <c r="R651" i="16" s="1"/>
  <c r="N651" i="16" s="1"/>
  <c r="P651" i="16"/>
  <c r="Q557" i="16"/>
  <c r="R557" i="16" s="1"/>
  <c r="N557" i="16" s="1"/>
  <c r="P557" i="16"/>
  <c r="Q477" i="16"/>
  <c r="R477" i="16" s="1"/>
  <c r="N477" i="16" s="1"/>
  <c r="P477" i="16"/>
  <c r="Q141" i="16"/>
  <c r="R141" i="16" s="1"/>
  <c r="N141" i="16" s="1"/>
  <c r="P141" i="16"/>
  <c r="Q876" i="16"/>
  <c r="R876" i="16" s="1"/>
  <c r="N876" i="16" s="1"/>
  <c r="P876" i="16"/>
  <c r="Q1501" i="16"/>
  <c r="R1501" i="16" s="1"/>
  <c r="N1501" i="16" s="1"/>
  <c r="P1501" i="16"/>
  <c r="P1238" i="16"/>
  <c r="Q1238" i="16"/>
  <c r="R1238" i="16" s="1"/>
  <c r="N1238" i="16" s="1"/>
  <c r="P1959" i="16"/>
  <c r="Q1959" i="16"/>
  <c r="R1959" i="16" s="1"/>
  <c r="N1959" i="16" s="1"/>
  <c r="Q1447" i="16"/>
  <c r="R1447" i="16" s="1"/>
  <c r="N1447" i="16" s="1"/>
  <c r="P1447" i="16"/>
  <c r="Q1460" i="16"/>
  <c r="R1460" i="16" s="1"/>
  <c r="N1460" i="16" s="1"/>
  <c r="P1460" i="16"/>
  <c r="P1210" i="16"/>
  <c r="Q1210" i="16"/>
  <c r="R1210" i="16" s="1"/>
  <c r="N1210" i="16" s="1"/>
  <c r="Q241" i="16"/>
  <c r="R241" i="16" s="1"/>
  <c r="N241" i="16" s="1"/>
  <c r="P241" i="16"/>
  <c r="Q1009" i="16"/>
  <c r="R1009" i="16" s="1"/>
  <c r="N1009" i="16" s="1"/>
  <c r="P1009" i="16"/>
  <c r="Q664" i="16"/>
  <c r="R664" i="16" s="1"/>
  <c r="N664" i="16" s="1"/>
  <c r="P664" i="16"/>
  <c r="Q571" i="16"/>
  <c r="R571" i="16" s="1"/>
  <c r="N571" i="16" s="1"/>
  <c r="P571" i="16"/>
  <c r="Q488" i="16"/>
  <c r="R488" i="16" s="1"/>
  <c r="N488" i="16" s="1"/>
  <c r="P488" i="16"/>
  <c r="Q153" i="16"/>
  <c r="R153" i="16" s="1"/>
  <c r="N153" i="16" s="1"/>
  <c r="P153" i="16"/>
  <c r="Q888" i="16"/>
  <c r="R888" i="16" s="1"/>
  <c r="N888" i="16" s="1"/>
  <c r="P888" i="16"/>
  <c r="Q1513" i="16"/>
  <c r="R1513" i="16" s="1"/>
  <c r="N1513" i="16" s="1"/>
  <c r="P1513" i="16"/>
  <c r="Q1251" i="16"/>
  <c r="R1251" i="16" s="1"/>
  <c r="N1251" i="16" s="1"/>
  <c r="P1251" i="16"/>
  <c r="P1972" i="16"/>
  <c r="Q1972" i="16"/>
  <c r="R1972" i="16" s="1"/>
  <c r="N1972" i="16" s="1"/>
  <c r="Q1457" i="16"/>
  <c r="R1457" i="16" s="1"/>
  <c r="N1457" i="16" s="1"/>
  <c r="P1457" i="16"/>
  <c r="Q1472" i="16"/>
  <c r="R1472" i="16" s="1"/>
  <c r="N1472" i="16" s="1"/>
  <c r="P1472" i="16"/>
  <c r="P1222" i="16"/>
  <c r="Q1222" i="16"/>
  <c r="R1222" i="16" s="1"/>
  <c r="N1222" i="16" s="1"/>
  <c r="P109" i="16"/>
  <c r="Q109" i="16"/>
  <c r="R109" i="16" s="1"/>
  <c r="N109" i="16" s="1"/>
  <c r="P878" i="16"/>
  <c r="Q878" i="16"/>
  <c r="R878" i="16" s="1"/>
  <c r="N878" i="16" s="1"/>
  <c r="P531" i="16"/>
  <c r="Q531" i="16"/>
  <c r="R531" i="16" s="1"/>
  <c r="N531" i="16" s="1"/>
  <c r="Q439" i="16"/>
  <c r="R439" i="16" s="1"/>
  <c r="N439" i="16" s="1"/>
  <c r="P439" i="16"/>
  <c r="Q356" i="16"/>
  <c r="R356" i="16" s="1"/>
  <c r="N356" i="16" s="1"/>
  <c r="P356" i="16"/>
  <c r="Q1065" i="16"/>
  <c r="R1065" i="16" s="1"/>
  <c r="N1065" i="16" s="1"/>
  <c r="P1065" i="16"/>
  <c r="Q756" i="16"/>
  <c r="R756" i="16" s="1"/>
  <c r="N756" i="16" s="1"/>
  <c r="P756" i="16"/>
  <c r="Q1380" i="16"/>
  <c r="R1380" i="16" s="1"/>
  <c r="N1380" i="16" s="1"/>
  <c r="P1380" i="16"/>
  <c r="Q1119" i="16"/>
  <c r="R1119" i="16" s="1"/>
  <c r="N1119" i="16" s="1"/>
  <c r="P1119" i="16"/>
  <c r="Q1839" i="16"/>
  <c r="R1839" i="16" s="1"/>
  <c r="N1839" i="16" s="1"/>
  <c r="P1839" i="16"/>
  <c r="Q1326" i="16"/>
  <c r="R1326" i="16" s="1"/>
  <c r="N1326" i="16" s="1"/>
  <c r="P1326" i="16"/>
  <c r="Q1340" i="16"/>
  <c r="R1340" i="16" s="1"/>
  <c r="N1340" i="16" s="1"/>
  <c r="P1340" i="16"/>
  <c r="P1078" i="16"/>
  <c r="Q1078" i="16"/>
  <c r="R1078" i="16" s="1"/>
  <c r="N1078" i="16" s="1"/>
  <c r="P2099" i="16"/>
  <c r="Q2099" i="16"/>
  <c r="R2099" i="16" s="1"/>
  <c r="N2099" i="16" s="1"/>
  <c r="Q279" i="16"/>
  <c r="R279" i="16" s="1"/>
  <c r="N279" i="16" s="1"/>
  <c r="P279" i="16"/>
  <c r="Q976" i="16"/>
  <c r="R976" i="16" s="1"/>
  <c r="N976" i="16" s="1"/>
  <c r="P976" i="16"/>
  <c r="P91" i="16"/>
  <c r="Q91" i="16"/>
  <c r="R91" i="16" s="1"/>
  <c r="N91" i="16" s="1"/>
  <c r="Q800" i="16"/>
  <c r="R800" i="16" s="1"/>
  <c r="N800" i="16" s="1"/>
  <c r="P800" i="16"/>
  <c r="P467" i="16"/>
  <c r="Q467" i="16"/>
  <c r="R467" i="16" s="1"/>
  <c r="N467" i="16" s="1"/>
  <c r="P168" i="16"/>
  <c r="Q168" i="16"/>
  <c r="R168" i="16" s="1"/>
  <c r="N168" i="16" s="1"/>
  <c r="Q1825" i="16"/>
  <c r="R1825" i="16" s="1"/>
  <c r="N1825" i="16" s="1"/>
  <c r="P1825" i="16"/>
  <c r="Q1563" i="16"/>
  <c r="R1563" i="16" s="1"/>
  <c r="N1563" i="16" s="1"/>
  <c r="P1563" i="16"/>
  <c r="P1026" i="16"/>
  <c r="Q1026" i="16"/>
  <c r="R1026" i="16" s="1"/>
  <c r="N1026" i="16" s="1"/>
  <c r="Q1769" i="16"/>
  <c r="R1769" i="16" s="1"/>
  <c r="N1769" i="16" s="1"/>
  <c r="P1769" i="16"/>
  <c r="Q1783" i="16"/>
  <c r="R1783" i="16" s="1"/>
  <c r="N1783" i="16" s="1"/>
  <c r="P1783" i="16"/>
  <c r="P1570" i="16"/>
  <c r="Q1570" i="16"/>
  <c r="R1570" i="16" s="1"/>
  <c r="N1570" i="16" s="1"/>
  <c r="Q421" i="16"/>
  <c r="R421" i="16" s="1"/>
  <c r="N421" i="16" s="1"/>
  <c r="P421" i="16"/>
  <c r="Q148" i="16"/>
  <c r="R148" i="16" s="1"/>
  <c r="N148" i="16" s="1"/>
  <c r="P148" i="16"/>
  <c r="Q844" i="16"/>
  <c r="R844" i="16" s="1"/>
  <c r="N844" i="16" s="1"/>
  <c r="P844" i="16"/>
  <c r="Q750" i="16"/>
  <c r="R750" i="16" s="1"/>
  <c r="N750" i="16" s="1"/>
  <c r="P750" i="16"/>
  <c r="Q668" i="16"/>
  <c r="R668" i="16" s="1"/>
  <c r="N668" i="16" s="1"/>
  <c r="P668" i="16"/>
  <c r="Q335" i="16"/>
  <c r="R335" i="16" s="1"/>
  <c r="N335" i="16" s="1"/>
  <c r="P335" i="16"/>
  <c r="Q1067" i="16"/>
  <c r="R1067" i="16" s="1"/>
  <c r="N1067" i="16" s="1"/>
  <c r="P1067" i="16"/>
  <c r="Q1692" i="16"/>
  <c r="R1692" i="16" s="1"/>
  <c r="N1692" i="16" s="1"/>
  <c r="P1692" i="16"/>
  <c r="Q1431" i="16"/>
  <c r="R1431" i="16" s="1"/>
  <c r="N1431" i="16" s="1"/>
  <c r="P1431" i="16"/>
  <c r="Q893" i="16"/>
  <c r="R893" i="16" s="1"/>
  <c r="N893" i="16" s="1"/>
  <c r="P893" i="16"/>
  <c r="Q1639" i="16"/>
  <c r="R1639" i="16" s="1"/>
  <c r="N1639" i="16" s="1"/>
  <c r="P1639" i="16"/>
  <c r="Q1651" i="16"/>
  <c r="R1651" i="16" s="1"/>
  <c r="N1651" i="16" s="1"/>
  <c r="P1651" i="16"/>
  <c r="P1426" i="16"/>
  <c r="Q1426" i="16"/>
  <c r="R1426" i="16" s="1"/>
  <c r="N1426" i="16" s="1"/>
  <c r="P626" i="16"/>
  <c r="Q626" i="16"/>
  <c r="R626" i="16" s="1"/>
  <c r="N626" i="16" s="1"/>
  <c r="Q280" i="16"/>
  <c r="R280" i="16" s="1"/>
  <c r="N280" i="16" s="1"/>
  <c r="P280" i="16"/>
  <c r="P186" i="16"/>
  <c r="Q186" i="16"/>
  <c r="R186" i="16" s="1"/>
  <c r="N186" i="16" s="1"/>
  <c r="Q93" i="16"/>
  <c r="R93" i="16" s="1"/>
  <c r="N93" i="16" s="1"/>
  <c r="P93" i="16"/>
  <c r="Q813" i="16"/>
  <c r="R813" i="16" s="1"/>
  <c r="N813" i="16" s="1"/>
  <c r="P813" i="16"/>
  <c r="Q491" i="16"/>
  <c r="R491" i="16" s="1"/>
  <c r="N491" i="16" s="1"/>
  <c r="P491" i="16"/>
  <c r="Q1129" i="16"/>
  <c r="R1129" i="16" s="1"/>
  <c r="N1129" i="16" s="1"/>
  <c r="P1129" i="16"/>
  <c r="Q1885" i="16"/>
  <c r="R1885" i="16" s="1"/>
  <c r="N1885" i="16" s="1"/>
  <c r="P1885" i="16"/>
  <c r="P1588" i="16"/>
  <c r="Q1588" i="16"/>
  <c r="R1588" i="16" s="1"/>
  <c r="N1588" i="16" s="1"/>
  <c r="P1074" i="16"/>
  <c r="Q1074" i="16"/>
  <c r="R1074" i="16" s="1"/>
  <c r="N1074" i="16" s="1"/>
  <c r="Q1088" i="16"/>
  <c r="R1088" i="16" s="1"/>
  <c r="N1088" i="16" s="1"/>
  <c r="P1088" i="16"/>
  <c r="Q1821" i="16"/>
  <c r="R1821" i="16" s="1"/>
  <c r="N1821" i="16" s="1"/>
  <c r="P1821" i="16"/>
  <c r="Q1739" i="16"/>
  <c r="R1739" i="16" s="1"/>
  <c r="N1739" i="16" s="1"/>
  <c r="P1739" i="16"/>
  <c r="Q638" i="16"/>
  <c r="R638" i="16" s="1"/>
  <c r="N638" i="16" s="1"/>
  <c r="P638" i="16"/>
  <c r="Q292" i="16"/>
  <c r="R292" i="16" s="1"/>
  <c r="N292" i="16" s="1"/>
  <c r="P292" i="16"/>
  <c r="P198" i="16"/>
  <c r="Q198" i="16"/>
  <c r="R198" i="16" s="1"/>
  <c r="N198" i="16" s="1"/>
  <c r="Q104" i="16"/>
  <c r="R104" i="16" s="1"/>
  <c r="N104" i="16" s="1"/>
  <c r="P104" i="16"/>
  <c r="P826" i="16"/>
  <c r="Q826" i="16"/>
  <c r="R826" i="16" s="1"/>
  <c r="N826" i="16" s="1"/>
  <c r="Q503" i="16"/>
  <c r="R503" i="16" s="1"/>
  <c r="N503" i="16" s="1"/>
  <c r="P503" i="16"/>
  <c r="Q1141" i="16"/>
  <c r="R1141" i="16" s="1"/>
  <c r="N1141" i="16" s="1"/>
  <c r="P1141" i="16"/>
  <c r="Q1898" i="16"/>
  <c r="R1898" i="16" s="1"/>
  <c r="N1898" i="16" s="1"/>
  <c r="P1898" i="16"/>
  <c r="Q1601" i="16"/>
  <c r="R1601" i="16" s="1"/>
  <c r="N1601" i="16" s="1"/>
  <c r="P1601" i="16"/>
  <c r="P1086" i="16"/>
  <c r="Q1086" i="16"/>
  <c r="R1086" i="16" s="1"/>
  <c r="N1086" i="16" s="1"/>
  <c r="Q1100" i="16"/>
  <c r="R1100" i="16" s="1"/>
  <c r="N1100" i="16" s="1"/>
  <c r="P1100" i="16"/>
  <c r="P1834" i="16"/>
  <c r="Q1834" i="16"/>
  <c r="R1834" i="16" s="1"/>
  <c r="N1834" i="16" s="1"/>
  <c r="Q1751" i="16"/>
  <c r="R1751" i="16" s="1"/>
  <c r="N1751" i="16" s="1"/>
  <c r="P1751" i="16"/>
  <c r="Q507" i="16"/>
  <c r="R507" i="16" s="1"/>
  <c r="N507" i="16" s="1"/>
  <c r="P507" i="16"/>
  <c r="Q159" i="16"/>
  <c r="R159" i="16" s="1"/>
  <c r="N159" i="16" s="1"/>
  <c r="P159" i="16"/>
  <c r="Q66" i="16"/>
  <c r="R66" i="16" s="1"/>
  <c r="N66" i="16" s="1"/>
  <c r="P66" i="16"/>
  <c r="Q1003" i="16"/>
  <c r="R1003" i="16" s="1"/>
  <c r="N1003" i="16" s="1"/>
  <c r="P1003" i="16"/>
  <c r="Q693" i="16"/>
  <c r="R693" i="16" s="1"/>
  <c r="N693" i="16" s="1"/>
  <c r="P693" i="16"/>
  <c r="Q371" i="16"/>
  <c r="R371" i="16" s="1"/>
  <c r="N371" i="16" s="1"/>
  <c r="P371" i="16"/>
  <c r="P1010" i="16"/>
  <c r="Q1010" i="16"/>
  <c r="R1010" i="16" s="1"/>
  <c r="N1010" i="16" s="1"/>
  <c r="Q1765" i="16"/>
  <c r="R1765" i="16" s="1"/>
  <c r="N1765" i="16" s="1"/>
  <c r="P1765" i="16"/>
  <c r="P1468" i="16"/>
  <c r="Q1468" i="16"/>
  <c r="R1468" i="16" s="1"/>
  <c r="N1468" i="16" s="1"/>
  <c r="P954" i="16"/>
  <c r="Q954" i="16"/>
  <c r="R954" i="16" s="1"/>
  <c r="N954" i="16" s="1"/>
  <c r="Q1998" i="16"/>
  <c r="R1998" i="16" s="1"/>
  <c r="N1998" i="16" s="1"/>
  <c r="P1998" i="16"/>
  <c r="Q1702" i="16"/>
  <c r="R1702" i="16" s="1"/>
  <c r="N1702" i="16" s="1"/>
  <c r="P1702" i="16"/>
  <c r="Q1595" i="16"/>
  <c r="R1595" i="16" s="1"/>
  <c r="N1595" i="16" s="1"/>
  <c r="P1595" i="16"/>
  <c r="P374" i="16"/>
  <c r="Q374" i="16"/>
  <c r="R374" i="16" s="1"/>
  <c r="N374" i="16" s="1"/>
  <c r="Q1072" i="16"/>
  <c r="R1072" i="16" s="1"/>
  <c r="N1072" i="16" s="1"/>
  <c r="P1072" i="16"/>
  <c r="Q713" i="16"/>
  <c r="R713" i="16" s="1"/>
  <c r="N713" i="16" s="1"/>
  <c r="P713" i="16"/>
  <c r="Q872" i="16"/>
  <c r="R872" i="16" s="1"/>
  <c r="N872" i="16" s="1"/>
  <c r="P872" i="16"/>
  <c r="P562" i="16"/>
  <c r="Q562" i="16"/>
  <c r="R562" i="16" s="1"/>
  <c r="N562" i="16" s="1"/>
  <c r="Q239" i="16"/>
  <c r="R239" i="16" s="1"/>
  <c r="N239" i="16" s="1"/>
  <c r="P239" i="16"/>
  <c r="Q959" i="16"/>
  <c r="R959" i="16" s="1"/>
  <c r="N959" i="16" s="1"/>
  <c r="P959" i="16"/>
  <c r="Q1635" i="16"/>
  <c r="R1635" i="16" s="1"/>
  <c r="N1635" i="16" s="1"/>
  <c r="P1635" i="16"/>
  <c r="Q1336" i="16"/>
  <c r="R1336" i="16" s="1"/>
  <c r="N1336" i="16" s="1"/>
  <c r="P1336" i="16"/>
  <c r="Q1804" i="16"/>
  <c r="R1804" i="16" s="1"/>
  <c r="N1804" i="16" s="1"/>
  <c r="P1804" i="16"/>
  <c r="P1867" i="16"/>
  <c r="Q1867" i="16"/>
  <c r="R1867" i="16" s="1"/>
  <c r="N1867" i="16" s="1"/>
  <c r="Q1569" i="16"/>
  <c r="R1569" i="16" s="1"/>
  <c r="N1569" i="16" s="1"/>
  <c r="P1569" i="16"/>
  <c r="Q1440" i="16"/>
  <c r="R1440" i="16" s="1"/>
  <c r="N1440" i="16" s="1"/>
  <c r="P1440" i="16"/>
  <c r="Q98" i="16"/>
  <c r="R98" i="16" s="1"/>
  <c r="N98" i="16" s="1"/>
  <c r="P98" i="16"/>
  <c r="P795" i="16"/>
  <c r="Q795" i="16"/>
  <c r="R795" i="16" s="1"/>
  <c r="N795" i="16" s="1"/>
  <c r="Q437" i="16"/>
  <c r="R437" i="16" s="1"/>
  <c r="N437" i="16" s="1"/>
  <c r="P437" i="16"/>
  <c r="Q596" i="16"/>
  <c r="R596" i="16" s="1"/>
  <c r="N596" i="16" s="1"/>
  <c r="P596" i="16"/>
  <c r="P286" i="16"/>
  <c r="Q286" i="16"/>
  <c r="R286" i="16" s="1"/>
  <c r="N286" i="16" s="1"/>
  <c r="P982" i="16"/>
  <c r="Q982" i="16"/>
  <c r="R982" i="16" s="1"/>
  <c r="N982" i="16" s="1"/>
  <c r="Q684" i="16"/>
  <c r="R684" i="16" s="1"/>
  <c r="N684" i="16" s="1"/>
  <c r="P684" i="16"/>
  <c r="P1357" i="16"/>
  <c r="Q1357" i="16"/>
  <c r="R1357" i="16" s="1"/>
  <c r="N1357" i="16" s="1"/>
  <c r="P2067" i="16"/>
  <c r="Q2067" i="16"/>
  <c r="R2067" i="16" s="1"/>
  <c r="N2067" i="16" s="1"/>
  <c r="Q1529" i="16"/>
  <c r="R1529" i="16" s="1"/>
  <c r="N1529" i="16" s="1"/>
  <c r="P1529" i="16"/>
  <c r="Q1591" i="16"/>
  <c r="R1591" i="16" s="1"/>
  <c r="N1591" i="16" s="1"/>
  <c r="P1591" i="16"/>
  <c r="P1294" i="16"/>
  <c r="Q1294" i="16"/>
  <c r="R1294" i="16" s="1"/>
  <c r="N1294" i="16" s="1"/>
  <c r="Q1127" i="16"/>
  <c r="R1127" i="16" s="1"/>
  <c r="N1127" i="16" s="1"/>
  <c r="P1127" i="16"/>
  <c r="Q1822" i="16"/>
  <c r="R1822" i="16" s="1"/>
  <c r="N1822" i="16" s="1"/>
  <c r="P1822" i="16"/>
  <c r="Q1536" i="16"/>
  <c r="R1536" i="16" s="1"/>
  <c r="N1536" i="16" s="1"/>
  <c r="P1536" i="16"/>
  <c r="Q3253" i="16"/>
  <c r="R3253" i="16" s="1"/>
  <c r="N3253" i="16" s="1"/>
  <c r="P3253" i="16"/>
  <c r="Q3218" i="16"/>
  <c r="R3218" i="16" s="1"/>
  <c r="N3218" i="16" s="1"/>
  <c r="P3218" i="16"/>
  <c r="Q3135" i="16"/>
  <c r="R3135" i="16" s="1"/>
  <c r="N3135" i="16" s="1"/>
  <c r="P3135" i="16"/>
  <c r="P3064" i="16"/>
  <c r="Q3064" i="16"/>
  <c r="R3064" i="16" s="1"/>
  <c r="N3064" i="16" s="1"/>
  <c r="Q2706" i="16"/>
  <c r="R2706" i="16" s="1"/>
  <c r="N2706" i="16" s="1"/>
  <c r="P2706" i="16"/>
  <c r="Q2683" i="16"/>
  <c r="R2683" i="16" s="1"/>
  <c r="N2683" i="16" s="1"/>
  <c r="P2683" i="16"/>
  <c r="Q2948" i="16"/>
  <c r="R2948" i="16" s="1"/>
  <c r="N2948" i="16" s="1"/>
  <c r="P2948" i="16"/>
  <c r="Q2887" i="16"/>
  <c r="R2887" i="16" s="1"/>
  <c r="N2887" i="16" s="1"/>
  <c r="P2887" i="16"/>
  <c r="Q2806" i="16"/>
  <c r="R2806" i="16" s="1"/>
  <c r="N2806" i="16" s="1"/>
  <c r="P2806" i="16"/>
  <c r="Q2734" i="16"/>
  <c r="R2734" i="16" s="1"/>
  <c r="N2734" i="16" s="1"/>
  <c r="P2734" i="16"/>
  <c r="Q2687" i="16"/>
  <c r="R2687" i="16" s="1"/>
  <c r="N2687" i="16" s="1"/>
  <c r="P2687" i="16"/>
  <c r="Q2616" i="16"/>
  <c r="R2616" i="16" s="1"/>
  <c r="N2616" i="16" s="1"/>
  <c r="P2616" i="16"/>
  <c r="Q1548" i="16"/>
  <c r="R1548" i="16" s="1"/>
  <c r="N1548" i="16" s="1"/>
  <c r="P1548" i="16"/>
  <c r="Q3264" i="16"/>
  <c r="R3264" i="16" s="1"/>
  <c r="N3264" i="16" s="1"/>
  <c r="P3264" i="16"/>
  <c r="P3230" i="16"/>
  <c r="Q3230" i="16"/>
  <c r="R3230" i="16" s="1"/>
  <c r="N3230" i="16" s="1"/>
  <c r="Q3147" i="16"/>
  <c r="R3147" i="16" s="1"/>
  <c r="N3147" i="16" s="1"/>
  <c r="P3147" i="16"/>
  <c r="Q3075" i="16"/>
  <c r="R3075" i="16" s="1"/>
  <c r="N3075" i="16" s="1"/>
  <c r="P3075" i="16"/>
  <c r="P2717" i="16"/>
  <c r="Q2717" i="16"/>
  <c r="R2717" i="16" s="1"/>
  <c r="N2717" i="16" s="1"/>
  <c r="Q2694" i="16"/>
  <c r="R2694" i="16" s="1"/>
  <c r="N2694" i="16" s="1"/>
  <c r="P2694" i="16"/>
  <c r="Q2959" i="16"/>
  <c r="R2959" i="16" s="1"/>
  <c r="N2959" i="16" s="1"/>
  <c r="P2959" i="16"/>
  <c r="P2900" i="16"/>
  <c r="Q2900" i="16"/>
  <c r="R2900" i="16" s="1"/>
  <c r="N2900" i="16" s="1"/>
  <c r="P2817" i="16"/>
  <c r="Q2817" i="16"/>
  <c r="R2817" i="16" s="1"/>
  <c r="N2817" i="16" s="1"/>
  <c r="P2745" i="16"/>
  <c r="Q2745" i="16"/>
  <c r="R2745" i="16" s="1"/>
  <c r="N2745" i="16" s="1"/>
  <c r="Q2699" i="16"/>
  <c r="R2699" i="16" s="1"/>
  <c r="N2699" i="16" s="1"/>
  <c r="P2699" i="16"/>
  <c r="Q2628" i="16"/>
  <c r="R2628" i="16" s="1"/>
  <c r="N2628" i="16" s="1"/>
  <c r="P2628" i="16"/>
  <c r="Q1993" i="16"/>
  <c r="R1993" i="16" s="1"/>
  <c r="N1993" i="16" s="1"/>
  <c r="P1993" i="16"/>
  <c r="Q3708" i="16"/>
  <c r="R3708" i="16" s="1"/>
  <c r="N3708" i="16" s="1"/>
  <c r="P3708" i="16"/>
  <c r="Q3673" i="16"/>
  <c r="R3673" i="16" s="1"/>
  <c r="N3673" i="16" s="1"/>
  <c r="P3673" i="16"/>
  <c r="Q3590" i="16"/>
  <c r="R3590" i="16" s="1"/>
  <c r="N3590" i="16" s="1"/>
  <c r="P3590" i="16"/>
  <c r="P3519" i="16"/>
  <c r="Q3519" i="16"/>
  <c r="R3519" i="16" s="1"/>
  <c r="N3519" i="16" s="1"/>
  <c r="Q3162" i="16"/>
  <c r="R3162" i="16" s="1"/>
  <c r="N3162" i="16" s="1"/>
  <c r="P3162" i="16"/>
  <c r="P3138" i="16"/>
  <c r="Q3138" i="16"/>
  <c r="R3138" i="16" s="1"/>
  <c r="N3138" i="16" s="1"/>
  <c r="Q3403" i="16"/>
  <c r="R3403" i="16" s="1"/>
  <c r="N3403" i="16" s="1"/>
  <c r="P3403" i="16"/>
  <c r="P3344" i="16"/>
  <c r="Q3344" i="16"/>
  <c r="R3344" i="16" s="1"/>
  <c r="N3344" i="16" s="1"/>
  <c r="P3260" i="16"/>
  <c r="Q3260" i="16"/>
  <c r="R3260" i="16" s="1"/>
  <c r="N3260" i="16" s="1"/>
  <c r="Q3189" i="16"/>
  <c r="R3189" i="16" s="1"/>
  <c r="N3189" i="16" s="1"/>
  <c r="P3189" i="16"/>
  <c r="P3144" i="16"/>
  <c r="Q3144" i="16"/>
  <c r="R3144" i="16" s="1"/>
  <c r="N3144" i="16" s="1"/>
  <c r="Q3084" i="16"/>
  <c r="R3084" i="16" s="1"/>
  <c r="N3084" i="16" s="1"/>
  <c r="P3084" i="16"/>
  <c r="Q2004" i="16"/>
  <c r="R2004" i="16" s="1"/>
  <c r="N2004" i="16" s="1"/>
  <c r="P2004" i="16"/>
  <c r="P3720" i="16"/>
  <c r="Q3720" i="16"/>
  <c r="R3720" i="16" s="1"/>
  <c r="N3720" i="16" s="1"/>
  <c r="P3686" i="16"/>
  <c r="Q3686" i="16"/>
  <c r="R3686" i="16" s="1"/>
  <c r="N3686" i="16" s="1"/>
  <c r="P3602" i="16"/>
  <c r="Q3602" i="16"/>
  <c r="R3602" i="16" s="1"/>
  <c r="N3602" i="16" s="1"/>
  <c r="Q3532" i="16"/>
  <c r="R3532" i="16" s="1"/>
  <c r="N3532" i="16" s="1"/>
  <c r="P3532" i="16"/>
  <c r="Q3173" i="16"/>
  <c r="R3173" i="16" s="1"/>
  <c r="N3173" i="16" s="1"/>
  <c r="P3173" i="16"/>
  <c r="Q3150" i="16"/>
  <c r="R3150" i="16" s="1"/>
  <c r="N3150" i="16" s="1"/>
  <c r="P3150" i="16"/>
  <c r="Q3414" i="16"/>
  <c r="R3414" i="16" s="1"/>
  <c r="N3414" i="16" s="1"/>
  <c r="P3414" i="16"/>
  <c r="P3356" i="16"/>
  <c r="Q3356" i="16"/>
  <c r="R3356" i="16" s="1"/>
  <c r="N3356" i="16" s="1"/>
  <c r="Q3273" i="16"/>
  <c r="R3273" i="16" s="1"/>
  <c r="N3273" i="16" s="1"/>
  <c r="P3273" i="16"/>
  <c r="P3202" i="16"/>
  <c r="Q3202" i="16"/>
  <c r="R3202" i="16" s="1"/>
  <c r="N3202" i="16" s="1"/>
  <c r="Q3156" i="16"/>
  <c r="R3156" i="16" s="1"/>
  <c r="N3156" i="16" s="1"/>
  <c r="P3156" i="16"/>
  <c r="Q3097" i="16"/>
  <c r="R3097" i="16" s="1"/>
  <c r="N3097" i="16" s="1"/>
  <c r="P3097" i="16"/>
  <c r="Q2281" i="16"/>
  <c r="R2281" i="16" s="1"/>
  <c r="N2281" i="16" s="1"/>
  <c r="P2281" i="16"/>
  <c r="Q2234" i="16"/>
  <c r="R2234" i="16" s="1"/>
  <c r="N2234" i="16" s="1"/>
  <c r="P2234" i="16"/>
  <c r="Q2176" i="16"/>
  <c r="R2176" i="16" s="1"/>
  <c r="N2176" i="16" s="1"/>
  <c r="P2176" i="16"/>
  <c r="P2091" i="16"/>
  <c r="Q2091" i="16"/>
  <c r="R2091" i="16" s="1"/>
  <c r="N2091" i="16" s="1"/>
  <c r="Q3832" i="16"/>
  <c r="R3832" i="16" s="1"/>
  <c r="N3832" i="16" s="1"/>
  <c r="P3832" i="16"/>
  <c r="P3472" i="16"/>
  <c r="Q3472" i="16"/>
  <c r="R3472" i="16" s="1"/>
  <c r="N3472" i="16" s="1"/>
  <c r="Q3474" i="16"/>
  <c r="R3474" i="16" s="1"/>
  <c r="N3474" i="16" s="1"/>
  <c r="P3474" i="16"/>
  <c r="P3714" i="16"/>
  <c r="Q3714" i="16"/>
  <c r="R3714" i="16" s="1"/>
  <c r="N3714" i="16" s="1"/>
  <c r="Q3668" i="16"/>
  <c r="R3668" i="16" s="1"/>
  <c r="N3668" i="16" s="1"/>
  <c r="P3668" i="16"/>
  <c r="Q3573" i="16"/>
  <c r="R3573" i="16" s="1"/>
  <c r="N3573" i="16" s="1"/>
  <c r="P3573" i="16"/>
  <c r="Q3502" i="16"/>
  <c r="R3502" i="16" s="1"/>
  <c r="N3502" i="16" s="1"/>
  <c r="P3502" i="16"/>
  <c r="Q3455" i="16"/>
  <c r="R3455" i="16" s="1"/>
  <c r="N3455" i="16" s="1"/>
  <c r="P3455" i="16"/>
  <c r="P3396" i="16"/>
  <c r="Q3396" i="16"/>
  <c r="R3396" i="16" s="1"/>
  <c r="N3396" i="16" s="1"/>
  <c r="Q2293" i="16"/>
  <c r="R2293" i="16" s="1"/>
  <c r="N2293" i="16" s="1"/>
  <c r="P2293" i="16"/>
  <c r="Q2245" i="16"/>
  <c r="R2245" i="16" s="1"/>
  <c r="N2245" i="16" s="1"/>
  <c r="P2245" i="16"/>
  <c r="Q2188" i="16"/>
  <c r="R2188" i="16" s="1"/>
  <c r="N2188" i="16" s="1"/>
  <c r="P2188" i="16"/>
  <c r="Q2104" i="16"/>
  <c r="R2104" i="16" s="1"/>
  <c r="N2104" i="16" s="1"/>
  <c r="P2104" i="16"/>
  <c r="Q3569" i="16"/>
  <c r="R3569" i="16" s="1"/>
  <c r="N3569" i="16" s="1"/>
  <c r="P3569" i="16"/>
  <c r="Q3485" i="16"/>
  <c r="R3485" i="16" s="1"/>
  <c r="N3485" i="16" s="1"/>
  <c r="P3485" i="16"/>
  <c r="P3486" i="16"/>
  <c r="Q3486" i="16"/>
  <c r="R3486" i="16" s="1"/>
  <c r="N3486" i="16" s="1"/>
  <c r="Q3726" i="16"/>
  <c r="R3726" i="16" s="1"/>
  <c r="N3726" i="16" s="1"/>
  <c r="P3726" i="16"/>
  <c r="Q3680" i="16"/>
  <c r="R3680" i="16" s="1"/>
  <c r="N3680" i="16" s="1"/>
  <c r="P3680" i="16"/>
  <c r="Q3585" i="16"/>
  <c r="R3585" i="16" s="1"/>
  <c r="N3585" i="16" s="1"/>
  <c r="P3585" i="16"/>
  <c r="Q3513" i="16"/>
  <c r="R3513" i="16" s="1"/>
  <c r="N3513" i="16" s="1"/>
  <c r="P3513" i="16"/>
  <c r="Q3467" i="16"/>
  <c r="R3467" i="16" s="1"/>
  <c r="N3467" i="16" s="1"/>
  <c r="P3467" i="16"/>
  <c r="Q3409" i="16"/>
  <c r="R3409" i="16" s="1"/>
  <c r="N3409" i="16" s="1"/>
  <c r="P3409" i="16"/>
  <c r="Q1465" i="16"/>
  <c r="R1465" i="16" s="1"/>
  <c r="N1465" i="16" s="1"/>
  <c r="P1465" i="16"/>
  <c r="Q3181" i="16"/>
  <c r="R3181" i="16" s="1"/>
  <c r="N3181" i="16" s="1"/>
  <c r="P3181" i="16"/>
  <c r="P3146" i="16"/>
  <c r="Q3146" i="16"/>
  <c r="R3146" i="16" s="1"/>
  <c r="N3146" i="16" s="1"/>
  <c r="Q3062" i="16"/>
  <c r="R3062" i="16" s="1"/>
  <c r="N3062" i="16" s="1"/>
  <c r="P3062" i="16"/>
  <c r="Q2991" i="16"/>
  <c r="R2991" i="16" s="1"/>
  <c r="N2991" i="16" s="1"/>
  <c r="P2991" i="16"/>
  <c r="Q2634" i="16"/>
  <c r="R2634" i="16" s="1"/>
  <c r="N2634" i="16" s="1"/>
  <c r="P2634" i="16"/>
  <c r="Q2610" i="16"/>
  <c r="R2610" i="16" s="1"/>
  <c r="N2610" i="16" s="1"/>
  <c r="P2610" i="16"/>
  <c r="P2874" i="16"/>
  <c r="Q2874" i="16"/>
  <c r="R2874" i="16" s="1"/>
  <c r="N2874" i="16" s="1"/>
  <c r="Q2816" i="16"/>
  <c r="R2816" i="16" s="1"/>
  <c r="N2816" i="16" s="1"/>
  <c r="P2816" i="16"/>
  <c r="P2733" i="16"/>
  <c r="Q2733" i="16"/>
  <c r="R2733" i="16" s="1"/>
  <c r="N2733" i="16" s="1"/>
  <c r="Q2650" i="16"/>
  <c r="R2650" i="16" s="1"/>
  <c r="N2650" i="16" s="1"/>
  <c r="P2650" i="16"/>
  <c r="P2615" i="16"/>
  <c r="Q2615" i="16"/>
  <c r="R2615" i="16" s="1"/>
  <c r="N2615" i="16" s="1"/>
  <c r="Q2544" i="16"/>
  <c r="R2544" i="16" s="1"/>
  <c r="N2544" i="16" s="1"/>
  <c r="P2544" i="16"/>
  <c r="Q1477" i="16"/>
  <c r="R1477" i="16" s="1"/>
  <c r="N1477" i="16" s="1"/>
  <c r="P1477" i="16"/>
  <c r="Q3193" i="16"/>
  <c r="R3193" i="16" s="1"/>
  <c r="N3193" i="16" s="1"/>
  <c r="P3193" i="16"/>
  <c r="Q3158" i="16"/>
  <c r="R3158" i="16" s="1"/>
  <c r="N3158" i="16" s="1"/>
  <c r="P3158" i="16"/>
  <c r="P3076" i="16"/>
  <c r="Q3076" i="16"/>
  <c r="R3076" i="16" s="1"/>
  <c r="N3076" i="16" s="1"/>
  <c r="Q3005" i="16"/>
  <c r="R3005" i="16" s="1"/>
  <c r="N3005" i="16" s="1"/>
  <c r="P3005" i="16"/>
  <c r="P2645" i="16"/>
  <c r="Q2645" i="16"/>
  <c r="R2645" i="16" s="1"/>
  <c r="N2645" i="16" s="1"/>
  <c r="Q2622" i="16"/>
  <c r="R2622" i="16" s="1"/>
  <c r="N2622" i="16" s="1"/>
  <c r="P2622" i="16"/>
  <c r="P2888" i="16"/>
  <c r="Q2888" i="16"/>
  <c r="R2888" i="16" s="1"/>
  <c r="N2888" i="16" s="1"/>
  <c r="P2829" i="16"/>
  <c r="Q2829" i="16"/>
  <c r="R2829" i="16" s="1"/>
  <c r="N2829" i="16" s="1"/>
  <c r="Q2746" i="16"/>
  <c r="R2746" i="16" s="1"/>
  <c r="N2746" i="16" s="1"/>
  <c r="P2746" i="16"/>
  <c r="Q2662" i="16"/>
  <c r="R2662" i="16" s="1"/>
  <c r="N2662" i="16" s="1"/>
  <c r="P2662" i="16"/>
  <c r="Q2627" i="16"/>
  <c r="R2627" i="16" s="1"/>
  <c r="N2627" i="16" s="1"/>
  <c r="P2627" i="16"/>
  <c r="Q2556" i="16"/>
  <c r="R2556" i="16" s="1"/>
  <c r="N2556" i="16" s="1"/>
  <c r="P2556" i="16"/>
  <c r="Q1631" i="16"/>
  <c r="R1631" i="16" s="1"/>
  <c r="N1631" i="16" s="1"/>
  <c r="P1631" i="16"/>
  <c r="P3348" i="16"/>
  <c r="Q3348" i="16"/>
  <c r="R3348" i="16" s="1"/>
  <c r="N3348" i="16" s="1"/>
  <c r="P3314" i="16"/>
  <c r="Q3314" i="16"/>
  <c r="R3314" i="16" s="1"/>
  <c r="N3314" i="16" s="1"/>
  <c r="Q3231" i="16"/>
  <c r="R3231" i="16" s="1"/>
  <c r="N3231" i="16" s="1"/>
  <c r="P3231" i="16"/>
  <c r="Q3159" i="16"/>
  <c r="R3159" i="16" s="1"/>
  <c r="N3159" i="16" s="1"/>
  <c r="P3159" i="16"/>
  <c r="P2801" i="16"/>
  <c r="Q2801" i="16"/>
  <c r="R2801" i="16" s="1"/>
  <c r="N2801" i="16" s="1"/>
  <c r="P2779" i="16"/>
  <c r="Q2779" i="16"/>
  <c r="R2779" i="16" s="1"/>
  <c r="N2779" i="16" s="1"/>
  <c r="Q3042" i="16"/>
  <c r="R3042" i="16" s="1"/>
  <c r="N3042" i="16" s="1"/>
  <c r="P3042" i="16"/>
  <c r="Q2985" i="16"/>
  <c r="R2985" i="16" s="1"/>
  <c r="N2985" i="16" s="1"/>
  <c r="P2985" i="16"/>
  <c r="Q2901" i="16"/>
  <c r="R2901" i="16" s="1"/>
  <c r="N2901" i="16" s="1"/>
  <c r="P2901" i="16"/>
  <c r="Q2830" i="16"/>
  <c r="R2830" i="16" s="1"/>
  <c r="N2830" i="16" s="1"/>
  <c r="P2830" i="16"/>
  <c r="Q2783" i="16"/>
  <c r="R2783" i="16" s="1"/>
  <c r="N2783" i="16" s="1"/>
  <c r="P2783" i="16"/>
  <c r="Q2724" i="16"/>
  <c r="R2724" i="16" s="1"/>
  <c r="N2724" i="16" s="1"/>
  <c r="P2724" i="16"/>
  <c r="Q1356" i="16"/>
  <c r="R1356" i="16" s="1"/>
  <c r="N1356" i="16" s="1"/>
  <c r="P1356" i="16"/>
  <c r="P3073" i="16"/>
  <c r="Q3073" i="16"/>
  <c r="R3073" i="16" s="1"/>
  <c r="N3073" i="16" s="1"/>
  <c r="Q3038" i="16"/>
  <c r="R3038" i="16" s="1"/>
  <c r="N3038" i="16" s="1"/>
  <c r="P3038" i="16"/>
  <c r="P2955" i="16"/>
  <c r="Q2955" i="16"/>
  <c r="R2955" i="16" s="1"/>
  <c r="N2955" i="16" s="1"/>
  <c r="P2884" i="16"/>
  <c r="Q2884" i="16"/>
  <c r="R2884" i="16" s="1"/>
  <c r="N2884" i="16" s="1"/>
  <c r="Q2524" i="16"/>
  <c r="R2524" i="16" s="1"/>
  <c r="N2524" i="16" s="1"/>
  <c r="P2524" i="16"/>
  <c r="Q2502" i="16"/>
  <c r="R2502" i="16" s="1"/>
  <c r="N2502" i="16" s="1"/>
  <c r="P2502" i="16"/>
  <c r="Q2767" i="16"/>
  <c r="R2767" i="16" s="1"/>
  <c r="N2767" i="16" s="1"/>
  <c r="P2767" i="16"/>
  <c r="Q2708" i="16"/>
  <c r="R2708" i="16" s="1"/>
  <c r="N2708" i="16" s="1"/>
  <c r="P2708" i="16"/>
  <c r="P2625" i="16"/>
  <c r="Q2625" i="16"/>
  <c r="R2625" i="16" s="1"/>
  <c r="N2625" i="16" s="1"/>
  <c r="Q2542" i="16"/>
  <c r="R2542" i="16" s="1"/>
  <c r="N2542" i="16" s="1"/>
  <c r="P2542" i="16"/>
  <c r="Q2508" i="16"/>
  <c r="R2508" i="16" s="1"/>
  <c r="N2508" i="16" s="1"/>
  <c r="P2508" i="16"/>
  <c r="Q2436" i="16"/>
  <c r="R2436" i="16" s="1"/>
  <c r="N2436" i="16" s="1"/>
  <c r="P2436" i="16"/>
  <c r="Q1512" i="16"/>
  <c r="R1512" i="16" s="1"/>
  <c r="N1512" i="16" s="1"/>
  <c r="P1512" i="16"/>
  <c r="Q3229" i="16"/>
  <c r="R3229" i="16" s="1"/>
  <c r="N3229" i="16" s="1"/>
  <c r="P3229" i="16"/>
  <c r="P3194" i="16"/>
  <c r="Q3194" i="16"/>
  <c r="R3194" i="16" s="1"/>
  <c r="N3194" i="16" s="1"/>
  <c r="Q3111" i="16"/>
  <c r="R3111" i="16" s="1"/>
  <c r="N3111" i="16" s="1"/>
  <c r="P3111" i="16"/>
  <c r="Q3039" i="16"/>
  <c r="R3039" i="16" s="1"/>
  <c r="N3039" i="16" s="1"/>
  <c r="P3039" i="16"/>
  <c r="P2681" i="16"/>
  <c r="Q2681" i="16"/>
  <c r="R2681" i="16" s="1"/>
  <c r="N2681" i="16" s="1"/>
  <c r="Q2658" i="16"/>
  <c r="R2658" i="16" s="1"/>
  <c r="N2658" i="16" s="1"/>
  <c r="P2658" i="16"/>
  <c r="Q2923" i="16"/>
  <c r="R2923" i="16" s="1"/>
  <c r="N2923" i="16" s="1"/>
  <c r="P2923" i="16"/>
  <c r="P2863" i="16"/>
  <c r="Q2863" i="16"/>
  <c r="R2863" i="16" s="1"/>
  <c r="N2863" i="16" s="1"/>
  <c r="Q2781" i="16"/>
  <c r="R2781" i="16" s="1"/>
  <c r="N2781" i="16" s="1"/>
  <c r="P2781" i="16"/>
  <c r="Q2710" i="16"/>
  <c r="R2710" i="16" s="1"/>
  <c r="N2710" i="16" s="1"/>
  <c r="P2710" i="16"/>
  <c r="Q2663" i="16"/>
  <c r="R2663" i="16" s="1"/>
  <c r="N2663" i="16" s="1"/>
  <c r="P2663" i="16"/>
  <c r="Q2592" i="16"/>
  <c r="R2592" i="16" s="1"/>
  <c r="N2592" i="16" s="1"/>
  <c r="P2592" i="16"/>
  <c r="Q1092" i="16"/>
  <c r="R1092" i="16" s="1"/>
  <c r="N1092" i="16" s="1"/>
  <c r="P1092" i="16"/>
  <c r="P2809" i="16"/>
  <c r="Q2809" i="16"/>
  <c r="R2809" i="16" s="1"/>
  <c r="N2809" i="16" s="1"/>
  <c r="Q2751" i="16"/>
  <c r="R2751" i="16" s="1"/>
  <c r="N2751" i="16" s="1"/>
  <c r="P2751" i="16"/>
  <c r="Q2691" i="16"/>
  <c r="R2691" i="16" s="1"/>
  <c r="N2691" i="16" s="1"/>
  <c r="P2691" i="16"/>
  <c r="Q2620" i="16"/>
  <c r="R2620" i="16" s="1"/>
  <c r="N2620" i="16" s="1"/>
  <c r="P2620" i="16"/>
  <c r="Q2260" i="16"/>
  <c r="R2260" i="16" s="1"/>
  <c r="N2260" i="16" s="1"/>
  <c r="P2260" i="16"/>
  <c r="Q2225" i="16"/>
  <c r="R2225" i="16" s="1"/>
  <c r="N2225" i="16" s="1"/>
  <c r="P2225" i="16"/>
  <c r="P2503" i="16"/>
  <c r="Q2503" i="16"/>
  <c r="R2503" i="16" s="1"/>
  <c r="N2503" i="16" s="1"/>
  <c r="Q2444" i="16"/>
  <c r="R2444" i="16" s="1"/>
  <c r="N2444" i="16" s="1"/>
  <c r="P2444" i="16"/>
  <c r="P2350" i="16"/>
  <c r="Q2350" i="16"/>
  <c r="R2350" i="16" s="1"/>
  <c r="N2350" i="16" s="1"/>
  <c r="Q2277" i="16"/>
  <c r="R2277" i="16" s="1"/>
  <c r="N2277" i="16" s="1"/>
  <c r="P2277" i="16"/>
  <c r="P2243" i="16"/>
  <c r="Q2243" i="16"/>
  <c r="R2243" i="16" s="1"/>
  <c r="N2243" i="16" s="1"/>
  <c r="P2171" i="16"/>
  <c r="Q2171" i="16"/>
  <c r="R2171" i="16" s="1"/>
  <c r="N2171" i="16" s="1"/>
  <c r="P3797" i="16"/>
  <c r="Q3797" i="16"/>
  <c r="R3797" i="16" s="1"/>
  <c r="N3797" i="16" s="1"/>
  <c r="A18" i="5"/>
  <c r="B18" i="5"/>
  <c r="E34" i="5"/>
  <c r="I18" i="5"/>
  <c r="A34" i="5"/>
  <c r="G18" i="5"/>
  <c r="B34" i="5"/>
  <c r="J18" i="5"/>
  <c r="H34" i="5"/>
  <c r="J34" i="5"/>
  <c r="C18" i="5"/>
  <c r="D18" i="5"/>
  <c r="E18" i="5"/>
  <c r="F18" i="5"/>
  <c r="C34" i="5"/>
  <c r="D34" i="5"/>
  <c r="F34" i="5"/>
  <c r="G34" i="5"/>
  <c r="F81" i="3"/>
  <c r="M6" i="13"/>
  <c r="M5" i="6"/>
  <c r="F109" i="3"/>
  <c r="N2" i="2"/>
  <c r="O2801" i="16" l="1"/>
  <c r="T2801" i="16"/>
  <c r="O3202" i="16"/>
  <c r="T3202" i="16"/>
  <c r="O338" i="16"/>
  <c r="T338" i="16"/>
  <c r="O2398" i="16"/>
  <c r="T2398" i="16"/>
  <c r="O2625" i="16"/>
  <c r="T2625" i="16"/>
  <c r="O2067" i="16"/>
  <c r="T2067" i="16"/>
  <c r="O1834" i="16"/>
  <c r="T1834" i="16"/>
  <c r="O2481" i="16"/>
  <c r="T2481" i="16"/>
  <c r="O2691" i="16"/>
  <c r="T2691" i="16"/>
  <c r="O2710" i="16"/>
  <c r="T2710" i="16"/>
  <c r="O3039" i="16"/>
  <c r="T3039" i="16"/>
  <c r="O2508" i="16"/>
  <c r="T2508" i="16"/>
  <c r="O2524" i="16"/>
  <c r="T2524" i="16"/>
  <c r="O2724" i="16"/>
  <c r="T2724" i="16"/>
  <c r="O1631" i="16"/>
  <c r="T1631" i="16"/>
  <c r="O3193" i="16"/>
  <c r="T3193" i="16"/>
  <c r="O2816" i="16"/>
  <c r="T2816" i="16"/>
  <c r="O3585" i="16"/>
  <c r="T3585" i="16"/>
  <c r="O2104" i="16"/>
  <c r="T2104" i="16"/>
  <c r="O3502" i="16"/>
  <c r="T3502" i="16"/>
  <c r="O3832" i="16"/>
  <c r="T3832" i="16"/>
  <c r="O3156" i="16"/>
  <c r="T3156" i="16"/>
  <c r="O3173" i="16"/>
  <c r="T3173" i="16"/>
  <c r="O3084" i="16"/>
  <c r="T3084" i="16"/>
  <c r="O1993" i="16"/>
  <c r="T1993" i="16"/>
  <c r="O2959" i="16"/>
  <c r="T2959" i="16"/>
  <c r="O3264" i="16"/>
  <c r="T3264" i="16"/>
  <c r="O2887" i="16"/>
  <c r="T2887" i="16"/>
  <c r="O3218" i="16"/>
  <c r="T3218" i="16"/>
  <c r="O1591" i="16"/>
  <c r="T1591" i="16"/>
  <c r="O1569" i="16"/>
  <c r="T1569" i="16"/>
  <c r="O239" i="16"/>
  <c r="T239" i="16"/>
  <c r="O1595" i="16"/>
  <c r="T1595" i="16"/>
  <c r="O507" i="16"/>
  <c r="T507" i="16"/>
  <c r="O1898" i="16"/>
  <c r="T1898" i="16"/>
  <c r="O292" i="16"/>
  <c r="T292" i="16"/>
  <c r="O893" i="16"/>
  <c r="T893" i="16"/>
  <c r="O750" i="16"/>
  <c r="T750" i="16"/>
  <c r="O1769" i="16"/>
  <c r="T1769" i="16"/>
  <c r="O800" i="16"/>
  <c r="T800" i="16"/>
  <c r="O1340" i="16"/>
  <c r="T1340" i="16"/>
  <c r="O1065" i="16"/>
  <c r="T1065" i="16"/>
  <c r="O888" i="16"/>
  <c r="T888" i="16"/>
  <c r="O241" i="16"/>
  <c r="T241" i="16"/>
  <c r="O1501" i="16"/>
  <c r="T1501" i="16"/>
  <c r="O998" i="16"/>
  <c r="T998" i="16"/>
  <c r="O1670" i="16"/>
  <c r="T1670" i="16"/>
  <c r="O1504" i="16"/>
  <c r="T1504" i="16"/>
  <c r="O1956" i="16"/>
  <c r="T1956" i="16"/>
  <c r="O3639" i="16"/>
  <c r="T3639" i="16"/>
  <c r="O3524" i="16"/>
  <c r="T3524" i="16"/>
  <c r="O1810" i="16"/>
  <c r="T1810" i="16"/>
  <c r="O2205" i="16"/>
  <c r="T2205" i="16"/>
  <c r="O2895" i="16"/>
  <c r="T2895" i="16"/>
  <c r="O2363" i="16"/>
  <c r="T2363" i="16"/>
  <c r="O2568" i="16"/>
  <c r="T2568" i="16"/>
  <c r="O1488" i="16"/>
  <c r="T1488" i="16"/>
  <c r="O2744" i="16"/>
  <c r="T2744" i="16"/>
  <c r="O3050" i="16"/>
  <c r="T3050" i="16"/>
  <c r="O2672" i="16"/>
  <c r="T2672" i="16"/>
  <c r="O3003" i="16"/>
  <c r="T3003" i="16"/>
  <c r="O3441" i="16"/>
  <c r="T3441" i="16"/>
  <c r="O3783" i="16"/>
  <c r="T3783" i="16"/>
  <c r="O3358" i="16"/>
  <c r="T3358" i="16"/>
  <c r="O3689" i="16"/>
  <c r="T3689" i="16"/>
  <c r="O3029" i="16"/>
  <c r="T3029" i="16"/>
  <c r="O2994" i="16"/>
  <c r="T2994" i="16"/>
  <c r="O2815" i="16"/>
  <c r="T2815" i="16"/>
  <c r="O3121" i="16"/>
  <c r="T3121" i="16"/>
  <c r="O2743" i="16"/>
  <c r="T2743" i="16"/>
  <c r="O3074" i="16"/>
  <c r="T3074" i="16"/>
  <c r="O1435" i="16"/>
  <c r="T1435" i="16"/>
  <c r="O1425" i="16"/>
  <c r="T1425" i="16"/>
  <c r="O84" i="16"/>
  <c r="T84" i="16"/>
  <c r="O1427" i="16"/>
  <c r="T1427" i="16"/>
  <c r="O948" i="16"/>
  <c r="T948" i="16"/>
  <c r="O1753" i="16"/>
  <c r="T1753" i="16"/>
  <c r="O147" i="16"/>
  <c r="T147" i="16"/>
  <c r="O1445" i="16"/>
  <c r="T1445" i="16"/>
  <c r="O1625" i="16"/>
  <c r="T1625" i="16"/>
  <c r="O656" i="16"/>
  <c r="T656" i="16"/>
  <c r="O1196" i="16"/>
  <c r="T1196" i="16"/>
  <c r="O920" i="16"/>
  <c r="T920" i="16"/>
  <c r="O2061" i="16"/>
  <c r="T2061" i="16"/>
  <c r="O743" i="16"/>
  <c r="T743" i="16"/>
  <c r="O2064" i="16"/>
  <c r="T2064" i="16"/>
  <c r="O1527" i="16"/>
  <c r="T1527" i="16"/>
  <c r="O963" i="16"/>
  <c r="T963" i="16"/>
  <c r="O984" i="16"/>
  <c r="T984" i="16"/>
  <c r="O541" i="16"/>
  <c r="T541" i="16"/>
  <c r="O320" i="16"/>
  <c r="T320" i="16"/>
  <c r="O2216" i="16"/>
  <c r="T2216" i="16"/>
  <c r="O2576" i="16"/>
  <c r="T2576" i="16"/>
  <c r="O2906" i="16"/>
  <c r="T2906" i="16"/>
  <c r="O2325" i="16"/>
  <c r="T2325" i="16"/>
  <c r="O2530" i="16"/>
  <c r="T2530" i="16"/>
  <c r="O2872" i="16"/>
  <c r="T2872" i="16"/>
  <c r="O2339" i="16"/>
  <c r="T2339" i="16"/>
  <c r="O1176" i="16"/>
  <c r="T1176" i="16"/>
  <c r="O3439" i="16"/>
  <c r="T3439" i="16"/>
  <c r="O3745" i="16"/>
  <c r="T3745" i="16"/>
  <c r="O2902" i="16"/>
  <c r="T2902" i="16"/>
  <c r="O3232" i="16"/>
  <c r="T3232" i="16"/>
  <c r="O2412" i="16"/>
  <c r="T2412" i="16"/>
  <c r="O2328" i="16"/>
  <c r="T2328" i="16"/>
  <c r="O2381" i="16"/>
  <c r="T2381" i="16"/>
  <c r="O1248" i="16"/>
  <c r="T1248" i="16"/>
  <c r="O1711" i="16"/>
  <c r="T1711" i="16"/>
  <c r="O405" i="16"/>
  <c r="T405" i="16"/>
  <c r="O1545" i="16"/>
  <c r="T1545" i="16"/>
  <c r="O203" i="16"/>
  <c r="T203" i="16"/>
  <c r="O1391" i="16"/>
  <c r="T1391" i="16"/>
  <c r="O924" i="16"/>
  <c r="T924" i="16"/>
  <c r="O1152" i="16"/>
  <c r="T1152" i="16"/>
  <c r="O903" i="16"/>
  <c r="T903" i="16"/>
  <c r="O1275" i="16"/>
  <c r="T1275" i="16"/>
  <c r="O688" i="16"/>
  <c r="T688" i="16"/>
  <c r="O1551" i="16"/>
  <c r="T1551" i="16"/>
  <c r="O149" i="16"/>
  <c r="T149" i="16"/>
  <c r="O188" i="16"/>
  <c r="T188" i="16"/>
  <c r="O1172" i="16"/>
  <c r="T1172" i="16"/>
  <c r="O897" i="16"/>
  <c r="T897" i="16"/>
  <c r="O1316" i="16"/>
  <c r="T1316" i="16"/>
  <c r="O1005" i="16"/>
  <c r="T1005" i="16"/>
  <c r="O1295" i="16"/>
  <c r="T1295" i="16"/>
  <c r="O840" i="16"/>
  <c r="T840" i="16"/>
  <c r="O3799" i="16"/>
  <c r="T3799" i="16"/>
  <c r="O2317" i="16"/>
  <c r="T2317" i="16"/>
  <c r="O2337" i="16"/>
  <c r="T2337" i="16"/>
  <c r="O2679" i="16"/>
  <c r="T2679" i="16"/>
  <c r="O2110" i="16"/>
  <c r="T2110" i="16"/>
  <c r="O2452" i="16"/>
  <c r="T2452" i="16"/>
  <c r="O2351" i="16"/>
  <c r="T2351" i="16"/>
  <c r="O2369" i="16"/>
  <c r="T2369" i="16"/>
  <c r="O2178" i="16"/>
  <c r="T2178" i="16"/>
  <c r="O3844" i="16"/>
  <c r="T3844" i="16"/>
  <c r="O3236" i="16"/>
  <c r="T3236" i="16"/>
  <c r="O3566" i="16"/>
  <c r="T3566" i="16"/>
  <c r="O3141" i="16"/>
  <c r="T3141" i="16"/>
  <c r="O3471" i="16"/>
  <c r="T3471" i="16"/>
  <c r="O2711" i="16"/>
  <c r="T2711" i="16"/>
  <c r="O2196" i="16"/>
  <c r="T2196" i="16"/>
  <c r="O2250" i="16"/>
  <c r="T2250" i="16"/>
  <c r="O1116" i="16"/>
  <c r="T1116" i="16"/>
  <c r="O2515" i="16"/>
  <c r="T2515" i="16"/>
  <c r="O1096" i="16"/>
  <c r="T1096" i="16"/>
  <c r="O163" i="16"/>
  <c r="T163" i="16"/>
  <c r="O1423" i="16"/>
  <c r="T1423" i="16"/>
  <c r="O1268" i="16"/>
  <c r="T1268" i="16"/>
  <c r="O1235" i="16"/>
  <c r="T1235" i="16"/>
  <c r="O792" i="16"/>
  <c r="T792" i="16"/>
  <c r="O206" i="16"/>
  <c r="T206" i="16"/>
  <c r="O2018" i="16"/>
  <c r="T2018" i="16"/>
  <c r="O412" i="16"/>
  <c r="T412" i="16"/>
  <c r="O1853" i="16"/>
  <c r="T1853" i="16"/>
  <c r="O894" i="16"/>
  <c r="T894" i="16"/>
  <c r="O944" i="16"/>
  <c r="T944" i="16"/>
  <c r="O2072" i="16"/>
  <c r="T2072" i="16"/>
  <c r="O765" i="16"/>
  <c r="T765" i="16"/>
  <c r="O431" i="16"/>
  <c r="T431" i="16"/>
  <c r="O564" i="16"/>
  <c r="T564" i="16"/>
  <c r="O937" i="16"/>
  <c r="T937" i="16"/>
  <c r="O303" i="16"/>
  <c r="T303" i="16"/>
  <c r="O3656" i="16"/>
  <c r="T3656" i="16"/>
  <c r="O2162" i="16"/>
  <c r="T2162" i="16"/>
  <c r="O2193" i="16"/>
  <c r="T2193" i="16"/>
  <c r="O3777" i="16"/>
  <c r="T3777" i="16"/>
  <c r="O2208" i="16"/>
  <c r="T2208" i="16"/>
  <c r="O2226" i="16"/>
  <c r="T2226" i="16"/>
  <c r="O3778" i="16"/>
  <c r="T3778" i="16"/>
  <c r="O2034" i="16"/>
  <c r="T2034" i="16"/>
  <c r="O3709" i="16"/>
  <c r="T3709" i="16"/>
  <c r="O3422" i="16"/>
  <c r="T3422" i="16"/>
  <c r="O3327" i="16"/>
  <c r="T3327" i="16"/>
  <c r="O2614" i="16"/>
  <c r="T2614" i="16"/>
  <c r="O3533" i="16"/>
  <c r="T3533" i="16"/>
  <c r="O2106" i="16"/>
  <c r="T2106" i="16"/>
  <c r="O953" i="16"/>
  <c r="T953" i="16"/>
  <c r="O1267" i="16"/>
  <c r="T1267" i="16"/>
  <c r="O1004" i="16"/>
  <c r="T1004" i="16"/>
  <c r="O1125" i="16"/>
  <c r="T1125" i="16"/>
  <c r="O2086" i="16"/>
  <c r="T2086" i="16"/>
  <c r="O648" i="16"/>
  <c r="T648" i="16"/>
  <c r="O62" i="16"/>
  <c r="T62" i="16"/>
  <c r="O1309" i="16"/>
  <c r="T1309" i="16"/>
  <c r="O747" i="16"/>
  <c r="T747" i="16"/>
  <c r="O1874" i="16"/>
  <c r="T1874" i="16"/>
  <c r="O268" i="16"/>
  <c r="T268" i="16"/>
  <c r="O305" i="16"/>
  <c r="T305" i="16"/>
  <c r="O799" i="16"/>
  <c r="T799" i="16"/>
  <c r="O1927" i="16"/>
  <c r="T1927" i="16"/>
  <c r="O621" i="16"/>
  <c r="T621" i="16"/>
  <c r="O1617" i="16"/>
  <c r="T1617" i="16"/>
  <c r="O287" i="16"/>
  <c r="T287" i="16"/>
  <c r="O1833" i="16"/>
  <c r="T1833" i="16"/>
  <c r="O420" i="16"/>
  <c r="T420" i="16"/>
  <c r="O793" i="16"/>
  <c r="T793" i="16"/>
  <c r="O1227" i="16"/>
  <c r="T1227" i="16"/>
  <c r="O449" i="16"/>
  <c r="T449" i="16"/>
  <c r="O1253" i="16"/>
  <c r="T1253" i="16"/>
  <c r="O1543" i="16"/>
  <c r="T1543" i="16"/>
  <c r="O663" i="16"/>
  <c r="T663" i="16"/>
  <c r="O3512" i="16"/>
  <c r="T3512" i="16"/>
  <c r="O3817" i="16"/>
  <c r="T3817" i="16"/>
  <c r="O3607" i="16"/>
  <c r="T3607" i="16"/>
  <c r="O3632" i="16"/>
  <c r="T3632" i="16"/>
  <c r="O3677" i="16"/>
  <c r="T3677" i="16"/>
  <c r="O2082" i="16"/>
  <c r="T2082" i="16"/>
  <c r="O3634" i="16"/>
  <c r="T3634" i="16"/>
  <c r="O1890" i="16"/>
  <c r="T1890" i="16"/>
  <c r="O3564" i="16"/>
  <c r="T3564" i="16"/>
  <c r="O2460" i="16"/>
  <c r="T2460" i="16"/>
  <c r="O2947" i="16"/>
  <c r="T2947" i="16"/>
  <c r="O2470" i="16"/>
  <c r="T2470" i="16"/>
  <c r="O3707" i="16"/>
  <c r="T3707" i="16"/>
  <c r="O1962" i="16"/>
  <c r="T1962" i="16"/>
  <c r="O3636" i="16"/>
  <c r="T3636" i="16"/>
  <c r="O2227" i="16"/>
  <c r="T2227" i="16"/>
  <c r="O2532" i="16"/>
  <c r="T2532" i="16"/>
  <c r="O2069" i="16"/>
  <c r="T2069" i="16"/>
  <c r="O861" i="16"/>
  <c r="T861" i="16"/>
  <c r="O1976" i="16"/>
  <c r="T1976" i="16"/>
  <c r="O1930" i="16"/>
  <c r="T1930" i="16"/>
  <c r="O504" i="16"/>
  <c r="T504" i="16"/>
  <c r="O877" i="16"/>
  <c r="T877" i="16"/>
  <c r="O1165" i="16"/>
  <c r="T1165" i="16"/>
  <c r="O603" i="16"/>
  <c r="T603" i="16"/>
  <c r="O1730" i="16"/>
  <c r="T1730" i="16"/>
  <c r="O123" i="16"/>
  <c r="T123" i="16"/>
  <c r="O1564" i="16"/>
  <c r="T1564" i="16"/>
  <c r="O1589" i="16"/>
  <c r="T1589" i="16"/>
  <c r="O655" i="16"/>
  <c r="T655" i="16"/>
  <c r="O476" i="16"/>
  <c r="T476" i="16"/>
  <c r="O132" i="16"/>
  <c r="T132" i="16"/>
  <c r="O1667" i="16"/>
  <c r="T1667" i="16"/>
  <c r="O265" i="16"/>
  <c r="T265" i="16"/>
  <c r="O649" i="16"/>
  <c r="T649" i="16"/>
  <c r="O1029" i="16"/>
  <c r="T1029" i="16"/>
  <c r="O3154" i="16"/>
  <c r="T3154" i="16"/>
  <c r="O3484" i="16"/>
  <c r="T3484" i="16"/>
  <c r="O3312" i="16"/>
  <c r="T3312" i="16"/>
  <c r="O3378" i="16"/>
  <c r="T3378" i="16"/>
  <c r="O2197" i="16"/>
  <c r="T2197" i="16"/>
  <c r="O2426" i="16"/>
  <c r="T2426" i="16"/>
  <c r="O3704" i="16"/>
  <c r="T3704" i="16"/>
  <c r="O3597" i="16"/>
  <c r="T3597" i="16"/>
  <c r="O2604" i="16"/>
  <c r="T2604" i="16"/>
  <c r="O2520" i="16"/>
  <c r="T2520" i="16"/>
  <c r="O1439" i="16"/>
  <c r="T1439" i="16"/>
  <c r="O2857" i="16"/>
  <c r="T2857" i="16"/>
  <c r="O2480" i="16"/>
  <c r="T2480" i="16"/>
  <c r="O2786" i="16"/>
  <c r="T2786" i="16"/>
  <c r="O3775" i="16"/>
  <c r="T3775" i="16"/>
  <c r="O2283" i="16"/>
  <c r="T2283" i="16"/>
  <c r="O3669" i="16"/>
  <c r="T3669" i="16"/>
  <c r="O2187" i="16"/>
  <c r="T2187" i="16"/>
  <c r="O839" i="16"/>
  <c r="T839" i="16"/>
  <c r="O193" i="16"/>
  <c r="T193" i="16"/>
  <c r="O1742" i="16"/>
  <c r="T1742" i="16"/>
  <c r="O195" i="16"/>
  <c r="T195" i="16"/>
  <c r="O1611" i="16"/>
  <c r="T1611" i="16"/>
  <c r="O1024" i="16"/>
  <c r="T1024" i="16"/>
  <c r="O1205" i="16"/>
  <c r="T1205" i="16"/>
  <c r="O271" i="16"/>
  <c r="T271" i="16"/>
  <c r="O1231" i="16"/>
  <c r="T1231" i="16"/>
  <c r="O968" i="16"/>
  <c r="T968" i="16"/>
  <c r="O514" i="16"/>
  <c r="T514" i="16"/>
  <c r="O1653" i="16"/>
  <c r="T1653" i="16"/>
  <c r="O323" i="16"/>
  <c r="T323" i="16"/>
  <c r="O2037" i="16"/>
  <c r="T2037" i="16"/>
  <c r="O600" i="16"/>
  <c r="T600" i="16"/>
  <c r="O974" i="16"/>
  <c r="T974" i="16"/>
  <c r="O843" i="16"/>
  <c r="T843" i="16"/>
  <c r="O1097" i="16"/>
  <c r="T1097" i="16"/>
  <c r="O977" i="16"/>
  <c r="T977" i="16"/>
  <c r="O1136" i="16"/>
  <c r="T1136" i="16"/>
  <c r="O44" i="16"/>
  <c r="T44" i="16"/>
  <c r="O3081" i="16"/>
  <c r="T3081" i="16"/>
  <c r="O3411" i="16"/>
  <c r="T3411" i="16"/>
  <c r="O3430" i="16"/>
  <c r="T3430" i="16"/>
  <c r="O3245" i="16"/>
  <c r="T3245" i="16"/>
  <c r="O3444" i="16"/>
  <c r="T3444" i="16"/>
  <c r="O3522" i="16"/>
  <c r="T3522" i="16"/>
  <c r="O2329" i="16"/>
  <c r="T2329" i="16"/>
  <c r="O3606" i="16"/>
  <c r="T3606" i="16"/>
  <c r="O2114" i="16"/>
  <c r="T2114" i="16"/>
  <c r="O3548" i="16"/>
  <c r="T3548" i="16"/>
  <c r="O3641" i="16"/>
  <c r="T3641" i="16"/>
  <c r="O2464" i="16"/>
  <c r="T2464" i="16"/>
  <c r="O2130" i="16"/>
  <c r="T2130" i="16"/>
  <c r="O2395" i="16"/>
  <c r="T2395" i="16"/>
  <c r="O2186" i="16"/>
  <c r="T2186" i="16"/>
  <c r="O3620" i="16"/>
  <c r="T3620" i="16"/>
  <c r="O2128" i="16"/>
  <c r="T2128" i="16"/>
  <c r="O1280" i="16"/>
  <c r="T1280" i="16"/>
  <c r="O971" i="16"/>
  <c r="T971" i="16"/>
  <c r="O326" i="16"/>
  <c r="T326" i="16"/>
  <c r="O1729" i="16"/>
  <c r="T1729" i="16"/>
  <c r="O183" i="16"/>
  <c r="T183" i="16"/>
  <c r="O1599" i="16"/>
  <c r="T1599" i="16"/>
  <c r="O1012" i="16"/>
  <c r="T1012" i="16"/>
  <c r="O1049" i="16"/>
  <c r="T1049" i="16"/>
  <c r="O116" i="16"/>
  <c r="T116" i="16"/>
  <c r="O680" i="16"/>
  <c r="T680" i="16"/>
  <c r="O501" i="16"/>
  <c r="T501" i="16"/>
  <c r="O2060" i="16"/>
  <c r="T2060" i="16"/>
  <c r="O2026" i="16"/>
  <c r="T2026" i="16"/>
  <c r="O588" i="16"/>
  <c r="T588" i="16"/>
  <c r="O961" i="16"/>
  <c r="T961" i="16"/>
  <c r="O687" i="16"/>
  <c r="T687" i="16"/>
  <c r="O784" i="16"/>
  <c r="T784" i="16"/>
  <c r="O965" i="16"/>
  <c r="T965" i="16"/>
  <c r="O885" i="16"/>
  <c r="T885" i="16"/>
  <c r="O2866" i="16"/>
  <c r="T2866" i="16"/>
  <c r="O3196" i="16"/>
  <c r="T3196" i="16"/>
  <c r="O3239" i="16"/>
  <c r="T3239" i="16"/>
  <c r="O3257" i="16"/>
  <c r="T3257" i="16"/>
  <c r="O3023" i="16"/>
  <c r="T3023" i="16"/>
  <c r="O3078" i="16"/>
  <c r="T3078" i="16"/>
  <c r="O1933" i="16"/>
  <c r="T1933" i="16"/>
  <c r="O3618" i="16"/>
  <c r="T3618" i="16"/>
  <c r="O2125" i="16"/>
  <c r="T2125" i="16"/>
  <c r="O3405" i="16"/>
  <c r="T3405" i="16"/>
  <c r="O3734" i="16"/>
  <c r="T3734" i="16"/>
  <c r="O3309" i="16"/>
  <c r="T3309" i="16"/>
  <c r="O3651" i="16"/>
  <c r="T3651" i="16"/>
  <c r="O2333" i="16"/>
  <c r="T2333" i="16"/>
  <c r="O2233" i="16"/>
  <c r="T2233" i="16"/>
  <c r="O3672" i="16"/>
  <c r="T3672" i="16"/>
  <c r="O2264" i="16"/>
  <c r="T2264" i="16"/>
  <c r="O2498" i="16"/>
  <c r="T2498" i="16"/>
  <c r="O3807" i="16"/>
  <c r="T3807" i="16"/>
  <c r="O3381" i="16"/>
  <c r="T3381" i="16"/>
  <c r="O540" i="16"/>
  <c r="T540" i="16"/>
  <c r="O1296" i="16"/>
  <c r="T1296" i="16"/>
  <c r="O1453" i="16"/>
  <c r="T1453" i="16"/>
  <c r="O736" i="16"/>
  <c r="T736" i="16"/>
  <c r="O916" i="16"/>
  <c r="T916" i="16"/>
  <c r="O1650" i="16"/>
  <c r="T1650" i="16"/>
  <c r="O679" i="16"/>
  <c r="T679" i="16"/>
  <c r="O1519" i="16"/>
  <c r="T1519" i="16"/>
  <c r="O225" i="16"/>
  <c r="T225" i="16"/>
  <c r="O1365" i="16"/>
  <c r="T1365" i="16"/>
  <c r="O1053" i="16"/>
  <c r="T1053" i="16"/>
  <c r="O1714" i="16"/>
  <c r="T1714" i="16"/>
  <c r="O311" i="16"/>
  <c r="T311" i="16"/>
  <c r="O1117" i="16"/>
  <c r="T1117" i="16"/>
  <c r="O1815" i="16"/>
  <c r="T1815" i="16"/>
  <c r="O185" i="16"/>
  <c r="T185" i="16"/>
  <c r="O545" i="16"/>
  <c r="T545" i="16"/>
  <c r="O1565" i="16"/>
  <c r="T1565" i="16"/>
  <c r="O595" i="16"/>
  <c r="T595" i="16"/>
  <c r="O340" i="16"/>
  <c r="T340" i="16"/>
  <c r="O864" i="16"/>
  <c r="T864" i="16"/>
  <c r="O1516" i="16"/>
  <c r="T1516" i="16"/>
  <c r="O3122" i="16"/>
  <c r="T3122" i="16"/>
  <c r="O3142" i="16"/>
  <c r="T3142" i="16"/>
  <c r="O3473" i="16"/>
  <c r="T3473" i="16"/>
  <c r="O2938" i="16"/>
  <c r="T2938" i="16"/>
  <c r="O2957" i="16"/>
  <c r="T2957" i="16"/>
  <c r="O3210" i="16"/>
  <c r="T3210" i="16"/>
  <c r="O3319" i="16"/>
  <c r="T3319" i="16"/>
  <c r="O3626" i="16"/>
  <c r="T3626" i="16"/>
  <c r="O3248" i="16"/>
  <c r="T3248" i="16"/>
  <c r="O2206" i="16"/>
  <c r="T2206" i="16"/>
  <c r="O2548" i="16"/>
  <c r="T2548" i="16"/>
  <c r="O2177" i="16"/>
  <c r="T2177" i="16"/>
  <c r="O3587" i="16"/>
  <c r="T3587" i="16"/>
  <c r="O1842" i="16"/>
  <c r="T1842" i="16"/>
  <c r="O3515" i="16"/>
  <c r="T3515" i="16"/>
  <c r="O2108" i="16"/>
  <c r="T2108" i="16"/>
  <c r="O3697" i="16"/>
  <c r="T3697" i="16"/>
  <c r="O3320" i="16"/>
  <c r="T3320" i="16"/>
  <c r="O3650" i="16"/>
  <c r="T3650" i="16"/>
  <c r="O2024" i="16"/>
  <c r="T2024" i="16"/>
  <c r="O717" i="16"/>
  <c r="T717" i="16"/>
  <c r="O2001" i="16"/>
  <c r="T2001" i="16"/>
  <c r="O683" i="16"/>
  <c r="T683" i="16"/>
  <c r="O1273" i="16"/>
  <c r="T1273" i="16"/>
  <c r="O1311" i="16"/>
  <c r="T1311" i="16"/>
  <c r="O724" i="16"/>
  <c r="T724" i="16"/>
  <c r="O2021" i="16"/>
  <c r="T2021" i="16"/>
  <c r="O1325" i="16"/>
  <c r="T1325" i="16"/>
  <c r="O391" i="16"/>
  <c r="T391" i="16"/>
  <c r="O1507" i="16"/>
  <c r="T1507" i="16"/>
  <c r="O213" i="16"/>
  <c r="T213" i="16"/>
  <c r="O1701" i="16"/>
  <c r="T1701" i="16"/>
  <c r="O299" i="16"/>
  <c r="T299" i="16"/>
  <c r="O673" i="16"/>
  <c r="T673" i="16"/>
  <c r="O1945" i="16"/>
  <c r="T1945" i="16"/>
  <c r="O399" i="16"/>
  <c r="T399" i="16"/>
  <c r="O2102" i="16"/>
  <c r="T2102" i="16"/>
  <c r="O497" i="16"/>
  <c r="T497" i="16"/>
  <c r="O1935" i="16"/>
  <c r="T1935" i="16"/>
  <c r="O375" i="16"/>
  <c r="T375" i="16"/>
  <c r="O275" i="16"/>
  <c r="T275" i="16"/>
  <c r="O2998" i="16"/>
  <c r="T2998" i="16"/>
  <c r="O3328" i="16"/>
  <c r="T3328" i="16"/>
  <c r="O2795" i="16"/>
  <c r="T2795" i="16"/>
  <c r="O2812" i="16"/>
  <c r="T2812" i="16"/>
  <c r="O3011" i="16"/>
  <c r="T3011" i="16"/>
  <c r="O3067" i="16"/>
  <c r="T3067" i="16"/>
  <c r="O3174" i="16"/>
  <c r="T3174" i="16"/>
  <c r="O3481" i="16"/>
  <c r="T3481" i="16"/>
  <c r="O2033" i="16"/>
  <c r="T2033" i="16"/>
  <c r="O3461" i="16"/>
  <c r="T3461" i="16"/>
  <c r="O3450" i="16"/>
  <c r="T3450" i="16"/>
  <c r="O2257" i="16"/>
  <c r="T2257" i="16"/>
  <c r="O3247" i="16"/>
  <c r="T3247" i="16"/>
  <c r="O3553" i="16"/>
  <c r="T3553" i="16"/>
  <c r="O1879" i="16"/>
  <c r="T1879" i="16"/>
  <c r="O573" i="16"/>
  <c r="T573" i="16"/>
  <c r="O1857" i="16"/>
  <c r="T1857" i="16"/>
  <c r="O528" i="16"/>
  <c r="T528" i="16"/>
  <c r="O1297" i="16"/>
  <c r="T1297" i="16"/>
  <c r="O1167" i="16"/>
  <c r="T1167" i="16"/>
  <c r="O581" i="16"/>
  <c r="T581" i="16"/>
  <c r="O1875" i="16"/>
  <c r="T1875" i="16"/>
  <c r="O473" i="16"/>
  <c r="T473" i="16"/>
  <c r="O247" i="16"/>
  <c r="T247" i="16"/>
  <c r="O69" i="16"/>
  <c r="T69" i="16"/>
  <c r="O1629" i="16"/>
  <c r="T1629" i="16"/>
  <c r="O145" i="16"/>
  <c r="T145" i="16"/>
  <c r="O529" i="16"/>
  <c r="T529" i="16"/>
  <c r="O1789" i="16"/>
  <c r="T1789" i="16"/>
  <c r="O243" i="16"/>
  <c r="T243" i="16"/>
  <c r="O114" i="16"/>
  <c r="T114" i="16"/>
  <c r="O2588" i="16"/>
  <c r="T2588" i="16"/>
  <c r="O2918" i="16"/>
  <c r="T2918" i="16"/>
  <c r="O2924" i="16"/>
  <c r="T2924" i="16"/>
  <c r="O3255" i="16"/>
  <c r="T3255" i="16"/>
  <c r="O2686" i="16"/>
  <c r="T2686" i="16"/>
  <c r="O3027" i="16"/>
  <c r="T3027" i="16"/>
  <c r="O2945" i="16"/>
  <c r="T2945" i="16"/>
  <c r="O2712" i="16"/>
  <c r="T2712" i="16"/>
  <c r="O3324" i="16"/>
  <c r="T3324" i="16"/>
  <c r="O3824" i="16"/>
  <c r="T3824" i="16"/>
  <c r="O2332" i="16"/>
  <c r="T2332" i="16"/>
  <c r="O3716" i="16"/>
  <c r="T3716" i="16"/>
  <c r="O2236" i="16"/>
  <c r="T2236" i="16"/>
  <c r="O3346" i="16"/>
  <c r="T3346" i="16"/>
  <c r="O3676" i="16"/>
  <c r="T3676" i="16"/>
  <c r="O3287" i="16"/>
  <c r="T3287" i="16"/>
  <c r="O3305" i="16"/>
  <c r="T3305" i="16"/>
  <c r="O2784" i="16"/>
  <c r="T2784" i="16"/>
  <c r="O2838" i="16"/>
  <c r="T2838" i="16"/>
  <c r="O1693" i="16"/>
  <c r="T1693" i="16"/>
  <c r="O3091" i="16"/>
  <c r="T3091" i="16"/>
  <c r="O3397" i="16"/>
  <c r="T3397" i="16"/>
  <c r="O1673" i="16"/>
  <c r="T1673" i="16"/>
  <c r="O739" i="16"/>
  <c r="T739" i="16"/>
  <c r="O704" i="16"/>
  <c r="T704" i="16"/>
  <c r="O1845" i="16"/>
  <c r="T1845" i="16"/>
  <c r="O515" i="16"/>
  <c r="T515" i="16"/>
  <c r="O1285" i="16"/>
  <c r="T1285" i="16"/>
  <c r="O782" i="16"/>
  <c r="T782" i="16"/>
  <c r="O2030" i="16"/>
  <c r="T2030" i="16"/>
  <c r="O424" i="16"/>
  <c r="T424" i="16"/>
  <c r="O988" i="16"/>
  <c r="T988" i="16"/>
  <c r="O1169" i="16"/>
  <c r="T1169" i="16"/>
  <c r="O235" i="16"/>
  <c r="T235" i="16"/>
  <c r="O500" i="16"/>
  <c r="T500" i="16"/>
  <c r="O1615" i="16"/>
  <c r="T1615" i="16"/>
  <c r="O1019" i="16"/>
  <c r="T1019" i="16"/>
  <c r="O1655" i="16"/>
  <c r="T1655" i="16"/>
  <c r="O2350" i="16"/>
  <c r="T2350" i="16"/>
  <c r="O1588" i="16"/>
  <c r="T1588" i="16"/>
  <c r="O63" i="16"/>
  <c r="T63" i="16"/>
  <c r="O103" i="16"/>
  <c r="T103" i="16"/>
  <c r="O2547" i="16"/>
  <c r="T2547" i="16"/>
  <c r="O2382" i="16"/>
  <c r="T2382" i="16"/>
  <c r="O3012" i="16"/>
  <c r="T3012" i="16"/>
  <c r="O2940" i="16"/>
  <c r="T2940" i="16"/>
  <c r="O1848" i="16"/>
  <c r="T1848" i="16"/>
  <c r="O142" i="16"/>
  <c r="T142" i="16"/>
  <c r="O362" i="16"/>
  <c r="T362" i="16"/>
  <c r="O822" i="16"/>
  <c r="T822" i="16"/>
  <c r="O2007" i="16"/>
  <c r="T2007" i="16"/>
  <c r="O607" i="16"/>
  <c r="T607" i="16"/>
  <c r="O1358" i="16"/>
  <c r="T1358" i="16"/>
  <c r="O853" i="16"/>
  <c r="T853" i="16"/>
  <c r="O3623" i="16"/>
  <c r="T3623" i="16"/>
  <c r="O2521" i="16"/>
  <c r="T2521" i="16"/>
  <c r="O2667" i="16"/>
  <c r="T2667" i="16"/>
  <c r="O2357" i="16"/>
  <c r="T2357" i="16"/>
  <c r="O2255" i="16"/>
  <c r="T2255" i="16"/>
  <c r="O2310" i="16"/>
  <c r="T2310" i="16"/>
  <c r="O3368" i="16"/>
  <c r="T3368" i="16"/>
  <c r="O3698" i="16"/>
  <c r="T3698" i="16"/>
  <c r="O2984" i="16"/>
  <c r="T2984" i="16"/>
  <c r="O3316" i="16"/>
  <c r="T3316" i="16"/>
  <c r="O2429" i="16"/>
  <c r="T2429" i="16"/>
  <c r="O1780" i="16"/>
  <c r="T1780" i="16"/>
  <c r="O150" i="16"/>
  <c r="T150" i="16"/>
  <c r="O1518" i="16"/>
  <c r="T1518" i="16"/>
  <c r="O582" i="16"/>
  <c r="T582" i="16"/>
  <c r="O1405" i="16"/>
  <c r="T1405" i="16"/>
  <c r="O1170" i="16"/>
  <c r="T1170" i="16"/>
  <c r="O2639" i="16"/>
  <c r="T2639" i="16"/>
  <c r="O551" i="16"/>
  <c r="T551" i="16"/>
  <c r="O2123" i="16"/>
  <c r="T2123" i="16"/>
  <c r="O2443" i="16"/>
  <c r="T2443" i="16"/>
  <c r="O2749" i="16"/>
  <c r="T2749" i="16"/>
  <c r="O2770" i="16"/>
  <c r="T2770" i="16"/>
  <c r="O3100" i="16"/>
  <c r="T3100" i="16"/>
  <c r="O2729" i="16"/>
  <c r="T2729" i="16"/>
  <c r="O2821" i="16"/>
  <c r="T2821" i="16"/>
  <c r="O129" i="16"/>
  <c r="T129" i="16"/>
  <c r="O958" i="16"/>
  <c r="T958" i="16"/>
  <c r="O1454" i="16"/>
  <c r="T1454" i="16"/>
  <c r="O890" i="16"/>
  <c r="T890" i="16"/>
  <c r="O450" i="16"/>
  <c r="T450" i="16"/>
  <c r="O1760" i="16"/>
  <c r="T1760" i="16"/>
  <c r="O2003" i="16"/>
  <c r="T2003" i="16"/>
  <c r="O1370" i="16"/>
  <c r="T1370" i="16"/>
  <c r="O1189" i="16"/>
  <c r="T1189" i="16"/>
  <c r="O2535" i="16"/>
  <c r="T2535" i="16"/>
  <c r="O2296" i="16"/>
  <c r="T2296" i="16"/>
  <c r="O2299" i="16"/>
  <c r="T2299" i="16"/>
  <c r="O2605" i="16"/>
  <c r="T2605" i="16"/>
  <c r="O3092" i="16"/>
  <c r="T3092" i="16"/>
  <c r="O2997" i="16"/>
  <c r="T2997" i="16"/>
  <c r="O2956" i="16"/>
  <c r="T2956" i="16"/>
  <c r="O2567" i="16"/>
  <c r="T2567" i="16"/>
  <c r="O2585" i="16"/>
  <c r="T2585" i="16"/>
  <c r="O3780" i="16"/>
  <c r="T3780" i="16"/>
  <c r="O2371" i="16"/>
  <c r="T2371" i="16"/>
  <c r="O2677" i="16"/>
  <c r="T2677" i="16"/>
  <c r="O810" i="16"/>
  <c r="T810" i="16"/>
  <c r="O802" i="16"/>
  <c r="T802" i="16"/>
  <c r="O1708" i="16"/>
  <c r="T1708" i="16"/>
  <c r="O1732" i="16"/>
  <c r="T1732" i="16"/>
  <c r="O2390" i="16"/>
  <c r="T2390" i="16"/>
  <c r="O2151" i="16"/>
  <c r="T2151" i="16"/>
  <c r="O2156" i="16"/>
  <c r="T2156" i="16"/>
  <c r="O3278" i="16"/>
  <c r="T3278" i="16"/>
  <c r="O2853" i="16"/>
  <c r="T2853" i="16"/>
  <c r="O3184" i="16"/>
  <c r="T3184" i="16"/>
  <c r="O2813" i="16"/>
  <c r="T2813" i="16"/>
  <c r="O2423" i="16"/>
  <c r="T2423" i="16"/>
  <c r="O2441" i="16"/>
  <c r="T2441" i="16"/>
  <c r="O666" i="16"/>
  <c r="T666" i="16"/>
  <c r="O1110" i="16"/>
  <c r="T1110" i="16"/>
  <c r="O658" i="16"/>
  <c r="T658" i="16"/>
  <c r="O162" i="16"/>
  <c r="T162" i="16"/>
  <c r="O1784" i="16"/>
  <c r="T1784" i="16"/>
  <c r="O1474" i="16"/>
  <c r="T1474" i="16"/>
  <c r="O698" i="16"/>
  <c r="T698" i="16"/>
  <c r="O3527" i="16"/>
  <c r="T3527" i="16"/>
  <c r="O3690" i="16"/>
  <c r="T3690" i="16"/>
  <c r="O2119" i="16"/>
  <c r="T2119" i="16"/>
  <c r="O2211" i="16"/>
  <c r="T2211" i="16"/>
  <c r="O2116" i="16"/>
  <c r="T2116" i="16"/>
  <c r="O2621" i="16"/>
  <c r="T2621" i="16"/>
  <c r="O2587" i="16"/>
  <c r="T2587" i="16"/>
  <c r="O2551" i="16"/>
  <c r="T2551" i="16"/>
  <c r="O1174" i="16"/>
  <c r="T1174" i="16"/>
  <c r="O1820" i="16"/>
  <c r="T1820" i="16"/>
  <c r="O1406" i="16"/>
  <c r="T1406" i="16"/>
  <c r="O474" i="16"/>
  <c r="T474" i="16"/>
  <c r="O49" i="16"/>
  <c r="T49" i="16"/>
  <c r="N39" i="16"/>
  <c r="N40" i="16" s="1"/>
  <c r="O3760" i="16"/>
  <c r="T3760" i="16"/>
  <c r="O3227" i="16"/>
  <c r="T3227" i="16"/>
  <c r="O2493" i="16"/>
  <c r="T2493" i="16"/>
  <c r="O2837" i="16"/>
  <c r="T2837" i="16"/>
  <c r="O2447" i="16"/>
  <c r="T2447" i="16"/>
  <c r="O3736" i="16"/>
  <c r="T3736" i="16"/>
  <c r="O3804" i="16"/>
  <c r="T3804" i="16"/>
  <c r="O2701" i="16"/>
  <c r="T2701" i="16"/>
  <c r="O3678" i="16"/>
  <c r="T3678" i="16"/>
  <c r="O1006" i="16"/>
  <c r="T1006" i="16"/>
  <c r="O1318" i="16"/>
  <c r="T1318" i="16"/>
  <c r="O1612" i="16"/>
  <c r="T1612" i="16"/>
  <c r="O1808" i="16"/>
  <c r="T1808" i="16"/>
  <c r="O742" i="16"/>
  <c r="T742" i="16"/>
  <c r="O1250" i="16"/>
  <c r="T1250" i="16"/>
  <c r="O1371" i="16"/>
  <c r="T1371" i="16"/>
  <c r="O821" i="16"/>
  <c r="T821" i="16"/>
  <c r="O2314" i="16"/>
  <c r="T2314" i="16"/>
  <c r="O2286" i="16"/>
  <c r="T2286" i="16"/>
  <c r="O2569" i="16"/>
  <c r="T2569" i="16"/>
  <c r="O2191" i="16"/>
  <c r="T2191" i="16"/>
  <c r="O3476" i="16"/>
  <c r="T3476" i="16"/>
  <c r="O3723" i="16"/>
  <c r="T3723" i="16"/>
  <c r="O1868" i="16"/>
  <c r="T1868" i="16"/>
  <c r="O950" i="16"/>
  <c r="T950" i="16"/>
  <c r="O1322" i="16"/>
  <c r="T1322" i="16"/>
  <c r="O774" i="16"/>
  <c r="T774" i="16"/>
  <c r="O685" i="16"/>
  <c r="T685" i="16"/>
  <c r="O554" i="16"/>
  <c r="T554" i="16"/>
  <c r="O1947" i="16"/>
  <c r="T1947" i="16"/>
  <c r="O2793" i="16"/>
  <c r="T2793" i="16"/>
  <c r="O3155" i="16"/>
  <c r="T3155" i="16"/>
  <c r="O2063" i="16"/>
  <c r="T2063" i="16"/>
  <c r="O3578" i="16"/>
  <c r="T3578" i="16"/>
  <c r="O2159" i="16"/>
  <c r="T2159" i="16"/>
  <c r="O2413" i="16"/>
  <c r="T2413" i="16"/>
  <c r="O3392" i="16"/>
  <c r="T3392" i="16"/>
  <c r="O1442" i="16"/>
  <c r="T1442" i="16"/>
  <c r="O938" i="16"/>
  <c r="T938" i="16"/>
  <c r="O618" i="16"/>
  <c r="T618" i="16"/>
  <c r="O1772" i="16"/>
  <c r="T1772" i="16"/>
  <c r="O454" i="16"/>
  <c r="T454" i="16"/>
  <c r="O2649" i="16"/>
  <c r="T2649" i="16"/>
  <c r="O2980" i="16"/>
  <c r="T2980" i="16"/>
  <c r="O1920" i="16"/>
  <c r="T1920" i="16"/>
  <c r="O3104" i="16"/>
  <c r="T3104" i="16"/>
  <c r="O3434" i="16"/>
  <c r="T3434" i="16"/>
  <c r="O3761" i="16"/>
  <c r="T3761" i="16"/>
  <c r="O2405" i="16"/>
  <c r="T2405" i="16"/>
  <c r="O3791" i="16"/>
  <c r="T3791" i="16"/>
  <c r="O3443" i="16"/>
  <c r="T3443" i="16"/>
  <c r="O3373" i="16"/>
  <c r="T3373" i="16"/>
  <c r="O3176" i="16"/>
  <c r="T3176" i="16"/>
  <c r="O3506" i="16"/>
  <c r="T3506" i="16"/>
  <c r="O1991" i="16"/>
  <c r="T1991" i="16"/>
  <c r="O794" i="16"/>
  <c r="T794" i="16"/>
  <c r="O1182" i="16"/>
  <c r="T1182" i="16"/>
  <c r="O1364" i="16"/>
  <c r="T1364" i="16"/>
  <c r="O310" i="16"/>
  <c r="T310" i="16"/>
  <c r="O1546" i="16"/>
  <c r="T1546" i="16"/>
  <c r="O2928" i="16"/>
  <c r="T2928" i="16"/>
  <c r="O2765" i="16"/>
  <c r="T2765" i="16"/>
  <c r="O1620" i="16"/>
  <c r="T1620" i="16"/>
  <c r="O3019" i="16"/>
  <c r="T3019" i="16"/>
  <c r="O2012" i="16"/>
  <c r="T2012" i="16"/>
  <c r="O1955" i="16"/>
  <c r="T1955" i="16"/>
  <c r="O1574" i="16"/>
  <c r="T1574" i="16"/>
  <c r="O1469" i="16"/>
  <c r="T1469" i="16"/>
  <c r="O298" i="16"/>
  <c r="T298" i="16"/>
  <c r="O1366" i="16"/>
  <c r="T1366" i="16"/>
  <c r="O2779" i="16"/>
  <c r="T2779" i="16"/>
  <c r="O186" i="16"/>
  <c r="T186" i="16"/>
  <c r="O1222" i="16"/>
  <c r="T1222" i="16"/>
  <c r="O2554" i="16"/>
  <c r="T2554" i="16"/>
  <c r="O2633" i="16"/>
  <c r="T2633" i="16"/>
  <c r="O2444" i="16"/>
  <c r="T2444" i="16"/>
  <c r="O2751" i="16"/>
  <c r="T2751" i="16"/>
  <c r="O2781" i="16"/>
  <c r="T2781" i="16"/>
  <c r="O3111" i="16"/>
  <c r="T3111" i="16"/>
  <c r="O2542" i="16"/>
  <c r="T2542" i="16"/>
  <c r="O2783" i="16"/>
  <c r="T2783" i="16"/>
  <c r="O2556" i="16"/>
  <c r="T2556" i="16"/>
  <c r="O2622" i="16"/>
  <c r="T2622" i="16"/>
  <c r="O1477" i="16"/>
  <c r="T1477" i="16"/>
  <c r="O3181" i="16"/>
  <c r="T3181" i="16"/>
  <c r="O3680" i="16"/>
  <c r="T3680" i="16"/>
  <c r="O2188" i="16"/>
  <c r="T2188" i="16"/>
  <c r="O3573" i="16"/>
  <c r="T3573" i="16"/>
  <c r="O3532" i="16"/>
  <c r="T3532" i="16"/>
  <c r="O3162" i="16"/>
  <c r="T3162" i="16"/>
  <c r="O2628" i="16"/>
  <c r="T2628" i="16"/>
  <c r="O2694" i="16"/>
  <c r="T2694" i="16"/>
  <c r="O1548" i="16"/>
  <c r="T1548" i="16"/>
  <c r="O2948" i="16"/>
  <c r="T2948" i="16"/>
  <c r="O3253" i="16"/>
  <c r="T3253" i="16"/>
  <c r="O1529" i="16"/>
  <c r="T1529" i="16"/>
  <c r="O596" i="16"/>
  <c r="T596" i="16"/>
  <c r="O1702" i="16"/>
  <c r="T1702" i="16"/>
  <c r="O371" i="16"/>
  <c r="T371" i="16"/>
  <c r="O1751" i="16"/>
  <c r="T1751" i="16"/>
  <c r="O1141" i="16"/>
  <c r="T1141" i="16"/>
  <c r="O638" i="16"/>
  <c r="T638" i="16"/>
  <c r="O1885" i="16"/>
  <c r="T1885" i="16"/>
  <c r="O280" i="16"/>
  <c r="T280" i="16"/>
  <c r="O1431" i="16"/>
  <c r="T1431" i="16"/>
  <c r="O844" i="16"/>
  <c r="T844" i="16"/>
  <c r="O1326" i="16"/>
  <c r="T1326" i="16"/>
  <c r="O356" i="16"/>
  <c r="T356" i="16"/>
  <c r="O1472" i="16"/>
  <c r="T1472" i="16"/>
  <c r="O153" i="16"/>
  <c r="T153" i="16"/>
  <c r="O876" i="16"/>
  <c r="T876" i="16"/>
  <c r="O1487" i="16"/>
  <c r="T1487" i="16"/>
  <c r="O997" i="16"/>
  <c r="T997" i="16"/>
  <c r="O1801" i="16"/>
  <c r="T1801" i="16"/>
  <c r="O845" i="16"/>
  <c r="T845" i="16"/>
  <c r="O2798" i="16"/>
  <c r="T2798" i="16"/>
  <c r="O1922" i="16"/>
  <c r="T1922" i="16"/>
  <c r="O951" i="16"/>
  <c r="T951" i="16"/>
  <c r="O2300" i="16"/>
  <c r="T2300" i="16"/>
  <c r="O2606" i="16"/>
  <c r="T2606" i="16"/>
  <c r="O2637" i="16"/>
  <c r="T2637" i="16"/>
  <c r="O2967" i="16"/>
  <c r="T2967" i="16"/>
  <c r="O2740" i="16"/>
  <c r="T2740" i="16"/>
  <c r="O2478" i="16"/>
  <c r="T2478" i="16"/>
  <c r="O1332" i="16"/>
  <c r="T1332" i="16"/>
  <c r="O3037" i="16"/>
  <c r="T3037" i="16"/>
  <c r="O3536" i="16"/>
  <c r="T3536" i="16"/>
  <c r="O3521" i="16"/>
  <c r="T3521" i="16"/>
  <c r="O3429" i="16"/>
  <c r="T3429" i="16"/>
  <c r="O3771" i="16"/>
  <c r="T3771" i="16"/>
  <c r="O3058" i="16"/>
  <c r="T3058" i="16"/>
  <c r="O3389" i="16"/>
  <c r="T3389" i="16"/>
  <c r="O3017" i="16"/>
  <c r="T3017" i="16"/>
  <c r="O2484" i="16"/>
  <c r="T2484" i="16"/>
  <c r="O2550" i="16"/>
  <c r="T2550" i="16"/>
  <c r="O1404" i="16"/>
  <c r="T1404" i="16"/>
  <c r="O3109" i="16"/>
  <c r="T3109" i="16"/>
  <c r="O1385" i="16"/>
  <c r="T1385" i="16"/>
  <c r="O451" i="16"/>
  <c r="T451" i="16"/>
  <c r="O417" i="16"/>
  <c r="T417" i="16"/>
  <c r="O1557" i="16"/>
  <c r="T1557" i="16"/>
  <c r="O215" i="16"/>
  <c r="T215" i="16"/>
  <c r="O1080" i="16"/>
  <c r="T1080" i="16"/>
  <c r="O495" i="16"/>
  <c r="T495" i="16"/>
  <c r="O1741" i="16"/>
  <c r="T1741" i="16"/>
  <c r="O1287" i="16"/>
  <c r="T1287" i="16"/>
  <c r="O701" i="16"/>
  <c r="T701" i="16"/>
  <c r="O881" i="16"/>
  <c r="T881" i="16"/>
  <c r="O200" i="16"/>
  <c r="T200" i="16"/>
  <c r="O1328" i="16"/>
  <c r="T1328" i="16"/>
  <c r="O2049" i="16"/>
  <c r="T2049" i="16"/>
  <c r="O731" i="16"/>
  <c r="T731" i="16"/>
  <c r="O1307" i="16"/>
  <c r="T1307" i="16"/>
  <c r="O851" i="16"/>
  <c r="T851" i="16"/>
  <c r="O584" i="16"/>
  <c r="T584" i="16"/>
  <c r="O2442" i="16"/>
  <c r="T2442" i="16"/>
  <c r="O2025" i="16"/>
  <c r="T2025" i="16"/>
  <c r="O3683" i="16"/>
  <c r="T3683" i="16"/>
  <c r="O1939" i="16"/>
  <c r="T1939" i="16"/>
  <c r="O1823" i="16"/>
  <c r="T1823" i="16"/>
  <c r="O2635" i="16"/>
  <c r="T2635" i="16"/>
  <c r="O2941" i="16"/>
  <c r="T2941" i="16"/>
  <c r="O2420" i="16"/>
  <c r="T2420" i="16"/>
  <c r="O2726" i="16"/>
  <c r="T2726" i="16"/>
  <c r="O2943" i="16"/>
  <c r="T2943" i="16"/>
  <c r="O2716" i="16"/>
  <c r="T2716" i="16"/>
  <c r="O2327" i="16"/>
  <c r="T2327" i="16"/>
  <c r="O2345" i="16"/>
  <c r="T2345" i="16"/>
  <c r="O3175" i="16"/>
  <c r="T3175" i="16"/>
  <c r="O2028" i="16"/>
  <c r="T2028" i="16"/>
  <c r="O3427" i="16"/>
  <c r="T3427" i="16"/>
  <c r="O3733" i="16"/>
  <c r="T3733" i="16"/>
  <c r="O3398" i="16"/>
  <c r="T3398" i="16"/>
  <c r="O2973" i="16"/>
  <c r="T2973" i="16"/>
  <c r="O3304" i="16"/>
  <c r="T3304" i="16"/>
  <c r="O2788" i="16"/>
  <c r="T2788" i="16"/>
  <c r="O2399" i="16"/>
  <c r="T2399" i="16"/>
  <c r="O1533" i="16"/>
  <c r="T1533" i="16"/>
  <c r="O506" i="16"/>
  <c r="T506" i="16"/>
  <c r="O425" i="16"/>
  <c r="T425" i="16"/>
  <c r="O715" i="16"/>
  <c r="T715" i="16"/>
  <c r="O538" i="16"/>
  <c r="T538" i="16"/>
  <c r="O779" i="16"/>
  <c r="T779" i="16"/>
  <c r="O1537" i="16"/>
  <c r="T1537" i="16"/>
  <c r="O1851" i="16"/>
  <c r="T1851" i="16"/>
  <c r="O1684" i="16"/>
  <c r="T1684" i="16"/>
  <c r="O281" i="16"/>
  <c r="T281" i="16"/>
  <c r="O176" i="16"/>
  <c r="T176" i="16"/>
  <c r="O309" i="16"/>
  <c r="T309" i="16"/>
  <c r="O1448" i="16"/>
  <c r="T1448" i="16"/>
  <c r="O108" i="16"/>
  <c r="T108" i="16"/>
  <c r="O884" i="16"/>
  <c r="T884" i="16"/>
  <c r="O3479" i="16"/>
  <c r="T3479" i="16"/>
  <c r="O3629" i="16"/>
  <c r="T3629" i="16"/>
  <c r="O2364" i="16"/>
  <c r="T2364" i="16"/>
  <c r="O2432" i="16"/>
  <c r="T2432" i="16"/>
  <c r="O2738" i="16"/>
  <c r="T2738" i="16"/>
  <c r="O2182" i="16"/>
  <c r="T2182" i="16"/>
  <c r="O2385" i="16"/>
  <c r="T2385" i="16"/>
  <c r="O2728" i="16"/>
  <c r="T2728" i="16"/>
  <c r="O2212" i="16"/>
  <c r="T2212" i="16"/>
  <c r="O2113" i="16"/>
  <c r="T2113" i="16"/>
  <c r="O2166" i="16"/>
  <c r="T2166" i="16"/>
  <c r="O3296" i="16"/>
  <c r="T3296" i="16"/>
  <c r="O3601" i="16"/>
  <c r="T3601" i="16"/>
  <c r="O3224" i="16"/>
  <c r="T3224" i="16"/>
  <c r="O3554" i="16"/>
  <c r="T3554" i="16"/>
  <c r="O3087" i="16"/>
  <c r="T3087" i="16"/>
  <c r="O2268" i="16"/>
  <c r="T2268" i="16"/>
  <c r="O2284" i="16"/>
  <c r="T2284" i="16"/>
  <c r="O2184" i="16"/>
  <c r="T2184" i="16"/>
  <c r="O2237" i="16"/>
  <c r="T2237" i="16"/>
  <c r="O1104" i="16"/>
  <c r="T1104" i="16"/>
  <c r="O1634" i="16"/>
  <c r="T1634" i="16"/>
  <c r="O1048" i="16"/>
  <c r="T1048" i="16"/>
  <c r="O1567" i="16"/>
  <c r="T1567" i="16"/>
  <c r="O261" i="16"/>
  <c r="T261" i="16"/>
  <c r="O1401" i="16"/>
  <c r="T1401" i="16"/>
  <c r="O58" i="16"/>
  <c r="T58" i="16"/>
  <c r="O1224" i="16"/>
  <c r="T1224" i="16"/>
  <c r="O781" i="16"/>
  <c r="T781" i="16"/>
  <c r="O1919" i="16"/>
  <c r="T1919" i="16"/>
  <c r="O757" i="16"/>
  <c r="T757" i="16"/>
  <c r="O1131" i="16"/>
  <c r="T1131" i="16"/>
  <c r="O543" i="16"/>
  <c r="T543" i="16"/>
  <c r="O1408" i="16"/>
  <c r="T1408" i="16"/>
  <c r="O785" i="16"/>
  <c r="T785" i="16"/>
  <c r="O1025" i="16"/>
  <c r="T1025" i="16"/>
  <c r="O1075" i="16"/>
  <c r="T1075" i="16"/>
  <c r="O753" i="16"/>
  <c r="T753" i="16"/>
  <c r="O1173" i="16"/>
  <c r="T1173" i="16"/>
  <c r="O1139" i="16"/>
  <c r="T1139" i="16"/>
  <c r="O696" i="16"/>
  <c r="T696" i="16"/>
  <c r="O252" i="16"/>
  <c r="T252" i="16"/>
  <c r="O2594" i="16"/>
  <c r="T2594" i="16"/>
  <c r="O3784" i="16"/>
  <c r="T3784" i="16"/>
  <c r="O2242" i="16"/>
  <c r="T2242" i="16"/>
  <c r="O2584" i="16"/>
  <c r="T2584" i="16"/>
  <c r="O2068" i="16"/>
  <c r="T2068" i="16"/>
  <c r="O3767" i="16"/>
  <c r="T3767" i="16"/>
  <c r="O2022" i="16"/>
  <c r="T2022" i="16"/>
  <c r="O1906" i="16"/>
  <c r="T1906" i="16"/>
  <c r="O3457" i="16"/>
  <c r="T3457" i="16"/>
  <c r="O3079" i="16"/>
  <c r="T3079" i="16"/>
  <c r="O3410" i="16"/>
  <c r="T3410" i="16"/>
  <c r="O3028" i="16"/>
  <c r="T3028" i="16"/>
  <c r="O2602" i="16"/>
  <c r="T2602" i="16"/>
  <c r="O2124" i="16"/>
  <c r="T2124" i="16"/>
  <c r="O2141" i="16"/>
  <c r="T2141" i="16"/>
  <c r="O2094" i="16"/>
  <c r="T2094" i="16"/>
  <c r="O1980" i="16"/>
  <c r="T1980" i="16"/>
  <c r="O1492" i="16"/>
  <c r="T1492" i="16"/>
  <c r="O904" i="16"/>
  <c r="T904" i="16"/>
  <c r="O296" i="16"/>
  <c r="T296" i="16"/>
  <c r="O1411" i="16"/>
  <c r="T1411" i="16"/>
  <c r="O1257" i="16"/>
  <c r="T1257" i="16"/>
  <c r="O2074" i="16"/>
  <c r="T2074" i="16"/>
  <c r="O637" i="16"/>
  <c r="T637" i="16"/>
  <c r="O1118" i="16"/>
  <c r="T1118" i="16"/>
  <c r="O400" i="16"/>
  <c r="T400" i="16"/>
  <c r="O1263" i="16"/>
  <c r="T1263" i="16"/>
  <c r="O641" i="16"/>
  <c r="T641" i="16"/>
  <c r="O883" i="16"/>
  <c r="T883" i="16"/>
  <c r="O931" i="16"/>
  <c r="T931" i="16"/>
  <c r="O1915" i="16"/>
  <c r="T1915" i="16"/>
  <c r="O1989" i="16"/>
  <c r="T1989" i="16"/>
  <c r="O553" i="16"/>
  <c r="T553" i="16"/>
  <c r="O519" i="16"/>
  <c r="T519" i="16"/>
  <c r="O2077" i="16"/>
  <c r="T2077" i="16"/>
  <c r="O2100" i="16"/>
  <c r="T2100" i="16"/>
  <c r="O2145" i="16"/>
  <c r="T2145" i="16"/>
  <c r="O2450" i="16"/>
  <c r="T2450" i="16"/>
  <c r="O2235" i="16"/>
  <c r="T2235" i="16"/>
  <c r="O2097" i="16"/>
  <c r="T2097" i="16"/>
  <c r="O2440" i="16"/>
  <c r="T2440" i="16"/>
  <c r="O1925" i="16"/>
  <c r="T1925" i="16"/>
  <c r="O3624" i="16"/>
  <c r="T3624" i="16"/>
  <c r="O1877" i="16"/>
  <c r="T1877" i="16"/>
  <c r="O1762" i="16"/>
  <c r="T1762" i="16"/>
  <c r="O3313" i="16"/>
  <c r="T3313" i="16"/>
  <c r="O3267" i="16"/>
  <c r="T3267" i="16"/>
  <c r="O2800" i="16"/>
  <c r="T2800" i="16"/>
  <c r="O1997" i="16"/>
  <c r="T1997" i="16"/>
  <c r="O3695" i="16"/>
  <c r="T3695" i="16"/>
  <c r="O1950" i="16"/>
  <c r="T1950" i="16"/>
  <c r="O1347" i="16"/>
  <c r="T1347" i="16"/>
  <c r="O760" i="16"/>
  <c r="T760" i="16"/>
  <c r="O1085" i="16"/>
  <c r="T1085" i="16"/>
  <c r="O151" i="16"/>
  <c r="T151" i="16"/>
  <c r="O991" i="16"/>
  <c r="T991" i="16"/>
  <c r="O1113" i="16"/>
  <c r="T1113" i="16"/>
  <c r="O791" i="16"/>
  <c r="T791" i="16"/>
  <c r="O1918" i="16"/>
  <c r="T1918" i="16"/>
  <c r="O492" i="16"/>
  <c r="T492" i="16"/>
  <c r="O1055" i="16"/>
  <c r="T1055" i="16"/>
  <c r="O471" i="16"/>
  <c r="T471" i="16"/>
  <c r="O255" i="16"/>
  <c r="T255" i="16"/>
  <c r="O1120" i="16"/>
  <c r="T1120" i="16"/>
  <c r="O496" i="16"/>
  <c r="T496" i="16"/>
  <c r="O1722" i="16"/>
  <c r="T1722" i="16"/>
  <c r="O787" i="16"/>
  <c r="T787" i="16"/>
  <c r="O1771" i="16"/>
  <c r="T1771" i="16"/>
  <c r="O465" i="16"/>
  <c r="T465" i="16"/>
  <c r="O1881" i="16"/>
  <c r="T1881" i="16"/>
  <c r="O561" i="16"/>
  <c r="T561" i="16"/>
  <c r="O1811" i="16"/>
  <c r="T1811" i="16"/>
  <c r="O737" i="16"/>
  <c r="T737" i="16"/>
  <c r="O3225" i="16"/>
  <c r="T3225" i="16"/>
  <c r="O3574" i="16"/>
  <c r="T3574" i="16"/>
  <c r="O1817" i="16"/>
  <c r="T1817" i="16"/>
  <c r="O3751" i="16"/>
  <c r="T3751" i="16"/>
  <c r="O2270" i="16"/>
  <c r="T2270" i="16"/>
  <c r="O3693" i="16"/>
  <c r="T3693" i="16"/>
  <c r="O2200" i="16"/>
  <c r="T2200" i="16"/>
  <c r="O2638" i="16"/>
  <c r="T2638" i="16"/>
  <c r="O2979" i="16"/>
  <c r="T2979" i="16"/>
  <c r="O1140" i="16"/>
  <c r="T1140" i="16"/>
  <c r="O2540" i="16"/>
  <c r="T2540" i="16"/>
  <c r="O2844" i="16"/>
  <c r="T2844" i="16"/>
  <c r="O3823" i="16"/>
  <c r="T3823" i="16"/>
  <c r="O3765" i="16"/>
  <c r="T3765" i="16"/>
  <c r="O1424" i="16"/>
  <c r="T1424" i="16"/>
  <c r="O1473" i="16"/>
  <c r="T1473" i="16"/>
  <c r="O83" i="16"/>
  <c r="T83" i="16"/>
  <c r="O1886" i="16"/>
  <c r="T1886" i="16"/>
  <c r="O339" i="16"/>
  <c r="T339" i="16"/>
  <c r="O112" i="16"/>
  <c r="T112" i="16"/>
  <c r="O1193" i="16"/>
  <c r="T1193" i="16"/>
  <c r="O823" i="16"/>
  <c r="T823" i="16"/>
  <c r="O1952" i="16"/>
  <c r="T1952" i="16"/>
  <c r="O645" i="16"/>
  <c r="T645" i="16"/>
  <c r="O1208" i="16"/>
  <c r="T1208" i="16"/>
  <c r="O1175" i="16"/>
  <c r="T1175" i="16"/>
  <c r="O733" i="16"/>
  <c r="T733" i="16"/>
  <c r="O1393" i="16"/>
  <c r="T1393" i="16"/>
  <c r="O831" i="16"/>
  <c r="T831" i="16"/>
  <c r="O928" i="16"/>
  <c r="T928" i="16"/>
  <c r="O1108" i="16"/>
  <c r="T1108" i="16"/>
  <c r="O208" i="16"/>
  <c r="T208" i="16"/>
  <c r="O3500" i="16"/>
  <c r="T3500" i="16"/>
  <c r="O3842" i="16"/>
  <c r="T3842" i="16"/>
  <c r="O3275" i="16"/>
  <c r="T3275" i="16"/>
  <c r="O3604" i="16"/>
  <c r="T3604" i="16"/>
  <c r="O3701" i="16"/>
  <c r="T3701" i="16"/>
  <c r="O3288" i="16"/>
  <c r="T3288" i="16"/>
  <c r="O3354" i="16"/>
  <c r="T3354" i="16"/>
  <c r="O2174" i="16"/>
  <c r="T2174" i="16"/>
  <c r="O3596" i="16"/>
  <c r="T3596" i="16"/>
  <c r="O3762" i="16"/>
  <c r="T3762" i="16"/>
  <c r="O2907" i="16"/>
  <c r="T2907" i="16"/>
  <c r="O2824" i="16"/>
  <c r="T2824" i="16"/>
  <c r="O2164" i="16"/>
  <c r="T2164" i="16"/>
  <c r="O3630" i="16"/>
  <c r="T3630" i="16"/>
  <c r="O2246" i="16"/>
  <c r="T2246" i="16"/>
  <c r="O3667" i="16"/>
  <c r="T3667" i="16"/>
  <c r="O2173" i="16"/>
  <c r="T2173" i="16"/>
  <c r="O1265" i="16"/>
  <c r="T1265" i="16"/>
  <c r="O1555" i="16"/>
  <c r="T1555" i="16"/>
  <c r="O457" i="16"/>
  <c r="T457" i="16"/>
  <c r="O1861" i="16"/>
  <c r="T1861" i="16"/>
  <c r="O1001" i="16"/>
  <c r="T1001" i="16"/>
  <c r="O1144" i="16"/>
  <c r="T1144" i="16"/>
  <c r="O1745" i="16"/>
  <c r="T1745" i="16"/>
  <c r="O811" i="16"/>
  <c r="T811" i="16"/>
  <c r="O1339" i="16"/>
  <c r="T1339" i="16"/>
  <c r="O45" i="16"/>
  <c r="T45" i="16"/>
  <c r="O1197" i="16"/>
  <c r="T1197" i="16"/>
  <c r="O2014" i="16"/>
  <c r="T2014" i="16"/>
  <c r="O576" i="16"/>
  <c r="T576" i="16"/>
  <c r="O949" i="16"/>
  <c r="T949" i="16"/>
  <c r="O1633" i="16"/>
  <c r="T1633" i="16"/>
  <c r="O2937" i="16"/>
  <c r="T2937" i="16"/>
  <c r="O3616" i="16"/>
  <c r="T3616" i="16"/>
  <c r="O3101" i="16"/>
  <c r="T3101" i="16"/>
  <c r="O3367" i="16"/>
  <c r="T3367" i="16"/>
  <c r="O2185" i="16"/>
  <c r="T2185" i="16"/>
  <c r="O3462" i="16"/>
  <c r="T3462" i="16"/>
  <c r="O3769" i="16"/>
  <c r="T3769" i="16"/>
  <c r="O2349" i="16"/>
  <c r="T2349" i="16"/>
  <c r="O2692" i="16"/>
  <c r="T2692" i="16"/>
  <c r="O2303" i="16"/>
  <c r="T2303" i="16"/>
  <c r="O2321" i="16"/>
  <c r="T2321" i="16"/>
  <c r="O3731" i="16"/>
  <c r="T3731" i="16"/>
  <c r="O1986" i="16"/>
  <c r="T1986" i="16"/>
  <c r="O2252" i="16"/>
  <c r="T2252" i="16"/>
  <c r="O3535" i="16"/>
  <c r="T3535" i="16"/>
  <c r="O3841" i="16"/>
  <c r="T3841" i="16"/>
  <c r="O3794" i="16"/>
  <c r="T3794" i="16"/>
  <c r="O1135" i="16"/>
  <c r="T1135" i="16"/>
  <c r="O860" i="16"/>
  <c r="T860" i="16"/>
  <c r="O1163" i="16"/>
  <c r="T1163" i="16"/>
  <c r="O827" i="16"/>
  <c r="T827" i="16"/>
  <c r="O182" i="16"/>
  <c r="T182" i="16"/>
  <c r="O1585" i="16"/>
  <c r="T1585" i="16"/>
  <c r="O1455" i="16"/>
  <c r="T1455" i="16"/>
  <c r="O868" i="16"/>
  <c r="T868" i="16"/>
  <c r="O905" i="16"/>
  <c r="T905" i="16"/>
  <c r="O536" i="16"/>
  <c r="T536" i="16"/>
  <c r="O1663" i="16"/>
  <c r="T1663" i="16"/>
  <c r="O357" i="16"/>
  <c r="T357" i="16"/>
  <c r="O1917" i="16"/>
  <c r="T1917" i="16"/>
  <c r="O599" i="16"/>
  <c r="T599" i="16"/>
  <c r="O1858" i="16"/>
  <c r="T1858" i="16"/>
  <c r="O444" i="16"/>
  <c r="T444" i="16"/>
  <c r="O817" i="16"/>
  <c r="T817" i="16"/>
  <c r="O544" i="16"/>
  <c r="T544" i="16"/>
  <c r="O1226" i="16"/>
  <c r="T1226" i="16"/>
  <c r="O640" i="16"/>
  <c r="T640" i="16"/>
  <c r="O678" i="16"/>
  <c r="T678" i="16"/>
  <c r="O1893" i="16"/>
  <c r="T1893" i="16"/>
  <c r="O2400" i="16"/>
  <c r="T2400" i="16"/>
  <c r="O1649" i="16"/>
  <c r="T1649" i="16"/>
  <c r="O3213" i="16"/>
  <c r="T3213" i="16"/>
  <c r="O3544" i="16"/>
  <c r="T3544" i="16"/>
  <c r="O2987" i="16"/>
  <c r="T2987" i="16"/>
  <c r="O3315" i="16"/>
  <c r="T3315" i="16"/>
  <c r="O3216" i="16"/>
  <c r="T3216" i="16"/>
  <c r="O3233" i="16"/>
  <c r="T3233" i="16"/>
  <c r="O2999" i="16"/>
  <c r="T2999" i="16"/>
  <c r="O3054" i="16"/>
  <c r="T3054" i="16"/>
  <c r="O3307" i="16"/>
  <c r="T3307" i="16"/>
  <c r="O3613" i="16"/>
  <c r="T3613" i="16"/>
  <c r="O2618" i="16"/>
  <c r="T2618" i="16"/>
  <c r="O2536" i="16"/>
  <c r="T2536" i="16"/>
  <c r="O1878" i="16"/>
  <c r="T1878" i="16"/>
  <c r="O3126" i="16"/>
  <c r="T3126" i="16"/>
  <c r="O3379" i="16"/>
  <c r="T3379" i="16"/>
  <c r="O3685" i="16"/>
  <c r="T3685" i="16"/>
  <c r="O1027" i="16"/>
  <c r="T1027" i="16"/>
  <c r="O1269" i="16"/>
  <c r="T1269" i="16"/>
  <c r="O169" i="16"/>
  <c r="T169" i="16"/>
  <c r="O1572" i="16"/>
  <c r="T1572" i="16"/>
  <c r="O1070" i="16"/>
  <c r="T1070" i="16"/>
  <c r="O712" i="16"/>
  <c r="T712" i="16"/>
  <c r="O1863" i="16"/>
  <c r="T1863" i="16"/>
  <c r="O233" i="16"/>
  <c r="T233" i="16"/>
  <c r="O789" i="16"/>
  <c r="T789" i="16"/>
  <c r="O1905" i="16"/>
  <c r="T1905" i="16"/>
  <c r="O587" i="16"/>
  <c r="T587" i="16"/>
  <c r="O1690" i="16"/>
  <c r="T1690" i="16"/>
  <c r="O288" i="16"/>
  <c r="T288" i="16"/>
  <c r="O2040" i="16"/>
  <c r="T2040" i="16"/>
  <c r="O1345" i="16"/>
  <c r="T1345" i="16"/>
  <c r="O841" i="16"/>
  <c r="T841" i="16"/>
  <c r="O2732" i="16"/>
  <c r="T2732" i="16"/>
  <c r="O3063" i="16"/>
  <c r="T3063" i="16"/>
  <c r="O3399" i="16"/>
  <c r="T3399" i="16"/>
  <c r="O2842" i="16"/>
  <c r="T2842" i="16"/>
  <c r="O3071" i="16"/>
  <c r="T3071" i="16"/>
  <c r="O3089" i="16"/>
  <c r="T3089" i="16"/>
  <c r="O2856" i="16"/>
  <c r="T2856" i="16"/>
  <c r="O2909" i="16"/>
  <c r="T2909" i="16"/>
  <c r="O3163" i="16"/>
  <c r="T3163" i="16"/>
  <c r="O2134" i="16"/>
  <c r="T2134" i="16"/>
  <c r="O2392" i="16"/>
  <c r="T2392" i="16"/>
  <c r="O3490" i="16"/>
  <c r="T3490" i="16"/>
  <c r="O3819" i="16"/>
  <c r="T3819" i="16"/>
  <c r="O3449" i="16"/>
  <c r="T3449" i="16"/>
  <c r="O2927" i="16"/>
  <c r="T2927" i="16"/>
  <c r="O2982" i="16"/>
  <c r="T2982" i="16"/>
  <c r="O1835" i="16"/>
  <c r="T1835" i="16"/>
  <c r="O3541" i="16"/>
  <c r="T3541" i="16"/>
  <c r="O833" i="16"/>
  <c r="T833" i="16"/>
  <c r="O1124" i="16"/>
  <c r="T1124" i="16"/>
  <c r="O1990" i="16"/>
  <c r="T1990" i="16"/>
  <c r="O671" i="16"/>
  <c r="T671" i="16"/>
  <c r="O1223" i="16"/>
  <c r="T1223" i="16"/>
  <c r="O1429" i="16"/>
  <c r="T1429" i="16"/>
  <c r="O926" i="16"/>
  <c r="T926" i="16"/>
  <c r="O568" i="16"/>
  <c r="T568" i="16"/>
  <c r="O1719" i="16"/>
  <c r="T1719" i="16"/>
  <c r="O88" i="16"/>
  <c r="T88" i="16"/>
  <c r="O1312" i="16"/>
  <c r="T1312" i="16"/>
  <c r="O644" i="16"/>
  <c r="T644" i="16"/>
  <c r="O1761" i="16"/>
  <c r="T1761" i="16"/>
  <c r="O131" i="16"/>
  <c r="T131" i="16"/>
  <c r="O1847" i="16"/>
  <c r="T1847" i="16"/>
  <c r="O152" i="16"/>
  <c r="T152" i="16"/>
  <c r="O2647" i="16"/>
  <c r="T2647" i="16"/>
  <c r="O2953" i="16"/>
  <c r="T2953" i="16"/>
  <c r="O3007" i="16"/>
  <c r="T3007" i="16"/>
  <c r="O3338" i="16"/>
  <c r="T3338" i="16"/>
  <c r="O2974" i="16"/>
  <c r="T2974" i="16"/>
  <c r="O3303" i="16"/>
  <c r="T3303" i="16"/>
  <c r="O2771" i="16"/>
  <c r="T2771" i="16"/>
  <c r="O2790" i="16"/>
  <c r="T2790" i="16"/>
  <c r="O2700" i="16"/>
  <c r="T2700" i="16"/>
  <c r="O2754" i="16"/>
  <c r="T2754" i="16"/>
  <c r="O2084" i="16"/>
  <c r="T2084" i="16"/>
  <c r="O2391" i="16"/>
  <c r="T2391" i="16"/>
  <c r="O3813" i="16"/>
  <c r="T3813" i="16"/>
  <c r="O2319" i="16"/>
  <c r="T2319" i="16"/>
  <c r="O3417" i="16"/>
  <c r="T3417" i="16"/>
  <c r="O3759" i="16"/>
  <c r="T3759" i="16"/>
  <c r="O3334" i="16"/>
  <c r="T3334" i="16"/>
  <c r="O3664" i="16"/>
  <c r="T3664" i="16"/>
  <c r="O2843" i="16"/>
  <c r="T2843" i="16"/>
  <c r="O2772" i="16"/>
  <c r="T2772" i="16"/>
  <c r="O2826" i="16"/>
  <c r="T2826" i="16"/>
  <c r="O1679" i="16"/>
  <c r="T1679" i="16"/>
  <c r="O1203" i="16"/>
  <c r="T1203" i="16"/>
  <c r="O580" i="16"/>
  <c r="T580" i="16"/>
  <c r="O1015" i="16"/>
  <c r="T1015" i="16"/>
  <c r="O1112" i="16"/>
  <c r="T1112" i="16"/>
  <c r="O1977" i="16"/>
  <c r="T1977" i="16"/>
  <c r="O659" i="16"/>
  <c r="T659" i="16"/>
  <c r="O1931" i="16"/>
  <c r="T1931" i="16"/>
  <c r="O1272" i="16"/>
  <c r="T1272" i="16"/>
  <c r="O1707" i="16"/>
  <c r="T1707" i="16"/>
  <c r="O76" i="16"/>
  <c r="T76" i="16"/>
  <c r="O583" i="16"/>
  <c r="T583" i="16"/>
  <c r="O1602" i="16"/>
  <c r="T1602" i="16"/>
  <c r="O631" i="16"/>
  <c r="T631" i="16"/>
  <c r="O285" i="16"/>
  <c r="T285" i="16"/>
  <c r="O1749" i="16"/>
  <c r="T1749" i="16"/>
  <c r="O2411" i="16"/>
  <c r="T2411" i="16"/>
  <c r="O2803" i="16"/>
  <c r="T2803" i="16"/>
  <c r="O1584" i="16"/>
  <c r="T1584" i="16"/>
  <c r="O137" i="16"/>
  <c r="T137" i="16"/>
  <c r="O738" i="16"/>
  <c r="T738" i="16"/>
  <c r="O1181" i="16"/>
  <c r="T1181" i="16"/>
  <c r="O1054" i="16"/>
  <c r="T1054" i="16"/>
  <c r="O266" i="16"/>
  <c r="T266" i="16"/>
  <c r="O2613" i="16"/>
  <c r="T2613" i="16"/>
  <c r="O2374" i="16"/>
  <c r="T2374" i="16"/>
  <c r="O3120" i="16"/>
  <c r="T3120" i="16"/>
  <c r="O3068" i="16"/>
  <c r="T3068" i="16"/>
  <c r="O2446" i="16"/>
  <c r="T2446" i="16"/>
  <c r="O2417" i="16"/>
  <c r="T2417" i="16"/>
  <c r="O2065" i="16"/>
  <c r="T2065" i="16"/>
  <c r="O2055" i="16"/>
  <c r="T2055" i="16"/>
  <c r="O1648" i="16"/>
  <c r="T1648" i="16"/>
  <c r="O1844" i="16"/>
  <c r="T1844" i="16"/>
  <c r="O1534" i="16"/>
  <c r="T1534" i="16"/>
  <c r="O190" i="16"/>
  <c r="T190" i="16"/>
  <c r="O1114" i="16"/>
  <c r="T1114" i="16"/>
  <c r="O133" i="16"/>
  <c r="T133" i="16"/>
  <c r="O1034" i="16"/>
  <c r="T1034" i="16"/>
  <c r="O244" i="16"/>
  <c r="T244" i="16"/>
  <c r="O1158" i="16"/>
  <c r="T1158" i="16"/>
  <c r="O1616" i="16"/>
  <c r="T1616" i="16"/>
  <c r="O2522" i="16"/>
  <c r="T2522" i="16"/>
  <c r="O2195" i="16"/>
  <c r="T2195" i="16"/>
  <c r="O2051" i="16"/>
  <c r="T2051" i="16"/>
  <c r="O2841" i="16"/>
  <c r="T2841" i="16"/>
  <c r="O3170" i="16"/>
  <c r="T3170" i="16"/>
  <c r="O2758" i="16"/>
  <c r="T2758" i="16"/>
  <c r="O1374" i="16"/>
  <c r="T1374" i="16"/>
  <c r="O438" i="16"/>
  <c r="T438" i="16"/>
  <c r="O1261" i="16"/>
  <c r="T1261" i="16"/>
  <c r="O2059" i="16"/>
  <c r="T2059" i="16"/>
  <c r="O862" i="16"/>
  <c r="T862" i="16"/>
  <c r="O3336" i="16"/>
  <c r="T3336" i="16"/>
  <c r="O3415" i="16"/>
  <c r="T3415" i="16"/>
  <c r="O2222" i="16"/>
  <c r="T2222" i="16"/>
  <c r="O2289" i="16"/>
  <c r="T2289" i="16"/>
  <c r="O2379" i="16"/>
  <c r="T2379" i="16"/>
  <c r="O3837" i="16"/>
  <c r="T3837" i="16"/>
  <c r="O3152" i="16"/>
  <c r="T3152" i="16"/>
  <c r="O2698" i="16"/>
  <c r="T2698" i="16"/>
  <c r="O2944" i="16"/>
  <c r="T2944" i="16"/>
  <c r="O3839" i="16"/>
  <c r="T3839" i="16"/>
  <c r="O1230" i="16"/>
  <c r="T1230" i="16"/>
  <c r="O117" i="16"/>
  <c r="T117" i="16"/>
  <c r="O946" i="16"/>
  <c r="T946" i="16"/>
  <c r="O1728" i="16"/>
  <c r="T1728" i="16"/>
  <c r="O614" i="16"/>
  <c r="T614" i="16"/>
  <c r="O2005" i="16"/>
  <c r="T2005" i="16"/>
  <c r="O610" i="16"/>
  <c r="T610" i="16"/>
  <c r="O2023" i="16"/>
  <c r="T2023" i="16"/>
  <c r="O706" i="16"/>
  <c r="T706" i="16"/>
  <c r="O254" i="16"/>
  <c r="T254" i="16"/>
  <c r="O3191" i="16"/>
  <c r="T3191" i="16"/>
  <c r="O3246" i="16"/>
  <c r="T3246" i="16"/>
  <c r="O3728" i="16"/>
  <c r="T3728" i="16"/>
  <c r="O3682" i="16"/>
  <c r="T3682" i="16"/>
  <c r="O3008" i="16"/>
  <c r="T3008" i="16"/>
  <c r="O2936" i="16"/>
  <c r="T2936" i="16"/>
  <c r="O2553" i="16"/>
  <c r="T2553" i="16"/>
  <c r="O2883" i="16"/>
  <c r="T2883" i="16"/>
  <c r="O2459" i="16"/>
  <c r="T2459" i="16"/>
  <c r="O3754" i="16"/>
  <c r="T3754" i="16"/>
  <c r="O1836" i="16"/>
  <c r="T1836" i="16"/>
  <c r="O1254" i="16"/>
  <c r="T1254" i="16"/>
  <c r="O1558" i="16"/>
  <c r="T1558" i="16"/>
  <c r="O1862" i="16"/>
  <c r="T1862" i="16"/>
  <c r="O306" i="16"/>
  <c r="T306" i="16"/>
  <c r="O3555" i="16"/>
  <c r="T3555" i="16"/>
  <c r="O3371" i="16"/>
  <c r="T3371" i="16"/>
  <c r="O3388" i="16"/>
  <c r="T3388" i="16"/>
  <c r="O3588" i="16"/>
  <c r="T3588" i="16"/>
  <c r="O2179" i="16"/>
  <c r="T2179" i="16"/>
  <c r="O2485" i="16"/>
  <c r="T2485" i="16"/>
  <c r="O2591" i="16"/>
  <c r="T2591" i="16"/>
  <c r="O2609" i="16"/>
  <c r="T2609" i="16"/>
  <c r="O2219" i="16"/>
  <c r="T2219" i="16"/>
  <c r="O2274" i="16"/>
  <c r="T2274" i="16"/>
  <c r="O2342" i="16"/>
  <c r="T2342" i="16"/>
  <c r="O2271" i="16"/>
  <c r="T2271" i="16"/>
  <c r="O106" i="16"/>
  <c r="T106" i="16"/>
  <c r="O469" i="16"/>
  <c r="T469" i="16"/>
  <c r="O1744" i="16"/>
  <c r="T1744" i="16"/>
  <c r="O260" i="16"/>
  <c r="T260" i="16"/>
  <c r="O1756" i="16"/>
  <c r="T1756" i="16"/>
  <c r="O898" i="16"/>
  <c r="T898" i="16"/>
  <c r="O146" i="16"/>
  <c r="T146" i="16"/>
  <c r="O1515" i="16"/>
  <c r="T1515" i="16"/>
  <c r="O3164" i="16"/>
  <c r="T3164" i="16"/>
  <c r="O3495" i="16"/>
  <c r="T3495" i="16"/>
  <c r="O3503" i="16"/>
  <c r="T3503" i="16"/>
  <c r="O2577" i="16"/>
  <c r="T2577" i="16"/>
  <c r="O2482" i="16"/>
  <c r="T2482" i="16"/>
  <c r="O2147" i="16"/>
  <c r="T2147" i="16"/>
  <c r="O2118" i="16"/>
  <c r="T2118" i="16"/>
  <c r="O3360" i="16"/>
  <c r="T3360" i="16"/>
  <c r="O3438" i="16"/>
  <c r="T3438" i="16"/>
  <c r="O284" i="16"/>
  <c r="T284" i="16"/>
  <c r="O238" i="16"/>
  <c r="T238" i="16"/>
  <c r="O1462" i="16"/>
  <c r="T1462" i="16"/>
  <c r="O60" i="16"/>
  <c r="T60" i="16"/>
  <c r="O327" i="16"/>
  <c r="T327" i="16"/>
  <c r="O1586" i="16"/>
  <c r="T1586" i="16"/>
  <c r="O522" i="16"/>
  <c r="T522" i="16"/>
  <c r="O886" i="16"/>
  <c r="T886" i="16"/>
  <c r="O87" i="16"/>
  <c r="T87" i="16"/>
  <c r="O1502" i="16"/>
  <c r="T1502" i="16"/>
  <c r="O398" i="16"/>
  <c r="T398" i="16"/>
  <c r="O1333" i="16"/>
  <c r="T1333" i="16"/>
  <c r="O3266" i="16"/>
  <c r="T3266" i="16"/>
  <c r="O3286" i="16"/>
  <c r="T3286" i="16"/>
  <c r="O3082" i="16"/>
  <c r="T3082" i="16"/>
  <c r="O3300" i="16"/>
  <c r="T3300" i="16"/>
  <c r="O3391" i="16"/>
  <c r="T3391" i="16"/>
  <c r="O3722" i="16"/>
  <c r="T3722" i="16"/>
  <c r="O3660" i="16"/>
  <c r="T3660" i="16"/>
  <c r="O2557" i="16"/>
  <c r="T2557" i="16"/>
  <c r="O3464" i="16"/>
  <c r="T3464" i="16"/>
  <c r="O1082" i="16"/>
  <c r="T1082" i="16"/>
  <c r="O762" i="16"/>
  <c r="T762" i="16"/>
  <c r="O1470" i="16"/>
  <c r="T1470" i="16"/>
  <c r="O1106" i="16"/>
  <c r="T1106" i="16"/>
  <c r="O2079" i="16"/>
  <c r="T2079" i="16"/>
  <c r="O2876" i="16"/>
  <c r="T2876" i="16"/>
  <c r="O3206" i="16"/>
  <c r="T3206" i="16"/>
  <c r="O1908" i="16"/>
  <c r="T1908" i="16"/>
  <c r="O2278" i="16"/>
  <c r="T2278" i="16"/>
  <c r="O2194" i="16"/>
  <c r="T2194" i="16"/>
  <c r="O3635" i="16"/>
  <c r="T3635" i="16"/>
  <c r="O3575" i="16"/>
  <c r="T3575" i="16"/>
  <c r="O1830" i="16"/>
  <c r="T1830" i="16"/>
  <c r="O3072" i="16"/>
  <c r="T3072" i="16"/>
  <c r="O1979" i="16"/>
  <c r="T1979" i="16"/>
  <c r="O978" i="16"/>
  <c r="T978" i="16"/>
  <c r="O994" i="16"/>
  <c r="T994" i="16"/>
  <c r="O1150" i="16"/>
  <c r="T1150" i="16"/>
  <c r="O815" i="16"/>
  <c r="T815" i="16"/>
  <c r="O1299" i="16"/>
  <c r="T1299" i="16"/>
  <c r="O1458" i="16"/>
  <c r="T1458" i="16"/>
  <c r="O524" i="16"/>
  <c r="T524" i="16"/>
  <c r="O1758" i="16"/>
  <c r="T1758" i="16"/>
  <c r="O1215" i="16"/>
  <c r="T1215" i="16"/>
  <c r="O686" i="16"/>
  <c r="T686" i="16"/>
  <c r="O1880" i="16"/>
  <c r="T1880" i="16"/>
  <c r="O3069" i="16"/>
  <c r="T3069" i="16"/>
  <c r="O3172" i="16"/>
  <c r="T3172" i="16"/>
  <c r="O1764" i="16"/>
  <c r="T1764" i="16"/>
  <c r="O3468" i="16"/>
  <c r="T3468" i="16"/>
  <c r="O2476" i="16"/>
  <c r="T2476" i="16"/>
  <c r="O3654" i="16"/>
  <c r="T3654" i="16"/>
  <c r="O3432" i="16"/>
  <c r="T3432" i="16"/>
  <c r="O3234" i="16"/>
  <c r="T3234" i="16"/>
  <c r="O882" i="16"/>
  <c r="T882" i="16"/>
  <c r="O850" i="16"/>
  <c r="T850" i="16"/>
  <c r="O1156" i="16"/>
  <c r="T1156" i="16"/>
  <c r="O380" i="16"/>
  <c r="T380" i="16"/>
  <c r="O1614" i="16"/>
  <c r="T1614" i="16"/>
  <c r="O442" i="16"/>
  <c r="T442" i="16"/>
  <c r="O1522" i="16"/>
  <c r="T1522" i="16"/>
  <c r="O2769" i="16"/>
  <c r="T2769" i="16"/>
  <c r="O3099" i="16"/>
  <c r="T3099" i="16"/>
  <c r="O1608" i="16"/>
  <c r="T1608" i="16"/>
  <c r="O2861" i="16"/>
  <c r="T2861" i="16"/>
  <c r="O967" i="16"/>
  <c r="T967" i="16"/>
  <c r="O838" i="16"/>
  <c r="T838" i="16"/>
  <c r="O770" i="16"/>
  <c r="T770" i="16"/>
  <c r="O1838" i="16"/>
  <c r="T1838" i="16"/>
  <c r="O290" i="16"/>
  <c r="T290" i="16"/>
  <c r="O1983" i="16"/>
  <c r="T1983" i="16"/>
  <c r="O1604" i="16"/>
  <c r="T1604" i="16"/>
  <c r="O2091" i="16"/>
  <c r="T2091" i="16"/>
  <c r="O1210" i="16"/>
  <c r="T1210" i="16"/>
  <c r="O3000" i="16"/>
  <c r="T3000" i="16"/>
  <c r="O2830" i="16"/>
  <c r="T2830" i="16"/>
  <c r="O3159" i="16"/>
  <c r="T3159" i="16"/>
  <c r="O2627" i="16"/>
  <c r="T2627" i="16"/>
  <c r="O2544" i="16"/>
  <c r="T2544" i="16"/>
  <c r="O2610" i="16"/>
  <c r="T2610" i="16"/>
  <c r="O1465" i="16"/>
  <c r="T1465" i="16"/>
  <c r="O3726" i="16"/>
  <c r="T3726" i="16"/>
  <c r="O2245" i="16"/>
  <c r="T2245" i="16"/>
  <c r="O3668" i="16"/>
  <c r="T3668" i="16"/>
  <c r="O2176" i="16"/>
  <c r="T2176" i="16"/>
  <c r="O3273" i="16"/>
  <c r="T3273" i="16"/>
  <c r="O3189" i="16"/>
  <c r="T3189" i="16"/>
  <c r="O2699" i="16"/>
  <c r="T2699" i="16"/>
  <c r="O2616" i="16"/>
  <c r="T2616" i="16"/>
  <c r="O2683" i="16"/>
  <c r="T2683" i="16"/>
  <c r="O1536" i="16"/>
  <c r="T1536" i="16"/>
  <c r="O437" i="16"/>
  <c r="T437" i="16"/>
  <c r="O1804" i="16"/>
  <c r="T1804" i="16"/>
  <c r="O872" i="16"/>
  <c r="T872" i="16"/>
  <c r="O1998" i="16"/>
  <c r="T1998" i="16"/>
  <c r="O693" i="16"/>
  <c r="T693" i="16"/>
  <c r="O503" i="16"/>
  <c r="T503" i="16"/>
  <c r="O1739" i="16"/>
  <c r="T1739" i="16"/>
  <c r="O1129" i="16"/>
  <c r="T1129" i="16"/>
  <c r="O1692" i="16"/>
  <c r="T1692" i="16"/>
  <c r="O148" i="16"/>
  <c r="T148" i="16"/>
  <c r="O1563" i="16"/>
  <c r="T1563" i="16"/>
  <c r="O976" i="16"/>
  <c r="T976" i="16"/>
  <c r="O1839" i="16"/>
  <c r="T1839" i="16"/>
  <c r="O439" i="16"/>
  <c r="T439" i="16"/>
  <c r="O1457" i="16"/>
  <c r="T1457" i="16"/>
  <c r="O488" i="16"/>
  <c r="T488" i="16"/>
  <c r="O1460" i="16"/>
  <c r="T1460" i="16"/>
  <c r="O141" i="16"/>
  <c r="T141" i="16"/>
  <c r="O1605" i="16"/>
  <c r="T1605" i="16"/>
  <c r="O1643" i="16"/>
  <c r="T1643" i="16"/>
  <c r="O1658" i="16"/>
  <c r="T1658" i="16"/>
  <c r="O441" i="16"/>
  <c r="T441" i="16"/>
  <c r="O433" i="16"/>
  <c r="T433" i="16"/>
  <c r="O2720" i="16"/>
  <c r="T2720" i="16"/>
  <c r="O3049" i="16"/>
  <c r="T3049" i="16"/>
  <c r="O2674" i="16"/>
  <c r="T2674" i="16"/>
  <c r="O2500" i="16"/>
  <c r="T2500" i="16"/>
  <c r="O2401" i="16"/>
  <c r="T2401" i="16"/>
  <c r="O2466" i="16"/>
  <c r="T2466" i="16"/>
  <c r="O1321" i="16"/>
  <c r="T1321" i="16"/>
  <c r="O3046" i="16"/>
  <c r="T3046" i="16"/>
  <c r="O2472" i="16"/>
  <c r="T2472" i="16"/>
  <c r="O2538" i="16"/>
  <c r="T2538" i="16"/>
  <c r="O1392" i="16"/>
  <c r="T1392" i="16"/>
  <c r="O293" i="16"/>
  <c r="T293" i="16"/>
  <c r="O727" i="16"/>
  <c r="T727" i="16"/>
  <c r="O1689" i="16"/>
  <c r="T1689" i="16"/>
  <c r="O359" i="16"/>
  <c r="T359" i="16"/>
  <c r="O1571" i="16"/>
  <c r="T1571" i="16"/>
  <c r="O1068" i="16"/>
  <c r="T1068" i="16"/>
  <c r="O483" i="16"/>
  <c r="T483" i="16"/>
  <c r="O1550" i="16"/>
  <c r="T1550" i="16"/>
  <c r="O1419" i="16"/>
  <c r="T1419" i="16"/>
  <c r="O832" i="16"/>
  <c r="T832" i="16"/>
  <c r="O1697" i="16"/>
  <c r="T1697" i="16"/>
  <c r="O344" i="16"/>
  <c r="T344" i="16"/>
  <c r="O1317" i="16"/>
  <c r="T1317" i="16"/>
  <c r="O1461" i="16"/>
  <c r="T1461" i="16"/>
  <c r="O120" i="16"/>
  <c r="T120" i="16"/>
  <c r="O1463" i="16"/>
  <c r="T1463" i="16"/>
  <c r="O196" i="16"/>
  <c r="T196" i="16"/>
  <c r="O295" i="16"/>
  <c r="T295" i="16"/>
  <c r="O3729" i="16"/>
  <c r="T3729" i="16"/>
  <c r="O1974" i="16"/>
  <c r="T1974" i="16"/>
  <c r="O2304" i="16"/>
  <c r="T2304" i="16"/>
  <c r="O2359" i="16"/>
  <c r="T2359" i="16"/>
  <c r="O2696" i="16"/>
  <c r="T2696" i="16"/>
  <c r="O3026" i="16"/>
  <c r="T3026" i="16"/>
  <c r="O2787" i="16"/>
  <c r="T2787" i="16"/>
  <c r="O2704" i="16"/>
  <c r="T2704" i="16"/>
  <c r="O3178" i="16"/>
  <c r="T3178" i="16"/>
  <c r="O3197" i="16"/>
  <c r="T3197" i="16"/>
  <c r="O3107" i="16"/>
  <c r="T3107" i="16"/>
  <c r="O3161" i="16"/>
  <c r="T3161" i="16"/>
  <c r="O3127" i="16"/>
  <c r="T3127" i="16"/>
  <c r="O3055" i="16"/>
  <c r="T3055" i="16"/>
  <c r="O3386" i="16"/>
  <c r="T3386" i="16"/>
  <c r="O2528" i="16"/>
  <c r="T2528" i="16"/>
  <c r="O2858" i="16"/>
  <c r="T2858" i="16"/>
  <c r="O2434" i="16"/>
  <c r="T2434" i="16"/>
  <c r="O2776" i="16"/>
  <c r="T2776" i="16"/>
  <c r="O1799" i="16"/>
  <c r="T1799" i="16"/>
  <c r="O396" i="16"/>
  <c r="T396" i="16"/>
  <c r="O769" i="16"/>
  <c r="T769" i="16"/>
  <c r="O783" i="16"/>
  <c r="T783" i="16"/>
  <c r="O558" i="16"/>
  <c r="T558" i="16"/>
  <c r="O1781" i="16"/>
  <c r="T1781" i="16"/>
  <c r="O847" i="16"/>
  <c r="T847" i="16"/>
  <c r="O1831" i="16"/>
  <c r="T1831" i="16"/>
  <c r="O1363" i="16"/>
  <c r="T1363" i="16"/>
  <c r="O52" i="16"/>
  <c r="T52" i="16"/>
  <c r="O911" i="16"/>
  <c r="T911" i="16"/>
  <c r="O1703" i="16"/>
  <c r="T1703" i="16"/>
  <c r="O1093" i="16"/>
  <c r="T1093" i="16"/>
  <c r="O591" i="16"/>
  <c r="T591" i="16"/>
  <c r="O1981" i="16"/>
  <c r="T1981" i="16"/>
  <c r="O376" i="16"/>
  <c r="T376" i="16"/>
  <c r="O1553" i="16"/>
  <c r="T1553" i="16"/>
  <c r="O619" i="16"/>
  <c r="T619" i="16"/>
  <c r="O751" i="16"/>
  <c r="T751" i="16"/>
  <c r="O3834" i="16"/>
  <c r="T3834" i="16"/>
  <c r="O2276" i="16"/>
  <c r="T2276" i="16"/>
  <c r="O2582" i="16"/>
  <c r="T2582" i="16"/>
  <c r="O2468" i="16"/>
  <c r="T2468" i="16"/>
  <c r="O2230" i="16"/>
  <c r="T2230" i="16"/>
  <c r="O2572" i="16"/>
  <c r="T2572" i="16"/>
  <c r="O3030" i="16"/>
  <c r="T3030" i="16"/>
  <c r="O3283" i="16"/>
  <c r="T3283" i="16"/>
  <c r="O3589" i="16"/>
  <c r="T3589" i="16"/>
  <c r="O2925" i="16"/>
  <c r="T2925" i="16"/>
  <c r="O2828" i="16"/>
  <c r="T2828" i="16"/>
  <c r="O2301" i="16"/>
  <c r="T2301" i="16"/>
  <c r="O2644" i="16"/>
  <c r="T2644" i="16"/>
  <c r="O2256" i="16"/>
  <c r="T2256" i="16"/>
  <c r="O1909" i="16"/>
  <c r="T1909" i="16"/>
  <c r="O1911" i="16"/>
  <c r="T1911" i="16"/>
  <c r="O1505" i="16"/>
  <c r="T1505" i="16"/>
  <c r="O1699" i="16"/>
  <c r="T1699" i="16"/>
  <c r="O393" i="16"/>
  <c r="T393" i="16"/>
  <c r="O1389" i="16"/>
  <c r="T1389" i="16"/>
  <c r="O1953" i="16"/>
  <c r="T1953" i="16"/>
  <c r="O635" i="16"/>
  <c r="T635" i="16"/>
  <c r="O1128" i="16"/>
  <c r="T1128" i="16"/>
  <c r="O891" i="16"/>
  <c r="T891" i="16"/>
  <c r="O1705" i="16"/>
  <c r="T1705" i="16"/>
  <c r="O1063" i="16"/>
  <c r="T1063" i="16"/>
  <c r="O1459" i="16"/>
  <c r="T1459" i="16"/>
  <c r="O1304" i="16"/>
  <c r="T1304" i="16"/>
  <c r="O993" i="16"/>
  <c r="T993" i="16"/>
  <c r="O373" i="16"/>
  <c r="T373" i="16"/>
  <c r="O3395" i="16"/>
  <c r="T3395" i="16"/>
  <c r="O3413" i="16"/>
  <c r="T3413" i="16"/>
  <c r="O2347" i="16"/>
  <c r="T2347" i="16"/>
  <c r="O2654" i="16"/>
  <c r="T2654" i="16"/>
  <c r="O2132" i="16"/>
  <c r="T2132" i="16"/>
  <c r="O2438" i="16"/>
  <c r="T2438" i="16"/>
  <c r="O2313" i="16"/>
  <c r="T2313" i="16"/>
  <c r="O2656" i="16"/>
  <c r="T2656" i="16"/>
  <c r="O3738" i="16"/>
  <c r="T3738" i="16"/>
  <c r="O2428" i="16"/>
  <c r="T2428" i="16"/>
  <c r="O2057" i="16"/>
  <c r="T2057" i="16"/>
  <c r="O2833" i="16"/>
  <c r="T2833" i="16"/>
  <c r="O2886" i="16"/>
  <c r="T2886" i="16"/>
  <c r="O3445" i="16"/>
  <c r="T3445" i="16"/>
  <c r="O2780" i="16"/>
  <c r="T2780" i="16"/>
  <c r="O3110" i="16"/>
  <c r="T3110" i="16"/>
  <c r="O3014" i="16"/>
  <c r="T3014" i="16"/>
  <c r="O2158" i="16"/>
  <c r="T2158" i="16"/>
  <c r="O2129" i="16"/>
  <c r="T2129" i="16"/>
  <c r="O1245" i="16"/>
  <c r="T1245" i="16"/>
  <c r="O1754" i="16"/>
  <c r="T1754" i="16"/>
  <c r="O207" i="16"/>
  <c r="T207" i="16"/>
  <c r="O1767" i="16"/>
  <c r="T1767" i="16"/>
  <c r="O136" i="16"/>
  <c r="T136" i="16"/>
  <c r="O1361" i="16"/>
  <c r="T1361" i="16"/>
  <c r="O427" i="16"/>
  <c r="T427" i="16"/>
  <c r="O1556" i="16"/>
  <c r="T1556" i="16"/>
  <c r="O249" i="16"/>
  <c r="T249" i="16"/>
  <c r="O1809" i="16"/>
  <c r="T1809" i="16"/>
  <c r="O1895" i="16"/>
  <c r="T1895" i="16"/>
  <c r="O1249" i="16"/>
  <c r="T1249" i="16"/>
  <c r="O999" i="16"/>
  <c r="T999" i="16"/>
  <c r="O773" i="16"/>
  <c r="T773" i="16"/>
  <c r="O869" i="16"/>
  <c r="T869" i="16"/>
  <c r="O919" i="16"/>
  <c r="T919" i="16"/>
  <c r="O1039" i="16"/>
  <c r="T1039" i="16"/>
  <c r="O1161" i="16"/>
  <c r="T1161" i="16"/>
  <c r="O219" i="16"/>
  <c r="T219" i="16"/>
  <c r="O2445" i="16"/>
  <c r="T2445" i="16"/>
  <c r="O3269" i="16"/>
  <c r="T3269" i="16"/>
  <c r="O2204" i="16"/>
  <c r="T2204" i="16"/>
  <c r="O2295" i="16"/>
  <c r="T2295" i="16"/>
  <c r="O2168" i="16"/>
  <c r="T2168" i="16"/>
  <c r="O3753" i="16"/>
  <c r="T3753" i="16"/>
  <c r="O2272" i="16"/>
  <c r="T2272" i="16"/>
  <c r="O3670" i="16"/>
  <c r="T3670" i="16"/>
  <c r="O1913" i="16"/>
  <c r="T1913" i="16"/>
  <c r="O2688" i="16"/>
  <c r="T2688" i="16"/>
  <c r="O2742" i="16"/>
  <c r="T2742" i="16"/>
  <c r="O3301" i="16"/>
  <c r="T3301" i="16"/>
  <c r="O2636" i="16"/>
  <c r="T2636" i="16"/>
  <c r="O2966" i="16"/>
  <c r="T2966" i="16"/>
  <c r="O3825" i="16"/>
  <c r="T3825" i="16"/>
  <c r="O2355" i="16"/>
  <c r="T2355" i="16"/>
  <c r="O3743" i="16"/>
  <c r="T3743" i="16"/>
  <c r="O1985" i="16"/>
  <c r="T1985" i="16"/>
  <c r="O1609" i="16"/>
  <c r="T1609" i="16"/>
  <c r="O64" i="16"/>
  <c r="T64" i="16"/>
  <c r="O1623" i="16"/>
  <c r="T1623" i="16"/>
  <c r="O1217" i="16"/>
  <c r="T1217" i="16"/>
  <c r="O283" i="16"/>
  <c r="T283" i="16"/>
  <c r="O1399" i="16"/>
  <c r="T1399" i="16"/>
  <c r="O105" i="16"/>
  <c r="T105" i="16"/>
  <c r="O1101" i="16"/>
  <c r="T1101" i="16"/>
  <c r="O1665" i="16"/>
  <c r="T1665" i="16"/>
  <c r="O334" i="16"/>
  <c r="T334" i="16"/>
  <c r="O1715" i="16"/>
  <c r="T1715" i="16"/>
  <c r="O1105" i="16"/>
  <c r="T1105" i="16"/>
  <c r="O601" i="16"/>
  <c r="T601" i="16"/>
  <c r="O855" i="16"/>
  <c r="T855" i="16"/>
  <c r="O629" i="16"/>
  <c r="T629" i="16"/>
  <c r="O1710" i="16"/>
  <c r="T1710" i="16"/>
  <c r="O776" i="16"/>
  <c r="T776" i="16"/>
  <c r="O1147" i="16"/>
  <c r="T1147" i="16"/>
  <c r="O896" i="16"/>
  <c r="T896" i="16"/>
  <c r="O110" i="16"/>
  <c r="T110" i="16"/>
  <c r="O1051" i="16"/>
  <c r="T1051" i="16"/>
  <c r="O3308" i="16"/>
  <c r="T3308" i="16"/>
  <c r="O3637" i="16"/>
  <c r="T3637" i="16"/>
  <c r="O3645" i="16"/>
  <c r="T3645" i="16"/>
  <c r="O2165" i="16"/>
  <c r="T2165" i="16"/>
  <c r="O3418" i="16"/>
  <c r="T3418" i="16"/>
  <c r="O3431" i="16"/>
  <c r="T3431" i="16"/>
  <c r="O3510" i="16"/>
  <c r="T3510" i="16"/>
  <c r="O2258" i="16"/>
  <c r="T2258" i="16"/>
  <c r="O3051" i="16"/>
  <c r="T3051" i="16"/>
  <c r="O2969" i="16"/>
  <c r="T2969" i="16"/>
  <c r="O2291" i="16"/>
  <c r="T2291" i="16"/>
  <c r="O2309" i="16"/>
  <c r="T2309" i="16"/>
  <c r="O3504" i="16"/>
  <c r="T3504" i="16"/>
  <c r="O2096" i="16"/>
  <c r="T2096" i="16"/>
  <c r="O2389" i="16"/>
  <c r="T2389" i="16"/>
  <c r="O3811" i="16"/>
  <c r="T3811" i="16"/>
  <c r="O1409" i="16"/>
  <c r="T1409" i="16"/>
  <c r="O440" i="16"/>
  <c r="T440" i="16"/>
  <c r="O1619" i="16"/>
  <c r="T1619" i="16"/>
  <c r="O217" i="16"/>
  <c r="T217" i="16"/>
  <c r="O2029" i="16"/>
  <c r="T2029" i="16"/>
  <c r="O101" i="16"/>
  <c r="T101" i="16"/>
  <c r="O1289" i="16"/>
  <c r="T1289" i="16"/>
  <c r="O665" i="16"/>
  <c r="T665" i="16"/>
  <c r="O955" i="16"/>
  <c r="T955" i="16"/>
  <c r="O201" i="16"/>
  <c r="T201" i="16"/>
  <c r="O720" i="16"/>
  <c r="T720" i="16"/>
  <c r="O134" i="16"/>
  <c r="T134" i="16"/>
  <c r="O1777" i="16"/>
  <c r="T1777" i="16"/>
  <c r="O232" i="16"/>
  <c r="T232" i="16"/>
  <c r="O1647" i="16"/>
  <c r="T1647" i="16"/>
  <c r="O245" i="16"/>
  <c r="T245" i="16"/>
  <c r="O3223" i="16"/>
  <c r="T3223" i="16"/>
  <c r="O3529" i="16"/>
  <c r="T3529" i="16"/>
  <c r="O3345" i="16"/>
  <c r="T3345" i="16"/>
  <c r="O3687" i="16"/>
  <c r="T3687" i="16"/>
  <c r="O3347" i="16"/>
  <c r="T3347" i="16"/>
  <c r="O3365" i="16"/>
  <c r="T3365" i="16"/>
  <c r="O3276" i="16"/>
  <c r="T3276" i="16"/>
  <c r="O3342" i="16"/>
  <c r="T3342" i="16"/>
  <c r="O2160" i="16"/>
  <c r="T2160" i="16"/>
  <c r="O2660" i="16"/>
  <c r="T2660" i="16"/>
  <c r="O2990" i="16"/>
  <c r="T2990" i="16"/>
  <c r="O2565" i="16"/>
  <c r="T2565" i="16"/>
  <c r="O2181" i="16"/>
  <c r="T2181" i="16"/>
  <c r="O2136" i="16"/>
  <c r="T2136" i="16"/>
  <c r="O2153" i="16"/>
  <c r="T2153" i="16"/>
  <c r="O3419" i="16"/>
  <c r="T3419" i="16"/>
  <c r="O3349" i="16"/>
  <c r="T3349" i="16"/>
  <c r="O3425" i="16"/>
  <c r="T3425" i="16"/>
  <c r="O2232" i="16"/>
  <c r="T2232" i="16"/>
  <c r="O1779" i="16"/>
  <c r="T1779" i="16"/>
  <c r="O377" i="16"/>
  <c r="T377" i="16"/>
  <c r="O1542" i="16"/>
  <c r="T1542" i="16"/>
  <c r="O572" i="16"/>
  <c r="T572" i="16"/>
  <c r="O1606" i="16"/>
  <c r="T1606" i="16"/>
  <c r="O204" i="16"/>
  <c r="T204" i="16"/>
  <c r="O589" i="16"/>
  <c r="T589" i="16"/>
  <c r="O1849" i="16"/>
  <c r="T1849" i="16"/>
  <c r="O316" i="16"/>
  <c r="T316" i="16"/>
  <c r="O1441" i="16"/>
  <c r="T1441" i="16"/>
  <c r="O879" i="16"/>
  <c r="T879" i="16"/>
  <c r="O1276" i="16"/>
  <c r="T1276" i="16"/>
  <c r="O653" i="16"/>
  <c r="T653" i="16"/>
  <c r="O1301" i="16"/>
  <c r="T1301" i="16"/>
  <c r="O367" i="16"/>
  <c r="T367" i="16"/>
  <c r="O1483" i="16"/>
  <c r="T1483" i="16"/>
  <c r="O189" i="16"/>
  <c r="T189" i="16"/>
  <c r="O1185" i="16"/>
  <c r="T1185" i="16"/>
  <c r="O1008" i="16"/>
  <c r="T1008" i="16"/>
  <c r="O361" i="16"/>
  <c r="T361" i="16"/>
  <c r="O516" i="16"/>
  <c r="T516" i="16"/>
  <c r="O3351" i="16"/>
  <c r="T3351" i="16"/>
  <c r="O3357" i="16"/>
  <c r="T3357" i="16"/>
  <c r="O3699" i="16"/>
  <c r="T3699" i="16"/>
  <c r="O3131" i="16"/>
  <c r="T3131" i="16"/>
  <c r="O3359" i="16"/>
  <c r="T3359" i="16"/>
  <c r="O3377" i="16"/>
  <c r="T3377" i="16"/>
  <c r="O3143" i="16"/>
  <c r="T3143" i="16"/>
  <c r="O2052" i="16"/>
  <c r="T2052" i="16"/>
  <c r="O3451" i="16"/>
  <c r="T3451" i="16"/>
  <c r="O3757" i="16"/>
  <c r="T3757" i="16"/>
  <c r="O2762" i="16"/>
  <c r="T2762" i="16"/>
  <c r="O2338" i="16"/>
  <c r="T2338" i="16"/>
  <c r="O2680" i="16"/>
  <c r="T2680" i="16"/>
  <c r="O3779" i="16"/>
  <c r="T3779" i="16"/>
  <c r="O2020" i="16"/>
  <c r="T2020" i="16"/>
  <c r="O3215" i="16"/>
  <c r="T3215" i="16"/>
  <c r="O2101" i="16"/>
  <c r="T2101" i="16"/>
  <c r="O3829" i="16"/>
  <c r="T3829" i="16"/>
  <c r="O1412" i="16"/>
  <c r="T1412" i="16"/>
  <c r="O960" i="16"/>
  <c r="T960" i="16"/>
  <c r="O313" i="16"/>
  <c r="T313" i="16"/>
  <c r="O1717" i="16"/>
  <c r="T1717" i="16"/>
  <c r="O172" i="16"/>
  <c r="T172" i="16"/>
  <c r="O857" i="16"/>
  <c r="T857" i="16"/>
  <c r="O2008" i="16"/>
  <c r="T2008" i="16"/>
  <c r="O667" i="16"/>
  <c r="T667" i="16"/>
  <c r="O1195" i="16"/>
  <c r="T1195" i="16"/>
  <c r="O933" i="16"/>
  <c r="T933" i="16"/>
  <c r="O1846" i="16"/>
  <c r="T1846" i="16"/>
  <c r="O432" i="16"/>
  <c r="T432" i="16"/>
  <c r="O805" i="16"/>
  <c r="T805" i="16"/>
  <c r="O1489" i="16"/>
  <c r="T1489" i="16"/>
  <c r="O987" i="16"/>
  <c r="T987" i="16"/>
  <c r="O1359" i="16"/>
  <c r="T1359" i="16"/>
  <c r="O577" i="16"/>
  <c r="T577" i="16"/>
  <c r="O1159" i="16"/>
  <c r="T1159" i="16"/>
  <c r="O1894" i="16"/>
  <c r="T1894" i="16"/>
  <c r="O2934" i="16"/>
  <c r="T2934" i="16"/>
  <c r="O3240" i="16"/>
  <c r="T3240" i="16"/>
  <c r="O3625" i="16"/>
  <c r="T3625" i="16"/>
  <c r="O3057" i="16"/>
  <c r="T3057" i="16"/>
  <c r="O3592" i="16"/>
  <c r="T3592" i="16"/>
  <c r="O3077" i="16"/>
  <c r="T3077" i="16"/>
  <c r="O2989" i="16"/>
  <c r="T2989" i="16"/>
  <c r="O3043" i="16"/>
  <c r="T3043" i="16"/>
  <c r="O1897" i="16"/>
  <c r="T1897" i="16"/>
  <c r="O2373" i="16"/>
  <c r="T2373" i="16"/>
  <c r="O2678" i="16"/>
  <c r="T2678" i="16"/>
  <c r="O2265" i="16"/>
  <c r="T2265" i="16"/>
  <c r="O2224" i="16"/>
  <c r="T2224" i="16"/>
  <c r="O3621" i="16"/>
  <c r="T3621" i="16"/>
  <c r="O1866" i="16"/>
  <c r="T1866" i="16"/>
  <c r="O3130" i="16"/>
  <c r="T3130" i="16"/>
  <c r="O3059" i="16"/>
  <c r="T3059" i="16"/>
  <c r="O3113" i="16"/>
  <c r="T3113" i="16"/>
  <c r="O1968" i="16"/>
  <c r="T1968" i="16"/>
  <c r="O1491" i="16"/>
  <c r="T1491" i="16"/>
  <c r="O90" i="16"/>
  <c r="T90" i="16"/>
  <c r="O272" i="16"/>
  <c r="T272" i="16"/>
  <c r="O1400" i="16"/>
  <c r="T1400" i="16"/>
  <c r="O82" i="16"/>
  <c r="T82" i="16"/>
  <c r="O1293" i="16"/>
  <c r="T1293" i="16"/>
  <c r="O947" i="16"/>
  <c r="T947" i="16"/>
  <c r="O301" i="16"/>
  <c r="T301" i="16"/>
  <c r="O1560" i="16"/>
  <c r="T1560" i="16"/>
  <c r="O1994" i="16"/>
  <c r="T1994" i="16"/>
  <c r="O365" i="16"/>
  <c r="T365" i="16"/>
  <c r="O1013" i="16"/>
  <c r="T1013" i="16"/>
  <c r="O1183" i="16"/>
  <c r="T1183" i="16"/>
  <c r="O921" i="16"/>
  <c r="T921" i="16"/>
  <c r="O575" i="16"/>
  <c r="T575" i="16"/>
  <c r="O2038" i="16"/>
  <c r="T2038" i="16"/>
  <c r="O73" i="16"/>
  <c r="T73" i="16"/>
  <c r="O409" i="16"/>
  <c r="T409" i="16"/>
  <c r="O2791" i="16"/>
  <c r="T2791" i="16"/>
  <c r="O3151" i="16"/>
  <c r="T3151" i="16"/>
  <c r="O3482" i="16"/>
  <c r="T3482" i="16"/>
  <c r="O2913" i="16"/>
  <c r="T2913" i="16"/>
  <c r="O3119" i="16"/>
  <c r="T3119" i="16"/>
  <c r="O2915" i="16"/>
  <c r="T2915" i="16"/>
  <c r="O2933" i="16"/>
  <c r="T2933" i="16"/>
  <c r="O2897" i="16"/>
  <c r="T2897" i="16"/>
  <c r="O2228" i="16"/>
  <c r="T2228" i="16"/>
  <c r="O2534" i="16"/>
  <c r="T2534" i="16"/>
  <c r="O2121" i="16"/>
  <c r="T2121" i="16"/>
  <c r="O3561" i="16"/>
  <c r="T3561" i="16"/>
  <c r="O3749" i="16"/>
  <c r="T3749" i="16"/>
  <c r="O3478" i="16"/>
  <c r="T3478" i="16"/>
  <c r="O2986" i="16"/>
  <c r="T2986" i="16"/>
  <c r="O2971" i="16"/>
  <c r="T2971" i="16"/>
  <c r="O1348" i="16"/>
  <c r="T1348" i="16"/>
  <c r="O725" i="16"/>
  <c r="T725" i="16"/>
  <c r="O127" i="16"/>
  <c r="T127" i="16"/>
  <c r="O1256" i="16"/>
  <c r="T1256" i="16"/>
  <c r="O981" i="16"/>
  <c r="T981" i="16"/>
  <c r="O1137" i="16"/>
  <c r="T1137" i="16"/>
  <c r="O803" i="16"/>
  <c r="T803" i="16"/>
  <c r="O1199" i="16"/>
  <c r="T1199" i="16"/>
  <c r="O1417" i="16"/>
  <c r="T1417" i="16"/>
  <c r="O2006" i="16"/>
  <c r="T2006" i="16"/>
  <c r="O447" i="16"/>
  <c r="T447" i="16"/>
  <c r="O1850" i="16"/>
  <c r="T1850" i="16"/>
  <c r="O1746" i="16"/>
  <c r="T1746" i="16"/>
  <c r="O775" i="16"/>
  <c r="T775" i="16"/>
  <c r="O1747" i="16"/>
  <c r="T1747" i="16"/>
  <c r="O1160" i="16"/>
  <c r="T1160" i="16"/>
  <c r="O2316" i="16"/>
  <c r="T2316" i="16"/>
  <c r="O1236" i="16"/>
  <c r="T1236" i="16"/>
  <c r="O3066" i="16"/>
  <c r="T3066" i="16"/>
  <c r="O2852" i="16"/>
  <c r="T2852" i="16"/>
  <c r="O3182" i="16"/>
  <c r="T3182" i="16"/>
  <c r="O3375" i="16"/>
  <c r="T3375" i="16"/>
  <c r="O2818" i="16"/>
  <c r="T2818" i="16"/>
  <c r="O3149" i="16"/>
  <c r="T3149" i="16"/>
  <c r="O2759" i="16"/>
  <c r="T2759" i="16"/>
  <c r="O3552" i="16"/>
  <c r="T3552" i="16"/>
  <c r="O3501" i="16"/>
  <c r="T3501" i="16"/>
  <c r="O3404" i="16"/>
  <c r="T3404" i="16"/>
  <c r="O3748" i="16"/>
  <c r="T3748" i="16"/>
  <c r="O2889" i="16"/>
  <c r="T2889" i="16"/>
  <c r="O3220" i="16"/>
  <c r="T3220" i="16"/>
  <c r="O2831" i="16"/>
  <c r="T2831" i="16"/>
  <c r="O1480" i="16"/>
  <c r="T1480" i="16"/>
  <c r="O78" i="16"/>
  <c r="T78" i="16"/>
  <c r="O1244" i="16"/>
  <c r="T1244" i="16"/>
  <c r="O969" i="16"/>
  <c r="T969" i="16"/>
  <c r="O1965" i="16"/>
  <c r="T1965" i="16"/>
  <c r="O647" i="16"/>
  <c r="T647" i="16"/>
  <c r="O1582" i="16"/>
  <c r="T1582" i="16"/>
  <c r="O180" i="16"/>
  <c r="T180" i="16"/>
  <c r="O565" i="16"/>
  <c r="T565" i="16"/>
  <c r="O1264" i="16"/>
  <c r="T1264" i="16"/>
  <c r="O856" i="16"/>
  <c r="T856" i="16"/>
  <c r="O1590" i="16"/>
  <c r="T1590" i="16"/>
  <c r="O620" i="16"/>
  <c r="T620" i="16"/>
  <c r="O2048" i="16"/>
  <c r="T2048" i="16"/>
  <c r="O562" i="16"/>
  <c r="T562" i="16"/>
  <c r="O1026" i="16"/>
  <c r="T1026" i="16"/>
  <c r="O2731" i="16"/>
  <c r="T2731" i="16"/>
  <c r="O2955" i="16"/>
  <c r="T2955" i="16"/>
  <c r="O3768" i="16"/>
  <c r="T3768" i="16"/>
  <c r="O3016" i="16"/>
  <c r="T3016" i="16"/>
  <c r="O3843" i="16"/>
  <c r="T3843" i="16"/>
  <c r="O2573" i="16"/>
  <c r="T2573" i="16"/>
  <c r="O1924" i="16"/>
  <c r="T1924" i="16"/>
  <c r="O1660" i="16"/>
  <c r="T1660" i="16"/>
  <c r="O1856" i="16"/>
  <c r="T1856" i="16"/>
  <c r="O550" i="16"/>
  <c r="T550" i="16"/>
  <c r="O1046" i="16"/>
  <c r="T1046" i="16"/>
  <c r="O294" i="16"/>
  <c r="T294" i="16"/>
  <c r="O1314" i="16"/>
  <c r="T1314" i="16"/>
  <c r="O1042" i="16"/>
  <c r="T1042" i="16"/>
  <c r="O1872" i="16"/>
  <c r="T1872" i="16"/>
  <c r="O3821" i="16"/>
  <c r="T3821" i="16"/>
  <c r="O2479" i="16"/>
  <c r="T2479" i="16"/>
  <c r="O2785" i="16"/>
  <c r="T2785" i="16"/>
  <c r="O2457" i="16"/>
  <c r="T2457" i="16"/>
  <c r="O2362" i="16"/>
  <c r="T2362" i="16"/>
  <c r="O2015" i="16"/>
  <c r="T2015" i="16"/>
  <c r="O3433" i="16"/>
  <c r="T3433" i="16"/>
  <c r="O1346" i="16"/>
  <c r="T1346" i="16"/>
  <c r="O1180" i="16"/>
  <c r="T1180" i="16"/>
  <c r="O526" i="16"/>
  <c r="T526" i="16"/>
  <c r="O1258" i="16"/>
  <c r="T1258" i="16"/>
  <c r="O1672" i="16"/>
  <c r="T1672" i="16"/>
  <c r="O270" i="16"/>
  <c r="T270" i="16"/>
  <c r="O1748" i="16"/>
  <c r="T1748" i="16"/>
  <c r="O814" i="16"/>
  <c r="T814" i="16"/>
  <c r="O3539" i="16"/>
  <c r="T3539" i="16"/>
  <c r="O3666" i="16"/>
  <c r="T3666" i="16"/>
  <c r="O2491" i="16"/>
  <c r="T2491" i="16"/>
  <c r="O2797" i="16"/>
  <c r="T2797" i="16"/>
  <c r="O2799" i="16"/>
  <c r="T2799" i="16"/>
  <c r="O2183" i="16"/>
  <c r="T2183" i="16"/>
  <c r="O2201" i="16"/>
  <c r="T2201" i="16"/>
  <c r="O2975" i="16"/>
  <c r="T2975" i="16"/>
  <c r="O1884" i="16"/>
  <c r="T1884" i="16"/>
  <c r="O3254" i="16"/>
  <c r="T3254" i="16"/>
  <c r="O3160" i="16"/>
  <c r="T3160" i="16"/>
  <c r="O2273" i="16"/>
  <c r="T2273" i="16"/>
  <c r="O1390" i="16"/>
  <c r="T1390" i="16"/>
  <c r="O363" i="16"/>
  <c r="T363" i="16"/>
  <c r="O282" i="16"/>
  <c r="T282" i="16"/>
  <c r="O570" i="16"/>
  <c r="T570" i="16"/>
  <c r="O46" i="16"/>
  <c r="T46" i="16"/>
  <c r="O1394" i="16"/>
  <c r="T1394" i="16"/>
  <c r="O100" i="16"/>
  <c r="T100" i="16"/>
  <c r="O1539" i="16"/>
  <c r="T1539" i="16"/>
  <c r="O138" i="16"/>
  <c r="T138" i="16"/>
  <c r="O1014" i="16"/>
  <c r="T1014" i="16"/>
  <c r="O166" i="16"/>
  <c r="T166" i="16"/>
  <c r="O3756" i="16"/>
  <c r="T3756" i="16"/>
  <c r="O3814" i="16"/>
  <c r="T3814" i="16"/>
  <c r="O1740" i="16"/>
  <c r="T1740" i="16"/>
  <c r="O3140" i="16"/>
  <c r="T3140" i="16"/>
  <c r="O2685" i="16"/>
  <c r="T2685" i="16"/>
  <c r="O2501" i="16"/>
  <c r="T2501" i="16"/>
  <c r="O2111" i="16"/>
  <c r="T2111" i="16"/>
  <c r="O1246" i="16"/>
  <c r="T1246" i="16"/>
  <c r="O934" i="16"/>
  <c r="T934" i="16"/>
  <c r="O480" i="16"/>
  <c r="T480" i="16"/>
  <c r="O746" i="16"/>
  <c r="T746" i="16"/>
  <c r="O1562" i="16"/>
  <c r="T1562" i="16"/>
  <c r="O1396" i="16"/>
  <c r="T1396" i="16"/>
  <c r="O1302" i="16"/>
  <c r="T1302" i="16"/>
  <c r="O849" i="16"/>
  <c r="T849" i="16"/>
  <c r="O694" i="16"/>
  <c r="T694" i="16"/>
  <c r="O3250" i="16"/>
  <c r="T3250" i="16"/>
  <c r="O3611" i="16"/>
  <c r="T3611" i="16"/>
  <c r="O2509" i="16"/>
  <c r="T2509" i="16"/>
  <c r="O3776" i="16"/>
  <c r="T3776" i="16"/>
  <c r="O2511" i="16"/>
  <c r="T2511" i="16"/>
  <c r="O1596" i="16"/>
  <c r="T1596" i="16"/>
  <c r="O2996" i="16"/>
  <c r="T2996" i="16"/>
  <c r="O2541" i="16"/>
  <c r="T2541" i="16"/>
  <c r="O2871" i="16"/>
  <c r="T2871" i="16"/>
  <c r="O1102" i="16"/>
  <c r="T1102" i="16"/>
  <c r="O1036" i="16"/>
  <c r="T1036" i="16"/>
  <c r="O778" i="16"/>
  <c r="T778" i="16"/>
  <c r="O1418" i="16"/>
  <c r="T1418" i="16"/>
  <c r="O1252" i="16"/>
  <c r="T1252" i="16"/>
  <c r="O2011" i="16"/>
  <c r="T2011" i="16"/>
  <c r="O3747" i="16"/>
  <c r="T3747" i="16"/>
  <c r="O3646" i="16"/>
  <c r="T3646" i="16"/>
  <c r="O1902" i="16"/>
  <c r="T1902" i="16"/>
  <c r="O2318" i="16"/>
  <c r="T2318" i="16"/>
  <c r="O3739" i="16"/>
  <c r="T3739" i="16"/>
  <c r="O2721" i="16"/>
  <c r="T2721" i="16"/>
  <c r="O2626" i="16"/>
  <c r="T2626" i="16"/>
  <c r="O2207" i="16"/>
  <c r="T2207" i="16"/>
  <c r="O2262" i="16"/>
  <c r="T2262" i="16"/>
  <c r="O2330" i="16"/>
  <c r="T2330" i="16"/>
  <c r="O1700" i="16"/>
  <c r="T1700" i="16"/>
  <c r="O382" i="16"/>
  <c r="T382" i="16"/>
  <c r="O602" i="16"/>
  <c r="T602" i="16"/>
  <c r="O470" i="16"/>
  <c r="T470" i="16"/>
  <c r="O1731" i="16"/>
  <c r="T1731" i="16"/>
  <c r="O906" i="16"/>
  <c r="T906" i="16"/>
  <c r="O1494" i="16"/>
  <c r="T1494" i="16"/>
  <c r="O1342" i="16"/>
  <c r="T1342" i="16"/>
  <c r="O1030" i="16"/>
  <c r="T1030" i="16"/>
  <c r="O1162" i="16"/>
  <c r="T1162" i="16"/>
  <c r="O3595" i="16"/>
  <c r="T3595" i="16"/>
  <c r="O2103" i="16"/>
  <c r="T2103" i="16"/>
  <c r="O3551" i="16"/>
  <c r="T3551" i="16"/>
  <c r="O3643" i="16"/>
  <c r="T3643" i="16"/>
  <c r="O2896" i="16"/>
  <c r="T2896" i="16"/>
  <c r="O2525" i="16"/>
  <c r="T2525" i="16"/>
  <c r="O3436" i="16"/>
  <c r="T3436" i="16"/>
  <c r="O1688" i="16"/>
  <c r="T1688" i="16"/>
  <c r="O370" i="16"/>
  <c r="T370" i="16"/>
  <c r="O874" i="16"/>
  <c r="T874" i="16"/>
  <c r="O1354" i="16"/>
  <c r="T1354" i="16"/>
  <c r="O1766" i="16"/>
  <c r="T1766" i="16"/>
  <c r="O1002" i="16"/>
  <c r="T1002" i="16"/>
  <c r="O3020" i="16"/>
  <c r="T3020" i="16"/>
  <c r="O3460" i="16"/>
  <c r="T3460" i="16"/>
  <c r="O3198" i="16"/>
  <c r="T3198" i="16"/>
  <c r="O2421" i="16"/>
  <c r="T2421" i="16"/>
  <c r="O3719" i="16"/>
  <c r="T3719" i="16"/>
  <c r="O1973" i="16"/>
  <c r="T1973" i="16"/>
  <c r="O3270" i="16"/>
  <c r="T3270" i="16"/>
  <c r="O3523" i="16"/>
  <c r="T3523" i="16"/>
  <c r="O1122" i="16"/>
  <c r="T1122" i="16"/>
  <c r="O139" i="16"/>
  <c r="T139" i="16"/>
  <c r="O94" i="16"/>
  <c r="T94" i="16"/>
  <c r="O1306" i="16"/>
  <c r="T1306" i="16"/>
  <c r="O1443" i="16"/>
  <c r="T1443" i="16"/>
  <c r="O378" i="16"/>
  <c r="T378" i="16"/>
  <c r="O1600" i="16"/>
  <c r="T1600" i="16"/>
  <c r="O2047" i="16"/>
  <c r="T2047" i="16"/>
  <c r="O730" i="16"/>
  <c r="T730" i="16"/>
  <c r="O228" i="16"/>
  <c r="T228" i="16"/>
  <c r="O3295" i="16"/>
  <c r="T3295" i="16"/>
  <c r="O3387" i="16"/>
  <c r="T3387" i="16"/>
  <c r="O3262" i="16"/>
  <c r="T3262" i="16"/>
  <c r="O3060" i="16"/>
  <c r="T3060" i="16"/>
  <c r="O2607" i="16"/>
  <c r="T2607" i="16"/>
  <c r="O3706" i="16"/>
  <c r="T3706" i="16"/>
  <c r="O3148" i="16"/>
  <c r="T3148" i="16"/>
  <c r="O1255" i="16"/>
  <c r="T1255" i="16"/>
  <c r="O1058" i="16"/>
  <c r="T1058" i="16"/>
  <c r="O1154" i="16"/>
  <c r="T1154" i="16"/>
  <c r="O590" i="16"/>
  <c r="T590" i="16"/>
  <c r="O79" i="16"/>
  <c r="T79" i="16"/>
  <c r="O1892" i="16"/>
  <c r="T1892" i="16"/>
  <c r="O718" i="16"/>
  <c r="T718" i="16"/>
  <c r="O1476" i="16"/>
  <c r="T1476" i="16"/>
  <c r="O3845" i="16"/>
  <c r="T3845" i="16"/>
  <c r="O3096" i="16"/>
  <c r="T3096" i="16"/>
  <c r="O3243" i="16"/>
  <c r="T3243" i="16"/>
  <c r="O3448" i="16"/>
  <c r="T3448" i="16"/>
  <c r="O2845" i="16"/>
  <c r="T2845" i="16"/>
  <c r="O1752" i="16"/>
  <c r="T1752" i="16"/>
  <c r="O2463" i="16"/>
  <c r="T2463" i="16"/>
  <c r="O3808" i="16"/>
  <c r="T3808" i="16"/>
  <c r="O3004" i="16"/>
  <c r="T3004" i="16"/>
  <c r="O2916" i="16"/>
  <c r="T2916" i="16"/>
  <c r="O1824" i="16"/>
  <c r="T1824" i="16"/>
  <c r="O1111" i="16"/>
  <c r="T1111" i="16"/>
  <c r="O914" i="16"/>
  <c r="T914" i="16"/>
  <c r="O222" i="16"/>
  <c r="T222" i="16"/>
  <c r="O870" i="16"/>
  <c r="T870" i="16"/>
  <c r="O726" i="16"/>
  <c r="T726" i="16"/>
  <c r="O430" i="16"/>
  <c r="T430" i="16"/>
  <c r="O2370" i="16"/>
  <c r="T2370" i="16"/>
  <c r="O3372" i="16"/>
  <c r="T3372" i="16"/>
  <c r="O3045" i="16"/>
  <c r="T3045" i="16"/>
  <c r="O2777" i="16"/>
  <c r="T2777" i="16"/>
  <c r="O2143" i="16"/>
  <c r="T2143" i="16"/>
  <c r="O2449" i="16"/>
  <c r="T2449" i="16"/>
  <c r="O3822" i="16"/>
  <c r="T3822" i="16"/>
  <c r="O2378" i="16"/>
  <c r="T2378" i="16"/>
  <c r="O3831" i="16"/>
  <c r="T3831" i="16"/>
  <c r="O2849" i="16"/>
  <c r="T2849" i="16"/>
  <c r="O1978" i="16"/>
  <c r="T1978" i="16"/>
  <c r="O1503" i="16"/>
  <c r="T1503" i="16"/>
  <c r="O939" i="16"/>
  <c r="T939" i="16"/>
  <c r="O1098" i="16"/>
  <c r="T1098" i="16"/>
  <c r="O115" i="16"/>
  <c r="T115" i="16"/>
  <c r="O1992" i="16"/>
  <c r="T1992" i="16"/>
  <c r="O435" i="16"/>
  <c r="T435" i="16"/>
  <c r="O676" i="16"/>
  <c r="T676" i="16"/>
  <c r="O714" i="16"/>
  <c r="T714" i="16"/>
  <c r="O3138" i="16"/>
  <c r="T3138" i="16"/>
  <c r="O1010" i="16"/>
  <c r="T1010" i="16"/>
  <c r="O1723" i="16"/>
  <c r="T1723" i="16"/>
  <c r="O3194" i="16"/>
  <c r="T3194" i="16"/>
  <c r="O3511" i="16"/>
  <c r="T3511" i="16"/>
  <c r="O3038" i="16"/>
  <c r="T3038" i="16"/>
  <c r="O3409" i="16"/>
  <c r="T3409" i="16"/>
  <c r="O2687" i="16"/>
  <c r="T2687" i="16"/>
  <c r="O2706" i="16"/>
  <c r="T2706" i="16"/>
  <c r="O1822" i="16"/>
  <c r="T1822" i="16"/>
  <c r="O1336" i="16"/>
  <c r="T1336" i="16"/>
  <c r="O713" i="16"/>
  <c r="T713" i="16"/>
  <c r="O1003" i="16"/>
  <c r="T1003" i="16"/>
  <c r="O1100" i="16"/>
  <c r="T1100" i="16"/>
  <c r="O1821" i="16"/>
  <c r="T1821" i="16"/>
  <c r="O491" i="16"/>
  <c r="T491" i="16"/>
  <c r="O1067" i="16"/>
  <c r="T1067" i="16"/>
  <c r="O421" i="16"/>
  <c r="T421" i="16"/>
  <c r="O1825" i="16"/>
  <c r="T1825" i="16"/>
  <c r="O279" i="16"/>
  <c r="T279" i="16"/>
  <c r="O1119" i="16"/>
  <c r="T1119" i="16"/>
  <c r="O571" i="16"/>
  <c r="T571" i="16"/>
  <c r="O1447" i="16"/>
  <c r="T1447" i="16"/>
  <c r="O477" i="16"/>
  <c r="T477" i="16"/>
  <c r="O1903" i="16"/>
  <c r="T1903" i="16"/>
  <c r="O597" i="16"/>
  <c r="T597" i="16"/>
  <c r="O1738" i="16"/>
  <c r="T1738" i="16"/>
  <c r="O61" i="16"/>
  <c r="T61" i="16"/>
  <c r="O144" i="16"/>
  <c r="T144" i="16"/>
  <c r="O563" i="16"/>
  <c r="T563" i="16"/>
  <c r="O2081" i="16"/>
  <c r="T2081" i="16"/>
  <c r="O2778" i="16"/>
  <c r="T2778" i="16"/>
  <c r="O3085" i="16"/>
  <c r="T3085" i="16"/>
  <c r="O2564" i="16"/>
  <c r="T2564" i="16"/>
  <c r="O2894" i="16"/>
  <c r="T2894" i="16"/>
  <c r="O2757" i="16"/>
  <c r="T2757" i="16"/>
  <c r="O2518" i="16"/>
  <c r="T2518" i="16"/>
  <c r="O2860" i="16"/>
  <c r="T2860" i="16"/>
  <c r="O3265" i="16"/>
  <c r="T3265" i="16"/>
  <c r="O2148" i="16"/>
  <c r="T2148" i="16"/>
  <c r="O3570" i="16"/>
  <c r="T3570" i="16"/>
  <c r="O3750" i="16"/>
  <c r="T3750" i="16"/>
  <c r="O3212" i="16"/>
  <c r="T3212" i="16"/>
  <c r="O3542" i="16"/>
  <c r="T3542" i="16"/>
  <c r="O3447" i="16"/>
  <c r="T3447" i="16"/>
  <c r="O2590" i="16"/>
  <c r="T2590" i="16"/>
  <c r="O2560" i="16"/>
  <c r="T2560" i="16"/>
  <c r="O1677" i="16"/>
  <c r="T1677" i="16"/>
  <c r="O1192" i="16"/>
  <c r="T1192" i="16"/>
  <c r="O569" i="16"/>
  <c r="T569" i="16"/>
  <c r="O1793" i="16"/>
  <c r="T1793" i="16"/>
  <c r="O681" i="16"/>
  <c r="T681" i="16"/>
  <c r="O1678" i="16"/>
  <c r="T1678" i="16"/>
  <c r="O347" i="16"/>
  <c r="T347" i="16"/>
  <c r="O1271" i="16"/>
  <c r="T1271" i="16"/>
  <c r="O923" i="16"/>
  <c r="T923" i="16"/>
  <c r="O1681" i="16"/>
  <c r="T1681" i="16"/>
  <c r="O135" i="16"/>
  <c r="T135" i="16"/>
  <c r="O1828" i="16"/>
  <c r="T1828" i="16"/>
  <c r="O1303" i="16"/>
  <c r="T1303" i="16"/>
  <c r="O332" i="16"/>
  <c r="T332" i="16"/>
  <c r="O1759" i="16"/>
  <c r="T1759" i="16"/>
  <c r="O453" i="16"/>
  <c r="T453" i="16"/>
  <c r="O1594" i="16"/>
  <c r="T1594" i="16"/>
  <c r="O493" i="16"/>
  <c r="T493" i="16"/>
  <c r="O917" i="16"/>
  <c r="T917" i="16"/>
  <c r="O419" i="16"/>
  <c r="T419" i="16"/>
  <c r="O3800" i="16"/>
  <c r="T3800" i="16"/>
  <c r="O2320" i="16"/>
  <c r="T2320" i="16"/>
  <c r="O2375" i="16"/>
  <c r="T2375" i="16"/>
  <c r="O2393" i="16"/>
  <c r="T2393" i="16"/>
  <c r="O2149" i="16"/>
  <c r="T2149" i="16"/>
  <c r="O2202" i="16"/>
  <c r="T2202" i="16"/>
  <c r="O2088" i="16"/>
  <c r="T2088" i="16"/>
  <c r="O2755" i="16"/>
  <c r="T2755" i="16"/>
  <c r="O3061" i="16"/>
  <c r="T3061" i="16"/>
  <c r="O2870" i="16"/>
  <c r="T2870" i="16"/>
  <c r="O2774" i="16"/>
  <c r="T2774" i="16"/>
  <c r="O3556" i="16"/>
  <c r="T3556" i="16"/>
  <c r="O3186" i="16"/>
  <c r="T3186" i="16"/>
  <c r="O2808" i="16"/>
  <c r="T2808" i="16"/>
  <c r="O2862" i="16"/>
  <c r="T2862" i="16"/>
  <c r="O3421" i="16"/>
  <c r="T3421" i="16"/>
  <c r="O2612" i="16"/>
  <c r="T2612" i="16"/>
  <c r="O2942" i="16"/>
  <c r="T2942" i="16"/>
  <c r="O2847" i="16"/>
  <c r="T2847" i="16"/>
  <c r="O2000" i="16"/>
  <c r="T2000" i="16"/>
  <c r="O1103" i="16"/>
  <c r="T1103" i="16"/>
  <c r="O672" i="16"/>
  <c r="T672" i="16"/>
  <c r="O86" i="16"/>
  <c r="T86" i="16"/>
  <c r="O1479" i="16"/>
  <c r="T1479" i="16"/>
  <c r="O915" i="16"/>
  <c r="T915" i="16"/>
  <c r="O1313" i="16"/>
  <c r="T1313" i="16"/>
  <c r="O689" i="16"/>
  <c r="T689" i="16"/>
  <c r="O1770" i="16"/>
  <c r="T1770" i="16"/>
  <c r="O836" i="16"/>
  <c r="T836" i="16"/>
  <c r="O379" i="16"/>
  <c r="T379" i="16"/>
  <c r="O1496" i="16"/>
  <c r="T1496" i="16"/>
  <c r="O1785" i="16"/>
  <c r="T1785" i="16"/>
  <c r="O455" i="16"/>
  <c r="T455" i="16"/>
  <c r="O1871" i="16"/>
  <c r="T1871" i="16"/>
  <c r="O1225" i="16"/>
  <c r="T1225" i="16"/>
  <c r="O1969" i="16"/>
  <c r="T1969" i="16"/>
  <c r="O364" i="16"/>
  <c r="T364" i="16"/>
  <c r="O461" i="16"/>
  <c r="T461" i="16"/>
  <c r="O1685" i="16"/>
  <c r="T1685" i="16"/>
  <c r="O96" i="16"/>
  <c r="T96" i="16"/>
  <c r="O3586" i="16"/>
  <c r="T3586" i="16"/>
  <c r="O2161" i="16"/>
  <c r="T2161" i="16"/>
  <c r="O2214" i="16"/>
  <c r="T2214" i="16"/>
  <c r="O3744" i="16"/>
  <c r="T3744" i="16"/>
  <c r="O2335" i="16"/>
  <c r="T2335" i="16"/>
  <c r="O2882" i="16"/>
  <c r="T2882" i="16"/>
  <c r="O2643" i="16"/>
  <c r="T2643" i="16"/>
  <c r="O2218" i="16"/>
  <c r="T2218" i="16"/>
  <c r="O3035" i="16"/>
  <c r="T3035" i="16"/>
  <c r="O2963" i="16"/>
  <c r="T2963" i="16"/>
  <c r="O3018" i="16"/>
  <c r="T3018" i="16"/>
  <c r="O2983" i="16"/>
  <c r="T2983" i="16"/>
  <c r="O2372" i="16"/>
  <c r="T2372" i="16"/>
  <c r="O2715" i="16"/>
  <c r="T2715" i="16"/>
  <c r="O2632" i="16"/>
  <c r="T2632" i="16"/>
  <c r="O1642" i="16"/>
  <c r="T1642" i="16"/>
  <c r="O240" i="16"/>
  <c r="T240" i="16"/>
  <c r="O625" i="16"/>
  <c r="T625" i="16"/>
  <c r="O639" i="16"/>
  <c r="T639" i="16"/>
  <c r="O2044" i="16"/>
  <c r="T2044" i="16"/>
  <c r="O413" i="16"/>
  <c r="T413" i="16"/>
  <c r="O1637" i="16"/>
  <c r="T1637" i="16"/>
  <c r="O703" i="16"/>
  <c r="T703" i="16"/>
  <c r="O1687" i="16"/>
  <c r="T1687" i="16"/>
  <c r="O381" i="16"/>
  <c r="T381" i="16"/>
  <c r="O1220" i="16"/>
  <c r="T1220" i="16"/>
  <c r="O945" i="16"/>
  <c r="T945" i="16"/>
  <c r="O1089" i="16"/>
  <c r="T1089" i="16"/>
  <c r="O1523" i="16"/>
  <c r="T1523" i="16"/>
  <c r="O1033" i="16"/>
  <c r="T1033" i="16"/>
  <c r="O1837" i="16"/>
  <c r="T1837" i="16"/>
  <c r="O231" i="16"/>
  <c r="T231" i="16"/>
  <c r="O1528" i="16"/>
  <c r="T1528" i="16"/>
  <c r="O475" i="16"/>
  <c r="T475" i="16"/>
  <c r="O1603" i="16"/>
  <c r="T1603" i="16"/>
  <c r="O297" i="16"/>
  <c r="T297" i="16"/>
  <c r="O164" i="16"/>
  <c r="T164" i="16"/>
  <c r="O3442" i="16"/>
  <c r="T3442" i="16"/>
  <c r="O3815" i="16"/>
  <c r="T3815" i="16"/>
  <c r="O2070" i="16"/>
  <c r="T2070" i="16"/>
  <c r="O2192" i="16"/>
  <c r="T2192" i="16"/>
  <c r="O2496" i="16"/>
  <c r="T2496" i="16"/>
  <c r="O2408" i="16"/>
  <c r="T2408" i="16"/>
  <c r="O2157" i="16"/>
  <c r="T2157" i="16"/>
  <c r="O3558" i="16"/>
  <c r="T3558" i="16"/>
  <c r="O2416" i="16"/>
  <c r="T2416" i="16"/>
  <c r="O2891" i="16"/>
  <c r="T2891" i="16"/>
  <c r="O2910" i="16"/>
  <c r="T2910" i="16"/>
  <c r="O2820" i="16"/>
  <c r="T2820" i="16"/>
  <c r="O2875" i="16"/>
  <c r="T2875" i="16"/>
  <c r="O1727" i="16"/>
  <c r="T1727" i="16"/>
  <c r="O2839" i="16"/>
  <c r="T2839" i="16"/>
  <c r="O2768" i="16"/>
  <c r="T2768" i="16"/>
  <c r="O3098" i="16"/>
  <c r="T3098" i="16"/>
  <c r="O2229" i="16"/>
  <c r="T2229" i="16"/>
  <c r="O2146" i="16"/>
  <c r="T2146" i="16"/>
  <c r="O2488" i="16"/>
  <c r="T2488" i="16"/>
  <c r="O1485" i="16"/>
  <c r="T1485" i="16"/>
  <c r="O97" i="16"/>
  <c r="T97" i="16"/>
  <c r="O481" i="16"/>
  <c r="T481" i="16"/>
  <c r="O2054" i="16"/>
  <c r="T2054" i="16"/>
  <c r="O1899" i="16"/>
  <c r="T1899" i="16"/>
  <c r="O1493" i="16"/>
  <c r="T1493" i="16"/>
  <c r="O560" i="16"/>
  <c r="T560" i="16"/>
  <c r="O1531" i="16"/>
  <c r="T1531" i="16"/>
  <c r="O237" i="16"/>
  <c r="T237" i="16"/>
  <c r="O1076" i="16"/>
  <c r="T1076" i="16"/>
  <c r="O801" i="16"/>
  <c r="T801" i="16"/>
  <c r="O1941" i="16"/>
  <c r="T1941" i="16"/>
  <c r="O623" i="16"/>
  <c r="T623" i="16"/>
  <c r="O1355" i="16"/>
  <c r="T1355" i="16"/>
  <c r="O887" i="16"/>
  <c r="T887" i="16"/>
  <c r="O1694" i="16"/>
  <c r="T1694" i="16"/>
  <c r="O89" i="16"/>
  <c r="T89" i="16"/>
  <c r="O1384" i="16"/>
  <c r="T1384" i="16"/>
  <c r="O331" i="16"/>
  <c r="T331" i="16"/>
  <c r="O484" i="16"/>
  <c r="T484" i="16"/>
  <c r="O319" i="16"/>
  <c r="T319" i="16"/>
  <c r="O3299" i="16"/>
  <c r="T3299" i="16"/>
  <c r="O3628" i="16"/>
  <c r="T3628" i="16"/>
  <c r="O3671" i="16"/>
  <c r="T3671" i="16"/>
  <c r="O1926" i="16"/>
  <c r="T1926" i="16"/>
  <c r="O3534" i="16"/>
  <c r="T3534" i="16"/>
  <c r="O2341" i="16"/>
  <c r="T2341" i="16"/>
  <c r="O2570" i="16"/>
  <c r="T2570" i="16"/>
  <c r="O2356" i="16"/>
  <c r="T2356" i="16"/>
  <c r="O3741" i="16"/>
  <c r="T3741" i="16"/>
  <c r="O2747" i="16"/>
  <c r="T2747" i="16"/>
  <c r="O2766" i="16"/>
  <c r="T2766" i="16"/>
  <c r="O2675" i="16"/>
  <c r="T2675" i="16"/>
  <c r="O2730" i="16"/>
  <c r="T2730" i="16"/>
  <c r="O1583" i="16"/>
  <c r="T1583" i="16"/>
  <c r="O2695" i="16"/>
  <c r="T2695" i="16"/>
  <c r="O3001" i="16"/>
  <c r="T3001" i="16"/>
  <c r="O2624" i="16"/>
  <c r="T2624" i="16"/>
  <c r="O2954" i="16"/>
  <c r="T2954" i="16"/>
  <c r="O2085" i="16"/>
  <c r="T2085" i="16"/>
  <c r="O3812" i="16"/>
  <c r="T3812" i="16"/>
  <c r="O983" i="16"/>
  <c r="T983" i="16"/>
  <c r="O337" i="16"/>
  <c r="T337" i="16"/>
  <c r="O351" i="16"/>
  <c r="T351" i="16"/>
  <c r="O1755" i="16"/>
  <c r="T1755" i="16"/>
  <c r="O1349" i="16"/>
  <c r="T1349" i="16"/>
  <c r="O415" i="16"/>
  <c r="T415" i="16"/>
  <c r="O1387" i="16"/>
  <c r="T1387" i="16"/>
  <c r="O92" i="16"/>
  <c r="T92" i="16"/>
  <c r="O1964" i="16"/>
  <c r="T1964" i="16"/>
  <c r="O657" i="16"/>
  <c r="T657" i="16"/>
  <c r="O1797" i="16"/>
  <c r="T1797" i="16"/>
  <c r="O1187" i="16"/>
  <c r="T1187" i="16"/>
  <c r="O744" i="16"/>
  <c r="T744" i="16"/>
  <c r="O1549" i="16"/>
  <c r="T1549" i="16"/>
  <c r="O1240" i="16"/>
  <c r="T1240" i="16"/>
  <c r="O617" i="16"/>
  <c r="T617" i="16"/>
  <c r="O1121" i="16"/>
  <c r="T1121" i="16"/>
  <c r="O187" i="16"/>
  <c r="T187" i="16"/>
  <c r="O1291" i="16"/>
  <c r="T1291" i="16"/>
  <c r="O873" i="16"/>
  <c r="T873" i="16"/>
  <c r="O3366" i="16"/>
  <c r="T3366" i="16"/>
  <c r="O3740" i="16"/>
  <c r="T3740" i="16"/>
  <c r="O3488" i="16"/>
  <c r="T3488" i="16"/>
  <c r="O3830" i="16"/>
  <c r="T3830" i="16"/>
  <c r="O1937" i="16"/>
  <c r="T1937" i="16"/>
  <c r="O3492" i="16"/>
  <c r="T3492" i="16"/>
  <c r="O3581" i="16"/>
  <c r="T3581" i="16"/>
  <c r="O2804" i="16"/>
  <c r="T2804" i="16"/>
  <c r="O3134" i="16"/>
  <c r="T3134" i="16"/>
  <c r="O2709" i="16"/>
  <c r="T2709" i="16"/>
  <c r="O2668" i="16"/>
  <c r="T2668" i="16"/>
  <c r="O2279" i="16"/>
  <c r="T2279" i="16"/>
  <c r="O1818" i="16"/>
  <c r="T1818" i="16"/>
  <c r="O3715" i="16"/>
  <c r="T3715" i="16"/>
  <c r="O2377" i="16"/>
  <c r="T2377" i="16"/>
  <c r="O1923" i="16"/>
  <c r="T1923" i="16"/>
  <c r="O521" i="16"/>
  <c r="T521" i="16"/>
  <c r="O513" i="16"/>
  <c r="T513" i="16"/>
  <c r="O1763" i="16"/>
  <c r="T1763" i="16"/>
  <c r="O360" i="16"/>
  <c r="T360" i="16"/>
  <c r="O732" i="16"/>
  <c r="T732" i="16"/>
  <c r="O2017" i="16"/>
  <c r="T2017" i="16"/>
  <c r="O459" i="16"/>
  <c r="T459" i="16"/>
  <c r="O1587" i="16"/>
  <c r="T1587" i="16"/>
  <c r="O1023" i="16"/>
  <c r="T1023" i="16"/>
  <c r="O1420" i="16"/>
  <c r="T1420" i="16"/>
  <c r="O796" i="16"/>
  <c r="T796" i="16"/>
  <c r="O1444" i="16"/>
  <c r="T1444" i="16"/>
  <c r="O512" i="16"/>
  <c r="T512" i="16"/>
  <c r="O1638" i="16"/>
  <c r="T1638" i="16"/>
  <c r="O333" i="16"/>
  <c r="T333" i="16"/>
  <c r="O1329" i="16"/>
  <c r="T1329" i="16"/>
  <c r="O505" i="16"/>
  <c r="T505" i="16"/>
  <c r="O175" i="16"/>
  <c r="T175" i="16"/>
  <c r="O2958" i="16"/>
  <c r="T2958" i="16"/>
  <c r="O3758" i="16"/>
  <c r="T3758" i="16"/>
  <c r="O3393" i="16"/>
  <c r="T3393" i="16"/>
  <c r="O3724" i="16"/>
  <c r="T3724" i="16"/>
  <c r="O3335" i="16"/>
  <c r="T3335" i="16"/>
  <c r="O3353" i="16"/>
  <c r="T3353" i="16"/>
  <c r="O1475" i="16"/>
  <c r="T1475" i="16"/>
  <c r="O2718" i="16"/>
  <c r="T2718" i="16"/>
  <c r="O3025" i="16"/>
  <c r="T3025" i="16"/>
  <c r="O2648" i="16"/>
  <c r="T2648" i="16"/>
  <c r="O2978" i="16"/>
  <c r="T2978" i="16"/>
  <c r="O2253" i="16"/>
  <c r="T2253" i="16"/>
  <c r="O2595" i="16"/>
  <c r="T2595" i="16"/>
  <c r="O2170" i="16"/>
  <c r="T2170" i="16"/>
  <c r="O2512" i="16"/>
  <c r="T2512" i="16"/>
  <c r="O3466" i="16"/>
  <c r="T3466" i="16"/>
  <c r="O3796" i="16"/>
  <c r="T3796" i="16"/>
  <c r="O3407" i="16"/>
  <c r="T3407" i="16"/>
  <c r="O3426" i="16"/>
  <c r="T3426" i="16"/>
  <c r="O1547" i="16"/>
  <c r="T1547" i="16"/>
  <c r="O472" i="16"/>
  <c r="T472" i="16"/>
  <c r="O2056" i="16"/>
  <c r="T2056" i="16"/>
  <c r="O1674" i="16"/>
  <c r="T1674" i="16"/>
  <c r="O705" i="16"/>
  <c r="T705" i="16"/>
  <c r="O1819" i="16"/>
  <c r="T1819" i="16"/>
  <c r="O1593" i="16"/>
  <c r="T1593" i="16"/>
  <c r="O192" i="16"/>
  <c r="T192" i="16"/>
  <c r="O1211" i="16"/>
  <c r="T1211" i="16"/>
  <c r="O768" i="16"/>
  <c r="T768" i="16"/>
  <c r="O181" i="16"/>
  <c r="T181" i="16"/>
  <c r="O209" i="16"/>
  <c r="T209" i="16"/>
  <c r="O1433" i="16"/>
  <c r="T1433" i="16"/>
  <c r="O1471" i="16"/>
  <c r="T1471" i="16"/>
  <c r="O177" i="16"/>
  <c r="T177" i="16"/>
  <c r="O273" i="16"/>
  <c r="T273" i="16"/>
  <c r="O85" i="16"/>
  <c r="T85" i="16"/>
  <c r="O1133" i="16"/>
  <c r="T1133" i="16"/>
  <c r="O3385" i="16"/>
  <c r="T3385" i="16"/>
  <c r="O3770" i="16"/>
  <c r="T3770" i="16"/>
  <c r="O3201" i="16"/>
  <c r="T3201" i="16"/>
  <c r="O3531" i="16"/>
  <c r="T3531" i="16"/>
  <c r="O3406" i="16"/>
  <c r="T3406" i="16"/>
  <c r="O3204" i="16"/>
  <c r="T3204" i="16"/>
  <c r="O3185" i="16"/>
  <c r="T3185" i="16"/>
  <c r="O2516" i="16"/>
  <c r="T2516" i="16"/>
  <c r="O2846" i="16"/>
  <c r="T2846" i="16"/>
  <c r="O2750" i="16"/>
  <c r="T2750" i="16"/>
  <c r="O3557" i="16"/>
  <c r="T3557" i="16"/>
  <c r="O2380" i="16"/>
  <c r="T2380" i="16"/>
  <c r="O3766" i="16"/>
  <c r="T3766" i="16"/>
  <c r="O2009" i="16"/>
  <c r="T2009" i="16"/>
  <c r="O3293" i="16"/>
  <c r="T3293" i="16"/>
  <c r="O3203" i="16"/>
  <c r="T3203" i="16"/>
  <c r="O2089" i="16"/>
  <c r="T2089" i="16"/>
  <c r="O1398" i="16"/>
  <c r="T1398" i="16"/>
  <c r="O428" i="16"/>
  <c r="T428" i="16"/>
  <c r="O1544" i="16"/>
  <c r="T1544" i="16"/>
  <c r="O56" i="16"/>
  <c r="T56" i="16"/>
  <c r="O445" i="16"/>
  <c r="T445" i="16"/>
  <c r="O1706" i="16"/>
  <c r="T1706" i="16"/>
  <c r="O160" i="16"/>
  <c r="T160" i="16"/>
  <c r="O735" i="16"/>
  <c r="T735" i="16"/>
  <c r="O1132" i="16"/>
  <c r="T1132" i="16"/>
  <c r="O1157" i="16"/>
  <c r="T1157" i="16"/>
  <c r="O223" i="16"/>
  <c r="T223" i="16"/>
  <c r="O1327" i="16"/>
  <c r="T1327" i="16"/>
  <c r="O57" i="16"/>
  <c r="T57" i="16"/>
  <c r="O2036" i="16"/>
  <c r="T2036" i="16"/>
  <c r="O719" i="16"/>
  <c r="T719" i="16"/>
  <c r="O863" i="16"/>
  <c r="T863" i="16"/>
  <c r="O216" i="16"/>
  <c r="T216" i="16"/>
  <c r="O118" i="16"/>
  <c r="T118" i="16"/>
  <c r="O1661" i="16"/>
  <c r="T1661" i="16"/>
  <c r="O2670" i="16"/>
  <c r="T2670" i="16"/>
  <c r="O1524" i="16"/>
  <c r="T1524" i="16"/>
  <c r="O3355" i="16"/>
  <c r="T3355" i="16"/>
  <c r="O3661" i="16"/>
  <c r="T3661" i="16"/>
  <c r="O3139" i="16"/>
  <c r="T3139" i="16"/>
  <c r="O3470" i="16"/>
  <c r="T3470" i="16"/>
  <c r="O3675" i="16"/>
  <c r="T3675" i="16"/>
  <c r="O3106" i="16"/>
  <c r="T3106" i="16"/>
  <c r="O3437" i="16"/>
  <c r="T3437" i="16"/>
  <c r="O3065" i="16"/>
  <c r="T3065" i="16"/>
  <c r="O3840" i="16"/>
  <c r="T3840" i="16"/>
  <c r="O2360" i="16"/>
  <c r="T2360" i="16"/>
  <c r="O2666" i="16"/>
  <c r="T2666" i="16"/>
  <c r="O2306" i="16"/>
  <c r="T2306" i="16"/>
  <c r="O2213" i="16"/>
  <c r="T2213" i="16"/>
  <c r="O3179" i="16"/>
  <c r="T3179" i="16"/>
  <c r="O3508" i="16"/>
  <c r="T3508" i="16"/>
  <c r="O3118" i="16"/>
  <c r="T3118" i="16"/>
  <c r="O3137" i="16"/>
  <c r="T3137" i="16"/>
  <c r="O1259" i="16"/>
  <c r="T1259" i="16"/>
  <c r="O184" i="16"/>
  <c r="T184" i="16"/>
  <c r="O416" i="16"/>
  <c r="T416" i="16"/>
  <c r="O1532" i="16"/>
  <c r="T1532" i="16"/>
  <c r="O1281" i="16"/>
  <c r="T1281" i="16"/>
  <c r="O935" i="16"/>
  <c r="T935" i="16"/>
  <c r="O479" i="16"/>
  <c r="T479" i="16"/>
  <c r="O1286" i="16"/>
  <c r="T1286" i="16"/>
  <c r="O1552" i="16"/>
  <c r="T1552" i="16"/>
  <c r="O1145" i="16"/>
  <c r="T1145" i="16"/>
  <c r="O211" i="16"/>
  <c r="T211" i="16"/>
  <c r="O1171" i="16"/>
  <c r="T1171" i="16"/>
  <c r="O908" i="16"/>
  <c r="T908" i="16"/>
  <c r="O1305" i="16"/>
  <c r="T1305" i="16"/>
  <c r="O1028" i="16"/>
  <c r="T1028" i="16"/>
  <c r="O852" i="16"/>
  <c r="T852" i="16"/>
  <c r="O2526" i="16"/>
  <c r="T2526" i="16"/>
  <c r="O1381" i="16"/>
  <c r="T1381" i="16"/>
  <c r="O3211" i="16"/>
  <c r="T3211" i="16"/>
  <c r="O3517" i="16"/>
  <c r="T3517" i="16"/>
  <c r="O2995" i="16"/>
  <c r="T2995" i="16"/>
  <c r="O3520" i="16"/>
  <c r="T3520" i="16"/>
  <c r="O2961" i="16"/>
  <c r="T2961" i="16"/>
  <c r="O3291" i="16"/>
  <c r="T3291" i="16"/>
  <c r="O2922" i="16"/>
  <c r="T2922" i="16"/>
  <c r="O3696" i="16"/>
  <c r="T3696" i="16"/>
  <c r="O2287" i="16"/>
  <c r="T2287" i="16"/>
  <c r="O2163" i="16"/>
  <c r="T2163" i="16"/>
  <c r="O3594" i="16"/>
  <c r="T3594" i="16"/>
  <c r="O3034" i="16"/>
  <c r="T3034" i="16"/>
  <c r="O2993" i="16"/>
  <c r="T2993" i="16"/>
  <c r="O1115" i="16"/>
  <c r="T1115" i="16"/>
  <c r="O221" i="16"/>
  <c r="T221" i="16"/>
  <c r="O259" i="16"/>
  <c r="T259" i="16"/>
  <c r="O1388" i="16"/>
  <c r="T1388" i="16"/>
  <c r="O70" i="16"/>
  <c r="T70" i="16"/>
  <c r="O1737" i="16"/>
  <c r="T1737" i="16"/>
  <c r="O336" i="16"/>
  <c r="T336" i="16"/>
  <c r="O709" i="16"/>
  <c r="T709" i="16"/>
  <c r="O1142" i="16"/>
  <c r="T1142" i="16"/>
  <c r="O578" i="16"/>
  <c r="T578" i="16"/>
  <c r="O1407" i="16"/>
  <c r="T1407" i="16"/>
  <c r="O1000" i="16"/>
  <c r="T1000" i="16"/>
  <c r="O1734" i="16"/>
  <c r="T1734" i="16"/>
  <c r="O764" i="16"/>
  <c r="T764" i="16"/>
  <c r="O1958" i="16"/>
  <c r="T1958" i="16"/>
  <c r="O2387" i="16"/>
  <c r="T2387" i="16"/>
  <c r="O2748" i="16"/>
  <c r="T2748" i="16"/>
  <c r="O2802" i="16"/>
  <c r="T2802" i="16"/>
  <c r="O3129" i="16"/>
  <c r="T3129" i="16"/>
  <c r="O3458" i="16"/>
  <c r="T3458" i="16"/>
  <c r="O2890" i="16"/>
  <c r="T2890" i="16"/>
  <c r="O3219" i="16"/>
  <c r="T3219" i="16"/>
  <c r="O3612" i="16"/>
  <c r="T3612" i="16"/>
  <c r="O1865" i="16"/>
  <c r="T1865" i="16"/>
  <c r="O3540" i="16"/>
  <c r="T3540" i="16"/>
  <c r="O3560" i="16"/>
  <c r="T3560" i="16"/>
  <c r="O3605" i="16"/>
  <c r="T3605" i="16"/>
  <c r="O3489" i="16"/>
  <c r="T3489" i="16"/>
  <c r="O3292" i="16"/>
  <c r="T3292" i="16"/>
  <c r="O2878" i="16"/>
  <c r="T2878" i="16"/>
  <c r="O3208" i="16"/>
  <c r="T3208" i="16"/>
  <c r="O1283" i="16"/>
  <c r="T1283" i="16"/>
  <c r="O829" i="16"/>
  <c r="T829" i="16"/>
  <c r="O1778" i="16"/>
  <c r="T1778" i="16"/>
  <c r="O1229" i="16"/>
  <c r="T1229" i="16"/>
  <c r="O248" i="16"/>
  <c r="T248" i="16"/>
  <c r="O1232" i="16"/>
  <c r="T1232" i="16"/>
  <c r="O956" i="16"/>
  <c r="T956" i="16"/>
  <c r="O1725" i="16"/>
  <c r="T1725" i="16"/>
  <c r="O324" i="16"/>
  <c r="T324" i="16"/>
  <c r="O697" i="16"/>
  <c r="T697" i="16"/>
  <c r="O1525" i="16"/>
  <c r="T1525" i="16"/>
  <c r="O1021" i="16"/>
  <c r="T1021" i="16"/>
  <c r="O1395" i="16"/>
  <c r="T1395" i="16"/>
  <c r="O808" i="16"/>
  <c r="T808" i="16"/>
  <c r="O1814" i="16"/>
  <c r="T1814" i="16"/>
  <c r="O2888" i="16"/>
  <c r="T2888" i="16"/>
  <c r="O2863" i="16"/>
  <c r="T2863" i="16"/>
  <c r="O3602" i="16"/>
  <c r="T3602" i="16"/>
  <c r="O194" i="16"/>
  <c r="T194" i="16"/>
  <c r="O3128" i="16"/>
  <c r="T3128" i="16"/>
  <c r="O3229" i="16"/>
  <c r="T3229" i="16"/>
  <c r="O2234" i="16"/>
  <c r="T2234" i="16"/>
  <c r="O3590" i="16"/>
  <c r="T3590" i="16"/>
  <c r="O2171" i="16"/>
  <c r="T2171" i="16"/>
  <c r="O2615" i="16"/>
  <c r="T2615" i="16"/>
  <c r="O3486" i="16"/>
  <c r="T3486" i="16"/>
  <c r="O3714" i="16"/>
  <c r="T3714" i="16"/>
  <c r="O3356" i="16"/>
  <c r="T3356" i="16"/>
  <c r="O3686" i="16"/>
  <c r="T3686" i="16"/>
  <c r="O3260" i="16"/>
  <c r="T3260" i="16"/>
  <c r="O2745" i="16"/>
  <c r="T2745" i="16"/>
  <c r="O1357" i="16"/>
  <c r="T1357" i="16"/>
  <c r="O795" i="16"/>
  <c r="T795" i="16"/>
  <c r="O954" i="16"/>
  <c r="T954" i="16"/>
  <c r="O826" i="16"/>
  <c r="T826" i="16"/>
  <c r="O1426" i="16"/>
  <c r="T1426" i="16"/>
  <c r="O531" i="16"/>
  <c r="T531" i="16"/>
  <c r="O1972" i="16"/>
  <c r="T1972" i="16"/>
  <c r="O407" i="16"/>
  <c r="T407" i="16"/>
  <c r="O263" i="16"/>
  <c r="T263" i="16"/>
  <c r="O3827" i="16"/>
  <c r="T3827" i="16"/>
  <c r="O1967" i="16"/>
  <c r="T1967" i="16"/>
  <c r="O3088" i="16"/>
  <c r="T3088" i="16"/>
  <c r="O2471" i="16"/>
  <c r="T2471" i="16"/>
  <c r="O2489" i="16"/>
  <c r="T2489" i="16"/>
  <c r="O3331" i="16"/>
  <c r="T3331" i="16"/>
  <c r="O3117" i="16"/>
  <c r="T3117" i="16"/>
  <c r="O2932" i="16"/>
  <c r="T2932" i="16"/>
  <c r="O2543" i="16"/>
  <c r="T2543" i="16"/>
  <c r="O1213" i="16"/>
  <c r="T1213" i="16"/>
  <c r="O652" i="16"/>
  <c r="T652" i="16"/>
  <c r="O858" i="16"/>
  <c r="T858" i="16"/>
  <c r="O1987" i="16"/>
  <c r="T1987" i="16"/>
  <c r="O278" i="16"/>
  <c r="T278" i="16"/>
  <c r="O1995" i="16"/>
  <c r="T1995" i="16"/>
  <c r="O388" i="16"/>
  <c r="T388" i="16"/>
  <c r="O426" i="16"/>
  <c r="T426" i="16"/>
  <c r="O2539" i="16"/>
  <c r="T2539" i="16"/>
  <c r="O2433" i="16"/>
  <c r="T2433" i="16"/>
  <c r="O3226" i="16"/>
  <c r="T3226" i="16"/>
  <c r="O3168" i="16"/>
  <c r="T3168" i="16"/>
  <c r="O1716" i="16"/>
  <c r="T1716" i="16"/>
  <c r="O3116" i="16"/>
  <c r="T3116" i="16"/>
  <c r="O2517" i="16"/>
  <c r="T2517" i="16"/>
  <c r="O682" i="16"/>
  <c r="T682" i="16"/>
  <c r="O1350" i="16"/>
  <c r="T1350" i="16"/>
  <c r="O179" i="16"/>
  <c r="T179" i="16"/>
  <c r="O722" i="16"/>
  <c r="T722" i="16"/>
  <c r="O2092" i="16"/>
  <c r="T2092" i="16"/>
  <c r="O2027" i="16"/>
  <c r="T2027" i="16"/>
  <c r="O1829" i="16"/>
  <c r="T1829" i="16"/>
  <c r="O2641" i="16"/>
  <c r="T2641" i="16"/>
  <c r="O2552" i="16"/>
  <c r="T2552" i="16"/>
  <c r="O2302" i="16"/>
  <c r="T2302" i="16"/>
  <c r="O2561" i="16"/>
  <c r="T2561" i="16"/>
  <c r="O3052" i="16"/>
  <c r="T3052" i="16"/>
  <c r="O1873" i="16"/>
  <c r="T1873" i="16"/>
  <c r="O3289" i="16"/>
  <c r="T3289" i="16"/>
  <c r="O2911" i="16"/>
  <c r="T2911" i="16"/>
  <c r="O3242" i="16"/>
  <c r="T3242" i="16"/>
  <c r="O2290" i="16"/>
  <c r="T2290" i="16"/>
  <c r="O1202" i="16"/>
  <c r="T1202" i="16"/>
  <c r="O766" i="16"/>
  <c r="T766" i="16"/>
  <c r="O446" i="16"/>
  <c r="T446" i="16"/>
  <c r="O126" i="16"/>
  <c r="T126" i="16"/>
  <c r="O1410" i="16"/>
  <c r="T1410" i="16"/>
  <c r="O3772" i="16"/>
  <c r="T3772" i="16"/>
  <c r="O3599" i="16"/>
  <c r="T3599" i="16"/>
  <c r="O2713" i="16"/>
  <c r="T2713" i="16"/>
  <c r="O2499" i="16"/>
  <c r="T2499" i="16"/>
  <c r="O3145" i="16"/>
  <c r="T3145" i="16"/>
  <c r="O2571" i="16"/>
  <c r="T2571" i="16"/>
  <c r="O494" i="16"/>
  <c r="T494" i="16"/>
  <c r="O269" i="16"/>
  <c r="T269" i="16"/>
  <c r="O302" i="16"/>
  <c r="T302" i="16"/>
  <c r="O761" i="16"/>
  <c r="T761" i="16"/>
  <c r="O1266" i="16"/>
  <c r="T1266" i="16"/>
  <c r="O1446" i="16"/>
  <c r="T1446" i="16"/>
  <c r="O154" i="16"/>
  <c r="T154" i="16"/>
  <c r="O1278" i="16"/>
  <c r="T1278" i="16"/>
  <c r="O3456" i="16"/>
  <c r="T3456" i="16"/>
  <c r="O2263" i="16"/>
  <c r="T2263" i="16"/>
  <c r="O3826" i="16"/>
  <c r="T3826" i="16"/>
  <c r="O2261" i="16"/>
  <c r="T2261" i="16"/>
  <c r="O2427" i="16"/>
  <c r="T2427" i="16"/>
  <c r="O2331" i="16"/>
  <c r="T2331" i="16"/>
  <c r="O1330" i="16"/>
  <c r="T1330" i="16"/>
  <c r="O1896" i="16"/>
  <c r="T1896" i="16"/>
  <c r="O125" i="16"/>
  <c r="T125" i="16"/>
  <c r="O466" i="16"/>
  <c r="T466" i="16"/>
  <c r="O158" i="16"/>
  <c r="T158" i="16"/>
  <c r="O986" i="16"/>
  <c r="T986" i="16"/>
  <c r="O830" i="16"/>
  <c r="T830" i="16"/>
  <c r="O3674" i="16"/>
  <c r="T3674" i="16"/>
  <c r="O2247" i="16"/>
  <c r="T2247" i="16"/>
  <c r="O3694" i="16"/>
  <c r="T3694" i="16"/>
  <c r="O3420" i="16"/>
  <c r="T3420" i="16"/>
  <c r="O3499" i="16"/>
  <c r="T3499" i="16"/>
  <c r="O2305" i="16"/>
  <c r="T2305" i="16"/>
  <c r="O3040" i="16"/>
  <c r="T3040" i="16"/>
  <c r="O2326" i="16"/>
  <c r="T2326" i="16"/>
  <c r="O2297" i="16"/>
  <c r="T2297" i="16"/>
  <c r="O3563" i="16"/>
  <c r="T3563" i="16"/>
  <c r="O3491" i="16"/>
  <c r="T3491" i="16"/>
  <c r="O1686" i="16"/>
  <c r="T1686" i="16"/>
  <c r="O716" i="16"/>
  <c r="T716" i="16"/>
  <c r="O1832" i="16"/>
  <c r="T1832" i="16"/>
  <c r="O1018" i="16"/>
  <c r="T1018" i="16"/>
  <c r="O1510" i="16"/>
  <c r="T1510" i="16"/>
  <c r="O119" i="16"/>
  <c r="T119" i="16"/>
  <c r="O2903" i="16"/>
  <c r="T2903" i="16"/>
  <c r="O1812" i="16"/>
  <c r="T1812" i="16"/>
  <c r="O3642" i="16"/>
  <c r="T3642" i="16"/>
  <c r="O2150" i="16"/>
  <c r="T2150" i="16"/>
  <c r="O3428" i="16"/>
  <c r="T3428" i="16"/>
  <c r="O3622" i="16"/>
  <c r="T3622" i="16"/>
  <c r="O2139" i="16"/>
  <c r="T2139" i="16"/>
  <c r="O2078" i="16"/>
  <c r="T2078" i="16"/>
  <c r="O654" i="16"/>
  <c r="T654" i="16"/>
  <c r="O502" i="16"/>
  <c r="T502" i="16"/>
  <c r="O1575" i="16"/>
  <c r="T1575" i="16"/>
  <c r="O1011" i="16"/>
  <c r="T1011" i="16"/>
  <c r="O1840" i="16"/>
  <c r="T1840" i="16"/>
  <c r="O498" i="16"/>
  <c r="T498" i="16"/>
  <c r="O1592" i="16"/>
  <c r="T1592" i="16"/>
  <c r="O1498" i="16"/>
  <c r="T1498" i="16"/>
  <c r="O107" i="16"/>
  <c r="T107" i="16"/>
  <c r="O3080" i="16"/>
  <c r="T3080" i="16"/>
  <c r="O3440" i="16"/>
  <c r="T3440" i="16"/>
  <c r="O3737" i="16"/>
  <c r="T3737" i="16"/>
  <c r="O3222" i="16"/>
  <c r="T3222" i="16"/>
  <c r="O3132" i="16"/>
  <c r="T3132" i="16"/>
  <c r="O2039" i="16"/>
  <c r="T2039" i="16"/>
  <c r="O2409" i="16"/>
  <c r="T2409" i="16"/>
  <c r="O3274" i="16"/>
  <c r="T3274" i="16"/>
  <c r="O3258" i="16"/>
  <c r="T3258" i="16"/>
  <c r="O1636" i="16"/>
  <c r="T1636" i="16"/>
  <c r="O234" i="16"/>
  <c r="T234" i="16"/>
  <c r="O226" i="16"/>
  <c r="T226" i="16"/>
  <c r="O1450" i="16"/>
  <c r="T1450" i="16"/>
  <c r="O1298" i="16"/>
  <c r="T1298" i="16"/>
  <c r="O510" i="16"/>
  <c r="T510" i="16"/>
  <c r="O1198" i="16"/>
  <c r="T1198" i="16"/>
  <c r="O1621" i="16"/>
  <c r="T1621" i="16"/>
  <c r="O121" i="16"/>
  <c r="T121" i="16"/>
  <c r="O2603" i="16"/>
  <c r="T2603" i="16"/>
  <c r="O3333" i="16"/>
  <c r="T3333" i="16"/>
  <c r="O3048" i="16"/>
  <c r="T3048" i="16"/>
  <c r="O2431" i="16"/>
  <c r="T2431" i="16"/>
  <c r="O2737" i="16"/>
  <c r="T2737" i="16"/>
  <c r="O3801" i="16"/>
  <c r="T3801" i="16"/>
  <c r="O3692" i="16"/>
  <c r="T3692" i="16"/>
  <c r="O1790" i="16"/>
  <c r="T1790" i="16"/>
  <c r="O1768" i="16"/>
  <c r="T1768" i="16"/>
  <c r="O366" i="16"/>
  <c r="T366" i="16"/>
  <c r="O1386" i="16"/>
  <c r="T1386" i="16"/>
  <c r="O214" i="16"/>
  <c r="T214" i="16"/>
  <c r="O1907" i="16"/>
  <c r="T1907" i="16"/>
  <c r="O854" i="16"/>
  <c r="T854" i="16"/>
  <c r="O723" i="16"/>
  <c r="T723" i="16"/>
  <c r="O964" i="16"/>
  <c r="T964" i="16"/>
  <c r="O1186" i="16"/>
  <c r="T1186" i="16"/>
  <c r="O1146" i="16"/>
  <c r="T1146" i="16"/>
  <c r="O2461" i="16"/>
  <c r="T2461" i="16"/>
  <c r="O3326" i="16"/>
  <c r="T3326" i="16"/>
  <c r="O3190" i="16"/>
  <c r="T3190" i="16"/>
  <c r="O2904" i="16"/>
  <c r="T2904" i="16"/>
  <c r="O2593" i="16"/>
  <c r="T2593" i="16"/>
  <c r="O2215" i="16"/>
  <c r="T2215" i="16"/>
  <c r="O2523" i="16"/>
  <c r="T2523" i="16"/>
  <c r="O3655" i="16"/>
  <c r="T3655" i="16"/>
  <c r="O3549" i="16"/>
  <c r="T3549" i="16"/>
  <c r="O3364" i="16"/>
  <c r="T3364" i="16"/>
  <c r="O2976" i="16"/>
  <c r="T2976" i="16"/>
  <c r="O1645" i="16"/>
  <c r="T1645" i="16"/>
  <c r="O1083" i="16"/>
  <c r="T1083" i="16"/>
  <c r="O1624" i="16"/>
  <c r="T1624" i="16"/>
  <c r="O1242" i="16"/>
  <c r="T1242" i="16"/>
  <c r="O1126" i="16"/>
  <c r="T1126" i="16"/>
  <c r="O790" i="16"/>
  <c r="T790" i="16"/>
  <c r="O820" i="16"/>
  <c r="T820" i="16"/>
  <c r="O67" i="16"/>
  <c r="T67" i="16"/>
  <c r="O2404" i="16"/>
  <c r="T2404" i="16"/>
  <c r="O1656" i="16"/>
  <c r="T1656" i="16"/>
  <c r="O2912" i="16"/>
  <c r="T2912" i="16"/>
  <c r="O3217" i="16"/>
  <c r="T3217" i="16"/>
  <c r="O2805" i="16"/>
  <c r="T2805" i="16"/>
  <c r="O3136" i="16"/>
  <c r="T3136" i="16"/>
  <c r="O2131" i="16"/>
  <c r="T2131" i="16"/>
  <c r="O2437" i="16"/>
  <c r="T2437" i="16"/>
  <c r="O3818" i="16"/>
  <c r="T3818" i="16"/>
  <c r="O2962" i="16"/>
  <c r="T2962" i="16"/>
  <c r="O242" i="16"/>
  <c r="T242" i="16"/>
  <c r="O171" i="16"/>
  <c r="T171" i="16"/>
  <c r="O1613" i="16"/>
  <c r="T1613" i="16"/>
  <c r="O210" i="16"/>
  <c r="T210" i="16"/>
  <c r="O1796" i="16"/>
  <c r="T1796" i="16"/>
  <c r="O478" i="16"/>
  <c r="T478" i="16"/>
  <c r="O846" i="16"/>
  <c r="T846" i="16"/>
  <c r="O702" i="16"/>
  <c r="T702" i="16"/>
  <c r="O286" i="16"/>
  <c r="T286" i="16"/>
  <c r="O2884" i="16"/>
  <c r="T2884" i="16"/>
  <c r="O2874" i="16"/>
  <c r="T2874" i="16"/>
  <c r="O3144" i="16"/>
  <c r="T3144" i="16"/>
  <c r="O2503" i="16"/>
  <c r="T2503" i="16"/>
  <c r="O276" i="16"/>
  <c r="T276" i="16"/>
  <c r="O2225" i="16"/>
  <c r="T2225" i="16"/>
  <c r="O3231" i="16"/>
  <c r="T3231" i="16"/>
  <c r="O2634" i="16"/>
  <c r="T2634" i="16"/>
  <c r="O2260" i="16"/>
  <c r="T2260" i="16"/>
  <c r="O2592" i="16"/>
  <c r="T2592" i="16"/>
  <c r="O2658" i="16"/>
  <c r="T2658" i="16"/>
  <c r="O1512" i="16"/>
  <c r="T1512" i="16"/>
  <c r="O2767" i="16"/>
  <c r="T2767" i="16"/>
  <c r="O2985" i="16"/>
  <c r="T2985" i="16"/>
  <c r="O2746" i="16"/>
  <c r="T2746" i="16"/>
  <c r="O2650" i="16"/>
  <c r="T2650" i="16"/>
  <c r="O2991" i="16"/>
  <c r="T2991" i="16"/>
  <c r="O3467" i="16"/>
  <c r="T3467" i="16"/>
  <c r="O3485" i="16"/>
  <c r="T3485" i="16"/>
  <c r="O3474" i="16"/>
  <c r="T3474" i="16"/>
  <c r="O2281" i="16"/>
  <c r="T2281" i="16"/>
  <c r="O3414" i="16"/>
  <c r="T3414" i="16"/>
  <c r="O3673" i="16"/>
  <c r="T3673" i="16"/>
  <c r="O3147" i="16"/>
  <c r="T3147" i="16"/>
  <c r="O2734" i="16"/>
  <c r="T2734" i="16"/>
  <c r="O1127" i="16"/>
  <c r="T1127" i="16"/>
  <c r="O684" i="16"/>
  <c r="T684" i="16"/>
  <c r="O98" i="16"/>
  <c r="T98" i="16"/>
  <c r="O1635" i="16"/>
  <c r="T1635" i="16"/>
  <c r="O1072" i="16"/>
  <c r="T1072" i="16"/>
  <c r="O66" i="16"/>
  <c r="T66" i="16"/>
  <c r="O104" i="16"/>
  <c r="T104" i="16"/>
  <c r="O1088" i="16"/>
  <c r="T1088" i="16"/>
  <c r="O813" i="16"/>
  <c r="T813" i="16"/>
  <c r="O1651" i="16"/>
  <c r="T1651" i="16"/>
  <c r="O335" i="16"/>
  <c r="T335" i="16"/>
  <c r="O1380" i="16"/>
  <c r="T1380" i="16"/>
  <c r="O1251" i="16"/>
  <c r="T1251" i="16"/>
  <c r="O664" i="16"/>
  <c r="T664" i="16"/>
  <c r="O557" i="16"/>
  <c r="T557" i="16"/>
  <c r="O859" i="16"/>
  <c r="T859" i="16"/>
  <c r="O907" i="16"/>
  <c r="T907" i="16"/>
  <c r="O729" i="16"/>
  <c r="T729" i="16"/>
  <c r="O973" i="16"/>
  <c r="T973" i="16"/>
  <c r="O895" i="16"/>
  <c r="T895" i="16"/>
  <c r="O289" i="16"/>
  <c r="T289" i="16"/>
  <c r="O2090" i="16"/>
  <c r="T2090" i="16"/>
  <c r="O3786" i="16"/>
  <c r="T3786" i="16"/>
  <c r="O2117" i="16"/>
  <c r="T2117" i="16"/>
  <c r="O2448" i="16"/>
  <c r="T2448" i="16"/>
  <c r="O2514" i="16"/>
  <c r="T2514" i="16"/>
  <c r="O1368" i="16"/>
  <c r="T1368" i="16"/>
  <c r="O2623" i="16"/>
  <c r="T2623" i="16"/>
  <c r="O2929" i="16"/>
  <c r="T2929" i="16"/>
  <c r="O2840" i="16"/>
  <c r="T2840" i="16"/>
  <c r="O3171" i="16"/>
  <c r="T3171" i="16"/>
  <c r="O2931" i="16"/>
  <c r="T2931" i="16"/>
  <c r="O2506" i="16"/>
  <c r="T2506" i="16"/>
  <c r="O2848" i="16"/>
  <c r="T2848" i="16"/>
  <c r="O3323" i="16"/>
  <c r="T3323" i="16"/>
  <c r="O3341" i="16"/>
  <c r="T3341" i="16"/>
  <c r="O3252" i="16"/>
  <c r="T3252" i="16"/>
  <c r="O3271" i="16"/>
  <c r="T3271" i="16"/>
  <c r="O3200" i="16"/>
  <c r="T3200" i="16"/>
  <c r="O3530" i="16"/>
  <c r="T3530" i="16"/>
  <c r="O3002" i="16"/>
  <c r="T3002" i="16"/>
  <c r="O2578" i="16"/>
  <c r="T2578" i="16"/>
  <c r="O2919" i="16"/>
  <c r="T2919" i="16"/>
  <c r="O1966" i="16"/>
  <c r="T1966" i="16"/>
  <c r="O539" i="16"/>
  <c r="T539" i="16"/>
  <c r="O913" i="16"/>
  <c r="T913" i="16"/>
  <c r="O927" i="16"/>
  <c r="T927" i="16"/>
  <c r="O700" i="16"/>
  <c r="T700" i="16"/>
  <c r="O992" i="16"/>
  <c r="T992" i="16"/>
  <c r="O669" i="16"/>
  <c r="T669" i="16"/>
  <c r="O1508" i="16"/>
  <c r="T1508" i="16"/>
  <c r="O191" i="16"/>
  <c r="T191" i="16"/>
  <c r="O1056" i="16"/>
  <c r="T1056" i="16"/>
  <c r="O1883" i="16"/>
  <c r="T1883" i="16"/>
  <c r="O1237" i="16"/>
  <c r="T1237" i="16"/>
  <c r="O1107" i="16"/>
  <c r="T1107" i="16"/>
  <c r="O520" i="16"/>
  <c r="T520" i="16"/>
  <c r="O763" i="16"/>
  <c r="T763" i="16"/>
  <c r="O1891" i="16"/>
  <c r="T1891" i="16"/>
  <c r="O780" i="16"/>
  <c r="T780" i="16"/>
  <c r="O1946" i="16"/>
  <c r="T1946" i="16"/>
  <c r="O3774" i="16"/>
  <c r="T3774" i="16"/>
  <c r="O2402" i="16"/>
  <c r="T2402" i="16"/>
  <c r="O2752" i="16"/>
  <c r="T2752" i="16"/>
  <c r="O2220" i="16"/>
  <c r="T2220" i="16"/>
  <c r="O2238" i="16"/>
  <c r="T2238" i="16"/>
  <c r="O2424" i="16"/>
  <c r="T2424" i="16"/>
  <c r="O2490" i="16"/>
  <c r="T2490" i="16"/>
  <c r="O1344" i="16"/>
  <c r="T1344" i="16"/>
  <c r="O2598" i="16"/>
  <c r="T2598" i="16"/>
  <c r="O2905" i="16"/>
  <c r="T2905" i="16"/>
  <c r="O3297" i="16"/>
  <c r="T3297" i="16"/>
  <c r="O2885" i="16"/>
  <c r="T2885" i="16"/>
  <c r="O2796" i="16"/>
  <c r="T2796" i="16"/>
  <c r="O2671" i="16"/>
  <c r="T2671" i="16"/>
  <c r="O2977" i="16"/>
  <c r="T2977" i="16"/>
  <c r="O2600" i="16"/>
  <c r="T2600" i="16"/>
  <c r="O2930" i="16"/>
  <c r="T2930" i="16"/>
  <c r="O1017" i="16"/>
  <c r="T1017" i="16"/>
  <c r="O1247" i="16"/>
  <c r="T1247" i="16"/>
  <c r="O804" i="16"/>
  <c r="T804" i="16"/>
  <c r="O1610" i="16"/>
  <c r="T1610" i="16"/>
  <c r="O1047" i="16"/>
  <c r="T1047" i="16"/>
  <c r="O1300" i="16"/>
  <c r="T1300" i="16"/>
  <c r="O677" i="16"/>
  <c r="T677" i="16"/>
  <c r="O511" i="16"/>
  <c r="T511" i="16"/>
  <c r="O2083" i="16"/>
  <c r="T2083" i="16"/>
  <c r="O777" i="16"/>
  <c r="T777" i="16"/>
  <c r="O710" i="16"/>
  <c r="T710" i="16"/>
  <c r="O1383" i="16"/>
  <c r="T1383" i="16"/>
  <c r="O819" i="16"/>
  <c r="T819" i="16"/>
  <c r="O1216" i="16"/>
  <c r="T1216" i="16"/>
  <c r="O2834" i="16"/>
  <c r="T2834" i="16"/>
  <c r="O2249" i="16"/>
  <c r="T2249" i="16"/>
  <c r="O3802" i="16"/>
  <c r="T3802" i="16"/>
  <c r="O2058" i="16"/>
  <c r="T2058" i="16"/>
  <c r="O2917" i="16"/>
  <c r="T2917" i="16"/>
  <c r="O2396" i="16"/>
  <c r="T2396" i="16"/>
  <c r="O2702" i="16"/>
  <c r="T2702" i="16"/>
  <c r="O2288" i="16"/>
  <c r="T2288" i="16"/>
  <c r="O2631" i="16"/>
  <c r="T2631" i="16"/>
  <c r="O3083" i="16"/>
  <c r="T3083" i="16"/>
  <c r="O3041" i="16"/>
  <c r="T3041" i="16"/>
  <c r="O2664" i="16"/>
  <c r="T2664" i="16"/>
  <c r="O2719" i="16"/>
  <c r="T2719" i="16"/>
  <c r="O1573" i="16"/>
  <c r="T1573" i="16"/>
  <c r="O2970" i="16"/>
  <c r="T2970" i="16"/>
  <c r="O3277" i="16"/>
  <c r="T3277" i="16"/>
  <c r="O2775" i="16"/>
  <c r="T2775" i="16"/>
  <c r="O2361" i="16"/>
  <c r="T2361" i="16"/>
  <c r="O2703" i="16"/>
  <c r="T2703" i="16"/>
  <c r="O1855" i="16"/>
  <c r="T1855" i="16"/>
  <c r="O1954" i="16"/>
  <c r="T1954" i="16"/>
  <c r="O527" i="16"/>
  <c r="T527" i="16"/>
  <c r="O771" i="16"/>
  <c r="T771" i="16"/>
  <c r="O1168" i="16"/>
  <c r="T1168" i="16"/>
  <c r="O1626" i="16"/>
  <c r="T1626" i="16"/>
  <c r="O691" i="16"/>
  <c r="T691" i="16"/>
  <c r="O1207" i="16"/>
  <c r="T1207" i="16"/>
  <c r="O224" i="16"/>
  <c r="T224" i="16"/>
  <c r="O1352" i="16"/>
  <c r="T1352" i="16"/>
  <c r="O1077" i="16"/>
  <c r="T1077" i="16"/>
  <c r="O312" i="16"/>
  <c r="T312" i="16"/>
  <c r="O1081" i="16"/>
  <c r="T1081" i="16"/>
  <c r="O579" i="16"/>
  <c r="T579" i="16"/>
  <c r="O1827" i="16"/>
  <c r="T1827" i="16"/>
  <c r="O220" i="16"/>
  <c r="T220" i="16"/>
  <c r="O317" i="16"/>
  <c r="T317" i="16"/>
  <c r="O1541" i="16"/>
  <c r="T1541" i="16"/>
  <c r="O1016" i="16"/>
  <c r="T1016" i="16"/>
  <c r="O3514" i="16"/>
  <c r="T3514" i="16"/>
  <c r="O3545" i="16"/>
  <c r="T3545" i="16"/>
  <c r="O2105" i="16"/>
  <c r="T2105" i="16"/>
  <c r="O1914" i="16"/>
  <c r="T1914" i="16"/>
  <c r="O3713" i="16"/>
  <c r="T3713" i="16"/>
  <c r="O2558" i="16"/>
  <c r="T2558" i="16"/>
  <c r="O2144" i="16"/>
  <c r="T2144" i="16"/>
  <c r="O2939" i="16"/>
  <c r="T2939" i="16"/>
  <c r="O3268" i="16"/>
  <c r="T3268" i="16"/>
  <c r="O2879" i="16"/>
  <c r="T2879" i="16"/>
  <c r="O2898" i="16"/>
  <c r="T2898" i="16"/>
  <c r="O2574" i="16"/>
  <c r="T2574" i="16"/>
  <c r="O1428" i="16"/>
  <c r="T1428" i="16"/>
  <c r="O2827" i="16"/>
  <c r="T2827" i="16"/>
  <c r="O3133" i="16"/>
  <c r="T3133" i="16"/>
  <c r="O2324" i="16"/>
  <c r="T2324" i="16"/>
  <c r="O2630" i="16"/>
  <c r="T2630" i="16"/>
  <c r="O2217" i="16"/>
  <c r="T2217" i="16"/>
  <c r="O394" i="16"/>
  <c r="T394" i="16"/>
  <c r="O1786" i="16"/>
  <c r="T1786" i="16"/>
  <c r="O384" i="16"/>
  <c r="T384" i="16"/>
  <c r="O758" i="16"/>
  <c r="T758" i="16"/>
  <c r="O628" i="16"/>
  <c r="T628" i="16"/>
  <c r="O2032" i="16"/>
  <c r="T2032" i="16"/>
  <c r="O401" i="16"/>
  <c r="T401" i="16"/>
  <c r="O1481" i="16"/>
  <c r="T1481" i="16"/>
  <c r="O548" i="16"/>
  <c r="T548" i="16"/>
  <c r="O80" i="16"/>
  <c r="T80" i="16"/>
  <c r="O1209" i="16"/>
  <c r="T1209" i="16"/>
  <c r="O932" i="16"/>
  <c r="T932" i="16"/>
  <c r="O1497" i="16"/>
  <c r="T1497" i="16"/>
  <c r="O156" i="16"/>
  <c r="T156" i="16"/>
  <c r="O1511" i="16"/>
  <c r="T1511" i="16"/>
  <c r="O1020" i="16"/>
  <c r="T1020" i="16"/>
  <c r="O1683" i="16"/>
  <c r="T1683" i="16"/>
  <c r="O77" i="16"/>
  <c r="T77" i="16"/>
  <c r="O174" i="16"/>
  <c r="T174" i="16"/>
  <c r="O1397" i="16"/>
  <c r="T1397" i="16"/>
  <c r="O463" i="16"/>
  <c r="T463" i="16"/>
  <c r="O807" i="16"/>
  <c r="T807" i="16"/>
  <c r="O349" i="16"/>
  <c r="T349" i="16"/>
  <c r="O3369" i="16"/>
  <c r="T3369" i="16"/>
  <c r="O3711" i="16"/>
  <c r="T3711" i="16"/>
  <c r="O3718" i="16"/>
  <c r="T3718" i="16"/>
  <c r="O1961" i="16"/>
  <c r="T1961" i="16"/>
  <c r="O2323" i="16"/>
  <c r="T2323" i="16"/>
  <c r="O2414" i="16"/>
  <c r="T2414" i="16"/>
  <c r="O3836" i="16"/>
  <c r="T3836" i="16"/>
  <c r="O2343" i="16"/>
  <c r="T2343" i="16"/>
  <c r="O2794" i="16"/>
  <c r="T2794" i="16"/>
  <c r="O2735" i="16"/>
  <c r="T2735" i="16"/>
  <c r="O2365" i="16"/>
  <c r="T2365" i="16"/>
  <c r="O2418" i="16"/>
  <c r="T2418" i="16"/>
  <c r="O1284" i="16"/>
  <c r="T1284" i="16"/>
  <c r="O2682" i="16"/>
  <c r="T2682" i="16"/>
  <c r="O2180" i="16"/>
  <c r="T2180" i="16"/>
  <c r="O2486" i="16"/>
  <c r="T2486" i="16"/>
  <c r="O2073" i="16"/>
  <c r="T2073" i="16"/>
  <c r="O1568" i="16"/>
  <c r="T1568" i="16"/>
  <c r="O250" i="16"/>
  <c r="T250" i="16"/>
  <c r="O1630" i="16"/>
  <c r="T1630" i="16"/>
  <c r="O2041" i="16"/>
  <c r="T2041" i="16"/>
  <c r="O1887" i="16"/>
  <c r="T1887" i="16"/>
  <c r="O257" i="16"/>
  <c r="T257" i="16"/>
  <c r="O1337" i="16"/>
  <c r="T1337" i="16"/>
  <c r="O403" i="16"/>
  <c r="T403" i="16"/>
  <c r="O1064" i="16"/>
  <c r="T1064" i="16"/>
  <c r="O788" i="16"/>
  <c r="T788" i="16"/>
  <c r="O1353" i="16"/>
  <c r="T1353" i="16"/>
  <c r="O1041" i="16"/>
  <c r="T1041" i="16"/>
  <c r="O1343" i="16"/>
  <c r="T1343" i="16"/>
  <c r="O875" i="16"/>
  <c r="T875" i="16"/>
  <c r="O291" i="16"/>
  <c r="T291" i="16"/>
  <c r="O975" i="16"/>
  <c r="T975" i="16"/>
  <c r="O1071" i="16"/>
  <c r="T1071" i="16"/>
  <c r="O549" i="16"/>
  <c r="T549" i="16"/>
  <c r="O3103" i="16"/>
  <c r="T3103" i="16"/>
  <c r="O3787" i="16"/>
  <c r="T3787" i="16"/>
  <c r="O2307" i="16"/>
  <c r="T2307" i="16"/>
  <c r="O3764" i="16"/>
  <c r="T3764" i="16"/>
  <c r="O2285" i="16"/>
  <c r="T2285" i="16"/>
  <c r="O3538" i="16"/>
  <c r="T3538" i="16"/>
  <c r="O3809" i="16"/>
  <c r="T3809" i="16"/>
  <c r="O3497" i="16"/>
  <c r="T3497" i="16"/>
  <c r="O1618" i="16"/>
  <c r="T1618" i="16"/>
  <c r="O2864" i="16"/>
  <c r="T2864" i="16"/>
  <c r="O3169" i="16"/>
  <c r="T3169" i="16"/>
  <c r="O2792" i="16"/>
  <c r="T2792" i="16"/>
  <c r="O3123" i="16"/>
  <c r="T3123" i="16"/>
  <c r="O2397" i="16"/>
  <c r="T2397" i="16"/>
  <c r="O2315" i="16"/>
  <c r="T2315" i="16"/>
  <c r="O2655" i="16"/>
  <c r="T2655" i="16"/>
  <c r="O3609" i="16"/>
  <c r="T3609" i="16"/>
  <c r="O3550" i="16"/>
  <c r="T3550" i="16"/>
  <c r="O1806" i="16"/>
  <c r="T1806" i="16"/>
  <c r="O1691" i="16"/>
  <c r="T1691" i="16"/>
  <c r="O1204" i="16"/>
  <c r="T1204" i="16"/>
  <c r="O616" i="16"/>
  <c r="T616" i="16"/>
  <c r="O941" i="16"/>
  <c r="T941" i="16"/>
  <c r="O1099" i="16"/>
  <c r="T1099" i="16"/>
  <c r="O848" i="16"/>
  <c r="T848" i="16"/>
  <c r="O1750" i="16"/>
  <c r="T1750" i="16"/>
  <c r="O348" i="16"/>
  <c r="T348" i="16"/>
  <c r="O1379" i="16"/>
  <c r="T1379" i="16"/>
  <c r="O912" i="16"/>
  <c r="T912" i="16"/>
  <c r="O325" i="16"/>
  <c r="T325" i="16"/>
  <c r="O113" i="16"/>
  <c r="T113" i="16"/>
  <c r="O1984" i="16"/>
  <c r="T1984" i="16"/>
  <c r="O353" i="16"/>
  <c r="T353" i="16"/>
  <c r="O1578" i="16"/>
  <c r="T1578" i="16"/>
  <c r="O643" i="16"/>
  <c r="T643" i="16"/>
  <c r="O1627" i="16"/>
  <c r="T1627" i="16"/>
  <c r="O1654" i="16"/>
  <c r="T1654" i="16"/>
  <c r="O2981" i="16"/>
  <c r="T2981" i="16"/>
  <c r="O3325" i="16"/>
  <c r="T3325" i="16"/>
  <c r="O3402" i="16"/>
  <c r="T3402" i="16"/>
  <c r="O3793" i="16"/>
  <c r="T3793" i="16"/>
  <c r="O3717" i="16"/>
  <c r="T3717" i="16"/>
  <c r="O3465" i="16"/>
  <c r="T3465" i="16"/>
  <c r="O3712" i="16"/>
  <c r="T3712" i="16"/>
  <c r="O2388" i="16"/>
  <c r="T2388" i="16"/>
  <c r="O2454" i="16"/>
  <c r="T2454" i="16"/>
  <c r="O1308" i="16"/>
  <c r="T1308" i="16"/>
  <c r="O2707" i="16"/>
  <c r="T2707" i="16"/>
  <c r="O3013" i="16"/>
  <c r="T3013" i="16"/>
  <c r="O2348" i="16"/>
  <c r="T2348" i="16"/>
  <c r="O2241" i="16"/>
  <c r="T2241" i="16"/>
  <c r="O3537" i="16"/>
  <c r="T3537" i="16"/>
  <c r="O3725" i="16"/>
  <c r="T3725" i="16"/>
  <c r="O3785" i="16"/>
  <c r="T3785" i="16"/>
  <c r="O2016" i="16"/>
  <c r="T2016" i="16"/>
  <c r="O1320" i="16"/>
  <c r="T1320" i="16"/>
  <c r="O1335" i="16"/>
  <c r="T1335" i="16"/>
  <c r="O929" i="16"/>
  <c r="T929" i="16"/>
  <c r="O1087" i="16"/>
  <c r="T1087" i="16"/>
  <c r="O835" i="16"/>
  <c r="T835" i="16"/>
  <c r="O1807" i="16"/>
  <c r="T1807" i="16"/>
  <c r="O490" i="16"/>
  <c r="T490" i="16"/>
  <c r="O1377" i="16"/>
  <c r="T1377" i="16"/>
  <c r="O1367" i="16"/>
  <c r="T1367" i="16"/>
  <c r="O899" i="16"/>
  <c r="T899" i="16"/>
  <c r="O341" i="16"/>
  <c r="T341" i="16"/>
  <c r="O487" i="16"/>
  <c r="T487" i="16"/>
  <c r="O1577" i="16"/>
  <c r="T1577" i="16"/>
  <c r="O608" i="16"/>
  <c r="T608" i="16"/>
  <c r="O772" i="16"/>
  <c r="T772" i="16"/>
  <c r="O2814" i="16"/>
  <c r="T2814" i="16"/>
  <c r="O3498" i="16"/>
  <c r="T3498" i="16"/>
  <c r="O3805" i="16"/>
  <c r="T3805" i="16"/>
  <c r="O3284" i="16"/>
  <c r="T3284" i="16"/>
  <c r="O3614" i="16"/>
  <c r="T3614" i="16"/>
  <c r="O3820" i="16"/>
  <c r="T3820" i="16"/>
  <c r="O3251" i="16"/>
  <c r="T3251" i="16"/>
  <c r="O3580" i="16"/>
  <c r="T3580" i="16"/>
  <c r="O3192" i="16"/>
  <c r="T3192" i="16"/>
  <c r="O3209" i="16"/>
  <c r="T3209" i="16"/>
  <c r="O1331" i="16"/>
  <c r="T1331" i="16"/>
  <c r="O2881" i="16"/>
  <c r="T2881" i="16"/>
  <c r="O2504" i="16"/>
  <c r="T2504" i="16"/>
  <c r="O2822" i="16"/>
  <c r="T2822" i="16"/>
  <c r="O2109" i="16"/>
  <c r="T2109" i="16"/>
  <c r="O2451" i="16"/>
  <c r="T2451" i="16"/>
  <c r="O3838" i="16"/>
  <c r="T3838" i="16"/>
  <c r="O2368" i="16"/>
  <c r="T2368" i="16"/>
  <c r="O3652" i="16"/>
  <c r="T3652" i="16"/>
  <c r="O3263" i="16"/>
  <c r="T3263" i="16"/>
  <c r="O3281" i="16"/>
  <c r="T3281" i="16"/>
  <c r="O1403" i="16"/>
  <c r="T1403" i="16"/>
  <c r="O328" i="16"/>
  <c r="T328" i="16"/>
  <c r="O1912" i="16"/>
  <c r="T1912" i="16"/>
  <c r="O509" i="16"/>
  <c r="T509" i="16"/>
  <c r="O559" i="16"/>
  <c r="T559" i="16"/>
  <c r="O1437" i="16"/>
  <c r="T1437" i="16"/>
  <c r="O1079" i="16"/>
  <c r="T1079" i="16"/>
  <c r="O2062" i="16"/>
  <c r="T2062" i="16"/>
  <c r="O624" i="16"/>
  <c r="T624" i="16"/>
  <c r="O996" i="16"/>
  <c r="T996" i="16"/>
  <c r="O1430" i="16"/>
  <c r="T1430" i="16"/>
  <c r="O1695" i="16"/>
  <c r="T1695" i="16"/>
  <c r="O65" i="16"/>
  <c r="T65" i="16"/>
  <c r="O1288" i="16"/>
  <c r="T1288" i="16"/>
  <c r="O355" i="16"/>
  <c r="T355" i="16"/>
  <c r="O1315" i="16"/>
  <c r="T1315" i="16"/>
  <c r="O1052" i="16"/>
  <c r="T1052" i="16"/>
  <c r="O1449" i="16"/>
  <c r="T1449" i="16"/>
  <c r="O1341" i="16"/>
  <c r="T1341" i="16"/>
  <c r="O995" i="16"/>
  <c r="T995" i="16"/>
  <c r="O1060" i="16"/>
  <c r="T1060" i="16"/>
  <c r="O534" i="16"/>
  <c r="T534" i="16"/>
  <c r="O2676" i="16"/>
  <c r="T2676" i="16"/>
  <c r="O3090" i="16"/>
  <c r="T3090" i="16"/>
  <c r="O1944" i="16"/>
  <c r="T1944" i="16"/>
  <c r="O3199" i="16"/>
  <c r="T3199" i="16"/>
  <c r="O3746" i="16"/>
  <c r="T3746" i="16"/>
  <c r="O3177" i="16"/>
  <c r="T3177" i="16"/>
  <c r="O3727" i="16"/>
  <c r="T3727" i="16"/>
  <c r="O2154" i="16"/>
  <c r="T2154" i="16"/>
  <c r="O3828" i="16"/>
  <c r="T3828" i="16"/>
  <c r="O3679" i="16"/>
  <c r="T3679" i="16"/>
  <c r="O2367" i="16"/>
  <c r="T2367" i="16"/>
  <c r="O3788" i="16"/>
  <c r="T3788" i="16"/>
  <c r="O3249" i="16"/>
  <c r="T3249" i="16"/>
  <c r="O3496" i="16"/>
  <c r="T3496" i="16"/>
  <c r="O1032" i="16"/>
  <c r="T1032" i="16"/>
  <c r="O2066" i="16"/>
  <c r="T2066" i="16"/>
  <c r="O499" i="16"/>
  <c r="T499" i="16"/>
  <c r="O1517" i="16"/>
  <c r="T1517" i="16"/>
  <c r="O547" i="16"/>
  <c r="T547" i="16"/>
  <c r="O1520" i="16"/>
  <c r="T1520" i="16"/>
  <c r="O767" i="16"/>
  <c r="T767" i="16"/>
  <c r="O612" i="16"/>
  <c r="T612" i="16"/>
  <c r="O985" i="16"/>
  <c r="T985" i="16"/>
  <c r="O1813" i="16"/>
  <c r="T1813" i="16"/>
  <c r="O267" i="16"/>
  <c r="T267" i="16"/>
  <c r="O1682" i="16"/>
  <c r="T1682" i="16"/>
  <c r="O51" i="16"/>
  <c r="T51" i="16"/>
  <c r="O199" i="16"/>
  <c r="T199" i="16"/>
  <c r="O308" i="16"/>
  <c r="T308" i="16"/>
  <c r="O1436" i="16"/>
  <c r="T1436" i="16"/>
  <c r="O452" i="16"/>
  <c r="T452" i="16"/>
  <c r="O1201" i="16"/>
  <c r="T1201" i="16"/>
  <c r="O2946" i="16"/>
  <c r="T2946" i="16"/>
  <c r="O3272" i="16"/>
  <c r="T3272" i="16"/>
  <c r="O3363" i="16"/>
  <c r="T3363" i="16"/>
  <c r="O2950" i="16"/>
  <c r="T2950" i="16"/>
  <c r="O3280" i="16"/>
  <c r="T3280" i="16"/>
  <c r="O3755" i="16"/>
  <c r="T3755" i="16"/>
  <c r="O2010" i="16"/>
  <c r="T2010" i="16"/>
  <c r="O3684" i="16"/>
  <c r="T3684" i="16"/>
  <c r="O2275" i="16"/>
  <c r="T2275" i="16"/>
  <c r="O3703" i="16"/>
  <c r="T3703" i="16"/>
  <c r="O2210" i="16"/>
  <c r="T2210" i="16"/>
  <c r="O3644" i="16"/>
  <c r="T3644" i="16"/>
  <c r="O2152" i="16"/>
  <c r="T2152" i="16"/>
  <c r="O3105" i="16"/>
  <c r="T3105" i="16"/>
  <c r="O3435" i="16"/>
  <c r="T3435" i="16"/>
  <c r="O1451" i="16"/>
  <c r="T1451" i="16"/>
  <c r="O972" i="16"/>
  <c r="T972" i="16"/>
  <c r="O1921" i="16"/>
  <c r="T1921" i="16"/>
  <c r="O1373" i="16"/>
  <c r="T1373" i="16"/>
  <c r="O404" i="16"/>
  <c r="T404" i="16"/>
  <c r="O1376" i="16"/>
  <c r="T1376" i="16"/>
  <c r="O1882" i="16"/>
  <c r="T1882" i="16"/>
  <c r="O468" i="16"/>
  <c r="T468" i="16"/>
  <c r="O1669" i="16"/>
  <c r="T1669" i="16"/>
  <c r="O124" i="16"/>
  <c r="T124" i="16"/>
  <c r="O1540" i="16"/>
  <c r="T1540" i="16"/>
  <c r="O952" i="16"/>
  <c r="T952" i="16"/>
  <c r="O50" i="16"/>
  <c r="T50" i="16"/>
  <c r="O352" i="16"/>
  <c r="T352" i="16"/>
  <c r="O2422" i="16"/>
  <c r="T2422" i="16"/>
  <c r="O2764" i="16"/>
  <c r="T2764" i="16"/>
  <c r="O2807" i="16"/>
  <c r="T2807" i="16"/>
  <c r="O2580" i="16"/>
  <c r="T2580" i="16"/>
  <c r="O2646" i="16"/>
  <c r="T2646" i="16"/>
  <c r="O1500" i="16"/>
  <c r="T1500" i="16"/>
  <c r="O3187" i="16"/>
  <c r="T3187" i="16"/>
  <c r="O3493" i="16"/>
  <c r="T3493" i="16"/>
  <c r="O2877" i="16"/>
  <c r="T2877" i="16"/>
  <c r="O3207" i="16"/>
  <c r="T3207" i="16"/>
  <c r="O3657" i="16"/>
  <c r="T3657" i="16"/>
  <c r="O3600" i="16"/>
  <c r="T3600" i="16"/>
  <c r="O1854" i="16"/>
  <c r="T1854" i="16"/>
  <c r="O3241" i="16"/>
  <c r="T3241" i="16"/>
  <c r="O2126" i="16"/>
  <c r="T2126" i="16"/>
  <c r="O3509" i="16"/>
  <c r="T3509" i="16"/>
  <c r="O3374" i="16"/>
  <c r="T3374" i="16"/>
  <c r="O2949" i="16"/>
  <c r="T2949" i="16"/>
  <c r="O3279" i="16"/>
  <c r="T3279" i="16"/>
  <c r="O1607" i="16"/>
  <c r="T1607" i="16"/>
  <c r="O1910" i="16"/>
  <c r="T1910" i="16"/>
  <c r="O1743" i="16"/>
  <c r="T1743" i="16"/>
  <c r="O1782" i="16"/>
  <c r="T1782" i="16"/>
  <c r="O812" i="16"/>
  <c r="T812" i="16"/>
  <c r="O609" i="16"/>
  <c r="T609" i="16"/>
  <c r="O900" i="16"/>
  <c r="T900" i="16"/>
  <c r="O1657" i="16"/>
  <c r="T1657" i="16"/>
  <c r="O797" i="16"/>
  <c r="T797" i="16"/>
  <c r="O1148" i="16"/>
  <c r="T1148" i="16"/>
  <c r="O1867" i="16"/>
  <c r="T1867" i="16"/>
  <c r="O2657" i="16"/>
  <c r="T2657" i="16"/>
  <c r="O2809" i="16"/>
  <c r="T2809" i="16"/>
  <c r="O2645" i="16"/>
  <c r="T2645" i="16"/>
  <c r="O2717" i="16"/>
  <c r="T2717" i="16"/>
  <c r="O626" i="16"/>
  <c r="T626" i="16"/>
  <c r="O2665" i="16"/>
  <c r="T2665" i="16"/>
  <c r="O2483" i="16"/>
  <c r="T2483" i="16"/>
  <c r="O3583" i="16"/>
  <c r="T3583" i="16"/>
  <c r="O2555" i="16"/>
  <c r="T2555" i="16"/>
  <c r="O2923" i="16"/>
  <c r="T2923" i="16"/>
  <c r="O2662" i="16"/>
  <c r="T2662" i="16"/>
  <c r="O3075" i="16"/>
  <c r="T3075" i="16"/>
  <c r="O2243" i="16"/>
  <c r="T2243" i="16"/>
  <c r="O3073" i="16"/>
  <c r="T3073" i="16"/>
  <c r="O3314" i="16"/>
  <c r="T3314" i="16"/>
  <c r="O3076" i="16"/>
  <c r="T3076" i="16"/>
  <c r="O3396" i="16"/>
  <c r="T3396" i="16"/>
  <c r="O3720" i="16"/>
  <c r="T3720" i="16"/>
  <c r="O3344" i="16"/>
  <c r="T3344" i="16"/>
  <c r="O2817" i="16"/>
  <c r="T2817" i="16"/>
  <c r="O3064" i="16"/>
  <c r="T3064" i="16"/>
  <c r="O1468" i="16"/>
  <c r="T1468" i="16"/>
  <c r="O1086" i="16"/>
  <c r="T1086" i="16"/>
  <c r="O1570" i="16"/>
  <c r="T1570" i="16"/>
  <c r="O168" i="16"/>
  <c r="T168" i="16"/>
  <c r="O2099" i="16"/>
  <c r="T2099" i="16"/>
  <c r="O878" i="16"/>
  <c r="T878" i="16"/>
  <c r="O1959" i="16"/>
  <c r="T1959" i="16"/>
  <c r="O2035" i="16"/>
  <c r="T2035" i="16"/>
  <c r="O2601" i="16"/>
  <c r="T2601" i="16"/>
  <c r="O3317" i="16"/>
  <c r="T3317" i="16"/>
  <c r="O2137" i="16"/>
  <c r="T2137" i="16"/>
  <c r="O3577" i="16"/>
  <c r="T3577" i="16"/>
  <c r="O2673" i="16"/>
  <c r="T2673" i="16"/>
  <c r="O1490" i="16"/>
  <c r="T1490" i="16"/>
  <c r="O1324" i="16"/>
  <c r="T1324" i="16"/>
  <c r="O942" i="16"/>
  <c r="T942" i="16"/>
  <c r="O1975" i="16"/>
  <c r="T1975" i="16"/>
  <c r="O1414" i="16"/>
  <c r="T1414" i="16"/>
  <c r="O734" i="16"/>
  <c r="T734" i="16"/>
  <c r="O1816" i="16"/>
  <c r="T1816" i="16"/>
  <c r="O414" i="16"/>
  <c r="T414" i="16"/>
  <c r="O1696" i="16"/>
  <c r="T1696" i="16"/>
  <c r="O2697" i="16"/>
  <c r="T2697" i="16"/>
  <c r="O2410" i="16"/>
  <c r="T2410" i="16"/>
  <c r="O2529" i="16"/>
  <c r="T2529" i="16"/>
  <c r="O2859" i="16"/>
  <c r="T2859" i="16"/>
  <c r="O3627" i="16"/>
  <c r="T3627" i="16"/>
  <c r="O3214" i="16"/>
  <c r="T3214" i="16"/>
  <c r="O3543" i="16"/>
  <c r="T3543" i="16"/>
  <c r="O2867" i="16"/>
  <c r="T2867" i="16"/>
  <c r="O2850" i="16"/>
  <c r="T2850" i="16"/>
  <c r="O1704" i="16"/>
  <c r="T1704" i="16"/>
  <c r="O1279" i="16"/>
  <c r="T1279" i="16"/>
  <c r="O1282" i="16"/>
  <c r="T1282" i="16"/>
  <c r="O970" i="16"/>
  <c r="T970" i="16"/>
  <c r="O218" i="16"/>
  <c r="T218" i="16"/>
  <c r="O1864" i="16"/>
  <c r="T1864" i="16"/>
  <c r="O462" i="16"/>
  <c r="T462" i="16"/>
  <c r="O1482" i="16"/>
  <c r="T1482" i="16"/>
  <c r="O1916" i="16"/>
  <c r="T1916" i="16"/>
  <c r="O586" i="16"/>
  <c r="T586" i="16"/>
  <c r="O1860" i="16"/>
  <c r="T1860" i="16"/>
  <c r="O1214" i="16"/>
  <c r="T1214" i="16"/>
  <c r="O390" i="16"/>
  <c r="T390" i="16"/>
  <c r="O3658" i="16"/>
  <c r="T3658" i="16"/>
  <c r="O2175" i="16"/>
  <c r="T2175" i="16"/>
  <c r="O2231" i="16"/>
  <c r="T2231" i="16"/>
  <c r="O1943" i="16"/>
  <c r="T1943" i="16"/>
  <c r="O2611" i="16"/>
  <c r="T2611" i="16"/>
  <c r="O3412" i="16"/>
  <c r="T3412" i="16"/>
  <c r="O3024" i="16"/>
  <c r="T3024" i="16"/>
  <c r="O2469" i="16"/>
  <c r="T2469" i="16"/>
  <c r="O537" i="16"/>
  <c r="T537" i="16"/>
  <c r="O901" i="16"/>
  <c r="T901" i="16"/>
  <c r="O1334" i="16"/>
  <c r="T1334" i="16"/>
  <c r="O546" i="16"/>
  <c r="T546" i="16"/>
  <c r="O1640" i="16"/>
  <c r="T1640" i="16"/>
  <c r="O1680" i="16"/>
  <c r="T1680" i="16"/>
  <c r="O1948" i="16"/>
  <c r="T1948" i="16"/>
  <c r="O606" i="16"/>
  <c r="T606" i="16"/>
  <c r="O3653" i="16"/>
  <c r="T3653" i="16"/>
  <c r="O3659" i="16"/>
  <c r="T3659" i="16"/>
  <c r="O2467" i="16"/>
  <c r="T2467" i="16"/>
  <c r="O2773" i="16"/>
  <c r="T2773" i="16"/>
  <c r="O2251" i="16"/>
  <c r="T2251" i="16"/>
  <c r="O2487" i="16"/>
  <c r="T2487" i="16"/>
  <c r="O2507" i="16"/>
  <c r="T2507" i="16"/>
  <c r="O2559" i="16"/>
  <c r="T2559" i="16"/>
  <c r="O1712" i="16"/>
  <c r="T1712" i="16"/>
  <c r="O1190" i="16"/>
  <c r="T1190" i="16"/>
  <c r="O1062" i="16"/>
  <c r="T1062" i="16"/>
  <c r="O434" i="16"/>
  <c r="T434" i="16"/>
  <c r="O1803" i="16"/>
  <c r="T1803" i="16"/>
  <c r="O2344" i="16"/>
  <c r="T2344" i="16"/>
  <c r="O3516" i="16"/>
  <c r="T3516" i="16"/>
  <c r="O3833" i="16"/>
  <c r="T3833" i="16"/>
  <c r="O3732" i="16"/>
  <c r="T3732" i="16"/>
  <c r="O2629" i="16"/>
  <c r="T2629" i="16"/>
  <c r="O2107" i="16"/>
  <c r="T2107" i="16"/>
  <c r="O3124" i="16"/>
  <c r="T3124" i="16"/>
  <c r="O2753" i="16"/>
  <c r="T2753" i="16"/>
  <c r="O2988" i="16"/>
  <c r="T2988" i="16"/>
  <c r="O2415" i="16"/>
  <c r="T2415" i="16"/>
  <c r="O229" i="16"/>
  <c r="T229" i="16"/>
  <c r="O613" i="16"/>
  <c r="T613" i="16"/>
  <c r="O482" i="16"/>
  <c r="T482" i="16"/>
  <c r="O918" i="16"/>
  <c r="T918" i="16"/>
  <c r="O966" i="16"/>
  <c r="T966" i="16"/>
  <c r="O1538" i="16"/>
  <c r="T1538" i="16"/>
  <c r="O1659" i="16"/>
  <c r="T1659" i="16"/>
  <c r="O1792" i="16"/>
  <c r="T1792" i="16"/>
  <c r="O3047" i="16"/>
  <c r="T3047" i="16"/>
  <c r="O1957" i="16"/>
  <c r="T1957" i="16"/>
  <c r="O3584" i="16"/>
  <c r="T3584" i="16"/>
  <c r="O3702" i="16"/>
  <c r="T3702" i="16"/>
  <c r="O3480" i="16"/>
  <c r="T3480" i="16"/>
  <c r="O2739" i="16"/>
  <c r="T2739" i="16"/>
  <c r="O1852" i="16"/>
  <c r="T1852" i="16"/>
  <c r="O798" i="16"/>
  <c r="T798" i="16"/>
  <c r="O1963" i="16"/>
  <c r="T1963" i="16"/>
  <c r="O646" i="16"/>
  <c r="T646" i="16"/>
  <c r="O1718" i="16"/>
  <c r="T1718" i="16"/>
  <c r="O322" i="16"/>
  <c r="T322" i="16"/>
  <c r="O1736" i="16"/>
  <c r="T1736" i="16"/>
  <c r="O418" i="16"/>
  <c r="T418" i="16"/>
  <c r="O71" i="16"/>
  <c r="T71" i="16"/>
  <c r="O2964" i="16"/>
  <c r="T2964" i="16"/>
  <c r="O2209" i="16"/>
  <c r="T2209" i="16"/>
  <c r="O3487" i="16"/>
  <c r="T3487" i="16"/>
  <c r="O2223" i="16"/>
  <c r="T2223" i="16"/>
  <c r="O3806" i="16"/>
  <c r="T3806" i="16"/>
  <c r="O3382" i="16"/>
  <c r="T3382" i="16"/>
  <c r="O2653" i="16"/>
  <c r="T2653" i="16"/>
  <c r="O2583" i="16"/>
  <c r="T2583" i="16"/>
  <c r="O3454" i="16"/>
  <c r="T3454" i="16"/>
  <c r="O818" i="16"/>
  <c r="T818" i="16"/>
  <c r="O749" i="16"/>
  <c r="T749" i="16"/>
  <c r="O786" i="16"/>
  <c r="T786" i="16"/>
  <c r="O1066" i="16"/>
  <c r="T1066" i="16"/>
  <c r="O314" i="16"/>
  <c r="T314" i="16"/>
  <c r="O1130" i="16"/>
  <c r="T1130" i="16"/>
  <c r="O566" i="16"/>
  <c r="T566" i="16"/>
  <c r="O1971" i="16"/>
  <c r="T1971" i="16"/>
  <c r="O1422" i="16"/>
  <c r="T1422" i="16"/>
  <c r="O1724" i="16"/>
  <c r="T1724" i="16"/>
  <c r="O406" i="16"/>
  <c r="T406" i="16"/>
  <c r="O2760" i="16"/>
  <c r="T2760" i="16"/>
  <c r="O1668" i="16"/>
  <c r="T1668" i="16"/>
  <c r="O3477" i="16"/>
  <c r="T3477" i="16"/>
  <c r="O2575" i="16"/>
  <c r="T2575" i="16"/>
  <c r="O3322" i="16"/>
  <c r="T3322" i="16"/>
  <c r="O1934" i="16"/>
  <c r="T1934" i="16"/>
  <c r="O1530" i="16"/>
  <c r="T1530" i="16"/>
  <c r="O1676" i="16"/>
  <c r="T1676" i="16"/>
  <c r="O358" i="16"/>
  <c r="T358" i="16"/>
  <c r="O867" i="16"/>
  <c r="T867" i="16"/>
  <c r="O130" i="16"/>
  <c r="T130" i="16"/>
  <c r="O258" i="16"/>
  <c r="T258" i="16"/>
  <c r="O2693" i="16"/>
  <c r="T2693" i="16"/>
  <c r="O3036" i="16"/>
  <c r="T3036" i="16"/>
  <c r="O3505" i="16"/>
  <c r="T3505" i="16"/>
  <c r="O3416" i="16"/>
  <c r="T3416" i="16"/>
  <c r="O3507" i="16"/>
  <c r="T3507" i="16"/>
  <c r="O3093" i="16"/>
  <c r="T3093" i="16"/>
  <c r="O3424" i="16"/>
  <c r="T3424" i="16"/>
  <c r="O2419" i="16"/>
  <c r="T2419" i="16"/>
  <c r="O2725" i="16"/>
  <c r="T2725" i="16"/>
  <c r="O2294" i="16"/>
  <c r="T2294" i="16"/>
  <c r="O3579" i="16"/>
  <c r="T3579" i="16"/>
  <c r="O3166" i="16"/>
  <c r="T3166" i="16"/>
  <c r="O1632" i="16"/>
  <c r="T1632" i="16"/>
  <c r="O530" i="16"/>
  <c r="T530" i="16"/>
  <c r="O460" i="16"/>
  <c r="T460" i="16"/>
  <c r="O1901" i="16"/>
  <c r="T1901" i="16"/>
  <c r="O202" i="16"/>
  <c r="T202" i="16"/>
  <c r="O1090" i="16"/>
  <c r="T1090" i="16"/>
  <c r="O2050" i="16"/>
  <c r="T2050" i="16"/>
  <c r="O1134" i="16"/>
  <c r="T1134" i="16"/>
  <c r="O1290" i="16"/>
  <c r="T1290" i="16"/>
  <c r="O2531" i="16"/>
  <c r="T2531" i="16"/>
  <c r="O2549" i="16"/>
  <c r="T2549" i="16"/>
  <c r="O2892" i="16"/>
  <c r="T2892" i="16"/>
  <c r="O1800" i="16"/>
  <c r="T1800" i="16"/>
  <c r="O3056" i="16"/>
  <c r="T3056" i="16"/>
  <c r="O3361" i="16"/>
  <c r="T3361" i="16"/>
  <c r="O3603" i="16"/>
  <c r="T3603" i="16"/>
  <c r="O3032" i="16"/>
  <c r="T3032" i="16"/>
  <c r="O2581" i="16"/>
  <c r="T2581" i="16"/>
  <c r="O3022" i="16"/>
  <c r="T3022" i="16"/>
  <c r="O3352" i="16"/>
  <c r="T3352" i="16"/>
  <c r="O386" i="16"/>
  <c r="T386" i="16"/>
  <c r="O315" i="16"/>
  <c r="T315" i="16"/>
  <c r="O1757" i="16"/>
  <c r="T1757" i="16"/>
  <c r="O354" i="16"/>
  <c r="T354" i="16"/>
  <c r="O59" i="16"/>
  <c r="T59" i="16"/>
  <c r="O1940" i="16"/>
  <c r="T1940" i="16"/>
  <c r="O622" i="16"/>
  <c r="T622" i="16"/>
  <c r="O842" i="16"/>
  <c r="T842" i="16"/>
  <c r="O990" i="16"/>
  <c r="T990" i="16"/>
  <c r="O2825" i="16"/>
  <c r="T2825" i="16"/>
  <c r="O2972" i="16"/>
  <c r="T2972" i="16"/>
  <c r="O3302" i="16"/>
  <c r="T3302" i="16"/>
  <c r="O1900" i="16"/>
  <c r="T1900" i="16"/>
  <c r="O3306" i="16"/>
  <c r="T3306" i="16"/>
  <c r="O3547" i="16"/>
  <c r="T3547" i="16"/>
  <c r="O3044" i="16"/>
  <c r="T3044" i="16"/>
  <c r="O1438" i="16"/>
  <c r="T1438" i="16"/>
  <c r="O95" i="16"/>
  <c r="T95" i="16"/>
  <c r="O1022" i="16"/>
  <c r="T1022" i="16"/>
  <c r="O518" i="16"/>
  <c r="T518" i="16"/>
  <c r="O304" i="16"/>
  <c r="T304" i="16"/>
  <c r="O342" i="16"/>
  <c r="T342" i="16"/>
  <c r="O1218" i="16"/>
  <c r="T1218" i="16"/>
  <c r="O236" i="16"/>
  <c r="T236" i="16"/>
  <c r="O1928" i="16"/>
  <c r="T1928" i="16"/>
  <c r="O1234" i="16"/>
  <c r="T1234" i="16"/>
  <c r="O253" i="16"/>
  <c r="T253" i="16"/>
  <c r="O111" i="16"/>
  <c r="T111" i="16"/>
  <c r="O1382" i="16"/>
  <c r="T1382" i="16"/>
  <c r="O2640" i="16"/>
  <c r="T2640" i="16"/>
  <c r="O3519" i="16"/>
  <c r="T3519" i="16"/>
  <c r="O1044" i="16"/>
  <c r="T1044" i="16"/>
  <c r="O2358" i="16"/>
  <c r="T2358" i="16"/>
  <c r="O3619" i="16"/>
  <c r="T3619" i="16"/>
  <c r="O3376" i="16"/>
  <c r="T3376" i="16"/>
  <c r="O1092" i="16"/>
  <c r="T1092" i="16"/>
  <c r="O2901" i="16"/>
  <c r="T2901" i="16"/>
  <c r="O2277" i="16"/>
  <c r="T2277" i="16"/>
  <c r="O2620" i="16"/>
  <c r="T2620" i="16"/>
  <c r="O2663" i="16"/>
  <c r="T2663" i="16"/>
  <c r="O2436" i="16"/>
  <c r="T2436" i="16"/>
  <c r="O2502" i="16"/>
  <c r="T2502" i="16"/>
  <c r="O1356" i="16"/>
  <c r="T1356" i="16"/>
  <c r="O3042" i="16"/>
  <c r="T3042" i="16"/>
  <c r="O3158" i="16"/>
  <c r="T3158" i="16"/>
  <c r="O3062" i="16"/>
  <c r="T3062" i="16"/>
  <c r="O3513" i="16"/>
  <c r="T3513" i="16"/>
  <c r="O3569" i="16"/>
  <c r="T3569" i="16"/>
  <c r="O3455" i="16"/>
  <c r="T3455" i="16"/>
  <c r="O3097" i="16"/>
  <c r="T3097" i="16"/>
  <c r="O3150" i="16"/>
  <c r="T3150" i="16"/>
  <c r="O2004" i="16"/>
  <c r="T2004" i="16"/>
  <c r="O3403" i="16"/>
  <c r="T3403" i="16"/>
  <c r="O3708" i="16"/>
  <c r="T3708" i="16"/>
  <c r="O2806" i="16"/>
  <c r="T2806" i="16"/>
  <c r="O3135" i="16"/>
  <c r="T3135" i="16"/>
  <c r="O1440" i="16"/>
  <c r="T1440" i="16"/>
  <c r="O959" i="16"/>
  <c r="T959" i="16"/>
  <c r="O1765" i="16"/>
  <c r="T1765" i="16"/>
  <c r="O159" i="16"/>
  <c r="T159" i="16"/>
  <c r="O1601" i="16"/>
  <c r="T1601" i="16"/>
  <c r="O93" i="16"/>
  <c r="T93" i="16"/>
  <c r="O1639" i="16"/>
  <c r="T1639" i="16"/>
  <c r="O668" i="16"/>
  <c r="T668" i="16"/>
  <c r="O1783" i="16"/>
  <c r="T1783" i="16"/>
  <c r="O756" i="16"/>
  <c r="T756" i="16"/>
  <c r="O1513" i="16"/>
  <c r="T1513" i="16"/>
  <c r="O1009" i="16"/>
  <c r="T1009" i="16"/>
  <c r="O651" i="16"/>
  <c r="T651" i="16"/>
  <c r="O1372" i="16"/>
  <c r="T1372" i="16"/>
  <c r="O748" i="16"/>
  <c r="T748" i="16"/>
  <c r="O989" i="16"/>
  <c r="T989" i="16"/>
  <c r="O1040" i="16"/>
  <c r="T1040" i="16"/>
  <c r="O2221" i="16"/>
  <c r="T2221" i="16"/>
  <c r="O552" i="16"/>
  <c r="T552" i="16"/>
  <c r="O636" i="16"/>
  <c r="T636" i="16"/>
  <c r="O661" i="16"/>
  <c r="T661" i="16"/>
  <c r="O2133" i="16"/>
  <c r="T2133" i="16"/>
  <c r="O2292" i="16"/>
  <c r="T2292" i="16"/>
  <c r="O1212" i="16"/>
  <c r="T1212" i="16"/>
  <c r="O2899" i="16"/>
  <c r="T2899" i="16"/>
  <c r="O3205" i="16"/>
  <c r="T3205" i="16"/>
  <c r="O2684" i="16"/>
  <c r="T2684" i="16"/>
  <c r="O3015" i="16"/>
  <c r="T3015" i="16"/>
  <c r="O3370" i="16"/>
  <c r="T3370" i="16"/>
  <c r="O3700" i="16"/>
  <c r="T3700" i="16"/>
  <c r="O3311" i="16"/>
  <c r="T3311" i="16"/>
  <c r="O3329" i="16"/>
  <c r="T3329" i="16"/>
  <c r="O2951" i="16"/>
  <c r="T2951" i="16"/>
  <c r="O3006" i="16"/>
  <c r="T3006" i="16"/>
  <c r="O1859" i="16"/>
  <c r="T1859" i="16"/>
  <c r="O3259" i="16"/>
  <c r="T3259" i="16"/>
  <c r="O3565" i="16"/>
  <c r="T3565" i="16"/>
  <c r="O2756" i="16"/>
  <c r="T2756" i="16"/>
  <c r="O3086" i="16"/>
  <c r="T3086" i="16"/>
  <c r="O1149" i="16"/>
  <c r="T1149" i="16"/>
  <c r="O837" i="16"/>
  <c r="T837" i="16"/>
  <c r="O816" i="16"/>
  <c r="T816" i="16"/>
  <c r="O230" i="16"/>
  <c r="T230" i="16"/>
  <c r="O1622" i="16"/>
  <c r="T1622" i="16"/>
  <c r="O1059" i="16"/>
  <c r="T1059" i="16"/>
  <c r="O1456" i="16"/>
  <c r="T1456" i="16"/>
  <c r="O979" i="16"/>
  <c r="T979" i="16"/>
  <c r="O1495" i="16"/>
  <c r="T1495" i="16"/>
  <c r="O523" i="16"/>
  <c r="T523" i="16"/>
  <c r="O1641" i="16"/>
  <c r="T1641" i="16"/>
  <c r="O321" i="16"/>
  <c r="T321" i="16"/>
  <c r="O1929" i="16"/>
  <c r="T1929" i="16"/>
  <c r="O611" i="16"/>
  <c r="T611" i="16"/>
  <c r="O2076" i="16"/>
  <c r="T2076" i="16"/>
  <c r="O1369" i="16"/>
  <c r="T1369" i="16"/>
  <c r="O508" i="16"/>
  <c r="T508" i="16"/>
  <c r="O1228" i="16"/>
  <c r="T1228" i="16"/>
  <c r="O605" i="16"/>
  <c r="T605" i="16"/>
  <c r="O1360" i="16"/>
  <c r="T1360" i="16"/>
  <c r="O227" i="16"/>
  <c r="T227" i="16"/>
  <c r="O2462" i="16"/>
  <c r="T2462" i="16"/>
  <c r="O2823" i="16"/>
  <c r="T2823" i="16"/>
  <c r="O2254" i="16"/>
  <c r="T2254" i="16"/>
  <c r="O1188" i="16"/>
  <c r="T1188" i="16"/>
  <c r="O2893" i="16"/>
  <c r="T2893" i="16"/>
  <c r="O3285" i="16"/>
  <c r="T3285" i="16"/>
  <c r="O2914" i="16"/>
  <c r="T2914" i="16"/>
  <c r="O3244" i="16"/>
  <c r="T3244" i="16"/>
  <c r="O2854" i="16"/>
  <c r="T2854" i="16"/>
  <c r="O2873" i="16"/>
  <c r="T2873" i="16"/>
  <c r="O2340" i="16"/>
  <c r="T2340" i="16"/>
  <c r="O1260" i="16"/>
  <c r="T1260" i="16"/>
  <c r="O2965" i="16"/>
  <c r="T2965" i="16"/>
  <c r="O1241" i="16"/>
  <c r="T1241" i="16"/>
  <c r="O307" i="16"/>
  <c r="T307" i="16"/>
  <c r="O1413" i="16"/>
  <c r="T1413" i="16"/>
  <c r="O1415" i="16"/>
  <c r="T1415" i="16"/>
  <c r="O936" i="16"/>
  <c r="T936" i="16"/>
  <c r="O350" i="16"/>
  <c r="T350" i="16"/>
  <c r="O1597" i="16"/>
  <c r="T1597" i="16"/>
  <c r="O1035" i="16"/>
  <c r="T1035" i="16"/>
  <c r="O1143" i="16"/>
  <c r="T1143" i="16"/>
  <c r="O556" i="16"/>
  <c r="T556" i="16"/>
  <c r="O1996" i="16"/>
  <c r="T1996" i="16"/>
  <c r="O1184" i="16"/>
  <c r="T1184" i="16"/>
  <c r="O1151" i="16"/>
  <c r="T1151" i="16"/>
  <c r="O708" i="16"/>
  <c r="T708" i="16"/>
  <c r="O161" i="16"/>
  <c r="T161" i="16"/>
  <c r="O741" i="16"/>
  <c r="T741" i="16"/>
  <c r="O2608" i="16"/>
  <c r="T2608" i="16"/>
  <c r="O2093" i="16"/>
  <c r="T2093" i="16"/>
  <c r="O2280" i="16"/>
  <c r="T2280" i="16"/>
  <c r="O2334" i="16"/>
  <c r="T2334" i="16"/>
  <c r="O3593" i="16"/>
  <c r="T3593" i="16"/>
  <c r="O2384" i="16"/>
  <c r="T2384" i="16"/>
  <c r="O2690" i="16"/>
  <c r="T2690" i="16"/>
  <c r="O3153" i="16"/>
  <c r="T3153" i="16"/>
  <c r="O3070" i="16"/>
  <c r="T3070" i="16"/>
  <c r="O2723" i="16"/>
  <c r="T2723" i="16"/>
  <c r="O2651" i="16"/>
  <c r="T2651" i="16"/>
  <c r="O1561" i="16"/>
  <c r="T1561" i="16"/>
  <c r="O2832" i="16"/>
  <c r="T2832" i="16"/>
  <c r="O2456" i="16"/>
  <c r="T2456" i="16"/>
  <c r="O2763" i="16"/>
  <c r="T2763" i="16"/>
  <c r="O1123" i="16"/>
  <c r="T1123" i="16"/>
  <c r="O871" i="16"/>
  <c r="T871" i="16"/>
  <c r="O825" i="16"/>
  <c r="T825" i="16"/>
  <c r="O1091" i="16"/>
  <c r="T1091" i="16"/>
  <c r="O660" i="16"/>
  <c r="T660" i="16"/>
  <c r="O74" i="16"/>
  <c r="T74" i="16"/>
  <c r="O1155" i="16"/>
  <c r="T1155" i="16"/>
  <c r="O533" i="16"/>
  <c r="T533" i="16"/>
  <c r="O368" i="16"/>
  <c r="T368" i="16"/>
  <c r="O633" i="16"/>
  <c r="T633" i="16"/>
  <c r="O1774" i="16"/>
  <c r="T1774" i="16"/>
  <c r="O443" i="16"/>
  <c r="T443" i="16"/>
  <c r="O1666" i="16"/>
  <c r="T1666" i="16"/>
  <c r="O1069" i="16"/>
  <c r="T1069" i="16"/>
  <c r="O1239" i="16"/>
  <c r="T1239" i="16"/>
  <c r="O675" i="16"/>
  <c r="T675" i="16"/>
  <c r="O2080" i="16"/>
  <c r="T2080" i="16"/>
  <c r="O3390" i="16"/>
  <c r="T3390" i="16"/>
  <c r="O1057" i="16"/>
  <c r="T1057" i="16"/>
  <c r="O3608" i="16"/>
  <c r="T3608" i="16"/>
  <c r="O3705" i="16"/>
  <c r="T3705" i="16"/>
  <c r="O1949" i="16"/>
  <c r="T1949" i="16"/>
  <c r="O3721" i="16"/>
  <c r="T3721" i="16"/>
  <c r="O2311" i="16"/>
  <c r="T2311" i="16"/>
  <c r="O2546" i="16"/>
  <c r="T2546" i="16"/>
  <c r="O3009" i="16"/>
  <c r="T3009" i="16"/>
  <c r="O2926" i="16"/>
  <c r="T2926" i="16"/>
  <c r="O3256" i="16"/>
  <c r="T3256" i="16"/>
  <c r="O2596" i="16"/>
  <c r="T2596" i="16"/>
  <c r="O2562" i="16"/>
  <c r="T2562" i="16"/>
  <c r="O3792" i="16"/>
  <c r="T3792" i="16"/>
  <c r="O2383" i="16"/>
  <c r="T2383" i="16"/>
  <c r="O2312" i="16"/>
  <c r="T2312" i="16"/>
  <c r="O1698" i="16"/>
  <c r="T1698" i="16"/>
  <c r="O728" i="16"/>
  <c r="T728" i="16"/>
  <c r="O1988" i="16"/>
  <c r="T1988" i="16"/>
  <c r="O1942" i="16"/>
  <c r="T1942" i="16"/>
  <c r="O517" i="16"/>
  <c r="T517" i="16"/>
  <c r="O889" i="16"/>
  <c r="T889" i="16"/>
  <c r="O1323" i="16"/>
  <c r="T1323" i="16"/>
  <c r="O759" i="16"/>
  <c r="T759" i="16"/>
  <c r="O2019" i="16"/>
  <c r="T2019" i="16"/>
  <c r="O389" i="16"/>
  <c r="T389" i="16"/>
  <c r="O1576" i="16"/>
  <c r="T1576" i="16"/>
  <c r="O173" i="16"/>
  <c r="T173" i="16"/>
  <c r="O489" i="16"/>
  <c r="T489" i="16"/>
  <c r="O300" i="16"/>
  <c r="T300" i="16"/>
  <c r="O1499" i="16"/>
  <c r="T1499" i="16"/>
  <c r="O1007" i="16"/>
  <c r="T1007" i="16"/>
  <c r="O422" i="16"/>
  <c r="T422" i="16"/>
  <c r="O1095" i="16"/>
  <c r="T1095" i="16"/>
  <c r="O532" i="16"/>
  <c r="T532" i="16"/>
  <c r="O205" i="16"/>
  <c r="T205" i="16"/>
  <c r="O925" i="16"/>
  <c r="T925" i="16"/>
  <c r="O555" i="16"/>
  <c r="T555" i="16"/>
  <c r="O3453" i="16"/>
  <c r="T3453" i="16"/>
  <c r="O3782" i="16"/>
  <c r="T3782" i="16"/>
  <c r="O3789" i="16"/>
  <c r="T3789" i="16"/>
  <c r="O2308" i="16"/>
  <c r="T2308" i="16"/>
  <c r="O3562" i="16"/>
  <c r="T3562" i="16"/>
  <c r="O3576" i="16"/>
  <c r="T3576" i="16"/>
  <c r="O2865" i="16"/>
  <c r="T2865" i="16"/>
  <c r="O3195" i="16"/>
  <c r="T3195" i="16"/>
  <c r="O2782" i="16"/>
  <c r="T2782" i="16"/>
  <c r="O2352" i="16"/>
  <c r="T2352" i="16"/>
  <c r="O3648" i="16"/>
  <c r="T3648" i="16"/>
  <c r="O2240" i="16"/>
  <c r="T2240" i="16"/>
  <c r="O2169" i="16"/>
  <c r="T2169" i="16"/>
  <c r="O2474" i="16"/>
  <c r="T2474" i="16"/>
  <c r="O585" i="16"/>
  <c r="T585" i="16"/>
  <c r="O1843" i="16"/>
  <c r="T1843" i="16"/>
  <c r="O525" i="16"/>
  <c r="T525" i="16"/>
  <c r="O1773" i="16"/>
  <c r="T1773" i="16"/>
  <c r="O372" i="16"/>
  <c r="T372" i="16"/>
  <c r="O745" i="16"/>
  <c r="T745" i="16"/>
  <c r="O615" i="16"/>
  <c r="T615" i="16"/>
  <c r="O1876" i="16"/>
  <c r="T1876" i="16"/>
  <c r="O1432" i="16"/>
  <c r="T1432" i="16"/>
  <c r="O809" i="16"/>
  <c r="T809" i="16"/>
  <c r="O1652" i="16"/>
  <c r="T1652" i="16"/>
  <c r="O345" i="16"/>
  <c r="T345" i="16"/>
  <c r="O143" i="16"/>
  <c r="T143" i="16"/>
  <c r="O1319" i="16"/>
  <c r="T1319" i="16"/>
  <c r="O865" i="16"/>
  <c r="T865" i="16"/>
  <c r="O387" i="16"/>
  <c r="T387" i="16"/>
  <c r="O408" i="16"/>
  <c r="T408" i="16"/>
  <c r="O721" i="16"/>
  <c r="T721" i="16"/>
  <c r="O3125" i="16"/>
  <c r="T3125" i="16"/>
  <c r="O3469" i="16"/>
  <c r="T3469" i="16"/>
  <c r="O3546" i="16"/>
  <c r="T3546" i="16"/>
  <c r="O2138" i="16"/>
  <c r="T2138" i="16"/>
  <c r="O3665" i="16"/>
  <c r="T3665" i="16"/>
  <c r="O3610" i="16"/>
  <c r="T3610" i="16"/>
  <c r="O3688" i="16"/>
  <c r="T3688" i="16"/>
  <c r="O1452" i="16"/>
  <c r="T1452" i="16"/>
  <c r="O3157" i="16"/>
  <c r="T3157" i="16"/>
  <c r="O2492" i="16"/>
  <c r="T2492" i="16"/>
  <c r="O2727" i="16"/>
  <c r="T2727" i="16"/>
  <c r="O3681" i="16"/>
  <c r="T3681" i="16"/>
  <c r="O1841" i="16"/>
  <c r="T1841" i="16"/>
  <c r="O1416" i="16"/>
  <c r="T1416" i="16"/>
  <c r="O1464" i="16"/>
  <c r="T1464" i="16"/>
  <c r="O1073" i="16"/>
  <c r="T1073" i="16"/>
  <c r="O140" i="16"/>
  <c r="T140" i="16"/>
  <c r="O1243" i="16"/>
  <c r="T1243" i="16"/>
  <c r="O980" i="16"/>
  <c r="T980" i="16"/>
  <c r="O1521" i="16"/>
  <c r="T1521" i="16"/>
  <c r="O1535" i="16"/>
  <c r="T1535" i="16"/>
  <c r="O1045" i="16"/>
  <c r="T1045" i="16"/>
  <c r="O711" i="16"/>
  <c r="T711" i="16"/>
  <c r="O632" i="16"/>
  <c r="T632" i="16"/>
  <c r="O1721" i="16"/>
  <c r="T1721" i="16"/>
  <c r="O752" i="16"/>
  <c r="T752" i="16"/>
  <c r="O1869" i="16"/>
  <c r="T1869" i="16"/>
  <c r="O1292" i="16"/>
  <c r="T1292" i="16"/>
  <c r="O3010" i="16"/>
  <c r="T3010" i="16"/>
  <c r="O3339" i="16"/>
  <c r="T3339" i="16"/>
  <c r="O3401" i="16"/>
  <c r="T3401" i="16"/>
  <c r="O3167" i="16"/>
  <c r="T3167" i="16"/>
  <c r="O3221" i="16"/>
  <c r="T3221" i="16"/>
  <c r="O3763" i="16"/>
  <c r="T3763" i="16"/>
  <c r="O3773" i="16"/>
  <c r="T3773" i="16"/>
  <c r="O2458" i="16"/>
  <c r="T2458" i="16"/>
  <c r="O2376" i="16"/>
  <c r="T2376" i="16"/>
  <c r="O2430" i="16"/>
  <c r="T2430" i="16"/>
  <c r="O3816" i="16"/>
  <c r="T3816" i="16"/>
  <c r="O2714" i="16"/>
  <c r="T2714" i="16"/>
  <c r="O2336" i="16"/>
  <c r="T2336" i="16"/>
  <c r="O2642" i="16"/>
  <c r="T2642" i="16"/>
  <c r="O3633" i="16"/>
  <c r="T3633" i="16"/>
  <c r="O2140" i="16"/>
  <c r="T2140" i="16"/>
  <c r="O3525" i="16"/>
  <c r="T3525" i="16"/>
  <c r="O3617" i="16"/>
  <c r="T3617" i="16"/>
  <c r="O2013" i="16"/>
  <c r="T2013" i="16"/>
  <c r="O695" i="16"/>
  <c r="T695" i="16"/>
  <c r="O1598" i="16"/>
  <c r="T1598" i="16"/>
  <c r="O48" i="16"/>
  <c r="T48" i="16"/>
  <c r="O1467" i="16"/>
  <c r="T1467" i="16"/>
  <c r="O880" i="16"/>
  <c r="T880" i="16"/>
  <c r="O1061" i="16"/>
  <c r="T1061" i="16"/>
  <c r="O128" i="16"/>
  <c r="T128" i="16"/>
  <c r="O1794" i="16"/>
  <c r="T1794" i="16"/>
  <c r="O824" i="16"/>
  <c r="T824" i="16"/>
  <c r="O1675" i="16"/>
  <c r="T1675" i="16"/>
  <c r="O369" i="16"/>
  <c r="T369" i="16"/>
  <c r="O1509" i="16"/>
  <c r="T1509" i="16"/>
  <c r="O167" i="16"/>
  <c r="T167" i="16"/>
  <c r="O1870" i="16"/>
  <c r="T1870" i="16"/>
  <c r="O456" i="16"/>
  <c r="T456" i="16"/>
  <c r="O699" i="16"/>
  <c r="T699" i="16"/>
  <c r="O1960" i="16"/>
  <c r="T1960" i="16"/>
  <c r="O329" i="16"/>
  <c r="T329" i="16"/>
  <c r="O1709" i="16"/>
  <c r="T1709" i="16"/>
  <c r="O740" i="16"/>
  <c r="T740" i="16"/>
  <c r="O264" i="16"/>
  <c r="T264" i="16"/>
  <c r="O2819" i="16"/>
  <c r="T2819" i="16"/>
  <c r="O2836" i="16"/>
  <c r="T2836" i="16"/>
  <c r="O3235" i="16"/>
  <c r="T3235" i="16"/>
  <c r="O3343" i="16"/>
  <c r="T3343" i="16"/>
  <c r="O3572" i="16"/>
  <c r="T3572" i="16"/>
  <c r="O3321" i="16"/>
  <c r="T3321" i="16"/>
  <c r="O3568" i="16"/>
  <c r="T3568" i="16"/>
  <c r="O2244" i="16"/>
  <c r="T2244" i="16"/>
  <c r="O1164" i="16"/>
  <c r="T1164" i="16"/>
  <c r="O2869" i="16"/>
  <c r="T2869" i="16"/>
  <c r="O2510" i="16"/>
  <c r="T2510" i="16"/>
  <c r="O2098" i="16"/>
  <c r="T2098" i="16"/>
  <c r="O3394" i="16"/>
  <c r="T3394" i="16"/>
  <c r="O3310" i="16"/>
  <c r="T3310" i="16"/>
  <c r="O3640" i="16"/>
  <c r="T3640" i="16"/>
  <c r="O1798" i="16"/>
  <c r="T1798" i="16"/>
  <c r="O1177" i="16"/>
  <c r="T1177" i="16"/>
  <c r="O1191" i="16"/>
  <c r="T1191" i="16"/>
  <c r="O2043" i="16"/>
  <c r="T2043" i="16"/>
  <c r="O1662" i="16"/>
  <c r="T1662" i="16"/>
  <c r="O692" i="16"/>
  <c r="T692" i="16"/>
  <c r="O1233" i="16"/>
  <c r="T1233" i="16"/>
  <c r="O1200" i="16"/>
  <c r="T1200" i="16"/>
  <c r="O755" i="16"/>
  <c r="T755" i="16"/>
  <c r="O423" i="16"/>
  <c r="T423" i="16"/>
  <c r="O1826" i="16"/>
  <c r="T1826" i="16"/>
  <c r="O197" i="16"/>
  <c r="T197" i="16"/>
  <c r="O1277" i="16"/>
  <c r="T1277" i="16"/>
  <c r="O343" i="16"/>
  <c r="T343" i="16"/>
  <c r="O464" i="16"/>
  <c r="T464" i="16"/>
  <c r="O1581" i="16"/>
  <c r="T1581" i="16"/>
  <c r="O707" i="16"/>
  <c r="T707" i="16"/>
  <c r="O2722" i="16"/>
  <c r="T2722" i="16"/>
  <c r="O3053" i="16"/>
  <c r="T3053" i="16"/>
  <c r="O3095" i="16"/>
  <c r="T3095" i="16"/>
  <c r="O3114" i="16"/>
  <c r="T3114" i="16"/>
  <c r="O2935" i="16"/>
  <c r="T2935" i="16"/>
  <c r="O3475" i="16"/>
  <c r="T3475" i="16"/>
  <c r="O3781" i="16"/>
  <c r="T3781" i="16"/>
  <c r="O3261" i="16"/>
  <c r="T3261" i="16"/>
  <c r="O3165" i="16"/>
  <c r="T3165" i="16"/>
  <c r="O2172" i="16"/>
  <c r="T2172" i="16"/>
  <c r="O2190" i="16"/>
  <c r="T2190" i="16"/>
  <c r="O2142" i="16"/>
  <c r="T2142" i="16"/>
  <c r="O3528" i="16"/>
  <c r="T3528" i="16"/>
  <c r="O2120" i="16"/>
  <c r="T2120" i="16"/>
  <c r="O3663" i="16"/>
  <c r="T3663" i="16"/>
  <c r="O1726" i="16"/>
  <c r="T1726" i="16"/>
  <c r="O395" i="16"/>
  <c r="T395" i="16"/>
  <c r="O2002" i="16"/>
  <c r="T2002" i="16"/>
  <c r="O1179" i="16"/>
  <c r="T1179" i="16"/>
  <c r="O592" i="16"/>
  <c r="T592" i="16"/>
  <c r="O535" i="16"/>
  <c r="T535" i="16"/>
  <c r="O1375" i="16"/>
  <c r="T1375" i="16"/>
  <c r="O81" i="16"/>
  <c r="T81" i="16"/>
  <c r="O1221" i="16"/>
  <c r="T1221" i="16"/>
  <c r="O909" i="16"/>
  <c r="T909" i="16"/>
  <c r="O1559" i="16"/>
  <c r="T1559" i="16"/>
  <c r="O542" i="16"/>
  <c r="T542" i="16"/>
  <c r="O1970" i="16"/>
  <c r="T1970" i="16"/>
  <c r="O411" i="16"/>
  <c r="T411" i="16"/>
  <c r="O1671" i="16"/>
  <c r="T1671" i="16"/>
  <c r="O1084" i="16"/>
  <c r="T1084" i="16"/>
  <c r="O1805" i="16"/>
  <c r="T1805" i="16"/>
  <c r="O1421" i="16"/>
  <c r="T1421" i="16"/>
  <c r="O157" i="16"/>
  <c r="T157" i="16"/>
  <c r="O1791" i="16"/>
  <c r="T1791" i="16"/>
  <c r="O2566" i="16"/>
  <c r="T2566" i="16"/>
  <c r="O2736" i="16"/>
  <c r="T2736" i="16"/>
  <c r="O3115" i="16"/>
  <c r="T3115" i="16"/>
  <c r="O3446" i="16"/>
  <c r="T3446" i="16"/>
  <c r="O3021" i="16"/>
  <c r="T3021" i="16"/>
  <c r="O3350" i="16"/>
  <c r="T3350" i="16"/>
  <c r="O3803" i="16"/>
  <c r="T3803" i="16"/>
  <c r="O2046" i="16"/>
  <c r="T2046" i="16"/>
  <c r="O3742" i="16"/>
  <c r="T3742" i="16"/>
  <c r="O3383" i="16"/>
  <c r="T3383" i="16"/>
  <c r="O3463" i="16"/>
  <c r="T3463" i="16"/>
  <c r="O2269" i="16"/>
  <c r="T2269" i="16"/>
  <c r="O3691" i="16"/>
  <c r="T3691" i="16"/>
  <c r="O2198" i="16"/>
  <c r="T2198" i="16"/>
  <c r="O3188" i="16"/>
  <c r="T3188" i="16"/>
  <c r="O3518" i="16"/>
  <c r="T3518" i="16"/>
  <c r="O3094" i="16"/>
  <c r="T3094" i="16"/>
  <c r="O3423" i="16"/>
  <c r="T3423" i="16"/>
  <c r="O251" i="16"/>
  <c r="T251" i="16"/>
  <c r="O1787" i="16"/>
  <c r="T1787" i="16"/>
  <c r="O2053" i="16"/>
  <c r="T2053" i="16"/>
  <c r="O448" i="16"/>
  <c r="T448" i="16"/>
  <c r="O485" i="16"/>
  <c r="T485" i="16"/>
  <c r="O392" i="16"/>
  <c r="T392" i="16"/>
  <c r="O1219" i="16"/>
  <c r="T1219" i="16"/>
  <c r="O957" i="16"/>
  <c r="T957" i="16"/>
  <c r="O1043" i="16"/>
  <c r="T1043" i="16"/>
  <c r="O1802" i="16"/>
  <c r="T1802" i="16"/>
  <c r="O256" i="16"/>
  <c r="T256" i="16"/>
  <c r="O940" i="16"/>
  <c r="T940" i="16"/>
  <c r="O593" i="16"/>
  <c r="T593" i="16"/>
  <c r="O3183" i="16"/>
  <c r="T3183" i="16"/>
  <c r="O2652" i="16"/>
  <c r="T2652" i="16"/>
  <c r="O2868" i="16"/>
  <c r="T2868" i="16"/>
  <c r="O2921" i="16"/>
  <c r="T2921" i="16"/>
  <c r="O3031" i="16"/>
  <c r="T3031" i="16"/>
  <c r="O3337" i="16"/>
  <c r="T3337" i="16"/>
  <c r="O3290" i="16"/>
  <c r="T3290" i="16"/>
  <c r="O3730" i="16"/>
  <c r="T3730" i="16"/>
  <c r="O2248" i="16"/>
  <c r="T2248" i="16"/>
  <c r="O3647" i="16"/>
  <c r="T3647" i="16"/>
  <c r="O1889" i="16"/>
  <c r="T1889" i="16"/>
  <c r="O3298" i="16"/>
  <c r="T3298" i="16"/>
  <c r="O3282" i="16"/>
  <c r="T3282" i="16"/>
  <c r="O2112" i="16"/>
  <c r="T2112" i="16"/>
  <c r="O3102" i="16"/>
  <c r="T3102" i="16"/>
  <c r="O3033" i="16"/>
  <c r="T3033" i="16"/>
  <c r="O1735" i="16"/>
  <c r="T1735" i="16"/>
  <c r="O429" i="16"/>
  <c r="T429" i="16"/>
  <c r="O1713" i="16"/>
  <c r="T1713" i="16"/>
  <c r="O383" i="16"/>
  <c r="T383" i="16"/>
  <c r="O1775" i="16"/>
  <c r="T1775" i="16"/>
  <c r="O1153" i="16"/>
  <c r="T1153" i="16"/>
  <c r="O2042" i="16"/>
  <c r="T2042" i="16"/>
  <c r="O436" i="16"/>
  <c r="T436" i="16"/>
  <c r="O1733" i="16"/>
  <c r="T1733" i="16"/>
  <c r="O102" i="16"/>
  <c r="T102" i="16"/>
  <c r="O1206" i="16"/>
  <c r="T1206" i="16"/>
  <c r="O943" i="16"/>
  <c r="T943" i="16"/>
  <c r="O1484" i="16"/>
  <c r="T1484" i="16"/>
  <c r="O165" i="16"/>
  <c r="T165" i="16"/>
  <c r="O1031" i="16"/>
  <c r="T1031" i="16"/>
  <c r="O385" i="16"/>
  <c r="T385" i="16"/>
  <c r="O1646" i="16"/>
  <c r="T1646" i="16"/>
  <c r="O627" i="16"/>
  <c r="T627" i="16"/>
  <c r="O3146" i="16"/>
  <c r="T3146" i="16"/>
  <c r="O91" i="16"/>
  <c r="T91" i="16"/>
  <c r="O410" i="16"/>
  <c r="T410" i="16"/>
  <c r="O3797" i="16"/>
  <c r="T3797" i="16"/>
  <c r="O2810" i="16"/>
  <c r="T2810" i="16"/>
  <c r="O3459" i="16"/>
  <c r="T3459" i="16"/>
  <c r="O2708" i="16"/>
  <c r="T2708" i="16"/>
  <c r="O3005" i="16"/>
  <c r="T3005" i="16"/>
  <c r="O2293" i="16"/>
  <c r="T2293" i="16"/>
  <c r="O2681" i="16"/>
  <c r="T2681" i="16"/>
  <c r="O3348" i="16"/>
  <c r="T3348" i="16"/>
  <c r="O2829" i="16"/>
  <c r="T2829" i="16"/>
  <c r="O2733" i="16"/>
  <c r="T2733" i="16"/>
  <c r="O3472" i="16"/>
  <c r="T3472" i="16"/>
  <c r="O2900" i="16"/>
  <c r="T2900" i="16"/>
  <c r="O3230" i="16"/>
  <c r="T3230" i="16"/>
  <c r="O1294" i="16"/>
  <c r="T1294" i="16"/>
  <c r="O982" i="16"/>
  <c r="T982" i="16"/>
  <c r="O374" i="16"/>
  <c r="T374" i="16"/>
  <c r="O198" i="16"/>
  <c r="T198" i="16"/>
  <c r="O1074" i="16"/>
  <c r="T1074" i="16"/>
  <c r="O467" i="16"/>
  <c r="T467" i="16"/>
  <c r="O1078" i="16"/>
  <c r="T1078" i="16"/>
  <c r="O109" i="16"/>
  <c r="T109" i="16"/>
  <c r="O1238" i="16"/>
  <c r="T1238" i="16"/>
  <c r="O2475" i="16"/>
  <c r="T2475" i="16"/>
  <c r="O2519" i="16"/>
  <c r="T2519" i="16"/>
  <c r="O2537" i="16"/>
  <c r="T2537" i="16"/>
  <c r="O2346" i="16"/>
  <c r="T2346" i="16"/>
  <c r="O2589" i="16"/>
  <c r="T2589" i="16"/>
  <c r="O2920" i="16"/>
  <c r="T2920" i="16"/>
  <c r="O2661" i="16"/>
  <c r="T2661" i="16"/>
  <c r="O2992" i="16"/>
  <c r="T2992" i="16"/>
  <c r="O1270" i="16"/>
  <c r="T1270" i="16"/>
  <c r="O55" i="16"/>
  <c r="T55" i="16"/>
  <c r="O930" i="16"/>
  <c r="T930" i="16"/>
  <c r="O866" i="16"/>
  <c r="T866" i="16"/>
  <c r="O1094" i="16"/>
  <c r="T1094" i="16"/>
  <c r="O53" i="16"/>
  <c r="T53" i="16"/>
  <c r="O598" i="16"/>
  <c r="T598" i="16"/>
  <c r="O2155" i="16"/>
  <c r="T2155" i="16"/>
  <c r="O2494" i="16"/>
  <c r="T2494" i="16"/>
  <c r="O2597" i="16"/>
  <c r="T2597" i="16"/>
  <c r="O2495" i="16"/>
  <c r="T2495" i="16"/>
  <c r="O2513" i="16"/>
  <c r="T2513" i="16"/>
  <c r="O2267" i="16"/>
  <c r="T2267" i="16"/>
  <c r="O2322" i="16"/>
  <c r="T2322" i="16"/>
  <c r="O2586" i="16"/>
  <c r="T2586" i="16"/>
  <c r="O3380" i="16"/>
  <c r="T3380" i="16"/>
  <c r="O3710" i="16"/>
  <c r="T3710" i="16"/>
  <c r="O3615" i="16"/>
  <c r="T3615" i="16"/>
  <c r="O2394" i="16"/>
  <c r="T2394" i="16"/>
  <c r="O2659" i="16"/>
  <c r="T2659" i="16"/>
  <c r="O1579" i="16"/>
  <c r="T1579" i="16"/>
  <c r="O274" i="16"/>
  <c r="T274" i="16"/>
  <c r="O72" i="16"/>
  <c r="T72" i="16"/>
  <c r="O594" i="16"/>
  <c r="T594" i="16"/>
  <c r="O1037" i="16"/>
  <c r="T1037" i="16"/>
  <c r="O47" i="16"/>
  <c r="T47" i="16"/>
  <c r="O910" i="16"/>
  <c r="T910" i="16"/>
  <c r="O1904" i="16"/>
  <c r="T1904" i="16"/>
  <c r="O574" i="16"/>
  <c r="T574" i="16"/>
  <c r="O122" i="16"/>
  <c r="T122" i="16"/>
  <c r="O1514" i="16"/>
  <c r="T1514" i="16"/>
  <c r="O3752" i="16"/>
  <c r="T3752" i="16"/>
  <c r="O2259" i="16"/>
  <c r="T2259" i="16"/>
  <c r="O2266" i="16"/>
  <c r="T2266" i="16"/>
  <c r="O3798" i="16"/>
  <c r="T3798" i="16"/>
  <c r="O2455" i="16"/>
  <c r="T2455" i="16"/>
  <c r="O2761" i="16"/>
  <c r="T2761" i="16"/>
  <c r="O3483" i="16"/>
  <c r="T3483" i="16"/>
  <c r="O3400" i="16"/>
  <c r="T3400" i="16"/>
  <c r="O2741" i="16"/>
  <c r="T2741" i="16"/>
  <c r="O2705" i="16"/>
  <c r="T2705" i="16"/>
  <c r="O2527" i="16"/>
  <c r="T2527" i="16"/>
  <c r="O1138" i="16"/>
  <c r="T1138" i="16"/>
  <c r="O1466" i="16"/>
  <c r="T1466" i="16"/>
  <c r="O902" i="16"/>
  <c r="T902" i="16"/>
  <c r="O1720" i="16"/>
  <c r="T1720" i="16"/>
  <c r="O318" i="16"/>
  <c r="T318" i="16"/>
  <c r="O1338" i="16"/>
  <c r="T1338" i="16"/>
  <c r="O1938" i="16"/>
  <c r="T1938" i="16"/>
  <c r="O567" i="16"/>
  <c r="T567" i="16"/>
  <c r="O2115" i="16"/>
  <c r="T2115" i="16"/>
  <c r="O2122" i="16"/>
  <c r="T2122" i="16"/>
  <c r="O2465" i="16"/>
  <c r="T2465" i="16"/>
  <c r="O2135" i="16"/>
  <c r="T2135" i="16"/>
  <c r="O2189" i="16"/>
  <c r="T2189" i="16"/>
  <c r="O2617" i="16"/>
  <c r="T2617" i="16"/>
  <c r="O2239" i="16"/>
  <c r="T2239" i="16"/>
  <c r="O3340" i="16"/>
  <c r="T3340" i="16"/>
  <c r="O2579" i="16"/>
  <c r="T2579" i="16"/>
  <c r="O2497" i="16"/>
  <c r="T2497" i="16"/>
  <c r="O2689" i="16"/>
  <c r="T2689" i="16"/>
  <c r="O2619" i="16"/>
  <c r="T2619" i="16"/>
  <c r="O670" i="16"/>
  <c r="T670" i="16"/>
  <c r="O1194" i="16"/>
  <c r="T1194" i="16"/>
  <c r="O212" i="16"/>
  <c r="T212" i="16"/>
  <c r="O1795" i="16"/>
  <c r="T1795" i="16"/>
  <c r="O1628" i="16"/>
  <c r="T1628" i="16"/>
  <c r="O1936" i="16"/>
  <c r="T1936" i="16"/>
  <c r="O1351" i="16"/>
  <c r="T1351" i="16"/>
  <c r="O3810" i="16"/>
  <c r="T3810" i="16"/>
  <c r="O3790" i="16"/>
  <c r="T3790" i="16"/>
  <c r="O2045" i="16"/>
  <c r="T2045" i="16"/>
  <c r="O2167" i="16"/>
  <c r="T2167" i="16"/>
  <c r="O2473" i="16"/>
  <c r="T2473" i="16"/>
  <c r="O2095" i="16"/>
  <c r="T2095" i="16"/>
  <c r="O2403" i="16"/>
  <c r="T2403" i="16"/>
  <c r="O3112" i="16"/>
  <c r="T3112" i="16"/>
  <c r="O2435" i="16"/>
  <c r="T2435" i="16"/>
  <c r="O2453" i="16"/>
  <c r="T2453" i="16"/>
  <c r="O2406" i="16"/>
  <c r="T2406" i="16"/>
  <c r="O2545" i="16"/>
  <c r="T2545" i="16"/>
  <c r="O1554" i="16"/>
  <c r="T1554" i="16"/>
  <c r="O1178" i="16"/>
  <c r="T1178" i="16"/>
  <c r="O246" i="16"/>
  <c r="T246" i="16"/>
  <c r="O1050" i="16"/>
  <c r="T1050" i="16"/>
  <c r="O68" i="16"/>
  <c r="T68" i="16"/>
  <c r="O1486" i="16"/>
  <c r="T1486" i="16"/>
  <c r="O277" i="16"/>
  <c r="T277" i="16"/>
  <c r="O1932" i="16"/>
  <c r="T1932" i="16"/>
  <c r="O3108" i="16"/>
  <c r="T3108" i="16"/>
  <c r="O2353" i="16"/>
  <c r="T2353" i="16"/>
  <c r="O3631" i="16"/>
  <c r="T3631" i="16"/>
  <c r="O2366" i="16"/>
  <c r="T2366" i="16"/>
  <c r="O2127" i="16"/>
  <c r="T2127" i="16"/>
  <c r="O3526" i="16"/>
  <c r="T3526" i="16"/>
  <c r="O2533" i="16"/>
  <c r="T2533" i="16"/>
  <c r="O2599" i="16"/>
  <c r="T2599" i="16"/>
  <c r="O2851" i="16"/>
  <c r="T2851" i="16"/>
  <c r="O2811" i="16"/>
  <c r="T2811" i="16"/>
  <c r="O2386" i="16"/>
  <c r="T2386" i="16"/>
  <c r="O2199" i="16"/>
  <c r="T2199" i="16"/>
  <c r="O3598" i="16"/>
  <c r="T3598" i="16"/>
  <c r="O962" i="16"/>
  <c r="T962" i="16"/>
  <c r="O1478" i="16"/>
  <c r="T1478" i="16"/>
  <c r="O892" i="16"/>
  <c r="T892" i="16"/>
  <c r="O1951" i="16"/>
  <c r="T1951" i="16"/>
  <c r="O634" i="16"/>
  <c r="T634" i="16"/>
  <c r="O178" i="16"/>
  <c r="T178" i="16"/>
  <c r="O458" i="16"/>
  <c r="T458" i="16"/>
  <c r="O1274" i="16"/>
  <c r="T1274" i="16"/>
  <c r="O1109" i="16"/>
  <c r="T1109" i="16"/>
  <c r="O486" i="16"/>
  <c r="T486" i="16"/>
  <c r="O1566" i="16"/>
  <c r="T1566" i="16"/>
  <c r="O3384" i="16"/>
  <c r="T3384" i="16"/>
  <c r="O2075" i="16"/>
  <c r="T2075" i="16"/>
  <c r="O2282" i="16"/>
  <c r="T2282" i="16"/>
  <c r="O3559" i="16"/>
  <c r="T3559" i="16"/>
  <c r="O3452" i="16"/>
  <c r="T3452" i="16"/>
  <c r="O3795" i="16"/>
  <c r="T3795" i="16"/>
  <c r="O2477" i="16"/>
  <c r="T2477" i="16"/>
  <c r="O2407" i="16"/>
  <c r="T2407" i="16"/>
  <c r="O54" i="16"/>
  <c r="T54" i="16"/>
  <c r="O828" i="16"/>
  <c r="T828" i="16"/>
  <c r="O1262" i="16"/>
  <c r="T1262" i="16"/>
  <c r="O834" i="16"/>
  <c r="T834" i="16"/>
  <c r="O690" i="16"/>
  <c r="T690" i="16"/>
  <c r="O3180" i="16"/>
  <c r="T3180" i="16"/>
  <c r="O2087" i="16"/>
  <c r="T2087" i="16"/>
  <c r="O3649" i="16"/>
  <c r="T3649" i="16"/>
  <c r="O3582" i="16"/>
  <c r="T3582" i="16"/>
  <c r="O3662" i="16"/>
  <c r="T3662" i="16"/>
  <c r="O3237" i="16"/>
  <c r="T3237" i="16"/>
  <c r="O2298" i="16"/>
  <c r="T2298" i="16"/>
  <c r="O2563" i="16"/>
  <c r="T2563" i="16"/>
  <c r="O2203" i="16"/>
  <c r="T2203" i="16"/>
  <c r="O2439" i="16"/>
  <c r="T2439" i="16"/>
  <c r="O3735" i="16"/>
  <c r="T3735" i="16"/>
  <c r="O674" i="16"/>
  <c r="T674" i="16"/>
  <c r="O604" i="16"/>
  <c r="T604" i="16"/>
  <c r="O642" i="16"/>
  <c r="T642" i="16"/>
  <c r="O1664" i="16"/>
  <c r="T1664" i="16"/>
  <c r="O346" i="16"/>
  <c r="T346" i="16"/>
  <c r="O922" i="16"/>
  <c r="T922" i="16"/>
  <c r="O170" i="16"/>
  <c r="T170" i="16"/>
  <c r="O1982" i="16"/>
  <c r="T1982" i="16"/>
  <c r="O1434" i="16"/>
  <c r="T1434" i="16"/>
  <c r="O262" i="16"/>
  <c r="T262" i="16"/>
  <c r="O75" i="16"/>
  <c r="T75" i="16"/>
  <c r="O3294" i="16"/>
  <c r="T3294" i="16"/>
  <c r="O2880" i="16"/>
  <c r="T2880" i="16"/>
  <c r="O1788" i="16"/>
  <c r="T1788" i="16"/>
  <c r="O3591" i="16"/>
  <c r="T3591" i="16"/>
  <c r="O3494" i="16"/>
  <c r="T3494" i="16"/>
  <c r="O3571" i="16"/>
  <c r="T3571" i="16"/>
  <c r="O2425" i="16"/>
  <c r="T2425" i="16"/>
  <c r="O3835" i="16"/>
  <c r="T3835" i="16"/>
  <c r="O2354" i="16"/>
  <c r="T2354" i="16"/>
  <c r="O3332" i="16"/>
  <c r="T3332" i="16"/>
  <c r="O3238" i="16"/>
  <c r="T3238" i="16"/>
  <c r="O3567" i="16"/>
  <c r="T3567" i="16"/>
  <c r="O1310" i="16"/>
  <c r="T1310" i="16"/>
  <c r="O806" i="16"/>
  <c r="T806" i="16"/>
  <c r="O2031" i="16"/>
  <c r="T2031" i="16"/>
  <c r="O630" i="16"/>
  <c r="T630" i="16"/>
  <c r="O1506" i="16"/>
  <c r="T1506" i="16"/>
  <c r="O155" i="16"/>
  <c r="T155" i="16"/>
  <c r="O402" i="16"/>
  <c r="T402" i="16"/>
  <c r="O2908" i="16"/>
  <c r="T2908" i="16"/>
  <c r="O2952" i="16"/>
  <c r="T2952" i="16"/>
  <c r="O2968" i="16"/>
  <c r="T2968" i="16"/>
  <c r="O2789" i="16"/>
  <c r="T2789" i="16"/>
  <c r="O1644" i="16"/>
  <c r="T1644" i="16"/>
  <c r="O3330" i="16"/>
  <c r="T3330" i="16"/>
  <c r="O3638" i="16"/>
  <c r="T3638" i="16"/>
  <c r="O1999" i="16"/>
  <c r="T1999" i="16"/>
  <c r="O1580" i="16"/>
  <c r="T1580" i="16"/>
  <c r="O1166" i="16"/>
  <c r="T1166" i="16"/>
  <c r="O662" i="16"/>
  <c r="T662" i="16"/>
  <c r="O1888" i="16"/>
  <c r="T1888" i="16"/>
  <c r="O1362" i="16"/>
  <c r="T1362" i="16"/>
  <c r="O2071" i="16"/>
  <c r="T2071" i="16"/>
  <c r="O754" i="16"/>
  <c r="T754" i="16"/>
  <c r="O1402" i="16"/>
  <c r="T1402" i="16"/>
  <c r="O397" i="16"/>
  <c r="T397" i="16"/>
  <c r="O1526" i="16"/>
  <c r="T1526" i="16"/>
  <c r="O2505" i="16"/>
  <c r="T2505" i="16"/>
  <c r="O2835" i="16"/>
  <c r="T2835" i="16"/>
  <c r="O2855" i="16"/>
  <c r="T2855" i="16"/>
  <c r="O2669" i="16"/>
  <c r="T2669" i="16"/>
  <c r="O1776" i="16"/>
  <c r="T1776" i="16"/>
  <c r="O2960" i="16"/>
  <c r="T2960" i="16"/>
  <c r="O3318" i="16"/>
  <c r="T3318" i="16"/>
  <c r="O3228" i="16"/>
  <c r="T3228" i="16"/>
  <c r="O3408" i="16"/>
  <c r="T3408" i="16"/>
  <c r="O3362" i="16"/>
  <c r="T3362" i="16"/>
  <c r="O650" i="16"/>
  <c r="T650" i="16"/>
  <c r="O330" i="16"/>
  <c r="T330" i="16"/>
  <c r="O1038" i="16"/>
  <c r="T1038" i="16"/>
  <c r="O1378" i="16"/>
  <c r="T1378" i="16"/>
  <c r="O99" i="16"/>
  <c r="T99" i="16"/>
  <c r="F123" i="3"/>
  <c r="F121" i="3"/>
  <c r="F108" i="3"/>
  <c r="F107" i="3"/>
  <c r="R40" i="16" l="1"/>
  <c r="C146" i="3" s="1"/>
  <c r="O39" i="16"/>
  <c r="O40" i="16" s="1"/>
  <c r="J36" i="5"/>
  <c r="I36" i="5"/>
  <c r="H36" i="5"/>
  <c r="G36" i="5"/>
  <c r="F36" i="5"/>
  <c r="E36" i="5"/>
  <c r="D36" i="5"/>
  <c r="C36" i="5"/>
  <c r="B36" i="5"/>
  <c r="A36" i="5"/>
  <c r="J35" i="5"/>
  <c r="I35" i="5"/>
  <c r="H35" i="5"/>
  <c r="G35" i="5"/>
  <c r="F35" i="5"/>
  <c r="E35" i="5"/>
  <c r="D35" i="5"/>
  <c r="C35" i="5"/>
  <c r="B35" i="5"/>
  <c r="B39" i="5" s="1"/>
  <c r="C39" i="5" s="1"/>
  <c r="A35" i="5"/>
  <c r="B38" i="5" s="1"/>
  <c r="C38" i="5" s="1"/>
  <c r="P40" i="16" l="1"/>
  <c r="C144" i="3" s="1"/>
  <c r="Q40" i="16"/>
  <c r="C145" i="3" s="1"/>
  <c r="B46" i="5"/>
  <c r="C46" i="5" s="1"/>
  <c r="B45" i="5"/>
  <c r="C45" i="5" s="1"/>
  <c r="B43" i="5"/>
  <c r="C43" i="5" s="1"/>
  <c r="F43" i="5" s="1"/>
  <c r="B42" i="5"/>
  <c r="B44" i="5"/>
  <c r="B41" i="5"/>
  <c r="C41" i="5" s="1"/>
  <c r="F41" i="5" s="1"/>
  <c r="B40" i="5"/>
  <c r="C40" i="5" s="1"/>
  <c r="F38" i="5" s="1"/>
  <c r="F45" i="5" l="1"/>
  <c r="F39" i="5"/>
  <c r="J20" i="5" l="1"/>
  <c r="I20" i="5"/>
  <c r="H20" i="5"/>
  <c r="G20" i="5"/>
  <c r="F20" i="5"/>
  <c r="E20" i="5"/>
  <c r="D20" i="5"/>
  <c r="C20" i="5"/>
  <c r="B20" i="5"/>
  <c r="A20" i="5"/>
  <c r="J19" i="5"/>
  <c r="B30" i="5" s="1"/>
  <c r="C30" i="5" s="1"/>
  <c r="I19" i="5"/>
  <c r="B29" i="5" s="1"/>
  <c r="H19" i="5"/>
  <c r="G19" i="5"/>
  <c r="F19" i="5"/>
  <c r="E19" i="5"/>
  <c r="D19" i="5"/>
  <c r="C19" i="5"/>
  <c r="B19" i="5"/>
  <c r="B23" i="5" s="1"/>
  <c r="C23" i="5" s="1"/>
  <c r="A19" i="5"/>
  <c r="B22" i="5" s="1"/>
  <c r="C22" i="5" s="1"/>
  <c r="C29" i="5" l="1"/>
  <c r="B26" i="5"/>
  <c r="B27" i="5"/>
  <c r="C27" i="5" s="1"/>
  <c r="F27" i="5" s="1"/>
  <c r="B25" i="5"/>
  <c r="C25" i="5" s="1"/>
  <c r="F25" i="5" s="1"/>
  <c r="B24" i="5"/>
  <c r="C24" i="5" s="1"/>
  <c r="B28" i="5"/>
  <c r="F23" i="5" l="1"/>
  <c r="F29" i="5"/>
  <c r="F22" i="5"/>
  <c r="M3" i="2" l="1"/>
  <c r="M2" i="2"/>
  <c r="F136" i="3" l="1"/>
  <c r="O2" i="2" l="1"/>
  <c r="D119" i="3"/>
  <c r="F49" i="3" l="1"/>
  <c r="F48" i="3"/>
  <c r="F42" i="3"/>
  <c r="F129" i="3" s="1"/>
  <c r="F41" i="3"/>
  <c r="D52" i="3" l="1"/>
  <c r="F50" i="3"/>
  <c r="D54" i="3"/>
  <c r="D55" i="3" s="1"/>
  <c r="F130" i="3" s="1"/>
  <c r="D56" i="3"/>
  <c r="D53" i="3" l="1"/>
  <c r="R7" i="2" l="1"/>
  <c r="R8" i="2"/>
  <c r="R12" i="2" s="1"/>
  <c r="R16" i="2" s="1"/>
  <c r="R9" i="2"/>
  <c r="R11" i="2"/>
  <c r="R15" i="2" s="1"/>
  <c r="R13" i="2"/>
  <c r="R17" i="2" s="1"/>
  <c r="R6" i="2"/>
  <c r="R10" i="2" s="1"/>
  <c r="R14" i="2" s="1"/>
  <c r="P3" i="2" l="1"/>
  <c r="K3" i="2"/>
  <c r="K4" i="2" s="1"/>
  <c r="K5" i="2" s="1"/>
  <c r="K6" i="2" s="1"/>
  <c r="K7" i="2" s="1"/>
  <c r="K8" i="2" s="1"/>
  <c r="K9" i="2" s="1"/>
  <c r="K10" i="2" s="1"/>
  <c r="K11" i="2" s="1"/>
  <c r="K12" i="2" s="1"/>
  <c r="K13" i="2" s="1"/>
  <c r="K14" i="2" s="1"/>
  <c r="K15" i="2" s="1"/>
  <c r="K16" i="2" s="1"/>
  <c r="K17" i="2" s="1"/>
  <c r="K18" i="2" s="1"/>
  <c r="K19" i="2" s="1"/>
  <c r="K20" i="2" s="1"/>
  <c r="K21" i="2" s="1"/>
  <c r="K22" i="2" s="1"/>
  <c r="K23" i="2" s="1"/>
  <c r="K24" i="2" s="1"/>
  <c r="K25" i="2" s="1"/>
  <c r="K26" i="2" s="1"/>
  <c r="K27" i="2" s="1"/>
  <c r="K28" i="2" s="1"/>
  <c r="K29" i="2" s="1"/>
  <c r="K30" i="2" s="1"/>
  <c r="K31" i="2" s="1"/>
  <c r="K32" i="2" s="1"/>
  <c r="K33" i="2" s="1"/>
  <c r="J3" i="2"/>
  <c r="J4" i="2" s="1"/>
  <c r="H3" i="2"/>
  <c r="H4" i="2" s="1"/>
  <c r="H5" i="2" s="1"/>
  <c r="H6" i="2" s="1"/>
  <c r="H7" i="2" s="1"/>
  <c r="H8" i="2" s="1"/>
  <c r="H9" i="2" s="1"/>
  <c r="H10" i="2" s="1"/>
  <c r="H11" i="2" s="1"/>
  <c r="H12" i="2" s="1"/>
  <c r="H13" i="2" s="1"/>
  <c r="H14" i="2" s="1"/>
  <c r="H15" i="2" s="1"/>
  <c r="H16" i="2" s="1"/>
  <c r="H17" i="2" s="1"/>
  <c r="H18" i="2" s="1"/>
  <c r="H19" i="2" s="1"/>
  <c r="H20" i="2" s="1"/>
  <c r="H21" i="2" s="1"/>
  <c r="H22" i="2" s="1"/>
  <c r="H23" i="2" s="1"/>
  <c r="H24" i="2" s="1"/>
  <c r="H25" i="2" s="1"/>
  <c r="H26" i="2" s="1"/>
  <c r="H27" i="2" s="1"/>
  <c r="H28" i="2" s="1"/>
  <c r="H29" i="2" s="1"/>
  <c r="H30" i="2" s="1"/>
  <c r="H31" i="2" s="1"/>
  <c r="H32" i="2" s="1"/>
  <c r="H33" i="2" s="1"/>
  <c r="G3" i="2"/>
  <c r="O3" i="2" s="1"/>
  <c r="I3" i="2"/>
  <c r="F3" i="2"/>
  <c r="N4" i="2" l="1"/>
  <c r="J5" i="2"/>
  <c r="G4" i="2"/>
  <c r="N3" i="2"/>
  <c r="C44" i="5"/>
  <c r="C28" i="5"/>
  <c r="F4" i="2"/>
  <c r="F5" i="2" s="1"/>
  <c r="F6" i="2" s="1"/>
  <c r="F7" i="2" s="1"/>
  <c r="F8" i="2" s="1"/>
  <c r="F9" i="2" s="1"/>
  <c r="F10" i="2" s="1"/>
  <c r="F11" i="2" s="1"/>
  <c r="F12" i="2" s="1"/>
  <c r="F13" i="2" s="1"/>
  <c r="F14" i="2" s="1"/>
  <c r="F15" i="2" s="1"/>
  <c r="F16" i="2" s="1"/>
  <c r="F17" i="2" s="1"/>
  <c r="F18" i="2" s="1"/>
  <c r="F19" i="2" s="1"/>
  <c r="F20" i="2" s="1"/>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F59" i="2" s="1"/>
  <c r="F60" i="2" s="1"/>
  <c r="F61" i="2" s="1"/>
  <c r="F62" i="2" s="1"/>
  <c r="F63" i="2" s="1"/>
  <c r="F64" i="2" s="1"/>
  <c r="F65" i="2" s="1"/>
  <c r="C42" i="5"/>
  <c r="F40" i="5" s="1"/>
  <c r="C26" i="5"/>
  <c r="F24" i="5" s="1"/>
  <c r="F142" i="3"/>
  <c r="I4" i="2"/>
  <c r="I5" i="2" s="1"/>
  <c r="I6" i="2" s="1"/>
  <c r="I7" i="2" s="1"/>
  <c r="I8" i="2" s="1"/>
  <c r="I9" i="2" s="1"/>
  <c r="I10" i="2" s="1"/>
  <c r="I11" i="2" s="1"/>
  <c r="I12" i="2" s="1"/>
  <c r="I13" i="2" s="1"/>
  <c r="I14" i="2" s="1"/>
  <c r="I15" i="2" s="1"/>
  <c r="I16" i="2" s="1"/>
  <c r="I17" i="2" s="1"/>
  <c r="I18" i="2" s="1"/>
  <c r="I19" i="2" s="1"/>
  <c r="I20" i="2" s="1"/>
  <c r="I21" i="2" s="1"/>
  <c r="I22" i="2" s="1"/>
  <c r="I23" i="2" s="1"/>
  <c r="I24" i="2" s="1"/>
  <c r="I25" i="2" s="1"/>
  <c r="I26" i="2" s="1"/>
  <c r="I27" i="2" s="1"/>
  <c r="I28" i="2" s="1"/>
  <c r="I29" i="2" s="1"/>
  <c r="I30" i="2" s="1"/>
  <c r="I31" i="2" s="1"/>
  <c r="I32" i="2" s="1"/>
  <c r="I33" i="2" s="1"/>
  <c r="I34" i="2" s="1"/>
  <c r="I35" i="2" s="1"/>
  <c r="I36" i="2" s="1"/>
  <c r="I37" i="2" s="1"/>
  <c r="I38" i="2" s="1"/>
  <c r="I39" i="2" s="1"/>
  <c r="I40" i="2" s="1"/>
  <c r="I41" i="2" s="1"/>
  <c r="I42" i="2" s="1"/>
  <c r="I43" i="2" s="1"/>
  <c r="I44" i="2" s="1"/>
  <c r="I45" i="2" s="1"/>
  <c r="I46" i="2" s="1"/>
  <c r="I47" i="2" s="1"/>
  <c r="I48" i="2" s="1"/>
  <c r="I49" i="2" s="1"/>
  <c r="I50" i="2" s="1"/>
  <c r="I51" i="2" s="1"/>
  <c r="I52" i="2" s="1"/>
  <c r="I53" i="2" s="1"/>
  <c r="I54" i="2" s="1"/>
  <c r="I55" i="2" s="1"/>
  <c r="I56" i="2" s="1"/>
  <c r="I57" i="2" s="1"/>
  <c r="I58" i="2" s="1"/>
  <c r="I59" i="2" s="1"/>
  <c r="I60" i="2" s="1"/>
  <c r="I61" i="2" s="1"/>
  <c r="I62" i="2" s="1"/>
  <c r="I63" i="2" s="1"/>
  <c r="I64" i="2" s="1"/>
  <c r="I65" i="2" s="1"/>
  <c r="P4" i="2"/>
  <c r="F139" i="3" s="1"/>
  <c r="F74" i="3"/>
  <c r="F110" i="3" s="1"/>
  <c r="D112" i="3" s="1"/>
  <c r="F44" i="5" l="1"/>
  <c r="F46" i="5"/>
  <c r="F30" i="5"/>
  <c r="F28" i="5"/>
  <c r="O4" i="2"/>
  <c r="G5" i="2"/>
  <c r="P5" i="2"/>
  <c r="F134" i="3"/>
  <c r="N5" i="2"/>
  <c r="J6" i="2"/>
  <c r="D111" i="3"/>
  <c r="M101" i="3" l="1"/>
  <c r="M100" i="3"/>
  <c r="M102" i="3"/>
  <c r="M103" i="3"/>
  <c r="M92" i="3"/>
  <c r="M104" i="3"/>
  <c r="M93" i="3"/>
  <c r="M105" i="3"/>
  <c r="M94" i="3"/>
  <c r="M106" i="3"/>
  <c r="M95" i="3"/>
  <c r="M107" i="3"/>
  <c r="M96" i="3"/>
  <c r="M108" i="3"/>
  <c r="M97" i="3"/>
  <c r="M109" i="3"/>
  <c r="M98" i="3"/>
  <c r="M110" i="3"/>
  <c r="M99" i="3"/>
  <c r="N6" i="2"/>
  <c r="J7" i="2"/>
  <c r="P6" i="2"/>
  <c r="F138" i="3"/>
  <c r="G6" i="2"/>
  <c r="O5" i="2"/>
  <c r="F82" i="3"/>
  <c r="F83" i="3" s="1"/>
  <c r="M7" i="13"/>
  <c r="D117" i="3"/>
  <c r="M89" i="3"/>
  <c r="M81" i="3"/>
  <c r="M90" i="3"/>
  <c r="M6" i="6"/>
  <c r="M91" i="3"/>
  <c r="M82" i="3"/>
  <c r="M83" i="3"/>
  <c r="M88" i="3"/>
  <c r="M84" i="3"/>
  <c r="M85" i="3"/>
  <c r="M86" i="3"/>
  <c r="M87" i="3"/>
  <c r="M80" i="3"/>
  <c r="D115" i="3"/>
  <c r="F124" i="3"/>
  <c r="F137" i="3" l="1"/>
  <c r="G7" i="2"/>
  <c r="O6" i="2"/>
  <c r="P7" i="2"/>
  <c r="P8" i="2" s="1"/>
  <c r="P9" i="2" s="1"/>
  <c r="P10" i="2" s="1"/>
  <c r="P11" i="2" s="1"/>
  <c r="P12" i="2" s="1"/>
  <c r="P13" i="2" s="1"/>
  <c r="P14" i="2" s="1"/>
  <c r="P15" i="2" s="1"/>
  <c r="P16" i="2" s="1"/>
  <c r="P17" i="2" s="1"/>
  <c r="P18" i="2" s="1"/>
  <c r="P19" i="2" s="1"/>
  <c r="P20" i="2" s="1"/>
  <c r="P21" i="2" s="1"/>
  <c r="P22" i="2" s="1"/>
  <c r="P23" i="2" s="1"/>
  <c r="P24" i="2" s="1"/>
  <c r="P25" i="2" s="1"/>
  <c r="P26" i="2" s="1"/>
  <c r="P27" i="2" s="1"/>
  <c r="P28" i="2" s="1"/>
  <c r="P29" i="2" s="1"/>
  <c r="P30" i="2" s="1"/>
  <c r="P31" i="2" s="1"/>
  <c r="P32" i="2" s="1"/>
  <c r="P33" i="2" s="1"/>
  <c r="P34" i="2" s="1"/>
  <c r="P35" i="2" s="1"/>
  <c r="F135" i="3"/>
  <c r="N7" i="2"/>
  <c r="J8" i="2"/>
  <c r="F84" i="3"/>
  <c r="F85" i="3" s="1"/>
  <c r="F86" i="3" s="1"/>
  <c r="F126" i="3"/>
  <c r="F127" i="3" s="1"/>
  <c r="F128" i="3" s="1"/>
  <c r="F125" i="3"/>
  <c r="J9" i="2" l="1"/>
  <c r="N8" i="2"/>
  <c r="P36" i="2"/>
  <c r="P37" i="2" s="1"/>
  <c r="P38" i="2" s="1"/>
  <c r="P39" i="2" s="1"/>
  <c r="P40" i="2" s="1"/>
  <c r="P41" i="2" s="1"/>
  <c r="P42" i="2" s="1"/>
  <c r="P43" i="2" s="1"/>
  <c r="P44" i="2" s="1"/>
  <c r="P45" i="2" s="1"/>
  <c r="P46" i="2" s="1"/>
  <c r="P47" i="2" s="1"/>
  <c r="P48" i="2" s="1"/>
  <c r="P49" i="2" s="1"/>
  <c r="P50" i="2" s="1"/>
  <c r="P51" i="2" s="1"/>
  <c r="P52" i="2" s="1"/>
  <c r="P53" i="2" s="1"/>
  <c r="P54" i="2" s="1"/>
  <c r="P55" i="2" s="1"/>
  <c r="P56" i="2" s="1"/>
  <c r="P57" i="2" s="1"/>
  <c r="P58" i="2" s="1"/>
  <c r="P59" i="2" s="1"/>
  <c r="P60" i="2" s="1"/>
  <c r="P61" i="2" s="1"/>
  <c r="P62" i="2" s="1"/>
  <c r="P63" i="2" s="1"/>
  <c r="P64" i="2" s="1"/>
  <c r="P65" i="2" s="1"/>
  <c r="F140" i="3"/>
  <c r="G8" i="2"/>
  <c r="O7" i="2"/>
  <c r="G9" i="2" l="1"/>
  <c r="O8" i="2"/>
  <c r="J10" i="2"/>
  <c r="N9" i="2"/>
  <c r="G10" i="2" l="1"/>
  <c r="O9" i="2"/>
  <c r="J11" i="2"/>
  <c r="N10" i="2"/>
  <c r="G11" i="2" l="1"/>
  <c r="O10" i="2"/>
  <c r="J12" i="2"/>
  <c r="N11" i="2"/>
  <c r="J13" i="2" l="1"/>
  <c r="N12" i="2"/>
  <c r="G12" i="2"/>
  <c r="O11" i="2"/>
  <c r="G13" i="2" l="1"/>
  <c r="O12" i="2"/>
  <c r="J14" i="2"/>
  <c r="N13" i="2"/>
  <c r="J15" i="2" l="1"/>
  <c r="N14" i="2"/>
  <c r="G14" i="2"/>
  <c r="O13" i="2"/>
  <c r="G15" i="2" l="1"/>
  <c r="O14" i="2"/>
  <c r="J16" i="2"/>
  <c r="N15" i="2"/>
  <c r="J17" i="2" l="1"/>
  <c r="N17" i="2" s="1"/>
  <c r="N16" i="2"/>
  <c r="G16" i="2"/>
  <c r="O15" i="2"/>
  <c r="G17" i="2" l="1"/>
  <c r="O17" i="2" s="1"/>
  <c r="O16" i="2"/>
  <c r="F141" i="3" l="1"/>
  <c r="F133" i="3" s="1"/>
  <c r="K2" i="5" s="1"/>
  <c r="L2" i="5" s="1"/>
  <c r="J2" i="5" l="1"/>
  <c r="B2" i="5"/>
  <c r="G2" i="5"/>
  <c r="H2" i="5"/>
  <c r="F2" i="5"/>
  <c r="I2" i="5"/>
  <c r="E2" i="5"/>
  <c r="C2" i="5"/>
  <c r="D2" i="5"/>
  <c r="A2" i="5"/>
  <c r="D3" i="5" l="1"/>
  <c r="D4" i="5"/>
  <c r="I3" i="5"/>
  <c r="I4" i="5"/>
  <c r="A4" i="5"/>
  <c r="A3" i="5"/>
  <c r="B6" i="5" s="1"/>
  <c r="C6" i="5" s="1"/>
  <c r="C3" i="5"/>
  <c r="C4" i="5"/>
  <c r="E4" i="5"/>
  <c r="E3" i="5"/>
  <c r="F4" i="5"/>
  <c r="F3" i="5"/>
  <c r="H4" i="5"/>
  <c r="H3" i="5"/>
  <c r="G4" i="5"/>
  <c r="G3" i="5"/>
  <c r="B3" i="5"/>
  <c r="B7" i="5" s="1"/>
  <c r="C7" i="5" s="1"/>
  <c r="B4" i="5"/>
  <c r="J3" i="5"/>
  <c r="B14" i="5" s="1"/>
  <c r="C14" i="5" s="1"/>
  <c r="J4" i="5"/>
  <c r="B8" i="5" l="1"/>
  <c r="C8" i="5" s="1"/>
  <c r="F6" i="5" s="1"/>
  <c r="B11" i="5"/>
  <c r="C11" i="5" s="1"/>
  <c r="F11" i="5" s="1"/>
  <c r="B12" i="5"/>
  <c r="C12" i="5" s="1"/>
  <c r="F12" i="5" s="1"/>
  <c r="B13" i="5"/>
  <c r="C13" i="5" s="1"/>
  <c r="F13" i="5" s="1"/>
  <c r="B10" i="5"/>
  <c r="C10" i="5" s="1"/>
  <c r="B9" i="5"/>
  <c r="C9" i="5" s="1"/>
  <c r="F9" i="5" s="1"/>
  <c r="F14" i="5" l="1"/>
  <c r="F8" i="5"/>
  <c r="F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Miller, Peter</author>
  </authors>
  <commentList>
    <comment ref="F8" authorId="0" shapeId="0" xr:uid="{00000000-0006-0000-0000-000001000000}">
      <text>
        <r>
          <rPr>
            <sz val="9"/>
            <color indexed="81"/>
            <rFont val="Tahoma"/>
            <family val="2"/>
          </rPr>
          <t>Internal Reference Voltage limited to 0.75V.
Warning (Red): If Vref &gt; 0.75V, VOUT_SCALE_LOOP must be reduced.
Caution (Yellow): If Vref &lt; 0.25, recommend incresing VOUT_SCALE_LOOP to improve regulation accuracy.</t>
        </r>
      </text>
    </comment>
    <comment ref="D11" authorId="0" shapeId="0" xr:uid="{00000000-0006-0000-0000-000002000000}">
      <text>
        <r>
          <rPr>
            <sz val="9"/>
            <color indexed="81"/>
            <rFont val="Tahoma"/>
            <family val="2"/>
          </rPr>
          <t>Warning: If Per Phase Current exceeds recommended maximum device current, increase number of Phase or reduce IOUT.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5" authorId="0" shapeId="0" xr:uid="{00000000-0006-0000-0200-000001000000}">
      <text>
        <r>
          <rPr>
            <sz val="9"/>
            <color indexed="81"/>
            <rFont val="Tahoma"/>
            <family val="2"/>
          </rPr>
          <t>Round down to closest available value</t>
        </r>
      </text>
    </comment>
    <comment ref="M6" authorId="0" shapeId="0" xr:uid="{00000000-0006-0000-0200-000002000000}">
      <text>
        <r>
          <rPr>
            <sz val="9"/>
            <color indexed="81"/>
            <rFont val="Tahoma"/>
            <family val="2"/>
          </rPr>
          <t>Round down to closest available value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Jackson, Layne</author>
  </authors>
  <commentList>
    <comment ref="F32" authorId="0" shapeId="0" xr:uid="{00000000-0006-0000-0300-000001000000}">
      <text>
        <r>
          <rPr>
            <sz val="9"/>
            <color indexed="81"/>
            <rFont val="Tahoma"/>
            <family val="2"/>
          </rPr>
          <t>This is the target inductance value. User can select any value between L_min and L_max in the calculator</t>
        </r>
      </text>
    </comment>
    <comment ref="F33" authorId="0" shapeId="0" xr:uid="{00000000-0006-0000-0300-000002000000}">
      <text>
        <r>
          <rPr>
            <sz val="9"/>
            <color indexed="81"/>
            <rFont val="Tahoma"/>
            <family val="2"/>
          </rPr>
          <t>Minimum calculated input capacitance after derating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6" authorId="0" shapeId="0" xr:uid="{00000000-0006-0000-0600-000001000000}">
      <text>
        <r>
          <rPr>
            <sz val="9"/>
            <color indexed="81"/>
            <rFont val="Tahoma"/>
            <family val="2"/>
          </rPr>
          <t>Round down to closest available value</t>
        </r>
      </text>
    </comment>
    <comment ref="M7" authorId="0" shapeId="0" xr:uid="{00000000-0006-0000-0600-000002000000}">
      <text>
        <r>
          <rPr>
            <sz val="9"/>
            <color indexed="81"/>
            <rFont val="Tahoma"/>
            <family val="2"/>
          </rPr>
          <t>Round down to closest available value</t>
        </r>
      </text>
    </comment>
  </commentList>
</comments>
</file>

<file path=xl/sharedStrings.xml><?xml version="1.0" encoding="utf-8"?>
<sst xmlns="http://schemas.openxmlformats.org/spreadsheetml/2006/main" count="1613" uniqueCount="800">
  <si>
    <t>GMV</t>
  </si>
  <si>
    <t>GMI</t>
  </si>
  <si>
    <t>RVV</t>
  </si>
  <si>
    <t>INTV</t>
  </si>
  <si>
    <t>CPV</t>
  </si>
  <si>
    <t>RVI</t>
  </si>
  <si>
    <t>INTI</t>
  </si>
  <si>
    <t>CPI</t>
  </si>
  <si>
    <t>RINT</t>
  </si>
  <si>
    <t>uS</t>
  </si>
  <si>
    <t>pF</t>
  </si>
  <si>
    <t>kHz</t>
  </si>
  <si>
    <t>mV/A</t>
  </si>
  <si>
    <t>GVV</t>
  </si>
  <si>
    <t>Code</t>
  </si>
  <si>
    <t>VOSL</t>
  </si>
  <si>
    <t>Key</t>
  </si>
  <si>
    <t>Recommended Component Value</t>
  </si>
  <si>
    <t>Design Caution</t>
  </si>
  <si>
    <t>Design Warning</t>
  </si>
  <si>
    <t>Parameter</t>
  </si>
  <si>
    <t>Value</t>
  </si>
  <si>
    <t>V</t>
  </si>
  <si>
    <t>Vout</t>
  </si>
  <si>
    <t>Nominal Regulated Output Voltage</t>
  </si>
  <si>
    <t>Iout</t>
  </si>
  <si>
    <t>A</t>
  </si>
  <si>
    <t>Iout(trans)</t>
  </si>
  <si>
    <t>Load Step / Load Release Transient Current</t>
  </si>
  <si>
    <t>Vout(rip)</t>
  </si>
  <si>
    <t>mV</t>
  </si>
  <si>
    <t>Steady State peak to peak output voltage ripple</t>
  </si>
  <si>
    <t>Vunder</t>
  </si>
  <si>
    <t>Transient response Undershoot Voltage</t>
  </si>
  <si>
    <t>Vover</t>
  </si>
  <si>
    <t>Transient response Overshoot Voltage</t>
  </si>
  <si>
    <t>FRQUENCY_SWITCH</t>
  </si>
  <si>
    <t>FREQUENCY_SWITCH</t>
  </si>
  <si>
    <t>EEPROM</t>
  </si>
  <si>
    <t>Inductance</t>
  </si>
  <si>
    <t>uF</t>
  </si>
  <si>
    <t>uH</t>
  </si>
  <si>
    <t>L(40%)</t>
  </si>
  <si>
    <t>Minimum recommended inductor value (Inductor ripple 40% of full load)</t>
  </si>
  <si>
    <t>Ind-Volt</t>
  </si>
  <si>
    <t>Volt-uSec</t>
  </si>
  <si>
    <t>Inductor Volt-second during operation</t>
  </si>
  <si>
    <t>L(10%)</t>
  </si>
  <si>
    <t>Maximum recommended inductor value (Inductor ripple 10% of full load)</t>
  </si>
  <si>
    <t>Ipk-pk</t>
  </si>
  <si>
    <t>Iout/Ipk-pk</t>
  </si>
  <si>
    <t>A/A</t>
  </si>
  <si>
    <t>Inductor Ripple Current to Full Load current Ratio</t>
  </si>
  <si>
    <t>Ipk</t>
  </si>
  <si>
    <t>Peak Inductor current at full load (Compare to Inductor Saturation Current)</t>
  </si>
  <si>
    <t>Irms</t>
  </si>
  <si>
    <t>Arms</t>
  </si>
  <si>
    <t>Inductor RMS current (Compare to Inductor Thermal Current)</t>
  </si>
  <si>
    <t>Cout Ripple</t>
  </si>
  <si>
    <t>Cout Under</t>
  </si>
  <si>
    <t>Cout Over</t>
  </si>
  <si>
    <t>Cout (bulk)</t>
  </si>
  <si>
    <t>ESR (bulk)</t>
  </si>
  <si>
    <t>Count (bulk)</t>
  </si>
  <si>
    <t>Single Bulk Capacitor Capactiance</t>
  </si>
  <si>
    <t>Single Bulk Capacitor ESR</t>
  </si>
  <si>
    <t>Total Bulk Cout</t>
  </si>
  <si>
    <t>Total Bulk ESR</t>
  </si>
  <si>
    <t>Total Bulk Output Capacitance</t>
  </si>
  <si>
    <t>Effective Bulk Capacitance ESR</t>
  </si>
  <si>
    <t>Zout (Fsw)</t>
  </si>
  <si>
    <t>Zout (Fsw/10)</t>
  </si>
  <si>
    <t>Qin</t>
  </si>
  <si>
    <t>uC</t>
  </si>
  <si>
    <t>Input Charge per switching cycle</t>
  </si>
  <si>
    <t>Cin(cer) min</t>
  </si>
  <si>
    <t>Cin(cer)</t>
  </si>
  <si>
    <t>Vin(rip)</t>
  </si>
  <si>
    <t>Internal Divider Ratio (Vout Scale Loop)</t>
  </si>
  <si>
    <t>Modulator Ratio</t>
  </si>
  <si>
    <t>Current Sense Gain</t>
  </si>
  <si>
    <t>A/mV</t>
  </si>
  <si>
    <t>Fsw / Fcoi</t>
  </si>
  <si>
    <t>Fcoi</t>
  </si>
  <si>
    <t>Target Current Regulation Cross-over Frequency</t>
  </si>
  <si>
    <t>CZI</t>
  </si>
  <si>
    <t>Current Loop Zero Capacitor</t>
  </si>
  <si>
    <t>Target Mid-band gain for current reglation loop</t>
  </si>
  <si>
    <t>Target Fzi</t>
  </si>
  <si>
    <t>Target Zero-frequency for current regulation loop</t>
  </si>
  <si>
    <t>Target Fpi</t>
  </si>
  <si>
    <t>Target Pole-frequency for current regulation loop</t>
  </si>
  <si>
    <t>Current Loop Mid-band Resistor Value (5k - 315k)</t>
  </si>
  <si>
    <t>Current Loop Transconductance (25uS, 50uS, 100uS, 200us)</t>
  </si>
  <si>
    <t>kOhms</t>
  </si>
  <si>
    <t>Cout-Max</t>
  </si>
  <si>
    <t>Fsw / Fcov</t>
  </si>
  <si>
    <t>Fcov</t>
  </si>
  <si>
    <t>Target Voltage Regulation Cross-over Frequency</t>
  </si>
  <si>
    <t>Target Fzv</t>
  </si>
  <si>
    <t>Target Fpv</t>
  </si>
  <si>
    <t>Target Mid-band gain for voltage reglation loop</t>
  </si>
  <si>
    <t>Target Zero-frequency for voltage regulation loop</t>
  </si>
  <si>
    <t>Target Pole-frequency for voltage regulation loop</t>
  </si>
  <si>
    <t>Voltage Loop Transconductance (25uS, 50uS, 100uS, 200us)</t>
  </si>
  <si>
    <t>Voltage Loop Mid-band Resistor Value (5k - 315k)</t>
  </si>
  <si>
    <t>Voltage Loop Zero Capacitor</t>
  </si>
  <si>
    <t>Voltage Loop Pole Capacitor (6.25 - 193.75pF)</t>
  </si>
  <si>
    <t>Current Loop Pole Capacitor (6.25 - 193.75pF)</t>
  </si>
  <si>
    <t>Zout(Fcov)</t>
  </si>
  <si>
    <t>Output Impedance at desired Voltage Loop Cross-over Frequency</t>
  </si>
  <si>
    <t>CZV</t>
  </si>
  <si>
    <t>Czi</t>
  </si>
  <si>
    <t>Czv</t>
  </si>
  <si>
    <t>Output Impedance at Swiching Frequency</t>
  </si>
  <si>
    <t>Output Impedance at 1/10 Switching Frequency (Typical Voltage Crossover)</t>
  </si>
  <si>
    <t>mOhms</t>
  </si>
  <si>
    <t>RINTI</t>
  </si>
  <si>
    <t>Ratio of Switching Frequency to Current Loop Crossover (3 to 4 recommended)</t>
  </si>
  <si>
    <t>Ratio of Switching Frequency to Voltage Loop Crossover (8 to 12 recommended)</t>
  </si>
  <si>
    <t>Fco(Cout-max)</t>
  </si>
  <si>
    <t>Cout(total)</t>
  </si>
  <si>
    <t xml:space="preserve">Total Bulk + Ceramic Output Capacitance </t>
  </si>
  <si>
    <t>COMPENSATION_CONFIG</t>
  </si>
  <si>
    <t>(Hex)</t>
  </si>
  <si>
    <t>Current Control Gain</t>
  </si>
  <si>
    <t>PVIN / VRAMP(mod)</t>
  </si>
  <si>
    <t>Czi_multi</t>
  </si>
  <si>
    <t># of Phases</t>
  </si>
  <si>
    <t>Number of Phases Used</t>
  </si>
  <si>
    <t>Count</t>
  </si>
  <si>
    <t>Phase Count</t>
  </si>
  <si>
    <t>Current Sense Gain (6.155 /  #Phases)</t>
  </si>
  <si>
    <t>Single Phase Current Sense Gain</t>
  </si>
  <si>
    <t>Power Stage GM</t>
  </si>
  <si>
    <t>A/V</t>
  </si>
  <si>
    <t>PS GM x Zout @ Fco</t>
  </si>
  <si>
    <t>Total Output Current</t>
  </si>
  <si>
    <t>Current per Phase</t>
  </si>
  <si>
    <t>Vgain</t>
  </si>
  <si>
    <t>Vzero</t>
  </si>
  <si>
    <t>Vpole</t>
  </si>
  <si>
    <t>V/V</t>
  </si>
  <si>
    <t>Igain</t>
  </si>
  <si>
    <t>First Byte</t>
  </si>
  <si>
    <t>Second Byte</t>
  </si>
  <si>
    <t>Third Byte</t>
  </si>
  <si>
    <t>Fourth Byte</t>
  </si>
  <si>
    <t>Fifth Byte</t>
  </si>
  <si>
    <t>Izero</t>
  </si>
  <si>
    <t>Ipole</t>
  </si>
  <si>
    <t>Inductor Current Slope</t>
  </si>
  <si>
    <t>A/Tsw-V</t>
  </si>
  <si>
    <t>Inductor Current Slope per Switching Cycle-V</t>
  </si>
  <si>
    <t>Peak to Peak ripple current on inductor  (Between 2 and 14 for Pin-Strapped Compensation)</t>
  </si>
  <si>
    <t>111CCC17CC</t>
  </si>
  <si>
    <t>Comp Code</t>
  </si>
  <si>
    <t>ILOOP Gain</t>
  </si>
  <si>
    <t>VLOOP Gain</t>
  </si>
  <si>
    <t>COMPENSATION Pin Strap Code Values</t>
  </si>
  <si>
    <t>BW - ILOOP</t>
  </si>
  <si>
    <t>BW VLOOP</t>
  </si>
  <si>
    <t>ILOOP/VLOOP Ratio</t>
  </si>
  <si>
    <t>Zout @ VLOOP BW</t>
  </si>
  <si>
    <t>Output Impedance at Voltage Loop Cross-over.  Estimates Transient Response</t>
  </si>
  <si>
    <t>Vunder/Over</t>
  </si>
  <si>
    <t>% Under/Over</t>
  </si>
  <si>
    <t>%</t>
  </si>
  <si>
    <t>Estimated Output Voltage Deviation due to Specified Transient</t>
  </si>
  <si>
    <t>Estimated Output Voltage Deviation due to Specified Transient, as percentage of VOUT</t>
  </si>
  <si>
    <t>Vref</t>
  </si>
  <si>
    <t>Minimum recommended Ceramic Input Capacitance (Limit Vin Ripple to &lt; 250mV)</t>
  </si>
  <si>
    <t>Select the highest Comp Code value that shows green for both ILOOP and VLOOP Gains. If all ILOOP Gains are Red, increase FREQUENCY_SWITCH or Increase L.  If All VLOOP gains are Red, Increase FREQUENCY_SWITCH or COUT</t>
  </si>
  <si>
    <t>Ratio of Bandwidth of Current Loop to Voltage Loop.  If Red, Increase ILOOP gain or decrease VLOOP Gain</t>
  </si>
  <si>
    <t>If #N/A - click on CZI and select a new value from the drop-down menu.</t>
  </si>
  <si>
    <t>If #N/A - click on CZV and select a new value from the drop-down menu.</t>
  </si>
  <si>
    <t>Vout_ripple</t>
  </si>
  <si>
    <t>Estimated Output Voltage Ripple Ipk-pk x Zout (Fsw)</t>
  </si>
  <si>
    <t>Minimum Output Capacitance to meet Ripple Requirement (Does not include ESR)</t>
  </si>
  <si>
    <t>Based on Fco @ 1/10 Fsw (Does not Inlcude ESR)</t>
  </si>
  <si>
    <t>Based on Fco @ 1/10 Fsw (Does not Include ESR)</t>
  </si>
  <si>
    <t>Input Voltage (If Yellow, AVIN or VDD5 needs to be provided from a separate supply &gt; 4.0V)</t>
  </si>
  <si>
    <t>Pvin</t>
  </si>
  <si>
    <t>013D044942</t>
  </si>
  <si>
    <t>Hex Code</t>
  </si>
  <si>
    <t>Decimal</t>
  </si>
  <si>
    <t>Hex</t>
  </si>
  <si>
    <t>Pulls Hex Code from Design tab</t>
  </si>
  <si>
    <t>Enter 10 digit Hex Code for COMP_CONFIG to decode</t>
  </si>
  <si>
    <t>Irms(Cin)</t>
  </si>
  <si>
    <t>Input Capacitor RMS ripple current.  Compare to Capacitor RMS ripple current rating.  Recommend not using Capacitors above 1/2 rated RMS current.</t>
  </si>
  <si>
    <t>Device Part Number</t>
  </si>
  <si>
    <t>Device</t>
  </si>
  <si>
    <t>TPS546D24A</t>
  </si>
  <si>
    <t>TPS546B24A</t>
  </si>
  <si>
    <t>TPS546A24A</t>
  </si>
  <si>
    <t>IC IOUT Max</t>
  </si>
  <si>
    <t>CSA Gain</t>
  </si>
  <si>
    <t>P/N</t>
  </si>
  <si>
    <t>Maximum Recommended Per Phase Current (Based on Device Selected)</t>
  </si>
  <si>
    <t>Per Phase Current</t>
  </si>
  <si>
    <t>System Configuration Complete.</t>
  </si>
  <si>
    <t>------&gt;</t>
  </si>
  <si>
    <t>Power Stage Gain at desired Cross-over frequency</t>
  </si>
  <si>
    <t>IC IOUT MAX</t>
  </si>
  <si>
    <t>This design tool is intended to provide assistance during schematic development, component selection and design review for power supplies using the TPS546x24A devices.  Please refer to the TPS546x24A datasheets for more information and layout recommendations.
Some cells are protected to prevent accidental edits. There is no password to unlock them.</t>
  </si>
  <si>
    <t>Master (PHASE = 0x00) (GOSNS Connected to GND at Load)</t>
  </si>
  <si>
    <t>Select Device</t>
  </si>
  <si>
    <t>Pin</t>
  </si>
  <si>
    <t>PMBus Command</t>
  </si>
  <si>
    <t>Units</t>
  </si>
  <si>
    <t>SHORT</t>
  </si>
  <si>
    <t>FLOAT</t>
  </si>
  <si>
    <t>EEPROM Defaults</t>
  </si>
  <si>
    <t>F/S/R?</t>
  </si>
  <si>
    <t>MSEL1</t>
  </si>
  <si>
    <t>MSEL2</t>
  </si>
  <si>
    <t>TON_RISE</t>
  </si>
  <si>
    <t>ms</t>
  </si>
  <si>
    <t>IOC WARN/FAULT</t>
  </si>
  <si>
    <t>40/52</t>
  </si>
  <si>
    <t>N/A</t>
  </si>
  <si>
    <t>Number of Devices</t>
  </si>
  <si>
    <t>VSEL</t>
  </si>
  <si>
    <t>VOUT Range</t>
  </si>
  <si>
    <t>0.50 to 1.25 @ 0.05</t>
  </si>
  <si>
    <t>0.6 to 1.1</t>
  </si>
  <si>
    <t>VOUT_COMMAND</t>
  </si>
  <si>
    <t>VOUT_SCALE_LOOP</t>
  </si>
  <si>
    <t>ADRSEL</t>
  </si>
  <si>
    <t>PMBUS ADDRESS</t>
  </si>
  <si>
    <t>d</t>
  </si>
  <si>
    <t>0x7F</t>
  </si>
  <si>
    <t>0, Auto</t>
  </si>
  <si>
    <t>R2G</t>
  </si>
  <si>
    <t>RDIV</t>
  </si>
  <si>
    <t>Rbot</t>
  </si>
  <si>
    <t>Rtop</t>
  </si>
  <si>
    <t>If any resistor value reports #N/A, the selected configuration is invalid.  Check the pull-down menu options for the selections of that pin.</t>
  </si>
  <si>
    <t>Comp &amp; Fsw</t>
  </si>
  <si>
    <t>SS, OC &amp; Stacking</t>
  </si>
  <si>
    <t>VOUT</t>
  </si>
  <si>
    <t>Address + Phase Shift</t>
  </si>
  <si>
    <t>Slave 1 (PHASE = 0x01) (GOSNS Connected to BP1V5)</t>
  </si>
  <si>
    <t>Position &amp; Number</t>
  </si>
  <si>
    <t>30/39</t>
  </si>
  <si>
    <t>If MSEL2 reports  #N/A, the selected configuration is invalid.  Check the pull-down menu options.  Slave MSEL1, VSEL and ADRSEL pins can be Open or shorted to Thermal Pad</t>
  </si>
  <si>
    <t>OPEN</t>
  </si>
  <si>
    <t>Open</t>
  </si>
  <si>
    <t>OC &amp; Stacking</t>
  </si>
  <si>
    <t>Slave 2 (PHASE = 0x02) (GOSNS Connected to BP1V5)</t>
  </si>
  <si>
    <t>Slave 3 (PHASE = 0x03) (GOSNS Connected to BP1V5)</t>
  </si>
  <si>
    <t>Rbot code</t>
  </si>
  <si>
    <t>R_divider code</t>
  </si>
  <si>
    <t>Devices</t>
  </si>
  <si>
    <t>IOC 1</t>
  </si>
  <si>
    <t>IOC2</t>
  </si>
  <si>
    <t>IOC3</t>
  </si>
  <si>
    <t>IOC4</t>
  </si>
  <si>
    <t>COMPENSATION</t>
  </si>
  <si>
    <t>IOUT_OC_LIMIT</t>
  </si>
  <si>
    <t># of Devices</t>
  </si>
  <si>
    <t>Vout Scale Loop</t>
  </si>
  <si>
    <t>Offset</t>
  </si>
  <si>
    <t>Step</t>
  </si>
  <si>
    <t>VOUT_COMMAND0</t>
  </si>
  <si>
    <t>PMBUS_ADDRESS</t>
  </si>
  <si>
    <t>POSITION/SYNC</t>
  </si>
  <si>
    <t>POS (Slave)</t>
  </si>
  <si>
    <t>Compensation</t>
  </si>
  <si>
    <t>20/26</t>
  </si>
  <si>
    <t>10/14</t>
  </si>
  <si>
    <t>Short</t>
  </si>
  <si>
    <t>Fixed</t>
  </si>
  <si>
    <t>15/19</t>
  </si>
  <si>
    <t>6/9</t>
  </si>
  <si>
    <t>0.80 to 1.09</t>
  </si>
  <si>
    <t>8/12</t>
  </si>
  <si>
    <t>5/7.5</t>
  </si>
  <si>
    <t>0.6 to 0.74 @ 0.01</t>
  </si>
  <si>
    <t>0.60 to 0.89</t>
  </si>
  <si>
    <t>0.75 to 0.89 @ 0.01</t>
  </si>
  <si>
    <t>0.90 to 1.19</t>
  </si>
  <si>
    <t>0.90 to 1.04 @ 0.01</t>
  </si>
  <si>
    <t>1.20 to 1.78</t>
  </si>
  <si>
    <t>1.05 to 1.19 @ 0.01</t>
  </si>
  <si>
    <t>1.80 to 2.38</t>
  </si>
  <si>
    <t>1.20 to 1.48 @ 0.02</t>
  </si>
  <si>
    <t>2.42 to 3.58</t>
  </si>
  <si>
    <t>1.50 to 1.78 @ 0.02</t>
  </si>
  <si>
    <t>3.62 to 4.78</t>
  </si>
  <si>
    <t>1.80 to 2.08 @ 0.02</t>
  </si>
  <si>
    <t>3.65 to 4.80</t>
  </si>
  <si>
    <t>2.10 to 2.38 @ 0.02</t>
  </si>
  <si>
    <t>4.85 to 6.00</t>
  </si>
  <si>
    <t>2.40 to 2.96 @ 0.04</t>
  </si>
  <si>
    <t>3.00 to 3.56 @ 0.04</t>
  </si>
  <si>
    <t>3.60 to 4.16 @ 0.04</t>
  </si>
  <si>
    <t>4.20 to 4.76 @ 0.04</t>
  </si>
  <si>
    <t>4.80 to 5.36 @ 0.04</t>
  </si>
  <si>
    <t>5.40 to 5.96 @ 0.04</t>
  </si>
  <si>
    <t>TPS546D24A Master</t>
  </si>
  <si>
    <t>R to AGND</t>
  </si>
  <si>
    <t>R to BP1V5</t>
  </si>
  <si>
    <t>R2G Code</t>
  </si>
  <si>
    <t>RDIV Code</t>
  </si>
  <si>
    <t>Select Device:</t>
  </si>
  <si>
    <t>INTERLEAVE</t>
  </si>
  <si>
    <t>Name</t>
  </si>
  <si>
    <t>Current per phase</t>
  </si>
  <si>
    <t>Inductor Value</t>
  </si>
  <si>
    <t>Nominal Inductor Value selected</t>
  </si>
  <si>
    <t>Inductor Derating</t>
  </si>
  <si>
    <t xml:space="preserve">Bulk Output Capacitor </t>
  </si>
  <si>
    <t>Nominal value of a Single Bulk/Polymer/Electrolytic Output Capacitor</t>
  </si>
  <si>
    <t>Ceramic Output Capacitor</t>
  </si>
  <si>
    <t>Capacitor Derating (Cer)</t>
  </si>
  <si>
    <t>Current Loop Gain Setting Resistor.  Select value equal to or less than RVI recommended.</t>
  </si>
  <si>
    <t>Equivilent Czi Capacitor Selected (including Multiplier) Integrator Bandwidth of the current loop.</t>
  </si>
  <si>
    <t>Current Loop Pole Capacitor.  Select nearest value CPI recommended.</t>
  </si>
  <si>
    <t xml:space="preserve">Voltage loop gain setting resistor.  Select value equal to or less than RVV recommended </t>
  </si>
  <si>
    <t>Equivelent Voltage Loop integrating capacitor.  Sets Integrator bandwidth of the voltage loop.</t>
  </si>
  <si>
    <t>Voltage loop pole capacitor.  Select the nearest value to CPV recommended.</t>
  </si>
  <si>
    <t>TPS546D24 Resistor Programming Look-up Table</t>
  </si>
  <si>
    <t>TPS546x24A Resistor Programming Look-up Table</t>
  </si>
  <si>
    <t>RVI target</t>
  </si>
  <si>
    <t>CZI target</t>
  </si>
  <si>
    <t>CPI target</t>
  </si>
  <si>
    <t>CZI_MULT</t>
  </si>
  <si>
    <t>MB ILOOP selected</t>
  </si>
  <si>
    <t>F zi selected</t>
  </si>
  <si>
    <t>F pi selected</t>
  </si>
  <si>
    <t>Current Loop Mid-band Gain with selected values</t>
  </si>
  <si>
    <t>Current Loop Zero Frequency with selected values</t>
  </si>
  <si>
    <t>Current Loop Pole Frequency with selected values</t>
  </si>
  <si>
    <t>RVV target</t>
  </si>
  <si>
    <t>CZV target</t>
  </si>
  <si>
    <t>CPV target</t>
  </si>
  <si>
    <t>Estimated Current Loop Bandwidth</t>
  </si>
  <si>
    <t>Voltage Loop Pole Frequency with selected values</t>
  </si>
  <si>
    <t>Voltage Loop Zero Frequency with selected values</t>
  </si>
  <si>
    <t>Voltage Loop Mid-Band Gain with selected values</t>
  </si>
  <si>
    <t>MB VLOOP selected</t>
  </si>
  <si>
    <t>F zv selected</t>
  </si>
  <si>
    <t>F pv selected</t>
  </si>
  <si>
    <t>Target GMI x RVI (ILOOP)</t>
  </si>
  <si>
    <t>Target GMV x RVV (VLOOP)</t>
  </si>
  <si>
    <t>ILOOP target</t>
  </si>
  <si>
    <t>VLOOP target</t>
  </si>
  <si>
    <t>If #N/A - click on CZI_Multiplier and select a new value from the drop down menu.  
CZI may need to be updated after as well.</t>
  </si>
  <si>
    <t>Internal Multiplier for Czi Capacitor  (If Multiplier is red, Current multiplier value not available)</t>
  </si>
  <si>
    <t>Selected Comp Code</t>
  </si>
  <si>
    <t>Values from Design Worksheet Tab</t>
  </si>
  <si>
    <t>Number of devices</t>
  </si>
  <si>
    <t>Switching Frequency (If Yellow, option is not available through pin strapping)</t>
  </si>
  <si>
    <t>Voltage Loop Mid-Band Gain with selected value through pin strapping</t>
  </si>
  <si>
    <t>Current Loop Mid-Band Gain with selected value through pin strapping</t>
  </si>
  <si>
    <t>Estimated Current Loop Bandwidth through pin strapping</t>
  </si>
  <si>
    <t>Estimated Voltage Loop Bandwidth through pin strapping</t>
  </si>
  <si>
    <t>Percentage of Nominal Bulk Capacitance remaining after Tolerance, Thermal, and DC Bias derating</t>
  </si>
  <si>
    <t>Percentage of Nominal Inductance remaining after Tolerance, Thermal, and Saturation derating</t>
  </si>
  <si>
    <t>Percentage of Nominal Ceramic Capacitance remaining after Tolerance, Thermal, and DC Bias derating</t>
  </si>
  <si>
    <t>Highest Comp Code value from table</t>
  </si>
  <si>
    <t>Maximum Output Capacitance used for loop compensation calculations
(max of total Nominal capacitance, total derated capacitance, user entered maximum)</t>
  </si>
  <si>
    <t>Cout-Max User</t>
  </si>
  <si>
    <t>Capacitor Derating (Bulk)</t>
  </si>
  <si>
    <t>Nominal value of a Single Ceramic Output Capacitor</t>
  </si>
  <si>
    <t>Single Ceramic Capacitor Capactiance</t>
  </si>
  <si>
    <t>Single Ceramic Capacitor ESR</t>
  </si>
  <si>
    <t>Total Ceramic Cout</t>
  </si>
  <si>
    <t>Total Ceramic Output Capacitance</t>
  </si>
  <si>
    <t>Total Ceramic ESR</t>
  </si>
  <si>
    <t>Effective Ceramic Capacitance ESR</t>
  </si>
  <si>
    <t>Cout (Cer)</t>
  </si>
  <si>
    <t>ESR (Cer)</t>
  </si>
  <si>
    <t>Count (Cer)</t>
  </si>
  <si>
    <t>Number of Ceramic Capacitors (Total, include all phases)</t>
  </si>
  <si>
    <t>Number of Bulk Capacitors (Total, include all phases)</t>
  </si>
  <si>
    <t>To select optimized COMPENSATION_CONFIG values available through PMBus programming, continue with value selection below.
When programming the compensation through PMBus, COMPENSATION_CONFIG must be written to the NVM prior to boot-up OR use pin strap compensation for initial boot-up.</t>
  </si>
  <si>
    <t>To select COMPENSATION_CONFIG through pin strap resistors, refer to the table at the right and select resistors in Pin Detect Programming TAB  ----------&gt;</t>
  </si>
  <si>
    <t>User Entered Maximum Total Output Capacitance (may be used to set voltage loop zero frequency)</t>
  </si>
  <si>
    <t>Loop Unity Gain Frequency with Cout Max (may be used to set voltage loop zero frequency)</t>
  </si>
  <si>
    <t>Purpose</t>
  </si>
  <si>
    <t>Connection For Functional Use</t>
  </si>
  <si>
    <t>Reasoning</t>
  </si>
  <si>
    <t>Recommended Component Values from Calculator</t>
  </si>
  <si>
    <t>Component units</t>
  </si>
  <si>
    <t>Status</t>
  </si>
  <si>
    <t>Comments</t>
  </si>
  <si>
    <t>Control</t>
  </si>
  <si>
    <t>Connect this pin to a resistor divider between BP1V5 and AGND for different options of internal voltage feedback divider and default output voltage.</t>
  </si>
  <si>
    <t>VSEL top and bottom resistors chosen correctly to set output voltage. Recommend placeholders for a divider.</t>
  </si>
  <si>
    <t>VOSNS</t>
  </si>
  <si>
    <t>The positive input of the remote sense amplifier.</t>
  </si>
  <si>
    <t>VOSNS connected to output voltage at the load using a 10 to 100 ohm resistor in series.</t>
  </si>
  <si>
    <t>VOSNS bypassed to GOSNS with 47pF or larger capacitor.  This combined with series resistor creates high frequency filter. This capacitor should be less than:
1/(2*PI*R*fsw)</t>
  </si>
  <si>
    <t>This capacitor combined the capacitor serves as a high frequency filter. Keeping the value less than calculated to the left minimizes the phase shift imposed by the filter.</t>
  </si>
  <si>
    <t>Configuration</t>
  </si>
  <si>
    <t>Connect this pin to a resistor divider between BP1V5 and AGND for different options of switching frequency and internal compensation parameters.</t>
  </si>
  <si>
    <t>MSEL1 top and bottom resistors chosen correctly to set fsw and compensation. Recommend placeholders for a divider.</t>
  </si>
  <si>
    <t>Connect this pin to a resistor divider between BP1V5 and AGND for different options of soft-start time, overcurrent fault limit, and multi-phase information.</t>
  </si>
  <si>
    <t>MSEL2 top and bottom resistors chosen correctly to set soft start, current limits and stack configuration. Recommend placeholders for a divider.</t>
  </si>
  <si>
    <t>Connect this pin to a resistor divider between BP1V5 and AGND for different options of PMBus addresses and frequency sync (including determination of SYNC pin as SYNC IN or SYNC OUT function).</t>
  </si>
  <si>
    <t>ADRSEL top and bottom resistors chosen correctly to set PMBus slave address and SYNC configuration. Recommend placeholders for a divider.</t>
  </si>
  <si>
    <t>29, 30, 31, 32</t>
  </si>
  <si>
    <t>MSEL1, MSEL2, VSEL, ADRSEL</t>
  </si>
  <si>
    <t>Pin strap resistors should be terminated to AGND.</t>
  </si>
  <si>
    <t>AGND is the analog ground and is clean. Connecting it to PGND will create noise to be coupled on to the pins and should be strictly avoided.</t>
  </si>
  <si>
    <t>GOSNS/SLAVE</t>
  </si>
  <si>
    <t>The negative input of the remote sense amplifier for loop master device or should be pulled up high to indicate loop slave.</t>
  </si>
  <si>
    <t>GOSNS connected to ground at the load using a 10 to 100 ohm resistor in series. Only for a single phase design or master in a multi-phase design.</t>
  </si>
  <si>
    <t>The resistor breaks the net to help ensure it is connected remotely to the load. This resistor combined the capacitor also serves as a high frequency filter.</t>
  </si>
  <si>
    <t>SLAVE connected to BP1V5 for slave devices in a multi-phase design</t>
  </si>
  <si>
    <t>VSHARE</t>
  </si>
  <si>
    <t>Voltage sharing signal for multi-phase operation.</t>
  </si>
  <si>
    <t>Single phase design: VSHARE left floating for single phase design</t>
  </si>
  <si>
    <t xml:space="preserve">Multi-phase design: VSHARE tied to AGND with a 33pF or larger bypass capacitor.  VSHARE is a low impedance output and internally sensed at the pin.  </t>
  </si>
  <si>
    <t>This bypassing capacitor is used to prevent external noise from adding to VSHARE signal between stacked multi-phase devices.</t>
  </si>
  <si>
    <t>EN/UVLO</t>
  </si>
  <si>
    <t>Enable switching as the PMBus CONTROL pin.</t>
  </si>
  <si>
    <t>The recommended max voltage on the EN pin is only 5.5V. It cannot be connected to PVIN directly (unless PVIN max is below 5.5V)</t>
  </si>
  <si>
    <t>Multi-phase design: recommend connecting between stacked devices. If a resistor divider is use, the hysteresis current is multiplied by the number of phases tied together.</t>
  </si>
  <si>
    <t>PGD/RST_B</t>
  </si>
  <si>
    <t>Open-drain power good or reset#</t>
  </si>
  <si>
    <t>When configured as PGOOD, pull-up resistor is present</t>
  </si>
  <si>
    <t>Open-drain output</t>
  </si>
  <si>
    <t>SYNC</t>
  </si>
  <si>
    <t>For frequency synchronization</t>
  </si>
  <si>
    <t>SYNC floating if not used, if used ADRSEL confirmed for application. Must be connected between stacked devices.</t>
  </si>
  <si>
    <t>39, 40</t>
  </si>
  <si>
    <t>BCX_CLK BCX_DAT</t>
  </si>
  <si>
    <t>Clock and data for back-channel communications between stacked devices</t>
  </si>
  <si>
    <t>Power Stage</t>
  </si>
  <si>
    <t>BOOT</t>
  </si>
  <si>
    <t>Bootstrap pin for the internal flying high side driver</t>
  </si>
  <si>
    <t>BOOT tied to SW with 0.1 µF capacitor with X5R or better grade dielectric. Use an 0603 package size to minimize derating.</t>
  </si>
  <si>
    <t xml:space="preserve">Add optional series BOOT resistor of up to 8 Ω. A 0-Ω placeholder for the BOOT resistor is recommended.  </t>
  </si>
  <si>
    <t>Series BOOT resistor helps reduce voltage spikes at switch by slowing down the turn-on of the high-side FET.</t>
  </si>
  <si>
    <t>8, 9, 10, 11, 12</t>
  </si>
  <si>
    <t>SW</t>
  </si>
  <si>
    <t>Switched power output of the device.</t>
  </si>
  <si>
    <t>R-C snubber placed between the SW and PGND. Resistor must be rated for the power dissipation in it. Typical values are 1-nF, 1-Ω with the resistor in an 0805 package.</t>
  </si>
  <si>
    <t>These components are chosen to reduce voltage spikes at switch by slowing down the turn-on of the high-side FET</t>
  </si>
  <si>
    <t>21, 22, 23, 24, 25</t>
  </si>
  <si>
    <t>PVIN</t>
  </si>
  <si>
    <t>Input power to the power stage.</t>
  </si>
  <si>
    <t>At least one ( two capacitors preferred) 2.2nF – 10nF capacitor in a 0402 package from PVIN to PGND to provide low inductance bypassing for the rising edge of SW.</t>
  </si>
  <si>
    <t>High-frequency bypass capacitor can help reduce switching spikes.
The 0402 capacitors, along with the vias (discussed in the layout review checklist) for returning the PVIN current to the thermal path through as many internal layers as possible to minimize the loop inductance, will help reduce the energy stored in the parasitic inductance during the charging of the switching node, and thus the ringing of the switch node on the turn-on of the high-side FET.</t>
  </si>
  <si>
    <t>Low-impedance bypassing of these pins to PGND is critical. At a minimum recommend enough capacitance to limit the input ripple to 5% Vin. Include derating for ceramic capacitors.</t>
  </si>
  <si>
    <t>Supplies the high switching currents demanded when the high-side MOSFET switches on.</t>
  </si>
  <si>
    <t>AVIN</t>
  </si>
  <si>
    <t>Input power to the controller.</t>
  </si>
  <si>
    <t>AVIN bypassed to AGND with 1µF or larger bypass capacitor placed as close as possible to the AVIN pin, through a low impedance path, to AVIN and AGND pins. Do not bypass to PGND.</t>
  </si>
  <si>
    <t>Must return to AGND because the PGND is noisy and having the capacitor sitting between AVIN and PGND will cause noise to be injected onto the AVIN pin.</t>
  </si>
  <si>
    <t>If single supply (AVIN = PVIN), AVIN tied to PVIN with 10-Ω resistor to create a 10-µs filter.  Also needed if AVIN = VDD5.</t>
  </si>
  <si>
    <t xml:space="preserve">Resistor is used to filter switching noise to limit the noise on AVIN.  </t>
  </si>
  <si>
    <t>Lout</t>
  </si>
  <si>
    <t>Output inductor</t>
  </si>
  <si>
    <t>Inductor properly rated and selected for ripple current relative to full load current between 0.1 and 0.4. The absolute minimum ripple current recommended is 5% the devices rated current.</t>
  </si>
  <si>
    <t>Cout</t>
  </si>
  <si>
    <t>Output capacitors</t>
  </si>
  <si>
    <t>Output capacitors properly rated and selected to support output voltage ripple and load transient requirements. Include derating for ceramic capacitors.</t>
  </si>
  <si>
    <t>AGND</t>
  </si>
  <si>
    <t>Analog ground return for controller.</t>
  </si>
  <si>
    <t>AGND and PGND tied together and connected directly to the thermal pad.</t>
  </si>
  <si>
    <t>This is critical to minimize noise.</t>
  </si>
  <si>
    <t>13, 14, 15, 16, 17, 18, 19, 20</t>
  </si>
  <si>
    <t>PGND</t>
  </si>
  <si>
    <t>Power stage ground return.</t>
  </si>
  <si>
    <t>On Chip Regulator</t>
  </si>
  <si>
    <t>BP1V5</t>
  </si>
  <si>
    <t>Output of the 1.5-V internal regulator.</t>
  </si>
  <si>
    <t>A 1µF or larger bypass capacitor is required between BP1V5 and DRTN.</t>
  </si>
  <si>
    <t>This is critical to stabilize LDO.</t>
  </si>
  <si>
    <t>DRTN</t>
  </si>
  <si>
    <t>Digital bypass return for bypass capacitor for BP1V5.</t>
  </si>
  <si>
    <t xml:space="preserve">DRTN must not be connected to PGND or AGND. </t>
  </si>
  <si>
    <t>Pin is internally connected. Connecting to AGND or PGND grounds externally could create a loop for current to flow and create a voltage differential.</t>
  </si>
  <si>
    <t>VDD5</t>
  </si>
  <si>
    <t>Output of the 5-V internal regulator.</t>
  </si>
  <si>
    <t>VDD5 bypassed to PGND at the thermal pad, through a low impedance path, with 4.7µF or larger bypass capacitor.</t>
  </si>
  <si>
    <t>Provides charge for the gate driver.</t>
  </si>
  <si>
    <t>PMBus</t>
  </si>
  <si>
    <t>PMB_CLK</t>
  </si>
  <si>
    <t>PMBus CLK pin.</t>
  </si>
  <si>
    <t xml:space="preserve">Use this app note to calculate the required pullup for your design. </t>
  </si>
  <si>
    <t>PMB_DATA</t>
  </si>
  <si>
    <t>PMBus DATA pin.</t>
  </si>
  <si>
    <t>SMB_ALRT</t>
  </si>
  <si>
    <t>SMBus alert pin.</t>
  </si>
  <si>
    <t>Misc</t>
  </si>
  <si>
    <t xml:space="preserve">NC </t>
  </si>
  <si>
    <t>Not internally connected.</t>
  </si>
  <si>
    <t>Pin can be left floating or connected to PGND at the thermal pad.</t>
  </si>
  <si>
    <t>Placement or Routing?</t>
  </si>
  <si>
    <t>Remarks</t>
  </si>
  <si>
    <t>29, 30, 31, 32, 33, 34</t>
  </si>
  <si>
    <t>MSEL2, VSEL, ADRSEL, MSEL1, VOSNS, GOSNS</t>
  </si>
  <si>
    <t>Placement</t>
  </si>
  <si>
    <t>Keep signal components local to the device, and place them as close as possible to the pins to which they are connected. These components include the VOSNS and GOSNS series resistors and differential filter capacitor as well as MSEL1, MSEL2, VSEL, and ADRSEL resistors. Those components must be terminated to AGND with a minimum return loop or bypassed to the copper area of a separate low-impedance analog ground (AGND) that is isolated from fast switching voltages and current paths and has single connection to PGND on the thermal pad through the AGND pin.</t>
  </si>
  <si>
    <t>33, 34</t>
  </si>
  <si>
    <t>VOSNS, GOSNS</t>
  </si>
  <si>
    <t>Routing</t>
  </si>
  <si>
    <t>Route the VOSNS and GOSNS lines from the output capacitor bank at the load back to the device pins as a tightly coupled differential pair.  These traces must be kept away from switching or noisy areas which can add differential-mode noise.</t>
  </si>
  <si>
    <t>35, 38, 39, 40</t>
  </si>
  <si>
    <t>VSHARE, SYNC, BCX_CLK, BCX_DATA</t>
  </si>
  <si>
    <t>Use caution when routing of the SYNC, VSHARE, BCX_CLK and BCX_DATA traces for stackable configurations.  The SYNC trace carries a rail-to-rail signal and should be routed away from sensitive analog signals, including the VSHARE, FB signals. The VSHARE traces should also be kept away from fast switching voltages or currents formed by the PVIN, AVIN, SW, BOOT, VDD5 pins.</t>
  </si>
  <si>
    <t>7, 8, 9, 10, 11, 12</t>
  </si>
  <si>
    <t>BOOT, SW</t>
  </si>
  <si>
    <t>Route sensitive traces away from the SW and BOOT pins as these nets contain fast switching voltages and lend easily to capacitive coupling</t>
  </si>
  <si>
    <t>Minimize the SW copper area for best noise performance. Route sensitive traces away from the SW and BOOT pins as these nets contain fast switching voltages and lend easily to capacitive coupling.</t>
  </si>
  <si>
    <t>Snubber component placement is critical for effective ringing reduction.  These components should be on the same layer as the TPS546D24A devices and be kept as close as possible to the SW and PGND copper areas.</t>
  </si>
  <si>
    <t>SW, Cout</t>
  </si>
  <si>
    <t>The output capacitor is the second one which should be considered. Below shows an example of building a “pyramid” arrangement.
Start with some of the ceramic capacitors close to the inductor;
Then build to the bulk capacitors;
Finally, decreasing ceramic capacitors down to the smallest, lowest values close to the load.</t>
  </si>
  <si>
    <t>21, 22, 23, 24, 25, 26</t>
  </si>
  <si>
    <t>PVIN, AVIN</t>
  </si>
  <si>
    <t>The AVIN bypass capacitor should be placed close to the AVIN pin and provide a low-impedance path to PGND at the thermal pad. If AVIN is powered from PVIN for single supply operation, AVIN and PVIN should be separated with a 10-μs R-C filter to reduce PVIN switching noise on AVIN.</t>
  </si>
  <si>
    <t>7, 8, 9, 10, 11, 12, 21, 22, 23, 24, 25, 26, 28</t>
  </si>
  <si>
    <t>BOOT, SW, PVIN, AVIN, VDD5</t>
  </si>
  <si>
    <t>The PGND pin (pin 26) must be directly connected to the thermal pad of the device on the PCB, with a low noise, low-impedance path.</t>
  </si>
  <si>
    <t>13, 14, 15, 16, 17, 18, 19, 20, 37</t>
  </si>
  <si>
    <t>PGND, AGND</t>
  </si>
  <si>
    <t>AGND and PGND tied together and connected directly to the thermal pad</t>
  </si>
  <si>
    <t>4, 5</t>
  </si>
  <si>
    <t>BP1V5, DRTN</t>
  </si>
  <si>
    <t xml:space="preserve">The BP1V5 bypass capacitor should be placed close to the BP1V5 pin and provide a low-impedance path to DRTN. </t>
  </si>
  <si>
    <t>DRTN should not be connected to any other pin or node. DRTN is internally connected to AGND and by external connection to System Ground. Connecting DRTN to PGND or AGND could introduce a ground loop and errant operation.</t>
  </si>
  <si>
    <t>Output of the 5-V internal regulator</t>
  </si>
  <si>
    <t>The VDD5 bypass capacitor carries a large switching current for the gate driver. Bypassing the VDD5 pin to PGND at the thermal pad with a low-impedance path is very critical to the stable operation of the TPS546D24 devices. Place the VDD5 high-frequency bypass capacitors as close as possible to the device pins, with a minimum return loop back to the Thermal Pad.</t>
  </si>
  <si>
    <t>2, 3, 6</t>
  </si>
  <si>
    <t>PMB_DATA, PMB_CLK, SMB_ALRT</t>
  </si>
  <si>
    <t>Keep the pullup resistors close to the pin and rout these signals away from noisy areas and other noise sensitive traces.</t>
  </si>
  <si>
    <t>Vias</t>
  </si>
  <si>
    <t>There is not a specific rule for via’s size. Typically, small size is recommended as it allows vias to be placed together while maintaining connectivity to internal layers. However, it will also increase the cost since drills used for smaller via tend to break more.
The general rule is that designers can pick smallest via size with minimum plated internal diameter and annular ring diameter which do not increase PCB cost. 
A typical example is:
Drilled Hole: 13 mils
Plated Hole: 10 mils (1oz plating reduces a hole size about 3 mils)
Annular Ring: 20 mils</t>
  </si>
  <si>
    <t>Vias help reduce current loop and help thermal dissipation by providing additional copper area for heat to dissipate. Also vias help to reduce the parasitic resistance and inductance caused by long loops through which current flows.</t>
  </si>
  <si>
    <t>Via-to-via spacing</t>
  </si>
  <si>
    <t xml:space="preserve">In order to reduce parasitic parameters’ effect brought by inappropriate vias placement, it is best to space vias out wide enough to allow a minimum width line to round between them. The specific rule is shown below.
• Check minimum trace width and minimum trace to trace spacing;
• Check via’s annular ring;
• Via’s minimum center to center spacing is 1×annular ring+2×minimum trace to trace spacing+1×minimum trace width;
• Drilled Hole: 13 mils
• Plated Hole: 10 mils (1oz plating reduces a hole size about 3 mils)
• Annular Ring: 20 mils
• Minimum spacing between vias and traces: 8 mils
• Minimum line spacing: 8 mils
• Minimum Center to Center Via spacing: 2x 18mils/2 + 2x 7 mils + 7 mils = 18 + 3x 7 = 18 + 21 = 39 mils (1mm)
Its worth pointing out that in the ground under the thermal pad we generally don’t want other signals flowing and we want to maximize thermal and electrical conduction, so we typically space vias closer within the thermal pad.
</t>
  </si>
  <si>
    <t>The distance of a via to its proximate via is critical. When vias are tightly spaced, planes and pours on other layers cannot route between the vias. In this case, current cannot flow in its most direct path with the lowest inductance and resistance. In other words, it will find some ways else which have larger distance to finish the loop. This leads to undesirable parasitic parameters.</t>
  </si>
  <si>
    <t>Via placement</t>
  </si>
  <si>
    <t>Via should be placed near output capacitors to provide the shortest possible loop to minimize parasitic resistance and inductance. It is recommended to position via near terminals of capacitors. Regarding to large package capacitors, for example 0805, 1206 and 1210 packages, vias can be placed under the capacitors. This will further reduce the current loop.</t>
  </si>
  <si>
    <t>Via quantity</t>
  </si>
  <si>
    <t>Depending on via’s size and minimum center-to-center spacing, 2 to 4 vias per capacitor terminal are effective to provide direct connection to internal and bottom layers. It should be noted those vias must be paralleled to lead, as which has been shown below.</t>
  </si>
  <si>
    <t>Validation Options</t>
  </si>
  <si>
    <t>Complete</t>
  </si>
  <si>
    <t>Not Applicable</t>
  </si>
  <si>
    <t>Internal Reference Voltage (VOUT x VOUT_SCALE_LOOP - Warning or Caution - See Comment)</t>
  </si>
  <si>
    <t>User Entered Value</t>
  </si>
  <si>
    <t>Fixed IC Parameter</t>
  </si>
  <si>
    <t>Calculated Parameter</t>
  </si>
  <si>
    <t>Design Calculations</t>
  </si>
  <si>
    <t>Input</t>
  </si>
  <si>
    <t>Recommended</t>
  </si>
  <si>
    <t>Selected Value</t>
  </si>
  <si>
    <t>Calculated with Selected Value</t>
  </si>
  <si>
    <t>Description</t>
  </si>
  <si>
    <r>
      <rPr>
        <b/>
        <sz val="12"/>
        <color rgb="FF9C0006"/>
        <rFont val="Arial"/>
        <family val="2"/>
      </rPr>
      <t>IMPORTANT NOTE:</t>
    </r>
    <r>
      <rPr>
        <sz val="12"/>
        <color rgb="FF9C0006"/>
        <rFont val="Arial"/>
        <family val="2"/>
      </rPr>
      <t xml:space="preserve"> The COMPENSATION_CONFIG settings are limited when using pin strap. The design will be stable but may not be optimized.</t>
    </r>
  </si>
  <si>
    <t>Pinstrap Setting</t>
  </si>
  <si>
    <t>R_Divider</t>
  </si>
  <si>
    <t>R_Bot</t>
  </si>
  <si>
    <t>EEPROM Value</t>
  </si>
  <si>
    <t>kΩ</t>
  </si>
  <si>
    <t>MSEL1 Comp Config</t>
  </si>
  <si>
    <t>ILOOP gain mb = EEPROM; VLOOP gain mb = EEPROM, FSW = EEPROM</t>
  </si>
  <si>
    <t>ILOOP gain mb = EEPROM, VLOOP gain mb = EEPROM</t>
  </si>
  <si>
    <t>ILOOP gain mb = 2, VLOOP gain mb = 0.5</t>
  </si>
  <si>
    <t>ILOOP gain mb = 2, VLOOP gain mb = 1</t>
  </si>
  <si>
    <t>ILOOP gain mb = 2, VLOOP gain mb = 2</t>
  </si>
  <si>
    <t>ILOOP gain mb = 2, VLOOP gain mb = 4</t>
  </si>
  <si>
    <t>ILOOP gain mb = 2, VLOOP gain mb = 8</t>
  </si>
  <si>
    <t>ILOOP gain mb = 3, VLOOP gain mb = 0.5</t>
  </si>
  <si>
    <t>ILOOP gain mb = 3, VLOOP gain mb = 1</t>
  </si>
  <si>
    <t>ILOOP gain mb = 3, VLOOP gain mb = 2</t>
  </si>
  <si>
    <t>ILOOP gain mb = 3, VLOOP gain mb = 4</t>
  </si>
  <si>
    <t>ILOOP gain mb = 3, VLOOP gain mb = 8</t>
  </si>
  <si>
    <t>ILOOP gain mb = 4, VLOOP gain mb = 0.5</t>
  </si>
  <si>
    <t>ILOOP gain mb = 4, VLOOP gain mb = 1</t>
  </si>
  <si>
    <t>ILOOP gain mb = 4, VLOOP gain mb = 2</t>
  </si>
  <si>
    <t>ILOOP gain mb = 4, VLOOP gain mb = 4</t>
  </si>
  <si>
    <t>ILOOP gain mb = 4, VLOOP gain mb = 8</t>
  </si>
  <si>
    <t>ILOOP gain mb = 5, VLOOP gain mb = 0.5</t>
  </si>
  <si>
    <t>ILOOP gain mb = 5, VLOOP gain mb = 1</t>
  </si>
  <si>
    <t>ILOOP gain mb = 5, VLOOP gain mb = 2</t>
  </si>
  <si>
    <t>ILOOP gain mb = 5, VLOOP gain mb = 4</t>
  </si>
  <si>
    <t>ILOOP gain mb = 5, VLOOP gain mb = 8</t>
  </si>
  <si>
    <t>ILOOP gain mb = 6, VLOOP gain mb = 0.5</t>
  </si>
  <si>
    <t>ILOOP gain mb = 6, VLOOP gain mb = 1</t>
  </si>
  <si>
    <t>ILOOP gain mb = 6, VLOOP gain mb = 2</t>
  </si>
  <si>
    <t>ILOOP gain mb = 6, VLOOP gain mb = 4</t>
  </si>
  <si>
    <t>ILOOP gain mb = 6, VLOOP gain mb = 8</t>
  </si>
  <si>
    <t>ILOOP gain mb = 7, VLOOP gain mb = 0.5</t>
  </si>
  <si>
    <t>ILOOP gain mb = 7, VLOOP gain mb = 1</t>
  </si>
  <si>
    <t>ILOOP gain mb = 7, VLOOP gain mb = 2</t>
  </si>
  <si>
    <t>ILOOP gain mb = 7, VLOOP gain mb = 4</t>
  </si>
  <si>
    <t>ILOOP gain mb = 7, VLOOP gain mb = 8</t>
  </si>
  <si>
    <t>ILOOP gain mb = 10, VLOOP gain mb = 2</t>
  </si>
  <si>
    <t>MSEL1 Freq Switch</t>
  </si>
  <si>
    <t>MSEL2 OC FAULT/OC_WARN</t>
  </si>
  <si>
    <t>OCF = 52, OCW = 40</t>
  </si>
  <si>
    <t>OCF = 39, OCW = 30</t>
  </si>
  <si>
    <t>OCF = 26, OCW = 20</t>
  </si>
  <si>
    <t>OCF = 14, OCW = 10</t>
  </si>
  <si>
    <t>MSEL2 TON_RISE</t>
  </si>
  <si>
    <t>Number of Slaves</t>
  </si>
  <si>
    <t>None, stand alone</t>
  </si>
  <si>
    <t>1 Slave, 2 Phases</t>
  </si>
  <si>
    <t>2 Slaves, 3 Phases</t>
  </si>
  <si>
    <t>3 Slaves, 4 Phases</t>
  </si>
  <si>
    <t>VSEL V Range</t>
  </si>
  <si>
    <t>VSEL Vout Command</t>
  </si>
  <si>
    <t>VSEL Vout scale loop</t>
  </si>
  <si>
    <t>ADDRSEL PMB ADDR</t>
  </si>
  <si>
    <t>ADDRSEL Phase shift/sync/IL</t>
  </si>
  <si>
    <t>10h / 16b</t>
  </si>
  <si>
    <t>11h / 17b</t>
  </si>
  <si>
    <t>12h / 18b</t>
  </si>
  <si>
    <t>13h / 19b</t>
  </si>
  <si>
    <t>14h / 20b</t>
  </si>
  <si>
    <t>15h / 21b</t>
  </si>
  <si>
    <t>16h / 22b</t>
  </si>
  <si>
    <t>17h / 23b</t>
  </si>
  <si>
    <t>18h / 24b</t>
  </si>
  <si>
    <t>19h / 25b</t>
  </si>
  <si>
    <t>1Ah / 26b</t>
  </si>
  <si>
    <t>1Bh / 27b</t>
  </si>
  <si>
    <t>1Ch / 28b</t>
  </si>
  <si>
    <t>1Dh / 29b</t>
  </si>
  <si>
    <t>1Eh / 30b</t>
  </si>
  <si>
    <t>1Fh / 31b</t>
  </si>
  <si>
    <t>EEPROMP (24h / 36d)</t>
  </si>
  <si>
    <t>0°, Auto, 0x0020</t>
  </si>
  <si>
    <t>0°, In 0x0040</t>
  </si>
  <si>
    <t>90°, In 0x0041</t>
  </si>
  <si>
    <t>120°, In 0x0031</t>
  </si>
  <si>
    <t>180°, In 0x0042</t>
  </si>
  <si>
    <t>270°, In 0x0043</t>
  </si>
  <si>
    <t>240°, In 0x0032</t>
  </si>
  <si>
    <t>0°, Out, 0x0020</t>
  </si>
  <si>
    <t>180°, Out, 0x0042</t>
  </si>
  <si>
    <t>0.50 to 0.55</t>
  </si>
  <si>
    <t>0.60 to 0.74</t>
  </si>
  <si>
    <t>0.75 to 0.89</t>
  </si>
  <si>
    <t>0.90 to 1.04</t>
  </si>
  <si>
    <t>1.05 to 1.19</t>
  </si>
  <si>
    <t>1.20 to 1.49</t>
  </si>
  <si>
    <t>1.50 to 1.79</t>
  </si>
  <si>
    <t>1.80 to 2.09</t>
  </si>
  <si>
    <t>2.10 to 2.39</t>
  </si>
  <si>
    <t>ILOOP mb = 3, VLOOP mb = 4</t>
  </si>
  <si>
    <t>550.000 kHz</t>
  </si>
  <si>
    <t>52 / 40 A</t>
  </si>
  <si>
    <t>3 ms</t>
  </si>
  <si>
    <t>1 slave</t>
  </si>
  <si>
    <t>0.5 to 1.5 V</t>
  </si>
  <si>
    <t>0.798828125 V</t>
  </si>
  <si>
    <t>24h / 36d</t>
  </si>
  <si>
    <t>0°, Auto Detect SYNC, 0x0020</t>
  </si>
  <si>
    <t>2.40 to 2.99</t>
  </si>
  <si>
    <t>3.00 to 3.59</t>
  </si>
  <si>
    <t>3.60 to 4.19</t>
  </si>
  <si>
    <t>4.20 to 4.76</t>
  </si>
  <si>
    <t>4.80 to 5.39</t>
  </si>
  <si>
    <t>5.40 to 6.00</t>
  </si>
  <si>
    <t>Rd</t>
  </si>
  <si>
    <t>Rb</t>
  </si>
  <si>
    <t xml:space="preserve">Top Resistor: </t>
  </si>
  <si>
    <t xml:space="preserve">
Bottom Resistor: </t>
  </si>
  <si>
    <t>Ω</t>
  </si>
  <si>
    <t xml:space="preserve">Minimum: </t>
  </si>
  <si>
    <t xml:space="preserve">
Maximum: </t>
  </si>
  <si>
    <t>Choose the Output Inductor (Lout)</t>
  </si>
  <si>
    <t>The inductance is selected based on a p-p ripple current target. Smaller L reduces solution size while larger L reduces AC loss.</t>
  </si>
  <si>
    <t>Choose the Output Capacitor (Cout)</t>
  </si>
  <si>
    <t>The output capacitance is deteremind based on the output ripple, transient and stability requirements. These calculations do not support mixed type output capacitors.</t>
  </si>
  <si>
    <t>Choose the Input Capacitor (Cin)</t>
  </si>
  <si>
    <t>The input capacitance is deteremind based on the input ripple requirements. Additional bulk input capacitance may be needed for transients. 0.1µF high frequency bypass capacitors are also required.</t>
  </si>
  <si>
    <t>Current Loop and Voltage Loop Calculations</t>
  </si>
  <si>
    <t>These pins must be connected between stacked devices. If standalone, short to PGND per Table 5 in the datasheet.</t>
  </si>
  <si>
    <t>Inductor Value after derating</t>
  </si>
  <si>
    <t>Phase Position &amp; Total Number of devices in the stack (master+slaves)</t>
  </si>
  <si>
    <t>Master Resistor Selection</t>
  </si>
  <si>
    <t>Slave 1 Resistor Selection</t>
  </si>
  <si>
    <t>Slave 3 Resistor Selection</t>
  </si>
  <si>
    <t>Slave 2 Resistor Selection</t>
  </si>
  <si>
    <t>Recommended Connection</t>
  </si>
  <si>
    <t>Rbot (Ω)</t>
  </si>
  <si>
    <t>Rtop (Ω)</t>
  </si>
  <si>
    <t>180°, 2</t>
  </si>
  <si>
    <t>120°, 3</t>
  </si>
  <si>
    <t>90°, 4</t>
  </si>
  <si>
    <t>240°, 3</t>
  </si>
  <si>
    <t>180°, 4</t>
  </si>
  <si>
    <t>270°, 4</t>
  </si>
  <si>
    <t>L(target)</t>
  </si>
  <si>
    <t>Recommended target inductor value (Inductor ripple 30% of full load)</t>
  </si>
  <si>
    <t>Selected input capacitance</t>
  </si>
  <si>
    <t>Calculated input voltage ripple</t>
  </si>
  <si>
    <t>Pin Configuration when Shorted</t>
  </si>
  <si>
    <t>Pin Configuration when Floating</t>
  </si>
  <si>
    <t>Code to achieve Selected Value</t>
  </si>
  <si>
    <t>CATFISH  Loop model</t>
  </si>
  <si>
    <t>Iout_max</t>
  </si>
  <si>
    <t>40 for d24a ,20 for b24a, 10 for a24a</t>
  </si>
  <si>
    <t>N_ph</t>
  </si>
  <si>
    <t>GM_IC</t>
  </si>
  <si>
    <t>Rv_IC</t>
  </si>
  <si>
    <t>Cp_IC</t>
  </si>
  <si>
    <t>Rint_IC</t>
  </si>
  <si>
    <t>Cint_IC</t>
  </si>
  <si>
    <t>AMID_IC</t>
  </si>
  <si>
    <t xml:space="preserve"> Current Compensator mid-band gain</t>
  </si>
  <si>
    <t>(GM_IC)*(Rv_IC)</t>
  </si>
  <si>
    <t>wz1_IC</t>
  </si>
  <si>
    <t>Current compensator zero frequency</t>
  </si>
  <si>
    <t>1/(AMID_IC*(Rint_IC)*(Cint_IC))</t>
  </si>
  <si>
    <t>wp1_IC</t>
  </si>
  <si>
    <t>Current Compensator pole frequency</t>
  </si>
  <si>
    <t>1/((Rv_IC)*(Cp_IC))</t>
  </si>
  <si>
    <t>Rload</t>
  </si>
  <si>
    <t>C_cer</t>
  </si>
  <si>
    <t>Single ceramic Cout capacitance</t>
  </si>
  <si>
    <t>ESR_cer</t>
  </si>
  <si>
    <t>Single ceramic Cout ESR</t>
  </si>
  <si>
    <t>N_cer</t>
  </si>
  <si>
    <t>Number of ceramic capacitor</t>
  </si>
  <si>
    <t>C_ele</t>
  </si>
  <si>
    <t>Single electroletic Cout capacitance</t>
  </si>
  <si>
    <t>ESR_ele</t>
  </si>
  <si>
    <t>Single electroletic Cout  ESR</t>
  </si>
  <si>
    <t>N_ele</t>
  </si>
  <si>
    <t xml:space="preserve">Number of Cout electroletic capacitor </t>
  </si>
  <si>
    <t>L</t>
  </si>
  <si>
    <t>MOD</t>
  </si>
  <si>
    <t>MOD=5.5/Vin,</t>
  </si>
  <si>
    <t>K</t>
  </si>
  <si>
    <t>(K = 1 for 40A, 2 for 20A and 10A)</t>
  </si>
  <si>
    <t>RCSA</t>
  </si>
  <si>
    <t xml:space="preserve">RCSR  </t>
  </si>
  <si>
    <t>GM_VC</t>
  </si>
  <si>
    <t>for converting into rad/s</t>
  </si>
  <si>
    <t>Rv_VC</t>
  </si>
  <si>
    <t>Cp_VC</t>
  </si>
  <si>
    <t>Rint_VC</t>
  </si>
  <si>
    <t>Rint_VC=4e+06;</t>
  </si>
  <si>
    <t>Cint_VC</t>
  </si>
  <si>
    <t>Cint_VC=18.75e-12;</t>
  </si>
  <si>
    <t>AMID_VC</t>
  </si>
  <si>
    <t xml:space="preserve"> Voltage Compensator mid-band gain</t>
  </si>
  <si>
    <t>AMID_VC=GM_VC*Rv_VC</t>
  </si>
  <si>
    <t>wz1_VC</t>
  </si>
  <si>
    <t>Voltage compensator zero frequency</t>
  </si>
  <si>
    <t>wz1_VC=1/(AMID_VC*Rint_VC*Cint_VC)</t>
  </si>
  <si>
    <t>wp1_VC</t>
  </si>
  <si>
    <t xml:space="preserve"> Voltage Compensator pole frequency</t>
  </si>
  <si>
    <t>wp1_VC=1/(Rv_VC*Cp_VC)</t>
  </si>
  <si>
    <t>RSA</t>
  </si>
  <si>
    <t xml:space="preserve">  Overall current loop loop gain</t>
  </si>
  <si>
    <t>Overall loop</t>
  </si>
  <si>
    <t>VFBAMP</t>
  </si>
  <si>
    <t>Vshare to inductor current transfer function</t>
  </si>
  <si>
    <t>IFBAMP</t>
  </si>
  <si>
    <t>FF_IFBAMP</t>
  </si>
  <si>
    <t>Gid</t>
  </si>
  <si>
    <t>TCL</t>
  </si>
  <si>
    <t>Zout</t>
  </si>
  <si>
    <t>Zout_cer</t>
  </si>
  <si>
    <t>Zout_ele</t>
  </si>
  <si>
    <t>Frequency Range(in rad/s)</t>
  </si>
  <si>
    <t>Frequency Range</t>
  </si>
  <si>
    <t>T_VL=VFBAMP*H_vsh2i_FF*N_ph*Zout*RSA</t>
  </si>
  <si>
    <t>AMID_VC*wz1_VC*(s/wz1_VC+1)/(s^2/wp1_VC+s)</t>
  </si>
  <si>
    <t>H_vsh2i_FF=((IFBAMP+FF_IFBAMP)*MOD*Gid)/(1+T_CL);</t>
  </si>
  <si>
    <t>AMID_IC*wz1_IC*(s/wz1_IC+1)/(s^2/w_p1_IC+s)</t>
  </si>
  <si>
    <t>1/(s*Rv_IC*Cp_IC+1);</t>
  </si>
  <si>
    <t>Gid=Vin/(L*s+Zout);</t>
  </si>
  <si>
    <t>IFBAMP*MOD*Gid*RCSA</t>
  </si>
  <si>
    <t xml:space="preserve">  </t>
  </si>
  <si>
    <t>Zout=1/((1/Zout_cer)+1/(Zout_ele)+1/R);</t>
  </si>
  <si>
    <t>(ESR_cer/N_cer)+1/(C_cer*N_cer*s)</t>
  </si>
  <si>
    <t>(ESR_ele/N_ele)+1/(C_ele*N_ele*s)</t>
  </si>
  <si>
    <t>Total_gain</t>
  </si>
  <si>
    <t>Total_phase*</t>
  </si>
  <si>
    <t>Cout Capacitor</t>
  </si>
  <si>
    <t>Phase Margin</t>
  </si>
  <si>
    <t>Frequency (kHz)</t>
  </si>
  <si>
    <t>Bandwidth (kHz)</t>
  </si>
  <si>
    <t>Total Phase Margin</t>
  </si>
  <si>
    <t>Gain Lookup</t>
  </si>
  <si>
    <t>Phase Lookup</t>
  </si>
  <si>
    <t>Gain Margin (dB)</t>
  </si>
  <si>
    <t>Loop Bandwidth</t>
  </si>
  <si>
    <t>Loop Phase Margin</t>
  </si>
  <si>
    <t>Loop Gain Margin</t>
  </si>
  <si>
    <t>dB</t>
  </si>
  <si>
    <t>degrees</t>
  </si>
  <si>
    <t>Loop Performance Based on Custom Programmed Compensation</t>
  </si>
  <si>
    <t>Estimated Voltage Loop Bandwidth (See 142 C for detailed Loop response bandwidth)</t>
  </si>
  <si>
    <t>Low Frequency Ripple</t>
  </si>
  <si>
    <t>Total Output Ripple</t>
  </si>
  <si>
    <t>Estimated Low Frequency Ripple</t>
  </si>
  <si>
    <t>Estimated Total Ripple - Including Switching Frequency and Low Frequency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</si>
</sst>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
    <numFmt numFmtId="165" formatCode="0.0"/>
    <numFmt numFmtId="166" formatCode="_(* #,##0_);_(* \(#,##0\);_(* &quot;-&quot;??_);_(@_)"/>
    <numFmt numFmtId="167" formatCode="0.0000"/>
    <numFmt numFmtId="168" formatCode="0.0000000000E+00"/>
  </numFmts>
  <fonts count="29">
    <font>
      <sz val="11"/>
      <color theme="1"/>
      <name val="Calibri"/>
      <family val="2"/>
      <scheme val="minor"/>
    </font>
    <font>
      <sz val="11"/>
      <color theme="0"/>
      <name val="Calibri"/>
      <family val="2"/>
      <scheme val="minor"/>
    </font>
    <font>
      <sz val="9"/>
      <color indexed="81"/>
      <name val="Tahoma"/>
      <family val="2"/>
    </font>
    <font>
      <sz val="11"/>
      <color theme="1"/>
      <name val="Calibri"/>
      <family val="2"/>
      <scheme val="minor"/>
    </font>
    <font>
      <sz val="11"/>
      <name val="Calibri"/>
      <family val="2"/>
      <scheme val="minor"/>
    </font>
    <font>
      <sz val="11"/>
      <color rgb="FF9C0006"/>
      <name val="Calibri"/>
      <family val="2"/>
      <scheme val="minor"/>
    </font>
    <font>
      <b/>
      <sz val="11"/>
      <color theme="1"/>
      <name val="Calibri"/>
      <family val="2"/>
      <scheme val="minor"/>
    </font>
    <font>
      <u/>
      <sz val="11"/>
      <color theme="10"/>
      <name val="Calibri"/>
      <family val="2"/>
      <scheme val="minor"/>
    </font>
    <font>
      <sz val="10"/>
      <name val="Arial"/>
      <family val="2"/>
    </font>
    <font>
      <sz val="10"/>
      <color theme="1"/>
      <name val="Calibri"/>
      <family val="2"/>
      <scheme val="minor"/>
    </font>
    <font>
      <sz val="12"/>
      <color theme="1"/>
      <name val="Arial"/>
      <family val="2"/>
    </font>
    <font>
      <sz val="12"/>
      <color rgb="FFCC9900"/>
      <name val="Arial"/>
      <family val="2"/>
    </font>
    <font>
      <sz val="12"/>
      <color rgb="FFFF0000"/>
      <name val="Arial"/>
      <family val="2"/>
    </font>
    <font>
      <sz val="11"/>
      <color theme="1"/>
      <name val="Arial"/>
      <family val="2"/>
    </font>
    <font>
      <sz val="11"/>
      <color theme="0"/>
      <name val="Arial"/>
      <family val="2"/>
    </font>
    <font>
      <sz val="11"/>
      <name val="Arial"/>
      <family val="2"/>
    </font>
    <font>
      <sz val="12"/>
      <color rgb="FF9C0006"/>
      <name val="Arial"/>
      <family val="2"/>
    </font>
    <font>
      <b/>
      <sz val="12"/>
      <color rgb="FF9C0006"/>
      <name val="Arial"/>
      <family val="2"/>
    </font>
    <font>
      <b/>
      <sz val="11"/>
      <color rgb="FFFF0000"/>
      <name val="Arial"/>
      <family val="2"/>
    </font>
    <font>
      <b/>
      <sz val="12"/>
      <color rgb="FFFF0000"/>
      <name val="Arial"/>
      <family val="2"/>
    </font>
    <font>
      <sz val="10"/>
      <color theme="1"/>
      <name val="Arial"/>
      <family val="2"/>
    </font>
    <font>
      <b/>
      <sz val="12"/>
      <color theme="0"/>
      <name val="Arial"/>
      <family val="2"/>
    </font>
    <font>
      <b/>
      <sz val="11"/>
      <color theme="0"/>
      <name val="Arial"/>
      <family val="2"/>
    </font>
    <font>
      <sz val="10"/>
      <color indexed="12"/>
      <name val="Arial"/>
      <family val="2"/>
    </font>
    <font>
      <b/>
      <u/>
      <sz val="18"/>
      <color rgb="FFFF0000"/>
      <name val="Arial"/>
      <family val="2"/>
    </font>
    <font>
      <b/>
      <sz val="10"/>
      <name val="Arial"/>
      <family val="2"/>
    </font>
    <font>
      <sz val="10"/>
      <color rgb="FF000000"/>
      <name val="Courier New"/>
      <family val="3"/>
    </font>
    <font>
      <b/>
      <sz val="11"/>
      <color rgb="FF1F497D"/>
      <name val="Calibri"/>
      <family val="2"/>
      <scheme val="minor"/>
    </font>
    <font>
      <sz val="9"/>
      <name val="Calibri"/>
      <family val="3"/>
      <charset val="136"/>
      <scheme val="minor"/>
    </font>
  </fonts>
  <fills count="20">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F8F573"/>
        <bgColor indexed="64"/>
      </patternFill>
    </fill>
    <fill>
      <patternFill patternType="solid">
        <fgColor rgb="FFFFCC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C7CE"/>
      </patternFill>
    </fill>
    <fill>
      <patternFill patternType="solid">
        <fgColor theme="0"/>
        <bgColor indexed="64"/>
      </patternFill>
    </fill>
    <fill>
      <patternFill patternType="solid">
        <fgColor rgb="FFFF0000"/>
        <bgColor indexed="64"/>
      </patternFill>
    </fill>
    <fill>
      <patternFill patternType="solid">
        <fgColor theme="1" tint="0.249977111117893"/>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25">
    <xf numFmtId="0" fontId="0" fillId="0" borderId="0"/>
    <xf numFmtId="43" fontId="3" fillId="0" borderId="0" applyFont="0" applyFill="0" applyBorder="0" applyAlignment="0" applyProtection="0"/>
    <xf numFmtId="0" fontId="5" fillId="16" borderId="0" applyNumberFormat="0" applyBorder="0" applyAlignment="0" applyProtection="0"/>
    <xf numFmtId="0" fontId="7" fillId="0" borderId="0" applyNumberForma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cellStyleXfs>
  <cellXfs count="519">
    <xf numFmtId="0" fontId="0" fillId="0" borderId="0" xfId="0"/>
    <xf numFmtId="0" fontId="0" fillId="0" borderId="0" xfId="0" applyFill="1" applyBorder="1"/>
    <xf numFmtId="0" fontId="0" fillId="0" borderId="1" xfId="0" applyBorder="1" applyAlignment="1">
      <alignment horizontal="center"/>
    </xf>
    <xf numFmtId="0" fontId="0" fillId="0" borderId="1" xfId="0" applyBorder="1" applyAlignment="1">
      <alignment horizontal="center"/>
    </xf>
    <xf numFmtId="2" fontId="0" fillId="0" borderId="0" xfId="0" applyNumberFormat="1"/>
    <xf numFmtId="0" fontId="0" fillId="0" borderId="1" xfId="0" applyBorder="1"/>
    <xf numFmtId="0" fontId="0" fillId="0" borderId="1" xfId="0" applyBorder="1" applyAlignment="1">
      <alignment horizontal="center" vertical="center"/>
    </xf>
    <xf numFmtId="0" fontId="0" fillId="5" borderId="1" xfId="0" applyFill="1" applyBorder="1" applyProtection="1">
      <protection locked="0"/>
    </xf>
    <xf numFmtId="0" fontId="0" fillId="5" borderId="1" xfId="0" applyFill="1" applyBorder="1" applyAlignment="1">
      <alignment horizontal="center"/>
    </xf>
    <xf numFmtId="0" fontId="0" fillId="0" borderId="1" xfId="0" applyBorder="1" applyAlignment="1">
      <alignment horizontal="center"/>
    </xf>
    <xf numFmtId="49" fontId="0" fillId="0" borderId="0" xfId="0" applyNumberFormat="1"/>
    <xf numFmtId="164" fontId="0" fillId="0" borderId="0" xfId="0" applyNumberFormat="1"/>
    <xf numFmtId="0" fontId="0" fillId="0" borderId="0" xfId="0" applyNumberFormat="1"/>
    <xf numFmtId="0" fontId="1" fillId="0" borderId="0" xfId="0" applyFont="1" applyFill="1" applyBorder="1"/>
    <xf numFmtId="0" fontId="0" fillId="0" borderId="0" xfId="0" applyFont="1" applyBorder="1" applyAlignment="1" applyProtection="1">
      <alignment wrapText="1"/>
      <protection locked="0"/>
    </xf>
    <xf numFmtId="0" fontId="0" fillId="0" borderId="0" xfId="0" applyFont="1" applyBorder="1" applyProtection="1">
      <protection locked="0"/>
    </xf>
    <xf numFmtId="0" fontId="0" fillId="0" borderId="0" xfId="0" applyFont="1" applyBorder="1" applyAlignment="1" applyProtection="1">
      <alignment wrapText="1"/>
    </xf>
    <xf numFmtId="0" fontId="0" fillId="0" borderId="0" xfId="0" applyFont="1" applyBorder="1" applyProtection="1"/>
    <xf numFmtId="0" fontId="0" fillId="0" borderId="1" xfId="0" applyFont="1" applyFill="1" applyBorder="1" applyAlignment="1" applyProtection="1">
      <alignment horizontal="left" vertical="top"/>
    </xf>
    <xf numFmtId="0" fontId="0" fillId="0" borderId="1" xfId="0" applyFont="1" applyBorder="1" applyAlignment="1" applyProtection="1">
      <alignment vertical="top" wrapText="1"/>
    </xf>
    <xf numFmtId="0" fontId="0" fillId="0" borderId="1" xfId="0" applyFont="1" applyFill="1" applyBorder="1" applyAlignment="1" applyProtection="1">
      <alignment horizontal="left" vertical="top" wrapText="1"/>
    </xf>
    <xf numFmtId="0" fontId="0" fillId="0" borderId="1" xfId="0" applyFont="1" applyFill="1" applyBorder="1" applyAlignment="1" applyProtection="1">
      <alignment horizontal="center" vertical="center" wrapText="1"/>
      <protection locked="0"/>
    </xf>
    <xf numFmtId="0" fontId="0" fillId="0" borderId="0" xfId="0" applyFont="1" applyFill="1" applyBorder="1" applyProtection="1"/>
    <xf numFmtId="0" fontId="0" fillId="0" borderId="14" xfId="0" applyFont="1" applyFill="1" applyBorder="1" applyAlignment="1" applyProtection="1">
      <alignment horizontal="left" vertical="top"/>
    </xf>
    <xf numFmtId="0" fontId="0" fillId="0" borderId="1" xfId="0" applyFont="1" applyBorder="1" applyAlignment="1" applyProtection="1">
      <alignment horizontal="left" vertical="top" wrapText="1"/>
    </xf>
    <xf numFmtId="0" fontId="0" fillId="0" borderId="0" xfId="0" applyFont="1" applyFill="1" applyBorder="1" applyAlignment="1" applyProtection="1">
      <alignment wrapText="1"/>
      <protection locked="0"/>
    </xf>
    <xf numFmtId="0" fontId="0" fillId="0" borderId="0" xfId="0" applyFont="1" applyFill="1" applyBorder="1" applyAlignment="1" applyProtection="1">
      <alignment horizontal="left" vertical="top"/>
    </xf>
    <xf numFmtId="0" fontId="0" fillId="0" borderId="0" xfId="0" applyFont="1" applyFill="1" applyBorder="1" applyAlignment="1" applyProtection="1">
      <alignment horizontal="left" vertical="top" wrapText="1"/>
    </xf>
    <xf numFmtId="0" fontId="0" fillId="0" borderId="0" xfId="0" applyFont="1" applyBorder="1" applyAlignment="1" applyProtection="1">
      <alignment horizontal="left" vertical="top" wrapText="1"/>
    </xf>
    <xf numFmtId="0" fontId="0" fillId="0" borderId="0" xfId="0" applyFont="1" applyBorder="1" applyAlignment="1" applyProtection="1">
      <alignment horizontal="center" vertical="center" wrapText="1"/>
    </xf>
    <xf numFmtId="0" fontId="0" fillId="0" borderId="0" xfId="0" applyFont="1" applyAlignment="1" applyProtection="1">
      <alignment horizontal="center" vertical="center"/>
    </xf>
    <xf numFmtId="0" fontId="0" fillId="0" borderId="0" xfId="0" applyFont="1" applyFill="1" applyBorder="1" applyAlignment="1" applyProtection="1">
      <alignment wrapText="1"/>
    </xf>
    <xf numFmtId="0" fontId="7" fillId="0" borderId="0" xfId="3" quotePrefix="1" applyFont="1" applyFill="1" applyBorder="1" applyAlignment="1" applyProtection="1">
      <alignment wrapText="1"/>
      <protection locked="0"/>
    </xf>
    <xf numFmtId="0" fontId="0" fillId="0" borderId="0" xfId="0" applyFont="1" applyAlignment="1" applyProtection="1">
      <alignment vertical="top" wrapText="1"/>
    </xf>
    <xf numFmtId="0" fontId="0" fillId="0" borderId="0" xfId="0" applyFont="1" applyFill="1" applyBorder="1" applyAlignment="1" applyProtection="1">
      <alignment horizontal="center" vertical="center" wrapText="1"/>
    </xf>
    <xf numFmtId="0" fontId="7" fillId="0" borderId="0" xfId="3" applyFont="1" applyFill="1" applyBorder="1" applyProtection="1"/>
    <xf numFmtId="0" fontId="4" fillId="0" borderId="0" xfId="0" applyFont="1" applyFill="1" applyBorder="1" applyAlignment="1" applyProtection="1">
      <alignment horizontal="center" vertical="center" wrapText="1"/>
    </xf>
    <xf numFmtId="0" fontId="0" fillId="0" borderId="1" xfId="0" applyFont="1" applyFill="1" applyBorder="1" applyProtection="1"/>
    <xf numFmtId="0" fontId="0" fillId="0" borderId="1" xfId="0" applyFont="1" applyBorder="1" applyAlignment="1" applyProtection="1">
      <alignment horizontal="left" vertical="top"/>
    </xf>
    <xf numFmtId="0" fontId="0" fillId="0" borderId="1" xfId="0" applyFont="1" applyBorder="1" applyProtection="1"/>
    <xf numFmtId="0" fontId="0" fillId="0" borderId="36" xfId="0" applyFont="1" applyBorder="1" applyAlignment="1" applyProtection="1">
      <alignment vertical="top" wrapText="1"/>
    </xf>
    <xf numFmtId="0" fontId="0" fillId="0" borderId="0" xfId="0" applyFont="1" applyBorder="1" applyAlignment="1" applyProtection="1">
      <alignment horizontal="left" vertical="top"/>
    </xf>
    <xf numFmtId="0" fontId="0" fillId="0" borderId="0" xfId="0" applyFont="1" applyBorder="1" applyAlignment="1" applyProtection="1">
      <alignment horizontal="center" vertical="center"/>
    </xf>
    <xf numFmtId="0" fontId="0" fillId="0" borderId="0" xfId="0" applyFont="1" applyAlignment="1" applyProtection="1">
      <alignment horizontal="center" vertical="center" wrapText="1"/>
    </xf>
    <xf numFmtId="0" fontId="0" fillId="0" borderId="0" xfId="0" applyFont="1" applyProtection="1"/>
    <xf numFmtId="0" fontId="0" fillId="0" borderId="0" xfId="0" applyFont="1" applyAlignment="1" applyProtection="1">
      <alignment wrapText="1"/>
      <protection locked="0"/>
    </xf>
    <xf numFmtId="0" fontId="4" fillId="0" borderId="0" xfId="0" applyFont="1" applyFill="1" applyProtection="1"/>
    <xf numFmtId="0" fontId="0" fillId="0" borderId="0" xfId="0" applyFont="1" applyFill="1" applyProtection="1"/>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vertical="top" wrapText="1"/>
    </xf>
    <xf numFmtId="0" fontId="4" fillId="0" borderId="0" xfId="0" applyFont="1" applyFill="1" applyAlignment="1" applyProtection="1">
      <alignment wrapText="1"/>
    </xf>
    <xf numFmtId="0" fontId="0" fillId="0" borderId="0" xfId="0" applyFont="1" applyFill="1" applyAlignment="1" applyProtection="1">
      <alignment horizontal="left" vertical="top"/>
    </xf>
    <xf numFmtId="0" fontId="0" fillId="0" borderId="0" xfId="0" applyFont="1" applyFill="1" applyAlignment="1" applyProtection="1">
      <alignment wrapText="1"/>
    </xf>
    <xf numFmtId="0" fontId="0" fillId="0" borderId="0" xfId="0" applyFont="1" applyAlignment="1" applyProtection="1">
      <alignment wrapText="1"/>
    </xf>
    <xf numFmtId="0" fontId="0" fillId="0" borderId="0" xfId="0" applyAlignment="1" applyProtection="1">
      <alignment horizontal="center" vertical="center"/>
    </xf>
    <xf numFmtId="0" fontId="0" fillId="0" borderId="0" xfId="0" applyFont="1" applyFill="1" applyAlignment="1" applyProtection="1">
      <alignment horizontal="left" vertical="top" wrapText="1"/>
    </xf>
    <xf numFmtId="0" fontId="0" fillId="0" borderId="0" xfId="0" applyFont="1" applyFill="1" applyAlignment="1" applyProtection="1">
      <alignment horizontal="center" vertical="center"/>
    </xf>
    <xf numFmtId="0" fontId="0" fillId="0" borderId="0" xfId="0"/>
    <xf numFmtId="0" fontId="10" fillId="5" borderId="1" xfId="0" applyFont="1" applyFill="1" applyBorder="1" applyAlignment="1" applyProtection="1">
      <alignment vertical="center"/>
    </xf>
    <xf numFmtId="0" fontId="10" fillId="9" borderId="1" xfId="0" applyFont="1" applyFill="1" applyBorder="1" applyAlignment="1" applyProtection="1">
      <alignment vertical="center"/>
    </xf>
    <xf numFmtId="0" fontId="10" fillId="4" borderId="1" xfId="0" applyFont="1" applyFill="1" applyBorder="1" applyAlignment="1" applyProtection="1">
      <alignment vertical="center"/>
    </xf>
    <xf numFmtId="0" fontId="10" fillId="13" borderId="1" xfId="0" applyFont="1" applyFill="1" applyBorder="1" applyAlignment="1" applyProtection="1">
      <alignment vertical="center"/>
    </xf>
    <xf numFmtId="0" fontId="11" fillId="6" borderId="1" xfId="0" applyFont="1" applyFill="1" applyBorder="1" applyAlignment="1" applyProtection="1">
      <alignment vertical="center"/>
    </xf>
    <xf numFmtId="0" fontId="12" fillId="7" borderId="1" xfId="0" applyFont="1" applyFill="1" applyBorder="1" applyAlignment="1" applyProtection="1">
      <alignment vertical="center"/>
    </xf>
    <xf numFmtId="0" fontId="13" fillId="0" borderId="0" xfId="0" applyFont="1"/>
    <xf numFmtId="0" fontId="13" fillId="5" borderId="1" xfId="0" applyFont="1" applyFill="1" applyBorder="1" applyAlignment="1" applyProtection="1">
      <alignment horizontal="center"/>
      <protection locked="0"/>
    </xf>
    <xf numFmtId="0" fontId="13" fillId="0" borderId="1" xfId="0" applyFont="1" applyFill="1" applyBorder="1" applyAlignment="1" applyProtection="1">
      <alignment horizontal="center"/>
      <protection locked="0"/>
    </xf>
    <xf numFmtId="0" fontId="13" fillId="0" borderId="1" xfId="0" applyFont="1" applyFill="1" applyBorder="1" applyAlignment="1">
      <alignment horizontal="center"/>
    </xf>
    <xf numFmtId="0" fontId="13" fillId="0" borderId="1" xfId="0" applyFont="1" applyBorder="1"/>
    <xf numFmtId="0" fontId="13" fillId="0" borderId="17" xfId="0" applyFont="1" applyBorder="1"/>
    <xf numFmtId="0" fontId="13" fillId="0" borderId="27" xfId="0" applyFont="1" applyBorder="1"/>
    <xf numFmtId="0" fontId="13" fillId="0" borderId="16" xfId="0" applyFont="1" applyBorder="1"/>
    <xf numFmtId="0" fontId="13" fillId="0" borderId="22" xfId="0" applyFont="1" applyBorder="1"/>
    <xf numFmtId="0" fontId="13" fillId="8" borderId="1" xfId="0" applyFont="1" applyFill="1" applyBorder="1" applyAlignment="1">
      <alignment horizontal="center"/>
    </xf>
    <xf numFmtId="0" fontId="13" fillId="0" borderId="1" xfId="0" applyFont="1" applyBorder="1" applyAlignment="1">
      <alignment horizontal="center"/>
    </xf>
    <xf numFmtId="164" fontId="13" fillId="0" borderId="1" xfId="0" applyNumberFormat="1" applyFont="1" applyFill="1" applyBorder="1" applyAlignment="1">
      <alignment horizontal="center"/>
    </xf>
    <xf numFmtId="0" fontId="13" fillId="0" borderId="17" xfId="0" applyFont="1" applyBorder="1" applyAlignment="1">
      <alignment horizontal="center"/>
    </xf>
    <xf numFmtId="0" fontId="13" fillId="0" borderId="36" xfId="0" applyFont="1" applyFill="1" applyBorder="1" applyAlignment="1" applyProtection="1">
      <alignment horizontal="center"/>
      <protection locked="0"/>
    </xf>
    <xf numFmtId="0" fontId="13" fillId="5" borderId="36" xfId="0" applyFont="1" applyFill="1" applyBorder="1" applyAlignment="1" applyProtection="1">
      <alignment horizontal="center" vertical="top"/>
      <protection locked="0"/>
    </xf>
    <xf numFmtId="2" fontId="13" fillId="0" borderId="1" xfId="0" applyNumberFormat="1" applyFont="1" applyFill="1" applyBorder="1" applyAlignment="1" applyProtection="1">
      <alignment horizontal="center"/>
      <protection locked="0"/>
    </xf>
    <xf numFmtId="2" fontId="13" fillId="5" borderId="1" xfId="0" applyNumberFormat="1" applyFont="1" applyFill="1" applyBorder="1" applyAlignment="1" applyProtection="1">
      <alignment horizontal="center"/>
      <protection locked="0"/>
    </xf>
    <xf numFmtId="0" fontId="13" fillId="0" borderId="27" xfId="0" applyFont="1" applyBorder="1" applyAlignment="1">
      <alignment horizontal="center"/>
    </xf>
    <xf numFmtId="0" fontId="15" fillId="0" borderId="0" xfId="0" applyFont="1"/>
    <xf numFmtId="0" fontId="14" fillId="10" borderId="22" xfId="0" applyFont="1" applyFill="1" applyBorder="1" applyAlignment="1">
      <alignment horizontal="center"/>
    </xf>
    <xf numFmtId="0" fontId="14" fillId="10" borderId="1" xfId="0" applyFont="1" applyFill="1" applyBorder="1" applyAlignment="1">
      <alignment horizontal="center"/>
    </xf>
    <xf numFmtId="0" fontId="14" fillId="10" borderId="23" xfId="0" applyFont="1" applyFill="1" applyBorder="1" applyAlignment="1">
      <alignment horizontal="center"/>
    </xf>
    <xf numFmtId="0" fontId="14" fillId="10" borderId="19" xfId="0" applyFont="1" applyFill="1" applyBorder="1" applyAlignment="1">
      <alignment horizontal="center"/>
    </xf>
    <xf numFmtId="0" fontId="14" fillId="10" borderId="20" xfId="0" applyFont="1" applyFill="1" applyBorder="1" applyAlignment="1">
      <alignment horizontal="center"/>
    </xf>
    <xf numFmtId="0" fontId="14" fillId="10" borderId="21" xfId="0" applyFont="1" applyFill="1" applyBorder="1" applyAlignment="1">
      <alignment horizontal="center"/>
    </xf>
    <xf numFmtId="0" fontId="15" fillId="3" borderId="22" xfId="0" applyFont="1" applyFill="1" applyBorder="1" applyAlignment="1">
      <alignment horizontal="left"/>
    </xf>
    <xf numFmtId="0" fontId="15" fillId="3" borderId="1" xfId="0" applyFont="1" applyFill="1" applyBorder="1" applyAlignment="1">
      <alignment horizontal="center"/>
    </xf>
    <xf numFmtId="0" fontId="15" fillId="3" borderId="23" xfId="0" applyFont="1" applyFill="1" applyBorder="1" applyAlignment="1">
      <alignment horizontal="center"/>
    </xf>
    <xf numFmtId="0" fontId="15" fillId="11" borderId="22" xfId="0" applyFont="1" applyFill="1" applyBorder="1" applyAlignment="1">
      <alignment horizontal="center" vertical="center"/>
    </xf>
    <xf numFmtId="166" fontId="15" fillId="11" borderId="1" xfId="1" applyNumberFormat="1" applyFont="1" applyFill="1" applyBorder="1" applyAlignment="1">
      <alignment horizontal="center" vertical="center"/>
    </xf>
    <xf numFmtId="166" fontId="15" fillId="11" borderId="23" xfId="1" applyNumberFormat="1" applyFont="1" applyFill="1" applyBorder="1" applyAlignment="1">
      <alignment horizontal="center" vertical="center"/>
    </xf>
    <xf numFmtId="0" fontId="13" fillId="15" borderId="17" xfId="0" applyFont="1" applyFill="1" applyBorder="1" applyAlignment="1">
      <alignment horizontal="center"/>
    </xf>
    <xf numFmtId="0" fontId="15" fillId="4" borderId="22" xfId="0" applyFont="1" applyFill="1" applyBorder="1"/>
    <xf numFmtId="0" fontId="15" fillId="4" borderId="23" xfId="0" applyFont="1" applyFill="1" applyBorder="1"/>
    <xf numFmtId="0" fontId="15" fillId="0" borderId="22" xfId="0" applyFont="1" applyBorder="1" applyAlignment="1">
      <alignment horizontal="center" vertical="center"/>
    </xf>
    <xf numFmtId="0" fontId="15" fillId="0" borderId="1" xfId="0" applyFont="1" applyBorder="1" applyAlignment="1">
      <alignment horizontal="center" vertical="center"/>
    </xf>
    <xf numFmtId="0" fontId="15" fillId="0" borderId="23" xfId="0" applyFont="1" applyBorder="1" applyAlignment="1">
      <alignment horizontal="center" vertical="center"/>
    </xf>
    <xf numFmtId="0" fontId="13" fillId="0" borderId="26" xfId="0" applyFont="1" applyBorder="1"/>
    <xf numFmtId="0" fontId="13" fillId="15" borderId="27" xfId="0" applyFont="1" applyFill="1" applyBorder="1" applyAlignment="1">
      <alignment horizontal="center"/>
    </xf>
    <xf numFmtId="0" fontId="15" fillId="11" borderId="1" xfId="0" applyFont="1" applyFill="1" applyBorder="1" applyAlignment="1">
      <alignment horizontal="center" vertical="center"/>
    </xf>
    <xf numFmtId="0" fontId="15" fillId="11" borderId="23" xfId="0" applyFont="1" applyFill="1" applyBorder="1" applyAlignment="1">
      <alignment horizontal="center" vertical="center"/>
    </xf>
    <xf numFmtId="0" fontId="15" fillId="3" borderId="22" xfId="0" applyFont="1" applyFill="1" applyBorder="1"/>
    <xf numFmtId="0" fontId="15" fillId="3" borderId="23" xfId="0" applyFont="1" applyFill="1" applyBorder="1"/>
    <xf numFmtId="0" fontId="13" fillId="0" borderId="31" xfId="0" applyFont="1" applyBorder="1"/>
    <xf numFmtId="0" fontId="15" fillId="3" borderId="26" xfId="0" applyFont="1" applyFill="1" applyBorder="1"/>
    <xf numFmtId="0" fontId="15" fillId="3" borderId="40" xfId="0" applyFont="1" applyFill="1" applyBorder="1"/>
    <xf numFmtId="0" fontId="13" fillId="0" borderId="35" xfId="0" applyFont="1" applyBorder="1"/>
    <xf numFmtId="0" fontId="14" fillId="10" borderId="32" xfId="0" applyFont="1" applyFill="1" applyBorder="1" applyAlignment="1">
      <alignment horizontal="center"/>
    </xf>
    <xf numFmtId="0" fontId="14" fillId="10" borderId="37" xfId="0" applyFont="1" applyFill="1" applyBorder="1" applyAlignment="1">
      <alignment horizontal="center"/>
    </xf>
    <xf numFmtId="0" fontId="14" fillId="10" borderId="16" xfId="0" applyFont="1" applyFill="1" applyBorder="1"/>
    <xf numFmtId="0" fontId="13" fillId="8" borderId="17" xfId="0" applyFont="1" applyFill="1" applyBorder="1" applyAlignment="1">
      <alignment horizontal="center"/>
    </xf>
    <xf numFmtId="0" fontId="13" fillId="8" borderId="18" xfId="0" applyFont="1" applyFill="1" applyBorder="1" applyAlignment="1">
      <alignment horizontal="center"/>
    </xf>
    <xf numFmtId="0" fontId="14" fillId="10" borderId="22" xfId="0" applyFont="1" applyFill="1" applyBorder="1"/>
    <xf numFmtId="0" fontId="13" fillId="8" borderId="23" xfId="0" applyFont="1" applyFill="1" applyBorder="1" applyAlignment="1">
      <alignment horizontal="center"/>
    </xf>
    <xf numFmtId="0" fontId="14" fillId="10" borderId="26" xfId="0" applyFont="1" applyFill="1" applyBorder="1"/>
    <xf numFmtId="0" fontId="13" fillId="8" borderId="27" xfId="0" applyFont="1" applyFill="1" applyBorder="1" applyAlignment="1">
      <alignment horizontal="center"/>
    </xf>
    <xf numFmtId="0" fontId="13" fillId="8" borderId="40" xfId="0" applyFont="1" applyFill="1" applyBorder="1" applyAlignment="1">
      <alignment horizontal="center"/>
    </xf>
    <xf numFmtId="0" fontId="14" fillId="10" borderId="42" xfId="0" applyFont="1" applyFill="1" applyBorder="1" applyAlignment="1">
      <alignment horizontal="center"/>
    </xf>
    <xf numFmtId="0" fontId="15" fillId="0" borderId="26" xfId="0" applyFont="1" applyBorder="1" applyAlignment="1">
      <alignment horizontal="center" vertical="center"/>
    </xf>
    <xf numFmtId="0" fontId="15" fillId="0" borderId="27" xfId="0" applyFont="1" applyBorder="1" applyAlignment="1">
      <alignment horizontal="center" vertical="center"/>
    </xf>
    <xf numFmtId="0" fontId="15" fillId="0" borderId="40" xfId="0" applyFont="1" applyBorder="1" applyAlignment="1">
      <alignment horizontal="center" vertical="center"/>
    </xf>
    <xf numFmtId="0" fontId="13" fillId="3" borderId="17" xfId="0" applyFont="1" applyFill="1" applyBorder="1" applyAlignment="1" applyProtection="1">
      <alignment horizontal="center"/>
      <protection locked="0"/>
    </xf>
    <xf numFmtId="0" fontId="13" fillId="3" borderId="27" xfId="0" applyFont="1" applyFill="1" applyBorder="1" applyAlignment="1" applyProtection="1">
      <alignment horizontal="center"/>
      <protection locked="0"/>
    </xf>
    <xf numFmtId="0" fontId="13" fillId="0" borderId="17" xfId="0" applyFont="1" applyBorder="1" applyAlignment="1">
      <alignment horizontal="left"/>
    </xf>
    <xf numFmtId="0" fontId="13" fillId="0" borderId="27" xfId="0" applyFont="1" applyBorder="1" applyAlignment="1">
      <alignment horizontal="left"/>
    </xf>
    <xf numFmtId="0" fontId="13" fillId="12" borderId="17" xfId="0" applyFont="1" applyFill="1" applyBorder="1" applyAlignment="1">
      <alignment horizontal="center"/>
    </xf>
    <xf numFmtId="0" fontId="13" fillId="13" borderId="17" xfId="0" applyFont="1" applyFill="1" applyBorder="1" applyAlignment="1">
      <alignment horizontal="center"/>
    </xf>
    <xf numFmtId="0" fontId="13" fillId="14" borderId="17" xfId="0" applyFont="1" applyFill="1" applyBorder="1" applyAlignment="1">
      <alignment horizontal="center"/>
    </xf>
    <xf numFmtId="0" fontId="13" fillId="12" borderId="27" xfId="0" applyFont="1" applyFill="1" applyBorder="1" applyAlignment="1">
      <alignment horizontal="center"/>
    </xf>
    <xf numFmtId="0" fontId="13" fillId="13" borderId="27" xfId="0" applyFont="1" applyFill="1" applyBorder="1" applyAlignment="1">
      <alignment horizontal="center"/>
    </xf>
    <xf numFmtId="0" fontId="13" fillId="14" borderId="27" xfId="0" applyFont="1" applyFill="1" applyBorder="1" applyAlignment="1">
      <alignment horizontal="center"/>
    </xf>
    <xf numFmtId="0" fontId="13" fillId="12" borderId="1" xfId="0" applyFont="1" applyFill="1" applyBorder="1" applyAlignment="1">
      <alignment horizontal="center"/>
    </xf>
    <xf numFmtId="165" fontId="15" fillId="4" borderId="1" xfId="0" applyNumberFormat="1" applyFont="1" applyFill="1" applyBorder="1" applyAlignment="1">
      <alignment horizontal="center"/>
    </xf>
    <xf numFmtId="0" fontId="15" fillId="3" borderId="27" xfId="0" applyFont="1" applyFill="1" applyBorder="1" applyAlignment="1">
      <alignment horizontal="center"/>
    </xf>
    <xf numFmtId="0" fontId="14" fillId="10" borderId="18" xfId="0" applyFont="1" applyFill="1" applyBorder="1" applyAlignment="1">
      <alignment horizontal="center"/>
    </xf>
    <xf numFmtId="0" fontId="14" fillId="10" borderId="27" xfId="0" applyFont="1" applyFill="1" applyBorder="1" applyAlignment="1">
      <alignment horizontal="center"/>
    </xf>
    <xf numFmtId="0" fontId="14" fillId="10" borderId="40" xfId="0" applyFont="1" applyFill="1" applyBorder="1" applyAlignment="1">
      <alignment horizontal="center"/>
    </xf>
    <xf numFmtId="0" fontId="13" fillId="0" borderId="36" xfId="0" applyFont="1" applyFill="1" applyBorder="1" applyAlignment="1">
      <alignment horizontal="left"/>
    </xf>
    <xf numFmtId="0" fontId="13" fillId="0" borderId="36" xfId="0" applyFont="1" applyFill="1" applyBorder="1" applyAlignment="1">
      <alignment horizontal="center"/>
    </xf>
    <xf numFmtId="0" fontId="13" fillId="0" borderId="27" xfId="0" applyFont="1" applyFill="1" applyBorder="1" applyAlignment="1" applyProtection="1">
      <alignment horizontal="center"/>
      <protection locked="0"/>
    </xf>
    <xf numFmtId="0" fontId="13" fillId="0" borderId="27" xfId="0" applyFont="1" applyFill="1" applyBorder="1" applyAlignment="1">
      <alignment horizontal="left"/>
    </xf>
    <xf numFmtId="0" fontId="13" fillId="0" borderId="27" xfId="0" applyFont="1" applyFill="1" applyBorder="1" applyAlignment="1">
      <alignment horizontal="center"/>
    </xf>
    <xf numFmtId="0" fontId="13" fillId="0" borderId="17" xfId="0" applyFont="1" applyFill="1" applyBorder="1" applyAlignment="1" applyProtection="1">
      <alignment horizontal="center"/>
      <protection locked="0"/>
    </xf>
    <xf numFmtId="0" fontId="13" fillId="0" borderId="17" xfId="0" applyFont="1" applyFill="1" applyBorder="1" applyAlignment="1">
      <alignment horizontal="center"/>
    </xf>
    <xf numFmtId="0" fontId="13" fillId="0" borderId="14" xfId="0" applyFont="1" applyFill="1" applyBorder="1" applyAlignment="1" applyProtection="1">
      <alignment horizontal="center"/>
      <protection locked="0"/>
    </xf>
    <xf numFmtId="0" fontId="13" fillId="0" borderId="14" xfId="0" applyFont="1" applyFill="1" applyBorder="1" applyAlignment="1">
      <alignment horizontal="center"/>
    </xf>
    <xf numFmtId="164" fontId="13" fillId="0" borderId="1" xfId="0" applyNumberFormat="1" applyFont="1" applyFill="1" applyBorder="1" applyAlignment="1" applyProtection="1">
      <alignment horizontal="center"/>
      <protection locked="0"/>
    </xf>
    <xf numFmtId="0" fontId="13" fillId="0" borderId="27" xfId="0" applyNumberFormat="1" applyFont="1" applyFill="1" applyBorder="1" applyAlignment="1" applyProtection="1">
      <alignment horizontal="center"/>
    </xf>
    <xf numFmtId="0" fontId="0" fillId="0" borderId="0" xfId="0" applyAlignment="1">
      <alignment horizontal="right"/>
    </xf>
    <xf numFmtId="165" fontId="13" fillId="0" borderId="27" xfId="0" applyNumberFormat="1" applyFont="1" applyFill="1" applyBorder="1" applyAlignment="1">
      <alignment horizontal="center"/>
    </xf>
    <xf numFmtId="1" fontId="0" fillId="0" borderId="0" xfId="0" applyNumberFormat="1" applyAlignment="1">
      <alignment horizontal="left" vertical="top"/>
    </xf>
    <xf numFmtId="1" fontId="8" fillId="0" borderId="0" xfId="14" applyNumberFormat="1" applyAlignment="1">
      <alignment horizontal="left" vertical="top"/>
    </xf>
    <xf numFmtId="0" fontId="8" fillId="0" borderId="0" xfId="14" applyAlignment="1">
      <alignment horizontal="left" vertical="top" wrapText="1"/>
    </xf>
    <xf numFmtId="0" fontId="8" fillId="0" borderId="0" xfId="14" applyAlignment="1">
      <alignment horizontal="left" vertical="top"/>
    </xf>
    <xf numFmtId="0" fontId="0" fillId="0" borderId="0" xfId="0" applyAlignment="1">
      <alignment horizontal="left" vertical="top"/>
    </xf>
    <xf numFmtId="0" fontId="8" fillId="0" borderId="0" xfId="14"/>
    <xf numFmtId="0" fontId="0" fillId="0" borderId="0" xfId="0" applyFill="1" applyAlignment="1" applyProtection="1">
      <alignment horizontal="center" vertical="center"/>
      <protection hidden="1"/>
    </xf>
    <xf numFmtId="11" fontId="0" fillId="0" borderId="0" xfId="0" applyNumberFormat="1" applyFill="1" applyAlignment="1" applyProtection="1">
      <alignment horizontal="center" vertical="center"/>
      <protection hidden="1"/>
    </xf>
    <xf numFmtId="0" fontId="23" fillId="0" borderId="0" xfId="0" applyFont="1" applyFill="1" applyAlignment="1" applyProtection="1">
      <alignment horizontal="center" vertical="center"/>
      <protection locked="0"/>
    </xf>
    <xf numFmtId="0" fontId="0" fillId="0" borderId="0" xfId="0" applyNumberFormat="1" applyFill="1" applyAlignment="1" applyProtection="1">
      <alignment horizontal="left" vertical="top"/>
      <protection hidden="1"/>
    </xf>
    <xf numFmtId="11" fontId="0" fillId="0" borderId="0" xfId="0" applyNumberFormat="1" applyFill="1" applyAlignment="1" applyProtection="1">
      <alignment horizontal="left" vertical="top"/>
      <protection hidden="1"/>
    </xf>
    <xf numFmtId="11" fontId="0" fillId="0" borderId="0" xfId="0" applyNumberFormat="1" applyFill="1" applyAlignment="1" applyProtection="1">
      <alignment horizontal="left" vertical="top"/>
      <protection hidden="1"/>
    </xf>
    <xf numFmtId="0" fontId="0" fillId="0" borderId="1" xfId="0" applyFont="1" applyFill="1" applyBorder="1" applyAlignment="1" applyProtection="1">
      <alignment horizontal="center" vertical="center" wrapText="1"/>
    </xf>
    <xf numFmtId="0" fontId="0" fillId="0" borderId="1" xfId="0" applyFont="1" applyBorder="1" applyAlignment="1" applyProtection="1">
      <alignment horizontal="center" vertical="center" wrapText="1"/>
    </xf>
    <xf numFmtId="2" fontId="0" fillId="0" borderId="1" xfId="0" applyNumberFormat="1" applyFont="1" applyBorder="1" applyAlignment="1" applyProtection="1">
      <alignment horizontal="center" vertical="center" wrapText="1"/>
    </xf>
    <xf numFmtId="167" fontId="0" fillId="0" borderId="1" xfId="0" applyNumberFormat="1" applyFont="1" applyBorder="1" applyAlignment="1" applyProtection="1">
      <alignment horizontal="center" vertical="center" wrapText="1"/>
    </xf>
    <xf numFmtId="0" fontId="25" fillId="0" borderId="46" xfId="0" applyFont="1" applyFill="1" applyBorder="1" applyAlignment="1" applyProtection="1">
      <alignment horizontal="left" vertical="center" wrapText="1"/>
    </xf>
    <xf numFmtId="0" fontId="25" fillId="0" borderId="46" xfId="0" applyFont="1" applyFill="1" applyBorder="1" applyAlignment="1" applyProtection="1">
      <alignment vertical="center" wrapText="1"/>
    </xf>
    <xf numFmtId="0" fontId="13" fillId="0" borderId="0" xfId="0" applyFont="1" applyProtection="1"/>
    <xf numFmtId="0" fontId="14" fillId="0" borderId="0" xfId="0" applyFont="1" applyProtection="1"/>
    <xf numFmtId="0" fontId="13" fillId="0" borderId="0" xfId="0" applyFont="1" applyAlignment="1" applyProtection="1">
      <alignment horizontal="center"/>
    </xf>
    <xf numFmtId="49" fontId="13" fillId="0" borderId="0" xfId="0" applyNumberFormat="1" applyFont="1" applyAlignment="1" applyProtection="1">
      <alignment horizontal="center"/>
    </xf>
    <xf numFmtId="0" fontId="13" fillId="0" borderId="22" xfId="0" applyFont="1" applyFill="1" applyBorder="1" applyProtection="1"/>
    <xf numFmtId="0" fontId="13" fillId="0" borderId="1" xfId="0" applyFont="1" applyFill="1" applyBorder="1" applyAlignment="1" applyProtection="1">
      <alignment horizontal="center"/>
    </xf>
    <xf numFmtId="0" fontId="13" fillId="0" borderId="1" xfId="0" applyFont="1" applyFill="1" applyBorder="1" applyAlignment="1" applyProtection="1"/>
    <xf numFmtId="0" fontId="13" fillId="0" borderId="23" xfId="0" applyFont="1" applyFill="1" applyBorder="1" applyProtection="1"/>
    <xf numFmtId="0" fontId="14" fillId="2" borderId="1" xfId="0" applyFont="1" applyFill="1" applyBorder="1" applyAlignment="1" applyProtection="1"/>
    <xf numFmtId="0" fontId="13" fillId="0" borderId="0" xfId="0" applyFont="1" applyBorder="1" applyAlignment="1" applyProtection="1">
      <alignment horizontal="center"/>
    </xf>
    <xf numFmtId="0" fontId="13" fillId="0" borderId="1" xfId="0" applyFont="1" applyBorder="1" applyAlignment="1" applyProtection="1">
      <alignment horizontal="center"/>
    </xf>
    <xf numFmtId="0" fontId="13" fillId="4" borderId="1" xfId="0" applyFont="1" applyFill="1" applyBorder="1" applyAlignment="1" applyProtection="1">
      <alignment horizontal="center"/>
    </xf>
    <xf numFmtId="0" fontId="13" fillId="13" borderId="1" xfId="0" applyFont="1" applyFill="1" applyBorder="1" applyAlignment="1" applyProtection="1">
      <alignment horizont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wrapText="1"/>
    </xf>
    <xf numFmtId="164" fontId="13" fillId="13" borderId="1" xfId="0" applyNumberFormat="1" applyFont="1" applyFill="1" applyBorder="1" applyAlignment="1" applyProtection="1">
      <alignment horizontal="center"/>
    </xf>
    <xf numFmtId="164" fontId="13" fillId="0" borderId="1" xfId="0" applyNumberFormat="1" applyFont="1" applyFill="1" applyBorder="1" applyAlignment="1" applyProtection="1">
      <alignment horizontal="center"/>
    </xf>
    <xf numFmtId="2" fontId="13" fillId="13" borderId="1" xfId="0" applyNumberFormat="1" applyFont="1" applyFill="1" applyBorder="1" applyAlignment="1" applyProtection="1">
      <alignment horizontal="center"/>
    </xf>
    <xf numFmtId="2" fontId="13" fillId="0" borderId="1" xfId="0" applyNumberFormat="1" applyFont="1" applyFill="1" applyBorder="1" applyAlignment="1" applyProtection="1">
      <alignment horizontal="center"/>
    </xf>
    <xf numFmtId="1" fontId="13" fillId="13" borderId="1" xfId="0" applyNumberFormat="1" applyFont="1" applyFill="1" applyBorder="1" applyAlignment="1" applyProtection="1">
      <alignment horizontal="center"/>
    </xf>
    <xf numFmtId="1" fontId="13" fillId="0" borderId="1" xfId="0" applyNumberFormat="1" applyFont="1" applyFill="1" applyBorder="1" applyAlignment="1" applyProtection="1">
      <alignment horizontal="center"/>
    </xf>
    <xf numFmtId="2" fontId="13" fillId="0" borderId="0" xfId="0" applyNumberFormat="1" applyFont="1" applyProtection="1"/>
    <xf numFmtId="1" fontId="13" fillId="4" borderId="1" xfId="0" applyNumberFormat="1" applyFont="1" applyFill="1" applyBorder="1" applyAlignment="1" applyProtection="1">
      <alignment horizontal="center"/>
    </xf>
    <xf numFmtId="164" fontId="13" fillId="4" borderId="1" xfId="0" applyNumberFormat="1" applyFont="1" applyFill="1" applyBorder="1" applyAlignment="1" applyProtection="1">
      <alignment horizontal="center"/>
    </xf>
    <xf numFmtId="0" fontId="13" fillId="0" borderId="23" xfId="0" applyFont="1" applyFill="1" applyBorder="1" applyAlignment="1" applyProtection="1">
      <alignment wrapText="1"/>
    </xf>
    <xf numFmtId="0" fontId="13" fillId="0" borderId="22" xfId="0" applyFont="1" applyFill="1" applyBorder="1" applyAlignment="1" applyProtection="1">
      <alignment vertical="center"/>
    </xf>
    <xf numFmtId="1" fontId="13" fillId="13" borderId="1" xfId="0" applyNumberFormat="1" applyFont="1" applyFill="1" applyBorder="1" applyAlignment="1" applyProtection="1">
      <alignment horizontal="center" vertical="center"/>
    </xf>
    <xf numFmtId="2" fontId="13" fillId="4" borderId="1" xfId="0" applyNumberFormat="1" applyFont="1" applyFill="1" applyBorder="1" applyAlignment="1" applyProtection="1">
      <alignment horizontal="center"/>
    </xf>
    <xf numFmtId="2" fontId="13" fillId="0" borderId="1" xfId="0" applyNumberFormat="1" applyFont="1" applyFill="1" applyBorder="1" applyAlignment="1" applyProtection="1">
      <alignment horizontal="center" vertical="center"/>
    </xf>
    <xf numFmtId="2" fontId="13" fillId="4" borderId="1" xfId="0" applyNumberFormat="1" applyFont="1" applyFill="1" applyBorder="1" applyAlignment="1" applyProtection="1">
      <alignment horizontal="center" vertical="center"/>
    </xf>
    <xf numFmtId="0" fontId="13" fillId="0" borderId="1" xfId="0" applyFont="1" applyFill="1" applyBorder="1" applyAlignment="1" applyProtection="1">
      <alignment vertical="center"/>
    </xf>
    <xf numFmtId="0" fontId="13" fillId="0" borderId="23" xfId="0" applyFont="1" applyFill="1" applyBorder="1" applyAlignment="1" applyProtection="1">
      <alignment vertical="center" wrapText="1"/>
    </xf>
    <xf numFmtId="165" fontId="13" fillId="13" borderId="1" xfId="0" applyNumberFormat="1" applyFont="1" applyFill="1" applyBorder="1" applyAlignment="1" applyProtection="1">
      <alignment horizontal="center"/>
    </xf>
    <xf numFmtId="165" fontId="13" fillId="0" borderId="1" xfId="0" applyNumberFormat="1" applyFont="1" applyFill="1" applyBorder="1" applyAlignment="1" applyProtection="1">
      <alignment horizontal="center"/>
    </xf>
    <xf numFmtId="0" fontId="13" fillId="0" borderId="33" xfId="0" applyFont="1" applyBorder="1" applyProtection="1"/>
    <xf numFmtId="0" fontId="13" fillId="0" borderId="0" xfId="0" applyFont="1" applyBorder="1" applyProtection="1"/>
    <xf numFmtId="0" fontId="13" fillId="0" borderId="0" xfId="0" applyFont="1" applyBorder="1" applyAlignment="1" applyProtection="1"/>
    <xf numFmtId="0" fontId="13" fillId="0" borderId="39" xfId="0" applyFont="1" applyBorder="1" applyProtection="1"/>
    <xf numFmtId="0" fontId="18" fillId="0" borderId="15" xfId="0" quotePrefix="1" applyFont="1" applyFill="1" applyBorder="1" applyProtection="1"/>
    <xf numFmtId="0" fontId="13" fillId="0" borderId="35" xfId="0" applyFont="1" applyFill="1" applyBorder="1" applyProtection="1"/>
    <xf numFmtId="0" fontId="13" fillId="0" borderId="17" xfId="0" applyFont="1" applyBorder="1" applyAlignment="1" applyProtection="1">
      <alignment horizontal="center" vertical="top"/>
    </xf>
    <xf numFmtId="0" fontId="13" fillId="0" borderId="36" xfId="0" applyFont="1" applyFill="1" applyBorder="1" applyAlignment="1" applyProtection="1">
      <alignment horizontal="center" vertical="top"/>
    </xf>
    <xf numFmtId="0" fontId="13" fillId="0" borderId="36" xfId="0" applyFont="1" applyFill="1" applyBorder="1" applyAlignment="1" applyProtection="1"/>
    <xf numFmtId="0" fontId="13" fillId="0" borderId="47" xfId="0" applyFont="1" applyFill="1" applyBorder="1" applyProtection="1"/>
    <xf numFmtId="0" fontId="13" fillId="0" borderId="46"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38" xfId="0" applyFont="1" applyBorder="1" applyAlignment="1" applyProtection="1">
      <alignment horizontal="center" vertical="center"/>
    </xf>
    <xf numFmtId="0" fontId="13" fillId="0" borderId="1" xfId="0" applyFont="1" applyBorder="1" applyAlignment="1" applyProtection="1">
      <alignment horizontal="center" vertical="top"/>
    </xf>
    <xf numFmtId="0" fontId="13" fillId="0" borderId="1" xfId="0" applyFont="1" applyFill="1" applyBorder="1" applyAlignment="1" applyProtection="1">
      <alignment horizontal="center" vertical="top"/>
    </xf>
    <xf numFmtId="0" fontId="13" fillId="4" borderId="1" xfId="0" applyFont="1" applyFill="1" applyBorder="1" applyAlignment="1" applyProtection="1">
      <alignment horizontal="center" vertical="top"/>
    </xf>
    <xf numFmtId="0" fontId="13" fillId="0" borderId="55" xfId="0" applyFont="1" applyBorder="1" applyAlignment="1" applyProtection="1">
      <alignment horizontal="center"/>
    </xf>
    <xf numFmtId="0" fontId="13" fillId="0" borderId="6" xfId="0" applyFont="1" applyBorder="1" applyAlignment="1" applyProtection="1">
      <alignment horizontal="center"/>
    </xf>
    <xf numFmtId="0" fontId="13" fillId="0" borderId="51" xfId="0" applyFont="1" applyBorder="1" applyAlignment="1" applyProtection="1">
      <alignment horizontal="center"/>
    </xf>
    <xf numFmtId="0" fontId="13" fillId="0" borderId="52" xfId="0" applyFont="1" applyBorder="1" applyAlignment="1" applyProtection="1">
      <alignment horizontal="center"/>
    </xf>
    <xf numFmtId="0" fontId="13" fillId="0" borderId="4" xfId="0" applyFont="1" applyBorder="1" applyAlignment="1" applyProtection="1">
      <alignment horizontal="center"/>
    </xf>
    <xf numFmtId="165" fontId="13" fillId="0" borderId="1" xfId="0" applyNumberFormat="1" applyFont="1" applyFill="1" applyBorder="1" applyAlignment="1" applyProtection="1">
      <alignment horizontal="center" vertical="top"/>
    </xf>
    <xf numFmtId="165" fontId="13" fillId="4" borderId="1" xfId="0" applyNumberFormat="1" applyFont="1" applyFill="1" applyBorder="1" applyAlignment="1" applyProtection="1">
      <alignment horizontal="center" vertical="top"/>
    </xf>
    <xf numFmtId="2" fontId="13" fillId="0" borderId="1" xfId="0" applyNumberFormat="1" applyFont="1" applyFill="1" applyBorder="1" applyAlignment="1" applyProtection="1">
      <alignment horizontal="center" vertical="top"/>
    </xf>
    <xf numFmtId="2" fontId="13" fillId="4" borderId="1" xfId="0" applyNumberFormat="1" applyFont="1" applyFill="1" applyBorder="1" applyAlignment="1" applyProtection="1">
      <alignment horizontal="center" vertical="top"/>
    </xf>
    <xf numFmtId="164" fontId="13" fillId="0" borderId="1" xfId="0" applyNumberFormat="1" applyFont="1" applyFill="1" applyBorder="1" applyAlignment="1" applyProtection="1">
      <alignment horizontal="center" vertical="top"/>
    </xf>
    <xf numFmtId="164" fontId="13" fillId="4" borderId="1" xfId="0" applyNumberFormat="1" applyFont="1" applyFill="1" applyBorder="1" applyAlignment="1" applyProtection="1">
      <alignment horizontal="center" vertical="top"/>
    </xf>
    <xf numFmtId="0" fontId="13" fillId="17" borderId="33" xfId="0" applyFont="1" applyFill="1" applyBorder="1" applyProtection="1"/>
    <xf numFmtId="0" fontId="13" fillId="17" borderId="0" xfId="0" applyFont="1" applyFill="1" applyBorder="1" applyProtection="1"/>
    <xf numFmtId="0" fontId="13" fillId="17" borderId="0" xfId="0" applyFont="1" applyFill="1" applyBorder="1" applyAlignment="1" applyProtection="1"/>
    <xf numFmtId="0" fontId="13" fillId="17" borderId="39" xfId="0" applyFont="1" applyFill="1" applyBorder="1" applyProtection="1"/>
    <xf numFmtId="165" fontId="13" fillId="4" borderId="1" xfId="0" applyNumberFormat="1" applyFont="1" applyFill="1" applyBorder="1" applyAlignment="1" applyProtection="1">
      <alignment horizontal="center"/>
    </xf>
    <xf numFmtId="0" fontId="13" fillId="0" borderId="52"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3" xfId="0" applyFont="1" applyFill="1" applyBorder="1" applyAlignment="1" applyProtection="1">
      <alignment horizontal="center"/>
    </xf>
    <xf numFmtId="0" fontId="13" fillId="0" borderId="54" xfId="0" applyFont="1" applyFill="1" applyBorder="1" applyAlignment="1" applyProtection="1">
      <alignment horizontal="center"/>
    </xf>
    <xf numFmtId="0" fontId="13" fillId="0" borderId="1" xfId="0" applyFont="1" applyFill="1" applyBorder="1" applyAlignment="1" applyProtection="1">
      <alignment horizontal="center" vertical="center"/>
    </xf>
    <xf numFmtId="0" fontId="13" fillId="4" borderId="1" xfId="0" applyFont="1" applyFill="1" applyBorder="1" applyAlignment="1" applyProtection="1">
      <alignment horizontal="center" vertical="center"/>
    </xf>
    <xf numFmtId="0" fontId="13" fillId="0" borderId="23" xfId="0" applyFont="1" applyFill="1" applyBorder="1" applyAlignment="1" applyProtection="1">
      <alignment vertical="center"/>
    </xf>
    <xf numFmtId="0" fontId="13" fillId="0" borderId="26" xfId="0" applyFont="1" applyFill="1" applyBorder="1" applyAlignment="1" applyProtection="1">
      <alignment vertical="center"/>
    </xf>
    <xf numFmtId="0" fontId="13" fillId="0" borderId="27" xfId="0" applyFont="1" applyBorder="1" applyAlignment="1" applyProtection="1">
      <alignment horizontal="center"/>
    </xf>
    <xf numFmtId="0" fontId="13" fillId="0" borderId="27" xfId="0" applyFont="1" applyFill="1" applyBorder="1" applyAlignment="1" applyProtection="1">
      <alignment horizontal="center" vertical="center"/>
    </xf>
    <xf numFmtId="0" fontId="13" fillId="4" borderId="27" xfId="0" applyFont="1" applyFill="1" applyBorder="1" applyAlignment="1" applyProtection="1">
      <alignment horizontal="center" vertical="center"/>
    </xf>
    <xf numFmtId="0" fontId="13" fillId="0" borderId="27" xfId="0" applyFont="1" applyFill="1" applyBorder="1" applyAlignment="1" applyProtection="1">
      <alignment vertical="center"/>
    </xf>
    <xf numFmtId="0" fontId="13" fillId="0" borderId="40" xfId="0" applyFont="1" applyFill="1" applyBorder="1" applyAlignment="1" applyProtection="1">
      <alignment vertical="center"/>
    </xf>
    <xf numFmtId="0" fontId="13" fillId="0" borderId="0" xfId="0" applyFont="1" applyAlignment="1" applyProtection="1"/>
    <xf numFmtId="0" fontId="13" fillId="8" borderId="1" xfId="0" applyFont="1" applyFill="1" applyBorder="1" applyAlignment="1" applyProtection="1">
      <alignment horizontal="center"/>
      <protection locked="0"/>
    </xf>
    <xf numFmtId="0" fontId="13" fillId="0" borderId="1" xfId="0" applyFont="1" applyBorder="1" applyAlignment="1" applyProtection="1">
      <alignment horizontal="center"/>
      <protection locked="0"/>
    </xf>
    <xf numFmtId="1" fontId="13" fillId="0" borderId="1" xfId="0" applyNumberFormat="1" applyFont="1" applyFill="1" applyBorder="1" applyAlignment="1" applyProtection="1">
      <alignment horizontal="center"/>
      <protection locked="0"/>
    </xf>
    <xf numFmtId="2" fontId="13" fillId="0" borderId="1" xfId="0" applyNumberFormat="1" applyFont="1" applyFill="1" applyBorder="1" applyAlignment="1" applyProtection="1">
      <alignment horizontal="center" vertical="center"/>
      <protection locked="0"/>
    </xf>
    <xf numFmtId="165" fontId="13" fillId="0" borderId="1" xfId="0" applyNumberFormat="1" applyFont="1" applyFill="1" applyBorder="1" applyAlignment="1" applyProtection="1">
      <alignment horizontal="center"/>
      <protection locked="0"/>
    </xf>
    <xf numFmtId="0" fontId="13" fillId="0" borderId="1" xfId="0" applyFont="1" applyFill="1" applyBorder="1" applyAlignment="1" applyProtection="1">
      <alignment horizontal="center" vertical="top"/>
      <protection locked="0"/>
    </xf>
    <xf numFmtId="165" fontId="13" fillId="0" borderId="1" xfId="0" applyNumberFormat="1" applyFont="1" applyFill="1" applyBorder="1" applyAlignment="1" applyProtection="1">
      <alignment horizontal="center" vertical="top"/>
      <protection locked="0"/>
    </xf>
    <xf numFmtId="2" fontId="13" fillId="0" borderId="1" xfId="0" applyNumberFormat="1" applyFont="1" applyFill="1" applyBorder="1" applyAlignment="1" applyProtection="1">
      <alignment horizontal="center" vertical="top"/>
      <protection locked="0"/>
    </xf>
    <xf numFmtId="164" fontId="13" fillId="0" borderId="1" xfId="0" applyNumberFormat="1" applyFont="1" applyFill="1" applyBorder="1" applyAlignment="1" applyProtection="1">
      <alignment horizontal="center" vertical="top"/>
      <protection locked="0"/>
    </xf>
    <xf numFmtId="0" fontId="13" fillId="5" borderId="17" xfId="0" applyFont="1" applyFill="1" applyBorder="1" applyAlignment="1" applyProtection="1">
      <alignment horizontal="center"/>
      <protection locked="0"/>
    </xf>
    <xf numFmtId="0" fontId="13" fillId="5" borderId="27" xfId="0" applyFont="1" applyFill="1" applyBorder="1" applyAlignment="1" applyProtection="1">
      <alignment horizontal="center"/>
      <protection locked="0"/>
    </xf>
    <xf numFmtId="0" fontId="13" fillId="5" borderId="14" xfId="0" applyFont="1" applyFill="1" applyBorder="1" applyAlignment="1" applyProtection="1">
      <alignment horizontal="center"/>
      <protection locked="0"/>
    </xf>
    <xf numFmtId="164" fontId="13" fillId="5" borderId="1" xfId="0" applyNumberFormat="1" applyFont="1" applyFill="1" applyBorder="1" applyAlignment="1" applyProtection="1">
      <alignment horizontal="center"/>
      <protection locked="0"/>
    </xf>
    <xf numFmtId="0" fontId="13" fillId="5" borderId="27" xfId="0" applyNumberFormat="1" applyFont="1" applyFill="1" applyBorder="1" applyAlignment="1" applyProtection="1">
      <alignment horizontal="center"/>
    </xf>
    <xf numFmtId="0" fontId="13" fillId="5" borderId="36" xfId="0" applyFont="1" applyFill="1" applyBorder="1" applyAlignment="1" applyProtection="1">
      <alignment horizontal="center"/>
      <protection locked="0"/>
    </xf>
    <xf numFmtId="0" fontId="15" fillId="0" borderId="0" xfId="0" applyFont="1" applyProtection="1"/>
    <xf numFmtId="0" fontId="14" fillId="19" borderId="22" xfId="0" applyFont="1" applyFill="1" applyBorder="1" applyAlignment="1" applyProtection="1">
      <alignment horizontal="center"/>
    </xf>
    <xf numFmtId="0" fontId="14" fillId="19" borderId="1" xfId="0" applyFont="1" applyFill="1" applyBorder="1" applyAlignment="1" applyProtection="1">
      <alignment horizontal="center"/>
    </xf>
    <xf numFmtId="0" fontId="14" fillId="19" borderId="23" xfId="0" applyFont="1" applyFill="1" applyBorder="1" applyAlignment="1" applyProtection="1">
      <alignment horizontal="center"/>
    </xf>
    <xf numFmtId="0" fontId="14" fillId="19" borderId="19" xfId="0" applyFont="1" applyFill="1" applyBorder="1" applyAlignment="1" applyProtection="1">
      <alignment horizontal="center"/>
    </xf>
    <xf numFmtId="0" fontId="14" fillId="19" borderId="20" xfId="0" applyFont="1" applyFill="1" applyBorder="1" applyAlignment="1" applyProtection="1">
      <alignment horizontal="center"/>
    </xf>
    <xf numFmtId="0" fontId="14" fillId="19" borderId="21" xfId="0" applyFont="1" applyFill="1" applyBorder="1" applyAlignment="1" applyProtection="1">
      <alignment horizontal="center"/>
    </xf>
    <xf numFmtId="0" fontId="14" fillId="19" borderId="46" xfId="0" applyFont="1" applyFill="1" applyBorder="1" applyAlignment="1" applyProtection="1">
      <alignment horizontal="center"/>
    </xf>
    <xf numFmtId="0" fontId="15" fillId="5" borderId="22" xfId="0" applyFont="1" applyFill="1" applyBorder="1" applyAlignment="1" applyProtection="1">
      <alignment horizontal="left"/>
    </xf>
    <xf numFmtId="0" fontId="15" fillId="5" borderId="1" xfId="0" applyFont="1" applyFill="1" applyBorder="1" applyAlignment="1" applyProtection="1">
      <alignment horizontal="center"/>
    </xf>
    <xf numFmtId="0" fontId="15" fillId="5" borderId="23" xfId="0" applyFont="1" applyFill="1" applyBorder="1" applyAlignment="1" applyProtection="1">
      <alignment horizontal="center"/>
    </xf>
    <xf numFmtId="0" fontId="15" fillId="11" borderId="22" xfId="0" applyFont="1" applyFill="1" applyBorder="1" applyAlignment="1" applyProtection="1">
      <alignment horizontal="center" vertical="center"/>
    </xf>
    <xf numFmtId="166" fontId="15" fillId="11" borderId="1" xfId="1" applyNumberFormat="1" applyFont="1" applyFill="1" applyBorder="1" applyAlignment="1" applyProtection="1">
      <alignment horizontal="center" vertical="center"/>
    </xf>
    <xf numFmtId="166" fontId="15" fillId="11" borderId="23" xfId="1" applyNumberFormat="1" applyFont="1" applyFill="1" applyBorder="1" applyAlignment="1" applyProtection="1">
      <alignment horizontal="center" vertical="center"/>
    </xf>
    <xf numFmtId="0" fontId="13" fillId="0" borderId="59" xfId="0" applyFont="1" applyBorder="1" applyProtection="1"/>
    <xf numFmtId="0" fontId="13" fillId="0" borderId="17" xfId="0" applyFont="1" applyBorder="1" applyAlignment="1" applyProtection="1">
      <alignment horizontal="left"/>
    </xf>
    <xf numFmtId="0" fontId="13" fillId="4" borderId="17" xfId="0" applyFont="1" applyFill="1" applyBorder="1" applyAlignment="1" applyProtection="1">
      <alignment horizontal="center"/>
    </xf>
    <xf numFmtId="0" fontId="15" fillId="4" borderId="22" xfId="0" applyFont="1" applyFill="1" applyBorder="1" applyProtection="1"/>
    <xf numFmtId="165" fontId="15" fillId="4" borderId="1" xfId="0" applyNumberFormat="1" applyFont="1" applyFill="1" applyBorder="1" applyAlignment="1" applyProtection="1">
      <alignment horizontal="center"/>
    </xf>
    <xf numFmtId="0" fontId="15" fillId="4" borderId="23" xfId="0" applyFont="1" applyFill="1" applyBorder="1" applyProtection="1"/>
    <xf numFmtId="0" fontId="15" fillId="0" borderId="22" xfId="0" applyFont="1" applyBorder="1" applyAlignment="1" applyProtection="1">
      <alignment horizontal="center" vertical="center"/>
    </xf>
    <xf numFmtId="0" fontId="15" fillId="0" borderId="1" xfId="0" applyFont="1" applyBorder="1" applyAlignment="1" applyProtection="1">
      <alignment horizontal="center" vertical="center"/>
    </xf>
    <xf numFmtId="0" fontId="15" fillId="0" borderId="23" xfId="0" applyFont="1" applyBorder="1" applyAlignment="1" applyProtection="1">
      <alignment horizontal="center" vertical="center"/>
    </xf>
    <xf numFmtId="0" fontId="13" fillId="0" borderId="58" xfId="0" applyFont="1" applyBorder="1" applyProtection="1"/>
    <xf numFmtId="0" fontId="13" fillId="0" borderId="27" xfId="0" applyFont="1" applyBorder="1" applyAlignment="1" applyProtection="1">
      <alignment horizontal="left"/>
    </xf>
    <xf numFmtId="0" fontId="13" fillId="4" borderId="27" xfId="0" applyFont="1" applyFill="1" applyBorder="1" applyAlignment="1" applyProtection="1">
      <alignment horizontal="center"/>
    </xf>
    <xf numFmtId="0" fontId="15" fillId="11" borderId="1" xfId="0" applyFont="1" applyFill="1" applyBorder="1" applyAlignment="1" applyProtection="1">
      <alignment horizontal="center" vertical="center"/>
    </xf>
    <xf numFmtId="0" fontId="15" fillId="11" borderId="23" xfId="0" applyFont="1" applyFill="1" applyBorder="1" applyAlignment="1" applyProtection="1">
      <alignment horizontal="center" vertical="center"/>
    </xf>
    <xf numFmtId="0" fontId="15" fillId="5" borderId="22" xfId="0" applyFont="1" applyFill="1" applyBorder="1" applyProtection="1"/>
    <xf numFmtId="0" fontId="15" fillId="5" borderId="23" xfId="0" applyFont="1" applyFill="1" applyBorder="1" applyProtection="1"/>
    <xf numFmtId="0" fontId="13" fillId="0" borderId="5" xfId="0" applyFont="1" applyBorder="1" applyProtection="1"/>
    <xf numFmtId="0" fontId="13" fillId="0" borderId="1" xfId="0" applyFont="1" applyBorder="1" applyAlignment="1" applyProtection="1">
      <alignment horizontal="left"/>
    </xf>
    <xf numFmtId="0" fontId="13" fillId="0" borderId="9" xfId="0" applyFont="1" applyBorder="1" applyProtection="1"/>
    <xf numFmtId="0" fontId="13" fillId="0" borderId="14" xfId="0" applyFont="1" applyBorder="1" applyAlignment="1" applyProtection="1">
      <alignment horizontal="left"/>
    </xf>
    <xf numFmtId="0" fontId="13" fillId="4" borderId="14" xfId="0" applyFont="1" applyFill="1" applyBorder="1" applyAlignment="1" applyProtection="1">
      <alignment horizontal="center"/>
    </xf>
    <xf numFmtId="164" fontId="13" fillId="4" borderId="17" xfId="0" applyNumberFormat="1" applyFont="1" applyFill="1" applyBorder="1" applyAlignment="1" applyProtection="1">
      <alignment horizontal="center"/>
    </xf>
    <xf numFmtId="164" fontId="13" fillId="4" borderId="27" xfId="0" applyNumberFormat="1" applyFont="1" applyFill="1" applyBorder="1" applyAlignment="1" applyProtection="1">
      <alignment horizontal="center"/>
    </xf>
    <xf numFmtId="0" fontId="15" fillId="5" borderId="26" xfId="0" applyFont="1" applyFill="1" applyBorder="1" applyProtection="1"/>
    <xf numFmtId="0" fontId="15" fillId="5" borderId="27" xfId="0" applyFont="1" applyFill="1" applyBorder="1" applyAlignment="1" applyProtection="1">
      <alignment horizontal="center"/>
    </xf>
    <xf numFmtId="0" fontId="15" fillId="5" borderId="40" xfId="0" applyFont="1" applyFill="1" applyBorder="1" applyProtection="1"/>
    <xf numFmtId="0" fontId="13" fillId="0" borderId="12" xfId="0" applyFont="1" applyBorder="1" applyProtection="1"/>
    <xf numFmtId="0" fontId="13" fillId="0" borderId="36" xfId="0" applyFont="1" applyBorder="1" applyAlignment="1" applyProtection="1">
      <alignment horizontal="left"/>
    </xf>
    <xf numFmtId="0" fontId="13" fillId="4" borderId="36" xfId="0" applyFont="1" applyFill="1" applyBorder="1" applyAlignment="1" applyProtection="1">
      <alignment horizontal="center"/>
    </xf>
    <xf numFmtId="0" fontId="14" fillId="19" borderId="46" xfId="0" applyFont="1" applyFill="1" applyBorder="1" applyProtection="1"/>
    <xf numFmtId="0" fontId="13" fillId="0" borderId="17" xfId="0" applyFont="1" applyBorder="1" applyAlignment="1" applyProtection="1">
      <alignment horizontal="center"/>
    </xf>
    <xf numFmtId="0" fontId="13" fillId="13" borderId="17" xfId="0" applyFont="1" applyFill="1" applyBorder="1" applyAlignment="1" applyProtection="1">
      <alignment horizontal="center"/>
    </xf>
    <xf numFmtId="0" fontId="13" fillId="13" borderId="18" xfId="0" applyFont="1" applyFill="1" applyBorder="1" applyAlignment="1" applyProtection="1">
      <alignment horizontal="center"/>
    </xf>
    <xf numFmtId="0" fontId="13" fillId="13" borderId="23" xfId="0" applyFont="1" applyFill="1" applyBorder="1" applyAlignment="1" applyProtection="1">
      <alignment horizontal="center"/>
    </xf>
    <xf numFmtId="0" fontId="13" fillId="13" borderId="27" xfId="0" applyFont="1" applyFill="1" applyBorder="1" applyAlignment="1" applyProtection="1">
      <alignment horizontal="center"/>
    </xf>
    <xf numFmtId="0" fontId="13" fillId="13" borderId="40" xfId="0" applyFont="1" applyFill="1" applyBorder="1" applyAlignment="1" applyProtection="1">
      <alignment horizontal="center"/>
    </xf>
    <xf numFmtId="0" fontId="14" fillId="0" borderId="0" xfId="0" applyFont="1" applyFill="1" applyProtection="1"/>
    <xf numFmtId="0" fontId="15" fillId="0" borderId="26" xfId="0" applyFont="1" applyBorder="1" applyAlignment="1" applyProtection="1">
      <alignment horizontal="center" vertical="center"/>
    </xf>
    <xf numFmtId="0" fontId="15" fillId="0" borderId="27" xfId="0" applyFont="1" applyBorder="1" applyAlignment="1" applyProtection="1">
      <alignment horizontal="center" vertical="center"/>
    </xf>
    <xf numFmtId="0" fontId="15" fillId="0" borderId="40" xfId="0" applyFont="1" applyBorder="1" applyAlignment="1" applyProtection="1">
      <alignment horizontal="center" vertical="center"/>
    </xf>
    <xf numFmtId="0" fontId="1" fillId="18" borderId="27" xfId="0" applyFont="1" applyFill="1" applyBorder="1" applyAlignment="1" applyProtection="1">
      <alignment horizontal="left" vertical="center" wrapText="1"/>
    </xf>
    <xf numFmtId="0" fontId="1" fillId="18" borderId="14" xfId="0" applyFont="1" applyFill="1" applyBorder="1" applyAlignment="1" applyProtection="1">
      <alignment horizontal="left" vertical="center" wrapText="1"/>
    </xf>
    <xf numFmtId="0" fontId="1" fillId="18" borderId="1" xfId="0" applyFont="1" applyFill="1" applyBorder="1" applyAlignment="1" applyProtection="1">
      <alignment horizontal="left" vertical="center" wrapText="1"/>
    </xf>
    <xf numFmtId="0" fontId="7" fillId="0" borderId="1" xfId="3" applyFill="1" applyBorder="1" applyAlignment="1" applyProtection="1">
      <alignment horizontal="left" vertical="top" wrapText="1"/>
    </xf>
    <xf numFmtId="0" fontId="0" fillId="0" borderId="0" xfId="0" applyProtection="1"/>
    <xf numFmtId="0" fontId="9" fillId="0" borderId="1" xfId="0" applyFont="1" applyFill="1" applyBorder="1" applyAlignment="1" applyProtection="1">
      <alignment horizontal="left" vertical="top" wrapText="1"/>
    </xf>
    <xf numFmtId="0" fontId="9" fillId="0" borderId="0" xfId="0" applyFont="1" applyAlignment="1" applyProtection="1">
      <alignment horizontal="left" vertical="top" wrapText="1"/>
    </xf>
    <xf numFmtId="0" fontId="0" fillId="0" borderId="0" xfId="0" applyFont="1" applyFill="1" applyProtection="1">
      <protection locked="0"/>
    </xf>
    <xf numFmtId="0" fontId="0" fillId="0" borderId="0" xfId="0" applyFont="1" applyFill="1" applyAlignment="1" applyProtection="1">
      <alignment wrapText="1"/>
      <protection locked="0"/>
    </xf>
    <xf numFmtId="0" fontId="13" fillId="0" borderId="1" xfId="0" applyFont="1" applyBorder="1" applyProtection="1"/>
    <xf numFmtId="0" fontId="13" fillId="17" borderId="1" xfId="0" applyFont="1" applyFill="1" applyBorder="1" applyAlignment="1" applyProtection="1">
      <alignment horizontal="center"/>
    </xf>
    <xf numFmtId="0" fontId="13" fillId="17" borderId="1" xfId="0" applyFont="1" applyFill="1" applyBorder="1" applyProtection="1"/>
    <xf numFmtId="2" fontId="13" fillId="17" borderId="1" xfId="0" applyNumberFormat="1" applyFont="1" applyFill="1" applyBorder="1" applyAlignment="1" applyProtection="1">
      <alignment horizontal="center"/>
    </xf>
    <xf numFmtId="0" fontId="13" fillId="0" borderId="16" xfId="0" applyFont="1" applyFill="1" applyBorder="1" applyProtection="1"/>
    <xf numFmtId="0" fontId="13" fillId="0" borderId="17" xfId="0" applyFont="1" applyBorder="1" applyAlignment="1" applyProtection="1">
      <alignment horizontal="center"/>
      <protection locked="0"/>
    </xf>
    <xf numFmtId="164" fontId="13" fillId="13" borderId="17" xfId="0" applyNumberFormat="1" applyFont="1" applyFill="1" applyBorder="1" applyAlignment="1" applyProtection="1">
      <alignment horizontal="center"/>
    </xf>
    <xf numFmtId="164" fontId="13" fillId="0" borderId="17" xfId="0" applyNumberFormat="1" applyFont="1" applyFill="1" applyBorder="1" applyAlignment="1" applyProtection="1">
      <alignment horizontal="center"/>
      <protection locked="0"/>
    </xf>
    <xf numFmtId="164" fontId="13" fillId="0" borderId="17" xfId="0" applyNumberFormat="1" applyFont="1" applyFill="1" applyBorder="1" applyAlignment="1" applyProtection="1">
      <alignment horizontal="center"/>
    </xf>
    <xf numFmtId="0" fontId="13" fillId="0" borderId="17" xfId="0" applyFont="1" applyFill="1" applyBorder="1" applyAlignment="1" applyProtection="1"/>
    <xf numFmtId="0" fontId="13" fillId="0" borderId="18" xfId="0" applyFont="1" applyFill="1" applyBorder="1" applyProtection="1"/>
    <xf numFmtId="0" fontId="13" fillId="0" borderId="26" xfId="0" applyFont="1" applyFill="1" applyBorder="1" applyProtection="1"/>
    <xf numFmtId="0" fontId="13" fillId="0" borderId="27" xfId="0" applyFont="1" applyBorder="1" applyAlignment="1" applyProtection="1">
      <alignment horizontal="center"/>
      <protection locked="0"/>
    </xf>
    <xf numFmtId="0" fontId="13" fillId="0" borderId="27" xfId="0" applyFont="1" applyBorder="1" applyProtection="1"/>
    <xf numFmtId="2" fontId="13" fillId="0" borderId="27" xfId="0" applyNumberFormat="1" applyFont="1" applyFill="1" applyBorder="1" applyAlignment="1" applyProtection="1">
      <alignment horizontal="center"/>
      <protection locked="0"/>
    </xf>
    <xf numFmtId="2" fontId="13" fillId="4" borderId="27" xfId="0" applyNumberFormat="1" applyFont="1" applyFill="1" applyBorder="1" applyAlignment="1" applyProtection="1">
      <alignment horizontal="center"/>
    </xf>
    <xf numFmtId="0" fontId="13" fillId="0" borderId="27" xfId="0" applyFont="1" applyFill="1" applyBorder="1" applyAlignment="1" applyProtection="1"/>
    <xf numFmtId="0" fontId="13" fillId="0" borderId="40" xfId="0" applyFont="1" applyFill="1" applyBorder="1" applyProtection="1"/>
    <xf numFmtId="0" fontId="21" fillId="19" borderId="42" xfId="0" applyFont="1" applyFill="1" applyBorder="1" applyAlignment="1" applyProtection="1">
      <alignment wrapText="1"/>
    </xf>
    <xf numFmtId="0" fontId="13" fillId="0" borderId="59" xfId="0" applyFont="1" applyBorder="1" applyAlignment="1" applyProtection="1">
      <alignment wrapText="1"/>
    </xf>
    <xf numFmtId="0" fontId="13" fillId="5" borderId="17" xfId="0" applyFont="1" applyFill="1" applyBorder="1" applyAlignment="1" applyProtection="1">
      <alignment horizontal="center" vertical="center"/>
      <protection locked="0"/>
    </xf>
    <xf numFmtId="0" fontId="13" fillId="12" borderId="17" xfId="0" applyFont="1" applyFill="1" applyBorder="1" applyAlignment="1" applyProtection="1">
      <alignment horizontal="center"/>
    </xf>
    <xf numFmtId="0" fontId="13" fillId="12" borderId="27" xfId="0" applyFont="1" applyFill="1" applyBorder="1" applyAlignment="1" applyProtection="1">
      <alignment horizontal="center"/>
    </xf>
    <xf numFmtId="0" fontId="13" fillId="12" borderId="1" xfId="0" applyFont="1" applyFill="1" applyBorder="1" applyAlignment="1" applyProtection="1">
      <alignment horizontal="center"/>
    </xf>
    <xf numFmtId="0" fontId="13" fillId="12" borderId="14" xfId="0" applyFont="1" applyFill="1" applyBorder="1" applyAlignment="1" applyProtection="1">
      <alignment horizontal="center"/>
    </xf>
    <xf numFmtId="0" fontId="13" fillId="12" borderId="36" xfId="0" applyFont="1" applyFill="1" applyBorder="1" applyAlignment="1" applyProtection="1">
      <alignment horizontal="center"/>
    </xf>
    <xf numFmtId="0" fontId="13" fillId="13" borderId="14"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5" borderId="17" xfId="0" applyFont="1" applyFill="1" applyBorder="1" applyAlignment="1" applyProtection="1">
      <alignment horizontal="center"/>
    </xf>
    <xf numFmtId="0" fontId="13" fillId="15" borderId="27" xfId="0" applyFont="1" applyFill="1" applyBorder="1" applyAlignment="1" applyProtection="1">
      <alignment horizontal="center"/>
    </xf>
    <xf numFmtId="0" fontId="13" fillId="15" borderId="1" xfId="0" applyFont="1" applyFill="1" applyBorder="1" applyAlignment="1" applyProtection="1">
      <alignment horizontal="center"/>
    </xf>
    <xf numFmtId="0" fontId="13" fillId="15" borderId="14" xfId="0" applyFont="1" applyFill="1" applyBorder="1" applyAlignment="1" applyProtection="1">
      <alignment horizontal="center"/>
    </xf>
    <xf numFmtId="164" fontId="13" fillId="15" borderId="1" xfId="0" applyNumberFormat="1" applyFont="1" applyFill="1" applyBorder="1" applyAlignment="1" applyProtection="1">
      <alignment horizontal="center"/>
    </xf>
    <xf numFmtId="164" fontId="13" fillId="15" borderId="27" xfId="0" applyNumberFormat="1" applyFont="1" applyFill="1" applyBorder="1" applyAlignment="1" applyProtection="1">
      <alignment horizontal="center"/>
    </xf>
    <xf numFmtId="0" fontId="13" fillId="15" borderId="36" xfId="0" applyFont="1" applyFill="1" applyBorder="1" applyAlignment="1" applyProtection="1">
      <alignment horizontal="center"/>
    </xf>
    <xf numFmtId="0" fontId="8" fillId="0" borderId="0" xfId="0" applyFont="1" applyAlignment="1">
      <alignment horizontal="left"/>
    </xf>
    <xf numFmtId="0" fontId="14" fillId="19" borderId="46" xfId="0" applyFont="1" applyFill="1" applyBorder="1" applyAlignment="1" applyProtection="1">
      <alignment horizontal="center" wrapText="1"/>
    </xf>
    <xf numFmtId="0" fontId="6" fillId="0" borderId="0" xfId="0" applyFont="1"/>
    <xf numFmtId="0" fontId="1" fillId="0" borderId="0" xfId="0" applyFont="1"/>
    <xf numFmtId="0" fontId="26" fillId="0" borderId="0" xfId="0" applyFont="1"/>
    <xf numFmtId="0" fontId="27" fillId="0" borderId="0" xfId="0" applyFont="1"/>
    <xf numFmtId="168" fontId="0" fillId="0" borderId="0" xfId="0" applyNumberFormat="1" applyAlignment="1">
      <alignment wrapText="1"/>
    </xf>
    <xf numFmtId="0" fontId="26" fillId="0" borderId="0" xfId="0" applyFont="1" applyAlignment="1">
      <alignment vertical="center"/>
    </xf>
    <xf numFmtId="168" fontId="0" fillId="0" borderId="1" xfId="0" applyNumberFormat="1" applyBorder="1"/>
    <xf numFmtId="0" fontId="0" fillId="0" borderId="1" xfId="0" applyNumberFormat="1" applyBorder="1"/>
    <xf numFmtId="168" fontId="0" fillId="0" borderId="0" xfId="0" applyNumberFormat="1" applyFill="1" applyBorder="1"/>
    <xf numFmtId="165" fontId="13" fillId="0" borderId="0" xfId="0" applyNumberFormat="1" applyFont="1" applyProtection="1"/>
    <xf numFmtId="43" fontId="4" fillId="0" borderId="0" xfId="1" applyFont="1"/>
    <xf numFmtId="0" fontId="4" fillId="0" borderId="0" xfId="0" applyFont="1"/>
    <xf numFmtId="0" fontId="4" fillId="0" borderId="0" xfId="0" applyFont="1" applyAlignment="1"/>
    <xf numFmtId="11" fontId="4" fillId="0" borderId="0" xfId="0" applyNumberFormat="1" applyFont="1"/>
    <xf numFmtId="0" fontId="4" fillId="0" borderId="0" xfId="0" applyFont="1" applyAlignment="1">
      <alignment vertical="center"/>
    </xf>
    <xf numFmtId="0" fontId="4" fillId="0" borderId="0" xfId="0" applyFont="1" applyAlignment="1">
      <alignment horizontal="left" vertical="center" indent="5"/>
    </xf>
    <xf numFmtId="0" fontId="13" fillId="0" borderId="1" xfId="0" applyFont="1" applyFill="1" applyBorder="1" applyProtection="1"/>
    <xf numFmtId="0" fontId="13" fillId="0" borderId="45" xfId="0" applyFont="1" applyBorder="1" applyAlignment="1" applyProtection="1">
      <alignment horizontal="center"/>
    </xf>
    <xf numFmtId="0" fontId="24" fillId="0" borderId="13" xfId="0" applyFont="1" applyFill="1" applyBorder="1" applyAlignment="1" applyProtection="1">
      <alignment horizontal="center" vertical="center"/>
    </xf>
    <xf numFmtId="0" fontId="13" fillId="0" borderId="48" xfId="0" applyFont="1" applyBorder="1" applyAlignment="1" applyProtection="1">
      <alignment horizontal="center" vertical="center" wrapText="1"/>
    </xf>
    <xf numFmtId="0" fontId="13" fillId="0" borderId="49" xfId="0" applyFont="1" applyBorder="1" applyAlignment="1" applyProtection="1">
      <alignment horizontal="center" vertical="center" wrapText="1"/>
    </xf>
    <xf numFmtId="0" fontId="13" fillId="0" borderId="50" xfId="0" applyFont="1" applyBorder="1" applyAlignment="1" applyProtection="1">
      <alignment horizontal="center" vertical="center" wrapText="1"/>
    </xf>
    <xf numFmtId="0" fontId="18" fillId="0" borderId="32" xfId="0" applyFont="1" applyFill="1" applyBorder="1" applyAlignment="1" applyProtection="1">
      <alignment horizontal="left" wrapText="1"/>
    </xf>
    <xf numFmtId="0" fontId="18" fillId="0" borderId="45" xfId="0" applyFont="1" applyFill="1" applyBorder="1" applyAlignment="1" applyProtection="1">
      <alignment horizontal="left" wrapText="1"/>
    </xf>
    <xf numFmtId="0" fontId="18" fillId="0" borderId="38" xfId="0" applyFont="1" applyFill="1" applyBorder="1" applyAlignment="1" applyProtection="1">
      <alignment horizontal="left" wrapText="1"/>
    </xf>
    <xf numFmtId="0" fontId="18" fillId="0" borderId="33" xfId="0" applyFont="1" applyFill="1" applyBorder="1" applyAlignment="1" applyProtection="1">
      <alignment horizontal="left" wrapText="1"/>
    </xf>
    <xf numFmtId="0" fontId="18" fillId="0" borderId="0" xfId="0" applyFont="1" applyFill="1" applyBorder="1" applyAlignment="1" applyProtection="1">
      <alignment horizontal="left" wrapText="1"/>
    </xf>
    <xf numFmtId="0" fontId="18" fillId="0" borderId="39" xfId="0" applyFont="1" applyFill="1" applyBorder="1" applyAlignment="1" applyProtection="1">
      <alignment horizontal="left" wrapText="1"/>
    </xf>
    <xf numFmtId="0" fontId="18" fillId="0" borderId="34" xfId="0" applyFont="1" applyFill="1" applyBorder="1" applyAlignment="1" applyProtection="1">
      <alignment horizontal="left" wrapText="1"/>
    </xf>
    <xf numFmtId="0" fontId="18" fillId="0" borderId="13" xfId="0" applyFont="1" applyFill="1" applyBorder="1" applyAlignment="1" applyProtection="1">
      <alignment horizontal="left" wrapText="1"/>
    </xf>
    <xf numFmtId="0" fontId="18" fillId="0" borderId="41" xfId="0" applyFont="1" applyFill="1" applyBorder="1" applyAlignment="1" applyProtection="1">
      <alignment horizontal="left" wrapText="1"/>
    </xf>
    <xf numFmtId="0" fontId="13" fillId="5" borderId="7" xfId="0" applyFont="1" applyFill="1" applyBorder="1" applyAlignment="1" applyProtection="1">
      <alignment horizontal="left" vertical="top" wrapText="1"/>
    </xf>
    <xf numFmtId="0" fontId="13" fillId="5" borderId="8" xfId="0" applyFont="1" applyFill="1" applyBorder="1" applyAlignment="1" applyProtection="1">
      <alignment horizontal="left" vertical="top" wrapText="1"/>
    </xf>
    <xf numFmtId="0" fontId="13" fillId="5" borderId="9"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0" xfId="0" applyFont="1" applyFill="1" applyBorder="1" applyAlignment="1" applyProtection="1">
      <alignment horizontal="left" vertical="top" wrapText="1"/>
    </xf>
    <xf numFmtId="0" fontId="13" fillId="5" borderId="10" xfId="0" applyFont="1" applyFill="1" applyBorder="1" applyAlignment="1" applyProtection="1">
      <alignment horizontal="left" vertical="top" wrapText="1"/>
    </xf>
    <xf numFmtId="0" fontId="18" fillId="0" borderId="15" xfId="0" applyFont="1" applyFill="1" applyBorder="1" applyAlignment="1" applyProtection="1">
      <alignment horizontal="center"/>
    </xf>
    <xf numFmtId="0" fontId="18" fillId="0" borderId="44" xfId="0" applyFont="1" applyFill="1" applyBorder="1" applyAlignment="1" applyProtection="1">
      <alignment horizontal="center"/>
    </xf>
    <xf numFmtId="0" fontId="18" fillId="0" borderId="34" xfId="0" applyFont="1" applyFill="1" applyBorder="1" applyAlignment="1" applyProtection="1">
      <alignment horizontal="left"/>
    </xf>
    <xf numFmtId="0" fontId="18" fillId="0" borderId="13" xfId="0" applyFont="1" applyFill="1" applyBorder="1" applyAlignment="1" applyProtection="1">
      <alignment horizontal="left"/>
    </xf>
    <xf numFmtId="0" fontId="18" fillId="0" borderId="32" xfId="0" applyFont="1" applyFill="1" applyBorder="1" applyAlignment="1" applyProtection="1">
      <alignment horizontal="center"/>
    </xf>
    <xf numFmtId="0" fontId="18" fillId="0" borderId="45" xfId="0" applyFont="1" applyFill="1" applyBorder="1" applyAlignment="1" applyProtection="1">
      <alignment horizontal="center"/>
    </xf>
    <xf numFmtId="0" fontId="18" fillId="0" borderId="38" xfId="0" applyFont="1" applyFill="1" applyBorder="1" applyAlignment="1" applyProtection="1">
      <alignment horizontal="center"/>
    </xf>
    <xf numFmtId="0" fontId="16" fillId="16" borderId="42" xfId="2" applyFont="1" applyBorder="1" applyAlignment="1" applyProtection="1">
      <alignment horizontal="left"/>
    </xf>
    <xf numFmtId="0" fontId="16" fillId="16" borderId="15" xfId="2" applyFont="1" applyBorder="1" applyAlignment="1" applyProtection="1">
      <alignment horizontal="left"/>
    </xf>
    <xf numFmtId="0" fontId="16" fillId="16" borderId="44" xfId="2" applyFont="1" applyBorder="1" applyAlignment="1" applyProtection="1">
      <alignment horizontal="left"/>
    </xf>
    <xf numFmtId="0" fontId="19" fillId="17" borderId="32" xfId="0" applyFont="1" applyFill="1" applyBorder="1" applyAlignment="1" applyProtection="1">
      <alignment vertical="center" wrapText="1"/>
    </xf>
    <xf numFmtId="0" fontId="19" fillId="17" borderId="45" xfId="0" applyFont="1" applyFill="1" applyBorder="1" applyAlignment="1" applyProtection="1">
      <alignment vertical="center" wrapText="1"/>
    </xf>
    <xf numFmtId="0" fontId="19" fillId="17" borderId="38" xfId="0" applyFont="1" applyFill="1" applyBorder="1" applyAlignment="1" applyProtection="1">
      <alignment vertical="center" wrapText="1"/>
    </xf>
    <xf numFmtId="0" fontId="13" fillId="17" borderId="34" xfId="0" applyFont="1" applyFill="1" applyBorder="1" applyAlignment="1" applyProtection="1">
      <alignment horizontal="left" vertical="center" wrapText="1"/>
    </xf>
    <xf numFmtId="0" fontId="13" fillId="17" borderId="13" xfId="0" applyFont="1" applyFill="1" applyBorder="1" applyAlignment="1" applyProtection="1">
      <alignment horizontal="left" vertical="center" wrapText="1"/>
    </xf>
    <xf numFmtId="0" fontId="13" fillId="17" borderId="41" xfId="0" applyFont="1" applyFill="1" applyBorder="1" applyAlignment="1" applyProtection="1">
      <alignment horizontal="left" vertical="center" wrapText="1"/>
    </xf>
    <xf numFmtId="0" fontId="19" fillId="17" borderId="33" xfId="0" applyFont="1" applyFill="1" applyBorder="1" applyAlignment="1" applyProtection="1">
      <alignment vertical="center" wrapText="1"/>
    </xf>
    <xf numFmtId="0" fontId="19" fillId="17" borderId="0" xfId="0" applyFont="1" applyFill="1" applyBorder="1" applyAlignment="1" applyProtection="1">
      <alignment vertical="center" wrapText="1"/>
    </xf>
    <xf numFmtId="0" fontId="19" fillId="17" borderId="39" xfId="0" applyFont="1" applyFill="1" applyBorder="1" applyAlignment="1" applyProtection="1">
      <alignment vertical="center" wrapText="1"/>
    </xf>
    <xf numFmtId="0" fontId="20" fillId="3" borderId="45" xfId="0" applyFont="1" applyFill="1" applyBorder="1" applyAlignment="1" applyProtection="1">
      <alignment horizontal="left" vertical="top" wrapText="1"/>
    </xf>
    <xf numFmtId="0" fontId="20" fillId="3" borderId="38" xfId="0" applyFont="1" applyFill="1" applyBorder="1" applyAlignment="1" applyProtection="1">
      <alignment horizontal="left" vertical="top" wrapText="1"/>
    </xf>
    <xf numFmtId="0" fontId="20" fillId="3" borderId="33" xfId="0" applyFont="1" applyFill="1" applyBorder="1" applyAlignment="1" applyProtection="1">
      <alignment horizontal="left" vertical="top" wrapText="1"/>
    </xf>
    <xf numFmtId="0" fontId="20" fillId="3" borderId="39" xfId="0" applyFont="1" applyFill="1" applyBorder="1" applyAlignment="1" applyProtection="1">
      <alignment horizontal="left" vertical="top" wrapText="1"/>
    </xf>
    <xf numFmtId="0" fontId="20" fillId="3" borderId="34" xfId="0" applyFont="1" applyFill="1" applyBorder="1" applyAlignment="1" applyProtection="1">
      <alignment horizontal="left" vertical="top" wrapText="1"/>
    </xf>
    <xf numFmtId="0" fontId="20" fillId="3" borderId="41" xfId="0" applyFont="1" applyFill="1" applyBorder="1" applyAlignment="1" applyProtection="1">
      <alignment horizontal="left" vertical="top" wrapText="1"/>
    </xf>
    <xf numFmtId="0" fontId="22" fillId="18" borderId="16" xfId="0" applyFont="1" applyFill="1" applyBorder="1" applyAlignment="1" applyProtection="1">
      <alignment horizontal="center" vertical="center"/>
    </xf>
    <xf numFmtId="0" fontId="22" fillId="18" borderId="17" xfId="0" applyFont="1" applyFill="1" applyBorder="1" applyAlignment="1" applyProtection="1">
      <alignment horizontal="center" vertical="center"/>
    </xf>
    <xf numFmtId="0" fontId="22" fillId="18" borderId="18" xfId="0" applyFont="1" applyFill="1" applyBorder="1" applyAlignment="1" applyProtection="1">
      <alignment horizontal="center" vertical="center"/>
    </xf>
    <xf numFmtId="0" fontId="14" fillId="19" borderId="46" xfId="0" applyFont="1" applyFill="1" applyBorder="1" applyAlignment="1" applyProtection="1">
      <alignment horizontal="center" vertical="center"/>
    </xf>
    <xf numFmtId="0" fontId="13" fillId="17" borderId="21" xfId="0" applyFont="1" applyFill="1" applyBorder="1" applyAlignment="1" applyProtection="1">
      <alignment horizontal="center" vertical="center"/>
    </xf>
    <xf numFmtId="0" fontId="13" fillId="17" borderId="28" xfId="0" applyFont="1" applyFill="1" applyBorder="1" applyAlignment="1" applyProtection="1">
      <alignment horizontal="center" vertical="center"/>
    </xf>
    <xf numFmtId="0" fontId="22" fillId="18" borderId="42" xfId="0" applyFont="1" applyFill="1" applyBorder="1" applyAlignment="1" applyProtection="1">
      <alignment horizontal="center"/>
    </xf>
    <xf numFmtId="0" fontId="22" fillId="18" borderId="15" xfId="0" applyFont="1" applyFill="1" applyBorder="1" applyAlignment="1" applyProtection="1">
      <alignment horizontal="center"/>
    </xf>
    <xf numFmtId="0" fontId="22" fillId="18" borderId="44" xfId="0" applyFont="1" applyFill="1" applyBorder="1" applyAlignment="1" applyProtection="1">
      <alignment horizontal="center"/>
    </xf>
    <xf numFmtId="0" fontId="20" fillId="3" borderId="32" xfId="0" applyFont="1" applyFill="1" applyBorder="1" applyAlignment="1" applyProtection="1">
      <alignment horizontal="left" vertical="top" wrapText="1"/>
    </xf>
    <xf numFmtId="0" fontId="13" fillId="17" borderId="30" xfId="0" applyFont="1" applyFill="1" applyBorder="1" applyAlignment="1" applyProtection="1">
      <alignment horizontal="center" vertical="center"/>
    </xf>
    <xf numFmtId="0" fontId="21" fillId="18" borderId="42" xfId="0" applyFont="1" applyFill="1" applyBorder="1" applyAlignment="1" applyProtection="1">
      <alignment horizontal="center"/>
    </xf>
    <xf numFmtId="0" fontId="21" fillId="18" borderId="15" xfId="0" applyFont="1" applyFill="1" applyBorder="1" applyAlignment="1" applyProtection="1">
      <alignment horizontal="center"/>
    </xf>
    <xf numFmtId="0" fontId="21" fillId="18" borderId="44" xfId="0" applyFont="1" applyFill="1" applyBorder="1" applyAlignment="1" applyProtection="1">
      <alignment horizontal="center"/>
    </xf>
    <xf numFmtId="0" fontId="22" fillId="18" borderId="19" xfId="0" applyFont="1" applyFill="1" applyBorder="1" applyAlignment="1" applyProtection="1">
      <alignment horizontal="center" vertical="center"/>
    </xf>
    <xf numFmtId="0" fontId="22" fillId="18" borderId="20" xfId="0" applyFont="1" applyFill="1" applyBorder="1" applyAlignment="1" applyProtection="1">
      <alignment horizontal="center" vertical="center"/>
    </xf>
    <xf numFmtId="0" fontId="22" fillId="18" borderId="21" xfId="0" applyFont="1" applyFill="1" applyBorder="1" applyAlignment="1" applyProtection="1">
      <alignment horizontal="center" vertical="center"/>
    </xf>
    <xf numFmtId="0" fontId="22" fillId="19" borderId="15" xfId="0" applyFont="1" applyFill="1" applyBorder="1" applyAlignment="1" applyProtection="1">
      <alignment horizontal="center" vertical="center"/>
    </xf>
    <xf numFmtId="0" fontId="22" fillId="19" borderId="44" xfId="0" applyFont="1" applyFill="1" applyBorder="1" applyAlignment="1" applyProtection="1">
      <alignment horizontal="center" vertical="center"/>
    </xf>
    <xf numFmtId="0" fontId="1" fillId="19" borderId="1" xfId="0" applyFont="1" applyFill="1" applyBorder="1" applyAlignment="1" applyProtection="1">
      <alignment horizontal="center" vertical="top" wrapText="1"/>
    </xf>
    <xf numFmtId="0" fontId="1" fillId="19" borderId="11" xfId="0" applyFont="1" applyFill="1" applyBorder="1" applyAlignment="1" applyProtection="1">
      <alignment horizontal="center" vertical="top" wrapText="1"/>
    </xf>
    <xf numFmtId="0" fontId="1" fillId="19" borderId="6" xfId="0" applyFont="1" applyFill="1" applyBorder="1" applyAlignment="1" applyProtection="1">
      <alignment horizontal="center" vertical="top" wrapText="1"/>
    </xf>
    <xf numFmtId="0" fontId="1" fillId="19" borderId="12" xfId="0" applyFont="1" applyFill="1" applyBorder="1" applyAlignment="1" applyProtection="1">
      <alignment horizontal="center" vertical="top" wrapText="1"/>
    </xf>
    <xf numFmtId="0" fontId="1" fillId="19" borderId="3" xfId="0"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wrapText="1"/>
    </xf>
    <xf numFmtId="0" fontId="1" fillId="19" borderId="5" xfId="0" applyFont="1" applyFill="1" applyBorder="1" applyAlignment="1" applyProtection="1">
      <alignment horizontal="center" vertical="center" wrapText="1"/>
    </xf>
    <xf numFmtId="0" fontId="1" fillId="19" borderId="1" xfId="0" applyFont="1" applyFill="1" applyBorder="1" applyAlignment="1" applyProtection="1">
      <alignment horizontal="center" vertical="center" wrapText="1"/>
    </xf>
    <xf numFmtId="0" fontId="1" fillId="19" borderId="32" xfId="0" applyFont="1" applyFill="1" applyBorder="1" applyAlignment="1" applyProtection="1">
      <alignment horizontal="center" vertical="center" wrapText="1"/>
    </xf>
    <xf numFmtId="0" fontId="1" fillId="19" borderId="45" xfId="0" applyFont="1" applyFill="1" applyBorder="1" applyAlignment="1" applyProtection="1">
      <alignment horizontal="center" vertical="center" wrapText="1"/>
    </xf>
    <xf numFmtId="0" fontId="1" fillId="19" borderId="38" xfId="0" applyFont="1" applyFill="1" applyBorder="1" applyAlignment="1" applyProtection="1">
      <alignment horizontal="center" vertical="center" wrapText="1"/>
    </xf>
    <xf numFmtId="0" fontId="1" fillId="19" borderId="3" xfId="0" applyFont="1" applyFill="1" applyBorder="1" applyAlignment="1" applyProtection="1">
      <alignment horizontal="center" vertical="top" wrapText="1"/>
    </xf>
    <xf numFmtId="0" fontId="1" fillId="19" borderId="4" xfId="0" applyFont="1" applyFill="1" applyBorder="1" applyAlignment="1" applyProtection="1">
      <alignment horizontal="center" vertical="top" wrapText="1"/>
    </xf>
    <xf numFmtId="0" fontId="1" fillId="19" borderId="5" xfId="0" applyFont="1" applyFill="1" applyBorder="1" applyAlignment="1" applyProtection="1">
      <alignment horizontal="center" vertical="top" wrapText="1"/>
    </xf>
    <xf numFmtId="164" fontId="13" fillId="0" borderId="20" xfId="0" applyNumberFormat="1" applyFont="1" applyFill="1" applyBorder="1" applyAlignment="1">
      <alignment horizontal="center"/>
    </xf>
    <xf numFmtId="164" fontId="13" fillId="0" borderId="43" xfId="0" applyNumberFormat="1" applyFont="1" applyFill="1" applyBorder="1" applyAlignment="1">
      <alignment horizontal="center"/>
    </xf>
    <xf numFmtId="164" fontId="13" fillId="0" borderId="57" xfId="0" applyNumberFormat="1" applyFont="1" applyFill="1" applyBorder="1" applyAlignment="1">
      <alignment horizontal="center"/>
    </xf>
    <xf numFmtId="0" fontId="14" fillId="10" borderId="56" xfId="0" applyFont="1" applyFill="1" applyBorder="1" applyAlignment="1">
      <alignment horizontal="center" vertical="center"/>
    </xf>
    <xf numFmtId="0" fontId="14" fillId="10" borderId="25" xfId="0" applyFont="1" applyFill="1" applyBorder="1" applyAlignment="1">
      <alignment horizontal="center" vertical="center"/>
    </xf>
    <xf numFmtId="0" fontId="13" fillId="0" borderId="30" xfId="0" applyFont="1" applyBorder="1" applyAlignment="1">
      <alignment horizontal="center" vertical="center"/>
    </xf>
    <xf numFmtId="0" fontId="13" fillId="0" borderId="28" xfId="0" applyFont="1" applyBorder="1" applyAlignment="1">
      <alignment horizontal="center" vertical="center"/>
    </xf>
    <xf numFmtId="0" fontId="13" fillId="0" borderId="20" xfId="0" applyFont="1" applyFill="1" applyBorder="1" applyAlignment="1">
      <alignment horizontal="center"/>
    </xf>
    <xf numFmtId="0" fontId="13" fillId="0" borderId="57" xfId="0" applyFont="1" applyFill="1" applyBorder="1" applyAlignment="1">
      <alignment horizontal="center"/>
    </xf>
    <xf numFmtId="0" fontId="19" fillId="0" borderId="42" xfId="0" applyFont="1" applyFill="1" applyBorder="1" applyAlignment="1">
      <alignment horizontal="center"/>
    </xf>
    <xf numFmtId="0" fontId="19" fillId="0" borderId="15" xfId="0" applyFont="1" applyFill="1" applyBorder="1" applyAlignment="1">
      <alignment horizontal="center"/>
    </xf>
    <xf numFmtId="0" fontId="19" fillId="0" borderId="44" xfId="0" applyFont="1" applyFill="1" applyBorder="1" applyAlignment="1">
      <alignment horizontal="center"/>
    </xf>
    <xf numFmtId="0" fontId="18" fillId="0" borderId="16" xfId="0" applyFont="1" applyFill="1" applyBorder="1" applyAlignment="1">
      <alignment horizontal="center" vertical="center"/>
    </xf>
    <xf numFmtId="0" fontId="18" fillId="0" borderId="17" xfId="0" applyFont="1" applyFill="1" applyBorder="1" applyAlignment="1">
      <alignment horizontal="center" vertical="center"/>
    </xf>
    <xf numFmtId="0" fontId="18" fillId="0" borderId="18" xfId="0" applyFont="1" applyFill="1" applyBorder="1" applyAlignment="1">
      <alignment horizontal="center" vertical="center"/>
    </xf>
    <xf numFmtId="0" fontId="18" fillId="0" borderId="19" xfId="0" applyFont="1" applyFill="1" applyBorder="1" applyAlignment="1">
      <alignment horizontal="center" vertical="center"/>
    </xf>
    <xf numFmtId="0" fontId="18" fillId="0" borderId="20" xfId="0" applyFont="1" applyFill="1" applyBorder="1" applyAlignment="1">
      <alignment horizontal="center" vertical="center"/>
    </xf>
    <xf numFmtId="0" fontId="18" fillId="0" borderId="21" xfId="0" applyFont="1" applyFill="1" applyBorder="1" applyAlignment="1">
      <alignment horizontal="center" vertical="center"/>
    </xf>
    <xf numFmtId="0" fontId="19" fillId="0" borderId="32" xfId="0" applyFont="1" applyFill="1" applyBorder="1" applyAlignment="1">
      <alignment horizontal="center"/>
    </xf>
    <xf numFmtId="0" fontId="19" fillId="0" borderId="38" xfId="0" applyFont="1" applyFill="1" applyBorder="1" applyAlignment="1">
      <alignment horizontal="center"/>
    </xf>
    <xf numFmtId="0" fontId="18" fillId="0" borderId="32" xfId="0" applyFont="1" applyFill="1" applyBorder="1" applyAlignment="1" applyProtection="1">
      <alignment horizontal="center"/>
      <protection locked="0"/>
    </xf>
    <xf numFmtId="0" fontId="18" fillId="0" borderId="45" xfId="0" applyFont="1" applyFill="1" applyBorder="1" applyAlignment="1" applyProtection="1">
      <alignment horizontal="center"/>
      <protection locked="0"/>
    </xf>
    <xf numFmtId="0" fontId="18" fillId="0" borderId="38" xfId="0" applyFont="1" applyFill="1" applyBorder="1" applyAlignment="1" applyProtection="1">
      <alignment horizontal="center"/>
      <protection locked="0"/>
    </xf>
    <xf numFmtId="0" fontId="13" fillId="0" borderId="21" xfId="0" applyFont="1" applyBorder="1" applyAlignment="1">
      <alignment horizontal="center" vertical="center"/>
    </xf>
    <xf numFmtId="0" fontId="13" fillId="5" borderId="32" xfId="0" applyFont="1" applyFill="1" applyBorder="1" applyAlignment="1">
      <alignment horizontal="left" vertical="top" wrapText="1"/>
    </xf>
    <xf numFmtId="0" fontId="13" fillId="5" borderId="38" xfId="0" applyFont="1" applyFill="1" applyBorder="1" applyAlignment="1">
      <alignment horizontal="left" vertical="top" wrapText="1"/>
    </xf>
    <xf numFmtId="0" fontId="13" fillId="5" borderId="33" xfId="0" applyFont="1" applyFill="1" applyBorder="1" applyAlignment="1">
      <alignment horizontal="left" vertical="top" wrapText="1"/>
    </xf>
    <xf numFmtId="0" fontId="13" fillId="5" borderId="39" xfId="0" applyFont="1" applyFill="1" applyBorder="1" applyAlignment="1">
      <alignment horizontal="left" vertical="top" wrapText="1"/>
    </xf>
    <xf numFmtId="0" fontId="13" fillId="5" borderId="34" xfId="0" applyFont="1" applyFill="1" applyBorder="1" applyAlignment="1">
      <alignment horizontal="left" vertical="top" wrapText="1"/>
    </xf>
    <xf numFmtId="0" fontId="13" fillId="5" borderId="41" xfId="0" applyFont="1" applyFill="1" applyBorder="1" applyAlignment="1">
      <alignment horizontal="left" vertical="top" wrapText="1"/>
    </xf>
    <xf numFmtId="0" fontId="18" fillId="0" borderId="42" xfId="0" applyFont="1" applyFill="1" applyBorder="1" applyAlignment="1">
      <alignment horizontal="center"/>
    </xf>
    <xf numFmtId="0" fontId="18" fillId="0" borderId="15" xfId="0" applyFont="1" applyFill="1" applyBorder="1" applyAlignment="1">
      <alignment horizontal="center"/>
    </xf>
    <xf numFmtId="0" fontId="18" fillId="0" borderId="44" xfId="0" applyFont="1" applyFill="1" applyBorder="1" applyAlignment="1">
      <alignment horizontal="center"/>
    </xf>
    <xf numFmtId="0" fontId="14" fillId="10" borderId="24" xfId="0" applyFont="1" applyFill="1" applyBorder="1" applyAlignment="1">
      <alignment horizontal="center" vertical="center"/>
    </xf>
    <xf numFmtId="0" fontId="14" fillId="10" borderId="29" xfId="0" applyFont="1" applyFill="1" applyBorder="1" applyAlignment="1">
      <alignment horizontal="center" vertical="center"/>
    </xf>
    <xf numFmtId="0" fontId="14" fillId="10" borderId="32" xfId="0" applyFont="1" applyFill="1" applyBorder="1" applyAlignment="1">
      <alignment horizontal="center" vertical="center"/>
    </xf>
    <xf numFmtId="0" fontId="14" fillId="10" borderId="33" xfId="0" applyFont="1" applyFill="1" applyBorder="1" applyAlignment="1">
      <alignment horizontal="center" vertical="center"/>
    </xf>
    <xf numFmtId="0" fontId="14" fillId="10" borderId="34" xfId="0" applyFont="1" applyFill="1" applyBorder="1" applyAlignment="1">
      <alignment horizontal="center" vertical="center"/>
    </xf>
    <xf numFmtId="0" fontId="13" fillId="0" borderId="43" xfId="0" applyFont="1" applyFill="1" applyBorder="1" applyAlignment="1">
      <alignment horizontal="center"/>
    </xf>
    <xf numFmtId="0" fontId="14" fillId="10" borderId="16" xfId="0" applyFont="1" applyFill="1" applyBorder="1" applyAlignment="1">
      <alignment horizontal="center" vertical="center"/>
    </xf>
    <xf numFmtId="0" fontId="14" fillId="10" borderId="26" xfId="0" applyFont="1" applyFill="1" applyBorder="1" applyAlignment="1">
      <alignment horizontal="center" vertical="center"/>
    </xf>
    <xf numFmtId="0" fontId="14" fillId="10" borderId="17"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17" xfId="0" applyFont="1" applyFill="1" applyBorder="1" applyAlignment="1">
      <alignment horizontal="center"/>
    </xf>
    <xf numFmtId="0" fontId="0" fillId="0" borderId="7" xfId="0" applyBorder="1" applyAlignment="1">
      <alignment horizontal="left" vertical="top" wrapText="1"/>
    </xf>
    <xf numFmtId="0" fontId="0" fillId="0" borderId="9"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 xfId="0" applyBorder="1" applyAlignment="1">
      <alignment horizontal="center" wrapText="1"/>
    </xf>
    <xf numFmtId="0" fontId="0" fillId="0" borderId="1" xfId="0" applyBorder="1" applyAlignment="1">
      <alignment horizontal="center"/>
    </xf>
    <xf numFmtId="0" fontId="0" fillId="0" borderId="14" xfId="0" applyBorder="1" applyAlignment="1">
      <alignment horizontal="center" vertical="center"/>
    </xf>
    <xf numFmtId="0" fontId="0" fillId="0" borderId="36" xfId="0" applyBorder="1" applyAlignment="1">
      <alignment horizontal="center" vertical="center"/>
    </xf>
    <xf numFmtId="0" fontId="1" fillId="2" borderId="0" xfId="0" applyFont="1" applyFill="1" applyAlignment="1">
      <alignment horizontal="center"/>
    </xf>
    <xf numFmtId="0" fontId="1" fillId="2" borderId="6" xfId="0" applyFont="1" applyFill="1" applyBorder="1" applyAlignment="1">
      <alignment horizontal="center"/>
    </xf>
    <xf numFmtId="0" fontId="0" fillId="0" borderId="43" xfId="0" applyBorder="1" applyAlignment="1">
      <alignment horizontal="center" vertical="center"/>
    </xf>
    <xf numFmtId="0" fontId="1" fillId="0" borderId="0" xfId="0" applyFont="1" applyFill="1" applyBorder="1" applyAlignment="1">
      <alignment horizontal="left"/>
    </xf>
    <xf numFmtId="0" fontId="0" fillId="0" borderId="0" xfId="0" applyBorder="1" applyAlignment="1">
      <alignment horizontal="left"/>
    </xf>
  </cellXfs>
  <cellStyles count="25">
    <cellStyle name="Bad" xfId="2" builtinId="27"/>
    <cellStyle name="Comma" xfId="1" builtinId="3"/>
    <cellStyle name="Hyperlink" xfId="3" builtinId="8"/>
    <cellStyle name="Normal" xfId="0" builtinId="0"/>
    <cellStyle name="Normal 2" xfId="4" xr:uid="{00000000-0005-0000-0000-000000000000}"/>
    <cellStyle name="Normal 2 2" xfId="5" xr:uid="{00000000-0005-0000-0000-000001000000}"/>
    <cellStyle name="Normal 3" xfId="6" xr:uid="{00000000-0005-0000-0000-000002000000}"/>
    <cellStyle name="Normal 3 2" xfId="7" xr:uid="{00000000-0005-0000-0000-000003000000}"/>
    <cellStyle name="Normal 4" xfId="8" xr:uid="{00000000-0005-0000-0000-000004000000}"/>
    <cellStyle name="Normal 4 2" xfId="9" xr:uid="{00000000-0005-0000-0000-000005000000}"/>
    <cellStyle name="Normal 5" xfId="10" xr:uid="{00000000-0005-0000-0000-000006000000}"/>
    <cellStyle name="Normal 5 2" xfId="11" xr:uid="{00000000-0005-0000-0000-000007000000}"/>
    <cellStyle name="Normal 6" xfId="12" xr:uid="{00000000-0005-0000-0000-000008000000}"/>
    <cellStyle name="Normal 6 2" xfId="13" xr:uid="{00000000-0005-0000-0000-000009000000}"/>
    <cellStyle name="Normal 7" xfId="14" xr:uid="{00000000-0005-0000-0000-00000A000000}"/>
    <cellStyle name="Normal 8" xfId="15" xr:uid="{00000000-0005-0000-0000-00000B000000}"/>
    <cellStyle name="Percent 2" xfId="16" xr:uid="{00000000-0005-0000-0000-00000C000000}"/>
    <cellStyle name="Percent 2 2" xfId="17" xr:uid="{00000000-0005-0000-0000-00000D000000}"/>
    <cellStyle name="Percent 3" xfId="18" xr:uid="{00000000-0005-0000-0000-00000E000000}"/>
    <cellStyle name="Percent 3 2" xfId="19" xr:uid="{00000000-0005-0000-0000-00000F000000}"/>
    <cellStyle name="Percent 4" xfId="20" xr:uid="{00000000-0005-0000-0000-000010000000}"/>
    <cellStyle name="Percent 4 2" xfId="21" xr:uid="{00000000-0005-0000-0000-000011000000}"/>
    <cellStyle name="Percent 5" xfId="22" xr:uid="{00000000-0005-0000-0000-000012000000}"/>
    <cellStyle name="Percent 5 2" xfId="23" xr:uid="{00000000-0005-0000-0000-000013000000}"/>
    <cellStyle name="Percent 6" xfId="24" xr:uid="{00000000-0005-0000-0000-000014000000}"/>
  </cellStyles>
  <dxfs count="1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C000"/>
        </patternFill>
      </fill>
      <border>
        <vertical/>
        <horizontal/>
      </border>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C000"/>
        </patternFill>
      </fill>
      <border>
        <vertical/>
        <horizontal/>
      </border>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E4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Loop Performance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94.539719058979003</c:v>
                </c:pt>
                <c:pt idx="1">
                  <c:v>94.506775220081082</c:v>
                </c:pt>
                <c:pt idx="2">
                  <c:v>94.473831381092026</c:v>
                </c:pt>
                <c:pt idx="3">
                  <c:v>94.440887542011012</c:v>
                </c:pt>
                <c:pt idx="4">
                  <c:v>94.407943702837414</c:v>
                </c:pt>
                <c:pt idx="5">
                  <c:v>94.374999863570622</c:v>
                </c:pt>
                <c:pt idx="6">
                  <c:v>94.342056024209654</c:v>
                </c:pt>
                <c:pt idx="7">
                  <c:v>94.309112184753957</c:v>
                </c:pt>
                <c:pt idx="8">
                  <c:v>94.276168345202933</c:v>
                </c:pt>
                <c:pt idx="9">
                  <c:v>94.243224505555716</c:v>
                </c:pt>
                <c:pt idx="10">
                  <c:v>94.210280665811595</c:v>
                </c:pt>
                <c:pt idx="11">
                  <c:v>94.177336825969746</c:v>
                </c:pt>
                <c:pt idx="12">
                  <c:v>94.144392986029573</c:v>
                </c:pt>
                <c:pt idx="13">
                  <c:v>94.111449145990335</c:v>
                </c:pt>
                <c:pt idx="14">
                  <c:v>94.078505305851081</c:v>
                </c:pt>
                <c:pt idx="15">
                  <c:v>94.045561465611257</c:v>
                </c:pt>
                <c:pt idx="16">
                  <c:v>94.012617625270011</c:v>
                </c:pt>
                <c:pt idx="17">
                  <c:v>93.979673784826446</c:v>
                </c:pt>
                <c:pt idx="18">
                  <c:v>93.946729944280079</c:v>
                </c:pt>
                <c:pt idx="19">
                  <c:v>93.913786103629846</c:v>
                </c:pt>
                <c:pt idx="20">
                  <c:v>93.880842262875191</c:v>
                </c:pt>
                <c:pt idx="21">
                  <c:v>93.847898422015135</c:v>
                </c:pt>
                <c:pt idx="22">
                  <c:v>93.814954581048923</c:v>
                </c:pt>
                <c:pt idx="23">
                  <c:v>93.782010739975803</c:v>
                </c:pt>
                <c:pt idx="24">
                  <c:v>93.749066898794879</c:v>
                </c:pt>
                <c:pt idx="25">
                  <c:v>93.716123057505456</c:v>
                </c:pt>
                <c:pt idx="26">
                  <c:v>93.683179216106481</c:v>
                </c:pt>
                <c:pt idx="27">
                  <c:v>93.650235374597287</c:v>
                </c:pt>
                <c:pt idx="28">
                  <c:v>93.617291532977163</c:v>
                </c:pt>
                <c:pt idx="29">
                  <c:v>93.584347691244943</c:v>
                </c:pt>
                <c:pt idx="30">
                  <c:v>93.551403849400032</c:v>
                </c:pt>
                <c:pt idx="31">
                  <c:v>93.518460007441433</c:v>
                </c:pt>
                <c:pt idx="32">
                  <c:v>93.485516165368438</c:v>
                </c:pt>
                <c:pt idx="33">
                  <c:v>93.452572323179965</c:v>
                </c:pt>
                <c:pt idx="34">
                  <c:v>93.419628480875275</c:v>
                </c:pt>
                <c:pt idx="35">
                  <c:v>93.386684638453389</c:v>
                </c:pt>
                <c:pt idx="36">
                  <c:v>93.353740795913581</c:v>
                </c:pt>
                <c:pt idx="37">
                  <c:v>93.3207969532547</c:v>
                </c:pt>
                <c:pt idx="38">
                  <c:v>93.28785311047605</c:v>
                </c:pt>
                <c:pt idx="39">
                  <c:v>93.254909267576636</c:v>
                </c:pt>
                <c:pt idx="40">
                  <c:v>93.221965424555577</c:v>
                </c:pt>
                <c:pt idx="41">
                  <c:v>93.189021581411907</c:v>
                </c:pt>
                <c:pt idx="42">
                  <c:v>93.156077738144759</c:v>
                </c:pt>
                <c:pt idx="43">
                  <c:v>93.123133894753082</c:v>
                </c:pt>
                <c:pt idx="44">
                  <c:v>93.090190051236021</c:v>
                </c:pt>
                <c:pt idx="45">
                  <c:v>93.057246207592556</c:v>
                </c:pt>
                <c:pt idx="46">
                  <c:v>93.02430236382186</c:v>
                </c:pt>
                <c:pt idx="47">
                  <c:v>92.991358519922784</c:v>
                </c:pt>
                <c:pt idx="48">
                  <c:v>92.958414675894375</c:v>
                </c:pt>
                <c:pt idx="49">
                  <c:v>92.925470831735666</c:v>
                </c:pt>
                <c:pt idx="50">
                  <c:v>92.892526987445848</c:v>
                </c:pt>
                <c:pt idx="51">
                  <c:v>92.859583143023741</c:v>
                </c:pt>
                <c:pt idx="52">
                  <c:v>92.826639298468336</c:v>
                </c:pt>
                <c:pt idx="53">
                  <c:v>92.793695453778597</c:v>
                </c:pt>
                <c:pt idx="54">
                  <c:v>92.760751608953683</c:v>
                </c:pt>
                <c:pt idx="55">
                  <c:v>92.727807763992217</c:v>
                </c:pt>
                <c:pt idx="56">
                  <c:v>92.694863918893603</c:v>
                </c:pt>
                <c:pt idx="57">
                  <c:v>92.661920073656603</c:v>
                </c:pt>
                <c:pt idx="58">
                  <c:v>92.628976228279996</c:v>
                </c:pt>
                <c:pt idx="59">
                  <c:v>92.596032382762928</c:v>
                </c:pt>
                <c:pt idx="60">
                  <c:v>92.563088537104235</c:v>
                </c:pt>
                <c:pt idx="61">
                  <c:v>92.530144691302866</c:v>
                </c:pt>
                <c:pt idx="62">
                  <c:v>92.497200845357682</c:v>
                </c:pt>
                <c:pt idx="63">
                  <c:v>92.464256999267732</c:v>
                </c:pt>
                <c:pt idx="64">
                  <c:v>92.431313153031766</c:v>
                </c:pt>
                <c:pt idx="65">
                  <c:v>92.398369306648789</c:v>
                </c:pt>
                <c:pt idx="66">
                  <c:v>92.365425460117464</c:v>
                </c:pt>
                <c:pt idx="67">
                  <c:v>92.332481613437011</c:v>
                </c:pt>
                <c:pt idx="68">
                  <c:v>92.299537766605965</c:v>
                </c:pt>
                <c:pt idx="69">
                  <c:v>92.266593919623404</c:v>
                </c:pt>
                <c:pt idx="70">
                  <c:v>92.233650072488018</c:v>
                </c:pt>
                <c:pt idx="71">
                  <c:v>92.200706225198672</c:v>
                </c:pt>
                <c:pt idx="72">
                  <c:v>92.167762377754343</c:v>
                </c:pt>
                <c:pt idx="73">
                  <c:v>92.134818530153666</c:v>
                </c:pt>
                <c:pt idx="74">
                  <c:v>92.101874682395476</c:v>
                </c:pt>
                <c:pt idx="75">
                  <c:v>92.068930834478664</c:v>
                </c:pt>
                <c:pt idx="76">
                  <c:v>92.035986986402065</c:v>
                </c:pt>
                <c:pt idx="77">
                  <c:v>92.003043138164202</c:v>
                </c:pt>
                <c:pt idx="78">
                  <c:v>91.97009928976415</c:v>
                </c:pt>
                <c:pt idx="79">
                  <c:v>91.937155441200517</c:v>
                </c:pt>
                <c:pt idx="80">
                  <c:v>91.904211592472095</c:v>
                </c:pt>
                <c:pt idx="81">
                  <c:v>91.871267743577562</c:v>
                </c:pt>
                <c:pt idx="82">
                  <c:v>91.83832389451581</c:v>
                </c:pt>
                <c:pt idx="83">
                  <c:v>91.805380045285318</c:v>
                </c:pt>
                <c:pt idx="84">
                  <c:v>91.772436195885064</c:v>
                </c:pt>
                <c:pt idx="85">
                  <c:v>91.73949234631371</c:v>
                </c:pt>
                <c:pt idx="86">
                  <c:v>91.706548496569837</c:v>
                </c:pt>
                <c:pt idx="87">
                  <c:v>91.673604646652151</c:v>
                </c:pt>
                <c:pt idx="88">
                  <c:v>91.640660796559303</c:v>
                </c:pt>
                <c:pt idx="89">
                  <c:v>91.607716946289997</c:v>
                </c:pt>
                <c:pt idx="90">
                  <c:v>91.574773095843085</c:v>
                </c:pt>
                <c:pt idx="91">
                  <c:v>91.541829245216917</c:v>
                </c:pt>
                <c:pt idx="92">
                  <c:v>91.508885394410186</c:v>
                </c:pt>
                <c:pt idx="93">
                  <c:v>91.475941543421612</c:v>
                </c:pt>
                <c:pt idx="94">
                  <c:v>91.442997692249861</c:v>
                </c:pt>
                <c:pt idx="95">
                  <c:v>91.41005384089334</c:v>
                </c:pt>
                <c:pt idx="96">
                  <c:v>91.377109989350899</c:v>
                </c:pt>
                <c:pt idx="97">
                  <c:v>91.344166137620832</c:v>
                </c:pt>
                <c:pt idx="98">
                  <c:v>91.311222285701916</c:v>
                </c:pt>
                <c:pt idx="99">
                  <c:v>91.278278433592703</c:v>
                </c:pt>
                <c:pt idx="100">
                  <c:v>91.24533458129153</c:v>
                </c:pt>
                <c:pt idx="101">
                  <c:v>91.212390728797303</c:v>
                </c:pt>
                <c:pt idx="102">
                  <c:v>91.179446876108173</c:v>
                </c:pt>
                <c:pt idx="103">
                  <c:v>91.146503023222863</c:v>
                </c:pt>
                <c:pt idx="104">
                  <c:v>91.113559170140022</c:v>
                </c:pt>
                <c:pt idx="105">
                  <c:v>91.080615316857845</c:v>
                </c:pt>
                <c:pt idx="106">
                  <c:v>91.047671463374826</c:v>
                </c:pt>
                <c:pt idx="107">
                  <c:v>91.014727609689743</c:v>
                </c:pt>
                <c:pt idx="108">
                  <c:v>90.981783755800748</c:v>
                </c:pt>
                <c:pt idx="109">
                  <c:v>90.948839901706464</c:v>
                </c:pt>
                <c:pt idx="110">
                  <c:v>90.915896047405226</c:v>
                </c:pt>
                <c:pt idx="111">
                  <c:v>90.882952192895615</c:v>
                </c:pt>
                <c:pt idx="112">
                  <c:v>90.850008338175826</c:v>
                </c:pt>
                <c:pt idx="113">
                  <c:v>90.817064483244309</c:v>
                </c:pt>
                <c:pt idx="114">
                  <c:v>90.7841206280996</c:v>
                </c:pt>
                <c:pt idx="115">
                  <c:v>90.751176772740024</c:v>
                </c:pt>
                <c:pt idx="116">
                  <c:v>90.718232917163832</c:v>
                </c:pt>
                <c:pt idx="117">
                  <c:v>90.685289061369389</c:v>
                </c:pt>
                <c:pt idx="118">
                  <c:v>90.652345205355232</c:v>
                </c:pt>
                <c:pt idx="119">
                  <c:v>90.619401349119414</c:v>
                </c:pt>
                <c:pt idx="120">
                  <c:v>90.586457492660358</c:v>
                </c:pt>
                <c:pt idx="121">
                  <c:v>90.553513635976444</c:v>
                </c:pt>
                <c:pt idx="122">
                  <c:v>90.520569779065966</c:v>
                </c:pt>
                <c:pt idx="123">
                  <c:v>90.487625921927076</c:v>
                </c:pt>
                <c:pt idx="124">
                  <c:v>90.454682064558099</c:v>
                </c:pt>
                <c:pt idx="125">
                  <c:v>90.421738206957258</c:v>
                </c:pt>
                <c:pt idx="126">
                  <c:v>90.388794349122804</c:v>
                </c:pt>
                <c:pt idx="127">
                  <c:v>90.355850491052948</c:v>
                </c:pt>
                <c:pt idx="128">
                  <c:v>90.322906632746012</c:v>
                </c:pt>
                <c:pt idx="129">
                  <c:v>90.289962774199978</c:v>
                </c:pt>
                <c:pt idx="130">
                  <c:v>90.257018915413141</c:v>
                </c:pt>
                <c:pt idx="131">
                  <c:v>90.224075056383725</c:v>
                </c:pt>
                <c:pt idx="132">
                  <c:v>90.191131197109783</c:v>
                </c:pt>
                <c:pt idx="133">
                  <c:v>90.158187337589496</c:v>
                </c:pt>
                <c:pt idx="134">
                  <c:v>90.125243477821016</c:v>
                </c:pt>
                <c:pt idx="135">
                  <c:v>90.092299617802297</c:v>
                </c:pt>
                <c:pt idx="136">
                  <c:v>90.059355757531705</c:v>
                </c:pt>
                <c:pt idx="137">
                  <c:v>90.026411897007094</c:v>
                </c:pt>
                <c:pt idx="138">
                  <c:v>89.993468036226588</c:v>
                </c:pt>
                <c:pt idx="139">
                  <c:v>89.960524175188397</c:v>
                </c:pt>
                <c:pt idx="140">
                  <c:v>89.927580313890317</c:v>
                </c:pt>
                <c:pt idx="141">
                  <c:v>89.894636452330516</c:v>
                </c:pt>
                <c:pt idx="142">
                  <c:v>89.861692590506863</c:v>
                </c:pt>
                <c:pt idx="143">
                  <c:v>89.82874872841748</c:v>
                </c:pt>
                <c:pt idx="144">
                  <c:v>89.795804866060266</c:v>
                </c:pt>
                <c:pt idx="145">
                  <c:v>89.762861003433287</c:v>
                </c:pt>
                <c:pt idx="146">
                  <c:v>89.729917140534511</c:v>
                </c:pt>
                <c:pt idx="147">
                  <c:v>89.696973277361579</c:v>
                </c:pt>
                <c:pt idx="148">
                  <c:v>89.664029413912786</c:v>
                </c:pt>
                <c:pt idx="149">
                  <c:v>89.631085550185858</c:v>
                </c:pt>
                <c:pt idx="150">
                  <c:v>89.59814168617855</c:v>
                </c:pt>
                <c:pt idx="151">
                  <c:v>89.56519782188893</c:v>
                </c:pt>
                <c:pt idx="152">
                  <c:v>89.532253957314765</c:v>
                </c:pt>
                <c:pt idx="153">
                  <c:v>89.499310092453868</c:v>
                </c:pt>
                <c:pt idx="154">
                  <c:v>89.466366227303965</c:v>
                </c:pt>
                <c:pt idx="155">
                  <c:v>89.433422361863137</c:v>
                </c:pt>
                <c:pt idx="156">
                  <c:v>89.400478496128954</c:v>
                </c:pt>
                <c:pt idx="157">
                  <c:v>89.367534630099243</c:v>
                </c:pt>
                <c:pt idx="158">
                  <c:v>89.334590763771772</c:v>
                </c:pt>
                <c:pt idx="159">
                  <c:v>89.301646897144153</c:v>
                </c:pt>
                <c:pt idx="160">
                  <c:v>89.268703030214184</c:v>
                </c:pt>
                <c:pt idx="161">
                  <c:v>89.235759162979619</c:v>
                </c:pt>
                <c:pt idx="162">
                  <c:v>89.202815295437986</c:v>
                </c:pt>
                <c:pt idx="163">
                  <c:v>89.169871427587196</c:v>
                </c:pt>
                <c:pt idx="164">
                  <c:v>89.136927559424649</c:v>
                </c:pt>
                <c:pt idx="165">
                  <c:v>89.103983690948212</c:v>
                </c:pt>
                <c:pt idx="166">
                  <c:v>89.071039822155299</c:v>
                </c:pt>
                <c:pt idx="167">
                  <c:v>89.038095953043396</c:v>
                </c:pt>
                <c:pt idx="168">
                  <c:v>89.005152083610426</c:v>
                </c:pt>
                <c:pt idx="169">
                  <c:v>88.972208213853619</c:v>
                </c:pt>
                <c:pt idx="170">
                  <c:v>88.939264343770631</c:v>
                </c:pt>
                <c:pt idx="171">
                  <c:v>88.906320473359159</c:v>
                </c:pt>
                <c:pt idx="172">
                  <c:v>88.873376602616347</c:v>
                </c:pt>
                <c:pt idx="173">
                  <c:v>88.84043273153992</c:v>
                </c:pt>
                <c:pt idx="174">
                  <c:v>88.807488860127251</c:v>
                </c:pt>
                <c:pt idx="175">
                  <c:v>88.774544988375823</c:v>
                </c:pt>
                <c:pt idx="176">
                  <c:v>88.741601116283022</c:v>
                </c:pt>
                <c:pt idx="177">
                  <c:v>88.708657243846289</c:v>
                </c:pt>
                <c:pt idx="178">
                  <c:v>88.675713371062955</c:v>
                </c:pt>
                <c:pt idx="179">
                  <c:v>88.642769497930459</c:v>
                </c:pt>
                <c:pt idx="180">
                  <c:v>88.609825624446074</c:v>
                </c:pt>
                <c:pt idx="181">
                  <c:v>88.576881750607043</c:v>
                </c:pt>
                <c:pt idx="182">
                  <c:v>88.543937876410837</c:v>
                </c:pt>
                <c:pt idx="183">
                  <c:v>88.510994001854684</c:v>
                </c:pt>
                <c:pt idx="184">
                  <c:v>88.478050126935685</c:v>
                </c:pt>
                <c:pt idx="185">
                  <c:v>88.445106251651282</c:v>
                </c:pt>
                <c:pt idx="186">
                  <c:v>88.412162375998662</c:v>
                </c:pt>
                <c:pt idx="187">
                  <c:v>88.379218499974854</c:v>
                </c:pt>
                <c:pt idx="188">
                  <c:v>88.346274623577301</c:v>
                </c:pt>
                <c:pt idx="189">
                  <c:v>88.313330746802961</c:v>
                </c:pt>
                <c:pt idx="190">
                  <c:v>88.280386869649021</c:v>
                </c:pt>
                <c:pt idx="191">
                  <c:v>88.247442992112525</c:v>
                </c:pt>
                <c:pt idx="192">
                  <c:v>88.21449911419063</c:v>
                </c:pt>
                <c:pt idx="193">
                  <c:v>88.181555235880467</c:v>
                </c:pt>
                <c:pt idx="194">
                  <c:v>88.148611357179021</c:v>
                </c:pt>
                <c:pt idx="195">
                  <c:v>88.115667478083196</c:v>
                </c:pt>
                <c:pt idx="196">
                  <c:v>88.082723598590093</c:v>
                </c:pt>
                <c:pt idx="197">
                  <c:v>88.04977971869674</c:v>
                </c:pt>
                <c:pt idx="198">
                  <c:v>88.016835838400041</c:v>
                </c:pt>
                <c:pt idx="199">
                  <c:v>87.983891957696883</c:v>
                </c:pt>
                <c:pt idx="200">
                  <c:v>87.95094807658414</c:v>
                </c:pt>
                <c:pt idx="201">
                  <c:v>87.918004195058842</c:v>
                </c:pt>
                <c:pt idx="202">
                  <c:v>87.885060313117663</c:v>
                </c:pt>
                <c:pt idx="203">
                  <c:v>87.852116430757661</c:v>
                </c:pt>
                <c:pt idx="204">
                  <c:v>87.819172547975427</c:v>
                </c:pt>
                <c:pt idx="205">
                  <c:v>87.78622866476789</c:v>
                </c:pt>
                <c:pt idx="206">
                  <c:v>87.75328478113174</c:v>
                </c:pt>
                <c:pt idx="207">
                  <c:v>87.720340897063792</c:v>
                </c:pt>
                <c:pt idx="208">
                  <c:v>87.687397012560638</c:v>
                </c:pt>
                <c:pt idx="209">
                  <c:v>87.654453127619064</c:v>
                </c:pt>
                <c:pt idx="210">
                  <c:v>87.621509242235675</c:v>
                </c:pt>
                <c:pt idx="211">
                  <c:v>87.588565356407102</c:v>
                </c:pt>
                <c:pt idx="212">
                  <c:v>87.555621470129978</c:v>
                </c:pt>
                <c:pt idx="213">
                  <c:v>87.522677583400935</c:v>
                </c:pt>
                <c:pt idx="214">
                  <c:v>87.48973369621649</c:v>
                </c:pt>
                <c:pt idx="215">
                  <c:v>87.456789808573177</c:v>
                </c:pt>
                <c:pt idx="216">
                  <c:v>87.423845920467457</c:v>
                </c:pt>
                <c:pt idx="217">
                  <c:v>87.390902031895848</c:v>
                </c:pt>
                <c:pt idx="218">
                  <c:v>87.357958142854756</c:v>
                </c:pt>
                <c:pt idx="219">
                  <c:v>87.325014253340782</c:v>
                </c:pt>
                <c:pt idx="220">
                  <c:v>87.29207036335012</c:v>
                </c:pt>
                <c:pt idx="221">
                  <c:v>87.259126472879302</c:v>
                </c:pt>
                <c:pt idx="222">
                  <c:v>87.226182581924462</c:v>
                </c:pt>
                <c:pt idx="223">
                  <c:v>87.193238690482076</c:v>
                </c:pt>
                <c:pt idx="224">
                  <c:v>87.160294798548307</c:v>
                </c:pt>
                <c:pt idx="225">
                  <c:v>87.127350906119659</c:v>
                </c:pt>
                <c:pt idx="226">
                  <c:v>87.094407013192182</c:v>
                </c:pt>
                <c:pt idx="227">
                  <c:v>87.061463119761981</c:v>
                </c:pt>
                <c:pt idx="228">
                  <c:v>87.028519225825505</c:v>
                </c:pt>
                <c:pt idx="229">
                  <c:v>86.995575331378703</c:v>
                </c:pt>
                <c:pt idx="230">
                  <c:v>86.962631436417638</c:v>
                </c:pt>
                <c:pt idx="231">
                  <c:v>86.929687540938531</c:v>
                </c:pt>
                <c:pt idx="232">
                  <c:v>86.896743644937487</c:v>
                </c:pt>
                <c:pt idx="233">
                  <c:v>86.863799748410329</c:v>
                </c:pt>
                <c:pt idx="234">
                  <c:v>86.830855851353135</c:v>
                </c:pt>
                <c:pt idx="235">
                  <c:v>86.797911953762082</c:v>
                </c:pt>
                <c:pt idx="236">
                  <c:v>86.76496805563275</c:v>
                </c:pt>
                <c:pt idx="237">
                  <c:v>86.732024156961316</c:v>
                </c:pt>
                <c:pt idx="238">
                  <c:v>86.699080257743347</c:v>
                </c:pt>
                <c:pt idx="239">
                  <c:v>86.66613635797502</c:v>
                </c:pt>
                <c:pt idx="240">
                  <c:v>86.633192457652015</c:v>
                </c:pt>
                <c:pt idx="241">
                  <c:v>86.600248556769969</c:v>
                </c:pt>
                <c:pt idx="242">
                  <c:v>86.567304655324875</c:v>
                </c:pt>
                <c:pt idx="243">
                  <c:v>86.534360753312313</c:v>
                </c:pt>
                <c:pt idx="244">
                  <c:v>86.501416850727878</c:v>
                </c:pt>
                <c:pt idx="245">
                  <c:v>86.468472947567378</c:v>
                </c:pt>
                <c:pt idx="246">
                  <c:v>86.435529043826378</c:v>
                </c:pt>
                <c:pt idx="247">
                  <c:v>86.402585139500445</c:v>
                </c:pt>
                <c:pt idx="248">
                  <c:v>86.369641234585131</c:v>
                </c:pt>
                <c:pt idx="249">
                  <c:v>86.336697329075832</c:v>
                </c:pt>
                <c:pt idx="250">
                  <c:v>86.303753422968143</c:v>
                </c:pt>
                <c:pt idx="251">
                  <c:v>86.270809516257572</c:v>
                </c:pt>
                <c:pt idx="252">
                  <c:v>86.23786560893933</c:v>
                </c:pt>
                <c:pt idx="253">
                  <c:v>86.204921701009042</c:v>
                </c:pt>
                <c:pt idx="254">
                  <c:v>86.17197779246186</c:v>
                </c:pt>
                <c:pt idx="255">
                  <c:v>86.139033883293123</c:v>
                </c:pt>
                <c:pt idx="256">
                  <c:v>86.106089973498129</c:v>
                </c:pt>
                <c:pt idx="257">
                  <c:v>86.073146063072045</c:v>
                </c:pt>
                <c:pt idx="258">
                  <c:v>86.04020215201021</c:v>
                </c:pt>
                <c:pt idx="259">
                  <c:v>86.007258240307578</c:v>
                </c:pt>
                <c:pt idx="260">
                  <c:v>85.974314327959505</c:v>
                </c:pt>
                <c:pt idx="261">
                  <c:v>85.941370414960915</c:v>
                </c:pt>
                <c:pt idx="262">
                  <c:v>85.908426501306849</c:v>
                </c:pt>
                <c:pt idx="263">
                  <c:v>85.875482586992462</c:v>
                </c:pt>
                <c:pt idx="264">
                  <c:v>85.842538672012537</c:v>
                </c:pt>
                <c:pt idx="265">
                  <c:v>85.809594756362131</c:v>
                </c:pt>
                <c:pt idx="266">
                  <c:v>85.776650840035998</c:v>
                </c:pt>
                <c:pt idx="267">
                  <c:v>85.743706923029151</c:v>
                </c:pt>
                <c:pt idx="268">
                  <c:v>85.710763005336361</c:v>
                </c:pt>
                <c:pt idx="269">
                  <c:v>85.677819086952525</c:v>
                </c:pt>
                <c:pt idx="270">
                  <c:v>85.644875167872087</c:v>
                </c:pt>
                <c:pt idx="271">
                  <c:v>85.611931248089974</c:v>
                </c:pt>
                <c:pt idx="272">
                  <c:v>85.578987327600743</c:v>
                </c:pt>
                <c:pt idx="273">
                  <c:v>85.546043406399107</c:v>
                </c:pt>
                <c:pt idx="274">
                  <c:v>85.513099484479426</c:v>
                </c:pt>
                <c:pt idx="275">
                  <c:v>85.48015556183654</c:v>
                </c:pt>
                <c:pt idx="276">
                  <c:v>85.447211638464609</c:v>
                </c:pt>
                <c:pt idx="277">
                  <c:v>85.414267714358502</c:v>
                </c:pt>
                <c:pt idx="278">
                  <c:v>85.381323789512209</c:v>
                </c:pt>
                <c:pt idx="279">
                  <c:v>85.3483798639204</c:v>
                </c:pt>
                <c:pt idx="280">
                  <c:v>85.315435937577234</c:v>
                </c:pt>
                <c:pt idx="281">
                  <c:v>85.282492010476943</c:v>
                </c:pt>
                <c:pt idx="282">
                  <c:v>85.249548082613828</c:v>
                </c:pt>
                <c:pt idx="283">
                  <c:v>85.216604153982175</c:v>
                </c:pt>
                <c:pt idx="284">
                  <c:v>85.18366022457613</c:v>
                </c:pt>
                <c:pt idx="285">
                  <c:v>85.150716294389568</c:v>
                </c:pt>
                <c:pt idx="286">
                  <c:v>85.117772363416734</c:v>
                </c:pt>
                <c:pt idx="287">
                  <c:v>85.084828431651559</c:v>
                </c:pt>
                <c:pt idx="288">
                  <c:v>85.051884499088175</c:v>
                </c:pt>
                <c:pt idx="289">
                  <c:v>85.018940565720342</c:v>
                </c:pt>
                <c:pt idx="290">
                  <c:v>84.985996631541965</c:v>
                </c:pt>
                <c:pt idx="291">
                  <c:v>84.953052696546905</c:v>
                </c:pt>
                <c:pt idx="292">
                  <c:v>84.920108760728837</c:v>
                </c:pt>
                <c:pt idx="293">
                  <c:v>84.887164824081665</c:v>
                </c:pt>
                <c:pt idx="294">
                  <c:v>84.85422088659908</c:v>
                </c:pt>
                <c:pt idx="295">
                  <c:v>84.82127694827453</c:v>
                </c:pt>
                <c:pt idx="296">
                  <c:v>84.788333009101649</c:v>
                </c:pt>
                <c:pt idx="297">
                  <c:v>84.755389069074155</c:v>
                </c:pt>
                <c:pt idx="298">
                  <c:v>84.722445128185271</c:v>
                </c:pt>
                <c:pt idx="299">
                  <c:v>84.689501186428686</c:v>
                </c:pt>
                <c:pt idx="300">
                  <c:v>84.656557243797707</c:v>
                </c:pt>
                <c:pt idx="301">
                  <c:v>84.623613300285598</c:v>
                </c:pt>
                <c:pt idx="302">
                  <c:v>84.590669355885751</c:v>
                </c:pt>
                <c:pt idx="303">
                  <c:v>84.557725410591416</c:v>
                </c:pt>
                <c:pt idx="304">
                  <c:v>84.524781464395659</c:v>
                </c:pt>
                <c:pt idx="305">
                  <c:v>84.491837517291785</c:v>
                </c:pt>
                <c:pt idx="306">
                  <c:v>84.458893569272732</c:v>
                </c:pt>
                <c:pt idx="307">
                  <c:v>84.425949620331579</c:v>
                </c:pt>
                <c:pt idx="308">
                  <c:v>84.393005670461349</c:v>
                </c:pt>
                <c:pt idx="309">
                  <c:v>84.360061719654865</c:v>
                </c:pt>
                <c:pt idx="310">
                  <c:v>84.327117767905122</c:v>
                </c:pt>
                <c:pt idx="311">
                  <c:v>84.294173815204886</c:v>
                </c:pt>
                <c:pt idx="312">
                  <c:v>84.261229861546937</c:v>
                </c:pt>
                <c:pt idx="313">
                  <c:v>84.228285906923873</c:v>
                </c:pt>
                <c:pt idx="314">
                  <c:v>84.195341951328473</c:v>
                </c:pt>
                <c:pt idx="315">
                  <c:v>84.162397994753292</c:v>
                </c:pt>
                <c:pt idx="316">
                  <c:v>84.12945403719084</c:v>
                </c:pt>
                <c:pt idx="317">
                  <c:v>84.096510078633727</c:v>
                </c:pt>
                <c:pt idx="318">
                  <c:v>84.06356611907411</c:v>
                </c:pt>
                <c:pt idx="319">
                  <c:v>84.030622158504713</c:v>
                </c:pt>
                <c:pt idx="320">
                  <c:v>83.997678196917676</c:v>
                </c:pt>
                <c:pt idx="321">
                  <c:v>83.96473423430507</c:v>
                </c:pt>
                <c:pt idx="322">
                  <c:v>83.931790270659377</c:v>
                </c:pt>
                <c:pt idx="323">
                  <c:v>83.89884630597254</c:v>
                </c:pt>
                <c:pt idx="324">
                  <c:v>83.865902340236644</c:v>
                </c:pt>
                <c:pt idx="325">
                  <c:v>83.832958373443773</c:v>
                </c:pt>
                <c:pt idx="326">
                  <c:v>83.800014405585955</c:v>
                </c:pt>
                <c:pt idx="327">
                  <c:v>83.767070436654961</c:v>
                </c:pt>
                <c:pt idx="328">
                  <c:v>83.734126466642635</c:v>
                </c:pt>
                <c:pt idx="329">
                  <c:v>83.701182495540749</c:v>
                </c:pt>
                <c:pt idx="330">
                  <c:v>83.668238523340989</c:v>
                </c:pt>
                <c:pt idx="331">
                  <c:v>83.635294550035013</c:v>
                </c:pt>
                <c:pt idx="332">
                  <c:v>83.602350575614508</c:v>
                </c:pt>
                <c:pt idx="333">
                  <c:v>83.569406600070806</c:v>
                </c:pt>
                <c:pt idx="334">
                  <c:v>83.53646262339538</c:v>
                </c:pt>
                <c:pt idx="335">
                  <c:v>83.50351864557976</c:v>
                </c:pt>
                <c:pt idx="336">
                  <c:v>83.470574666615107</c:v>
                </c:pt>
                <c:pt idx="337">
                  <c:v>83.437630686492682</c:v>
                </c:pt>
                <c:pt idx="338">
                  <c:v>83.404686705203829</c:v>
                </c:pt>
                <c:pt idx="339">
                  <c:v>83.371742722739498</c:v>
                </c:pt>
                <c:pt idx="340">
                  <c:v>83.338798739090805</c:v>
                </c:pt>
                <c:pt idx="341">
                  <c:v>83.305854754248671</c:v>
                </c:pt>
                <c:pt idx="342">
                  <c:v>83.272910768204071</c:v>
                </c:pt>
                <c:pt idx="343">
                  <c:v>83.239966780947995</c:v>
                </c:pt>
                <c:pt idx="344">
                  <c:v>83.207022792470866</c:v>
                </c:pt>
                <c:pt idx="345">
                  <c:v>83.174078802763702</c:v>
                </c:pt>
                <c:pt idx="346">
                  <c:v>83.141134811816983</c:v>
                </c:pt>
                <c:pt idx="347">
                  <c:v>83.108190819621313</c:v>
                </c:pt>
                <c:pt idx="348">
                  <c:v>83.075246826167088</c:v>
                </c:pt>
                <c:pt idx="349">
                  <c:v>83.042302831444928</c:v>
                </c:pt>
                <c:pt idx="350">
                  <c:v>83.009358835444999</c:v>
                </c:pt>
                <c:pt idx="351">
                  <c:v>82.976414838157694</c:v>
                </c:pt>
                <c:pt idx="352">
                  <c:v>82.943470839573195</c:v>
                </c:pt>
                <c:pt idx="353">
                  <c:v>82.91052683968141</c:v>
                </c:pt>
                <c:pt idx="354">
                  <c:v>82.877582838472662</c:v>
                </c:pt>
                <c:pt idx="355">
                  <c:v>82.844638835936848</c:v>
                </c:pt>
                <c:pt idx="356">
                  <c:v>82.811694832063807</c:v>
                </c:pt>
                <c:pt idx="357">
                  <c:v>82.778750826843265</c:v>
                </c:pt>
                <c:pt idx="358">
                  <c:v>82.745806820265315</c:v>
                </c:pt>
                <c:pt idx="359">
                  <c:v>82.712862812319202</c:v>
                </c:pt>
                <c:pt idx="360">
                  <c:v>82.679918802994777</c:v>
                </c:pt>
                <c:pt idx="361">
                  <c:v>82.646974792281355</c:v>
                </c:pt>
                <c:pt idx="362">
                  <c:v>82.614030780168619</c:v>
                </c:pt>
                <c:pt idx="363">
                  <c:v>82.58108676664564</c:v>
                </c:pt>
                <c:pt idx="364">
                  <c:v>82.548142751701846</c:v>
                </c:pt>
                <c:pt idx="365">
                  <c:v>82.515198735326436</c:v>
                </c:pt>
                <c:pt idx="366">
                  <c:v>82.482254717508297</c:v>
                </c:pt>
                <c:pt idx="367">
                  <c:v>82.449310698236644</c:v>
                </c:pt>
                <c:pt idx="368">
                  <c:v>82.416366677500378</c:v>
                </c:pt>
                <c:pt idx="369">
                  <c:v>82.383422655288356</c:v>
                </c:pt>
                <c:pt idx="370">
                  <c:v>82.350478631589326</c:v>
                </c:pt>
                <c:pt idx="371">
                  <c:v>82.317534606391888</c:v>
                </c:pt>
                <c:pt idx="372">
                  <c:v>82.284590579684675</c:v>
                </c:pt>
                <c:pt idx="373">
                  <c:v>82.251646551456219</c:v>
                </c:pt>
                <c:pt idx="374">
                  <c:v>82.218702521695079</c:v>
                </c:pt>
                <c:pt idx="375">
                  <c:v>82.185758490389304</c:v>
                </c:pt>
                <c:pt idx="376">
                  <c:v>82.152814457527313</c:v>
                </c:pt>
                <c:pt idx="377">
                  <c:v>82.119870423097069</c:v>
                </c:pt>
                <c:pt idx="378">
                  <c:v>82.086926387086976</c:v>
                </c:pt>
                <c:pt idx="379">
                  <c:v>82.053982349484741</c:v>
                </c:pt>
                <c:pt idx="380">
                  <c:v>82.021038310278215</c:v>
                </c:pt>
                <c:pt idx="381">
                  <c:v>81.988094269455303</c:v>
                </c:pt>
                <c:pt idx="382">
                  <c:v>81.955150227003628</c:v>
                </c:pt>
                <c:pt idx="383">
                  <c:v>81.922206182910912</c:v>
                </c:pt>
                <c:pt idx="384">
                  <c:v>81.889262137164494</c:v>
                </c:pt>
                <c:pt idx="385">
                  <c:v>81.856318089751909</c:v>
                </c:pt>
                <c:pt idx="386">
                  <c:v>81.823374040660411</c:v>
                </c:pt>
                <c:pt idx="387">
                  <c:v>81.790429989877168</c:v>
                </c:pt>
                <c:pt idx="388">
                  <c:v>81.75748593738939</c:v>
                </c:pt>
                <c:pt idx="389">
                  <c:v>81.724541883183974</c:v>
                </c:pt>
                <c:pt idx="390">
                  <c:v>81.691597827247975</c:v>
                </c:pt>
                <c:pt idx="391">
                  <c:v>81.658653769568303</c:v>
                </c:pt>
                <c:pt idx="392">
                  <c:v>81.625709710131318</c:v>
                </c:pt>
                <c:pt idx="393">
                  <c:v>81.592765648924072</c:v>
                </c:pt>
                <c:pt idx="394">
                  <c:v>81.559821585932809</c:v>
                </c:pt>
                <c:pt idx="395">
                  <c:v>81.526877521144016</c:v>
                </c:pt>
                <c:pt idx="396">
                  <c:v>81.493933454544006</c:v>
                </c:pt>
                <c:pt idx="397">
                  <c:v>81.460989386118982</c:v>
                </c:pt>
                <c:pt idx="398">
                  <c:v>81.428045315855101</c:v>
                </c:pt>
                <c:pt idx="399">
                  <c:v>81.395101243738267</c:v>
                </c:pt>
                <c:pt idx="400">
                  <c:v>81.36215716975444</c:v>
                </c:pt>
                <c:pt idx="401">
                  <c:v>81.329213093889322</c:v>
                </c:pt>
                <c:pt idx="402">
                  <c:v>81.29626901612869</c:v>
                </c:pt>
                <c:pt idx="403">
                  <c:v>81.263324936458076</c:v>
                </c:pt>
                <c:pt idx="404">
                  <c:v>81.230380854862986</c:v>
                </c:pt>
                <c:pt idx="405">
                  <c:v>81.197436771328626</c:v>
                </c:pt>
                <c:pt idx="406">
                  <c:v>81.16449268584033</c:v>
                </c:pt>
                <c:pt idx="407">
                  <c:v>81.131548598383247</c:v>
                </c:pt>
                <c:pt idx="408">
                  <c:v>81.098604508942429</c:v>
                </c:pt>
                <c:pt idx="409">
                  <c:v>81.0656604175025</c:v>
                </c:pt>
                <c:pt idx="410">
                  <c:v>81.032716324048536</c:v>
                </c:pt>
                <c:pt idx="411">
                  <c:v>80.999772228565021</c:v>
                </c:pt>
                <c:pt idx="412">
                  <c:v>80.966828131036692</c:v>
                </c:pt>
                <c:pt idx="413">
                  <c:v>80.933884031447846</c:v>
                </c:pt>
                <c:pt idx="414">
                  <c:v>80.900939929782766</c:v>
                </c:pt>
                <c:pt idx="415">
                  <c:v>80.867995826025677</c:v>
                </c:pt>
                <c:pt idx="416">
                  <c:v>80.835051720160635</c:v>
                </c:pt>
                <c:pt idx="417">
                  <c:v>80.802107612171511</c:v>
                </c:pt>
                <c:pt idx="418">
                  <c:v>80.769163502042488</c:v>
                </c:pt>
                <c:pt idx="419">
                  <c:v>80.736219389756798</c:v>
                </c:pt>
                <c:pt idx="420">
                  <c:v>80.703275275298267</c:v>
                </c:pt>
                <c:pt idx="421">
                  <c:v>80.670331158650441</c:v>
                </c:pt>
                <c:pt idx="422">
                  <c:v>80.637387039796522</c:v>
                </c:pt>
                <c:pt idx="423">
                  <c:v>80.604442918719599</c:v>
                </c:pt>
                <c:pt idx="424">
                  <c:v>80.57149879540296</c:v>
                </c:pt>
                <c:pt idx="425">
                  <c:v>80.538554669829495</c:v>
                </c:pt>
                <c:pt idx="426">
                  <c:v>80.505610541981895</c:v>
                </c:pt>
                <c:pt idx="427">
                  <c:v>80.472666411842965</c:v>
                </c:pt>
                <c:pt idx="428">
                  <c:v>80.439722279395284</c:v>
                </c:pt>
                <c:pt idx="429">
                  <c:v>80.406778144621128</c:v>
                </c:pt>
                <c:pt idx="430">
                  <c:v>80.37383400750285</c:v>
                </c:pt>
                <c:pt idx="431">
                  <c:v>80.340889868022671</c:v>
                </c:pt>
                <c:pt idx="432">
                  <c:v>80.307945726162458</c:v>
                </c:pt>
                <c:pt idx="433">
                  <c:v>80.275001581904363</c:v>
                </c:pt>
                <c:pt idx="434">
                  <c:v>80.24205743522991</c:v>
                </c:pt>
                <c:pt idx="435">
                  <c:v>80.209113286120697</c:v>
                </c:pt>
                <c:pt idx="436">
                  <c:v>80.176169134558123</c:v>
                </c:pt>
                <c:pt idx="437">
                  <c:v>80.143224980523883</c:v>
                </c:pt>
                <c:pt idx="438">
                  <c:v>80.110280823998664</c:v>
                </c:pt>
                <c:pt idx="439">
                  <c:v>80.077336664963767</c:v>
                </c:pt>
                <c:pt idx="440">
                  <c:v>80.044392503400061</c:v>
                </c:pt>
                <c:pt idx="441">
                  <c:v>80.011448339288222</c:v>
                </c:pt>
                <c:pt idx="442">
                  <c:v>79.978504172608964</c:v>
                </c:pt>
                <c:pt idx="443">
                  <c:v>79.945560003342663</c:v>
                </c:pt>
                <c:pt idx="444">
                  <c:v>79.912615831469651</c:v>
                </c:pt>
                <c:pt idx="445">
                  <c:v>79.879671656970018</c:v>
                </c:pt>
                <c:pt idx="446">
                  <c:v>79.846727479823784</c:v>
                </c:pt>
                <c:pt idx="447">
                  <c:v>79.813783300010854</c:v>
                </c:pt>
                <c:pt idx="448">
                  <c:v>79.780839117510922</c:v>
                </c:pt>
                <c:pt idx="449">
                  <c:v>79.747894932303353</c:v>
                </c:pt>
                <c:pt idx="450">
                  <c:v>79.714950744367798</c:v>
                </c:pt>
                <c:pt idx="451">
                  <c:v>79.682006553683323</c:v>
                </c:pt>
                <c:pt idx="452">
                  <c:v>79.649062360229024</c:v>
                </c:pt>
                <c:pt idx="453">
                  <c:v>79.616118163983757</c:v>
                </c:pt>
                <c:pt idx="454">
                  <c:v>79.583173964926416</c:v>
                </c:pt>
                <c:pt idx="455">
                  <c:v>79.550229763035503</c:v>
                </c:pt>
                <c:pt idx="456">
                  <c:v>79.517285558289359</c:v>
                </c:pt>
                <c:pt idx="457">
                  <c:v>79.484341350666412</c:v>
                </c:pt>
                <c:pt idx="458">
                  <c:v>79.45139714014465</c:v>
                </c:pt>
                <c:pt idx="459">
                  <c:v>79.418452926702059</c:v>
                </c:pt>
                <c:pt idx="460">
                  <c:v>79.38550871031633</c:v>
                </c:pt>
                <c:pt idx="461">
                  <c:v>79.352564490965108</c:v>
                </c:pt>
                <c:pt idx="462">
                  <c:v>79.319620268625755</c:v>
                </c:pt>
                <c:pt idx="463">
                  <c:v>79.286676043275577</c:v>
                </c:pt>
                <c:pt idx="464">
                  <c:v>79.253731814891651</c:v>
                </c:pt>
                <c:pt idx="465">
                  <c:v>79.220787583450857</c:v>
                </c:pt>
                <c:pt idx="466">
                  <c:v>79.187843348929917</c:v>
                </c:pt>
                <c:pt idx="467">
                  <c:v>79.154899111305326</c:v>
                </c:pt>
                <c:pt idx="468">
                  <c:v>79.121954870553552</c:v>
                </c:pt>
                <c:pt idx="469">
                  <c:v>79.08901062665069</c:v>
                </c:pt>
                <c:pt idx="470">
                  <c:v>79.056066379572883</c:v>
                </c:pt>
                <c:pt idx="471">
                  <c:v>79.023122129295771</c:v>
                </c:pt>
                <c:pt idx="472">
                  <c:v>78.990177875795155</c:v>
                </c:pt>
                <c:pt idx="473">
                  <c:v>78.957233619046377</c:v>
                </c:pt>
                <c:pt idx="474">
                  <c:v>78.92428935902484</c:v>
                </c:pt>
                <c:pt idx="475">
                  <c:v>78.891345095705447</c:v>
                </c:pt>
                <c:pt idx="476">
                  <c:v>78.858400829063243</c:v>
                </c:pt>
                <c:pt idx="477">
                  <c:v>78.825456559072819</c:v>
                </c:pt>
                <c:pt idx="478">
                  <c:v>78.792512285708781</c:v>
                </c:pt>
                <c:pt idx="479">
                  <c:v>78.759568008945323</c:v>
                </c:pt>
                <c:pt idx="480">
                  <c:v>78.726623728756678</c:v>
                </c:pt>
                <c:pt idx="481">
                  <c:v>78.693679445116658</c:v>
                </c:pt>
                <c:pt idx="482">
                  <c:v>78.660735157999085</c:v>
                </c:pt>
                <c:pt idx="483">
                  <c:v>78.627790867377399</c:v>
                </c:pt>
                <c:pt idx="484">
                  <c:v>78.594846573225013</c:v>
                </c:pt>
                <c:pt idx="485">
                  <c:v>78.561902275514925</c:v>
                </c:pt>
                <c:pt idx="486">
                  <c:v>78.528957974220148</c:v>
                </c:pt>
                <c:pt idx="487">
                  <c:v>78.496013669313328</c:v>
                </c:pt>
                <c:pt idx="488">
                  <c:v>78.463069360766951</c:v>
                </c:pt>
                <c:pt idx="489">
                  <c:v>78.430125048553407</c:v>
                </c:pt>
                <c:pt idx="490">
                  <c:v>78.397180732644614</c:v>
                </c:pt>
                <c:pt idx="491">
                  <c:v>78.364236413012591</c:v>
                </c:pt>
                <c:pt idx="492">
                  <c:v>78.331292089628874</c:v>
                </c:pt>
                <c:pt idx="493">
                  <c:v>78.298347762465013</c:v>
                </c:pt>
                <c:pt idx="494">
                  <c:v>78.265403431492075</c:v>
                </c:pt>
                <c:pt idx="495">
                  <c:v>78.232459096681197</c:v>
                </c:pt>
                <c:pt idx="496">
                  <c:v>78.199514758003005</c:v>
                </c:pt>
                <c:pt idx="497">
                  <c:v>78.166570415428282</c:v>
                </c:pt>
                <c:pt idx="498">
                  <c:v>78.133626068927143</c:v>
                </c:pt>
                <c:pt idx="499">
                  <c:v>78.100681718469772</c:v>
                </c:pt>
                <c:pt idx="500">
                  <c:v>78.067737364026016</c:v>
                </c:pt>
                <c:pt idx="501">
                  <c:v>78.034793005565589</c:v>
                </c:pt>
                <c:pt idx="502">
                  <c:v>78.001848643057883</c:v>
                </c:pt>
                <c:pt idx="503">
                  <c:v>77.96890427647206</c:v>
                </c:pt>
                <c:pt idx="504">
                  <c:v>77.935959905777111</c:v>
                </c:pt>
                <c:pt idx="505">
                  <c:v>77.903015530941644</c:v>
                </c:pt>
                <c:pt idx="506">
                  <c:v>77.870071151934198</c:v>
                </c:pt>
                <c:pt idx="507">
                  <c:v>77.837126768723067</c:v>
                </c:pt>
                <c:pt idx="508">
                  <c:v>77.804182381276149</c:v>
                </c:pt>
                <c:pt idx="509">
                  <c:v>77.771237989561314</c:v>
                </c:pt>
                <c:pt idx="510">
                  <c:v>77.73829359354589</c:v>
                </c:pt>
                <c:pt idx="511">
                  <c:v>77.705349193197236</c:v>
                </c:pt>
                <c:pt idx="512">
                  <c:v>77.672404788482368</c:v>
                </c:pt>
                <c:pt idx="513">
                  <c:v>77.639460379368046</c:v>
                </c:pt>
                <c:pt idx="514">
                  <c:v>77.606515965820734</c:v>
                </c:pt>
                <c:pt idx="515">
                  <c:v>77.573571547806651</c:v>
                </c:pt>
                <c:pt idx="516">
                  <c:v>77.540627125291877</c:v>
                </c:pt>
                <c:pt idx="517">
                  <c:v>77.507682698242107</c:v>
                </c:pt>
                <c:pt idx="518">
                  <c:v>77.474738266622751</c:v>
                </c:pt>
                <c:pt idx="519">
                  <c:v>77.441793830399064</c:v>
                </c:pt>
                <c:pt idx="520">
                  <c:v>77.408849389535987</c:v>
                </c:pt>
                <c:pt idx="521">
                  <c:v>77.375904943998194</c:v>
                </c:pt>
                <c:pt idx="522">
                  <c:v>77.342960493750127</c:v>
                </c:pt>
                <c:pt idx="523">
                  <c:v>77.310016038755933</c:v>
                </c:pt>
                <c:pt idx="524">
                  <c:v>77.27707157897936</c:v>
                </c:pt>
                <c:pt idx="525">
                  <c:v>77.244127114384099</c:v>
                </c:pt>
                <c:pt idx="526">
                  <c:v>77.211182644933331</c:v>
                </c:pt>
                <c:pt idx="527">
                  <c:v>77.178238170590234</c:v>
                </c:pt>
                <c:pt idx="528">
                  <c:v>77.145293691317562</c:v>
                </c:pt>
                <c:pt idx="529">
                  <c:v>77.112349207077628</c:v>
                </c:pt>
                <c:pt idx="530">
                  <c:v>77.079404717832801</c:v>
                </c:pt>
                <c:pt idx="531">
                  <c:v>77.046460223544813</c:v>
                </c:pt>
                <c:pt idx="532">
                  <c:v>77.013515724175377</c:v>
                </c:pt>
                <c:pt idx="533">
                  <c:v>76.980571219685714</c:v>
                </c:pt>
                <c:pt idx="534">
                  <c:v>76.947626710036957</c:v>
                </c:pt>
                <c:pt idx="535">
                  <c:v>76.914682195189584</c:v>
                </c:pt>
                <c:pt idx="536">
                  <c:v>76.881737675104333</c:v>
                </c:pt>
                <c:pt idx="537">
                  <c:v>76.848793149741141</c:v>
                </c:pt>
                <c:pt idx="538">
                  <c:v>76.815848619059764</c:v>
                </c:pt>
                <c:pt idx="539">
                  <c:v>76.782904083019901</c:v>
                </c:pt>
                <c:pt idx="540">
                  <c:v>76.749959541580552</c:v>
                </c:pt>
                <c:pt idx="541">
                  <c:v>76.717014994700719</c:v>
                </c:pt>
                <c:pt idx="542">
                  <c:v>76.684070442339078</c:v>
                </c:pt>
                <c:pt idx="543">
                  <c:v>76.651125884453563</c:v>
                </c:pt>
                <c:pt idx="544">
                  <c:v>76.618181321002467</c:v>
                </c:pt>
                <c:pt idx="545">
                  <c:v>76.585236751943185</c:v>
                </c:pt>
                <c:pt idx="546">
                  <c:v>76.552292177233156</c:v>
                </c:pt>
                <c:pt idx="547">
                  <c:v>76.519347596829306</c:v>
                </c:pt>
                <c:pt idx="548">
                  <c:v>76.486403010688193</c:v>
                </c:pt>
                <c:pt idx="549">
                  <c:v>76.45345841876626</c:v>
                </c:pt>
                <c:pt idx="550">
                  <c:v>76.420513821019455</c:v>
                </c:pt>
                <c:pt idx="551">
                  <c:v>76.387569217403467</c:v>
                </c:pt>
                <c:pt idx="552">
                  <c:v>76.354624607873433</c:v>
                </c:pt>
                <c:pt idx="553">
                  <c:v>76.321679992384574</c:v>
                </c:pt>
                <c:pt idx="554">
                  <c:v>76.288735370891416</c:v>
                </c:pt>
                <c:pt idx="555">
                  <c:v>76.255790743348058</c:v>
                </c:pt>
                <c:pt idx="556">
                  <c:v>76.222846109708769</c:v>
                </c:pt>
                <c:pt idx="557">
                  <c:v>76.189901469926852</c:v>
                </c:pt>
                <c:pt idx="558">
                  <c:v>76.156956823955696</c:v>
                </c:pt>
                <c:pt idx="559">
                  <c:v>76.124012171748134</c:v>
                </c:pt>
                <c:pt idx="560">
                  <c:v>76.091067513256647</c:v>
                </c:pt>
                <c:pt idx="561">
                  <c:v>76.058122848433428</c:v>
                </c:pt>
                <c:pt idx="562">
                  <c:v>76.025178177230345</c:v>
                </c:pt>
                <c:pt idx="563">
                  <c:v>75.992233499598598</c:v>
                </c:pt>
                <c:pt idx="564">
                  <c:v>75.959288815489487</c:v>
                </c:pt>
                <c:pt idx="565">
                  <c:v>75.926344124853557</c:v>
                </c:pt>
                <c:pt idx="566">
                  <c:v>75.893399427641143</c:v>
                </c:pt>
                <c:pt idx="567">
                  <c:v>75.860454723802192</c:v>
                </c:pt>
                <c:pt idx="568">
                  <c:v>75.827510013286158</c:v>
                </c:pt>
                <c:pt idx="569">
                  <c:v>75.79456529604235</c:v>
                </c:pt>
                <c:pt idx="570">
                  <c:v>75.761620572019368</c:v>
                </c:pt>
                <c:pt idx="571">
                  <c:v>75.728675841165838</c:v>
                </c:pt>
                <c:pt idx="572">
                  <c:v>75.695731103429551</c:v>
                </c:pt>
                <c:pt idx="573">
                  <c:v>75.66278635875814</c:v>
                </c:pt>
                <c:pt idx="574">
                  <c:v>75.629841607098854</c:v>
                </c:pt>
                <c:pt idx="575">
                  <c:v>75.596896848398401</c:v>
                </c:pt>
                <c:pt idx="576">
                  <c:v>75.563952082603237</c:v>
                </c:pt>
                <c:pt idx="577">
                  <c:v>75.531007309659415</c:v>
                </c:pt>
                <c:pt idx="578">
                  <c:v>75.498062529512325</c:v>
                </c:pt>
                <c:pt idx="579">
                  <c:v>75.465117742107338</c:v>
                </c:pt>
                <c:pt idx="580">
                  <c:v>75.432172947388977</c:v>
                </c:pt>
                <c:pt idx="581">
                  <c:v>75.399228145301691</c:v>
                </c:pt>
                <c:pt idx="582">
                  <c:v>75.366283335789333</c:v>
                </c:pt>
                <c:pt idx="583">
                  <c:v>75.333338518795344</c:v>
                </c:pt>
                <c:pt idx="584">
                  <c:v>75.300393694262894</c:v>
                </c:pt>
                <c:pt idx="585">
                  <c:v>75.267448862134401</c:v>
                </c:pt>
                <c:pt idx="586">
                  <c:v>75.234504022352169</c:v>
                </c:pt>
                <c:pt idx="587">
                  <c:v>75.201559174857834</c:v>
                </c:pt>
                <c:pt idx="588">
                  <c:v>75.168614319592692</c:v>
                </c:pt>
                <c:pt idx="589">
                  <c:v>75.13566945649761</c:v>
                </c:pt>
                <c:pt idx="590">
                  <c:v>75.102724585513101</c:v>
                </c:pt>
                <c:pt idx="591">
                  <c:v>75.069779706578842</c:v>
                </c:pt>
                <c:pt idx="592">
                  <c:v>75.036834819634322</c:v>
                </c:pt>
                <c:pt idx="593">
                  <c:v>75.00388992461879</c:v>
                </c:pt>
                <c:pt idx="594">
                  <c:v>74.970945021470627</c:v>
                </c:pt>
                <c:pt idx="595">
                  <c:v>74.938000110127916</c:v>
                </c:pt>
                <c:pt idx="596">
                  <c:v>74.90505519052833</c:v>
                </c:pt>
                <c:pt idx="597">
                  <c:v>74.87211026260897</c:v>
                </c:pt>
                <c:pt idx="598">
                  <c:v>74.839165326306443</c:v>
                </c:pt>
                <c:pt idx="599">
                  <c:v>74.80622038155694</c:v>
                </c:pt>
                <c:pt idx="600">
                  <c:v>74.773275428296174</c:v>
                </c:pt>
                <c:pt idx="601">
                  <c:v>74.740330466459341</c:v>
                </c:pt>
                <c:pt idx="602">
                  <c:v>74.707385495981214</c:v>
                </c:pt>
                <c:pt idx="603">
                  <c:v>74.674440516795912</c:v>
                </c:pt>
                <c:pt idx="604">
                  <c:v>74.641495528837083</c:v>
                </c:pt>
                <c:pt idx="605">
                  <c:v>74.608550532038095</c:v>
                </c:pt>
                <c:pt idx="606">
                  <c:v>74.575605526331501</c:v>
                </c:pt>
                <c:pt idx="607">
                  <c:v>74.542660511649544</c:v>
                </c:pt>
                <c:pt idx="608">
                  <c:v>74.509715487923913</c:v>
                </c:pt>
                <c:pt idx="609">
                  <c:v>74.476770455085585</c:v>
                </c:pt>
                <c:pt idx="610">
                  <c:v>74.443825413065468</c:v>
                </c:pt>
                <c:pt idx="611">
                  <c:v>74.41088036179336</c:v>
                </c:pt>
                <c:pt idx="612">
                  <c:v>74.377935301198974</c:v>
                </c:pt>
                <c:pt idx="613">
                  <c:v>74.344990231211355</c:v>
                </c:pt>
                <c:pt idx="614">
                  <c:v>74.312045151758895</c:v>
                </c:pt>
                <c:pt idx="615">
                  <c:v>74.279100062769658</c:v>
                </c:pt>
                <c:pt idx="616">
                  <c:v>74.246154964170856</c:v>
                </c:pt>
                <c:pt idx="617">
                  <c:v>74.213209855889474</c:v>
                </c:pt>
                <c:pt idx="618">
                  <c:v>74.180264737851672</c:v>
                </c:pt>
                <c:pt idx="619">
                  <c:v>74.147319609983299</c:v>
                </c:pt>
                <c:pt idx="620">
                  <c:v>74.11437447220942</c:v>
                </c:pt>
                <c:pt idx="621">
                  <c:v>74.081429324454618</c:v>
                </c:pt>
                <c:pt idx="622">
                  <c:v>74.048484166642979</c:v>
                </c:pt>
                <c:pt idx="623">
                  <c:v>74.015538998697934</c:v>
                </c:pt>
                <c:pt idx="624">
                  <c:v>73.982593820542178</c:v>
                </c:pt>
                <c:pt idx="625">
                  <c:v>73.949648632098075</c:v>
                </c:pt>
                <c:pt idx="626">
                  <c:v>73.916703433287324</c:v>
                </c:pt>
                <c:pt idx="627">
                  <c:v>73.883758224030942</c:v>
                </c:pt>
                <c:pt idx="628">
                  <c:v>73.850813004249488</c:v>
                </c:pt>
                <c:pt idx="629">
                  <c:v>73.817867773862659</c:v>
                </c:pt>
                <c:pt idx="630">
                  <c:v>73.784922532789835</c:v>
                </c:pt>
                <c:pt idx="631">
                  <c:v>73.751977280949674</c:v>
                </c:pt>
                <c:pt idx="632">
                  <c:v>73.719032018260137</c:v>
                </c:pt>
                <c:pt idx="633">
                  <c:v>73.686086744638644</c:v>
                </c:pt>
                <c:pt idx="634">
                  <c:v>73.653141460001962</c:v>
                </c:pt>
                <c:pt idx="635">
                  <c:v>73.62019616426619</c:v>
                </c:pt>
                <c:pt idx="636">
                  <c:v>73.587250857346888</c:v>
                </c:pt>
                <c:pt idx="637">
                  <c:v>73.554305539158918</c:v>
                </c:pt>
                <c:pt idx="638">
                  <c:v>73.521360209616404</c:v>
                </c:pt>
                <c:pt idx="639">
                  <c:v>73.488414868632944</c:v>
                </c:pt>
                <c:pt idx="640">
                  <c:v>73.455469516121383</c:v>
                </c:pt>
                <c:pt idx="641">
                  <c:v>73.422524151994054</c:v>
                </c:pt>
                <c:pt idx="642">
                  <c:v>73.389578776162494</c:v>
                </c:pt>
                <c:pt idx="643">
                  <c:v>73.356633388537603</c:v>
                </c:pt>
                <c:pt idx="644">
                  <c:v>73.323687989029381</c:v>
                </c:pt>
                <c:pt idx="645">
                  <c:v>73.290742577547704</c:v>
                </c:pt>
                <c:pt idx="646">
                  <c:v>73.257797154001167</c:v>
                </c:pt>
                <c:pt idx="647">
                  <c:v>73.224851718297913</c:v>
                </c:pt>
                <c:pt idx="648">
                  <c:v>73.191906270345513</c:v>
                </c:pt>
                <c:pt idx="649">
                  <c:v>73.158960810050672</c:v>
                </c:pt>
                <c:pt idx="650">
                  <c:v>73.126015337319387</c:v>
                </c:pt>
                <c:pt idx="651">
                  <c:v>73.093069852056942</c:v>
                </c:pt>
                <c:pt idx="652">
                  <c:v>73.060124354168011</c:v>
                </c:pt>
                <c:pt idx="653">
                  <c:v>73.027178843556499</c:v>
                </c:pt>
                <c:pt idx="654">
                  <c:v>72.994233320125304</c:v>
                </c:pt>
                <c:pt idx="655">
                  <c:v>72.961287783777152</c:v>
                </c:pt>
                <c:pt idx="656">
                  <c:v>72.928342234413435</c:v>
                </c:pt>
                <c:pt idx="657">
                  <c:v>72.895396671935245</c:v>
                </c:pt>
                <c:pt idx="658">
                  <c:v>72.86245109624258</c:v>
                </c:pt>
                <c:pt idx="659">
                  <c:v>72.829505507234927</c:v>
                </c:pt>
                <c:pt idx="660">
                  <c:v>72.796559904810977</c:v>
                </c:pt>
                <c:pt idx="661">
                  <c:v>72.763614288868411</c:v>
                </c:pt>
                <c:pt idx="662">
                  <c:v>72.730668659304456</c:v>
                </c:pt>
                <c:pt idx="663">
                  <c:v>72.697723016015431</c:v>
                </c:pt>
                <c:pt idx="664">
                  <c:v>72.664777358896629</c:v>
                </c:pt>
                <c:pt idx="665">
                  <c:v>72.631831687842876</c:v>
                </c:pt>
                <c:pt idx="666">
                  <c:v>72.59888600274823</c:v>
                </c:pt>
                <c:pt idx="667">
                  <c:v>72.565940303505613</c:v>
                </c:pt>
                <c:pt idx="668">
                  <c:v>72.532994590007306</c:v>
                </c:pt>
                <c:pt idx="669">
                  <c:v>72.500048862144936</c:v>
                </c:pt>
                <c:pt idx="670">
                  <c:v>72.467103119808968</c:v>
                </c:pt>
                <c:pt idx="671">
                  <c:v>72.434157362889337</c:v>
                </c:pt>
                <c:pt idx="672">
                  <c:v>72.401211591274901</c:v>
                </c:pt>
                <c:pt idx="673">
                  <c:v>72.368265804853834</c:v>
                </c:pt>
                <c:pt idx="674">
                  <c:v>72.335320003513459</c:v>
                </c:pt>
                <c:pt idx="675">
                  <c:v>72.302374187140146</c:v>
                </c:pt>
                <c:pt idx="676">
                  <c:v>72.269428355619397</c:v>
                </c:pt>
                <c:pt idx="677">
                  <c:v>72.236482508836005</c:v>
                </c:pt>
                <c:pt idx="678">
                  <c:v>72.20353664667374</c:v>
                </c:pt>
                <c:pt idx="679">
                  <c:v>72.17059076901549</c:v>
                </c:pt>
                <c:pt idx="680">
                  <c:v>72.137644875743121</c:v>
                </c:pt>
                <c:pt idx="681">
                  <c:v>72.104698966738098</c:v>
                </c:pt>
                <c:pt idx="682">
                  <c:v>72.071753041880328</c:v>
                </c:pt>
                <c:pt idx="683">
                  <c:v>72.038807101049358</c:v>
                </c:pt>
                <c:pt idx="684">
                  <c:v>72.005861144123472</c:v>
                </c:pt>
                <c:pt idx="685">
                  <c:v>71.972915170980087</c:v>
                </c:pt>
                <c:pt idx="686">
                  <c:v>71.939969181495954</c:v>
                </c:pt>
                <c:pt idx="687">
                  <c:v>71.907023175546342</c:v>
                </c:pt>
                <c:pt idx="688">
                  <c:v>71.874077153006027</c:v>
                </c:pt>
                <c:pt idx="689">
                  <c:v>71.841131113748915</c:v>
                </c:pt>
                <c:pt idx="690">
                  <c:v>71.808185057647407</c:v>
                </c:pt>
                <c:pt idx="691">
                  <c:v>71.775238984573519</c:v>
                </c:pt>
                <c:pt idx="692">
                  <c:v>71.742292894397977</c:v>
                </c:pt>
                <c:pt idx="693">
                  <c:v>71.709346786990466</c:v>
                </c:pt>
                <c:pt idx="694">
                  <c:v>71.676400662219905</c:v>
                </c:pt>
                <c:pt idx="695">
                  <c:v>71.643454519954048</c:v>
                </c:pt>
                <c:pt idx="696">
                  <c:v>71.610508360059811</c:v>
                </c:pt>
                <c:pt idx="697">
                  <c:v>71.577562182402843</c:v>
                </c:pt>
                <c:pt idx="698">
                  <c:v>71.544615986848015</c:v>
                </c:pt>
                <c:pt idx="699">
                  <c:v>71.511669773259129</c:v>
                </c:pt>
                <c:pt idx="700">
                  <c:v>71.478723541498709</c:v>
                </c:pt>
                <c:pt idx="701">
                  <c:v>71.445777291428456</c:v>
                </c:pt>
                <c:pt idx="702">
                  <c:v>71.412831022909074</c:v>
                </c:pt>
                <c:pt idx="703">
                  <c:v>71.379884735800118</c:v>
                </c:pt>
                <c:pt idx="704">
                  <c:v>71.346938429960062</c:v>
                </c:pt>
                <c:pt idx="705">
                  <c:v>71.313992105246115</c:v>
                </c:pt>
                <c:pt idx="706">
                  <c:v>71.281045761514775</c:v>
                </c:pt>
                <c:pt idx="707">
                  <c:v>71.248099398621321</c:v>
                </c:pt>
                <c:pt idx="708">
                  <c:v>71.215153016419805</c:v>
                </c:pt>
                <c:pt idx="709">
                  <c:v>71.182206614763103</c:v>
                </c:pt>
                <c:pt idx="710">
                  <c:v>71.149260193503167</c:v>
                </c:pt>
                <c:pt idx="711">
                  <c:v>71.116313752490882</c:v>
                </c:pt>
                <c:pt idx="712">
                  <c:v>71.08336729157584</c:v>
                </c:pt>
                <c:pt idx="713">
                  <c:v>71.050420810606397</c:v>
                </c:pt>
                <c:pt idx="714">
                  <c:v>71.017474309429986</c:v>
                </c:pt>
                <c:pt idx="715">
                  <c:v>70.984527787892844</c:v>
                </c:pt>
                <c:pt idx="716">
                  <c:v>70.951581245839776</c:v>
                </c:pt>
                <c:pt idx="717">
                  <c:v>70.918634683114746</c:v>
                </c:pt>
                <c:pt idx="718">
                  <c:v>70.885688099560312</c:v>
                </c:pt>
                <c:pt idx="719">
                  <c:v>70.852741495017881</c:v>
                </c:pt>
                <c:pt idx="720">
                  <c:v>70.819794869327893</c:v>
                </c:pt>
                <c:pt idx="721">
                  <c:v>70.786848222329027</c:v>
                </c:pt>
                <c:pt idx="722">
                  <c:v>70.753901553859222</c:v>
                </c:pt>
                <c:pt idx="723">
                  <c:v>70.720954863755082</c:v>
                </c:pt>
                <c:pt idx="724">
                  <c:v>70.688008151851875</c:v>
                </c:pt>
                <c:pt idx="725">
                  <c:v>70.655061417983561</c:v>
                </c:pt>
                <c:pt idx="726">
                  <c:v>70.622114661983147</c:v>
                </c:pt>
                <c:pt idx="727">
                  <c:v>70.58916788368191</c:v>
                </c:pt>
                <c:pt idx="728">
                  <c:v>70.556221082910085</c:v>
                </c:pt>
                <c:pt idx="729">
                  <c:v>70.523274259496759</c:v>
                </c:pt>
                <c:pt idx="730">
                  <c:v>70.490327413269455</c:v>
                </c:pt>
                <c:pt idx="731">
                  <c:v>70.457380544054672</c:v>
                </c:pt>
                <c:pt idx="732">
                  <c:v>70.424433651677163</c:v>
                </c:pt>
                <c:pt idx="733">
                  <c:v>70.391486735960825</c:v>
                </c:pt>
                <c:pt idx="734">
                  <c:v>70.358539796727868</c:v>
                </c:pt>
                <c:pt idx="735">
                  <c:v>70.325592833799192</c:v>
                </c:pt>
                <c:pt idx="736">
                  <c:v>70.292645846994631</c:v>
                </c:pt>
                <c:pt idx="737">
                  <c:v>70.25969883613233</c:v>
                </c:pt>
                <c:pt idx="738">
                  <c:v>70.226751801028996</c:v>
                </c:pt>
                <c:pt idx="739">
                  <c:v>70.193804741500387</c:v>
                </c:pt>
                <c:pt idx="740">
                  <c:v>70.160857657360296</c:v>
                </c:pt>
                <c:pt idx="741">
                  <c:v>70.127910548421511</c:v>
                </c:pt>
                <c:pt idx="742">
                  <c:v>70.094963414495211</c:v>
                </c:pt>
                <c:pt idx="743">
                  <c:v>70.062016255391185</c:v>
                </c:pt>
                <c:pt idx="744">
                  <c:v>70.029069070917743</c:v>
                </c:pt>
                <c:pt idx="745">
                  <c:v>69.996121860881857</c:v>
                </c:pt>
                <c:pt idx="746">
                  <c:v>69.963174625088826</c:v>
                </c:pt>
                <c:pt idx="747">
                  <c:v>69.930227363342624</c:v>
                </c:pt>
                <c:pt idx="748">
                  <c:v>69.897280075445721</c:v>
                </c:pt>
                <c:pt idx="749">
                  <c:v>69.864332761198881</c:v>
                </c:pt>
                <c:pt idx="750">
                  <c:v>69.831385420401773</c:v>
                </c:pt>
                <c:pt idx="751">
                  <c:v>69.798438052852021</c:v>
                </c:pt>
                <c:pt idx="752">
                  <c:v>69.765490658346224</c:v>
                </c:pt>
                <c:pt idx="753">
                  <c:v>69.732543236679078</c:v>
                </c:pt>
                <c:pt idx="754">
                  <c:v>69.699595787643688</c:v>
                </c:pt>
                <c:pt idx="755">
                  <c:v>69.666648311032034</c:v>
                </c:pt>
                <c:pt idx="756">
                  <c:v>69.633700806633868</c:v>
                </c:pt>
                <c:pt idx="757">
                  <c:v>69.60075327423786</c:v>
                </c:pt>
                <c:pt idx="758">
                  <c:v>69.567805713630804</c:v>
                </c:pt>
                <c:pt idx="759">
                  <c:v>69.534858124598074</c:v>
                </c:pt>
                <c:pt idx="760">
                  <c:v>69.50191050692311</c:v>
                </c:pt>
                <c:pt idx="761">
                  <c:v>69.46896286038799</c:v>
                </c:pt>
                <c:pt idx="762">
                  <c:v>69.436015184773055</c:v>
                </c:pt>
                <c:pt idx="763">
                  <c:v>69.403067479856873</c:v>
                </c:pt>
                <c:pt idx="764">
                  <c:v>69.370119745416375</c:v>
                </c:pt>
                <c:pt idx="765">
                  <c:v>69.337171981226902</c:v>
                </c:pt>
                <c:pt idx="766">
                  <c:v>69.304224187062033</c:v>
                </c:pt>
                <c:pt idx="767">
                  <c:v>69.271276362693456</c:v>
                </c:pt>
                <c:pt idx="768">
                  <c:v>69.238328507891353</c:v>
                </c:pt>
                <c:pt idx="769">
                  <c:v>69.20538062242403</c:v>
                </c:pt>
                <c:pt idx="770">
                  <c:v>69.172432706058117</c:v>
                </c:pt>
                <c:pt idx="771">
                  <c:v>69.13948475855841</c:v>
                </c:pt>
                <c:pt idx="772">
                  <c:v>69.106536779687801</c:v>
                </c:pt>
                <c:pt idx="773">
                  <c:v>69.073588769207561</c:v>
                </c:pt>
                <c:pt idx="774">
                  <c:v>69.040640726877058</c:v>
                </c:pt>
                <c:pt idx="775">
                  <c:v>69.00769265245394</c:v>
                </c:pt>
                <c:pt idx="776">
                  <c:v>68.97474454569398</c:v>
                </c:pt>
                <c:pt idx="777">
                  <c:v>68.941796406350761</c:v>
                </c:pt>
                <c:pt idx="778">
                  <c:v>68.908848234176517</c:v>
                </c:pt>
                <c:pt idx="779">
                  <c:v>68.875900028921095</c:v>
                </c:pt>
                <c:pt idx="780">
                  <c:v>68.842951790333032</c:v>
                </c:pt>
                <c:pt idx="781">
                  <c:v>68.810003518158226</c:v>
                </c:pt>
                <c:pt idx="782">
                  <c:v>68.777055212141335</c:v>
                </c:pt>
                <c:pt idx="783">
                  <c:v>68.744106872024631</c:v>
                </c:pt>
                <c:pt idx="784">
                  <c:v>68.711158497548524</c:v>
                </c:pt>
                <c:pt idx="785">
                  <c:v>68.678210088451507</c:v>
                </c:pt>
                <c:pt idx="786">
                  <c:v>68.645261644470125</c:v>
                </c:pt>
                <c:pt idx="787">
                  <c:v>68.612313165338719</c:v>
                </c:pt>
                <c:pt idx="788">
                  <c:v>68.579364650789813</c:v>
                </c:pt>
                <c:pt idx="789">
                  <c:v>68.546416100553856</c:v>
                </c:pt>
                <c:pt idx="790">
                  <c:v>68.513467514359178</c:v>
                </c:pt>
                <c:pt idx="791">
                  <c:v>68.480518891932036</c:v>
                </c:pt>
                <c:pt idx="792">
                  <c:v>68.447570232996668</c:v>
                </c:pt>
                <c:pt idx="793">
                  <c:v>68.414621537275167</c:v>
                </c:pt>
                <c:pt idx="794">
                  <c:v>68.381672804487636</c:v>
                </c:pt>
                <c:pt idx="795">
                  <c:v>68.348724034351889</c:v>
                </c:pt>
                <c:pt idx="796">
                  <c:v>68.315775226583582</c:v>
                </c:pt>
                <c:pt idx="797">
                  <c:v>68.282826380896267</c:v>
                </c:pt>
                <c:pt idx="798">
                  <c:v>68.249877497001449</c:v>
                </c:pt>
                <c:pt idx="799">
                  <c:v>68.216928574608289</c:v>
                </c:pt>
                <c:pt idx="800">
                  <c:v>68.183979613423716</c:v>
                </c:pt>
                <c:pt idx="801">
                  <c:v>68.151030613152386</c:v>
                </c:pt>
                <c:pt idx="802">
                  <c:v>68.118081573497008</c:v>
                </c:pt>
                <c:pt idx="803">
                  <c:v>68.085132494157634</c:v>
                </c:pt>
                <c:pt idx="804">
                  <c:v>68.05218337483231</c:v>
                </c:pt>
                <c:pt idx="805">
                  <c:v>68.019234215216713</c:v>
                </c:pt>
                <c:pt idx="806">
                  <c:v>67.986285015004114</c:v>
                </c:pt>
                <c:pt idx="807">
                  <c:v>67.953335773885541</c:v>
                </c:pt>
                <c:pt idx="808">
                  <c:v>67.920386491549607</c:v>
                </c:pt>
                <c:pt idx="809">
                  <c:v>67.887437167682648</c:v>
                </c:pt>
                <c:pt idx="810">
                  <c:v>67.854487801968531</c:v>
                </c:pt>
                <c:pt idx="811">
                  <c:v>67.821538394088861</c:v>
                </c:pt>
                <c:pt idx="812">
                  <c:v>67.788588943722601</c:v>
                </c:pt>
                <c:pt idx="813">
                  <c:v>67.755639450546425</c:v>
                </c:pt>
                <c:pt idx="814">
                  <c:v>67.722689914234437</c:v>
                </c:pt>
                <c:pt idx="815">
                  <c:v>67.689740334458463</c:v>
                </c:pt>
                <c:pt idx="816">
                  <c:v>67.656790710887478</c:v>
                </c:pt>
                <c:pt idx="817">
                  <c:v>67.62384104318842</c:v>
                </c:pt>
                <c:pt idx="818">
                  <c:v>67.59089133102519</c:v>
                </c:pt>
                <c:pt idx="819">
                  <c:v>67.557941574059626</c:v>
                </c:pt>
                <c:pt idx="820">
                  <c:v>67.524991771950539</c:v>
                </c:pt>
                <c:pt idx="821">
                  <c:v>67.492041924354439</c:v>
                </c:pt>
                <c:pt idx="822">
                  <c:v>67.459092030925078</c:v>
                </c:pt>
                <c:pt idx="823">
                  <c:v>67.426142091313721</c:v>
                </c:pt>
                <c:pt idx="824">
                  <c:v>67.393192105168765</c:v>
                </c:pt>
                <c:pt idx="825">
                  <c:v>67.360242072136074</c:v>
                </c:pt>
                <c:pt idx="826">
                  <c:v>67.327291991858885</c:v>
                </c:pt>
                <c:pt idx="827">
                  <c:v>67.294341863977621</c:v>
                </c:pt>
                <c:pt idx="828">
                  <c:v>67.261391688129862</c:v>
                </c:pt>
                <c:pt idx="829">
                  <c:v>67.228441463950702</c:v>
                </c:pt>
                <c:pt idx="830">
                  <c:v>67.195491191072179</c:v>
                </c:pt>
                <c:pt idx="831">
                  <c:v>67.162540869123816</c:v>
                </c:pt>
                <c:pt idx="832">
                  <c:v>67.129590497731968</c:v>
                </c:pt>
                <c:pt idx="833">
                  <c:v>67.096640076520544</c:v>
                </c:pt>
                <c:pt idx="834">
                  <c:v>67.06368960511017</c:v>
                </c:pt>
                <c:pt idx="835">
                  <c:v>67.030739083119087</c:v>
                </c:pt>
                <c:pt idx="836">
                  <c:v>66.99778851016211</c:v>
                </c:pt>
                <c:pt idx="837">
                  <c:v>66.964837885851438</c:v>
                </c:pt>
                <c:pt idx="838">
                  <c:v>66.931887209796329</c:v>
                </c:pt>
                <c:pt idx="839">
                  <c:v>66.898936481602846</c:v>
                </c:pt>
                <c:pt idx="840">
                  <c:v>66.86598570087439</c:v>
                </c:pt>
                <c:pt idx="841">
                  <c:v>66.833034867210884</c:v>
                </c:pt>
                <c:pt idx="842">
                  <c:v>66.80008398020982</c:v>
                </c:pt>
                <c:pt idx="843">
                  <c:v>66.767133039464937</c:v>
                </c:pt>
                <c:pt idx="844">
                  <c:v>66.73418204456749</c:v>
                </c:pt>
                <c:pt idx="845">
                  <c:v>66.701230995105249</c:v>
                </c:pt>
                <c:pt idx="846">
                  <c:v>66.668279890663015</c:v>
                </c:pt>
                <c:pt idx="847">
                  <c:v>66.635328730822351</c:v>
                </c:pt>
                <c:pt idx="848">
                  <c:v>66.602377515161749</c:v>
                </c:pt>
                <c:pt idx="849">
                  <c:v>66.569426243256302</c:v>
                </c:pt>
                <c:pt idx="850">
                  <c:v>66.536474914678124</c:v>
                </c:pt>
                <c:pt idx="851">
                  <c:v>66.503523528995686</c:v>
                </c:pt>
                <c:pt idx="852">
                  <c:v>66.470572085774791</c:v>
                </c:pt>
                <c:pt idx="853">
                  <c:v>66.437620584577374</c:v>
                </c:pt>
                <c:pt idx="854">
                  <c:v>66.404669024962089</c:v>
                </c:pt>
                <c:pt idx="855">
                  <c:v>66.371717406484635</c:v>
                </c:pt>
                <c:pt idx="856">
                  <c:v>66.338765728696927</c:v>
                </c:pt>
                <c:pt idx="857">
                  <c:v>66.305813991147815</c:v>
                </c:pt>
                <c:pt idx="858">
                  <c:v>66.272862193382352</c:v>
                </c:pt>
                <c:pt idx="859">
                  <c:v>66.239910334942294</c:v>
                </c:pt>
                <c:pt idx="860">
                  <c:v>66.206958415366287</c:v>
                </c:pt>
                <c:pt idx="861">
                  <c:v>66.174006434188556</c:v>
                </c:pt>
                <c:pt idx="862">
                  <c:v>66.141054390940667</c:v>
                </c:pt>
                <c:pt idx="863">
                  <c:v>66.108102285150181</c:v>
                </c:pt>
                <c:pt idx="864">
                  <c:v>66.075150116341433</c:v>
                </c:pt>
                <c:pt idx="865">
                  <c:v>66.042197884034522</c:v>
                </c:pt>
                <c:pt idx="866">
                  <c:v>66.009245587746477</c:v>
                </c:pt>
                <c:pt idx="867">
                  <c:v>65.976293226990336</c:v>
                </c:pt>
                <c:pt idx="868">
                  <c:v>65.943340801275696</c:v>
                </c:pt>
                <c:pt idx="869">
                  <c:v>65.910388310108189</c:v>
                </c:pt>
                <c:pt idx="870">
                  <c:v>65.877435752989598</c:v>
                </c:pt>
                <c:pt idx="871">
                  <c:v>65.844483129418393</c:v>
                </c:pt>
                <c:pt idx="872">
                  <c:v>65.811530438888596</c:v>
                </c:pt>
                <c:pt idx="873">
                  <c:v>65.77857768089109</c:v>
                </c:pt>
                <c:pt idx="874">
                  <c:v>65.745624854912151</c:v>
                </c:pt>
                <c:pt idx="875">
                  <c:v>65.712671960434704</c:v>
                </c:pt>
                <c:pt idx="876">
                  <c:v>65.679718996937297</c:v>
                </c:pt>
                <c:pt idx="877">
                  <c:v>65.646765963895191</c:v>
                </c:pt>
                <c:pt idx="878">
                  <c:v>65.613812860778779</c:v>
                </c:pt>
                <c:pt idx="879">
                  <c:v>65.580859687055295</c:v>
                </c:pt>
                <c:pt idx="880">
                  <c:v>65.547906442187085</c:v>
                </c:pt>
                <c:pt idx="881">
                  <c:v>65.514953125633014</c:v>
                </c:pt>
                <c:pt idx="882">
                  <c:v>65.481999736847598</c:v>
                </c:pt>
                <c:pt idx="883">
                  <c:v>65.449046275281461</c:v>
                </c:pt>
                <c:pt idx="884">
                  <c:v>65.416092740380435</c:v>
                </c:pt>
                <c:pt idx="885">
                  <c:v>65.383139131586958</c:v>
                </c:pt>
                <c:pt idx="886">
                  <c:v>65.350185448338451</c:v>
                </c:pt>
                <c:pt idx="887">
                  <c:v>65.317231690068695</c:v>
                </c:pt>
                <c:pt idx="888">
                  <c:v>65.284277856206756</c:v>
                </c:pt>
                <c:pt idx="889">
                  <c:v>65.251323946177394</c:v>
                </c:pt>
                <c:pt idx="890">
                  <c:v>65.218369959401414</c:v>
                </c:pt>
                <c:pt idx="891">
                  <c:v>65.185415895294625</c:v>
                </c:pt>
                <c:pt idx="892">
                  <c:v>65.152461753268682</c:v>
                </c:pt>
                <c:pt idx="893">
                  <c:v>65.119507532730864</c:v>
                </c:pt>
                <c:pt idx="894">
                  <c:v>65.08655323308362</c:v>
                </c:pt>
                <c:pt idx="895">
                  <c:v>65.053598853725489</c:v>
                </c:pt>
                <c:pt idx="896">
                  <c:v>65.020644394049597</c:v>
                </c:pt>
                <c:pt idx="897">
                  <c:v>64.987689853445076</c:v>
                </c:pt>
                <c:pt idx="898">
                  <c:v>64.954735231296212</c:v>
                </c:pt>
                <c:pt idx="899">
                  <c:v>64.921780526982474</c:v>
                </c:pt>
                <c:pt idx="900">
                  <c:v>64.888825739878953</c:v>
                </c:pt>
                <c:pt idx="901">
                  <c:v>64.855870869355684</c:v>
                </c:pt>
                <c:pt idx="902">
                  <c:v>64.822915914778179</c:v>
                </c:pt>
                <c:pt idx="903">
                  <c:v>64.789960875506637</c:v>
                </c:pt>
                <c:pt idx="904">
                  <c:v>64.757005750896951</c:v>
                </c:pt>
                <c:pt idx="905">
                  <c:v>64.724050540299899</c:v>
                </c:pt>
                <c:pt idx="906">
                  <c:v>64.691095243061312</c:v>
                </c:pt>
                <c:pt idx="907">
                  <c:v>64.658139858521935</c:v>
                </c:pt>
                <c:pt idx="908">
                  <c:v>64.625184386017906</c:v>
                </c:pt>
                <c:pt idx="909">
                  <c:v>64.592228824879655</c:v>
                </c:pt>
                <c:pt idx="910">
                  <c:v>64.559273174433159</c:v>
                </c:pt>
                <c:pt idx="911">
                  <c:v>64.526317433998912</c:v>
                </c:pt>
                <c:pt idx="912">
                  <c:v>64.493361602892477</c:v>
                </c:pt>
                <c:pt idx="913">
                  <c:v>64.460405680423904</c:v>
                </c:pt>
                <c:pt idx="914">
                  <c:v>64.42744966589818</c:v>
                </c:pt>
                <c:pt idx="915">
                  <c:v>64.394493558615252</c:v>
                </c:pt>
                <c:pt idx="916">
                  <c:v>64.361537357869281</c:v>
                </c:pt>
                <c:pt idx="917">
                  <c:v>64.328581062949368</c:v>
                </c:pt>
                <c:pt idx="918">
                  <c:v>64.295624673139002</c:v>
                </c:pt>
                <c:pt idx="919">
                  <c:v>64.262668187716585</c:v>
                </c:pt>
                <c:pt idx="920">
                  <c:v>64.229711605954691</c:v>
                </c:pt>
                <c:pt idx="921">
                  <c:v>64.196754927120395</c:v>
                </c:pt>
                <c:pt idx="922">
                  <c:v>64.163798150475415</c:v>
                </c:pt>
                <c:pt idx="923">
                  <c:v>64.13084127527577</c:v>
                </c:pt>
                <c:pt idx="924">
                  <c:v>64.097884300771582</c:v>
                </c:pt>
                <c:pt idx="925">
                  <c:v>64.064927226207715</c:v>
                </c:pt>
                <c:pt idx="926">
                  <c:v>64.031970050822878</c:v>
                </c:pt>
                <c:pt idx="927">
                  <c:v>63.999012773850353</c:v>
                </c:pt>
                <c:pt idx="928">
                  <c:v>63.966055394517269</c:v>
                </c:pt>
                <c:pt idx="929">
                  <c:v>63.933097912045049</c:v>
                </c:pt>
                <c:pt idx="930">
                  <c:v>63.900140325649197</c:v>
                </c:pt>
                <c:pt idx="931">
                  <c:v>63.867182634539347</c:v>
                </c:pt>
                <c:pt idx="932">
                  <c:v>63.834224837918924</c:v>
                </c:pt>
                <c:pt idx="933">
                  <c:v>63.801266934985364</c:v>
                </c:pt>
                <c:pt idx="934">
                  <c:v>63.768308924930118</c:v>
                </c:pt>
                <c:pt idx="935">
                  <c:v>63.73535080693852</c:v>
                </c:pt>
                <c:pt idx="936">
                  <c:v>63.702392580189468</c:v>
                </c:pt>
                <c:pt idx="937">
                  <c:v>63.669434243855683</c:v>
                </c:pt>
                <c:pt idx="938">
                  <c:v>63.636475797103941</c:v>
                </c:pt>
                <c:pt idx="939">
                  <c:v>63.603517239094181</c:v>
                </c:pt>
                <c:pt idx="940">
                  <c:v>63.570558568980374</c:v>
                </c:pt>
                <c:pt idx="941">
                  <c:v>63.537599785909897</c:v>
                </c:pt>
                <c:pt idx="942">
                  <c:v>63.504640889023577</c:v>
                </c:pt>
                <c:pt idx="943">
                  <c:v>63.471681877455907</c:v>
                </c:pt>
                <c:pt idx="944">
                  <c:v>63.438722750334513</c:v>
                </c:pt>
                <c:pt idx="945">
                  <c:v>63.405763506780765</c:v>
                </c:pt>
                <c:pt idx="946">
                  <c:v>63.372804145908987</c:v>
                </c:pt>
                <c:pt idx="947">
                  <c:v>63.339844666827062</c:v>
                </c:pt>
                <c:pt idx="948">
                  <c:v>63.306885068636056</c:v>
                </c:pt>
                <c:pt idx="949">
                  <c:v>63.273925350429906</c:v>
                </c:pt>
                <c:pt idx="950">
                  <c:v>63.240965511296139</c:v>
                </c:pt>
                <c:pt idx="951">
                  <c:v>63.208005550314958</c:v>
                </c:pt>
                <c:pt idx="952">
                  <c:v>63.175045466559865</c:v>
                </c:pt>
                <c:pt idx="953">
                  <c:v>63.142085259097087</c:v>
                </c:pt>
                <c:pt idx="954">
                  <c:v>63.109124926985942</c:v>
                </c:pt>
                <c:pt idx="955">
                  <c:v>63.07616446927846</c:v>
                </c:pt>
                <c:pt idx="956">
                  <c:v>63.043203885019487</c:v>
                </c:pt>
                <c:pt idx="957">
                  <c:v>63.010243173246877</c:v>
                </c:pt>
                <c:pt idx="958">
                  <c:v>62.977282332990782</c:v>
                </c:pt>
                <c:pt idx="959">
                  <c:v>62.944321363274284</c:v>
                </c:pt>
                <c:pt idx="960">
                  <c:v>62.911360263112819</c:v>
                </c:pt>
                <c:pt idx="961">
                  <c:v>62.878399031514618</c:v>
                </c:pt>
                <c:pt idx="962">
                  <c:v>62.845437667480041</c:v>
                </c:pt>
                <c:pt idx="963">
                  <c:v>62.812476170002228</c:v>
                </c:pt>
                <c:pt idx="964">
                  <c:v>62.779514538066394</c:v>
                </c:pt>
                <c:pt idx="965">
                  <c:v>62.746552770650219</c:v>
                </c:pt>
                <c:pt idx="966">
                  <c:v>62.713590866723415</c:v>
                </c:pt>
                <c:pt idx="967">
                  <c:v>62.680628825248078</c:v>
                </c:pt>
                <c:pt idx="968">
                  <c:v>62.647666645178212</c:v>
                </c:pt>
                <c:pt idx="969">
                  <c:v>62.614704325460337</c:v>
                </c:pt>
                <c:pt idx="970">
                  <c:v>62.581741865032399</c:v>
                </c:pt>
                <c:pt idx="971">
                  <c:v>62.548779262824453</c:v>
                </c:pt>
                <c:pt idx="972">
                  <c:v>62.515816517758694</c:v>
                </c:pt>
                <c:pt idx="973">
                  <c:v>62.482853628749055</c:v>
                </c:pt>
                <c:pt idx="974">
                  <c:v>62.449890594700797</c:v>
                </c:pt>
                <c:pt idx="975">
                  <c:v>62.41692741451142</c:v>
                </c:pt>
                <c:pt idx="976">
                  <c:v>62.383964087069771</c:v>
                </c:pt>
                <c:pt idx="977">
                  <c:v>62.351000611256246</c:v>
                </c:pt>
                <c:pt idx="978">
                  <c:v>62.31803698594301</c:v>
                </c:pt>
                <c:pt idx="979">
                  <c:v>62.285073209993271</c:v>
                </c:pt>
                <c:pt idx="980">
                  <c:v>62.252109282261863</c:v>
                </c:pt>
                <c:pt idx="981">
                  <c:v>62.219145201594763</c:v>
                </c:pt>
                <c:pt idx="982">
                  <c:v>62.186180966829603</c:v>
                </c:pt>
                <c:pt idx="983">
                  <c:v>62.15321657679462</c:v>
                </c:pt>
                <c:pt idx="984">
                  <c:v>62.120252030309487</c:v>
                </c:pt>
                <c:pt idx="985">
                  <c:v>62.087287326184935</c:v>
                </c:pt>
                <c:pt idx="986">
                  <c:v>62.054322463222469</c:v>
                </c:pt>
                <c:pt idx="987">
                  <c:v>62.021357440214672</c:v>
                </c:pt>
                <c:pt idx="988">
                  <c:v>61.98839225594503</c:v>
                </c:pt>
                <c:pt idx="989">
                  <c:v>61.955426909187437</c:v>
                </c:pt>
                <c:pt idx="990">
                  <c:v>61.922461398706886</c:v>
                </c:pt>
                <c:pt idx="991">
                  <c:v>61.889495723258811</c:v>
                </c:pt>
                <c:pt idx="992">
                  <c:v>61.856529881589282</c:v>
                </c:pt>
                <c:pt idx="993">
                  <c:v>61.82356387243459</c:v>
                </c:pt>
                <c:pt idx="994">
                  <c:v>61.790597694521878</c:v>
                </c:pt>
                <c:pt idx="995">
                  <c:v>61.757631346568289</c:v>
                </c:pt>
                <c:pt idx="996">
                  <c:v>61.724664827281259</c:v>
                </c:pt>
                <c:pt idx="997">
                  <c:v>61.691698135358678</c:v>
                </c:pt>
                <c:pt idx="998">
                  <c:v>61.658731269488271</c:v>
                </c:pt>
                <c:pt idx="999">
                  <c:v>61.625764228347919</c:v>
                </c:pt>
                <c:pt idx="1000">
                  <c:v>61.592797010605345</c:v>
                </c:pt>
                <c:pt idx="1001">
                  <c:v>61.559829614918513</c:v>
                </c:pt>
                <c:pt idx="1002">
                  <c:v>61.526862039935033</c:v>
                </c:pt>
                <c:pt idx="1003">
                  <c:v>61.49389428429177</c:v>
                </c:pt>
                <c:pt idx="1004">
                  <c:v>61.460926346616091</c:v>
                </c:pt>
                <c:pt idx="1005">
                  <c:v>61.427958225524371</c:v>
                </c:pt>
                <c:pt idx="1006">
                  <c:v>61.394989919622638</c:v>
                </c:pt>
                <c:pt idx="1007">
                  <c:v>61.362021427506399</c:v>
                </c:pt>
                <c:pt idx="1008">
                  <c:v>61.329052747760507</c:v>
                </c:pt>
                <c:pt idx="1009">
                  <c:v>61.29608387895891</c:v>
                </c:pt>
                <c:pt idx="1010">
                  <c:v>61.263114819665169</c:v>
                </c:pt>
                <c:pt idx="1011">
                  <c:v>61.230145568431368</c:v>
                </c:pt>
                <c:pt idx="1012">
                  <c:v>61.197176123798947</c:v>
                </c:pt>
                <c:pt idx="1013">
                  <c:v>61.164206484298376</c:v>
                </c:pt>
                <c:pt idx="1014">
                  <c:v>61.131236648448699</c:v>
                </c:pt>
                <c:pt idx="1015">
                  <c:v>61.098266614757961</c:v>
                </c:pt>
                <c:pt idx="1016">
                  <c:v>61.065296381722689</c:v>
                </c:pt>
                <c:pt idx="1017">
                  <c:v>61.032325947828276</c:v>
                </c:pt>
                <c:pt idx="1018">
                  <c:v>60.999355311548477</c:v>
                </c:pt>
                <c:pt idx="1019">
                  <c:v>60.966384471345314</c:v>
                </c:pt>
                <c:pt idx="1020">
                  <c:v>60.933413425669336</c:v>
                </c:pt>
                <c:pt idx="1021">
                  <c:v>60.900442172959508</c:v>
                </c:pt>
                <c:pt idx="1022">
                  <c:v>60.867470711642554</c:v>
                </c:pt>
                <c:pt idx="1023">
                  <c:v>60.834499040133608</c:v>
                </c:pt>
                <c:pt idx="1024">
                  <c:v>60.801527156835633</c:v>
                </c:pt>
                <c:pt idx="1025">
                  <c:v>60.768555060139434</c:v>
                </c:pt>
                <c:pt idx="1026">
                  <c:v>60.735582748423781</c:v>
                </c:pt>
                <c:pt idx="1027">
                  <c:v>60.702610220055092</c:v>
                </c:pt>
                <c:pt idx="1028">
                  <c:v>60.669637473387297</c:v>
                </c:pt>
                <c:pt idx="1029">
                  <c:v>60.636664506762003</c:v>
                </c:pt>
                <c:pt idx="1030">
                  <c:v>60.603691318508183</c:v>
                </c:pt>
                <c:pt idx="1031">
                  <c:v>60.570717906942086</c:v>
                </c:pt>
                <c:pt idx="1032">
                  <c:v>60.537744270367348</c:v>
                </c:pt>
                <c:pt idx="1033">
                  <c:v>60.504770407074552</c:v>
                </c:pt>
                <c:pt idx="1034">
                  <c:v>60.471796315341386</c:v>
                </c:pt>
                <c:pt idx="1035">
                  <c:v>60.438821993432683</c:v>
                </c:pt>
                <c:pt idx="1036">
                  <c:v>60.405847439599832</c:v>
                </c:pt>
                <c:pt idx="1037">
                  <c:v>60.372872652081185</c:v>
                </c:pt>
                <c:pt idx="1038">
                  <c:v>60.339897629101607</c:v>
                </c:pt>
                <c:pt idx="1039">
                  <c:v>60.306922368872776</c:v>
                </c:pt>
                <c:pt idx="1040">
                  <c:v>60.273946869592301</c:v>
                </c:pt>
                <c:pt idx="1041">
                  <c:v>60.24097112944456</c:v>
                </c:pt>
                <c:pt idx="1042">
                  <c:v>60.207995146600162</c:v>
                </c:pt>
                <c:pt idx="1043">
                  <c:v>60.175018919215724</c:v>
                </c:pt>
                <c:pt idx="1044">
                  <c:v>60.142042445433901</c:v>
                </c:pt>
                <c:pt idx="1045">
                  <c:v>60.109065723383317</c:v>
                </c:pt>
                <c:pt idx="1046">
                  <c:v>60.07608875117846</c:v>
                </c:pt>
                <c:pt idx="1047">
                  <c:v>60.043111526919276</c:v>
                </c:pt>
                <c:pt idx="1048">
                  <c:v>60.010134048691917</c:v>
                </c:pt>
                <c:pt idx="1049">
                  <c:v>59.977156314567289</c:v>
                </c:pt>
                <c:pt idx="1050">
                  <c:v>59.944178322602241</c:v>
                </c:pt>
                <c:pt idx="1051">
                  <c:v>59.911200070838589</c:v>
                </c:pt>
                <c:pt idx="1052">
                  <c:v>59.878221557303597</c:v>
                </c:pt>
                <c:pt idx="1053">
                  <c:v>59.845242780009336</c:v>
                </c:pt>
                <c:pt idx="1054">
                  <c:v>59.8122637369529</c:v>
                </c:pt>
                <c:pt idx="1055">
                  <c:v>59.779284426116391</c:v>
                </c:pt>
                <c:pt idx="1056">
                  <c:v>59.74630484546627</c:v>
                </c:pt>
                <c:pt idx="1057">
                  <c:v>59.713324992953886</c:v>
                </c:pt>
                <c:pt idx="1058">
                  <c:v>59.680344866515121</c:v>
                </c:pt>
                <c:pt idx="1059">
                  <c:v>59.647364464069852</c:v>
                </c:pt>
                <c:pt idx="1060">
                  <c:v>59.61438378352274</c:v>
                </c:pt>
                <c:pt idx="1061">
                  <c:v>59.581402822762122</c:v>
                </c:pt>
                <c:pt idx="1062">
                  <c:v>59.548421579660591</c:v>
                </c:pt>
                <c:pt idx="1063">
                  <c:v>59.515440052074595</c:v>
                </c:pt>
                <c:pt idx="1064">
                  <c:v>59.482458237844334</c:v>
                </c:pt>
                <c:pt idx="1065">
                  <c:v>59.449476134793571</c:v>
                </c:pt>
                <c:pt idx="1066">
                  <c:v>59.416493740729749</c:v>
                </c:pt>
                <c:pt idx="1067">
                  <c:v>59.383511053443684</c:v>
                </c:pt>
                <c:pt idx="1068">
                  <c:v>59.350528070709522</c:v>
                </c:pt>
                <c:pt idx="1069">
                  <c:v>59.317544790284281</c:v>
                </c:pt>
                <c:pt idx="1070">
                  <c:v>59.284561209908333</c:v>
                </c:pt>
                <c:pt idx="1071">
                  <c:v>59.251577327304837</c:v>
                </c:pt>
                <c:pt idx="1072">
                  <c:v>59.218593140179749</c:v>
                </c:pt>
                <c:pt idx="1073">
                  <c:v>59.185608646221574</c:v>
                </c:pt>
                <c:pt idx="1074">
                  <c:v>59.152623843101388</c:v>
                </c:pt>
                <c:pt idx="1075">
                  <c:v>59.119638728472594</c:v>
                </c:pt>
                <c:pt idx="1076">
                  <c:v>59.086653299971019</c:v>
                </c:pt>
                <c:pt idx="1077">
                  <c:v>59.053667555214389</c:v>
                </c:pt>
                <c:pt idx="1078">
                  <c:v>59.020681491802549</c:v>
                </c:pt>
                <c:pt idx="1079">
                  <c:v>58.987695107317144</c:v>
                </c:pt>
                <c:pt idx="1080">
                  <c:v>58.954708399321476</c:v>
                </c:pt>
                <c:pt idx="1081">
                  <c:v>58.921721365360533</c:v>
                </c:pt>
                <c:pt idx="1082">
                  <c:v>58.888734002960554</c:v>
                </c:pt>
                <c:pt idx="1083">
                  <c:v>58.855746309629353</c:v>
                </c:pt>
                <c:pt idx="1084">
                  <c:v>58.822758282855517</c:v>
                </c:pt>
                <c:pt idx="1085">
                  <c:v>58.789769920109123</c:v>
                </c:pt>
                <c:pt idx="1086">
                  <c:v>58.756781218840537</c:v>
                </c:pt>
                <c:pt idx="1087">
                  <c:v>58.723792176481446</c:v>
                </c:pt>
                <c:pt idx="1088">
                  <c:v>58.690802790443641</c:v>
                </c:pt>
                <c:pt idx="1089">
                  <c:v>58.657813058119629</c:v>
                </c:pt>
                <c:pt idx="1090">
                  <c:v>58.624822976882058</c:v>
                </c:pt>
                <c:pt idx="1091">
                  <c:v>58.591832544083751</c:v>
                </c:pt>
                <c:pt idx="1092">
                  <c:v>58.558841757057642</c:v>
                </c:pt>
                <c:pt idx="1093">
                  <c:v>58.525850613116283</c:v>
                </c:pt>
                <c:pt idx="1094">
                  <c:v>58.492859109552064</c:v>
                </c:pt>
                <c:pt idx="1095">
                  <c:v>58.45986724363695</c:v>
                </c:pt>
                <c:pt idx="1096">
                  <c:v>58.426875012622119</c:v>
                </c:pt>
                <c:pt idx="1097">
                  <c:v>58.393882413738147</c:v>
                </c:pt>
                <c:pt idx="1098">
                  <c:v>58.360889444194569</c:v>
                </c:pt>
                <c:pt idx="1099">
                  <c:v>58.327896101179952</c:v>
                </c:pt>
                <c:pt idx="1100">
                  <c:v>58.294902381861455</c:v>
                </c:pt>
                <c:pt idx="1101">
                  <c:v>58.261908283384983</c:v>
                </c:pt>
                <c:pt idx="1102">
                  <c:v>58.228913802874864</c:v>
                </c:pt>
                <c:pt idx="1103">
                  <c:v>58.195918937433518</c:v>
                </c:pt>
                <c:pt idx="1104">
                  <c:v>58.162923684141646</c:v>
                </c:pt>
                <c:pt idx="1105">
                  <c:v>58.129928040058076</c:v>
                </c:pt>
                <c:pt idx="1106">
                  <c:v>58.096932002219106</c:v>
                </c:pt>
                <c:pt idx="1107">
                  <c:v>58.063935567638616</c:v>
                </c:pt>
                <c:pt idx="1108">
                  <c:v>58.030938733308346</c:v>
                </c:pt>
                <c:pt idx="1109">
                  <c:v>57.997941496196887</c:v>
                </c:pt>
                <c:pt idx="1110">
                  <c:v>57.964943853250126</c:v>
                </c:pt>
                <c:pt idx="1111">
                  <c:v>57.931945801390924</c:v>
                </c:pt>
                <c:pt idx="1112">
                  <c:v>57.898947337518848</c:v>
                </c:pt>
                <c:pt idx="1113">
                  <c:v>57.865948458510005</c:v>
                </c:pt>
                <c:pt idx="1114">
                  <c:v>57.832949161217101</c:v>
                </c:pt>
                <c:pt idx="1115">
                  <c:v>57.799949442468936</c:v>
                </c:pt>
                <c:pt idx="1116">
                  <c:v>57.766949299070291</c:v>
                </c:pt>
                <c:pt idx="1117">
                  <c:v>57.733948727802122</c:v>
                </c:pt>
                <c:pt idx="1118">
                  <c:v>57.700947725420775</c:v>
                </c:pt>
                <c:pt idx="1119">
                  <c:v>57.667946288658385</c:v>
                </c:pt>
                <c:pt idx="1120">
                  <c:v>57.634944414222254</c:v>
                </c:pt>
                <c:pt idx="1121">
                  <c:v>57.601942098794808</c:v>
                </c:pt>
                <c:pt idx="1122">
                  <c:v>57.568939339033626</c:v>
                </c:pt>
                <c:pt idx="1123">
                  <c:v>57.535936131570992</c:v>
                </c:pt>
                <c:pt idx="1124">
                  <c:v>57.502932473013651</c:v>
                </c:pt>
                <c:pt idx="1125">
                  <c:v>57.469928359942955</c:v>
                </c:pt>
                <c:pt idx="1126">
                  <c:v>57.436923788914342</c:v>
                </c:pt>
                <c:pt idx="1127">
                  <c:v>57.40391875645728</c:v>
                </c:pt>
                <c:pt idx="1128">
                  <c:v>57.370913259075074</c:v>
                </c:pt>
                <c:pt idx="1129">
                  <c:v>57.33790729324474</c:v>
                </c:pt>
                <c:pt idx="1130">
                  <c:v>57.304900855416669</c:v>
                </c:pt>
                <c:pt idx="1131">
                  <c:v>57.271893942014444</c:v>
                </c:pt>
                <c:pt idx="1132">
                  <c:v>57.238886549434731</c:v>
                </c:pt>
                <c:pt idx="1133">
                  <c:v>57.205878674047014</c:v>
                </c:pt>
                <c:pt idx="1134">
                  <c:v>57.172870312193396</c:v>
                </c:pt>
                <c:pt idx="1135">
                  <c:v>57.139861460188442</c:v>
                </c:pt>
                <c:pt idx="1136">
                  <c:v>57.106852114319047</c:v>
                </c:pt>
                <c:pt idx="1137">
                  <c:v>57.073842270843905</c:v>
                </c:pt>
                <c:pt idx="1138">
                  <c:v>57.040831925993572</c:v>
                </c:pt>
                <c:pt idx="1139">
                  <c:v>57.007821075970249</c:v>
                </c:pt>
                <c:pt idx="1140">
                  <c:v>56.974809716947604</c:v>
                </c:pt>
                <c:pt idx="1141">
                  <c:v>56.941797845070383</c:v>
                </c:pt>
                <c:pt idx="1142">
                  <c:v>56.90878545645414</c:v>
                </c:pt>
                <c:pt idx="1143">
                  <c:v>56.875772547185576</c:v>
                </c:pt>
                <c:pt idx="1144">
                  <c:v>56.842759113321435</c:v>
                </c:pt>
                <c:pt idx="1145">
                  <c:v>56.809745150889128</c:v>
                </c:pt>
                <c:pt idx="1146">
                  <c:v>56.776730655885849</c:v>
                </c:pt>
                <c:pt idx="1147">
                  <c:v>56.743715624279005</c:v>
                </c:pt>
                <c:pt idx="1148">
                  <c:v>56.710700052005393</c:v>
                </c:pt>
                <c:pt idx="1149">
                  <c:v>56.6776839349711</c:v>
                </c:pt>
                <c:pt idx="1150">
                  <c:v>56.644667269051837</c:v>
                </c:pt>
                <c:pt idx="1151">
                  <c:v>56.611650050091868</c:v>
                </c:pt>
                <c:pt idx="1152">
                  <c:v>56.578632273904191</c:v>
                </c:pt>
                <c:pt idx="1153">
                  <c:v>56.54561393627052</c:v>
                </c:pt>
                <c:pt idx="1154">
                  <c:v>56.512595032940723</c:v>
                </c:pt>
                <c:pt idx="1155">
                  <c:v>56.479575559632607</c:v>
                </c:pt>
                <c:pt idx="1156">
                  <c:v>56.4465555120319</c:v>
                </c:pt>
                <c:pt idx="1157">
                  <c:v>56.413534885791698</c:v>
                </c:pt>
                <c:pt idx="1158">
                  <c:v>56.380513676532509</c:v>
                </c:pt>
                <c:pt idx="1159">
                  <c:v>56.347491879841897</c:v>
                </c:pt>
                <c:pt idx="1160">
                  <c:v>56.31446949127421</c:v>
                </c:pt>
                <c:pt idx="1161">
                  <c:v>56.281446506350335</c:v>
                </c:pt>
                <c:pt idx="1162">
                  <c:v>56.248422920557587</c:v>
                </c:pt>
                <c:pt idx="1163">
                  <c:v>56.215398729349218</c:v>
                </c:pt>
                <c:pt idx="1164">
                  <c:v>56.182373928144287</c:v>
                </c:pt>
                <c:pt idx="1165">
                  <c:v>56.149348512327549</c:v>
                </c:pt>
                <c:pt idx="1166">
                  <c:v>56.1163224772489</c:v>
                </c:pt>
                <c:pt idx="1167">
                  <c:v>56.083295818223505</c:v>
                </c:pt>
                <c:pt idx="1168">
                  <c:v>56.050268530531127</c:v>
                </c:pt>
                <c:pt idx="1169">
                  <c:v>56.017240609416028</c:v>
                </c:pt>
                <c:pt idx="1170">
                  <c:v>55.984212050086846</c:v>
                </c:pt>
                <c:pt idx="1171">
                  <c:v>55.951182847716353</c:v>
                </c:pt>
                <c:pt idx="1172">
                  <c:v>55.9181529974406</c:v>
                </c:pt>
                <c:pt idx="1173">
                  <c:v>55.885122494359649</c:v>
                </c:pt>
                <c:pt idx="1174">
                  <c:v>55.852091333536428</c:v>
                </c:pt>
                <c:pt idx="1175">
                  <c:v>55.819059509996791</c:v>
                </c:pt>
                <c:pt idx="1176">
                  <c:v>55.786027018729399</c:v>
                </c:pt>
                <c:pt idx="1177">
                  <c:v>55.752993854685116</c:v>
                </c:pt>
                <c:pt idx="1178">
                  <c:v>55.719960012776966</c:v>
                </c:pt>
                <c:pt idx="1179">
                  <c:v>55.686925487879947</c:v>
                </c:pt>
                <c:pt idx="1180">
                  <c:v>55.653890274830204</c:v>
                </c:pt>
                <c:pt idx="1181">
                  <c:v>55.620854368425398</c:v>
                </c:pt>
                <c:pt idx="1182">
                  <c:v>55.587817763424283</c:v>
                </c:pt>
                <c:pt idx="1183">
                  <c:v>55.554780454545934</c:v>
                </c:pt>
                <c:pt idx="1184">
                  <c:v>55.521742436469964</c:v>
                </c:pt>
                <c:pt idx="1185">
                  <c:v>55.48870370383603</c:v>
                </c:pt>
                <c:pt idx="1186">
                  <c:v>55.455664251243839</c:v>
                </c:pt>
                <c:pt idx="1187">
                  <c:v>55.422624073252237</c:v>
                </c:pt>
                <c:pt idx="1188">
                  <c:v>55.389583164379374</c:v>
                </c:pt>
                <c:pt idx="1189">
                  <c:v>55.35654151910235</c:v>
                </c:pt>
                <c:pt idx="1190">
                  <c:v>55.323499131856849</c:v>
                </c:pt>
                <c:pt idx="1191">
                  <c:v>55.290455997036887</c:v>
                </c:pt>
                <c:pt idx="1192">
                  <c:v>55.257412108994181</c:v>
                </c:pt>
                <c:pt idx="1193">
                  <c:v>55.224367462038522</c:v>
                </c:pt>
                <c:pt idx="1194">
                  <c:v>55.19132205043681</c:v>
                </c:pt>
                <c:pt idx="1195">
                  <c:v>55.158275868412964</c:v>
                </c:pt>
                <c:pt idx="1196">
                  <c:v>55.125228910147655</c:v>
                </c:pt>
                <c:pt idx="1197">
                  <c:v>55.092181169778165</c:v>
                </c:pt>
                <c:pt idx="1198">
                  <c:v>55.059132641397511</c:v>
                </c:pt>
                <c:pt idx="1199">
                  <c:v>55.026083319054905</c:v>
                </c:pt>
                <c:pt idx="1200">
                  <c:v>54.993033196754425</c:v>
                </c:pt>
                <c:pt idx="1201">
                  <c:v>54.959982268455761</c:v>
                </c:pt>
                <c:pt idx="1202">
                  <c:v>54.926930528073079</c:v>
                </c:pt>
                <c:pt idx="1203">
                  <c:v>54.893877969475142</c:v>
                </c:pt>
                <c:pt idx="1204">
                  <c:v>54.860824586484817</c:v>
                </c:pt>
                <c:pt idx="1205">
                  <c:v>54.827770372878589</c:v>
                </c:pt>
                <c:pt idx="1206">
                  <c:v>54.794715322386658</c:v>
                </c:pt>
                <c:pt idx="1207">
                  <c:v>54.761659428691999</c:v>
                </c:pt>
                <c:pt idx="1208">
                  <c:v>54.728602685430523</c:v>
                </c:pt>
                <c:pt idx="1209">
                  <c:v>54.695545086190442</c:v>
                </c:pt>
                <c:pt idx="1210">
                  <c:v>54.662486624512155</c:v>
                </c:pt>
                <c:pt idx="1211">
                  <c:v>54.629427293887503</c:v>
                </c:pt>
                <c:pt idx="1212">
                  <c:v>54.596367087759987</c:v>
                </c:pt>
                <c:pt idx="1213">
                  <c:v>54.563305999523848</c:v>
                </c:pt>
                <c:pt idx="1214">
                  <c:v>54.530244022524059</c:v>
                </c:pt>
                <c:pt idx="1215">
                  <c:v>54.497181150055908</c:v>
                </c:pt>
                <c:pt idx="1216">
                  <c:v>54.46411737536436</c:v>
                </c:pt>
                <c:pt idx="1217">
                  <c:v>54.431052691644197</c:v>
                </c:pt>
                <c:pt idx="1218">
                  <c:v>54.397987092039017</c:v>
                </c:pt>
                <c:pt idx="1219">
                  <c:v>54.364920569641697</c:v>
                </c:pt>
                <c:pt idx="1220">
                  <c:v>54.33185311749304</c:v>
                </c:pt>
                <c:pt idx="1221">
                  <c:v>54.298784728582163</c:v>
                </c:pt>
                <c:pt idx="1222">
                  <c:v>54.265715395845845</c:v>
                </c:pt>
                <c:pt idx="1223">
                  <c:v>54.232645112168001</c:v>
                </c:pt>
                <c:pt idx="1224">
                  <c:v>54.199573870379425</c:v>
                </c:pt>
                <c:pt idx="1225">
                  <c:v>54.166501663257534</c:v>
                </c:pt>
                <c:pt idx="1226">
                  <c:v>54.13342848352584</c:v>
                </c:pt>
                <c:pt idx="1227">
                  <c:v>54.100354323853601</c:v>
                </c:pt>
                <c:pt idx="1228">
                  <c:v>54.067279176855145</c:v>
                </c:pt>
                <c:pt idx="1229">
                  <c:v>54.034203035090016</c:v>
                </c:pt>
                <c:pt idx="1230">
                  <c:v>54.001125891062181</c:v>
                </c:pt>
                <c:pt idx="1231">
                  <c:v>53.968047737219678</c:v>
                </c:pt>
                <c:pt idx="1232">
                  <c:v>53.934968565954279</c:v>
                </c:pt>
                <c:pt idx="1233">
                  <c:v>53.901888369601181</c:v>
                </c:pt>
                <c:pt idx="1234">
                  <c:v>53.868807140438179</c:v>
                </c:pt>
                <c:pt idx="1235">
                  <c:v>53.835724870685695</c:v>
                </c:pt>
                <c:pt idx="1236">
                  <c:v>53.802641552506152</c:v>
                </c:pt>
                <c:pt idx="1237">
                  <c:v>53.769557178003787</c:v>
                </c:pt>
                <c:pt idx="1238">
                  <c:v>53.736471739223923</c:v>
                </c:pt>
                <c:pt idx="1239">
                  <c:v>53.70338522815242</c:v>
                </c:pt>
                <c:pt idx="1240">
                  <c:v>53.670297636715915</c:v>
                </c:pt>
                <c:pt idx="1241">
                  <c:v>53.637208956780555</c:v>
                </c:pt>
                <c:pt idx="1242">
                  <c:v>53.604119180152175</c:v>
                </c:pt>
                <c:pt idx="1243">
                  <c:v>53.571028298575776</c:v>
                </c:pt>
                <c:pt idx="1244">
                  <c:v>53.537936303734533</c:v>
                </c:pt>
                <c:pt idx="1245">
                  <c:v>53.504843187250202</c:v>
                </c:pt>
                <c:pt idx="1246">
                  <c:v>53.471748940681813</c:v>
                </c:pt>
                <c:pt idx="1247">
                  <c:v>53.438653555526088</c:v>
                </c:pt>
                <c:pt idx="1248">
                  <c:v>53.405557023216261</c:v>
                </c:pt>
                <c:pt idx="1249">
                  <c:v>53.372459335121917</c:v>
                </c:pt>
                <c:pt idx="1250">
                  <c:v>53.339360482548543</c:v>
                </c:pt>
                <c:pt idx="1251">
                  <c:v>53.306260456737064</c:v>
                </c:pt>
                <c:pt idx="1252">
                  <c:v>53.273159248863287</c:v>
                </c:pt>
                <c:pt idx="1253">
                  <c:v>53.240056850037604</c:v>
                </c:pt>
                <c:pt idx="1254">
                  <c:v>53.206953251304164</c:v>
                </c:pt>
                <c:pt idx="1255">
                  <c:v>53.173848443640928</c:v>
                </c:pt>
                <c:pt idx="1256">
                  <c:v>53.140742417958819</c:v>
                </c:pt>
                <c:pt idx="1257">
                  <c:v>53.107635165100845</c:v>
                </c:pt>
                <c:pt idx="1258">
                  <c:v>53.074526675842904</c:v>
                </c:pt>
                <c:pt idx="1259">
                  <c:v>53.041416940891686</c:v>
                </c:pt>
                <c:pt idx="1260">
                  <c:v>53.008305950885685</c:v>
                </c:pt>
                <c:pt idx="1261">
                  <c:v>52.975193696393347</c:v>
                </c:pt>
                <c:pt idx="1262">
                  <c:v>52.942080167913481</c:v>
                </c:pt>
                <c:pt idx="1263">
                  <c:v>52.908965355874493</c:v>
                </c:pt>
                <c:pt idx="1264">
                  <c:v>52.875849250633884</c:v>
                </c:pt>
                <c:pt idx="1265">
                  <c:v>52.842731842477527</c:v>
                </c:pt>
                <c:pt idx="1266">
                  <c:v>52.809613121619641</c:v>
                </c:pt>
                <c:pt idx="1267">
                  <c:v>52.776493078201668</c:v>
                </c:pt>
                <c:pt idx="1268">
                  <c:v>52.743371702292244</c:v>
                </c:pt>
                <c:pt idx="1269">
                  <c:v>52.710248983886423</c:v>
                </c:pt>
                <c:pt idx="1270">
                  <c:v>52.677124912905256</c:v>
                </c:pt>
                <c:pt idx="1271">
                  <c:v>52.643999479195202</c:v>
                </c:pt>
                <c:pt idx="1272">
                  <c:v>52.610872672527691</c:v>
                </c:pt>
                <c:pt idx="1273">
                  <c:v>52.577744482598298</c:v>
                </c:pt>
                <c:pt idx="1274">
                  <c:v>52.544614899026584</c:v>
                </c:pt>
                <c:pt idx="1275">
                  <c:v>52.511483911355405</c:v>
                </c:pt>
                <c:pt idx="1276">
                  <c:v>52.4783515090501</c:v>
                </c:pt>
                <c:pt idx="1277">
                  <c:v>52.44521768149837</c:v>
                </c:pt>
                <c:pt idx="1278">
                  <c:v>52.412082418009483</c:v>
                </c:pt>
                <c:pt idx="1279">
                  <c:v>52.37894570781372</c:v>
                </c:pt>
                <c:pt idx="1280">
                  <c:v>52.345807540061841</c:v>
                </c:pt>
                <c:pt idx="1281">
                  <c:v>52.312667903824604</c:v>
                </c:pt>
                <c:pt idx="1282">
                  <c:v>52.279526788091928</c:v>
                </c:pt>
                <c:pt idx="1283">
                  <c:v>52.246384181772655</c:v>
                </c:pt>
                <c:pt idx="1284">
                  <c:v>52.213240073693868</c:v>
                </c:pt>
                <c:pt idx="1285">
                  <c:v>52.180094452599789</c:v>
                </c:pt>
                <c:pt idx="1286">
                  <c:v>52.146947307152303</c:v>
                </c:pt>
                <c:pt idx="1287">
                  <c:v>52.113798625929356</c:v>
                </c:pt>
                <c:pt idx="1288">
                  <c:v>52.080648397424753</c:v>
                </c:pt>
                <c:pt idx="1289">
                  <c:v>52.047496610047553</c:v>
                </c:pt>
                <c:pt idx="1290">
                  <c:v>52.014343252121364</c:v>
                </c:pt>
                <c:pt idx="1291">
                  <c:v>51.981188311884026</c:v>
                </c:pt>
                <c:pt idx="1292">
                  <c:v>51.948031777486435</c:v>
                </c:pt>
                <c:pt idx="1293">
                  <c:v>51.914873636992795</c:v>
                </c:pt>
                <c:pt idx="1294">
                  <c:v>51.881713878378939</c:v>
                </c:pt>
                <c:pt idx="1295">
                  <c:v>51.848552489532594</c:v>
                </c:pt>
                <c:pt idx="1296">
                  <c:v>51.815389458252341</c:v>
                </c:pt>
                <c:pt idx="1297">
                  <c:v>51.782224772246835</c:v>
                </c:pt>
                <c:pt idx="1298">
                  <c:v>51.749058419134769</c:v>
                </c:pt>
                <c:pt idx="1299">
                  <c:v>51.715890386443675</c:v>
                </c:pt>
                <c:pt idx="1300">
                  <c:v>51.682720661609395</c:v>
                </c:pt>
                <c:pt idx="1301">
                  <c:v>51.64954923197552</c:v>
                </c:pt>
                <c:pt idx="1302">
                  <c:v>51.616376084792883</c:v>
                </c:pt>
                <c:pt idx="1303">
                  <c:v>51.58320120721848</c:v>
                </c:pt>
                <c:pt idx="1304">
                  <c:v>51.550024586315288</c:v>
                </c:pt>
                <c:pt idx="1305">
                  <c:v>51.516846209051252</c:v>
                </c:pt>
                <c:pt idx="1306">
                  <c:v>51.483666062298816</c:v>
                </c:pt>
                <c:pt idx="1307">
                  <c:v>51.450484132834177</c:v>
                </c:pt>
                <c:pt idx="1308">
                  <c:v>51.417300407336541</c:v>
                </c:pt>
                <c:pt idx="1309">
                  <c:v>51.384114872387492</c:v>
                </c:pt>
                <c:pt idx="1310">
                  <c:v>51.350927514470513</c:v>
                </c:pt>
                <c:pt idx="1311">
                  <c:v>51.317738319970033</c:v>
                </c:pt>
                <c:pt idx="1312">
                  <c:v>51.284547275170631</c:v>
                </c:pt>
                <c:pt idx="1313">
                  <c:v>51.251354366256727</c:v>
                </c:pt>
                <c:pt idx="1314">
                  <c:v>51.21815957931156</c:v>
                </c:pt>
                <c:pt idx="1315">
                  <c:v>51.184962900316606</c:v>
                </c:pt>
                <c:pt idx="1316">
                  <c:v>51.151764315150849</c:v>
                </c:pt>
                <c:pt idx="1317">
                  <c:v>51.118563809590185</c:v>
                </c:pt>
                <c:pt idx="1318">
                  <c:v>51.085361369306277</c:v>
                </c:pt>
                <c:pt idx="1319">
                  <c:v>51.052156979866432</c:v>
                </c:pt>
                <c:pt idx="1320">
                  <c:v>51.018950626732376</c:v>
                </c:pt>
                <c:pt idx="1321">
                  <c:v>50.985742295259882</c:v>
                </c:pt>
                <c:pt idx="1322">
                  <c:v>50.952531970697549</c:v>
                </c:pt>
                <c:pt idx="1323">
                  <c:v>50.919319638186749</c:v>
                </c:pt>
                <c:pt idx="1324">
                  <c:v>50.886105282760219</c:v>
                </c:pt>
                <c:pt idx="1325">
                  <c:v>50.852888889341806</c:v>
                </c:pt>
                <c:pt idx="1326">
                  <c:v>50.819670442745291</c:v>
                </c:pt>
                <c:pt idx="1327">
                  <c:v>50.786449927673786</c:v>
                </c:pt>
                <c:pt idx="1328">
                  <c:v>50.753227328719319</c:v>
                </c:pt>
                <c:pt idx="1329">
                  <c:v>50.720002630361464</c:v>
                </c:pt>
                <c:pt idx="1330">
                  <c:v>50.686775816966978</c:v>
                </c:pt>
                <c:pt idx="1331">
                  <c:v>50.653546872788731</c:v>
                </c:pt>
                <c:pt idx="1332">
                  <c:v>50.620315781965218</c:v>
                </c:pt>
                <c:pt idx="1333">
                  <c:v>50.587082528519637</c:v>
                </c:pt>
                <c:pt idx="1334">
                  <c:v>50.553847096358922</c:v>
                </c:pt>
                <c:pt idx="1335">
                  <c:v>50.520609469273346</c:v>
                </c:pt>
                <c:pt idx="1336">
                  <c:v>50.487369630935135</c:v>
                </c:pt>
                <c:pt idx="1337">
                  <c:v>50.454127564898421</c:v>
                </c:pt>
                <c:pt idx="1338">
                  <c:v>50.420883254597669</c:v>
                </c:pt>
                <c:pt idx="1339">
                  <c:v>50.387636683347388</c:v>
                </c:pt>
                <c:pt idx="1340">
                  <c:v>50.354387834340642</c:v>
                </c:pt>
                <c:pt idx="1341">
                  <c:v>50.321136690649304</c:v>
                </c:pt>
                <c:pt idx="1342">
                  <c:v>50.287883235222381</c:v>
                </c:pt>
                <c:pt idx="1343">
                  <c:v>50.25462745088511</c:v>
                </c:pt>
                <c:pt idx="1344">
                  <c:v>50.221369320338695</c:v>
                </c:pt>
                <c:pt idx="1345">
                  <c:v>50.188108826159038</c:v>
                </c:pt>
                <c:pt idx="1346">
                  <c:v>50.154845950796123</c:v>
                </c:pt>
                <c:pt idx="1347">
                  <c:v>50.121580676572691</c:v>
                </c:pt>
                <c:pt idx="1348">
                  <c:v>50.088312985684155</c:v>
                </c:pt>
                <c:pt idx="1349">
                  <c:v>50.055042860196934</c:v>
                </c:pt>
                <c:pt idx="1350">
                  <c:v>50.02177028204818</c:v>
                </c:pt>
                <c:pt idx="1351">
                  <c:v>49.988495233044333</c:v>
                </c:pt>
                <c:pt idx="1352">
                  <c:v>49.955217694860835</c:v>
                </c:pt>
                <c:pt idx="1353">
                  <c:v>49.921937649040856</c:v>
                </c:pt>
                <c:pt idx="1354">
                  <c:v>49.888655076994446</c:v>
                </c:pt>
                <c:pt idx="1355">
                  <c:v>49.855369959997716</c:v>
                </c:pt>
                <c:pt idx="1356">
                  <c:v>49.822082279191832</c:v>
                </c:pt>
                <c:pt idx="1357">
                  <c:v>49.788792015582203</c:v>
                </c:pt>
                <c:pt idx="1358">
                  <c:v>49.75549915003765</c:v>
                </c:pt>
                <c:pt idx="1359">
                  <c:v>49.722203663289044</c:v>
                </c:pt>
                <c:pt idx="1360">
                  <c:v>49.688905535928917</c:v>
                </c:pt>
                <c:pt idx="1361">
                  <c:v>49.655604748410234</c:v>
                </c:pt>
                <c:pt idx="1362">
                  <c:v>49.622301281045594</c:v>
                </c:pt>
                <c:pt idx="1363">
                  <c:v>49.588995114005883</c:v>
                </c:pt>
                <c:pt idx="1364">
                  <c:v>49.555686227320315</c:v>
                </c:pt>
                <c:pt idx="1365">
                  <c:v>49.522374600874087</c:v>
                </c:pt>
                <c:pt idx="1366">
                  <c:v>49.48906021440844</c:v>
                </c:pt>
                <c:pt idx="1367">
                  <c:v>49.45574304751964</c:v>
                </c:pt>
                <c:pt idx="1368">
                  <c:v>49.422423079657264</c:v>
                </c:pt>
                <c:pt idx="1369">
                  <c:v>49.389100290123991</c:v>
                </c:pt>
                <c:pt idx="1370">
                  <c:v>49.355774658074509</c:v>
                </c:pt>
                <c:pt idx="1371">
                  <c:v>49.322446162514034</c:v>
                </c:pt>
                <c:pt idx="1372">
                  <c:v>49.289114782297872</c:v>
                </c:pt>
                <c:pt idx="1373">
                  <c:v>49.255780496130029</c:v>
                </c:pt>
                <c:pt idx="1374">
                  <c:v>49.222443282562544</c:v>
                </c:pt>
                <c:pt idx="1375">
                  <c:v>49.189103119994172</c:v>
                </c:pt>
                <c:pt idx="1376">
                  <c:v>49.155759986669679</c:v>
                </c:pt>
                <c:pt idx="1377">
                  <c:v>49.122413860678321</c:v>
                </c:pt>
                <c:pt idx="1378">
                  <c:v>49.08906471995347</c:v>
                </c:pt>
                <c:pt idx="1379">
                  <c:v>49.055712542271159</c:v>
                </c:pt>
                <c:pt idx="1380">
                  <c:v>49.02235730524901</c:v>
                </c:pt>
                <c:pt idx="1381">
                  <c:v>48.988998986345386</c:v>
                </c:pt>
                <c:pt idx="1382">
                  <c:v>48.95563756285852</c:v>
                </c:pt>
                <c:pt idx="1383">
                  <c:v>48.922273011924766</c:v>
                </c:pt>
                <c:pt idx="1384">
                  <c:v>48.888905310518382</c:v>
                </c:pt>
                <c:pt idx="1385">
                  <c:v>48.855534435449712</c:v>
                </c:pt>
                <c:pt idx="1386">
                  <c:v>48.822160363364887</c:v>
                </c:pt>
                <c:pt idx="1387">
                  <c:v>48.788783070743982</c:v>
                </c:pt>
                <c:pt idx="1388">
                  <c:v>48.755402533900558</c:v>
                </c:pt>
                <c:pt idx="1389">
                  <c:v>48.722018728980132</c:v>
                </c:pt>
                <c:pt idx="1390">
                  <c:v>48.68863163195914</c:v>
                </c:pt>
                <c:pt idx="1391">
                  <c:v>48.655241218644235</c:v>
                </c:pt>
                <c:pt idx="1392">
                  <c:v>48.621847464670594</c:v>
                </c:pt>
                <c:pt idx="1393">
                  <c:v>48.588450345501457</c:v>
                </c:pt>
                <c:pt idx="1394">
                  <c:v>48.55504983642642</c:v>
                </c:pt>
                <c:pt idx="1395">
                  <c:v>48.521645912560544</c:v>
                </c:pt>
                <c:pt idx="1396">
                  <c:v>48.488238548843363</c:v>
                </c:pt>
                <c:pt idx="1397">
                  <c:v>48.454827720037407</c:v>
                </c:pt>
                <c:pt idx="1398">
                  <c:v>48.42141340072768</c:v>
                </c:pt>
                <c:pt idx="1399">
                  <c:v>48.387995565319798</c:v>
                </c:pt>
                <c:pt idx="1400">
                  <c:v>48.354574188039109</c:v>
                </c:pt>
                <c:pt idx="1401">
                  <c:v>48.321149242929636</c:v>
                </c:pt>
                <c:pt idx="1402">
                  <c:v>48.28772070385314</c:v>
                </c:pt>
                <c:pt idx="1403">
                  <c:v>48.254288544487302</c:v>
                </c:pt>
                <c:pt idx="1404">
                  <c:v>48.220852738325149</c:v>
                </c:pt>
                <c:pt idx="1405">
                  <c:v>48.187413258673502</c:v>
                </c:pt>
                <c:pt idx="1406">
                  <c:v>48.153970078651966</c:v>
                </c:pt>
                <c:pt idx="1407">
                  <c:v>48.120523171191884</c:v>
                </c:pt>
                <c:pt idx="1408">
                  <c:v>48.087072509034776</c:v>
                </c:pt>
                <c:pt idx="1409">
                  <c:v>48.053618064731253</c:v>
                </c:pt>
                <c:pt idx="1410">
                  <c:v>48.020159810640052</c:v>
                </c:pt>
                <c:pt idx="1411">
                  <c:v>47.986697718926635</c:v>
                </c:pt>
                <c:pt idx="1412">
                  <c:v>47.953231761561959</c:v>
                </c:pt>
                <c:pt idx="1413">
                  <c:v>47.9197619103211</c:v>
                </c:pt>
                <c:pt idx="1414">
                  <c:v>47.886288136782539</c:v>
                </c:pt>
                <c:pt idx="1415">
                  <c:v>47.852810412326363</c:v>
                </c:pt>
                <c:pt idx="1416">
                  <c:v>47.819328708133348</c:v>
                </c:pt>
                <c:pt idx="1417">
                  <c:v>47.785842995183472</c:v>
                </c:pt>
                <c:pt idx="1418">
                  <c:v>47.752353244254877</c:v>
                </c:pt>
                <c:pt idx="1419">
                  <c:v>47.718859425922695</c:v>
                </c:pt>
                <c:pt idx="1420">
                  <c:v>47.685361510557257</c:v>
                </c:pt>
                <c:pt idx="1421">
                  <c:v>47.651859468323508</c:v>
                </c:pt>
                <c:pt idx="1422">
                  <c:v>47.618353269179501</c:v>
                </c:pt>
                <c:pt idx="1423">
                  <c:v>47.584842882874455</c:v>
                </c:pt>
                <c:pt idx="1424">
                  <c:v>47.551328278948681</c:v>
                </c:pt>
                <c:pt idx="1425">
                  <c:v>47.517809426731375</c:v>
                </c:pt>
                <c:pt idx="1426">
                  <c:v>47.484286295339508</c:v>
                </c:pt>
                <c:pt idx="1427">
                  <c:v>47.450758853676803</c:v>
                </c:pt>
                <c:pt idx="1428">
                  <c:v>47.417227070431991</c:v>
                </c:pt>
                <c:pt idx="1429">
                  <c:v>47.38369091407813</c:v>
                </c:pt>
                <c:pt idx="1430">
                  <c:v>47.350150352870415</c:v>
                </c:pt>
                <c:pt idx="1431">
                  <c:v>47.316605354845734</c:v>
                </c:pt>
                <c:pt idx="1432">
                  <c:v>47.283055887820638</c:v>
                </c:pt>
                <c:pt idx="1433">
                  <c:v>47.249501919390696</c:v>
                </c:pt>
                <c:pt idx="1434">
                  <c:v>47.215943416928077</c:v>
                </c:pt>
                <c:pt idx="1435">
                  <c:v>47.182380347581656</c:v>
                </c:pt>
                <c:pt idx="1436">
                  <c:v>47.148812678274474</c:v>
                </c:pt>
                <c:pt idx="1437">
                  <c:v>47.11524037570279</c:v>
                </c:pt>
                <c:pt idx="1438">
                  <c:v>47.081663406334883</c:v>
                </c:pt>
                <c:pt idx="1439">
                  <c:v>47.048081736409422</c:v>
                </c:pt>
                <c:pt idx="1440">
                  <c:v>47.01449533193432</c:v>
                </c:pt>
                <c:pt idx="1441">
                  <c:v>46.980904158684965</c:v>
                </c:pt>
                <c:pt idx="1442">
                  <c:v>46.947308182203614</c:v>
                </c:pt>
                <c:pt idx="1443">
                  <c:v>46.913707367796789</c:v>
                </c:pt>
                <c:pt idx="1444">
                  <c:v>46.880101680535276</c:v>
                </c:pt>
                <c:pt idx="1445">
                  <c:v>46.846491085251756</c:v>
                </c:pt>
                <c:pt idx="1446">
                  <c:v>46.812875546539701</c:v>
                </c:pt>
                <c:pt idx="1447">
                  <c:v>46.779255028751841</c:v>
                </c:pt>
                <c:pt idx="1448">
                  <c:v>46.745629495999061</c:v>
                </c:pt>
                <c:pt idx="1449">
                  <c:v>46.711998912148673</c:v>
                </c:pt>
                <c:pt idx="1450">
                  <c:v>46.678363240823124</c:v>
                </c:pt>
                <c:pt idx="1451">
                  <c:v>46.644722445398621</c:v>
                </c:pt>
                <c:pt idx="1452">
                  <c:v>46.611076489003565</c:v>
                </c:pt>
                <c:pt idx="1453">
                  <c:v>46.577425334517258</c:v>
                </c:pt>
                <c:pt idx="1454">
                  <c:v>46.543768944568257</c:v>
                </c:pt>
                <c:pt idx="1455">
                  <c:v>46.510107281533095</c:v>
                </c:pt>
                <c:pt idx="1456">
                  <c:v>46.476440307534887</c:v>
                </c:pt>
                <c:pt idx="1457">
                  <c:v>46.44276798444163</c:v>
                </c:pt>
                <c:pt idx="1458">
                  <c:v>46.40909027386482</c:v>
                </c:pt>
                <c:pt idx="1459">
                  <c:v>46.375407137158611</c:v>
                </c:pt>
                <c:pt idx="1460">
                  <c:v>46.341718535416959</c:v>
                </c:pt>
                <c:pt idx="1461">
                  <c:v>46.308024429473662</c:v>
                </c:pt>
                <c:pt idx="1462">
                  <c:v>46.274324779899736</c:v>
                </c:pt>
                <c:pt idx="1463">
                  <c:v>46.24061954700273</c:v>
                </c:pt>
                <c:pt idx="1464">
                  <c:v>46.20690869082474</c:v>
                </c:pt>
                <c:pt idx="1465">
                  <c:v>46.173192171141217</c:v>
                </c:pt>
                <c:pt idx="1466">
                  <c:v>46.139469947459034</c:v>
                </c:pt>
                <c:pt idx="1467">
                  <c:v>46.10574197901574</c:v>
                </c:pt>
                <c:pt idx="1468">
                  <c:v>46.072008224777427</c:v>
                </c:pt>
                <c:pt idx="1469">
                  <c:v>46.038268643437277</c:v>
                </c:pt>
                <c:pt idx="1470">
                  <c:v>46.0045231934144</c:v>
                </c:pt>
                <c:pt idx="1471">
                  <c:v>45.970771832851881</c:v>
                </c:pt>
                <c:pt idx="1472">
                  <c:v>45.937014519616014</c:v>
                </c:pt>
                <c:pt idx="1473">
                  <c:v>45.903251211293437</c:v>
                </c:pt>
                <c:pt idx="1474">
                  <c:v>45.869481865191169</c:v>
                </c:pt>
                <c:pt idx="1475">
                  <c:v>45.835706438334036</c:v>
                </c:pt>
                <c:pt idx="1476">
                  <c:v>45.801924887463557</c:v>
                </c:pt>
                <c:pt idx="1477">
                  <c:v>45.768137169036137</c:v>
                </c:pt>
                <c:pt idx="1478">
                  <c:v>45.734343239222042</c:v>
                </c:pt>
                <c:pt idx="1479">
                  <c:v>45.700543053903182</c:v>
                </c:pt>
                <c:pt idx="1480">
                  <c:v>45.666736568672164</c:v>
                </c:pt>
                <c:pt idx="1481">
                  <c:v>45.632923738830129</c:v>
                </c:pt>
                <c:pt idx="1482">
                  <c:v>45.599104519386124</c:v>
                </c:pt>
                <c:pt idx="1483">
                  <c:v>45.56527886505458</c:v>
                </c:pt>
                <c:pt idx="1484">
                  <c:v>45.531446730254302</c:v>
                </c:pt>
                <c:pt idx="1485">
                  <c:v>45.497608069106789</c:v>
                </c:pt>
                <c:pt idx="1486">
                  <c:v>45.463762835434807</c:v>
                </c:pt>
                <c:pt idx="1487">
                  <c:v>45.429910982760369</c:v>
                </c:pt>
                <c:pt idx="1488">
                  <c:v>45.396052464303914</c:v>
                </c:pt>
                <c:pt idx="1489">
                  <c:v>45.362187232982009</c:v>
                </c:pt>
                <c:pt idx="1490">
                  <c:v>45.328315241406294</c:v>
                </c:pt>
                <c:pt idx="1491">
                  <c:v>45.294436441881615</c:v>
                </c:pt>
                <c:pt idx="1492">
                  <c:v>45.260550786404785</c:v>
                </c:pt>
                <c:pt idx="1493">
                  <c:v>45.226658226662536</c:v>
                </c:pt>
                <c:pt idx="1494">
                  <c:v>45.192758714030383</c:v>
                </c:pt>
                <c:pt idx="1495">
                  <c:v>45.158852199570731</c:v>
                </c:pt>
                <c:pt idx="1496">
                  <c:v>45.124938634031615</c:v>
                </c:pt>
                <c:pt idx="1497">
                  <c:v>45.09101796784492</c:v>
                </c:pt>
                <c:pt idx="1498">
                  <c:v>45.05709015112469</c:v>
                </c:pt>
                <c:pt idx="1499">
                  <c:v>45.023155133665853</c:v>
                </c:pt>
                <c:pt idx="1500">
                  <c:v>44.989212864942473</c:v>
                </c:pt>
                <c:pt idx="1501">
                  <c:v>44.955263294106246</c:v>
                </c:pt>
                <c:pt idx="1502">
                  <c:v>44.921306369984613</c:v>
                </c:pt>
                <c:pt idx="1503">
                  <c:v>44.887342041079627</c:v>
                </c:pt>
                <c:pt idx="1504">
                  <c:v>44.853370255566247</c:v>
                </c:pt>
                <c:pt idx="1505">
                  <c:v>44.819390961290615</c:v>
                </c:pt>
                <c:pt idx="1506">
                  <c:v>44.785404105768421</c:v>
                </c:pt>
                <c:pt idx="1507">
                  <c:v>44.75140963618373</c:v>
                </c:pt>
                <c:pt idx="1508">
                  <c:v>44.717407499386951</c:v>
                </c:pt>
                <c:pt idx="1509">
                  <c:v>44.683397641893201</c:v>
                </c:pt>
                <c:pt idx="1510">
                  <c:v>44.64938000988149</c:v>
                </c:pt>
                <c:pt idx="1511">
                  <c:v>44.615354549192254</c:v>
                </c:pt>
                <c:pt idx="1512">
                  <c:v>44.581321205326184</c:v>
                </c:pt>
                <c:pt idx="1513">
                  <c:v>44.547279923442808</c:v>
                </c:pt>
                <c:pt idx="1514">
                  <c:v>44.513230648358359</c:v>
                </c:pt>
                <c:pt idx="1515">
                  <c:v>44.479173324545044</c:v>
                </c:pt>
                <c:pt idx="1516">
                  <c:v>44.445107896128462</c:v>
                </c:pt>
                <c:pt idx="1517">
                  <c:v>44.411034306886975</c:v>
                </c:pt>
                <c:pt idx="1518">
                  <c:v>44.376952500249629</c:v>
                </c:pt>
                <c:pt idx="1519">
                  <c:v>44.342862419294647</c:v>
                </c:pt>
                <c:pt idx="1520">
                  <c:v>44.308764006747936</c:v>
                </c:pt>
                <c:pt idx="1521">
                  <c:v>44.274657204981565</c:v>
                </c:pt>
                <c:pt idx="1522">
                  <c:v>44.240541956012258</c:v>
                </c:pt>
                <c:pt idx="1523">
                  <c:v>44.206418201499382</c:v>
                </c:pt>
                <c:pt idx="1524">
                  <c:v>44.17228588274422</c:v>
                </c:pt>
                <c:pt idx="1525">
                  <c:v>44.138144940687631</c:v>
                </c:pt>
                <c:pt idx="1526">
                  <c:v>44.103995315909032</c:v>
                </c:pt>
                <c:pt idx="1527">
                  <c:v>44.069836948624712</c:v>
                </c:pt>
                <c:pt idx="1528">
                  <c:v>44.035669778685993</c:v>
                </c:pt>
                <c:pt idx="1529">
                  <c:v>44.00149374557828</c:v>
                </c:pt>
                <c:pt idx="1530">
                  <c:v>43.967308788419089</c:v>
                </c:pt>
                <c:pt idx="1531">
                  <c:v>43.933114845956723</c:v>
                </c:pt>
                <c:pt idx="1532">
                  <c:v>43.898911856568461</c:v>
                </c:pt>
                <c:pt idx="1533">
                  <c:v>43.864699758259853</c:v>
                </c:pt>
                <c:pt idx="1534">
                  <c:v>43.830478488661917</c:v>
                </c:pt>
                <c:pt idx="1535">
                  <c:v>43.796247985031094</c:v>
                </c:pt>
                <c:pt idx="1536">
                  <c:v>43.762008184246419</c:v>
                </c:pt>
                <c:pt idx="1537">
                  <c:v>43.727759022809124</c:v>
                </c:pt>
                <c:pt idx="1538">
                  <c:v>43.693500436840289</c:v>
                </c:pt>
                <c:pt idx="1539">
                  <c:v>43.659232362080253</c:v>
                </c:pt>
                <c:pt idx="1540">
                  <c:v>43.624954733886305</c:v>
                </c:pt>
                <c:pt idx="1541">
                  <c:v>43.590667487231663</c:v>
                </c:pt>
                <c:pt idx="1542">
                  <c:v>43.556370556703953</c:v>
                </c:pt>
                <c:pt idx="1543">
                  <c:v>43.522063876503879</c:v>
                </c:pt>
                <c:pt idx="1544">
                  <c:v>43.487747380443409</c:v>
                </c:pt>
                <c:pt idx="1545">
                  <c:v>43.45342100194496</c:v>
                </c:pt>
                <c:pt idx="1546">
                  <c:v>43.419084674039262</c:v>
                </c:pt>
                <c:pt idx="1547">
                  <c:v>43.384738329364566</c:v>
                </c:pt>
                <c:pt idx="1548">
                  <c:v>43.350381900164962</c:v>
                </c:pt>
                <c:pt idx="1549">
                  <c:v>43.316015318288834</c:v>
                </c:pt>
                <c:pt idx="1550">
                  <c:v>43.281638515187922</c:v>
                </c:pt>
                <c:pt idx="1551">
                  <c:v>43.247251421915479</c:v>
                </c:pt>
                <c:pt idx="1552">
                  <c:v>43.21285396912532</c:v>
                </c:pt>
                <c:pt idx="1553">
                  <c:v>43.178446087070043</c:v>
                </c:pt>
                <c:pt idx="1554">
                  <c:v>43.144027705600095</c:v>
                </c:pt>
                <c:pt idx="1555">
                  <c:v>43.109598754162178</c:v>
                </c:pt>
                <c:pt idx="1556">
                  <c:v>43.075159161798105</c:v>
                </c:pt>
                <c:pt idx="1557">
                  <c:v>43.040708857143422</c:v>
                </c:pt>
                <c:pt idx="1558">
                  <c:v>43.006247768426022</c:v>
                </c:pt>
                <c:pt idx="1559">
                  <c:v>42.971775823464881</c:v>
                </c:pt>
                <c:pt idx="1560">
                  <c:v>42.937292949668951</c:v>
                </c:pt>
                <c:pt idx="1561">
                  <c:v>42.902799074035833</c:v>
                </c:pt>
                <c:pt idx="1562">
                  <c:v>42.868294123150577</c:v>
                </c:pt>
                <c:pt idx="1563">
                  <c:v>42.83377802318428</c:v>
                </c:pt>
                <c:pt idx="1564">
                  <c:v>42.799250699893108</c:v>
                </c:pt>
                <c:pt idx="1565">
                  <c:v>42.764712078616768</c:v>
                </c:pt>
                <c:pt idx="1566">
                  <c:v>42.730162084277694</c:v>
                </c:pt>
                <c:pt idx="1567">
                  <c:v>42.69560064137967</c:v>
                </c:pt>
                <c:pt idx="1568">
                  <c:v>42.661027674006959</c:v>
                </c:pt>
                <c:pt idx="1569">
                  <c:v>42.626443105822389</c:v>
                </c:pt>
                <c:pt idx="1570">
                  <c:v>42.591846860067434</c:v>
                </c:pt>
                <c:pt idx="1571">
                  <c:v>42.557238859559931</c:v>
                </c:pt>
                <c:pt idx="1572">
                  <c:v>42.522619026693739</c:v>
                </c:pt>
                <c:pt idx="1573">
                  <c:v>42.487987283437619</c:v>
                </c:pt>
                <c:pt idx="1574">
                  <c:v>42.453343551333809</c:v>
                </c:pt>
                <c:pt idx="1575">
                  <c:v>42.41868775149711</c:v>
                </c:pt>
                <c:pt idx="1576">
                  <c:v>42.384019804614219</c:v>
                </c:pt>
                <c:pt idx="1577">
                  <c:v>42.349339630942254</c:v>
                </c:pt>
                <c:pt idx="1578">
                  <c:v>42.314647150308303</c:v>
                </c:pt>
                <c:pt idx="1579">
                  <c:v>42.279942282107719</c:v>
                </c:pt>
                <c:pt idx="1580">
                  <c:v>42.245224945304109</c:v>
                </c:pt>
                <c:pt idx="1581">
                  <c:v>42.210495058427725</c:v>
                </c:pt>
                <c:pt idx="1582">
                  <c:v>42.175752539574759</c:v>
                </c:pt>
                <c:pt idx="1583">
                  <c:v>42.140997306406703</c:v>
                </c:pt>
                <c:pt idx="1584">
                  <c:v>42.106229276148994</c:v>
                </c:pt>
                <c:pt idx="1585">
                  <c:v>42.071448365590818</c:v>
                </c:pt>
                <c:pt idx="1586">
                  <c:v>42.036654491083958</c:v>
                </c:pt>
                <c:pt idx="1587">
                  <c:v>42.001847568541983</c:v>
                </c:pt>
                <c:pt idx="1588">
                  <c:v>41.967027513439334</c:v>
                </c:pt>
                <c:pt idx="1589">
                  <c:v>41.93219424081137</c:v>
                </c:pt>
                <c:pt idx="1590">
                  <c:v>41.897347665252632</c:v>
                </c:pt>
                <c:pt idx="1591">
                  <c:v>41.862487700916844</c:v>
                </c:pt>
                <c:pt idx="1592">
                  <c:v>41.827614261516104</c:v>
                </c:pt>
                <c:pt idx="1593">
                  <c:v>41.792727260320184</c:v>
                </c:pt>
                <c:pt idx="1594">
                  <c:v>41.757826610155817</c:v>
                </c:pt>
                <c:pt idx="1595">
                  <c:v>41.722912223406453</c:v>
                </c:pt>
                <c:pt idx="1596">
                  <c:v>41.687984012011555</c:v>
                </c:pt>
                <c:pt idx="1597">
                  <c:v>41.653041887465918</c:v>
                </c:pt>
                <c:pt idx="1598">
                  <c:v>41.618085760819241</c:v>
                </c:pt>
                <c:pt idx="1599">
                  <c:v>41.583115542675976</c:v>
                </c:pt>
                <c:pt idx="1600">
                  <c:v>41.548131143194603</c:v>
                </c:pt>
                <c:pt idx="1601">
                  <c:v>41.513132472087264</c:v>
                </c:pt>
                <c:pt idx="1602">
                  <c:v>41.478119438619359</c:v>
                </c:pt>
                <c:pt idx="1603">
                  <c:v>41.443091951609389</c:v>
                </c:pt>
                <c:pt idx="1604">
                  <c:v>41.408049919428308</c:v>
                </c:pt>
                <c:pt idx="1605">
                  <c:v>41.372993249999851</c:v>
                </c:pt>
                <c:pt idx="1606">
                  <c:v>41.337921850799653</c:v>
                </c:pt>
                <c:pt idx="1607">
                  <c:v>41.302835628855512</c:v>
                </c:pt>
                <c:pt idx="1608">
                  <c:v>41.267734490746726</c:v>
                </c:pt>
                <c:pt idx="1609">
                  <c:v>41.232618342604432</c:v>
                </c:pt>
                <c:pt idx="1610">
                  <c:v>41.197487090111395</c:v>
                </c:pt>
                <c:pt idx="1611">
                  <c:v>41.162340638501789</c:v>
                </c:pt>
                <c:pt idx="1612">
                  <c:v>41.127178892561091</c:v>
                </c:pt>
                <c:pt idx="1613">
                  <c:v>41.092001756626516</c:v>
                </c:pt>
                <c:pt idx="1614">
                  <c:v>41.056809134586636</c:v>
                </c:pt>
                <c:pt idx="1615">
                  <c:v>41.021600929881728</c:v>
                </c:pt>
                <c:pt idx="1616">
                  <c:v>40.986377045503403</c:v>
                </c:pt>
                <c:pt idx="1617">
                  <c:v>40.951137383995892</c:v>
                </c:pt>
                <c:pt idx="1618">
                  <c:v>40.915881847454784</c:v>
                </c:pt>
                <c:pt idx="1619">
                  <c:v>40.880610337528168</c:v>
                </c:pt>
                <c:pt idx="1620">
                  <c:v>40.845322755416973</c:v>
                </c:pt>
                <c:pt idx="1621">
                  <c:v>40.810019001874743</c:v>
                </c:pt>
                <c:pt idx="1622">
                  <c:v>40.774698977208658</c:v>
                </c:pt>
                <c:pt idx="1623">
                  <c:v>40.739362581279188</c:v>
                </c:pt>
                <c:pt idx="1624">
                  <c:v>40.704009713501335</c:v>
                </c:pt>
                <c:pt idx="1625">
                  <c:v>40.668640272844357</c:v>
                </c:pt>
                <c:pt idx="1626">
                  <c:v>40.633254157833022</c:v>
                </c:pt>
                <c:pt idx="1627">
                  <c:v>40.597851266547792</c:v>
                </c:pt>
                <c:pt idx="1628">
                  <c:v>40.562431496625386</c:v>
                </c:pt>
                <c:pt idx="1629">
                  <c:v>40.526994745259799</c:v>
                </c:pt>
                <c:pt idx="1630">
                  <c:v>40.491540909202683</c:v>
                </c:pt>
                <c:pt idx="1631">
                  <c:v>40.456069884764538</c:v>
                </c:pt>
                <c:pt idx="1632">
                  <c:v>40.420581567814736</c:v>
                </c:pt>
                <c:pt idx="1633">
                  <c:v>40.385075853783505</c:v>
                </c:pt>
                <c:pt idx="1634">
                  <c:v>40.349552637662072</c:v>
                </c:pt>
                <c:pt idx="1635">
                  <c:v>40.314011814003543</c:v>
                </c:pt>
                <c:pt idx="1636">
                  <c:v>40.278453276924886</c:v>
                </c:pt>
                <c:pt idx="1637">
                  <c:v>40.242876920106553</c:v>
                </c:pt>
                <c:pt idx="1638">
                  <c:v>40.207282636795078</c:v>
                </c:pt>
                <c:pt idx="1639">
                  <c:v>40.171670319803113</c:v>
                </c:pt>
                <c:pt idx="1640">
                  <c:v>40.136039861511215</c:v>
                </c:pt>
                <c:pt idx="1641">
                  <c:v>40.100391153869367</c:v>
                </c:pt>
                <c:pt idx="1642">
                  <c:v>40.064724088397725</c:v>
                </c:pt>
                <c:pt idx="1643">
                  <c:v>40.029038556188254</c:v>
                </c:pt>
                <c:pt idx="1644">
                  <c:v>39.993334447906335</c:v>
                </c:pt>
                <c:pt idx="1645">
                  <c:v>39.957611653792291</c:v>
                </c:pt>
                <c:pt idx="1646">
                  <c:v>39.921870063662581</c:v>
                </c:pt>
                <c:pt idx="1647">
                  <c:v>39.886109566911934</c:v>
                </c:pt>
                <c:pt idx="1648">
                  <c:v>39.850330052514536</c:v>
                </c:pt>
                <c:pt idx="1649">
                  <c:v>39.814531409026387</c:v>
                </c:pt>
                <c:pt idx="1650">
                  <c:v>39.77871352458655</c:v>
                </c:pt>
                <c:pt idx="1651">
                  <c:v>39.742876286919291</c:v>
                </c:pt>
                <c:pt idx="1652">
                  <c:v>39.707019583336006</c:v>
                </c:pt>
                <c:pt idx="1653">
                  <c:v>39.671143300737</c:v>
                </c:pt>
                <c:pt idx="1654">
                  <c:v>39.63524732561401</c:v>
                </c:pt>
                <c:pt idx="1655">
                  <c:v>39.599331544051758</c:v>
                </c:pt>
                <c:pt idx="1656">
                  <c:v>39.563395841730838</c:v>
                </c:pt>
                <c:pt idx="1657">
                  <c:v>39.527440103929059</c:v>
                </c:pt>
                <c:pt idx="1658">
                  <c:v>39.491464215524694</c:v>
                </c:pt>
                <c:pt idx="1659">
                  <c:v>39.455468060998285</c:v>
                </c:pt>
                <c:pt idx="1660">
                  <c:v>39.419451524435154</c:v>
                </c:pt>
                <c:pt idx="1661">
                  <c:v>39.383414489528306</c:v>
                </c:pt>
                <c:pt idx="1662">
                  <c:v>39.34735683958047</c:v>
                </c:pt>
                <c:pt idx="1663">
                  <c:v>39.311278457507399</c:v>
                </c:pt>
                <c:pt idx="1664">
                  <c:v>39.275179225839956</c:v>
                </c:pt>
                <c:pt idx="1665">
                  <c:v>39.23905902672734</c:v>
                </c:pt>
                <c:pt idx="1666">
                  <c:v>39.202917741939814</c:v>
                </c:pt>
                <c:pt idx="1667">
                  <c:v>39.166755252871795</c:v>
                </c:pt>
                <c:pt idx="1668">
                  <c:v>39.130571440544657</c:v>
                </c:pt>
                <c:pt idx="1669">
                  <c:v>39.09436618561007</c:v>
                </c:pt>
                <c:pt idx="1670">
                  <c:v>39.058139368352876</c:v>
                </c:pt>
                <c:pt idx="1671">
                  <c:v>39.021890868694847</c:v>
                </c:pt>
                <c:pt idx="1672">
                  <c:v>38.985620566197241</c:v>
                </c:pt>
                <c:pt idx="1673">
                  <c:v>38.949328340065023</c:v>
                </c:pt>
                <c:pt idx="1674">
                  <c:v>38.913014069149639</c:v>
                </c:pt>
                <c:pt idx="1675">
                  <c:v>38.876677631953271</c:v>
                </c:pt>
                <c:pt idx="1676">
                  <c:v>38.840318906631722</c:v>
                </c:pt>
                <c:pt idx="1677">
                  <c:v>38.803937770998843</c:v>
                </c:pt>
                <c:pt idx="1678">
                  <c:v>38.767534102529872</c:v>
                </c:pt>
                <c:pt idx="1679">
                  <c:v>38.731107778365356</c:v>
                </c:pt>
                <c:pt idx="1680">
                  <c:v>38.694658675315395</c:v>
                </c:pt>
                <c:pt idx="1681">
                  <c:v>38.658186669863177</c:v>
                </c:pt>
                <c:pt idx="1682">
                  <c:v>38.621691638169793</c:v>
                </c:pt>
                <c:pt idx="1683">
                  <c:v>38.585173456077861</c:v>
                </c:pt>
                <c:pt idx="1684">
                  <c:v>38.548631999116104</c:v>
                </c:pt>
                <c:pt idx="1685">
                  <c:v>38.512067142503618</c:v>
                </c:pt>
                <c:pt idx="1686">
                  <c:v>38.475478761154299</c:v>
                </c:pt>
                <c:pt idx="1687">
                  <c:v>38.438866729681607</c:v>
                </c:pt>
                <c:pt idx="1688">
                  <c:v>38.402230922403056</c:v>
                </c:pt>
                <c:pt idx="1689">
                  <c:v>38.365571213344808</c:v>
                </c:pt>
                <c:pt idx="1690">
                  <c:v>38.328887476246898</c:v>
                </c:pt>
                <c:pt idx="1691">
                  <c:v>38.292179584567549</c:v>
                </c:pt>
                <c:pt idx="1692">
                  <c:v>38.255447411488639</c:v>
                </c:pt>
                <c:pt idx="1693">
                  <c:v>38.218690829920888</c:v>
                </c:pt>
                <c:pt idx="1694">
                  <c:v>38.181909712508244</c:v>
                </c:pt>
                <c:pt idx="1695">
                  <c:v>38.145103931634097</c:v>
                </c:pt>
                <c:pt idx="1696">
                  <c:v>38.1082733594262</c:v>
                </c:pt>
                <c:pt idx="1697">
                  <c:v>38.071417867761959</c:v>
                </c:pt>
                <c:pt idx="1698">
                  <c:v>38.034537328274205</c:v>
                </c:pt>
                <c:pt idx="1699">
                  <c:v>37.997631612356884</c:v>
                </c:pt>
                <c:pt idx="1700">
                  <c:v>37.960700591170685</c:v>
                </c:pt>
                <c:pt idx="1701">
                  <c:v>37.923744135648747</c:v>
                </c:pt>
                <c:pt idx="1702">
                  <c:v>37.886762116502879</c:v>
                </c:pt>
                <c:pt idx="1703">
                  <c:v>37.849754404229309</c:v>
                </c:pt>
                <c:pt idx="1704">
                  <c:v>37.812720869114884</c:v>
                </c:pt>
                <c:pt idx="1705">
                  <c:v>37.775661381243303</c:v>
                </c:pt>
                <c:pt idx="1706">
                  <c:v>37.738575810501551</c:v>
                </c:pt>
                <c:pt idx="1707">
                  <c:v>37.701464026586081</c:v>
                </c:pt>
                <c:pt idx="1708">
                  <c:v>37.664325899009306</c:v>
                </c:pt>
                <c:pt idx="1709">
                  <c:v>37.627161297106618</c:v>
                </c:pt>
                <c:pt idx="1710">
                  <c:v>37.589970090042399</c:v>
                </c:pt>
                <c:pt idx="1711">
                  <c:v>37.552752146817532</c:v>
                </c:pt>
                <c:pt idx="1712">
                  <c:v>37.515507336275896</c:v>
                </c:pt>
                <c:pt idx="1713">
                  <c:v>37.478235527111551</c:v>
                </c:pt>
                <c:pt idx="1714">
                  <c:v>37.440936587875512</c:v>
                </c:pt>
                <c:pt idx="1715">
                  <c:v>37.403610386983523</c:v>
                </c:pt>
                <c:pt idx="1716">
                  <c:v>37.366256792723007</c:v>
                </c:pt>
                <c:pt idx="1717">
                  <c:v>37.328875673260427</c:v>
                </c:pt>
                <c:pt idx="1718">
                  <c:v>37.291466896648842</c:v>
                </c:pt>
                <c:pt idx="1719">
                  <c:v>37.254030330835846</c:v>
                </c:pt>
                <c:pt idx="1720">
                  <c:v>37.216565843670935</c:v>
                </c:pt>
                <c:pt idx="1721">
                  <c:v>37.179073302913523</c:v>
                </c:pt>
                <c:pt idx="1722">
                  <c:v>37.141552576240578</c:v>
                </c:pt>
                <c:pt idx="1723">
                  <c:v>37.104003531255216</c:v>
                </c:pt>
                <c:pt idx="1724">
                  <c:v>37.066426035494132</c:v>
                </c:pt>
                <c:pt idx="1725">
                  <c:v>37.028819956436763</c:v>
                </c:pt>
                <c:pt idx="1726">
                  <c:v>36.991185161512554</c:v>
                </c:pt>
                <c:pt idx="1727">
                  <c:v>36.953521518110435</c:v>
                </c:pt>
                <c:pt idx="1728">
                  <c:v>36.915828893586642</c:v>
                </c:pt>
                <c:pt idx="1729">
                  <c:v>36.878107155273824</c:v>
                </c:pt>
                <c:pt idx="1730">
                  <c:v>36.840356170489592</c:v>
                </c:pt>
                <c:pt idx="1731">
                  <c:v>36.802575806545576</c:v>
                </c:pt>
                <c:pt idx="1732">
                  <c:v>36.764765930756383</c:v>
                </c:pt>
                <c:pt idx="1733">
                  <c:v>36.726926410448343</c:v>
                </c:pt>
                <c:pt idx="1734">
                  <c:v>36.68905711296955</c:v>
                </c:pt>
                <c:pt idx="1735">
                  <c:v>36.651157905698085</c:v>
                </c:pt>
                <c:pt idx="1736">
                  <c:v>36.613228656052435</c:v>
                </c:pt>
                <c:pt idx="1737">
                  <c:v>36.575269231500364</c:v>
                </c:pt>
                <c:pt idx="1738">
                  <c:v>36.537279499568875</c:v>
                </c:pt>
                <c:pt idx="1739">
                  <c:v>36.499259327853764</c:v>
                </c:pt>
                <c:pt idx="1740">
                  <c:v>36.461208584029542</c:v>
                </c:pt>
                <c:pt idx="1741">
                  <c:v>36.423127135859559</c:v>
                </c:pt>
                <c:pt idx="1742">
                  <c:v>36.385014851205717</c:v>
                </c:pt>
                <c:pt idx="1743">
                  <c:v>36.346871598039179</c:v>
                </c:pt>
                <c:pt idx="1744">
                  <c:v>36.308697244449924</c:v>
                </c:pt>
                <c:pt idx="1745">
                  <c:v>36.270491658657676</c:v>
                </c:pt>
                <c:pt idx="1746">
                  <c:v>36.232254709022357</c:v>
                </c:pt>
                <c:pt idx="1747">
                  <c:v>36.19398626405448</c:v>
                </c:pt>
                <c:pt idx="1748">
                  <c:v>36.155686192425947</c:v>
                </c:pt>
                <c:pt idx="1749">
                  <c:v>36.117354362980997</c:v>
                </c:pt>
                <c:pt idx="1750">
                  <c:v>36.078990644746824</c:v>
                </c:pt>
                <c:pt idx="1751">
                  <c:v>36.040594906944968</c:v>
                </c:pt>
                <c:pt idx="1752">
                  <c:v>36.002167019002073</c:v>
                </c:pt>
                <c:pt idx="1753">
                  <c:v>35.963706850561437</c:v>
                </c:pt>
                <c:pt idx="1754">
                  <c:v>35.925214271494298</c:v>
                </c:pt>
                <c:pt idx="1755">
                  <c:v>35.886689151911007</c:v>
                </c:pt>
                <c:pt idx="1756">
                  <c:v>35.848131362172978</c:v>
                </c:pt>
                <c:pt idx="1757">
                  <c:v>35.809540772904207</c:v>
                </c:pt>
                <c:pt idx="1758">
                  <c:v>35.770917255002779</c:v>
                </c:pt>
                <c:pt idx="1759">
                  <c:v>35.732260679653059</c:v>
                </c:pt>
                <c:pt idx="1760">
                  <c:v>35.693570918337493</c:v>
                </c:pt>
                <c:pt idx="1761">
                  <c:v>35.654847842848909</c:v>
                </c:pt>
                <c:pt idx="1762">
                  <c:v>35.616091325302236</c:v>
                </c:pt>
                <c:pt idx="1763">
                  <c:v>35.577301238147328</c:v>
                </c:pt>
                <c:pt idx="1764">
                  <c:v>35.538477454180608</c:v>
                </c:pt>
                <c:pt idx="1765">
                  <c:v>35.499619846558595</c:v>
                </c:pt>
                <c:pt idx="1766">
                  <c:v>35.460728288809335</c:v>
                </c:pt>
                <c:pt idx="1767">
                  <c:v>35.421802654845926</c:v>
                </c:pt>
                <c:pt idx="1768">
                  <c:v>35.382842818978865</c:v>
                </c:pt>
                <c:pt idx="1769">
                  <c:v>35.343848655928966</c:v>
                </c:pt>
                <c:pt idx="1770">
                  <c:v>35.30482004084049</c:v>
                </c:pt>
                <c:pt idx="1771">
                  <c:v>35.265756849294021</c:v>
                </c:pt>
                <c:pt idx="1772">
                  <c:v>35.226658957319742</c:v>
                </c:pt>
                <c:pt idx="1773">
                  <c:v>35.187526241410644</c:v>
                </c:pt>
                <c:pt idx="1774">
                  <c:v>35.148358578535792</c:v>
                </c:pt>
                <c:pt idx="1775">
                  <c:v>35.109155846153833</c:v>
                </c:pt>
                <c:pt idx="1776">
                  <c:v>35.069917922226601</c:v>
                </c:pt>
                <c:pt idx="1777">
                  <c:v>35.030644685232652</c:v>
                </c:pt>
                <c:pt idx="1778">
                  <c:v>34.991336014180995</c:v>
                </c:pt>
                <c:pt idx="1779">
                  <c:v>34.951991788624554</c:v>
                </c:pt>
                <c:pt idx="1780">
                  <c:v>34.912611888674874</c:v>
                </c:pt>
                <c:pt idx="1781">
                  <c:v>34.873196195015254</c:v>
                </c:pt>
                <c:pt idx="1782">
                  <c:v>34.833744588915259</c:v>
                </c:pt>
                <c:pt idx="1783">
                  <c:v>34.794256952244702</c:v>
                </c:pt>
                <c:pt idx="1784">
                  <c:v>34.754733167487892</c:v>
                </c:pt>
                <c:pt idx="1785">
                  <c:v>34.715173117757899</c:v>
                </c:pt>
                <c:pt idx="1786">
                  <c:v>34.675576686811198</c:v>
                </c:pt>
                <c:pt idx="1787">
                  <c:v>34.635943759061668</c:v>
                </c:pt>
                <c:pt idx="1788">
                  <c:v>34.596274219595635</c:v>
                </c:pt>
                <c:pt idx="1789">
                  <c:v>34.556567954186079</c:v>
                </c:pt>
                <c:pt idx="1790">
                  <c:v>34.516824849307632</c:v>
                </c:pt>
                <c:pt idx="1791">
                  <c:v>34.47704479215124</c:v>
                </c:pt>
                <c:pt idx="1792">
                  <c:v>34.43722767063889</c:v>
                </c:pt>
                <c:pt idx="1793">
                  <c:v>34.397373373438725</c:v>
                </c:pt>
                <c:pt idx="1794">
                  <c:v>34.357481789979843</c:v>
                </c:pt>
                <c:pt idx="1795">
                  <c:v>34.31755281046771</c:v>
                </c:pt>
                <c:pt idx="1796">
                  <c:v>34.27758632589871</c:v>
                </c:pt>
                <c:pt idx="1797">
                  <c:v>34.237582228075773</c:v>
                </c:pt>
                <c:pt idx="1798">
                  <c:v>34.197540409623613</c:v>
                </c:pt>
                <c:pt idx="1799">
                  <c:v>34.157460764003751</c:v>
                </c:pt>
                <c:pt idx="1800">
                  <c:v>34.117343185530061</c:v>
                </c:pt>
                <c:pt idx="1801">
                  <c:v>34.0771875693844</c:v>
                </c:pt>
                <c:pt idx="1802">
                  <c:v>34.036993811631675</c:v>
                </c:pt>
                <c:pt idx="1803">
                  <c:v>33.996761809235714</c:v>
                </c:pt>
                <c:pt idx="1804">
                  <c:v>33.956491460074943</c:v>
                </c:pt>
                <c:pt idx="1805">
                  <c:v>33.916182662957468</c:v>
                </c:pt>
                <c:pt idx="1806">
                  <c:v>33.875835317637566</c:v>
                </c:pt>
                <c:pt idx="1807">
                  <c:v>33.835449324830655</c:v>
                </c:pt>
                <c:pt idx="1808">
                  <c:v>33.795024586229907</c:v>
                </c:pt>
                <c:pt idx="1809">
                  <c:v>33.754561004521115</c:v>
                </c:pt>
                <c:pt idx="1810">
                  <c:v>33.714058483399697</c:v>
                </c:pt>
                <c:pt idx="1811">
                  <c:v>33.673516927585453</c:v>
                </c:pt>
                <c:pt idx="1812">
                  <c:v>33.632936242839399</c:v>
                </c:pt>
                <c:pt idx="1813">
                  <c:v>33.592316335979547</c:v>
                </c:pt>
                <c:pt idx="1814">
                  <c:v>33.551657114896713</c:v>
                </c:pt>
                <c:pt idx="1815">
                  <c:v>33.510958488570395</c:v>
                </c:pt>
                <c:pt idx="1816">
                  <c:v>33.470220367085794</c:v>
                </c:pt>
                <c:pt idx="1817">
                  <c:v>33.429442661648878</c:v>
                </c:pt>
                <c:pt idx="1818">
                  <c:v>33.388625284603059</c:v>
                </c:pt>
                <c:pt idx="1819">
                  <c:v>33.347768149445436</c:v>
                </c:pt>
                <c:pt idx="1820">
                  <c:v>33.306871170842456</c:v>
                </c:pt>
                <c:pt idx="1821">
                  <c:v>33.265934264646752</c:v>
                </c:pt>
                <c:pt idx="1822">
                  <c:v>33.224957347913076</c:v>
                </c:pt>
                <c:pt idx="1823">
                  <c:v>33.18394033891439</c:v>
                </c:pt>
                <c:pt idx="1824">
                  <c:v>33.142883157158359</c:v>
                </c:pt>
                <c:pt idx="1825">
                  <c:v>33.101785723403538</c:v>
                </c:pt>
                <c:pt idx="1826">
                  <c:v>33.060647959675784</c:v>
                </c:pt>
                <c:pt idx="1827">
                  <c:v>33.019469789283882</c:v>
                </c:pt>
                <c:pt idx="1828">
                  <c:v>32.978251136836768</c:v>
                </c:pt>
                <c:pt idx="1829">
                  <c:v>32.936991928259239</c:v>
                </c:pt>
                <c:pt idx="1830">
                  <c:v>32.895692090807962</c:v>
                </c:pt>
                <c:pt idx="1831">
                  <c:v>32.854351553088591</c:v>
                </c:pt>
                <c:pt idx="1832">
                  <c:v>32.81297024507105</c:v>
                </c:pt>
                <c:pt idx="1833">
                  <c:v>32.77154809810667</c:v>
                </c:pt>
                <c:pt idx="1834">
                  <c:v>32.730085044943664</c:v>
                </c:pt>
                <c:pt idx="1835">
                  <c:v>32.688581019743779</c:v>
                </c:pt>
                <c:pt idx="1836">
                  <c:v>32.647035958098499</c:v>
                </c:pt>
                <c:pt idx="1837">
                  <c:v>32.605449797044791</c:v>
                </c:pt>
                <c:pt idx="1838">
                  <c:v>32.56382247508197</c:v>
                </c:pt>
                <c:pt idx="1839">
                  <c:v>32.522153932187116</c:v>
                </c:pt>
                <c:pt idx="1840">
                  <c:v>32.480444109831495</c:v>
                </c:pt>
                <c:pt idx="1841">
                  <c:v>32.438692950996838</c:v>
                </c:pt>
                <c:pt idx="1842">
                  <c:v>32.396900400190837</c:v>
                </c:pt>
                <c:pt idx="1843">
                  <c:v>32.355066403463802</c:v>
                </c:pt>
                <c:pt idx="1844">
                  <c:v>32.313190908423771</c:v>
                </c:pt>
                <c:pt idx="1845">
                  <c:v>32.271273864253324</c:v>
                </c:pt>
                <c:pt idx="1846">
                  <c:v>32.229315221724804</c:v>
                </c:pt>
                <c:pt idx="1847">
                  <c:v>32.18731493321642</c:v>
                </c:pt>
                <c:pt idx="1848">
                  <c:v>32.145272952727844</c:v>
                </c:pt>
                <c:pt idx="1849">
                  <c:v>32.103189235896153</c:v>
                </c:pt>
                <c:pt idx="1850">
                  <c:v>32.061063740011306</c:v>
                </c:pt>
                <c:pt idx="1851">
                  <c:v>32.018896424031745</c:v>
                </c:pt>
                <c:pt idx="1852">
                  <c:v>31.976687248599774</c:v>
                </c:pt>
                <c:pt idx="1853">
                  <c:v>31.934436176057623</c:v>
                </c:pt>
                <c:pt idx="1854">
                  <c:v>31.892143170462059</c:v>
                </c:pt>
                <c:pt idx="1855">
                  <c:v>31.84980819760025</c:v>
                </c:pt>
                <c:pt idx="1856">
                  <c:v>31.807431225004787</c:v>
                </c:pt>
                <c:pt idx="1857">
                  <c:v>31.765012221968956</c:v>
                </c:pt>
                <c:pt idx="1858">
                  <c:v>31.722551159561778</c:v>
                </c:pt>
                <c:pt idx="1859">
                  <c:v>31.680048010642889</c:v>
                </c:pt>
                <c:pt idx="1860">
                  <c:v>31.637502749877832</c:v>
                </c:pt>
                <c:pt idx="1861">
                  <c:v>31.59491535375253</c:v>
                </c:pt>
                <c:pt idx="1862">
                  <c:v>31.552285800588244</c:v>
                </c:pt>
                <c:pt idx="1863">
                  <c:v>31.509614070555966</c:v>
                </c:pt>
                <c:pt idx="1864">
                  <c:v>31.466900145691369</c:v>
                </c:pt>
                <c:pt idx="1865">
                  <c:v>31.42414400990895</c:v>
                </c:pt>
                <c:pt idx="1866">
                  <c:v>31.381345649016307</c:v>
                </c:pt>
                <c:pt idx="1867">
                  <c:v>31.338505050728806</c:v>
                </c:pt>
                <c:pt idx="1868">
                  <c:v>31.295622204683333</c:v>
                </c:pt>
                <c:pt idx="1869">
                  <c:v>31.252697102452242</c:v>
                </c:pt>
                <c:pt idx="1870">
                  <c:v>31.209729737557797</c:v>
                </c:pt>
                <c:pt idx="1871">
                  <c:v>31.166720105485357</c:v>
                </c:pt>
                <c:pt idx="1872">
                  <c:v>31.123668203697243</c:v>
                </c:pt>
                <c:pt idx="1873">
                  <c:v>31.080574031646407</c:v>
                </c:pt>
                <c:pt idx="1874">
                  <c:v>31.037437590789793</c:v>
                </c:pt>
                <c:pt idx="1875">
                  <c:v>30.994258884601606</c:v>
                </c:pt>
                <c:pt idx="1876">
                  <c:v>30.951037918586305</c:v>
                </c:pt>
                <c:pt idx="1877">
                  <c:v>30.907774700291924</c:v>
                </c:pt>
                <c:pt idx="1878">
                  <c:v>30.86446923932272</c:v>
                </c:pt>
                <c:pt idx="1879">
                  <c:v>30.821121547351886</c:v>
                </c:pt>
                <c:pt idx="1880">
                  <c:v>30.777731638134441</c:v>
                </c:pt>
                <c:pt idx="1881">
                  <c:v>30.734299527519283</c:v>
                </c:pt>
                <c:pt idx="1882">
                  <c:v>30.690825233461801</c:v>
                </c:pt>
                <c:pt idx="1883">
                  <c:v>30.647308776035821</c:v>
                </c:pt>
                <c:pt idx="1884">
                  <c:v>30.603750177445704</c:v>
                </c:pt>
                <c:pt idx="1885">
                  <c:v>30.560149462038272</c:v>
                </c:pt>
                <c:pt idx="1886">
                  <c:v>30.516506656314156</c:v>
                </c:pt>
                <c:pt idx="1887">
                  <c:v>30.472821788939516</c:v>
                </c:pt>
                <c:pt idx="1888">
                  <c:v>30.429094890757632</c:v>
                </c:pt>
                <c:pt idx="1889">
                  <c:v>30.385325994799551</c:v>
                </c:pt>
                <c:pt idx="1890">
                  <c:v>30.341515136295428</c:v>
                </c:pt>
                <c:pt idx="1891">
                  <c:v>30.297662352685379</c:v>
                </c:pt>
                <c:pt idx="1892">
                  <c:v>30.253767683629992</c:v>
                </c:pt>
                <c:pt idx="1893">
                  <c:v>30.209831171020717</c:v>
                </c:pt>
                <c:pt idx="1894">
                  <c:v>30.16585285899065</c:v>
                </c:pt>
                <c:pt idx="1895">
                  <c:v>30.121832793923961</c:v>
                </c:pt>
                <c:pt idx="1896">
                  <c:v>30.077771024466308</c:v>
                </c:pt>
                <c:pt idx="1897">
                  <c:v>30.033667601534283</c:v>
                </c:pt>
                <c:pt idx="1898">
                  <c:v>29.989522578325243</c:v>
                </c:pt>
                <c:pt idx="1899">
                  <c:v>29.945336010326432</c:v>
                </c:pt>
                <c:pt idx="1900">
                  <c:v>29.901107955324232</c:v>
                </c:pt>
                <c:pt idx="1901">
                  <c:v>29.856838473412903</c:v>
                </c:pt>
                <c:pt idx="1902">
                  <c:v>29.81252762700381</c:v>
                </c:pt>
                <c:pt idx="1903">
                  <c:v>29.768175480833463</c:v>
                </c:pt>
                <c:pt idx="1904">
                  <c:v>29.723782101972105</c:v>
                </c:pt>
                <c:pt idx="1905">
                  <c:v>29.679347559831896</c:v>
                </c:pt>
                <c:pt idx="1906">
                  <c:v>29.634871926174824</c:v>
                </c:pt>
                <c:pt idx="1907">
                  <c:v>29.590355275120107</c:v>
                </c:pt>
                <c:pt idx="1908">
                  <c:v>29.54579768315233</c:v>
                </c:pt>
                <c:pt idx="1909">
                  <c:v>29.501199229128019</c:v>
                </c:pt>
                <c:pt idx="1910">
                  <c:v>29.456559994283133</c:v>
                </c:pt>
                <c:pt idx="1911">
                  <c:v>29.411880062239909</c:v>
                </c:pt>
                <c:pt idx="1912">
                  <c:v>29.367159519013306</c:v>
                </c:pt>
                <c:pt idx="1913">
                  <c:v>29.32239845301752</c:v>
                </c:pt>
                <c:pt idx="1914">
                  <c:v>29.277596955072163</c:v>
                </c:pt>
                <c:pt idx="1915">
                  <c:v>29.232755118408136</c:v>
                </c:pt>
                <c:pt idx="1916">
                  <c:v>29.187873038673402</c:v>
                </c:pt>
                <c:pt idx="1917">
                  <c:v>29.142950813938391</c:v>
                </c:pt>
                <c:pt idx="1918">
                  <c:v>29.097988544701519</c:v>
                </c:pt>
                <c:pt idx="1919">
                  <c:v>29.052986333893656</c:v>
                </c:pt>
                <c:pt idx="1920">
                  <c:v>29.007944286883745</c:v>
                </c:pt>
                <c:pt idx="1921">
                  <c:v>28.962862511482331</c:v>
                </c:pt>
                <c:pt idx="1922">
                  <c:v>28.917741117946733</c:v>
                </c:pt>
                <c:pt idx="1923">
                  <c:v>28.872580218984673</c:v>
                </c:pt>
                <c:pt idx="1924">
                  <c:v>28.827379929758095</c:v>
                </c:pt>
                <c:pt idx="1925">
                  <c:v>28.782140367886978</c:v>
                </c:pt>
                <c:pt idx="1926">
                  <c:v>28.736861653452376</c:v>
                </c:pt>
                <c:pt idx="1927">
                  <c:v>28.691543908999805</c:v>
                </c:pt>
                <c:pt idx="1928">
                  <c:v>28.646187259541655</c:v>
                </c:pt>
                <c:pt idx="1929">
                  <c:v>28.600791832560315</c:v>
                </c:pt>
                <c:pt idx="1930">
                  <c:v>28.555357758010047</c:v>
                </c:pt>
                <c:pt idx="1931">
                  <c:v>28.509885168319343</c:v>
                </c:pt>
                <c:pt idx="1932">
                  <c:v>28.464374198392534</c:v>
                </c:pt>
                <c:pt idx="1933">
                  <c:v>28.41882498561171</c:v>
                </c:pt>
                <c:pt idx="1934">
                  <c:v>28.373237669837607</c:v>
                </c:pt>
                <c:pt idx="1935">
                  <c:v>28.327612393411066</c:v>
                </c:pt>
                <c:pt idx="1936">
                  <c:v>28.28194930115361</c:v>
                </c:pt>
                <c:pt idx="1937">
                  <c:v>28.236248540367981</c:v>
                </c:pt>
                <c:pt idx="1938">
                  <c:v>28.190510260838582</c:v>
                </c:pt>
                <c:pt idx="1939">
                  <c:v>28.144734614831531</c:v>
                </c:pt>
                <c:pt idx="1940">
                  <c:v>28.098921757094132</c:v>
                </c:pt>
                <c:pt idx="1941">
                  <c:v>28.053071844854863</c:v>
                </c:pt>
                <c:pt idx="1942">
                  <c:v>28.007185037822232</c:v>
                </c:pt>
                <c:pt idx="1943">
                  <c:v>27.961261498183863</c:v>
                </c:pt>
                <c:pt idx="1944">
                  <c:v>27.915301390605425</c:v>
                </c:pt>
                <c:pt idx="1945">
                  <c:v>27.869304882228914</c:v>
                </c:pt>
                <c:pt idx="1946">
                  <c:v>27.823272142670668</c:v>
                </c:pt>
                <c:pt idx="1947">
                  <c:v>27.777203344019963</c:v>
                </c:pt>
                <c:pt idx="1948">
                  <c:v>27.731098660835958</c:v>
                </c:pt>
                <c:pt idx="1949">
                  <c:v>27.684958270145493</c:v>
                </c:pt>
                <c:pt idx="1950">
                  <c:v>27.638782351440216</c:v>
                </c:pt>
                <c:pt idx="1951">
                  <c:v>27.592571086673438</c:v>
                </c:pt>
                <c:pt idx="1952">
                  <c:v>27.546324660256481</c:v>
                </c:pt>
                <c:pt idx="1953">
                  <c:v>27.500043259055854</c:v>
                </c:pt>
                <c:pt idx="1954">
                  <c:v>27.453727072388286</c:v>
                </c:pt>
                <c:pt idx="1955">
                  <c:v>27.407376292017254</c:v>
                </c:pt>
                <c:pt idx="1956">
                  <c:v>27.360991112148405</c:v>
                </c:pt>
                <c:pt idx="1957">
                  <c:v>27.314571729424642</c:v>
                </c:pt>
                <c:pt idx="1958">
                  <c:v>27.268118342921454</c:v>
                </c:pt>
                <c:pt idx="1959">
                  <c:v>27.221631154141626</c:v>
                </c:pt>
                <c:pt idx="1960">
                  <c:v>27.175110367009736</c:v>
                </c:pt>
                <c:pt idx="1961">
                  <c:v>27.128556187866124</c:v>
                </c:pt>
                <c:pt idx="1962">
                  <c:v>27.081968825461253</c:v>
                </c:pt>
                <c:pt idx="1963">
                  <c:v>27.035348490949367</c:v>
                </c:pt>
                <c:pt idx="1964">
                  <c:v>26.988695397881969</c:v>
                </c:pt>
                <c:pt idx="1965">
                  <c:v>26.942009762200541</c:v>
                </c:pt>
                <c:pt idx="1966">
                  <c:v>26.895291802230407</c:v>
                </c:pt>
                <c:pt idx="1967">
                  <c:v>26.84854173867253</c:v>
                </c:pt>
                <c:pt idx="1968">
                  <c:v>26.80175979459662</c:v>
                </c:pt>
                <c:pt idx="1969">
                  <c:v>26.754946195432634</c:v>
                </c:pt>
                <c:pt idx="1970">
                  <c:v>26.708101168963267</c:v>
                </c:pt>
                <c:pt idx="1971">
                  <c:v>26.661224945315265</c:v>
                </c:pt>
                <c:pt idx="1972">
                  <c:v>26.614317756951177</c:v>
                </c:pt>
                <c:pt idx="1973">
                  <c:v>26.567379838659871</c:v>
                </c:pt>
                <c:pt idx="1974">
                  <c:v>26.520411427548069</c:v>
                </c:pt>
                <c:pt idx="1975">
                  <c:v>26.473412763030666</c:v>
                </c:pt>
                <c:pt idx="1976">
                  <c:v>26.426384086821102</c:v>
                </c:pt>
                <c:pt idx="1977">
                  <c:v>26.379325642921568</c:v>
                </c:pt>
                <c:pt idx="1978">
                  <c:v>26.332237677612863</c:v>
                </c:pt>
                <c:pt idx="1979">
                  <c:v>26.285120439444256</c:v>
                </c:pt>
                <c:pt idx="1980">
                  <c:v>26.237974179222295</c:v>
                </c:pt>
                <c:pt idx="1981">
                  <c:v>26.190799150000522</c:v>
                </c:pt>
                <c:pt idx="1982">
                  <c:v>26.143595607068232</c:v>
                </c:pt>
                <c:pt idx="1983">
                  <c:v>26.096363807938722</c:v>
                </c:pt>
                <c:pt idx="1984">
                  <c:v>26.04910401233855</c:v>
                </c:pt>
                <c:pt idx="1985">
                  <c:v>26.001816482194769</c:v>
                </c:pt>
                <c:pt idx="1986">
                  <c:v>25.954501481623392</c:v>
                </c:pt>
                <c:pt idx="1987">
                  <c:v>25.907159276917106</c:v>
                </c:pt>
                <c:pt idx="1988">
                  <c:v>25.859790136532517</c:v>
                </c:pt>
                <c:pt idx="1989">
                  <c:v>25.812394331077442</c:v>
                </c:pt>
                <c:pt idx="1990">
                  <c:v>25.764972133298141</c:v>
                </c:pt>
                <c:pt idx="1991">
                  <c:v>25.717523818065452</c:v>
                </c:pt>
                <c:pt idx="1992">
                  <c:v>25.670049662362018</c:v>
                </c:pt>
                <c:pt idx="1993">
                  <c:v>25.62254994526846</c:v>
                </c:pt>
                <c:pt idx="1994">
                  <c:v>25.575024947949171</c:v>
                </c:pt>
                <c:pt idx="1995">
                  <c:v>25.527474953638226</c:v>
                </c:pt>
                <c:pt idx="1996">
                  <c:v>25.479900247625093</c:v>
                </c:pt>
                <c:pt idx="1997">
                  <c:v>25.43230111724041</c:v>
                </c:pt>
                <c:pt idx="1998">
                  <c:v>25.384677851840401</c:v>
                </c:pt>
                <c:pt idx="1999">
                  <c:v>25.337030742792791</c:v>
                </c:pt>
                <c:pt idx="2000">
                  <c:v>25.289360083460608</c:v>
                </c:pt>
                <c:pt idx="2001">
                  <c:v>25.241666169187503</c:v>
                </c:pt>
                <c:pt idx="2002">
                  <c:v>25.19394929728174</c:v>
                </c:pt>
                <c:pt idx="2003">
                  <c:v>25.146209767000521</c:v>
                </c:pt>
                <c:pt idx="2004">
                  <c:v>25.098447879533559</c:v>
                </c:pt>
                <c:pt idx="2005">
                  <c:v>25.050663937987405</c:v>
                </c:pt>
                <c:pt idx="2006">
                  <c:v>25.002858247368248</c:v>
                </c:pt>
                <c:pt idx="2007">
                  <c:v>24.955031114565912</c:v>
                </c:pt>
                <c:pt idx="2008">
                  <c:v>24.90718284833666</c:v>
                </c:pt>
                <c:pt idx="2009">
                  <c:v>24.859313759286074</c:v>
                </c:pt>
                <c:pt idx="2010">
                  <c:v>24.811424159852024</c:v>
                </c:pt>
                <c:pt idx="2011">
                  <c:v>24.763514364286991</c:v>
                </c:pt>
                <c:pt idx="2012">
                  <c:v>24.715584688640657</c:v>
                </c:pt>
                <c:pt idx="2013">
                  <c:v>24.667635450742054</c:v>
                </c:pt>
                <c:pt idx="2014">
                  <c:v>24.61966697018115</c:v>
                </c:pt>
                <c:pt idx="2015">
                  <c:v>24.571679568291465</c:v>
                </c:pt>
                <c:pt idx="2016">
                  <c:v>24.523673568130956</c:v>
                </c:pt>
                <c:pt idx="2017">
                  <c:v>24.475649294463778</c:v>
                </c:pt>
                <c:pt idx="2018">
                  <c:v>24.427607073741903</c:v>
                </c:pt>
                <c:pt idx="2019">
                  <c:v>24.379547234085621</c:v>
                </c:pt>
                <c:pt idx="2020">
                  <c:v>24.331470105265005</c:v>
                </c:pt>
                <c:pt idx="2021">
                  <c:v>24.283376018680251</c:v>
                </c:pt>
                <c:pt idx="2022">
                  <c:v>24.235265307342843</c:v>
                </c:pt>
                <c:pt idx="2023">
                  <c:v>24.187138305855676</c:v>
                </c:pt>
                <c:pt idx="2024">
                  <c:v>24.138995350393184</c:v>
                </c:pt>
                <c:pt idx="2025">
                  <c:v>24.090836778682203</c:v>
                </c:pt>
                <c:pt idx="2026">
                  <c:v>24.042662929981084</c:v>
                </c:pt>
                <c:pt idx="2027">
                  <c:v>23.994474145060188</c:v>
                </c:pt>
                <c:pt idx="2028">
                  <c:v>23.946270766181335</c:v>
                </c:pt>
                <c:pt idx="2029">
                  <c:v>23.898053137077451</c:v>
                </c:pt>
                <c:pt idx="2030">
                  <c:v>23.849821602931836</c:v>
                </c:pt>
                <c:pt idx="2031">
                  <c:v>23.801576510357783</c:v>
                </c:pt>
                <c:pt idx="2032">
                  <c:v>23.753318207377319</c:v>
                </c:pt>
                <c:pt idx="2033">
                  <c:v>23.705047043400572</c:v>
                </c:pt>
                <c:pt idx="2034">
                  <c:v>23.656763369204118</c:v>
                </c:pt>
                <c:pt idx="2035">
                  <c:v>23.608467536910844</c:v>
                </c:pt>
                <c:pt idx="2036">
                  <c:v>23.560159899967132</c:v>
                </c:pt>
                <c:pt idx="2037">
                  <c:v>23.511840813122404</c:v>
                </c:pt>
                <c:pt idx="2038">
                  <c:v>23.463510632407313</c:v>
                </c:pt>
                <c:pt idx="2039">
                  <c:v>23.415169715111595</c:v>
                </c:pt>
                <c:pt idx="2040">
                  <c:v>23.366818419762915</c:v>
                </c:pt>
                <c:pt idx="2041">
                  <c:v>23.318457106104358</c:v>
                </c:pt>
                <c:pt idx="2042">
                  <c:v>23.270086135072535</c:v>
                </c:pt>
                <c:pt idx="2043">
                  <c:v>23.221705868775658</c:v>
                </c:pt>
                <c:pt idx="2044">
                  <c:v>23.1733166704708</c:v>
                </c:pt>
                <c:pt idx="2045">
                  <c:v>23.124918904542191</c:v>
                </c:pt>
                <c:pt idx="2046">
                  <c:v>23.076512936477997</c:v>
                </c:pt>
                <c:pt idx="2047">
                  <c:v>23.028099132848677</c:v>
                </c:pt>
                <c:pt idx="2048">
                  <c:v>22.979677861283374</c:v>
                </c:pt>
                <c:pt idx="2049">
                  <c:v>22.931249490447968</c:v>
                </c:pt>
                <c:pt idx="2050">
                  <c:v>22.882814390021814</c:v>
                </c:pt>
                <c:pt idx="2051">
                  <c:v>22.834372930675229</c:v>
                </c:pt>
                <c:pt idx="2052">
                  <c:v>22.78592548404616</c:v>
                </c:pt>
                <c:pt idx="2053">
                  <c:v>22.737472422717335</c:v>
                </c:pt>
                <c:pt idx="2054">
                  <c:v>22.689014120193146</c:v>
                </c:pt>
                <c:pt idx="2055">
                  <c:v>22.640550950876449</c:v>
                </c:pt>
                <c:pt idx="2056">
                  <c:v>22.592083290045501</c:v>
                </c:pt>
                <c:pt idx="2057">
                  <c:v>22.543611513830179</c:v>
                </c:pt>
                <c:pt idx="2058">
                  <c:v>22.495135999189252</c:v>
                </c:pt>
                <c:pt idx="2059">
                  <c:v>22.446657123886425</c:v>
                </c:pt>
                <c:pt idx="2060">
                  <c:v>22.39817526646717</c:v>
                </c:pt>
                <c:pt idx="2061">
                  <c:v>22.349690806235124</c:v>
                </c:pt>
                <c:pt idx="2062">
                  <c:v>22.30120412322848</c:v>
                </c:pt>
                <c:pt idx="2063">
                  <c:v>22.252715598196524</c:v>
                </c:pt>
                <c:pt idx="2064">
                  <c:v>22.204225612575538</c:v>
                </c:pt>
                <c:pt idx="2065">
                  <c:v>22.155734548465958</c:v>
                </c:pt>
                <c:pt idx="2066">
                  <c:v>22.107242788607813</c:v>
                </c:pt>
                <c:pt idx="2067">
                  <c:v>22.058750716357281</c:v>
                </c:pt>
                <c:pt idx="2068">
                  <c:v>22.01025871566295</c:v>
                </c:pt>
                <c:pt idx="2069">
                  <c:v>21.961767171042233</c:v>
                </c:pt>
                <c:pt idx="2070">
                  <c:v>21.913276467556745</c:v>
                </c:pt>
                <c:pt idx="2071">
                  <c:v>21.864786990789575</c:v>
                </c:pt>
                <c:pt idx="2072">
                  <c:v>21.816299126820443</c:v>
                </c:pt>
                <c:pt idx="2073">
                  <c:v>21.767813262202274</c:v>
                </c:pt>
                <c:pt idx="2074">
                  <c:v>21.7193297839375</c:v>
                </c:pt>
                <c:pt idx="2075">
                  <c:v>21.670849079453603</c:v>
                </c:pt>
                <c:pt idx="2076">
                  <c:v>21.622371536579735</c:v>
                </c:pt>
                <c:pt idx="2077">
                  <c:v>21.573897543522396</c:v>
                </c:pt>
                <c:pt idx="2078">
                  <c:v>21.525427488842194</c:v>
                </c:pt>
                <c:pt idx="2079">
                  <c:v>21.476961761429138</c:v>
                </c:pt>
                <c:pt idx="2080">
                  <c:v>21.428500750479241</c:v>
                </c:pt>
                <c:pt idx="2081">
                  <c:v>21.380044845470621</c:v>
                </c:pt>
                <c:pt idx="2082">
                  <c:v>21.331594436139618</c:v>
                </c:pt>
                <c:pt idx="2083">
                  <c:v>21.283149912456949</c:v>
                </c:pt>
                <c:pt idx="2084">
                  <c:v>21.234711664603804</c:v>
                </c:pt>
                <c:pt idx="2085">
                  <c:v>21.186280082948251</c:v>
                </c:pt>
                <c:pt idx="2086">
                  <c:v>21.137855558021421</c:v>
                </c:pt>
                <c:pt idx="2087">
                  <c:v>21.089438480493584</c:v>
                </c:pt>
                <c:pt idx="2088">
                  <c:v>21.041029241150703</c:v>
                </c:pt>
                <c:pt idx="2089">
                  <c:v>20.992628230870906</c:v>
                </c:pt>
                <c:pt idx="2090">
                  <c:v>20.944235840600342</c:v>
                </c:pt>
                <c:pt idx="2091">
                  <c:v>20.895852461330339</c:v>
                </c:pt>
                <c:pt idx="2092">
                  <c:v>20.847478484073072</c:v>
                </c:pt>
                <c:pt idx="2093">
                  <c:v>20.799114299838863</c:v>
                </c:pt>
                <c:pt idx="2094">
                  <c:v>20.750760299612434</c:v>
                </c:pt>
                <c:pt idx="2095">
                  <c:v>20.702416874329334</c:v>
                </c:pt>
                <c:pt idx="2096">
                  <c:v>20.654084414853028</c:v>
                </c:pt>
                <c:pt idx="2097">
                  <c:v>20.605763311951439</c:v>
                </c:pt>
                <c:pt idx="2098">
                  <c:v>20.557453956273793</c:v>
                </c:pt>
                <c:pt idx="2099">
                  <c:v>20.509156738327711</c:v>
                </c:pt>
                <c:pt idx="2100">
                  <c:v>20.460872048455869</c:v>
                </c:pt>
                <c:pt idx="2101">
                  <c:v>20.412600276813365</c:v>
                </c:pt>
                <c:pt idx="2102">
                  <c:v>20.364341813344691</c:v>
                </c:pt>
                <c:pt idx="2103">
                  <c:v>20.316097047760838</c:v>
                </c:pt>
                <c:pt idx="2104">
                  <c:v>20.267866369516891</c:v>
                </c:pt>
                <c:pt idx="2105">
                  <c:v>20.219650167788995</c:v>
                </c:pt>
                <c:pt idx="2106">
                  <c:v>20.171448831452317</c:v>
                </c:pt>
                <c:pt idx="2107">
                  <c:v>20.123262749058423</c:v>
                </c:pt>
                <c:pt idx="2108">
                  <c:v>20.075092308812486</c:v>
                </c:pt>
                <c:pt idx="2109">
                  <c:v>20.026937898551932</c:v>
                </c:pt>
                <c:pt idx="2110">
                  <c:v>19.978799905723616</c:v>
                </c:pt>
                <c:pt idx="2111">
                  <c:v>19.930678717362088</c:v>
                </c:pt>
                <c:pt idx="2112">
                  <c:v>19.882574720067588</c:v>
                </c:pt>
                <c:pt idx="2113">
                  <c:v>19.834488299984361</c:v>
                </c:pt>
                <c:pt idx="2114">
                  <c:v>19.78641984277882</c:v>
                </c:pt>
                <c:pt idx="2115">
                  <c:v>19.738369733618192</c:v>
                </c:pt>
                <c:pt idx="2116">
                  <c:v>19.690338357148892</c:v>
                </c:pt>
                <c:pt idx="2117">
                  <c:v>19.642326097475252</c:v>
                </c:pt>
                <c:pt idx="2118">
                  <c:v>19.594333338138409</c:v>
                </c:pt>
                <c:pt idx="2119">
                  <c:v>19.54636046209523</c:v>
                </c:pt>
                <c:pt idx="2120">
                  <c:v>19.498407851697159</c:v>
                </c:pt>
                <c:pt idx="2121">
                  <c:v>19.450475888669899</c:v>
                </c:pt>
                <c:pt idx="2122">
                  <c:v>19.402564954092306</c:v>
                </c:pt>
                <c:pt idx="2123">
                  <c:v>19.354675428376428</c:v>
                </c:pt>
                <c:pt idx="2124">
                  <c:v>19.306807691246256</c:v>
                </c:pt>
                <c:pt idx="2125">
                  <c:v>19.258962121718803</c:v>
                </c:pt>
                <c:pt idx="2126">
                  <c:v>19.211139098082629</c:v>
                </c:pt>
                <c:pt idx="2127">
                  <c:v>19.163338997879158</c:v>
                </c:pt>
                <c:pt idx="2128">
                  <c:v>19.11556219788233</c:v>
                </c:pt>
                <c:pt idx="2129">
                  <c:v>19.067809074078792</c:v>
                </c:pt>
                <c:pt idx="2130">
                  <c:v>19.020080001649358</c:v>
                </c:pt>
                <c:pt idx="2131">
                  <c:v>18.972375354948994</c:v>
                </c:pt>
                <c:pt idx="2132">
                  <c:v>18.924695507487865</c:v>
                </c:pt>
                <c:pt idx="2133">
                  <c:v>18.877040831912872</c:v>
                </c:pt>
                <c:pt idx="2134">
                  <c:v>18.829411699988245</c:v>
                </c:pt>
                <c:pt idx="2135">
                  <c:v>18.781808482577709</c:v>
                </c:pt>
                <c:pt idx="2136">
                  <c:v>18.734231549625719</c:v>
                </c:pt>
                <c:pt idx="2137">
                  <c:v>18.686681270139079</c:v>
                </c:pt>
                <c:pt idx="2138">
                  <c:v>18.639158012169375</c:v>
                </c:pt>
                <c:pt idx="2139">
                  <c:v>18.591662142795251</c:v>
                </c:pt>
                <c:pt idx="2140">
                  <c:v>18.544194028104261</c:v>
                </c:pt>
                <c:pt idx="2141">
                  <c:v>18.496754033175616</c:v>
                </c:pt>
                <c:pt idx="2142">
                  <c:v>18.449342522063684</c:v>
                </c:pt>
                <c:pt idx="2143">
                  <c:v>18.401959857779843</c:v>
                </c:pt>
                <c:pt idx="2144">
                  <c:v>18.354606402276431</c:v>
                </c:pt>
                <c:pt idx="2145">
                  <c:v>18.307282516429993</c:v>
                </c:pt>
                <c:pt idx="2146">
                  <c:v>18.259988560024713</c:v>
                </c:pt>
                <c:pt idx="2147">
                  <c:v>18.212724891736407</c:v>
                </c:pt>
                <c:pt idx="2148">
                  <c:v>18.16549186911649</c:v>
                </c:pt>
                <c:pt idx="2149">
                  <c:v>18.118289848576158</c:v>
                </c:pt>
                <c:pt idx="2150">
                  <c:v>18.071119185370936</c:v>
                </c:pt>
                <c:pt idx="2151">
                  <c:v>18.023980233585529</c:v>
                </c:pt>
                <c:pt idx="2152">
                  <c:v>17.976873346118307</c:v>
                </c:pt>
                <c:pt idx="2153">
                  <c:v>17.929798874666879</c:v>
                </c:pt>
                <c:pt idx="2154">
                  <c:v>17.882757169713241</c:v>
                </c:pt>
                <c:pt idx="2155">
                  <c:v>17.835748580509289</c:v>
                </c:pt>
                <c:pt idx="2156">
                  <c:v>17.788773455062842</c:v>
                </c:pt>
                <c:pt idx="2157">
                  <c:v>17.741832140123961</c:v>
                </c:pt>
                <c:pt idx="2158">
                  <c:v>17.694924981170551</c:v>
                </c:pt>
                <c:pt idx="2159">
                  <c:v>17.648052322395589</c:v>
                </c:pt>
                <c:pt idx="2160">
                  <c:v>17.601214506693434</c:v>
                </c:pt>
                <c:pt idx="2161">
                  <c:v>17.554411875647467</c:v>
                </c:pt>
                <c:pt idx="2162">
                  <c:v>17.507644769516595</c:v>
                </c:pt>
                <c:pt idx="2163">
                  <c:v>17.460913527223564</c:v>
                </c:pt>
                <c:pt idx="2164">
                  <c:v>17.414218486342328</c:v>
                </c:pt>
                <c:pt idx="2165">
                  <c:v>17.367559983086043</c:v>
                </c:pt>
                <c:pt idx="2166">
                  <c:v>17.320938352295784</c:v>
                </c:pt>
                <c:pt idx="2167">
                  <c:v>17.274353927428685</c:v>
                </c:pt>
                <c:pt idx="2168">
                  <c:v>17.227807040547034</c:v>
                </c:pt>
                <c:pt idx="2169">
                  <c:v>17.18129802230726</c:v>
                </c:pt>
                <c:pt idx="2170">
                  <c:v>17.134827201949335</c:v>
                </c:pt>
                <c:pt idx="2171">
                  <c:v>17.088394907286371</c:v>
                </c:pt>
                <c:pt idx="2172">
                  <c:v>17.042001464694742</c:v>
                </c:pt>
                <c:pt idx="2173">
                  <c:v>16.995647199103637</c:v>
                </c:pt>
                <c:pt idx="2174">
                  <c:v>16.949332433986424</c:v>
                </c:pt>
                <c:pt idx="2175">
                  <c:v>16.903057491350612</c:v>
                </c:pt>
                <c:pt idx="2176">
                  <c:v>16.856822691729121</c:v>
                </c:pt>
                <c:pt idx="2177">
                  <c:v>16.810628354171694</c:v>
                </c:pt>
                <c:pt idx="2178">
                  <c:v>16.764474796236232</c:v>
                </c:pt>
                <c:pt idx="2179">
                  <c:v>16.718362333980686</c:v>
                </c:pt>
                <c:pt idx="2180">
                  <c:v>16.672291281955385</c:v>
                </c:pt>
                <c:pt idx="2181">
                  <c:v>16.626261953195179</c:v>
                </c:pt>
                <c:pt idx="2182">
                  <c:v>16.580274659212396</c:v>
                </c:pt>
                <c:pt idx="2183">
                  <c:v>16.534329709989471</c:v>
                </c:pt>
                <c:pt idx="2184">
                  <c:v>16.488427413972573</c:v>
                </c:pt>
                <c:pt idx="2185">
                  <c:v>16.442568078065246</c:v>
                </c:pt>
                <c:pt idx="2186">
                  <c:v>16.396752007621821</c:v>
                </c:pt>
                <c:pt idx="2187">
                  <c:v>16.350979506441934</c:v>
                </c:pt>
                <c:pt idx="2188">
                  <c:v>16.305250876764845</c:v>
                </c:pt>
                <c:pt idx="2189">
                  <c:v>16.259566419264427</c:v>
                </c:pt>
                <c:pt idx="2190">
                  <c:v>16.213926433043863</c:v>
                </c:pt>
                <c:pt idx="2191">
                  <c:v>16.168331215631376</c:v>
                </c:pt>
                <c:pt idx="2192">
                  <c:v>16.122781062975523</c:v>
                </c:pt>
                <c:pt idx="2193">
                  <c:v>16.077276269441363</c:v>
                </c:pt>
                <c:pt idx="2194">
                  <c:v>16.031817127806921</c:v>
                </c:pt>
                <c:pt idx="2195">
                  <c:v>15.986403929259041</c:v>
                </c:pt>
                <c:pt idx="2196">
                  <c:v>15.941036963391248</c:v>
                </c:pt>
                <c:pt idx="2197">
                  <c:v>15.895716518200317</c:v>
                </c:pt>
                <c:pt idx="2198">
                  <c:v>15.850442880083776</c:v>
                </c:pt>
                <c:pt idx="2199">
                  <c:v>15.805216333837809</c:v>
                </c:pt>
                <c:pt idx="2200">
                  <c:v>15.760037162655312</c:v>
                </c:pt>
                <c:pt idx="2201">
                  <c:v>15.714905648124684</c:v>
                </c:pt>
                <c:pt idx="2202">
                  <c:v>15.669822070227951</c:v>
                </c:pt>
                <c:pt idx="2203">
                  <c:v>15.624786707340348</c:v>
                </c:pt>
                <c:pt idx="2204">
                  <c:v>15.579799836229073</c:v>
                </c:pt>
                <c:pt idx="2205">
                  <c:v>15.534861732053711</c:v>
                </c:pt>
                <c:pt idx="2206">
                  <c:v>15.489972668365599</c:v>
                </c:pt>
                <c:pt idx="2207">
                  <c:v>15.445132917108511</c:v>
                </c:pt>
                <c:pt idx="2208">
                  <c:v>15.400342748618833</c:v>
                </c:pt>
                <c:pt idx="2209">
                  <c:v>15.355602431627204</c:v>
                </c:pt>
                <c:pt idx="2210">
                  <c:v>15.310912233258859</c:v>
                </c:pt>
                <c:pt idx="2211">
                  <c:v>15.266272419036149</c:v>
                </c:pt>
                <c:pt idx="2212">
                  <c:v>15.221683252879441</c:v>
                </c:pt>
                <c:pt idx="2213">
                  <c:v>15.177144997110085</c:v>
                </c:pt>
                <c:pt idx="2214">
                  <c:v>15.132657912452657</c:v>
                </c:pt>
                <c:pt idx="2215">
                  <c:v>15.088222258037678</c:v>
                </c:pt>
                <c:pt idx="2216">
                  <c:v>15.043838291404626</c:v>
                </c:pt>
                <c:pt idx="2217">
                  <c:v>14.999506268506206</c:v>
                </c:pt>
                <c:pt idx="2218">
                  <c:v>14.955226443710925</c:v>
                </c:pt>
                <c:pt idx="2219">
                  <c:v>14.910999069808291</c:v>
                </c:pt>
                <c:pt idx="2220">
                  <c:v>14.866824398012277</c:v>
                </c:pt>
                <c:pt idx="2221">
                  <c:v>14.822702677966944</c:v>
                </c:pt>
                <c:pt idx="2222">
                  <c:v>14.77863415775078</c:v>
                </c:pt>
                <c:pt idx="2223">
                  <c:v>14.734619083882354</c:v>
                </c:pt>
                <c:pt idx="2224">
                  <c:v>14.690657701326247</c:v>
                </c:pt>
                <c:pt idx="2225">
                  <c:v>14.646750253498462</c:v>
                </c:pt>
                <c:pt idx="2226">
                  <c:v>14.602896982273032</c:v>
                </c:pt>
                <c:pt idx="2227">
                  <c:v>14.559098127989103</c:v>
                </c:pt>
                <c:pt idx="2228">
                  <c:v>14.515353929457023</c:v>
                </c:pt>
                <c:pt idx="2229">
                  <c:v>14.471664623966145</c:v>
                </c:pt>
                <c:pt idx="2230">
                  <c:v>14.428030447292313</c:v>
                </c:pt>
                <c:pt idx="2231">
                  <c:v>14.384451633705604</c:v>
                </c:pt>
                <c:pt idx="2232">
                  <c:v>14.340928415978736</c:v>
                </c:pt>
                <c:pt idx="2233">
                  <c:v>14.297461025395283</c:v>
                </c:pt>
                <c:pt idx="2234">
                  <c:v>14.254049691758974</c:v>
                </c:pt>
                <c:pt idx="2235">
                  <c:v>14.210694643402054</c:v>
                </c:pt>
                <c:pt idx="2236">
                  <c:v>14.167396107195625</c:v>
                </c:pt>
                <c:pt idx="2237">
                  <c:v>14.12415430855868</c:v>
                </c:pt>
                <c:pt idx="2238">
                  <c:v>14.080969471468608</c:v>
                </c:pt>
                <c:pt idx="2239">
                  <c:v>14.037841818471124</c:v>
                </c:pt>
                <c:pt idx="2240">
                  <c:v>13.994771570691567</c:v>
                </c:pt>
                <c:pt idx="2241">
                  <c:v>13.951758947844962</c:v>
                </c:pt>
                <c:pt idx="2242">
                  <c:v>13.908804168248414</c:v>
                </c:pt>
                <c:pt idx="2243">
                  <c:v>13.86590744883163</c:v>
                </c:pt>
                <c:pt idx="2244">
                  <c:v>13.823069005149549</c:v>
                </c:pt>
                <c:pt idx="2245">
                  <c:v>13.780289051394094</c:v>
                </c:pt>
                <c:pt idx="2246">
                  <c:v>13.737567800406833</c:v>
                </c:pt>
                <c:pt idx="2247">
                  <c:v>13.694905463691743</c:v>
                </c:pt>
                <c:pt idx="2248">
                  <c:v>13.652302251428248</c:v>
                </c:pt>
                <c:pt idx="2249">
                  <c:v>13.609758372484775</c:v>
                </c:pt>
                <c:pt idx="2250">
                  <c:v>13.567274034431854</c:v>
                </c:pt>
                <c:pt idx="2251">
                  <c:v>13.524849443556981</c:v>
                </c:pt>
                <c:pt idx="2252">
                  <c:v>13.482484804877981</c:v>
                </c:pt>
                <c:pt idx="2253">
                  <c:v>13.440180322157955</c:v>
                </c:pt>
                <c:pt idx="2254">
                  <c:v>13.397936197920234</c:v>
                </c:pt>
                <c:pt idx="2255">
                  <c:v>13.355752633463279</c:v>
                </c:pt>
                <c:pt idx="2256">
                  <c:v>13.31362982887609</c:v>
                </c:pt>
                <c:pt idx="2257">
                  <c:v>13.271567983053977</c:v>
                </c:pt>
                <c:pt idx="2258">
                  <c:v>13.229567293714462</c:v>
                </c:pt>
                <c:pt idx="2259">
                  <c:v>13.187627957413481</c:v>
                </c:pt>
                <c:pt idx="2260">
                  <c:v>13.14575016956198</c:v>
                </c:pt>
                <c:pt idx="2261">
                  <c:v>13.103934124442889</c:v>
                </c:pt>
                <c:pt idx="2262">
                  <c:v>13.062180015227645</c:v>
                </c:pt>
                <c:pt idx="2263">
                  <c:v>13.020488033994383</c:v>
                </c:pt>
                <c:pt idx="2264">
                  <c:v>12.978858371744451</c:v>
                </c:pt>
                <c:pt idx="2265">
                  <c:v>12.937291218421446</c:v>
                </c:pt>
                <c:pt idx="2266">
                  <c:v>12.895786762928648</c:v>
                </c:pt>
                <c:pt idx="2267">
                  <c:v>12.85434519314766</c:v>
                </c:pt>
                <c:pt idx="2268">
                  <c:v>12.812966695956989</c:v>
                </c:pt>
                <c:pt idx="2269">
                  <c:v>12.771651457251142</c:v>
                </c:pt>
                <c:pt idx="2270">
                  <c:v>12.730399661959789</c:v>
                </c:pt>
                <c:pt idx="2271">
                  <c:v>12.689211494067255</c:v>
                </c:pt>
                <c:pt idx="2272">
                  <c:v>12.648087136632121</c:v>
                </c:pt>
                <c:pt idx="2273">
                  <c:v>12.607026771807156</c:v>
                </c:pt>
                <c:pt idx="2274">
                  <c:v>12.566030580859902</c:v>
                </c:pt>
                <c:pt idx="2275">
                  <c:v>12.525098744192826</c:v>
                </c:pt>
                <c:pt idx="2276">
                  <c:v>12.484231441364127</c:v>
                </c:pt>
                <c:pt idx="2277">
                  <c:v>12.443428851108697</c:v>
                </c:pt>
                <c:pt idx="2278">
                  <c:v>12.402691151359427</c:v>
                </c:pt>
                <c:pt idx="2279">
                  <c:v>12.362018519268624</c:v>
                </c:pt>
                <c:pt idx="2280">
                  <c:v>12.321411131229567</c:v>
                </c:pt>
                <c:pt idx="2281">
                  <c:v>12.280869162898441</c:v>
                </c:pt>
                <c:pt idx="2282">
                  <c:v>12.240392789217044</c:v>
                </c:pt>
                <c:pt idx="2283">
                  <c:v>12.199982184434472</c:v>
                </c:pt>
                <c:pt idx="2284">
                  <c:v>12.15963752213006</c:v>
                </c:pt>
                <c:pt idx="2285">
                  <c:v>12.119358975236436</c:v>
                </c:pt>
                <c:pt idx="2286">
                  <c:v>12.079146716062052</c:v>
                </c:pt>
                <c:pt idx="2287">
                  <c:v>12.039000916315231</c:v>
                </c:pt>
                <c:pt idx="2288">
                  <c:v>11.998921747127152</c:v>
                </c:pt>
                <c:pt idx="2289">
                  <c:v>11.958909379075788</c:v>
                </c:pt>
                <c:pt idx="2290">
                  <c:v>11.918963982209958</c:v>
                </c:pt>
                <c:pt idx="2291">
                  <c:v>11.879085726073386</c:v>
                </c:pt>
                <c:pt idx="2292">
                  <c:v>11.839274779729141</c:v>
                </c:pt>
                <c:pt idx="2293">
                  <c:v>11.79953131178425</c:v>
                </c:pt>
                <c:pt idx="2294">
                  <c:v>11.759855490414445</c:v>
                </c:pt>
                <c:pt idx="2295">
                  <c:v>11.720247483389548</c:v>
                </c:pt>
                <c:pt idx="2296">
                  <c:v>11.680707458098212</c:v>
                </c:pt>
                <c:pt idx="2297">
                  <c:v>11.641235581573564</c:v>
                </c:pt>
                <c:pt idx="2298">
                  <c:v>11.60183202051908</c:v>
                </c:pt>
                <c:pt idx="2299">
                  <c:v>11.562496941333887</c:v>
                </c:pt>
                <c:pt idx="2300">
                  <c:v>11.523230510139268</c:v>
                </c:pt>
                <c:pt idx="2301">
                  <c:v>11.484032892804724</c:v>
                </c:pt>
                <c:pt idx="2302">
                  <c:v>11.444904254974194</c:v>
                </c:pt>
                <c:pt idx="2303">
                  <c:v>11.40584476209307</c:v>
                </c:pt>
                <c:pt idx="2304">
                  <c:v>11.366854579434502</c:v>
                </c:pt>
                <c:pt idx="2305">
                  <c:v>11.327933872126732</c:v>
                </c:pt>
                <c:pt idx="2306">
                  <c:v>11.289082805180222</c:v>
                </c:pt>
                <c:pt idx="2307">
                  <c:v>11.250301543514688</c:v>
                </c:pt>
                <c:pt idx="2308">
                  <c:v>11.211590251986737</c:v>
                </c:pt>
                <c:pt idx="2309">
                  <c:v>11.172949095417978</c:v>
                </c:pt>
                <c:pt idx="2310">
                  <c:v>11.134378238622203</c:v>
                </c:pt>
                <c:pt idx="2311">
                  <c:v>11.095877846433769</c:v>
                </c:pt>
                <c:pt idx="2312">
                  <c:v>11.057448083735892</c:v>
                </c:pt>
                <c:pt idx="2313">
                  <c:v>11.019089115488811</c:v>
                </c:pt>
                <c:pt idx="2314">
                  <c:v>10.980801106758413</c:v>
                </c:pt>
                <c:pt idx="2315">
                  <c:v>10.942584222744777</c:v>
                </c:pt>
                <c:pt idx="2316">
                  <c:v>10.904438628811256</c:v>
                </c:pt>
                <c:pt idx="2317">
                  <c:v>10.866364490513369</c:v>
                </c:pt>
                <c:pt idx="2318">
                  <c:v>10.828361973628054</c:v>
                </c:pt>
                <c:pt idx="2319">
                  <c:v>10.79043124418266</c:v>
                </c:pt>
                <c:pt idx="2320">
                  <c:v>10.752572468484924</c:v>
                </c:pt>
                <c:pt idx="2321">
                  <c:v>10.714785813152139</c:v>
                </c:pt>
                <c:pt idx="2322">
                  <c:v>10.677071445141554</c:v>
                </c:pt>
                <c:pt idx="2323">
                  <c:v>10.639429531779269</c:v>
                </c:pt>
                <c:pt idx="2324">
                  <c:v>10.601860240791293</c:v>
                </c:pt>
                <c:pt idx="2325">
                  <c:v>10.564363740333199</c:v>
                </c:pt>
                <c:pt idx="2326">
                  <c:v>10.526940199020679</c:v>
                </c:pt>
                <c:pt idx="2327">
                  <c:v>10.489589785959993</c:v>
                </c:pt>
                <c:pt idx="2328">
                  <c:v>10.452312670778475</c:v>
                </c:pt>
                <c:pt idx="2329">
                  <c:v>10.415109023655511</c:v>
                </c:pt>
                <c:pt idx="2330">
                  <c:v>10.37797901535323</c:v>
                </c:pt>
                <c:pt idx="2331">
                  <c:v>10.340922817247485</c:v>
                </c:pt>
                <c:pt idx="2332">
                  <c:v>10.303940601359212</c:v>
                </c:pt>
                <c:pt idx="2333">
                  <c:v>10.267032540385708</c:v>
                </c:pt>
                <c:pt idx="2334">
                  <c:v>10.230198807731657</c:v>
                </c:pt>
                <c:pt idx="2335">
                  <c:v>10.193439577540973</c:v>
                </c:pt>
                <c:pt idx="2336">
                  <c:v>10.156755024728598</c:v>
                </c:pt>
                <c:pt idx="2337">
                  <c:v>10.120145325011924</c:v>
                </c:pt>
                <c:pt idx="2338">
                  <c:v>10.08361065494279</c:v>
                </c:pt>
                <c:pt idx="2339">
                  <c:v>10.04715119193955</c:v>
                </c:pt>
                <c:pt idx="2340">
                  <c:v>10.010767114319094</c:v>
                </c:pt>
                <c:pt idx="2341">
                  <c:v>9.9744586013292071</c:v>
                </c:pt>
                <c:pt idx="2342">
                  <c:v>9.9382258331808373</c:v>
                </c:pt>
                <c:pt idx="2343">
                  <c:v>9.9020689910805668</c:v>
                </c:pt>
                <c:pt idx="2344">
                  <c:v>9.8659882572631226</c:v>
                </c:pt>
                <c:pt idx="2345">
                  <c:v>9.8299838150240841</c:v>
                </c:pt>
                <c:pt idx="2346">
                  <c:v>9.7940558487527216</c:v>
                </c:pt>
                <c:pt idx="2347">
                  <c:v>9.758204543964883</c:v>
                </c:pt>
                <c:pt idx="2348">
                  <c:v>9.7224300873357592</c:v>
                </c:pt>
                <c:pt idx="2349">
                  <c:v>9.6867326667332811</c:v>
                </c:pt>
                <c:pt idx="2350">
                  <c:v>9.6511124712509986</c:v>
                </c:pt>
                <c:pt idx="2351">
                  <c:v>9.6155696912418875</c:v>
                </c:pt>
                <c:pt idx="2352">
                  <c:v>9.5801045183508506</c:v>
                </c:pt>
                <c:pt idx="2353">
                  <c:v>9.5447171455491002</c:v>
                </c:pt>
                <c:pt idx="2354">
                  <c:v>9.5094077671672608</c:v>
                </c:pt>
                <c:pt idx="2355">
                  <c:v>9.4741765789291179</c:v>
                </c:pt>
                <c:pt idx="2356">
                  <c:v>9.4390237779852981</c:v>
                </c:pt>
                <c:pt idx="2357">
                  <c:v>9.4039495629474867</c:v>
                </c:pt>
                <c:pt idx="2358">
                  <c:v>9.3689541339216902</c:v>
                </c:pt>
                <c:pt idx="2359">
                  <c:v>9.334037692543081</c:v>
                </c:pt>
                <c:pt idx="2360">
                  <c:v>9.299200442009397</c:v>
                </c:pt>
                <c:pt idx="2361">
                  <c:v>9.264442587115532</c:v>
                </c:pt>
                <c:pt idx="2362">
                  <c:v>9.2297643342878093</c:v>
                </c:pt>
                <c:pt idx="2363">
                  <c:v>9.1951658916181014</c:v>
                </c:pt>
                <c:pt idx="2364">
                  <c:v>9.1606474688987252</c:v>
                </c:pt>
                <c:pt idx="2365">
                  <c:v>9.1262092776564057</c:v>
                </c:pt>
                <c:pt idx="2366">
                  <c:v>9.0918515311872827</c:v>
                </c:pt>
                <c:pt idx="2367">
                  <c:v>9.0575744445916548</c:v>
                </c:pt>
                <c:pt idx="2368">
                  <c:v>9.0233782348084262</c:v>
                </c:pt>
                <c:pt idx="2369">
                  <c:v>8.9892631206500742</c:v>
                </c:pt>
                <c:pt idx="2370">
                  <c:v>8.9552293228379156</c:v>
                </c:pt>
                <c:pt idx="2371">
                  <c:v>8.9212770640364099</c:v>
                </c:pt>
                <c:pt idx="2372">
                  <c:v>8.887406568888931</c:v>
                </c:pt>
                <c:pt idx="2373">
                  <c:v>8.8536180640523163</c:v>
                </c:pt>
                <c:pt idx="2374">
                  <c:v>8.8199117782325374</c:v>
                </c:pt>
                <c:pt idx="2375">
                  <c:v>8.7862879422198787</c:v>
                </c:pt>
                <c:pt idx="2376">
                  <c:v>8.752746788923977</c:v>
                </c:pt>
                <c:pt idx="2377">
                  <c:v>8.7192885534093314</c:v>
                </c:pt>
                <c:pt idx="2378">
                  <c:v>8.6859134729313876</c:v>
                </c:pt>
                <c:pt idx="2379">
                  <c:v>8.6526217869713715</c:v>
                </c:pt>
                <c:pt idx="2380">
                  <c:v>8.6194137372718753</c:v>
                </c:pt>
                <c:pt idx="2381">
                  <c:v>8.5862895678731768</c:v>
                </c:pt>
                <c:pt idx="2382">
                  <c:v>8.5532495251484058</c:v>
                </c:pt>
                <c:pt idx="2383">
                  <c:v>8.520293857839679</c:v>
                </c:pt>
                <c:pt idx="2384">
                  <c:v>8.4874228170934902</c:v>
                </c:pt>
                <c:pt idx="2385">
                  <c:v>8.4546366564971578</c:v>
                </c:pt>
                <c:pt idx="2386">
                  <c:v>8.4219356321146037</c:v>
                </c:pt>
                <c:pt idx="2387">
                  <c:v>8.389320002522302</c:v>
                </c:pt>
                <c:pt idx="2388">
                  <c:v>8.3567900288451504</c:v>
                </c:pt>
                <c:pt idx="2389">
                  <c:v>8.3243459747934239</c:v>
                </c:pt>
                <c:pt idx="2390">
                  <c:v>8.2919881066978913</c:v>
                </c:pt>
                <c:pt idx="2391">
                  <c:v>8.259716693546622</c:v>
                </c:pt>
                <c:pt idx="2392">
                  <c:v>8.2275320070213684</c:v>
                </c:pt>
                <c:pt idx="2393">
                  <c:v>8.1954343215337655</c:v>
                </c:pt>
                <c:pt idx="2394">
                  <c:v>8.1634239142614362</c:v>
                </c:pt>
                <c:pt idx="2395">
                  <c:v>8.131501065184862</c:v>
                </c:pt>
                <c:pt idx="2396">
                  <c:v>8.099666057123498</c:v>
                </c:pt>
                <c:pt idx="2397">
                  <c:v>8.0679191757725608</c:v>
                </c:pt>
                <c:pt idx="2398">
                  <c:v>8.0362607097393592</c:v>
                </c:pt>
                <c:pt idx="2399">
                  <c:v>8.0046909505799047</c:v>
                </c:pt>
                <c:pt idx="2400">
                  <c:v>7.9732101928358112</c:v>
                </c:pt>
                <c:pt idx="2401">
                  <c:v>7.9418187340703819</c:v>
                </c:pt>
                <c:pt idx="2402">
                  <c:v>7.9105168749059738</c:v>
                </c:pt>
                <c:pt idx="2403">
                  <c:v>7.8793049190601163</c:v>
                </c:pt>
                <c:pt idx="2404">
                  <c:v>7.848183173382778</c:v>
                </c:pt>
                <c:pt idx="2405">
                  <c:v>7.817151947892734</c:v>
                </c:pt>
                <c:pt idx="2406">
                  <c:v>7.7862115558144129</c:v>
                </c:pt>
                <c:pt idx="2407">
                  <c:v>7.7553623136149845</c:v>
                </c:pt>
                <c:pt idx="2408">
                  <c:v>7.7246045410410584</c:v>
                </c:pt>
                <c:pt idx="2409">
                  <c:v>7.6939385611554636</c:v>
                </c:pt>
                <c:pt idx="2410">
                  <c:v>7.6633647003739727</c:v>
                </c:pt>
                <c:pt idx="2411">
                  <c:v>7.6328832885026552</c:v>
                </c:pt>
                <c:pt idx="2412">
                  <c:v>7.6024946587742281</c:v>
                </c:pt>
                <c:pt idx="2413">
                  <c:v>7.5721991478853532</c:v>
                </c:pt>
                <c:pt idx="2414">
                  <c:v>7.541997096033386</c:v>
                </c:pt>
                <c:pt idx="2415">
                  <c:v>7.5118888469531004</c:v>
                </c:pt>
                <c:pt idx="2416">
                  <c:v>7.4818747479537118</c:v>
                </c:pt>
                <c:pt idx="2417">
                  <c:v>7.4519551499559986</c:v>
                </c:pt>
                <c:pt idx="2418">
                  <c:v>7.4221304075287078</c:v>
                </c:pt>
                <c:pt idx="2419">
                  <c:v>7.3924008789256543</c:v>
                </c:pt>
                <c:pt idx="2420">
                  <c:v>7.3627669261227542</c:v>
                </c:pt>
                <c:pt idx="2421">
                  <c:v>7.3332289148542724</c:v>
                </c:pt>
                <c:pt idx="2422">
                  <c:v>7.3037872146499421</c:v>
                </c:pt>
                <c:pt idx="2423">
                  <c:v>7.2744421988720802</c:v>
                </c:pt>
                <c:pt idx="2424">
                  <c:v>7.2451942447514348</c:v>
                </c:pt>
                <c:pt idx="2425">
                  <c:v>7.2160437334244785</c:v>
                </c:pt>
                <c:pt idx="2426">
                  <c:v>7.1869910499699579</c:v>
                </c:pt>
                <c:pt idx="2427">
                  <c:v>7.1580365834450337</c:v>
                </c:pt>
                <c:pt idx="2428">
                  <c:v>7.1291807269222254</c:v>
                </c:pt>
                <c:pt idx="2429">
                  <c:v>7.100423877525829</c:v>
                </c:pt>
                <c:pt idx="2430">
                  <c:v>7.0717664364677528</c:v>
                </c:pt>
                <c:pt idx="2431">
                  <c:v>7.0432088090845362</c:v>
                </c:pt>
                <c:pt idx="2432">
                  <c:v>7.0147514048728006</c:v>
                </c:pt>
                <c:pt idx="2433">
                  <c:v>6.9863946375260033</c:v>
                </c:pt>
                <c:pt idx="2434">
                  <c:v>6.958138924969834</c:v>
                </c:pt>
                <c:pt idx="2435">
                  <c:v>6.9299846893984096</c:v>
                </c:pt>
                <c:pt idx="2436">
                  <c:v>6.9019323573101161</c:v>
                </c:pt>
                <c:pt idx="2437">
                  <c:v>6.8739823595430574</c:v>
                </c:pt>
                <c:pt idx="2438">
                  <c:v>6.8461351313104979</c:v>
                </c:pt>
                <c:pt idx="2439">
                  <c:v>6.818391112236446</c:v>
                </c:pt>
                <c:pt idx="2440">
                  <c:v>6.7907507463908257</c:v>
                </c:pt>
                <c:pt idx="2441">
                  <c:v>6.7632144823240958</c:v>
                </c:pt>
                <c:pt idx="2442">
                  <c:v>6.7357827731028896</c:v>
                </c:pt>
                <c:pt idx="2443">
                  <c:v>6.7084560763436052</c:v>
                </c:pt>
                <c:pt idx="2444">
                  <c:v>6.6812348542480917</c:v>
                </c:pt>
                <c:pt idx="2445">
                  <c:v>6.6541195736368097</c:v>
                </c:pt>
                <c:pt idx="2446">
                  <c:v>6.6271107059837302</c:v>
                </c:pt>
                <c:pt idx="2447">
                  <c:v>6.6002087274494139</c:v>
                </c:pt>
                <c:pt idx="2448">
                  <c:v>6.5734141189153501</c:v>
                </c:pt>
                <c:pt idx="2449">
                  <c:v>6.5467273660162784</c:v>
                </c:pt>
                <c:pt idx="2450">
                  <c:v>6.5201489591741879</c:v>
                </c:pt>
                <c:pt idx="2451">
                  <c:v>6.4936793936300266</c:v>
                </c:pt>
                <c:pt idx="2452">
                  <c:v>6.4673191694772072</c:v>
                </c:pt>
                <c:pt idx="2453">
                  <c:v>6.4410687916925884</c:v>
                </c:pt>
                <c:pt idx="2454">
                  <c:v>6.414928770168844</c:v>
                </c:pt>
                <c:pt idx="2455">
                  <c:v>6.3888996197456835</c:v>
                </c:pt>
                <c:pt idx="2456">
                  <c:v>6.362981860240736</c:v>
                </c:pt>
                <c:pt idx="2457">
                  <c:v>6.3371760164802593</c:v>
                </c:pt>
                <c:pt idx="2458">
                  <c:v>6.3114826183292667</c:v>
                </c:pt>
                <c:pt idx="2459">
                  <c:v>6.2859022007210017</c:v>
                </c:pt>
                <c:pt idx="2460">
                  <c:v>6.2604353036861937</c:v>
                </c:pt>
                <c:pt idx="2461">
                  <c:v>6.2350824723822083</c:v>
                </c:pt>
                <c:pt idx="2462">
                  <c:v>6.2098442571210324</c:v>
                </c:pt>
                <c:pt idx="2463">
                  <c:v>6.18472121339643</c:v>
                </c:pt>
                <c:pt idx="2464">
                  <c:v>6.1597139019119194</c:v>
                </c:pt>
                <c:pt idx="2465">
                  <c:v>6.1348228886068661</c:v>
                </c:pt>
                <c:pt idx="2466">
                  <c:v>6.1100487446821354</c:v>
                </c:pt>
                <c:pt idx="2467">
                  <c:v>6.0853920466259144</c:v>
                </c:pt>
                <c:pt idx="2468">
                  <c:v>6.0608533762374606</c:v>
                </c:pt>
                <c:pt idx="2469">
                  <c:v>6.0364333206519056</c:v>
                </c:pt>
                <c:pt idx="2470">
                  <c:v>6.0121324723623388</c:v>
                </c:pt>
                <c:pt idx="2471">
                  <c:v>5.9879514292428837</c:v>
                </c:pt>
                <c:pt idx="2472">
                  <c:v>5.9638907945696698</c:v>
                </c:pt>
                <c:pt idx="2473">
                  <c:v>5.9399511770418121</c:v>
                </c:pt>
                <c:pt idx="2474">
                  <c:v>5.9161331908008066</c:v>
                </c:pt>
                <c:pt idx="2475">
                  <c:v>5.8924374554492189</c:v>
                </c:pt>
                <c:pt idx="2476">
                  <c:v>5.8688645960689358</c:v>
                </c:pt>
                <c:pt idx="2477">
                  <c:v>5.8454152432375199</c:v>
                </c:pt>
                <c:pt idx="2478">
                  <c:v>5.8220900330439385</c:v>
                </c:pt>
                <c:pt idx="2479">
                  <c:v>5.7988896071033347</c:v>
                </c:pt>
                <c:pt idx="2480">
                  <c:v>5.7758146125701506</c:v>
                </c:pt>
                <c:pt idx="2481">
                  <c:v>5.7528657021502934</c:v>
                </c:pt>
                <c:pt idx="2482">
                  <c:v>5.7300435341121378</c:v>
                </c:pt>
                <c:pt idx="2483">
                  <c:v>5.7073487722962524</c:v>
                </c:pt>
                <c:pt idx="2484">
                  <c:v>5.6847820861228326</c:v>
                </c:pt>
                <c:pt idx="2485">
                  <c:v>5.6623441505995444</c:v>
                </c:pt>
                <c:pt idx="2486">
                  <c:v>5.6400356463255621</c:v>
                </c:pt>
                <c:pt idx="2487">
                  <c:v>5.6178572594957004</c:v>
                </c:pt>
                <c:pt idx="2488">
                  <c:v>5.5958096819026242</c:v>
                </c:pt>
                <c:pt idx="2489">
                  <c:v>5.5738936109363859</c:v>
                </c:pt>
                <c:pt idx="2490">
                  <c:v>5.552109749583531</c:v>
                </c:pt>
                <c:pt idx="2491">
                  <c:v>5.5304588064231686</c:v>
                </c:pt>
                <c:pt idx="2492">
                  <c:v>5.5089414956218876</c:v>
                </c:pt>
                <c:pt idx="2493">
                  <c:v>5.4875585369262492</c:v>
                </c:pt>
                <c:pt idx="2494">
                  <c:v>5.4663106556528422</c:v>
                </c:pt>
                <c:pt idx="2495">
                  <c:v>5.445198582677425</c:v>
                </c:pt>
                <c:pt idx="2496">
                  <c:v>5.4242230544199757</c:v>
                </c:pt>
                <c:pt idx="2497">
                  <c:v>5.4033848128287767</c:v>
                </c:pt>
                <c:pt idx="2498">
                  <c:v>5.3826846053610424</c:v>
                </c:pt>
                <c:pt idx="2499">
                  <c:v>5.3621231849618711</c:v>
                </c:pt>
                <c:pt idx="2500">
                  <c:v>5.3417013100394142</c:v>
                </c:pt>
                <c:pt idx="2501">
                  <c:v>5.3214197444381393</c:v>
                </c:pt>
                <c:pt idx="2502">
                  <c:v>5.3012792574088241</c:v>
                </c:pt>
                <c:pt idx="2503">
                  <c:v>5.2812806235750251</c:v>
                </c:pt>
                <c:pt idx="2504">
                  <c:v>5.2614246228972767</c:v>
                </c:pt>
                <c:pt idx="2505">
                  <c:v>5.2417120406332778</c:v>
                </c:pt>
                <c:pt idx="2506">
                  <c:v>5.2221436672946799</c:v>
                </c:pt>
                <c:pt idx="2507">
                  <c:v>5.2027202986004495</c:v>
                </c:pt>
                <c:pt idx="2508">
                  <c:v>5.1834427354267545</c:v>
                </c:pt>
                <c:pt idx="2509">
                  <c:v>5.1643117837521384</c:v>
                </c:pt>
                <c:pt idx="2510">
                  <c:v>5.1453282545994909</c:v>
                </c:pt>
                <c:pt idx="2511">
                  <c:v>5.1264929639731101</c:v>
                </c:pt>
                <c:pt idx="2512">
                  <c:v>5.1078067327920387</c:v>
                </c:pt>
                <c:pt idx="2513">
                  <c:v>5.0892703868182672</c:v>
                </c:pt>
                <c:pt idx="2514">
                  <c:v>5.070884756580087</c:v>
                </c:pt>
                <c:pt idx="2515">
                  <c:v>5.0526506772914823</c:v>
                </c:pt>
                <c:pt idx="2516">
                  <c:v>5.0345689887649119</c:v>
                </c:pt>
                <c:pt idx="2517">
                  <c:v>5.0166405353197705</c:v>
                </c:pt>
                <c:pt idx="2518">
                  <c:v>4.9988661656850422</c:v>
                </c:pt>
                <c:pt idx="2519">
                  <c:v>4.981246732895583</c:v>
                </c:pt>
                <c:pt idx="2520">
                  <c:v>4.9637830941837056</c:v>
                </c:pt>
                <c:pt idx="2521">
                  <c:v>4.9464761108626298</c:v>
                </c:pt>
                <c:pt idx="2522">
                  <c:v>4.9293266482049782</c:v>
                </c:pt>
                <c:pt idx="2523">
                  <c:v>4.9123355753135032</c:v>
                </c:pt>
                <c:pt idx="2524">
                  <c:v>4.8955037649854676</c:v>
                </c:pt>
                <c:pt idx="2525">
                  <c:v>4.8788320935688185</c:v>
                </c:pt>
                <c:pt idx="2526">
                  <c:v>4.8623214408115443</c:v>
                </c:pt>
                <c:pt idx="2527">
                  <c:v>4.8459726897026627</c:v>
                </c:pt>
                <c:pt idx="2528">
                  <c:v>4.8297867263046435</c:v>
                </c:pt>
                <c:pt idx="2529">
                  <c:v>4.8137644395779207</c:v>
                </c:pt>
                <c:pt idx="2530">
                  <c:v>4.7979067211959867</c:v>
                </c:pt>
                <c:pt idx="2531">
                  <c:v>4.7822144653511227</c:v>
                </c:pt>
                <c:pt idx="2532">
                  <c:v>4.7666885685508724</c:v>
                </c:pt>
                <c:pt idx="2533">
                  <c:v>4.7513299294039069</c:v>
                </c:pt>
                <c:pt idx="2534">
                  <c:v>4.7361394483959627</c:v>
                </c:pt>
                <c:pt idx="2535">
                  <c:v>4.7211180276544678</c:v>
                </c:pt>
                <c:pt idx="2536">
                  <c:v>4.7062665707021276</c:v>
                </c:pt>
                <c:pt idx="2537">
                  <c:v>4.6915859821986245</c:v>
                </c:pt>
                <c:pt idx="2538">
                  <c:v>4.6770771676702436</c:v>
                </c:pt>
                <c:pt idx="2539">
                  <c:v>4.6627410332266122</c:v>
                </c:pt>
                <c:pt idx="2540">
                  <c:v>4.6485784852642906</c:v>
                </c:pt>
                <c:pt idx="2541">
                  <c:v>4.6345904301568979</c:v>
                </c:pt>
                <c:pt idx="2542">
                  <c:v>4.6207777739303797</c:v>
                </c:pt>
                <c:pt idx="2543">
                  <c:v>4.6071414219242097</c:v>
                </c:pt>
                <c:pt idx="2544">
                  <c:v>4.5936822784362974</c:v>
                </c:pt>
                <c:pt idx="2545">
                  <c:v>4.5804012463529267</c:v>
                </c:pt>
                <c:pt idx="2546">
                  <c:v>4.5672992267610013</c:v>
                </c:pt>
                <c:pt idx="2547">
                  <c:v>4.5543771185437478</c:v>
                </c:pt>
                <c:pt idx="2548">
                  <c:v>4.5416358179583503</c:v>
                </c:pt>
                <c:pt idx="2549">
                  <c:v>4.5290762181939828</c:v>
                </c:pt>
                <c:pt idx="2550">
                  <c:v>4.5166992089121996</c:v>
                </c:pt>
                <c:pt idx="2551">
                  <c:v>4.5045056757653716</c:v>
                </c:pt>
                <c:pt idx="2552">
                  <c:v>4.4924964998951875</c:v>
                </c:pt>
                <c:pt idx="2553">
                  <c:v>4.4806725574090196</c:v>
                </c:pt>
                <c:pt idx="2554">
                  <c:v>4.4690347188343997</c:v>
                </c:pt>
                <c:pt idx="2555">
                  <c:v>4.4575838485483015</c:v>
                </c:pt>
                <c:pt idx="2556">
                  <c:v>4.4463208041837641</c:v>
                </c:pt>
                <c:pt idx="2557">
                  <c:v>4.4352464360108987</c:v>
                </c:pt>
                <c:pt idx="2558">
                  <c:v>4.4243615862901997</c:v>
                </c:pt>
                <c:pt idx="2559">
                  <c:v>4.4136670885999809</c:v>
                </c:pt>
                <c:pt idx="2560">
                  <c:v>4.4031637671350872</c:v>
                </c:pt>
                <c:pt idx="2561">
                  <c:v>4.3928524359754446</c:v>
                </c:pt>
                <c:pt idx="2562">
                  <c:v>4.3827338983247195</c:v>
                </c:pt>
                <c:pt idx="2563">
                  <c:v>4.3728089457167627</c:v>
                </c:pt>
                <c:pt idx="2564">
                  <c:v>4.3630783571895462</c:v>
                </c:pt>
                <c:pt idx="2565">
                  <c:v>4.3535428984235827</c:v>
                </c:pt>
                <c:pt idx="2566">
                  <c:v>4.3442033208462325</c:v>
                </c:pt>
                <c:pt idx="2567">
                  <c:v>4.3350603606985256</c:v>
                </c:pt>
                <c:pt idx="2568">
                  <c:v>4.326114738062893</c:v>
                </c:pt>
                <c:pt idx="2569">
                  <c:v>4.3173671558519224</c:v>
                </c:pt>
                <c:pt idx="2570">
                  <c:v>4.3088182987561261</c:v>
                </c:pt>
                <c:pt idx="2571">
                  <c:v>4.3004688321473372</c:v>
                </c:pt>
                <c:pt idx="2572">
                  <c:v>4.292319400939407</c:v>
                </c:pt>
                <c:pt idx="2573">
                  <c:v>4.2843706284014642</c:v>
                </c:pt>
                <c:pt idx="2574">
                  <c:v>4.2766231149237584</c:v>
                </c:pt>
                <c:pt idx="2575">
                  <c:v>4.2690774367343591</c:v>
                </c:pt>
                <c:pt idx="2576">
                  <c:v>4.2617341445630936</c:v>
                </c:pt>
                <c:pt idx="2577">
                  <c:v>4.2545937622536458</c:v>
                </c:pt>
                <c:pt idx="2578">
                  <c:v>4.2476567853187568</c:v>
                </c:pt>
                <c:pt idx="2579">
                  <c:v>4.2409236794394864</c:v>
                </c:pt>
                <c:pt idx="2580">
                  <c:v>4.2343948789038102</c:v>
                </c:pt>
                <c:pt idx="2581">
                  <c:v>4.2280707849842001</c:v>
                </c:pt>
                <c:pt idx="2582">
                  <c:v>4.2219517642511972</c:v>
                </c:pt>
                <c:pt idx="2583">
                  <c:v>4.2160381468209929</c:v>
                </c:pt>
                <c:pt idx="2584">
                  <c:v>4.2103302245335659</c:v>
                </c:pt>
                <c:pt idx="2585">
                  <c:v>4.2048282490616442</c:v>
                </c:pt>
                <c:pt idx="2586">
                  <c:v>4.1995324299439218</c:v>
                </c:pt>
                <c:pt idx="2587">
                  <c:v>4.1944429325442787</c:v>
                </c:pt>
                <c:pt idx="2588">
                  <c:v>4.1895598759308736</c:v>
                </c:pt>
                <c:pt idx="2589">
                  <c:v>4.1848833306743805</c:v>
                </c:pt>
                <c:pt idx="2590">
                  <c:v>4.1804133165616273</c:v>
                </c:pt>
                <c:pt idx="2591">
                  <c:v>4.1761498002230182</c:v>
                </c:pt>
                <c:pt idx="2592">
                  <c:v>4.1720926926682083</c:v>
                </c:pt>
                <c:pt idx="2593">
                  <c:v>4.1682418467302558</c:v>
                </c:pt>
                <c:pt idx="2594">
                  <c:v>4.1645970544132211</c:v>
                </c:pt>
                <c:pt idx="2595">
                  <c:v>4.1611580441393112</c:v>
                </c:pt>
                <c:pt idx="2596">
                  <c:v>4.1579244778953246</c:v>
                </c:pt>
                <c:pt idx="2597">
                  <c:v>4.1548959482712666</c:v>
                </c:pt>
                <c:pt idx="2598">
                  <c:v>4.1520719753917259</c:v>
                </c:pt>
                <c:pt idx="2599">
                  <c:v>4.1494520037324918</c:v>
                </c:pt>
                <c:pt idx="2600">
                  <c:v>4.1470353988227862</c:v>
                </c:pt>
                <c:pt idx="2601">
                  <c:v>4.1448214438271442</c:v>
                </c:pt>
                <c:pt idx="2602">
                  <c:v>4.142809336003924</c:v>
                </c:pt>
                <c:pt idx="2603">
                  <c:v>4.1409981830370786</c:v>
                </c:pt>
                <c:pt idx="2604">
                  <c:v>4.1393869992379759</c:v>
                </c:pt>
                <c:pt idx="2605">
                  <c:v>4.1379747016118156</c:v>
                </c:pt>
                <c:pt idx="2606">
                  <c:v>4.1367601057875749</c:v>
                </c:pt>
                <c:pt idx="2607">
                  <c:v>4.135741921805649</c:v>
                </c:pt>
                <c:pt idx="2608">
                  <c:v>4.1349187497596382</c:v>
                </c:pt>
                <c:pt idx="2609">
                  <c:v>4.1342890752903969</c:v>
                </c:pt>
                <c:pt idx="2610">
                  <c:v>4.1338512649265313</c:v>
                </c:pt>
                <c:pt idx="2611">
                  <c:v>4.1336035612686226</c:v>
                </c:pt>
                <c:pt idx="2612">
                  <c:v>4.1335440780136938</c:v>
                </c:pt>
                <c:pt idx="2613">
                  <c:v>4.1336707948163891</c:v>
                </c:pt>
                <c:pt idx="2614">
                  <c:v>4.1339815519830205</c:v>
                </c:pt>
                <c:pt idx="2615">
                  <c:v>4.1344740449954385</c:v>
                </c:pt>
                <c:pt idx="2616">
                  <c:v>4.1351458188620196</c:v>
                </c:pt>
                <c:pt idx="2617">
                  <c:v>4.1359942622915051</c:v>
                </c:pt>
                <c:pt idx="2618">
                  <c:v>4.137016601688158</c:v>
                </c:pt>
                <c:pt idx="2619">
                  <c:v>4.1382098949649873</c:v>
                </c:pt>
                <c:pt idx="2620">
                  <c:v>4.139571025173014</c:v>
                </c:pt>
                <c:pt idx="2621">
                  <c:v>4.1410966939431217</c:v>
                </c:pt>
                <c:pt idx="2622">
                  <c:v>4.1427834147416407</c:v>
                </c:pt>
                <c:pt idx="2623">
                  <c:v>4.1446275059346815</c:v>
                </c:pt>
                <c:pt idx="2624">
                  <c:v>4.1466250836632108</c:v>
                </c:pt>
                <c:pt idx="2625">
                  <c:v>4.1487720545261562</c:v>
                </c:pt>
                <c:pt idx="2626">
                  <c:v>4.1510641080730517</c:v>
                </c:pt>
                <c:pt idx="2627">
                  <c:v>4.1534967091057586</c:v>
                </c:pt>
                <c:pt idx="2628">
                  <c:v>4.1560650897907401</c:v>
                </c:pt>
                <c:pt idx="2629">
                  <c:v>4.1587642415834702</c:v>
                </c:pt>
                <c:pt idx="2630">
                  <c:v>4.161588906967725</c:v>
                </c:pt>
                <c:pt idx="2631">
                  <c:v>4.1645335710130711</c:v>
                </c:pt>
                <c:pt idx="2632">
                  <c:v>4.1675924527548851</c:v>
                </c:pt>
                <c:pt idx="2633">
                  <c:v>4.1707594964006853</c:v>
                </c:pt>
                <c:pt idx="2634">
                  <c:v>4.1740283623728551</c:v>
                </c:pt>
                <c:pt idx="2635">
                  <c:v>4.1773924181888979</c:v>
                </c:pt>
                <c:pt idx="2636">
                  <c:v>4.180844729194491</c:v>
                </c:pt>
                <c:pt idx="2637">
                  <c:v>4.1843780491545415</c:v>
                </c:pt>
                <c:pt idx="2638">
                  <c:v>4.1879848107155881</c:v>
                </c:pt>
                <c:pt idx="2639">
                  <c:v>4.1916571157514051</c:v>
                </c:pt>
                <c:pt idx="2640">
                  <c:v>4.1953867256078929</c:v>
                </c:pt>
                <c:pt idx="2641">
                  <c:v>4.1991650512611614</c:v>
                </c:pt>
                <c:pt idx="2642">
                  <c:v>4.2029831434095737</c:v>
                </c:pt>
                <c:pt idx="2643">
                  <c:v>4.2068316825160093</c:v>
                </c:pt>
                <c:pt idx="2644">
                  <c:v>4.2107009688282027</c:v>
                </c:pt>
                <c:pt idx="2645">
                  <c:v>4.214580912394462</c:v>
                </c:pt>
                <c:pt idx="2646">
                  <c:v>4.218461023107607</c:v>
                </c:pt>
                <c:pt idx="2647">
                  <c:v>4.2223304008029956</c:v>
                </c:pt>
                <c:pt idx="2648">
                  <c:v>4.22617772544295</c:v>
                </c:pt>
                <c:pt idx="2649">
                  <c:v>4.2299912474228032</c:v>
                </c:pt>
                <c:pt idx="2650">
                  <c:v>4.2337587780340931</c:v>
                </c:pt>
                <c:pt idx="2651">
                  <c:v>4.2374676801279074</c:v>
                </c:pt>
                <c:pt idx="2652">
                  <c:v>4.2411048590181721</c:v>
                </c:pt>
                <c:pt idx="2653">
                  <c:v>4.2446567536738522</c:v>
                </c:pt>
                <c:pt idx="2654">
                  <c:v>4.248109328249134</c:v>
                </c:pt>
                <c:pt idx="2655">
                  <c:v>4.2514480640021093</c:v>
                </c:pt>
                <c:pt idx="2656">
                  <c:v>4.2546579516622112</c:v>
                </c:pt>
                <c:pt idx="2657">
                  <c:v>4.2577234843018905</c:v>
                </c:pt>
                <c:pt idx="2658">
                  <c:v>4.2606286507784832</c:v>
                </c:pt>
                <c:pt idx="2659">
                  <c:v>4.2633569298107616</c:v>
                </c:pt>
                <c:pt idx="2660">
                  <c:v>4.2658912847599622</c:v>
                </c:pt>
                <c:pt idx="2661">
                  <c:v>4.2682141591904612</c:v>
                </c:pt>
                <c:pt idx="2662">
                  <c:v>4.2703074732825783</c:v>
                </c:pt>
                <c:pt idx="2663">
                  <c:v>4.2721526211806591</c:v>
                </c:pt>
                <c:pt idx="2664">
                  <c:v>4.2737304693550451</c:v>
                </c:pt>
                <c:pt idx="2665">
                  <c:v>4.2750213560659782</c:v>
                </c:pt>
                <c:pt idx="2666">
                  <c:v>4.2760050920146933</c:v>
                </c:pt>
                <c:pt idx="2667">
                  <c:v>4.2766609622710048</c:v>
                </c:pt>
                <c:pt idx="2668">
                  <c:v>4.2769677295702557</c:v>
                </c:pt>
                <c:pt idx="2669">
                  <c:v>4.276903639069336</c:v>
                </c:pt>
                <c:pt idx="2670">
                  <c:v>4.2764464246578315</c:v>
                </c:pt>
                <c:pt idx="2671">
                  <c:v>4.2755733169155654</c:v>
                </c:pt>
                <c:pt idx="2672">
                  <c:v>4.2742610528100506</c:v>
                </c:pt>
                <c:pt idx="2673">
                  <c:v>4.2724858872264839</c:v>
                </c:pt>
                <c:pt idx="2674">
                  <c:v>4.2702236064196901</c:v>
                </c:pt>
                <c:pt idx="2675">
                  <c:v>4.267449543475264</c:v>
                </c:pt>
                <c:pt idx="2676">
                  <c:v>4.2641385958651865</c:v>
                </c:pt>
                <c:pt idx="2677">
                  <c:v>4.260265245174196</c:v>
                </c:pt>
                <c:pt idx="2678">
                  <c:v>4.25580357907464</c:v>
                </c:pt>
                <c:pt idx="2679">
                  <c:v>4.2507273156137515</c:v>
                </c:pt>
                <c:pt idx="2680">
                  <c:v>4.245009829873422</c:v>
                </c:pt>
                <c:pt idx="2681">
                  <c:v>4.2386241830547116</c:v>
                </c:pt>
                <c:pt idx="2682">
                  <c:v>4.2315431540238908</c:v>
                </c:pt>
                <c:pt idx="2683">
                  <c:v>4.223739273352602</c:v>
                </c:pt>
                <c:pt idx="2684">
                  <c:v>4.215184859865734</c:v>
                </c:pt>
                <c:pt idx="2685">
                  <c:v>4.2058520597003817</c:v>
                </c:pt>
                <c:pt idx="2686">
                  <c:v>4.1957128878638699</c:v>
                </c:pt>
                <c:pt idx="2687">
                  <c:v>4.1847392722609342</c:v>
                </c:pt>
                <c:pt idx="2688">
                  <c:v>4.1729031001452945</c:v>
                </c:pt>
                <c:pt idx="2689">
                  <c:v>4.1601762669293159</c:v>
                </c:pt>
                <c:pt idx="2690">
                  <c:v>4.1465307272716538</c:v>
                </c:pt>
                <c:pt idx="2691">
                  <c:v>4.1319385483348556</c:v>
                </c:pt>
                <c:pt idx="2692">
                  <c:v>4.1163719650927755</c:v>
                </c:pt>
                <c:pt idx="2693">
                  <c:v>4.0998034375408441</c:v>
                </c:pt>
                <c:pt idx="2694">
                  <c:v>4.082205709642265</c:v>
                </c:pt>
                <c:pt idx="2695">
                  <c:v>4.0635518698237796</c:v>
                </c:pt>
                <c:pt idx="2696">
                  <c:v>4.0438154128113544</c:v>
                </c:pt>
                <c:pt idx="2697">
                  <c:v>4.0229703025753176</c:v>
                </c:pt>
                <c:pt idx="2698">
                  <c:v>4.00099103613708</c:v>
                </c:pt>
                <c:pt idx="2699">
                  <c:v>3.9778527079683208</c:v>
                </c:pt>
                <c:pt idx="2700">
                  <c:v>3.953531074695023</c:v>
                </c:pt>
                <c:pt idx="2701">
                  <c:v>3.9280026198070912</c:v>
                </c:pt>
                <c:pt idx="2702">
                  <c:v>3.9012446180541027</c:v>
                </c:pt>
                <c:pt idx="2703">
                  <c:v>3.8732351992018659</c:v>
                </c:pt>
                <c:pt idx="2704">
                  <c:v>3.8439534108088695</c:v>
                </c:pt>
                <c:pt idx="2705">
                  <c:v>3.8133792796802419</c:v>
                </c:pt>
                <c:pt idx="2706">
                  <c:v>3.7814938716489439</c:v>
                </c:pt>
                <c:pt idx="2707">
                  <c:v>3.7482793493355042</c:v>
                </c:pt>
                <c:pt idx="2708">
                  <c:v>3.7137190275372105</c:v>
                </c:pt>
                <c:pt idx="2709">
                  <c:v>3.6777974259069883</c:v>
                </c:pt>
                <c:pt idx="2710">
                  <c:v>3.6405003185880265</c:v>
                </c:pt>
                <c:pt idx="2711">
                  <c:v>3.6018147804847782</c:v>
                </c:pt>
                <c:pt idx="2712">
                  <c:v>3.5617292298655534</c:v>
                </c:pt>
                <c:pt idx="2713">
                  <c:v>3.5202334670123947</c:v>
                </c:pt>
                <c:pt idx="2714">
                  <c:v>3.4773187086565613</c:v>
                </c:pt>
                <c:pt idx="2715">
                  <c:v>3.4329776179609164</c:v>
                </c:pt>
                <c:pt idx="2716">
                  <c:v>3.3872043298435339</c:v>
                </c:pt>
                <c:pt idx="2717">
                  <c:v>3.3399944714614787</c:v>
                </c:pt>
                <c:pt idx="2718">
                  <c:v>3.2913451777128162</c:v>
                </c:pt>
                <c:pt idx="2719">
                  <c:v>3.2412551016444247</c:v>
                </c:pt>
                <c:pt idx="2720">
                  <c:v>3.1897244196911552</c:v>
                </c:pt>
                <c:pt idx="2721">
                  <c:v>3.1367548317107796</c:v>
                </c:pt>
                <c:pt idx="2722">
                  <c:v>3.0823495558114633</c:v>
                </c:pt>
                <c:pt idx="2723">
                  <c:v>3.0265133180107879</c:v>
                </c:pt>
                <c:pt idx="2724">
                  <c:v>2.9692523367996113</c:v>
                </c:pt>
                <c:pt idx="2725">
                  <c:v>2.9105743027196058</c:v>
                </c:pt>
                <c:pt idx="2726">
                  <c:v>2.8504883531006913</c:v>
                </c:pt>
                <c:pt idx="2727">
                  <c:v>2.7890050421337302</c:v>
                </c:pt>
                <c:pt idx="2728">
                  <c:v>2.726136306487164</c:v>
                </c:pt>
                <c:pt idx="2729">
                  <c:v>2.6618954267042394</c:v>
                </c:pt>
                <c:pt idx="2730">
                  <c:v>2.5962969846425472</c:v>
                </c:pt>
                <c:pt idx="2731">
                  <c:v>2.5293568172393583</c:v>
                </c:pt>
                <c:pt idx="2732">
                  <c:v>2.4610919669076576</c:v>
                </c:pt>
                <c:pt idx="2733">
                  <c:v>2.3915206288824371</c:v>
                </c:pt>
                <c:pt idx="2734">
                  <c:v>2.3206620958484421</c:v>
                </c:pt>
                <c:pt idx="2735">
                  <c:v>2.2485367001933785</c:v>
                </c:pt>
                <c:pt idx="2736">
                  <c:v>2.1751657542315068</c:v>
                </c:pt>
                <c:pt idx="2737">
                  <c:v>2.1005714887484999</c:v>
                </c:pt>
                <c:pt idx="2738">
                  <c:v>2.0247769902170285</c:v>
                </c:pt>
                <c:pt idx="2739">
                  <c:v>1.9478061370262989</c:v>
                </c:pt>
                <c:pt idx="2740">
                  <c:v>1.8696835350655661</c:v>
                </c:pt>
                <c:pt idx="2741">
                  <c:v>1.7904344529888108</c:v>
                </c:pt>
                <c:pt idx="2742">
                  <c:v>1.7100847574777913</c:v>
                </c:pt>
                <c:pt idx="2743">
                  <c:v>1.6286608488052565</c:v>
                </c:pt>
                <c:pt idx="2744">
                  <c:v>1.5461895969863271</c:v>
                </c:pt>
                <c:pt idx="2745">
                  <c:v>1.4626982787846476</c:v>
                </c:pt>
                <c:pt idx="2746">
                  <c:v>1.3782145158252894</c:v>
                </c:pt>
                <c:pt idx="2747">
                  <c:v>1.2927662140427589</c:v>
                </c:pt>
                <c:pt idx="2748">
                  <c:v>1.2063815046750943</c:v>
                </c:pt>
                <c:pt idx="2749">
                  <c:v>1.1190886869898924</c:v>
                </c:pt>
                <c:pt idx="2750">
                  <c:v>1.0309161729127905</c:v>
                </c:pt>
                <c:pt idx="2751">
                  <c:v>0.94189243369936437</c:v>
                </c:pt>
                <c:pt idx="2752">
                  <c:v>0.85204594877864637</c:v>
                </c:pt>
                <c:pt idx="2753">
                  <c:v>0.76140515687093246</c:v>
                </c:pt>
                <c:pt idx="2754">
                  <c:v>0.66999840946302514</c:v>
                </c:pt>
                <c:pt idx="2755">
                  <c:v>0.5778539267063838</c:v>
                </c:pt>
                <c:pt idx="2756">
                  <c:v>0.48499975578497978</c:v>
                </c:pt>
                <c:pt idx="2757">
                  <c:v>0.39146373178037808</c:v>
                </c:pt>
                <c:pt idx="2758">
                  <c:v>0.29727344104948361</c:v>
                </c:pt>
                <c:pt idx="2759">
                  <c:v>0.20245618710904212</c:v>
                </c:pt>
                <c:pt idx="2760">
                  <c:v>0.10703895901543194</c:v>
                </c:pt>
                <c:pt idx="2761">
                  <c:v>1.1048402206671228E-2</c:v>
                </c:pt>
                <c:pt idx="2762">
                  <c:v>-8.5489208229767563E-2</c:v>
                </c:pt>
                <c:pt idx="2763">
                  <c:v>-0.18254799191619542</c:v>
                </c:pt>
                <c:pt idx="2764">
                  <c:v>-0.28010248522856457</c:v>
                </c:pt>
                <c:pt idx="2765">
                  <c:v>-0.37812766109296819</c:v>
                </c:pt>
                <c:pt idx="2766">
                  <c:v>-0.47659894660693503</c:v>
                </c:pt>
                <c:pt idx="2767">
                  <c:v>-0.57549223856688836</c:v>
                </c:pt>
                <c:pt idx="2768">
                  <c:v>-0.67478391698322093</c:v>
                </c:pt>
                <c:pt idx="2769">
                  <c:v>-0.77445085667224456</c:v>
                </c:pt>
                <c:pt idx="2770">
                  <c:v>-0.87447043701406646</c:v>
                </c:pt>
                <c:pt idx="2771">
                  <c:v>-0.97482054996769296</c:v>
                </c:pt>
                <c:pt idx="2772">
                  <c:v>-1.0754796064383119</c:v>
                </c:pt>
                <c:pt idx="2773">
                  <c:v>-1.1764265410887418</c:v>
                </c:pt>
                <c:pt idx="2774">
                  <c:v>-1.2776408156870247</c:v>
                </c:pt>
                <c:pt idx="2775">
                  <c:v>-1.3791024210863314</c:v>
                </c:pt>
                <c:pt idx="2776">
                  <c:v>-1.4807918779239129</c:v>
                </c:pt>
                <c:pt idx="2777">
                  <c:v>-1.5826902361314987</c:v>
                </c:pt>
                <c:pt idx="2778">
                  <c:v>-1.684779073343764</c:v>
                </c:pt>
                <c:pt idx="2779">
                  <c:v>-1.7870404922880401</c:v>
                </c:pt>
                <c:pt idx="2780">
                  <c:v>-1.8894571172406729</c:v>
                </c:pt>
                <c:pt idx="2781">
                  <c:v>-1.9920120896265205</c:v>
                </c:pt>
                <c:pt idx="2782">
                  <c:v>-2.0946890628387731</c:v>
                </c:pt>
                <c:pt idx="2783">
                  <c:v>-2.1974721963534454</c:v>
                </c:pt>
                <c:pt idx="2784">
                  <c:v>-2.3003461492054416</c:v>
                </c:pt>
                <c:pt idx="2785">
                  <c:v>-2.4032960728962145</c:v>
                </c:pt>
                <c:pt idx="2786">
                  <c:v>-2.5063076037921626</c:v>
                </c:pt>
                <c:pt idx="2787">
                  <c:v>-2.6093668550766678</c:v>
                </c:pt>
                <c:pt idx="2788">
                  <c:v>-2.7124604083100143</c:v>
                </c:pt>
                <c:pt idx="2789">
                  <c:v>-2.815575304650801</c:v>
                </c:pt>
                <c:pt idx="2790">
                  <c:v>-2.9186990357885407</c:v>
                </c:pt>
                <c:pt idx="2791">
                  <c:v>-3.0218195346327863</c:v>
                </c:pt>
                <c:pt idx="2792">
                  <c:v>-3.1249251658040578</c:v>
                </c:pt>
                <c:pt idx="2793">
                  <c:v>-3.2280047159644436</c:v>
                </c:pt>
                <c:pt idx="2794">
                  <c:v>-3.3310473840271322</c:v>
                </c:pt>
                <c:pt idx="2795">
                  <c:v>-3.4340427712782624</c:v>
                </c:pt>
                <c:pt idx="2796">
                  <c:v>-3.5369808714433209</c:v>
                </c:pt>
                <c:pt idx="2797">
                  <c:v>-3.6398520607261595</c:v>
                </c:pt>
                <c:pt idx="2798">
                  <c:v>-3.7426470878503295</c:v>
                </c:pt>
                <c:pt idx="2799">
                  <c:v>-3.8453570641231321</c:v>
                </c:pt>
                <c:pt idx="2800">
                  <c:v>-3.9479734535473239</c:v>
                </c:pt>
                <c:pt idx="2801">
                  <c:v>-4.0504880630004498</c:v>
                </c:pt>
                <c:pt idx="2802">
                  <c:v>-4.1528930324977038</c:v>
                </c:pt>
                <c:pt idx="2803">
                  <c:v>-4.2551808255581705</c:v>
                </c:pt>
                <c:pt idx="2804">
                  <c:v>-4.3573442196849959</c:v>
                </c:pt>
                <c:pt idx="2805">
                  <c:v>-4.4593762969748436</c:v>
                </c:pt>
                <c:pt idx="2806">
                  <c:v>-4.5612704348684598</c:v>
                </c:pt>
                <c:pt idx="2807">
                  <c:v>-4.6630202970495809</c:v>
                </c:pt>
                <c:pt idx="2808">
                  <c:v>-4.7646198245034181</c:v>
                </c:pt>
                <c:pt idx="2809">
                  <c:v>-4.8660632267408506</c:v>
                </c:pt>
                <c:pt idx="2810">
                  <c:v>-4.9673449731946491</c:v>
                </c:pt>
                <c:pt idx="2811">
                  <c:v>-5.0684597847937862</c:v>
                </c:pt>
                <c:pt idx="2812">
                  <c:v>-5.169402625717753</c:v>
                </c:pt>
                <c:pt idx="2813">
                  <c:v>-5.270168695338163</c:v>
                </c:pt>
                <c:pt idx="2814">
                  <c:v>-5.3707534203457916</c:v>
                </c:pt>
                <c:pt idx="2815">
                  <c:v>-5.4711524470681976</c:v>
                </c:pt>
                <c:pt idx="2816">
                  <c:v>-5.571361633977352</c:v>
                </c:pt>
                <c:pt idx="2817">
                  <c:v>-5.6713770443880387</c:v>
                </c:pt>
                <c:pt idx="2818">
                  <c:v>-5.7711949393471684</c:v>
                </c:pt>
                <c:pt idx="2819">
                  <c:v>-5.8708117707145524</c:v>
                </c:pt>
                <c:pt idx="2820">
                  <c:v>-5.9702241744310118</c:v>
                </c:pt>
                <c:pt idx="2821">
                  <c:v>-6.069428963976212</c:v>
                </c:pt>
                <c:pt idx="2822">
                  <c:v>-6.168423124011305</c:v>
                </c:pt>
                <c:pt idx="2823">
                  <c:v>-6.2672038042070399</c:v>
                </c:pt>
                <c:pt idx="2824">
                  <c:v>-6.3657683132524223</c:v>
                </c:pt>
                <c:pt idx="2825">
                  <c:v>-6.46411411304297</c:v>
                </c:pt>
                <c:pt idx="2826">
                  <c:v>-6.5622388130451785</c:v>
                </c:pt>
                <c:pt idx="2827">
                  <c:v>-6.6601401648343259</c:v>
                </c:pt>
                <c:pt idx="2828">
                  <c:v>-6.7578160568019019</c:v>
                </c:pt>
                <c:pt idx="2829">
                  <c:v>-6.8552645090306576</c:v>
                </c:pt>
                <c:pt idx="2830">
                  <c:v>-6.9524836683315039</c:v>
                </c:pt>
                <c:pt idx="2831">
                  <c:v>-7.0494718034424908</c:v>
                </c:pt>
                <c:pt idx="2832">
                  <c:v>-7.1462273003814571</c:v>
                </c:pt>
                <c:pt idx="2833">
                  <c:v>-7.2427486579530118</c:v>
                </c:pt>
                <c:pt idx="2834">
                  <c:v>-7.3390344834039203</c:v>
                </c:pt>
                <c:pt idx="2835">
                  <c:v>-7.4350834882237304</c:v>
                </c:pt>
                <c:pt idx="2836">
                  <c:v>-7.5308944840863727</c:v>
                </c:pt>
                <c:pt idx="2837">
                  <c:v>-7.6264663789305107</c:v>
                </c:pt>
                <c:pt idx="2838">
                  <c:v>-7.7217981731733589</c:v>
                </c:pt>
                <c:pt idx="2839">
                  <c:v>-7.8168889560549104</c:v>
                </c:pt>
                <c:pt idx="2840">
                  <c:v>-7.9117379021088592</c:v>
                </c:pt>
                <c:pt idx="2841">
                  <c:v>-8.0063442677570826</c:v>
                </c:pt>
                <c:pt idx="2842">
                  <c:v>-8.1007073880232419</c:v>
                </c:pt>
                <c:pt idx="2843">
                  <c:v>-8.1948266733627531</c:v>
                </c:pt>
                <c:pt idx="2844">
                  <c:v>-8.2887016066048353</c:v>
                </c:pt>
                <c:pt idx="2845">
                  <c:v>-8.3823317400038473</c:v>
                </c:pt>
                <c:pt idx="2846">
                  <c:v>-8.4757166923969738</c:v>
                </c:pt>
                <c:pt idx="2847">
                  <c:v>-8.5688561464635384</c:v>
                </c:pt>
                <c:pt idx="2848">
                  <c:v>-8.6617498460841418</c:v>
                </c:pt>
                <c:pt idx="2849">
                  <c:v>-8.7543975937953178</c:v>
                </c:pt>
                <c:pt idx="2850">
                  <c:v>-8.8467992483382503</c:v>
                </c:pt>
                <c:pt idx="2851">
                  <c:v>-8.9389547222959003</c:v>
                </c:pt>
                <c:pt idx="2852">
                  <c:v>-9.0308639798186121</c:v>
                </c:pt>
                <c:pt idx="2853">
                  <c:v>-9.1225270344332294</c:v>
                </c:pt>
                <c:pt idx="2854">
                  <c:v>-9.2139439469331919</c:v>
                </c:pt>
                <c:pt idx="2855">
                  <c:v>-9.3051148233479957</c:v>
                </c:pt>
                <c:pt idx="2856">
                  <c:v>-9.396039812988537</c:v>
                </c:pt>
                <c:pt idx="2857">
                  <c:v>-9.4867191065646956</c:v>
                </c:pt>
                <c:pt idx="2858">
                  <c:v>-9.5771529343754942</c:v>
                </c:pt>
                <c:pt idx="2859">
                  <c:v>-9.6673415645666712</c:v>
                </c:pt>
                <c:pt idx="2860">
                  <c:v>-9.7572853014544965</c:v>
                </c:pt>
                <c:pt idx="2861">
                  <c:v>-9.846984483912685</c:v>
                </c:pt>
                <c:pt idx="2862">
                  <c:v>-9.9364394838228645</c:v>
                </c:pt>
                <c:pt idx="2863">
                  <c:v>-10.025650704581714</c:v>
                </c:pt>
                <c:pt idx="2864">
                  <c:v>-10.114618579667326</c:v>
                </c:pt>
                <c:pt idx="2865">
                  <c:v>-10.20334357126049</c:v>
                </c:pt>
                <c:pt idx="2866">
                  <c:v>-10.291826168918337</c:v>
                </c:pt>
                <c:pt idx="2867">
                  <c:v>-10.380066888300242</c:v>
                </c:pt>
                <c:pt idx="2868">
                  <c:v>-10.468066269943151</c:v>
                </c:pt>
                <c:pt idx="2869">
                  <c:v>-10.555824878084225</c:v>
                </c:pt>
                <c:pt idx="2870">
                  <c:v>-10.64334329953005</c:v>
                </c:pt>
                <c:pt idx="2871">
                  <c:v>-10.730622142569711</c:v>
                </c:pt>
                <c:pt idx="2872">
                  <c:v>-10.817662035930786</c:v>
                </c:pt>
                <c:pt idx="2873">
                  <c:v>-10.904463627777218</c:v>
                </c:pt>
                <c:pt idx="2874">
                  <c:v>-10.991027584745163</c:v>
                </c:pt>
                <c:pt idx="2875">
                  <c:v>-11.077354591019104</c:v>
                </c:pt>
                <c:pt idx="2876">
                  <c:v>-11.163445347442938</c:v>
                </c:pt>
                <c:pt idx="2877">
                  <c:v>-11.249300570668648</c:v>
                </c:pt>
                <c:pt idx="2878">
                  <c:v>-11.334920992336414</c:v>
                </c:pt>
                <c:pt idx="2879">
                  <c:v>-11.420307358290223</c:v>
                </c:pt>
                <c:pt idx="2880">
                  <c:v>-11.505460427823744</c:v>
                </c:pt>
                <c:pt idx="2881">
                  <c:v>-11.590380972956666</c:v>
                </c:pt>
                <c:pt idx="2882">
                  <c:v>-11.675069777741243</c:v>
                </c:pt>
                <c:pt idx="2883">
                  <c:v>-11.759527637596266</c:v>
                </c:pt>
                <c:pt idx="2884">
                  <c:v>-11.843755358668842</c:v>
                </c:pt>
                <c:pt idx="2885">
                  <c:v>-11.927753757221923</c:v>
                </c:pt>
                <c:pt idx="2886">
                  <c:v>-12.011523659047459</c:v>
                </c:pt>
                <c:pt idx="2887">
                  <c:v>-12.095065898903439</c:v>
                </c:pt>
                <c:pt idx="2888">
                  <c:v>-12.178381319974408</c:v>
                </c:pt>
                <c:pt idx="2889">
                  <c:v>-12.261470773355223</c:v>
                </c:pt>
                <c:pt idx="2890">
                  <c:v>-12.344335117554637</c:v>
                </c:pt>
                <c:pt idx="2891">
                  <c:v>-12.426975218021802</c:v>
                </c:pt>
                <c:pt idx="2892">
                  <c:v>-12.509391946691064</c:v>
                </c:pt>
                <c:pt idx="2893">
                  <c:v>-12.591586181547211</c:v>
                </c:pt>
                <c:pt idx="2894">
                  <c:v>-12.673558806208867</c:v>
                </c:pt>
                <c:pt idx="2895">
                  <c:v>-12.755310709529102</c:v>
                </c:pt>
                <c:pt idx="2896">
                  <c:v>-12.836842785214648</c:v>
                </c:pt>
                <c:pt idx="2897">
                  <c:v>-12.918155931459632</c:v>
                </c:pt>
                <c:pt idx="2898">
                  <c:v>-12.999251050597273</c:v>
                </c:pt>
                <c:pt idx="2899">
                  <c:v>-13.080129048765414</c:v>
                </c:pt>
                <c:pt idx="2900">
                  <c:v>-13.160790835586972</c:v>
                </c:pt>
                <c:pt idx="2901">
                  <c:v>-13.241237323864905</c:v>
                </c:pt>
                <c:pt idx="2902">
                  <c:v>-13.321469429290742</c:v>
                </c:pt>
                <c:pt idx="2903">
                  <c:v>-13.401488070165279</c:v>
                </c:pt>
                <c:pt idx="2904">
                  <c:v>-13.481294167133647</c:v>
                </c:pt>
                <c:pt idx="2905">
                  <c:v>-13.560888642929934</c:v>
                </c:pt>
                <c:pt idx="2906">
                  <c:v>-13.640272422135858</c:v>
                </c:pt>
                <c:pt idx="2907">
                  <c:v>-13.71944643094939</c:v>
                </c:pt>
                <c:pt idx="2908">
                  <c:v>-13.798411596963422</c:v>
                </c:pt>
                <c:pt idx="2909">
                  <c:v>-13.877168848956433</c:v>
                </c:pt>
                <c:pt idx="2910">
                  <c:v>-13.955719116691592</c:v>
                </c:pt>
                <c:pt idx="2911">
                  <c:v>-14.034063330726552</c:v>
                </c:pt>
                <c:pt idx="2912">
                  <c:v>-14.112202422231304</c:v>
                </c:pt>
                <c:pt idx="2913">
                  <c:v>-14.190137322815035</c:v>
                </c:pt>
                <c:pt idx="2914">
                  <c:v>-14.267868964362616</c:v>
                </c:pt>
                <c:pt idx="2915">
                  <c:v>-14.345398278877317</c:v>
                </c:pt>
                <c:pt idx="2916">
                  <c:v>-14.422726198333129</c:v>
                </c:pt>
                <c:pt idx="2917">
                  <c:v>-14.499853654533041</c:v>
                </c:pt>
                <c:pt idx="2918">
                  <c:v>-14.576781578975552</c:v>
                </c:pt>
                <c:pt idx="2919">
                  <c:v>-14.653510902727726</c:v>
                </c:pt>
                <c:pt idx="2920">
                  <c:v>-14.73004255630479</c:v>
                </c:pt>
                <c:pt idx="2921">
                  <c:v>-14.806377469556109</c:v>
                </c:pt>
                <c:pt idx="2922">
                  <c:v>-14.882516571557558</c:v>
                </c:pt>
                <c:pt idx="2923">
                  <c:v>-14.958460790509658</c:v>
                </c:pt>
                <c:pt idx="2924">
                  <c:v>-15.034211053640833</c:v>
                </c:pt>
                <c:pt idx="2925">
                  <c:v>-15.109768287116989</c:v>
                </c:pt>
                <c:pt idx="2926">
                  <c:v>-15.185133415955326</c:v>
                </c:pt>
                <c:pt idx="2927">
                  <c:v>-15.260307363943902</c:v>
                </c:pt>
                <c:pt idx="2928">
                  <c:v>-15.335291053566021</c:v>
                </c:pt>
                <c:pt idx="2929">
                  <c:v>-15.410085405927633</c:v>
                </c:pt>
                <c:pt idx="2930">
                  <c:v>-15.484691340691912</c:v>
                </c:pt>
                <c:pt idx="2931">
                  <c:v>-15.559109776015397</c:v>
                </c:pt>
                <c:pt idx="2932">
                  <c:v>-15.633341628489529</c:v>
                </c:pt>
                <c:pt idx="2933">
                  <c:v>-15.707387813086218</c:v>
                </c:pt>
                <c:pt idx="2934">
                  <c:v>-15.781249243106036</c:v>
                </c:pt>
                <c:pt idx="2935">
                  <c:v>-15.854926830131056</c:v>
                </c:pt>
                <c:pt idx="2936">
                  <c:v>-15.928421483980637</c:v>
                </c:pt>
                <c:pt idx="2937">
                  <c:v>-16.001734112670661</c:v>
                </c:pt>
                <c:pt idx="2938">
                  <c:v>-16.074865622375338</c:v>
                </c:pt>
                <c:pt idx="2939">
                  <c:v>-16.147816917392905</c:v>
                </c:pt>
                <c:pt idx="2940">
                  <c:v>-16.220588900113142</c:v>
                </c:pt>
                <c:pt idx="2941">
                  <c:v>-16.293182470989073</c:v>
                </c:pt>
                <c:pt idx="2942">
                  <c:v>-16.365598528509587</c:v>
                </c:pt>
                <c:pt idx="2943">
                  <c:v>-16.43783796917581</c:v>
                </c:pt>
                <c:pt idx="2944">
                  <c:v>-16.509901687479548</c:v>
                </c:pt>
                <c:pt idx="2945">
                  <c:v>-16.58179057588362</c:v>
                </c:pt>
                <c:pt idx="2946">
                  <c:v>-16.653505524805293</c:v>
                </c:pt>
                <c:pt idx="2947">
                  <c:v>-16.725047422600564</c:v>
                </c:pt>
                <c:pt idx="2948">
                  <c:v>-16.796417155551516</c:v>
                </c:pt>
                <c:pt idx="2949">
                  <c:v>-16.867615607855239</c:v>
                </c:pt>
                <c:pt idx="2950">
                  <c:v>-16.938643661614567</c:v>
                </c:pt>
                <c:pt idx="2951">
                  <c:v>-17.00950219683002</c:v>
                </c:pt>
                <c:pt idx="2952">
                  <c:v>-17.080192091394373</c:v>
                </c:pt>
                <c:pt idx="2953">
                  <c:v>-17.150714221088425</c:v>
                </c:pt>
                <c:pt idx="2954">
                  <c:v>-17.221069459577812</c:v>
                </c:pt>
                <c:pt idx="2955">
                  <c:v>-17.291258678411758</c:v>
                </c:pt>
                <c:pt idx="2956">
                  <c:v>-17.361282747023196</c:v>
                </c:pt>
                <c:pt idx="2957">
                  <c:v>-17.431142532729766</c:v>
                </c:pt>
                <c:pt idx="2958">
                  <c:v>-17.500838900736625</c:v>
                </c:pt>
                <c:pt idx="2959">
                  <c:v>-17.57037271414012</c:v>
                </c:pt>
                <c:pt idx="2960">
                  <c:v>-17.639744833932138</c:v>
                </c:pt>
                <c:pt idx="2961">
                  <c:v>-17.708956119006508</c:v>
                </c:pt>
                <c:pt idx="2962">
                  <c:v>-17.778007426165455</c:v>
                </c:pt>
                <c:pt idx="2963">
                  <c:v>-17.846899610127679</c:v>
                </c:pt>
                <c:pt idx="2964">
                  <c:v>-17.915633523536684</c:v>
                </c:pt>
                <c:pt idx="2965">
                  <c:v>-17.984210016970763</c:v>
                </c:pt>
                <c:pt idx="2966">
                  <c:v>-18.052629938952805</c:v>
                </c:pt>
                <c:pt idx="2967">
                  <c:v>-18.120894135962033</c:v>
                </c:pt>
                <c:pt idx="2968">
                  <c:v>-18.189003452444918</c:v>
                </c:pt>
                <c:pt idx="2969">
                  <c:v>-18.256958730828469</c:v>
                </c:pt>
                <c:pt idx="2970">
                  <c:v>-18.324760811532744</c:v>
                </c:pt>
                <c:pt idx="2971">
                  <c:v>-18.392410532984918</c:v>
                </c:pt>
                <c:pt idx="2972">
                  <c:v>-18.459908731632993</c:v>
                </c:pt>
                <c:pt idx="2973">
                  <c:v>-18.527256241961233</c:v>
                </c:pt>
                <c:pt idx="2974">
                  <c:v>-18.594453896504707</c:v>
                </c:pt>
                <c:pt idx="2975">
                  <c:v>-18.661502525865178</c:v>
                </c:pt>
                <c:pt idx="2976">
                  <c:v>-18.728402958727465</c:v>
                </c:pt>
                <c:pt idx="2977">
                  <c:v>-18.795156021875393</c:v>
                </c:pt>
                <c:pt idx="2978">
                  <c:v>-18.861762540208964</c:v>
                </c:pt>
                <c:pt idx="2979">
                  <c:v>-18.9282233367611</c:v>
                </c:pt>
                <c:pt idx="2980">
                  <c:v>-18.994539232715869</c:v>
                </c:pt>
                <c:pt idx="2981">
                  <c:v>-19.060711047424938</c:v>
                </c:pt>
                <c:pt idx="2982">
                  <c:v>-19.126739598426745</c:v>
                </c:pt>
                <c:pt idx="2983">
                  <c:v>-19.192625701464252</c:v>
                </c:pt>
                <c:pt idx="2984">
                  <c:v>-19.258370170502378</c:v>
                </c:pt>
                <c:pt idx="2985">
                  <c:v>-19.323973817748342</c:v>
                </c:pt>
                <c:pt idx="2986">
                  <c:v>-19.389437453668712</c:v>
                </c:pt>
                <c:pt idx="2987">
                  <c:v>-19.454761887009209</c:v>
                </c:pt>
                <c:pt idx="2988">
                  <c:v>-19.519947924813415</c:v>
                </c:pt>
                <c:pt idx="2989">
                  <c:v>-19.584996372441598</c:v>
                </c:pt>
                <c:pt idx="2990">
                  <c:v>-19.649908033590023</c:v>
                </c:pt>
                <c:pt idx="2991">
                  <c:v>-19.714683710310126</c:v>
                </c:pt>
                <c:pt idx="2992">
                  <c:v>-19.779324203027755</c:v>
                </c:pt>
                <c:pt idx="2993">
                  <c:v>-19.843830310562403</c:v>
                </c:pt>
                <c:pt idx="2994">
                  <c:v>-19.908202830146656</c:v>
                </c:pt>
                <c:pt idx="2995">
                  <c:v>-19.972442557444911</c:v>
                </c:pt>
                <c:pt idx="2996">
                  <c:v>-20.036550286573451</c:v>
                </c:pt>
                <c:pt idx="2997">
                  <c:v>-20.100526810118801</c:v>
                </c:pt>
                <c:pt idx="2998">
                  <c:v>-20.16437291915766</c:v>
                </c:pt>
                <c:pt idx="2999">
                  <c:v>-20.228089403275554</c:v>
                </c:pt>
                <c:pt idx="3000">
                  <c:v>-20.291677050586088</c:v>
                </c:pt>
                <c:pt idx="3001">
                  <c:v>-20.355136647750047</c:v>
                </c:pt>
                <c:pt idx="3002">
                  <c:v>-20.418468979994064</c:v>
                </c:pt>
                <c:pt idx="3003">
                  <c:v>-20.481674831129336</c:v>
                </c:pt>
                <c:pt idx="3004">
                  <c:v>-20.54475498357078</c:v>
                </c:pt>
                <c:pt idx="3005">
                  <c:v>-20.607710218355159</c:v>
                </c:pt>
                <c:pt idx="3006">
                  <c:v>-20.670541315159994</c:v>
                </c:pt>
                <c:pt idx="3007">
                  <c:v>-20.733249052321124</c:v>
                </c:pt>
                <c:pt idx="3008">
                  <c:v>-20.795834206851872</c:v>
                </c:pt>
                <c:pt idx="3009">
                  <c:v>-20.858297554460201</c:v>
                </c:pt>
                <c:pt idx="3010">
                  <c:v>-20.920639869566973</c:v>
                </c:pt>
                <c:pt idx="3011">
                  <c:v>-20.982861925324062</c:v>
                </c:pt>
                <c:pt idx="3012">
                  <c:v>-21.044964493630857</c:v>
                </c:pt>
                <c:pt idx="3013">
                  <c:v>-21.106948345152695</c:v>
                </c:pt>
                <c:pt idx="3014">
                  <c:v>-21.168814249337302</c:v>
                </c:pt>
                <c:pt idx="3015">
                  <c:v>-21.23056297443231</c:v>
                </c:pt>
                <c:pt idx="3016">
                  <c:v>-21.292195287501684</c:v>
                </c:pt>
                <c:pt idx="3017">
                  <c:v>-21.353711954442424</c:v>
                </c:pt>
                <c:pt idx="3018">
                  <c:v>-21.415113740001068</c:v>
                </c:pt>
                <c:pt idx="3019">
                  <c:v>-21.476401407789677</c:v>
                </c:pt>
                <c:pt idx="3020">
                  <c:v>-21.537575720302215</c:v>
                </c:pt>
                <c:pt idx="3021">
                  <c:v>-21.598637438929757</c:v>
                </c:pt>
                <c:pt idx="3022">
                  <c:v>-21.659587323976442</c:v>
                </c:pt>
                <c:pt idx="3023">
                  <c:v>-21.720426134674806</c:v>
                </c:pt>
                <c:pt idx="3024">
                  <c:v>-21.78115462920055</c:v>
                </c:pt>
                <c:pt idx="3025">
                  <c:v>-21.841773564687848</c:v>
                </c:pt>
                <c:pt idx="3026">
                  <c:v>-21.902283697243739</c:v>
                </c:pt>
                <c:pt idx="3027">
                  <c:v>-21.962685781962467</c:v>
                </c:pt>
                <c:pt idx="3028">
                  <c:v>-22.022980572939801</c:v>
                </c:pt>
                <c:pt idx="3029">
                  <c:v>-22.083168823286833</c:v>
                </c:pt>
                <c:pt idx="3030">
                  <c:v>-22.14325128514405</c:v>
                </c:pt>
                <c:pt idx="3031">
                  <c:v>-22.203228709694312</c:v>
                </c:pt>
                <c:pt idx="3032">
                  <c:v>-22.263101847176323</c:v>
                </c:pt>
                <c:pt idx="3033">
                  <c:v>-22.322871446897445</c:v>
                </c:pt>
                <c:pt idx="3034">
                  <c:v>-22.382538257246832</c:v>
                </c:pt>
                <c:pt idx="3035">
                  <c:v>-22.442103025707233</c:v>
                </c:pt>
                <c:pt idx="3036">
                  <c:v>-22.501566498867874</c:v>
                </c:pt>
                <c:pt idx="3037">
                  <c:v>-22.560929422436008</c:v>
                </c:pt>
                <c:pt idx="3038">
                  <c:v>-22.620192541248993</c:v>
                </c:pt>
                <c:pt idx="3039">
                  <c:v>-22.679356599285171</c:v>
                </c:pt>
                <c:pt idx="3040">
                  <c:v>-22.738422339676131</c:v>
                </c:pt>
                <c:pt idx="3041">
                  <c:v>-22.797390504716539</c:v>
                </c:pt>
                <c:pt idx="3042">
                  <c:v>-22.85626183587582</c:v>
                </c:pt>
                <c:pt idx="3043">
                  <c:v>-22.915037073808058</c:v>
                </c:pt>
                <c:pt idx="3044">
                  <c:v>-22.97371695836231</c:v>
                </c:pt>
                <c:pt idx="3045">
                  <c:v>-23.032302228592975</c:v>
                </c:pt>
                <c:pt idx="3046">
                  <c:v>-23.090793622768942</c:v>
                </c:pt>
                <c:pt idx="3047">
                  <c:v>-23.149191878383654</c:v>
                </c:pt>
                <c:pt idx="3048">
                  <c:v>-23.207497732163848</c:v>
                </c:pt>
                <c:pt idx="3049">
                  <c:v>-23.265711920079092</c:v>
                </c:pt>
                <c:pt idx="3050">
                  <c:v>-23.323835177349785</c:v>
                </c:pt>
                <c:pt idx="3051">
                  <c:v>-23.381868238456413</c:v>
                </c:pt>
                <c:pt idx="3052">
                  <c:v>-23.439811837147339</c:v>
                </c:pt>
                <c:pt idx="3053">
                  <c:v>-23.497666706446765</c:v>
                </c:pt>
                <c:pt idx="3054">
                  <c:v>-23.555433578662939</c:v>
                </c:pt>
                <c:pt idx="3055">
                  <c:v>-23.613113185395143</c:v>
                </c:pt>
                <c:pt idx="3056">
                  <c:v>-23.670706257541223</c:v>
                </c:pt>
                <c:pt idx="3057">
                  <c:v>-23.728213525304778</c:v>
                </c:pt>
                <c:pt idx="3058">
                  <c:v>-23.785635718201487</c:v>
                </c:pt>
                <c:pt idx="3059">
                  <c:v>-23.84297356506611</c:v>
                </c:pt>
                <c:pt idx="3060">
                  <c:v>-23.90022779405858</c:v>
                </c:pt>
                <c:pt idx="3061">
                  <c:v>-23.957399132670162</c:v>
                </c:pt>
                <c:pt idx="3062">
                  <c:v>-24.014488307729071</c:v>
                </c:pt>
                <c:pt idx="3063">
                  <c:v>-24.071496045406665</c:v>
                </c:pt>
                <c:pt idx="3064">
                  <c:v>-24.128423071222031</c:v>
                </c:pt>
                <c:pt idx="3065">
                  <c:v>-24.185270110047675</c:v>
                </c:pt>
                <c:pt idx="3066">
                  <c:v>-24.242037886114215</c:v>
                </c:pt>
                <c:pt idx="3067">
                  <c:v>-24.298727123015542</c:v>
                </c:pt>
                <c:pt idx="3068">
                  <c:v>-24.355338543712147</c:v>
                </c:pt>
                <c:pt idx="3069">
                  <c:v>-24.411872870536872</c:v>
                </c:pt>
                <c:pt idx="3070">
                  <c:v>-24.468330825197583</c:v>
                </c:pt>
                <c:pt idx="3071">
                  <c:v>-24.524713128781922</c:v>
                </c:pt>
                <c:pt idx="3072">
                  <c:v>-24.581020501760314</c:v>
                </c:pt>
                <c:pt idx="3073">
                  <c:v>-24.637253663989704</c:v>
                </c:pt>
                <c:pt idx="3074">
                  <c:v>-24.693413334716251</c:v>
                </c:pt>
                <c:pt idx="3075">
                  <c:v>-24.749500232578786</c:v>
                </c:pt>
                <c:pt idx="3076">
                  <c:v>-24.80551507561124</c:v>
                </c:pt>
                <c:pt idx="3077">
                  <c:v>-24.861458581245103</c:v>
                </c:pt>
                <c:pt idx="3078">
                  <c:v>-24.917331466311957</c:v>
                </c:pt>
                <c:pt idx="3079">
                  <c:v>-24.973134447045492</c:v>
                </c:pt>
                <c:pt idx="3080">
                  <c:v>-25.028868239083057</c:v>
                </c:pt>
                <c:pt idx="3081">
                  <c:v>-25.084533557468077</c:v>
                </c:pt>
                <c:pt idx="3082">
                  <c:v>-25.140131116650934</c:v>
                </c:pt>
                <c:pt idx="3083">
                  <c:v>-25.195661630490406</c:v>
                </c:pt>
                <c:pt idx="3084">
                  <c:v>-25.251125812255019</c:v>
                </c:pt>
                <c:pt idx="3085">
                  <c:v>-25.306524374623642</c:v>
                </c:pt>
                <c:pt idx="3086">
                  <c:v>-25.361858029686122</c:v>
                </c:pt>
                <c:pt idx="3087">
                  <c:v>-25.417127488944566</c:v>
                </c:pt>
                <c:pt idx="3088">
                  <c:v>-25.47233346331247</c:v>
                </c:pt>
                <c:pt idx="3089">
                  <c:v>-25.527476663116055</c:v>
                </c:pt>
                <c:pt idx="3090">
                  <c:v>-25.58255779809344</c:v>
                </c:pt>
                <c:pt idx="3091">
                  <c:v>-25.637577577394755</c:v>
                </c:pt>
                <c:pt idx="3092">
                  <c:v>-25.692536709581773</c:v>
                </c:pt>
                <c:pt idx="3093">
                  <c:v>-25.747435902627007</c:v>
                </c:pt>
                <c:pt idx="3094">
                  <c:v>-25.802275863913508</c:v>
                </c:pt>
                <c:pt idx="3095">
                  <c:v>-25.857057300233514</c:v>
                </c:pt>
                <c:pt idx="3096">
                  <c:v>-25.911780917787517</c:v>
                </c:pt>
                <c:pt idx="3097">
                  <c:v>-25.966447422182842</c:v>
                </c:pt>
                <c:pt idx="3098">
                  <c:v>-26.021057518432649</c:v>
                </c:pt>
                <c:pt idx="3099">
                  <c:v>-26.075611910953633</c:v>
                </c:pt>
                <c:pt idx="3100">
                  <c:v>-26.13011130356497</c:v>
                </c:pt>
                <c:pt idx="3101">
                  <c:v>-26.184556399486038</c:v>
                </c:pt>
                <c:pt idx="3102">
                  <c:v>-26.238947901334445</c:v>
                </c:pt>
                <c:pt idx="3103">
                  <c:v>-26.293286511123487</c:v>
                </c:pt>
                <c:pt idx="3104">
                  <c:v>-26.347572930260252</c:v>
                </c:pt>
                <c:pt idx="3105">
                  <c:v>-26.401807859542657</c:v>
                </c:pt>
                <c:pt idx="3106">
                  <c:v>-26.455991999157121</c:v>
                </c:pt>
                <c:pt idx="3107">
                  <c:v>-26.510126048675389</c:v>
                </c:pt>
                <c:pt idx="3108">
                  <c:v>-26.564210707051387</c:v>
                </c:pt>
                <c:pt idx="3109">
                  <c:v>-26.618246672618803</c:v>
                </c:pt>
                <c:pt idx="3110">
                  <c:v>-26.672234643087172</c:v>
                </c:pt>
                <c:pt idx="3111">
                  <c:v>-26.726175315538313</c:v>
                </c:pt>
                <c:pt idx="3112">
                  <c:v>-26.780069386423555</c:v>
                </c:pt>
                <c:pt idx="3113">
                  <c:v>-26.833917551558947</c:v>
                </c:pt>
                <c:pt idx="3114">
                  <c:v>-26.887720506122605</c:v>
                </c:pt>
                <c:pt idx="3115">
                  <c:v>-26.941478944649614</c:v>
                </c:pt>
                <c:pt idx="3116">
                  <c:v>-26.99519356102865</c:v>
                </c:pt>
                <c:pt idx="3117">
                  <c:v>-27.04886504849744</c:v>
                </c:pt>
                <c:pt idx="3118">
                  <c:v>-27.102494099638299</c:v>
                </c:pt>
                <c:pt idx="3119">
                  <c:v>-27.156081406374128</c:v>
                </c:pt>
                <c:pt idx="3120">
                  <c:v>-27.209627659963118</c:v>
                </c:pt>
                <c:pt idx="3121">
                  <c:v>-27.263133550994432</c:v>
                </c:pt>
                <c:pt idx="3122">
                  <c:v>-27.316599769383096</c:v>
                </c:pt>
                <c:pt idx="3123">
                  <c:v>-27.370027004365255</c:v>
                </c:pt>
                <c:pt idx="3124">
                  <c:v>-27.423415944492888</c:v>
                </c:pt>
                <c:pt idx="3125">
                  <c:v>-27.476767277628532</c:v>
                </c:pt>
                <c:pt idx="3126">
                  <c:v>-27.530081690940143</c:v>
                </c:pt>
                <c:pt idx="3127">
                  <c:v>-27.583359870895478</c:v>
                </c:pt>
                <c:pt idx="3128">
                  <c:v>-27.636602503256505</c:v>
                </c:pt>
                <c:pt idx="3129">
                  <c:v>-27.689810273073732</c:v>
                </c:pt>
                <c:pt idx="3130">
                  <c:v>-27.742983864680696</c:v>
                </c:pt>
                <c:pt idx="3131">
                  <c:v>-27.796123961687748</c:v>
                </c:pt>
                <c:pt idx="3132">
                  <c:v>-27.849231246976061</c:v>
                </c:pt>
                <c:pt idx="3133">
                  <c:v>-27.902306402691597</c:v>
                </c:pt>
                <c:pt idx="3134">
                  <c:v>-27.955350110239166</c:v>
                </c:pt>
                <c:pt idx="3135">
                  <c:v>-28.008363050275669</c:v>
                </c:pt>
                <c:pt idx="3136">
                  <c:v>-28.061345902703977</c:v>
                </c:pt>
                <c:pt idx="3137">
                  <c:v>-28.114299346666336</c:v>
                </c:pt>
                <c:pt idx="3138">
                  <c:v>-28.167224060538008</c:v>
                </c:pt>
                <c:pt idx="3139">
                  <c:v>-28.220120721920129</c:v>
                </c:pt>
                <c:pt idx="3140">
                  <c:v>-28.272990007633304</c:v>
                </c:pt>
                <c:pt idx="3141">
                  <c:v>-28.325832593710629</c:v>
                </c:pt>
                <c:pt idx="3142">
                  <c:v>-28.378649155390807</c:v>
                </c:pt>
                <c:pt idx="3143">
                  <c:v>-28.431440367110895</c:v>
                </c:pt>
                <c:pt idx="3144">
                  <c:v>-28.484206902499398</c:v>
                </c:pt>
                <c:pt idx="3145">
                  <c:v>-28.53694943436901</c:v>
                </c:pt>
                <c:pt idx="3146">
                  <c:v>-28.589668634708929</c:v>
                </c:pt>
                <c:pt idx="3147">
                  <c:v>-28.642365174678524</c:v>
                </c:pt>
                <c:pt idx="3148">
                  <c:v>-28.695039724598441</c:v>
                </c:pt>
                <c:pt idx="3149">
                  <c:v>-28.747692953944227</c:v>
                </c:pt>
                <c:pt idx="3150">
                  <c:v>-28.800325531338341</c:v>
                </c:pt>
                <c:pt idx="3151">
                  <c:v>-28.852938124542188</c:v>
                </c:pt>
                <c:pt idx="3152">
                  <c:v>-28.905531400448766</c:v>
                </c:pt>
                <c:pt idx="3153">
                  <c:v>-28.958106025074581</c:v>
                </c:pt>
                <c:pt idx="3154">
                  <c:v>-29.010662663551745</c:v>
                </c:pt>
                <c:pt idx="3155">
                  <c:v>-29.063201980120418</c:v>
                </c:pt>
                <c:pt idx="3156">
                  <c:v>-29.115724638120085</c:v>
                </c:pt>
                <c:pt idx="3157">
                  <c:v>-29.168231299981958</c:v>
                </c:pt>
                <c:pt idx="3158">
                  <c:v>-29.220722627220688</c:v>
                </c:pt>
                <c:pt idx="3159">
                  <c:v>-29.273199280426063</c:v>
                </c:pt>
                <c:pt idx="3160">
                  <c:v>-29.325661919254514</c:v>
                </c:pt>
                <c:pt idx="3161">
                  <c:v>-29.378111202421429</c:v>
                </c:pt>
                <c:pt idx="3162">
                  <c:v>-29.430547787691985</c:v>
                </c:pt>
                <c:pt idx="3163">
                  <c:v>-29.482972331873025</c:v>
                </c:pt>
                <c:pt idx="3164">
                  <c:v>-29.535385490804522</c:v>
                </c:pt>
                <c:pt idx="3165">
                  <c:v>-29.587787919350834</c:v>
                </c:pt>
                <c:pt idx="3166">
                  <c:v>-29.64018027139209</c:v>
                </c:pt>
                <c:pt idx="3167">
                  <c:v>-29.692563199816075</c:v>
                </c:pt>
                <c:pt idx="3168">
                  <c:v>-29.744937356508693</c:v>
                </c:pt>
                <c:pt idx="3169">
                  <c:v>-29.797303392345142</c:v>
                </c:pt>
                <c:pt idx="3170">
                  <c:v>-29.849661957181986</c:v>
                </c:pt>
                <c:pt idx="3171">
                  <c:v>-29.902013699847437</c:v>
                </c:pt>
                <c:pt idx="3172">
                  <c:v>-29.954359268132485</c:v>
                </c:pt>
                <c:pt idx="3173">
                  <c:v>-30.006699308782302</c:v>
                </c:pt>
                <c:pt idx="3174">
                  <c:v>-30.059034467487159</c:v>
                </c:pt>
                <c:pt idx="3175">
                  <c:v>-30.111365388872887</c:v>
                </c:pt>
                <c:pt idx="3176">
                  <c:v>-30.163692716492569</c:v>
                </c:pt>
                <c:pt idx="3177">
                  <c:v>-30.216017092816543</c:v>
                </c:pt>
                <c:pt idx="3178">
                  <c:v>-30.268339159223785</c:v>
                </c:pt>
                <c:pt idx="3179">
                  <c:v>-30.320659555992609</c:v>
                </c:pt>
                <c:pt idx="3180">
                  <c:v>-30.372978922291125</c:v>
                </c:pt>
                <c:pt idx="3181">
                  <c:v>-30.425297896168519</c:v>
                </c:pt>
                <c:pt idx="3182">
                  <c:v>-30.47761711454541</c:v>
                </c:pt>
                <c:pt idx="3183">
                  <c:v>-30.5299372132041</c:v>
                </c:pt>
                <c:pt idx="3184">
                  <c:v>-30.582258826779835</c:v>
                </c:pt>
                <c:pt idx="3185">
                  <c:v>-30.634582588751623</c:v>
                </c:pt>
                <c:pt idx="3186">
                  <c:v>-30.686909131431364</c:v>
                </c:pt>
                <c:pt idx="3187">
                  <c:v>-30.73923908595647</c:v>
                </c:pt>
                <c:pt idx="3188">
                  <c:v>-30.791573082278873</c:v>
                </c:pt>
                <c:pt idx="3189">
                  <c:v>-30.843911749155968</c:v>
                </c:pt>
                <c:pt idx="3190">
                  <c:v>-30.896255714140896</c:v>
                </c:pt>
                <c:pt idx="3191">
                  <c:v>-30.948605603573959</c:v>
                </c:pt>
                <c:pt idx="3192">
                  <c:v>-31.000962042571341</c:v>
                </c:pt>
                <c:pt idx="3193">
                  <c:v>-31.053325655017634</c:v>
                </c:pt>
                <c:pt idx="3194">
                  <c:v>-31.105697063554377</c:v>
                </c:pt>
                <c:pt idx="3195">
                  <c:v>-31.158076889571845</c:v>
                </c:pt>
                <c:pt idx="3196">
                  <c:v>-31.210465753198132</c:v>
                </c:pt>
                <c:pt idx="3197">
                  <c:v>-31.262864273290912</c:v>
                </c:pt>
                <c:pt idx="3198">
                  <c:v>-31.315273067426975</c:v>
                </c:pt>
                <c:pt idx="3199">
                  <c:v>-31.367692751892463</c:v>
                </c:pt>
                <c:pt idx="3200">
                  <c:v>-31.420123941674309</c:v>
                </c:pt>
                <c:pt idx="3201">
                  <c:v>-31.472567250448947</c:v>
                </c:pt>
                <c:pt idx="3202">
                  <c:v>-31.525023290574016</c:v>
                </c:pt>
                <c:pt idx="3203">
                  <c:v>-31.577492673078247</c:v>
                </c:pt>
                <c:pt idx="3204">
                  <c:v>-31.629976007651948</c:v>
                </c:pt>
                <c:pt idx="3205">
                  <c:v>-31.682473902636914</c:v>
                </c:pt>
                <c:pt idx="3206">
                  <c:v>-31.734986965017114</c:v>
                </c:pt>
                <c:pt idx="3207">
                  <c:v>-31.787515800409256</c:v>
                </c:pt>
                <c:pt idx="3208">
                  <c:v>-31.840061013052914</c:v>
                </c:pt>
                <c:pt idx="3209">
                  <c:v>-31.892623205800753</c:v>
                </c:pt>
                <c:pt idx="3210">
                  <c:v>-31.945202980109023</c:v>
                </c:pt>
                <c:pt idx="3211">
                  <c:v>-31.99780093602854</c:v>
                </c:pt>
                <c:pt idx="3212">
                  <c:v>-32.050417672193461</c:v>
                </c:pt>
                <c:pt idx="3213">
                  <c:v>-32.103053785814232</c:v>
                </c:pt>
                <c:pt idx="3214">
                  <c:v>-32.155709872665632</c:v>
                </c:pt>
                <c:pt idx="3215">
                  <c:v>-32.208386527078233</c:v>
                </c:pt>
                <c:pt idx="3216">
                  <c:v>-32.261084341929134</c:v>
                </c:pt>
                <c:pt idx="3217">
                  <c:v>-32.313803908631847</c:v>
                </c:pt>
                <c:pt idx="3218">
                  <c:v>-32.366545817127289</c:v>
                </c:pt>
                <c:pt idx="3219">
                  <c:v>-32.419310655874163</c:v>
                </c:pt>
                <c:pt idx="3220">
                  <c:v>-32.472099011838978</c:v>
                </c:pt>
                <c:pt idx="3221">
                  <c:v>-32.524911470487908</c:v>
                </c:pt>
                <c:pt idx="3222">
                  <c:v>-32.577748615775754</c:v>
                </c:pt>
                <c:pt idx="3223">
                  <c:v>-32.630611030137963</c:v>
                </c:pt>
                <c:pt idx="3224">
                  <c:v>-32.683499294480598</c:v>
                </c:pt>
                <c:pt idx="3225">
                  <c:v>-32.736413988171357</c:v>
                </c:pt>
                <c:pt idx="3226">
                  <c:v>-32.789355689029676</c:v>
                </c:pt>
                <c:pt idx="3227">
                  <c:v>-32.842324973318668</c:v>
                </c:pt>
                <c:pt idx="3228">
                  <c:v>-32.89532241573437</c:v>
                </c:pt>
                <c:pt idx="3229">
                  <c:v>-32.948348589398357</c:v>
                </c:pt>
                <c:pt idx="3230">
                  <c:v>-33.001404065847247</c:v>
                </c:pt>
                <c:pt idx="3231">
                  <c:v>-33.054489415023752</c:v>
                </c:pt>
                <c:pt idx="3232">
                  <c:v>-33.107605205268676</c:v>
                </c:pt>
                <c:pt idx="3233">
                  <c:v>-33.160752003310577</c:v>
                </c:pt>
                <c:pt idx="3234">
                  <c:v>-33.213930374257863</c:v>
                </c:pt>
                <c:pt idx="3235">
                  <c:v>-33.26714088158954</c:v>
                </c:pt>
                <c:pt idx="3236">
                  <c:v>-33.320384087146053</c:v>
                </c:pt>
                <c:pt idx="3237">
                  <c:v>-33.373660551120935</c:v>
                </c:pt>
                <c:pt idx="3238">
                  <c:v>-33.426970832052042</c:v>
                </c:pt>
                <c:pt idx="3239">
                  <c:v>-33.480315486812373</c:v>
                </c:pt>
                <c:pt idx="3240">
                  <c:v>-33.533695070602221</c:v>
                </c:pt>
                <c:pt idx="3241">
                  <c:v>-33.587110136939572</c:v>
                </c:pt>
                <c:pt idx="3242">
                  <c:v>-33.640561237652562</c:v>
                </c:pt>
                <c:pt idx="3243">
                  <c:v>-33.694048922870977</c:v>
                </c:pt>
                <c:pt idx="3244">
                  <c:v>-33.747573741016666</c:v>
                </c:pt>
                <c:pt idx="3245">
                  <c:v>-33.801136238797035</c:v>
                </c:pt>
                <c:pt idx="3246">
                  <c:v>-33.85473696119481</c:v>
                </c:pt>
                <c:pt idx="3247">
                  <c:v>-33.908376451461564</c:v>
                </c:pt>
                <c:pt idx="3248">
                  <c:v>-33.962055251108445</c:v>
                </c:pt>
                <c:pt idx="3249">
                  <c:v>-34.015773899898797</c:v>
                </c:pt>
                <c:pt idx="3250">
                  <c:v>-34.069532935839966</c:v>
                </c:pt>
                <c:pt idx="3251">
                  <c:v>-34.12333289517467</c:v>
                </c:pt>
                <c:pt idx="3252">
                  <c:v>-34.177174312374412</c:v>
                </c:pt>
                <c:pt idx="3253">
                  <c:v>-34.231057720131112</c:v>
                </c:pt>
                <c:pt idx="3254">
                  <c:v>-34.284983649348874</c:v>
                </c:pt>
                <c:pt idx="3255">
                  <c:v>-34.338952629137303</c:v>
                </c:pt>
                <c:pt idx="3256">
                  <c:v>-34.392965186803494</c:v>
                </c:pt>
                <c:pt idx="3257">
                  <c:v>-34.447021847844432</c:v>
                </c:pt>
                <c:pt idx="3258">
                  <c:v>-34.501123135940134</c:v>
                </c:pt>
                <c:pt idx="3259">
                  <c:v>-34.555269572945576</c:v>
                </c:pt>
                <c:pt idx="3260">
                  <c:v>-34.6094616788846</c:v>
                </c:pt>
                <c:pt idx="3261">
                  <c:v>-34.663699971941774</c:v>
                </c:pt>
                <c:pt idx="3262">
                  <c:v>-34.717984968455781</c:v>
                </c:pt>
                <c:pt idx="3263">
                  <c:v>-34.772317182912495</c:v>
                </c:pt>
                <c:pt idx="3264">
                  <c:v>-34.826697127938068</c:v>
                </c:pt>
                <c:pt idx="3265">
                  <c:v>-34.881125314292554</c:v>
                </c:pt>
                <c:pt idx="3266">
                  <c:v>-34.935602250862409</c:v>
                </c:pt>
                <c:pt idx="3267">
                  <c:v>-34.99012844465463</c:v>
                </c:pt>
                <c:pt idx="3268">
                  <c:v>-35.044704400790273</c:v>
                </c:pt>
                <c:pt idx="3269">
                  <c:v>-35.099330622497583</c:v>
                </c:pt>
                <c:pt idx="3270">
                  <c:v>-35.154007611106152</c:v>
                </c:pt>
                <c:pt idx="3271">
                  <c:v>-35.208735866041081</c:v>
                </c:pt>
                <c:pt idx="3272">
                  <c:v>-35.263515884815639</c:v>
                </c:pt>
                <c:pt idx="3273">
                  <c:v>-35.318348163026634</c:v>
                </c:pt>
                <c:pt idx="3274">
                  <c:v>-35.373233194348053</c:v>
                </c:pt>
                <c:pt idx="3275">
                  <c:v>-35.428171470525122</c:v>
                </c:pt>
                <c:pt idx="3276">
                  <c:v>-35.483163481368713</c:v>
                </c:pt>
                <c:pt idx="3277">
                  <c:v>-35.538209714750323</c:v>
                </c:pt>
                <c:pt idx="3278">
                  <c:v>-35.593310656595982</c:v>
                </c:pt>
                <c:pt idx="3279">
                  <c:v>-35.648466790880775</c:v>
                </c:pt>
                <c:pt idx="3280">
                  <c:v>-35.703678599624766</c:v>
                </c:pt>
                <c:pt idx="3281">
                  <c:v>-35.758946562886265</c:v>
                </c:pt>
                <c:pt idx="3282">
                  <c:v>-35.814271158758622</c:v>
                </c:pt>
                <c:pt idx="3283">
                  <c:v>-35.869652863363541</c:v>
                </c:pt>
                <c:pt idx="3284">
                  <c:v>-35.92509215084786</c:v>
                </c:pt>
                <c:pt idx="3285">
                  <c:v>-35.9805894933777</c:v>
                </c:pt>
                <c:pt idx="3286">
                  <c:v>-36.036145361134729</c:v>
                </c:pt>
                <c:pt idx="3287">
                  <c:v>-36.091760222311457</c:v>
                </c:pt>
                <c:pt idx="3288">
                  <c:v>-36.147434543106705</c:v>
                </c:pt>
                <c:pt idx="3289">
                  <c:v>-36.203168787722035</c:v>
                </c:pt>
                <c:pt idx="3290">
                  <c:v>-36.258963418356871</c:v>
                </c:pt>
                <c:pt idx="3291">
                  <c:v>-36.314818895205107</c:v>
                </c:pt>
                <c:pt idx="3292">
                  <c:v>-36.370735676451027</c:v>
                </c:pt>
                <c:pt idx="3293">
                  <c:v>-36.426714218266071</c:v>
                </c:pt>
                <c:pt idx="3294">
                  <c:v>-36.482754974804251</c:v>
                </c:pt>
                <c:pt idx="3295">
                  <c:v>-36.538858398199729</c:v>
                </c:pt>
                <c:pt idx="3296">
                  <c:v>-36.595024938562965</c:v>
                </c:pt>
                <c:pt idx="3297">
                  <c:v>-36.651255043977422</c:v>
                </c:pt>
                <c:pt idx="3298">
                  <c:v>-36.707549160496868</c:v>
                </c:pt>
                <c:pt idx="3299">
                  <c:v>-36.763907732141782</c:v>
                </c:pt>
                <c:pt idx="3300">
                  <c:v>-36.820331200897094</c:v>
                </c:pt>
                <c:pt idx="3301">
                  <c:v>-36.876820006709004</c:v>
                </c:pt>
                <c:pt idx="3302">
                  <c:v>-36.933374587482987</c:v>
                </c:pt>
                <c:pt idx="3303">
                  <c:v>-36.98999537908059</c:v>
                </c:pt>
                <c:pt idx="3304">
                  <c:v>-37.046682815317176</c:v>
                </c:pt>
                <c:pt idx="3305">
                  <c:v>-37.103437327960442</c:v>
                </c:pt>
                <c:pt idx="3306">
                  <c:v>-37.160259346727585</c:v>
                </c:pt>
                <c:pt idx="3307">
                  <c:v>-37.217149299283236</c:v>
                </c:pt>
                <c:pt idx="3308">
                  <c:v>-37.274107611238257</c:v>
                </c:pt>
                <c:pt idx="3309">
                  <c:v>-37.331134706147495</c:v>
                </c:pt>
                <c:pt idx="3310">
                  <c:v>-37.388231005508231</c:v>
                </c:pt>
                <c:pt idx="3311">
                  <c:v>-37.445396928759173</c:v>
                </c:pt>
                <c:pt idx="3312">
                  <c:v>-37.502632893278175</c:v>
                </c:pt>
                <c:pt idx="3313">
                  <c:v>-37.559939314382078</c:v>
                </c:pt>
                <c:pt idx="3314">
                  <c:v>-37.617316605324561</c:v>
                </c:pt>
                <c:pt idx="3315">
                  <c:v>-37.674765177296401</c:v>
                </c:pt>
                <c:pt idx="3316">
                  <c:v>-37.732285439423102</c:v>
                </c:pt>
                <c:pt idx="3317">
                  <c:v>-37.789877798765573</c:v>
                </c:pt>
                <c:pt idx="3318">
                  <c:v>-37.847542660318737</c:v>
                </c:pt>
                <c:pt idx="3319">
                  <c:v>-37.905280427011341</c:v>
                </c:pt>
                <c:pt idx="3320">
                  <c:v>-37.963091499705108</c:v>
                </c:pt>
                <c:pt idx="3321">
                  <c:v>-38.02097627719526</c:v>
                </c:pt>
                <c:pt idx="3322">
                  <c:v>-38.078935156210022</c:v>
                </c:pt>
                <c:pt idx="3323">
                  <c:v>-38.136968531410446</c:v>
                </c:pt>
                <c:pt idx="3324">
                  <c:v>-38.195076795391095</c:v>
                </c:pt>
                <c:pt idx="3325">
                  <c:v>-38.253260338679539</c:v>
                </c:pt>
                <c:pt idx="3326">
                  <c:v>-38.311519549737405</c:v>
                </c:pt>
                <c:pt idx="3327">
                  <c:v>-38.369854814960092</c:v>
                </c:pt>
                <c:pt idx="3328">
                  <c:v>-38.428266518678754</c:v>
                </c:pt>
                <c:pt idx="3329">
                  <c:v>-38.486755043159341</c:v>
                </c:pt>
                <c:pt idx="3330">
                  <c:v>-38.545320768604661</c:v>
                </c:pt>
                <c:pt idx="3331">
                  <c:v>-38.603964073154813</c:v>
                </c:pt>
                <c:pt idx="3332">
                  <c:v>-38.662685332888515</c:v>
                </c:pt>
                <c:pt idx="3333">
                  <c:v>-38.721484921823816</c:v>
                </c:pt>
                <c:pt idx="3334">
                  <c:v>-38.780363211920069</c:v>
                </c:pt>
                <c:pt idx="3335">
                  <c:v>-38.839320573078872</c:v>
                </c:pt>
                <c:pt idx="3336">
                  <c:v>-38.89835737314597</c:v>
                </c:pt>
                <c:pt idx="3337">
                  <c:v>-38.957473977912208</c:v>
                </c:pt>
                <c:pt idx="3338">
                  <c:v>-39.016670751116187</c:v>
                </c:pt>
                <c:pt idx="3339">
                  <c:v>-39.075948054445547</c:v>
                </c:pt>
                <c:pt idx="3340">
                  <c:v>-39.135306247538672</c:v>
                </c:pt>
                <c:pt idx="3341">
                  <c:v>-39.194745687987776</c:v>
                </c:pt>
                <c:pt idx="3342">
                  <c:v>-39.254266731339996</c:v>
                </c:pt>
                <c:pt idx="3343">
                  <c:v>-39.313869731100212</c:v>
                </c:pt>
                <c:pt idx="3344">
                  <c:v>-39.373555038733244</c:v>
                </c:pt>
                <c:pt idx="3345">
                  <c:v>-39.433323003666473</c:v>
                </c:pt>
                <c:pt idx="3346">
                  <c:v>-39.493173973292627</c:v>
                </c:pt>
                <c:pt idx="3347">
                  <c:v>-39.553108292971551</c:v>
                </c:pt>
                <c:pt idx="3348">
                  <c:v>-39.613126306034204</c:v>
                </c:pt>
                <c:pt idx="3349">
                  <c:v>-39.673228353784559</c:v>
                </c:pt>
                <c:pt idx="3350">
                  <c:v>-39.733414775503206</c:v>
                </c:pt>
                <c:pt idx="3351">
                  <c:v>-39.793685908449703</c:v>
                </c:pt>
                <c:pt idx="3352">
                  <c:v>-39.854042087866709</c:v>
                </c:pt>
                <c:pt idx="3353">
                  <c:v>-39.914483646982077</c:v>
                </c:pt>
                <c:pt idx="3354">
                  <c:v>-39.975010917013172</c:v>
                </c:pt>
                <c:pt idx="3355">
                  <c:v>-40.035624227169578</c:v>
                </c:pt>
                <c:pt idx="3356">
                  <c:v>-40.096323904656977</c:v>
                </c:pt>
                <c:pt idx="3357">
                  <c:v>-40.157110274680434</c:v>
                </c:pt>
                <c:pt idx="3358">
                  <c:v>-40.217983660448297</c:v>
                </c:pt>
                <c:pt idx="3359">
                  <c:v>-40.278944383175876</c:v>
                </c:pt>
                <c:pt idx="3360">
                  <c:v>-40.339992762089274</c:v>
                </c:pt>
                <c:pt idx="3361">
                  <c:v>-40.401129114428905</c:v>
                </c:pt>
                <c:pt idx="3362">
                  <c:v>-40.462353755453648</c:v>
                </c:pt>
                <c:pt idx="3363">
                  <c:v>-40.5236669984454</c:v>
                </c:pt>
                <c:pt idx="3364">
                  <c:v>-40.585069154712301</c:v>
                </c:pt>
                <c:pt idx="3365">
                  <c:v>-40.646560533593401</c:v>
                </c:pt>
                <c:pt idx="3366">
                  <c:v>-40.708141442462953</c:v>
                </c:pt>
                <c:pt idx="3367">
                  <c:v>-40.769812186734178</c:v>
                </c:pt>
                <c:pt idx="3368">
                  <c:v>-40.83157306986422</c:v>
                </c:pt>
                <c:pt idx="3369">
                  <c:v>-40.89342439335833</c:v>
                </c:pt>
                <c:pt idx="3370">
                  <c:v>-40.955366456773959</c:v>
                </c:pt>
                <c:pt idx="3371">
                  <c:v>-41.017399557726073</c:v>
                </c:pt>
                <c:pt idx="3372">
                  <c:v>-41.079523991890824</c:v>
                </c:pt>
                <c:pt idx="3373">
                  <c:v>-41.141740053010992</c:v>
                </c:pt>
                <c:pt idx="3374">
                  <c:v>-41.204048032900033</c:v>
                </c:pt>
                <c:pt idx="3375">
                  <c:v>-41.266448221447199</c:v>
                </c:pt>
                <c:pt idx="3376">
                  <c:v>-41.32894090662208</c:v>
                </c:pt>
                <c:pt idx="3377">
                  <c:v>-41.391526374479604</c:v>
                </c:pt>
                <c:pt idx="3378">
                  <c:v>-41.454204909164638</c:v>
                </c:pt>
                <c:pt idx="3379">
                  <c:v>-41.516976792917092</c:v>
                </c:pt>
                <c:pt idx="3380">
                  <c:v>-41.579842306076841</c:v>
                </c:pt>
                <c:pt idx="3381">
                  <c:v>-41.642801727088646</c:v>
                </c:pt>
                <c:pt idx="3382">
                  <c:v>-41.705855332507006</c:v>
                </c:pt>
                <c:pt idx="3383">
                  <c:v>-41.769003397001413</c:v>
                </c:pt>
                <c:pt idx="3384">
                  <c:v>-41.832246193361314</c:v>
                </c:pt>
                <c:pt idx="3385">
                  <c:v>-41.895583992501308</c:v>
                </c:pt>
                <c:pt idx="3386">
                  <c:v>-41.959017063465893</c:v>
                </c:pt>
                <c:pt idx="3387">
                  <c:v>-42.022545673435012</c:v>
                </c:pt>
                <c:pt idx="3388">
                  <c:v>-42.086170087729059</c:v>
                </c:pt>
                <c:pt idx="3389">
                  <c:v>-42.149890569813948</c:v>
                </c:pt>
                <c:pt idx="3390">
                  <c:v>-42.213707381306335</c:v>
                </c:pt>
                <c:pt idx="3391">
                  <c:v>-42.277620781979067</c:v>
                </c:pt>
                <c:pt idx="3392">
                  <c:v>-42.341631029766049</c:v>
                </c:pt>
                <c:pt idx="3393">
                  <c:v>-42.405738380767595</c:v>
                </c:pt>
                <c:pt idx="3394">
                  <c:v>-42.469943089255644</c:v>
                </c:pt>
                <c:pt idx="3395">
                  <c:v>-42.53424540767918</c:v>
                </c:pt>
                <c:pt idx="3396">
                  <c:v>-42.598645586669186</c:v>
                </c:pt>
                <c:pt idx="3397">
                  <c:v>-42.663143875044071</c:v>
                </c:pt>
                <c:pt idx="3398">
                  <c:v>-42.72774051981466</c:v>
                </c:pt>
                <c:pt idx="3399">
                  <c:v>-42.792435766189946</c:v>
                </c:pt>
                <c:pt idx="3400">
                  <c:v>-42.857229857581764</c:v>
                </c:pt>
                <c:pt idx="3401">
                  <c:v>-42.922123035610305</c:v>
                </c:pt>
                <c:pt idx="3402">
                  <c:v>-42.987115540109428</c:v>
                </c:pt>
                <c:pt idx="3403">
                  <c:v>-43.052207609131472</c:v>
                </c:pt>
                <c:pt idx="3404">
                  <c:v>-43.117399478953054</c:v>
                </c:pt>
                <c:pt idx="3405">
                  <c:v>-43.182691384079533</c:v>
                </c:pt>
                <c:pt idx="3406">
                  <c:v>-43.248083557250744</c:v>
                </c:pt>
                <c:pt idx="3407">
                  <c:v>-43.313576229445935</c:v>
                </c:pt>
                <c:pt idx="3408">
                  <c:v>-43.379169629889091</c:v>
                </c:pt>
                <c:pt idx="3409">
                  <c:v>-43.44486398605347</c:v>
                </c:pt>
                <c:pt idx="3410">
                  <c:v>-43.510659523667677</c:v>
                </c:pt>
                <c:pt idx="3411">
                  <c:v>-43.576556466719367</c:v>
                </c:pt>
                <c:pt idx="3412">
                  <c:v>-43.642555037461776</c:v>
                </c:pt>
                <c:pt idx="3413">
                  <c:v>-43.708655456417659</c:v>
                </c:pt>
                <c:pt idx="3414">
                  <c:v>-43.7748579423845</c:v>
                </c:pt>
                <c:pt idx="3415">
                  <c:v>-43.841162712439747</c:v>
                </c:pt>
                <c:pt idx="3416">
                  <c:v>-43.907569981945549</c:v>
                </c:pt>
                <c:pt idx="3417">
                  <c:v>-43.974079964553368</c:v>
                </c:pt>
                <c:pt idx="3418">
                  <c:v>-44.040692872209462</c:v>
                </c:pt>
                <c:pt idx="3419">
                  <c:v>-44.107408915158892</c:v>
                </c:pt>
                <c:pt idx="3420">
                  <c:v>-44.174228301950819</c:v>
                </c:pt>
                <c:pt idx="3421">
                  <c:v>-44.241151239443099</c:v>
                </c:pt>
                <c:pt idx="3422">
                  <c:v>-44.308177932806878</c:v>
                </c:pt>
                <c:pt idx="3423">
                  <c:v>-44.3753085855313</c:v>
                </c:pt>
                <c:pt idx="3424">
                  <c:v>-44.44254339942794</c:v>
                </c:pt>
                <c:pt idx="3425">
                  <c:v>-44.509882574635711</c:v>
                </c:pt>
                <c:pt idx="3426">
                  <c:v>-44.577326309624809</c:v>
                </c:pt>
                <c:pt idx="3427">
                  <c:v>-44.644874801201595</c:v>
                </c:pt>
                <c:pt idx="3428">
                  <c:v>-44.712528244512725</c:v>
                </c:pt>
                <c:pt idx="3429">
                  <c:v>-44.780286833049765</c:v>
                </c:pt>
                <c:pt idx="3430">
                  <c:v>-44.848150758653055</c:v>
                </c:pt>
                <c:pt idx="3431">
                  <c:v>-44.916120211516315</c:v>
                </c:pt>
                <c:pt idx="3432">
                  <c:v>-44.984195380190542</c:v>
                </c:pt>
                <c:pt idx="3433">
                  <c:v>-45.052376451588422</c:v>
                </c:pt>
                <c:pt idx="3434">
                  <c:v>-45.120663610987975</c:v>
                </c:pt>
                <c:pt idx="3435">
                  <c:v>-45.189057042036787</c:v>
                </c:pt>
                <c:pt idx="3436">
                  <c:v>-45.257556926756308</c:v>
                </c:pt>
                <c:pt idx="3437">
                  <c:v>-45.326163445544609</c:v>
                </c:pt>
                <c:pt idx="3438">
                  <c:v>-45.394876777181771</c:v>
                </c:pt>
                <c:pt idx="3439">
                  <c:v>-45.463697098832029</c:v>
                </c:pt>
                <c:pt idx="3440">
                  <c:v>-45.532624586048833</c:v>
                </c:pt>
                <c:pt idx="3441">
                  <c:v>-45.601659412777281</c:v>
                </c:pt>
                <c:pt idx="3442">
                  <c:v>-45.670801751358603</c:v>
                </c:pt>
                <c:pt idx="3443">
                  <c:v>-45.740051772533256</c:v>
                </c:pt>
                <c:pt idx="3444">
                  <c:v>-45.80940964544407</c:v>
                </c:pt>
                <c:pt idx="3445">
                  <c:v>-45.878875537640084</c:v>
                </c:pt>
                <c:pt idx="3446">
                  <c:v>-45.948449615079852</c:v>
                </c:pt>
                <c:pt idx="3447">
                  <c:v>-46.018132042133921</c:v>
                </c:pt>
                <c:pt idx="3448">
                  <c:v>-46.087922981588974</c:v>
                </c:pt>
                <c:pt idx="3449">
                  <c:v>-46.157822594650035</c:v>
                </c:pt>
                <c:pt idx="3450">
                  <c:v>-46.227831040944153</c:v>
                </c:pt>
                <c:pt idx="3451">
                  <c:v>-46.297948478522812</c:v>
                </c:pt>
                <c:pt idx="3452">
                  <c:v>-46.368175063865074</c:v>
                </c:pt>
                <c:pt idx="3453">
                  <c:v>-46.43851095188041</c:v>
                </c:pt>
                <c:pt idx="3454">
                  <c:v>-46.508956295911233</c:v>
                </c:pt>
                <c:pt idx="3455">
                  <c:v>-46.579511247735638</c:v>
                </c:pt>
                <c:pt idx="3456">
                  <c:v>-46.650175957570077</c:v>
                </c:pt>
                <c:pt idx="3457">
                  <c:v>-46.720950574071381</c:v>
                </c:pt>
                <c:pt idx="3458">
                  <c:v>-46.791835244340106</c:v>
                </c:pt>
                <c:pt idx="3459">
                  <c:v>-46.86283011392193</c:v>
                </c:pt>
                <c:pt idx="3460">
                  <c:v>-46.93393532681047</c:v>
                </c:pt>
                <c:pt idx="3461">
                  <c:v>-47.00515102544928</c:v>
                </c:pt>
                <c:pt idx="3462">
                  <c:v>-47.076477350734294</c:v>
                </c:pt>
                <c:pt idx="3463">
                  <c:v>-47.147914442015491</c:v>
                </c:pt>
                <c:pt idx="3464">
                  <c:v>-47.219462437099153</c:v>
                </c:pt>
                <c:pt idx="3465">
                  <c:v>-47.291121472249557</c:v>
                </c:pt>
                <c:pt idx="3466">
                  <c:v>-47.362891682191247</c:v>
                </c:pt>
                <c:pt idx="3467">
                  <c:v>-47.434773200110229</c:v>
                </c:pt>
                <c:pt idx="3468">
                  <c:v>-47.506766157655974</c:v>
                </c:pt>
                <c:pt idx="3469">
                  <c:v>-47.578870684943126</c:v>
                </c:pt>
                <c:pt idx="3470">
                  <c:v>-47.651086910553261</c:v>
                </c:pt>
                <c:pt idx="3471">
                  <c:v>-47.72341496153561</c:v>
                </c:pt>
                <c:pt idx="3472">
                  <c:v>-47.795854963409226</c:v>
                </c:pt>
                <c:pt idx="3473">
                  <c:v>-47.868407040163902</c:v>
                </c:pt>
                <c:pt idx="3474">
                  <c:v>-47.941071314261649</c:v>
                </c:pt>
                <c:pt idx="3475">
                  <c:v>-48.013847906637849</c:v>
                </c:pt>
                <c:pt idx="3476">
                  <c:v>-48.086736936702593</c:v>
                </c:pt>
                <c:pt idx="3477">
                  <c:v>-48.159738522341264</c:v>
                </c:pt>
                <c:pt idx="3478">
                  <c:v>-48.23285277991593</c:v>
                </c:pt>
                <c:pt idx="3479">
                  <c:v>-48.30607982426605</c:v>
                </c:pt>
                <c:pt idx="3480">
                  <c:v>-48.379419768709724</c:v>
                </c:pt>
                <c:pt idx="3481">
                  <c:v>-48.452872725043868</c:v>
                </c:pt>
                <c:pt idx="3482">
                  <c:v>-48.526438803545553</c:v>
                </c:pt>
                <c:pt idx="3483">
                  <c:v>-48.600118112972162</c:v>
                </c:pt>
                <c:pt idx="3484">
                  <c:v>-48.673910760562691</c:v>
                </c:pt>
                <c:pt idx="3485">
                  <c:v>-48.747816852037325</c:v>
                </c:pt>
                <c:pt idx="3486">
                  <c:v>-48.821836491598759</c:v>
                </c:pt>
                <c:pt idx="3487">
                  <c:v>-48.895969781931953</c:v>
                </c:pt>
                <c:pt idx="3488">
                  <c:v>-48.970216824205117</c:v>
                </c:pt>
                <c:pt idx="3489">
                  <c:v>-49.044577718069633</c:v>
                </c:pt>
                <c:pt idx="3490">
                  <c:v>-49.119052561660233</c:v>
                </c:pt>
                <c:pt idx="3491">
                  <c:v>-49.193641451595418</c:v>
                </c:pt>
                <c:pt idx="3492">
                  <c:v>-49.268344482977028</c:v>
                </c:pt>
                <c:pt idx="3493">
                  <c:v>-49.3431617493913</c:v>
                </c:pt>
                <c:pt idx="3494">
                  <c:v>-49.418093342907746</c:v>
                </c:pt>
                <c:pt idx="3495">
                  <c:v>-49.493139354080014</c:v>
                </c:pt>
                <c:pt idx="3496">
                  <c:v>-49.568299871945165</c:v>
                </c:pt>
                <c:pt idx="3497">
                  <c:v>-49.64357498402353</c:v>
                </c:pt>
                <c:pt idx="3498">
                  <c:v>-49.718964776318984</c:v>
                </c:pt>
                <c:pt idx="3499">
                  <c:v>-49.794469333318418</c:v>
                </c:pt>
                <c:pt idx="3500">
                  <c:v>-49.87008873799109</c:v>
                </c:pt>
                <c:pt idx="3501">
                  <c:v>-49.945823071788659</c:v>
                </c:pt>
                <c:pt idx="3502">
                  <c:v>-50.021672414644762</c:v>
                </c:pt>
                <c:pt idx="3503">
                  <c:v>-50.097636844974147</c:v>
                </c:pt>
                <c:pt idx="3504">
                  <c:v>-50.173716439672766</c:v>
                </c:pt>
                <c:pt idx="3505">
                  <c:v>-50.249911274116656</c:v>
                </c:pt>
                <c:pt idx="3506">
                  <c:v>-50.326221422161609</c:v>
                </c:pt>
                <c:pt idx="3507">
                  <c:v>-50.402646956142611</c:v>
                </c:pt>
                <c:pt idx="3508">
                  <c:v>-50.479187946872848</c:v>
                </c:pt>
                <c:pt idx="3509">
                  <c:v>-50.555844463643034</c:v>
                </c:pt>
                <c:pt idx="3510">
                  <c:v>-50.632616574221345</c:v>
                </c:pt>
                <c:pt idx="3511">
                  <c:v>-50.709504344851112</c:v>
                </c:pt>
                <c:pt idx="3512">
                  <c:v>-50.786507840251701</c:v>
                </c:pt>
                <c:pt idx="3513">
                  <c:v>-50.863627123616475</c:v>
                </c:pt>
                <c:pt idx="3514">
                  <c:v>-50.940862256611737</c:v>
                </c:pt>
                <c:pt idx="3515">
                  <c:v>-51.018213299376967</c:v>
                </c:pt>
                <c:pt idx="3516">
                  <c:v>-51.095680310522489</c:v>
                </c:pt>
                <c:pt idx="3517">
                  <c:v>-51.173263347129428</c:v>
                </c:pt>
                <c:pt idx="3518">
                  <c:v>-51.250962464748085</c:v>
                </c:pt>
                <c:pt idx="3519">
                  <c:v>-51.328777717396889</c:v>
                </c:pt>
                <c:pt idx="3520">
                  <c:v>-51.406709157561714</c:v>
                </c:pt>
                <c:pt idx="3521">
                  <c:v>-51.484756836194087</c:v>
                </c:pt>
                <c:pt idx="3522">
                  <c:v>-51.562920802710515</c:v>
                </c:pt>
                <c:pt idx="3523">
                  <c:v>-51.641201104991119</c:v>
                </c:pt>
                <c:pt idx="3524">
                  <c:v>-51.719597789378184</c:v>
                </c:pt>
                <c:pt idx="3525">
                  <c:v>-51.79811090067539</c:v>
                </c:pt>
                <c:pt idx="3526">
                  <c:v>-51.876740482145905</c:v>
                </c:pt>
                <c:pt idx="3527">
                  <c:v>-51.955486575511799</c:v>
                </c:pt>
                <c:pt idx="3528">
                  <c:v>-52.03434922095208</c:v>
                </c:pt>
                <c:pt idx="3529">
                  <c:v>-52.113328457101701</c:v>
                </c:pt>
                <c:pt idx="3530">
                  <c:v>-52.19242432104997</c:v>
                </c:pt>
                <c:pt idx="3531">
                  <c:v>-52.271636848339533</c:v>
                </c:pt>
                <c:pt idx="3532">
                  <c:v>-52.350966072964681</c:v>
                </c:pt>
                <c:pt idx="3533">
                  <c:v>-52.430412027369606</c:v>
                </c:pt>
                <c:pt idx="3534">
                  <c:v>-52.509974742447696</c:v>
                </c:pt>
                <c:pt idx="3535">
                  <c:v>-52.589654247539777</c:v>
                </c:pt>
                <c:pt idx="3536">
                  <c:v>-52.669450570432545</c:v>
                </c:pt>
                <c:pt idx="3537">
                  <c:v>-52.749363737356639</c:v>
                </c:pt>
                <c:pt idx="3538">
                  <c:v>-52.829393772986279</c:v>
                </c:pt>
                <c:pt idx="3539">
                  <c:v>-52.909540700436921</c:v>
                </c:pt>
                <c:pt idx="3540">
                  <c:v>-52.989804541263666</c:v>
                </c:pt>
                <c:pt idx="3541">
                  <c:v>-53.070185315460385</c:v>
                </c:pt>
                <c:pt idx="3542">
                  <c:v>-53.150683041457334</c:v>
                </c:pt>
                <c:pt idx="3543">
                  <c:v>-53.23129773612056</c:v>
                </c:pt>
                <c:pt idx="3544">
                  <c:v>-53.312029414749453</c:v>
                </c:pt>
                <c:pt idx="3545">
                  <c:v>-53.392878091075751</c:v>
                </c:pt>
                <c:pt idx="3546">
                  <c:v>-53.473843777261614</c:v>
                </c:pt>
                <c:pt idx="3547">
                  <c:v>-53.554926483898406</c:v>
                </c:pt>
                <c:pt idx="3548">
                  <c:v>-53.636126220004954</c:v>
                </c:pt>
                <c:pt idx="3549">
                  <c:v>-53.717442993025742</c:v>
                </c:pt>
                <c:pt idx="3550">
                  <c:v>-53.798876808829391</c:v>
                </c:pt>
                <c:pt idx="3551">
                  <c:v>-53.88042767170765</c:v>
                </c:pt>
                <c:pt idx="3552">
                  <c:v>-53.962095584372811</c:v>
                </c:pt>
                <c:pt idx="3553">
                  <c:v>-54.043880547956803</c:v>
                </c:pt>
                <c:pt idx="3554">
                  <c:v>-54.12578256200942</c:v>
                </c:pt>
                <c:pt idx="3555">
                  <c:v>-54.207801624496653</c:v>
                </c:pt>
                <c:pt idx="3556">
                  <c:v>-54.289937731799199</c:v>
                </c:pt>
                <c:pt idx="3557">
                  <c:v>-54.372190878710356</c:v>
                </c:pt>
                <c:pt idx="3558">
                  <c:v>-54.45456105843526</c:v>
                </c:pt>
                <c:pt idx="3559">
                  <c:v>-54.537048262588698</c:v>
                </c:pt>
                <c:pt idx="3560">
                  <c:v>-54.619652481193498</c:v>
                </c:pt>
                <c:pt idx="3561">
                  <c:v>-54.702373702678983</c:v>
                </c:pt>
                <c:pt idx="3562">
                  <c:v>-54.785211913879756</c:v>
                </c:pt>
                <c:pt idx="3563">
                  <c:v>-54.868167100033389</c:v>
                </c:pt>
                <c:pt idx="3564">
                  <c:v>-54.951239244779224</c:v>
                </c:pt>
                <c:pt idx="3565">
                  <c:v>-55.034428330156828</c:v>
                </c:pt>
                <c:pt idx="3566">
                  <c:v>-55.1177343366043</c:v>
                </c:pt>
                <c:pt idx="3567">
                  <c:v>-55.201157242956491</c:v>
                </c:pt>
                <c:pt idx="3568">
                  <c:v>-55.28469702644361</c:v>
                </c:pt>
                <c:pt idx="3569">
                  <c:v>-55.368353662689415</c:v>
                </c:pt>
                <c:pt idx="3570">
                  <c:v>-55.452127125710142</c:v>
                </c:pt>
                <c:pt idx="3571">
                  <c:v>-55.536017387912054</c:v>
                </c:pt>
                <c:pt idx="3572">
                  <c:v>-55.6200244200908</c:v>
                </c:pt>
                <c:pt idx="3573">
                  <c:v>-55.704148191428928</c:v>
                </c:pt>
                <c:pt idx="3574">
                  <c:v>-55.788388669494651</c:v>
                </c:pt>
                <c:pt idx="3575">
                  <c:v>-55.872745820241121</c:v>
                </c:pt>
                <c:pt idx="3576">
                  <c:v>-55.957219608003228</c:v>
                </c:pt>
                <c:pt idx="3577">
                  <c:v>-56.041809995497111</c:v>
                </c:pt>
                <c:pt idx="3578">
                  <c:v>-56.126516943818324</c:v>
                </c:pt>
                <c:pt idx="3579">
                  <c:v>-56.211340412440578</c:v>
                </c:pt>
                <c:pt idx="3580">
                  <c:v>-56.29628035921332</c:v>
                </c:pt>
                <c:pt idx="3581">
                  <c:v>-56.381336740361043</c:v>
                </c:pt>
                <c:pt idx="3582">
                  <c:v>-56.466509510481295</c:v>
                </c:pt>
                <c:pt idx="3583">
                  <c:v>-56.551798622543323</c:v>
                </c:pt>
                <c:pt idx="3584">
                  <c:v>-56.637204027886192</c:v>
                </c:pt>
                <c:pt idx="3585">
                  <c:v>-56.722725676217649</c:v>
                </c:pt>
                <c:pt idx="3586">
                  <c:v>-56.808363515612193</c:v>
                </c:pt>
                <c:pt idx="3587">
                  <c:v>-56.894117492509778</c:v>
                </c:pt>
                <c:pt idx="3588">
                  <c:v>-56.979987551714188</c:v>
                </c:pt>
                <c:pt idx="3589">
                  <c:v>-57.065973636391227</c:v>
                </c:pt>
                <c:pt idx="3590">
                  <c:v>-57.152075688067811</c:v>
                </c:pt>
                <c:pt idx="3591">
                  <c:v>-57.238293646629543</c:v>
                </c:pt>
                <c:pt idx="3592">
                  <c:v>-57.324627450320087</c:v>
                </c:pt>
                <c:pt idx="3593">
                  <c:v>-57.41107703573897</c:v>
                </c:pt>
                <c:pt idx="3594">
                  <c:v>-57.49764233784002</c:v>
                </c:pt>
                <c:pt idx="3595">
                  <c:v>-57.584323289930424</c:v>
                </c:pt>
                <c:pt idx="3596">
                  <c:v>-57.671119823668462</c:v>
                </c:pt>
                <c:pt idx="3597">
                  <c:v>-57.758031869062648</c:v>
                </c:pt>
                <c:pt idx="3598">
                  <c:v>-57.84505935446947</c:v>
                </c:pt>
                <c:pt idx="3599">
                  <c:v>-57.932202206592258</c:v>
                </c:pt>
                <c:pt idx="3600">
                  <c:v>-58.019460350479619</c:v>
                </c:pt>
                <c:pt idx="3601">
                  <c:v>-58.106833709523819</c:v>
                </c:pt>
                <c:pt idx="3602">
                  <c:v>-58.194322205459386</c:v>
                </c:pt>
                <c:pt idx="3603">
                  <c:v>-58.28192575836087</c:v>
                </c:pt>
                <c:pt idx="3604">
                  <c:v>-58.369644286642519</c:v>
                </c:pt>
                <c:pt idx="3605">
                  <c:v>-58.457477707055332</c:v>
                </c:pt>
                <c:pt idx="3606">
                  <c:v>-58.545425934686662</c:v>
                </c:pt>
                <c:pt idx="3607">
                  <c:v>-58.633488882957764</c:v>
                </c:pt>
                <c:pt idx="3608">
                  <c:v>-58.721666463622725</c:v>
                </c:pt>
                <c:pt idx="3609">
                  <c:v>-58.809958586766726</c:v>
                </c:pt>
                <c:pt idx="3610">
                  <c:v>-58.898365160804438</c:v>
                </c:pt>
                <c:pt idx="3611">
                  <c:v>-58.9868860924785</c:v>
                </c:pt>
                <c:pt idx="3612">
                  <c:v>-59.075521286857942</c:v>
                </c:pt>
                <c:pt idx="3613">
                  <c:v>-59.16427064733594</c:v>
                </c:pt>
                <c:pt idx="3614">
                  <c:v>-59.253134075629681</c:v>
                </c:pt>
                <c:pt idx="3615">
                  <c:v>-59.342111471777145</c:v>
                </c:pt>
                <c:pt idx="3616">
                  <c:v>-59.431202734136264</c:v>
                </c:pt>
                <c:pt idx="3617">
                  <c:v>-59.520407759383389</c:v>
                </c:pt>
                <c:pt idx="3618">
                  <c:v>-59.609726442511253</c:v>
                </c:pt>
                <c:pt idx="3619">
                  <c:v>-59.699158676827395</c:v>
                </c:pt>
                <c:pt idx="3620">
                  <c:v>-59.78870435395293</c:v>
                </c:pt>
                <c:pt idx="3621">
                  <c:v>-59.878363363820249</c:v>
                </c:pt>
                <c:pt idx="3622">
                  <c:v>-59.968135594671743</c:v>
                </c:pt>
                <c:pt idx="3623">
                  <c:v>-60.058020933058238</c:v>
                </c:pt>
                <c:pt idx="3624">
                  <c:v>-60.148019263836346</c:v>
                </c:pt>
                <c:pt idx="3625">
                  <c:v>-60.238130470168485</c:v>
                </c:pt>
                <c:pt idx="3626">
                  <c:v>-60.328354433519252</c:v>
                </c:pt>
                <c:pt idx="3627">
                  <c:v>-60.41869103365525</c:v>
                </c:pt>
                <c:pt idx="3628">
                  <c:v>-60.509140148642288</c:v>
                </c:pt>
                <c:pt idx="3629">
                  <c:v>-60.599701654844367</c:v>
                </c:pt>
                <c:pt idx="3630">
                  <c:v>-60.690375426921079</c:v>
                </c:pt>
                <c:pt idx="3631">
                  <c:v>-60.781161337827037</c:v>
                </c:pt>
                <c:pt idx="3632">
                  <c:v>-60.87205925880874</c:v>
                </c:pt>
                <c:pt idx="3633">
                  <c:v>-60.963069059403963</c:v>
                </c:pt>
                <c:pt idx="3634">
                  <c:v>-61.054190607438954</c:v>
                </c:pt>
                <c:pt idx="3635">
                  <c:v>-61.14542376902768</c:v>
                </c:pt>
                <c:pt idx="3636">
                  <c:v>-61.236768408568743</c:v>
                </c:pt>
                <c:pt idx="3637">
                  <c:v>-61.328224388744758</c:v>
                </c:pt>
                <c:pt idx="3638">
                  <c:v>-61.419791570519493</c:v>
                </c:pt>
                <c:pt idx="3639">
                  <c:v>-61.511469813136898</c:v>
                </c:pt>
                <c:pt idx="3640">
                  <c:v>-61.603258974118575</c:v>
                </c:pt>
                <c:pt idx="3641">
                  <c:v>-61.695158909261998</c:v>
                </c:pt>
                <c:pt idx="3642">
                  <c:v>-61.787169472639</c:v>
                </c:pt>
                <c:pt idx="3643">
                  <c:v>-61.879290516593244</c:v>
                </c:pt>
                <c:pt idx="3644">
                  <c:v>-61.971521891739137</c:v>
                </c:pt>
                <c:pt idx="3645">
                  <c:v>-62.063863446958919</c:v>
                </c:pt>
                <c:pt idx="3646">
                  <c:v>-62.156315029401519</c:v>
                </c:pt>
                <c:pt idx="3647">
                  <c:v>-62.248876484480277</c:v>
                </c:pt>
                <c:pt idx="3648">
                  <c:v>-62.341547655870812</c:v>
                </c:pt>
                <c:pt idx="3649">
                  <c:v>-62.434328385509524</c:v>
                </c:pt>
                <c:pt idx="3650">
                  <c:v>-62.52721851359113</c:v>
                </c:pt>
                <c:pt idx="3651">
                  <c:v>-62.62021787856709</c:v>
                </c:pt>
                <c:pt idx="3652">
                  <c:v>-62.713326317143142</c:v>
                </c:pt>
                <c:pt idx="3653">
                  <c:v>-62.806543664277676</c:v>
                </c:pt>
                <c:pt idx="3654">
                  <c:v>-62.899869753179672</c:v>
                </c:pt>
                <c:pt idx="3655">
                  <c:v>-62.99330441530639</c:v>
                </c:pt>
                <c:pt idx="3656">
                  <c:v>-63.086847480361939</c:v>
                </c:pt>
                <c:pt idx="3657">
                  <c:v>-63.180498776294471</c:v>
                </c:pt>
                <c:pt idx="3658">
                  <c:v>-63.274258129294708</c:v>
                </c:pt>
                <c:pt idx="3659">
                  <c:v>-63.368125363793517</c:v>
                </c:pt>
                <c:pt idx="3660">
                  <c:v>-63.462100302460343</c:v>
                </c:pt>
                <c:pt idx="3661">
                  <c:v>-63.556182766200678</c:v>
                </c:pt>
                <c:pt idx="3662">
                  <c:v>-63.650372574154169</c:v>
                </c:pt>
                <c:pt idx="3663">
                  <c:v>-63.744669543692652</c:v>
                </c:pt>
                <c:pt idx="3664">
                  <c:v>-63.839073490418102</c:v>
                </c:pt>
                <c:pt idx="3665">
                  <c:v>-63.933584228160278</c:v>
                </c:pt>
                <c:pt idx="3666">
                  <c:v>-64.028201568974794</c:v>
                </c:pt>
                <c:pt idx="3667">
                  <c:v>-64.12292532314153</c:v>
                </c:pt>
                <c:pt idx="3668">
                  <c:v>-64.217755299161695</c:v>
                </c:pt>
                <c:pt idx="3669">
                  <c:v>-64.312691303756495</c:v>
                </c:pt>
                <c:pt idx="3670">
                  <c:v>-64.407733141864682</c:v>
                </c:pt>
                <c:pt idx="3671">
                  <c:v>-64.502880616640738</c:v>
                </c:pt>
                <c:pt idx="3672">
                  <c:v>-64.598133529452838</c:v>
                </c:pt>
                <c:pt idx="3673">
                  <c:v>-64.69349167988041</c:v>
                </c:pt>
                <c:pt idx="3674">
                  <c:v>-64.788954865712512</c:v>
                </c:pt>
                <c:pt idx="3675">
                  <c:v>-64.884522882945802</c:v>
                </c:pt>
                <c:pt idx="3676">
                  <c:v>-64.980195525782193</c:v>
                </c:pt>
                <c:pt idx="3677">
                  <c:v>-65.075972586627429</c:v>
                </c:pt>
                <c:pt idx="3678">
                  <c:v>-65.17185385608839</c:v>
                </c:pt>
                <c:pt idx="3679">
                  <c:v>-65.267839122971594</c:v>
                </c:pt>
                <c:pt idx="3680">
                  <c:v>-65.36392817428117</c:v>
                </c:pt>
                <c:pt idx="3681">
                  <c:v>-65.460120795216909</c:v>
                </c:pt>
                <c:pt idx="3682">
                  <c:v>-65.556416769171989</c:v>
                </c:pt>
                <c:pt idx="3683">
                  <c:v>-65.652815877731882</c:v>
                </c:pt>
                <c:pt idx="3684">
                  <c:v>-65.749317900671485</c:v>
                </c:pt>
                <c:pt idx="3685">
                  <c:v>-65.845922615953896</c:v>
                </c:pt>
                <c:pt idx="3686">
                  <c:v>-65.942629799728465</c:v>
                </c:pt>
                <c:pt idx="3687">
                  <c:v>-66.039439226329023</c:v>
                </c:pt>
                <c:pt idx="3688">
                  <c:v>-66.13635066827166</c:v>
                </c:pt>
                <c:pt idx="3689">
                  <c:v>-66.233363896253664</c:v>
                </c:pt>
                <c:pt idx="3690">
                  <c:v>-66.330478679151199</c:v>
                </c:pt>
                <c:pt idx="3691">
                  <c:v>-66.427694784018144</c:v>
                </c:pt>
                <c:pt idx="3692">
                  <c:v>-66.525011976083647</c:v>
                </c:pt>
                <c:pt idx="3693">
                  <c:v>-66.622430018751459</c:v>
                </c:pt>
                <c:pt idx="3694">
                  <c:v>-66.719948673597514</c:v>
                </c:pt>
                <c:pt idx="3695">
                  <c:v>-66.817567700369125</c:v>
                </c:pt>
                <c:pt idx="3696">
                  <c:v>-66.915286856982505</c:v>
                </c:pt>
                <c:pt idx="3697">
                  <c:v>-67.013105899522316</c:v>
                </c:pt>
                <c:pt idx="3698">
                  <c:v>-67.111024582239608</c:v>
                </c:pt>
                <c:pt idx="3699">
                  <c:v>-67.209042657550867</c:v>
                </c:pt>
                <c:pt idx="3700">
                  <c:v>-67.307159876036067</c:v>
                </c:pt>
                <c:pt idx="3701">
                  <c:v>-67.405375986437988</c:v>
                </c:pt>
                <c:pt idx="3702">
                  <c:v>-67.503690735660683</c:v>
                </c:pt>
                <c:pt idx="3703">
                  <c:v>-67.60210386876831</c:v>
                </c:pt>
                <c:pt idx="3704">
                  <c:v>-67.700615128984239</c:v>
                </c:pt>
                <c:pt idx="3705">
                  <c:v>-67.799224257689644</c:v>
                </c:pt>
                <c:pt idx="3706">
                  <c:v>-67.89793099442285</c:v>
                </c:pt>
                <c:pt idx="3707">
                  <c:v>-67.996735076877854</c:v>
                </c:pt>
                <c:pt idx="3708">
                  <c:v>-68.095636240904241</c:v>
                </c:pt>
                <c:pt idx="3709">
                  <c:v>-68.194634220505719</c:v>
                </c:pt>
                <c:pt idx="3710">
                  <c:v>-68.293728747839396</c:v>
                </c:pt>
                <c:pt idx="3711">
                  <c:v>-68.392919553215549</c:v>
                </c:pt>
                <c:pt idx="3712">
                  <c:v>-68.492206365096735</c:v>
                </c:pt>
                <c:pt idx="3713">
                  <c:v>-68.591588910097173</c:v>
                </c:pt>
                <c:pt idx="3714">
                  <c:v>-68.691066912982322</c:v>
                </c:pt>
                <c:pt idx="3715">
                  <c:v>-68.790640096668611</c:v>
                </c:pt>
                <c:pt idx="3716">
                  <c:v>-68.890308182223222</c:v>
                </c:pt>
                <c:pt idx="3717">
                  <c:v>-68.990070888863769</c:v>
                </c:pt>
                <c:pt idx="3718">
                  <c:v>-69.089927933957938</c:v>
                </c:pt>
                <c:pt idx="3719">
                  <c:v>-69.189879033023715</c:v>
                </c:pt>
                <c:pt idx="3720">
                  <c:v>-69.28992389972943</c:v>
                </c:pt>
                <c:pt idx="3721">
                  <c:v>-69.390062245894029</c:v>
                </c:pt>
                <c:pt idx="3722">
                  <c:v>-69.490293781486557</c:v>
                </c:pt>
                <c:pt idx="3723">
                  <c:v>-69.590618214627739</c:v>
                </c:pt>
                <c:pt idx="3724">
                  <c:v>-69.691035251589113</c:v>
                </c:pt>
                <c:pt idx="3725">
                  <c:v>-69.791544596794338</c:v>
                </c:pt>
                <c:pt idx="3726">
                  <c:v>-69.892145952819902</c:v>
                </c:pt>
                <c:pt idx="3727">
                  <c:v>-69.992839020394968</c:v>
                </c:pt>
                <c:pt idx="3728">
                  <c:v>-70.093623498403389</c:v>
                </c:pt>
                <c:pt idx="3729">
                  <c:v>-70.19449908388377</c:v>
                </c:pt>
                <c:pt idx="3730">
                  <c:v>-70.295465472030912</c:v>
                </c:pt>
                <c:pt idx="3731">
                  <c:v>-70.396522356196911</c:v>
                </c:pt>
                <c:pt idx="3732">
                  <c:v>-70.497669427892433</c:v>
                </c:pt>
                <c:pt idx="3733">
                  <c:v>-70.598906376788022</c:v>
                </c:pt>
                <c:pt idx="3734">
                  <c:v>-70.700232890715853</c:v>
                </c:pt>
                <c:pt idx="3735">
                  <c:v>-70.801648655670988</c:v>
                </c:pt>
                <c:pt idx="3736">
                  <c:v>-70.903153355813856</c:v>
                </c:pt>
                <c:pt idx="3737">
                  <c:v>-71.004746673471232</c:v>
                </c:pt>
                <c:pt idx="3738">
                  <c:v>-71.106428289138705</c:v>
                </c:pt>
                <c:pt idx="3739">
                  <c:v>-71.208197881483329</c:v>
                </c:pt>
                <c:pt idx="3740">
                  <c:v>-71.310055127344825</c:v>
                </c:pt>
                <c:pt idx="3741">
                  <c:v>-71.411999701738878</c:v>
                </c:pt>
                <c:pt idx="3742">
                  <c:v>-71.514031277859416</c:v>
                </c:pt>
                <c:pt idx="3743">
                  <c:v>-71.616149527081234</c:v>
                </c:pt>
                <c:pt idx="3744">
                  <c:v>-71.718354118963092</c:v>
                </c:pt>
                <c:pt idx="3745">
                  <c:v>-71.820644721249906</c:v>
                </c:pt>
                <c:pt idx="3746">
                  <c:v>-71.923020999876954</c:v>
                </c:pt>
                <c:pt idx="3747">
                  <c:v>-72.025482618972774</c:v>
                </c:pt>
                <c:pt idx="3748">
                  <c:v>-72.128029240861849</c:v>
                </c:pt>
                <c:pt idx="3749">
                  <c:v>-72.230660526069244</c:v>
                </c:pt>
                <c:pt idx="3750">
                  <c:v>-72.333376133323938</c:v>
                </c:pt>
                <c:pt idx="3751">
                  <c:v>-72.436175719562328</c:v>
                </c:pt>
                <c:pt idx="3752">
                  <c:v>-72.539058939932389</c:v>
                </c:pt>
                <c:pt idx="3753">
                  <c:v>-72.642025447798716</c:v>
                </c:pt>
                <c:pt idx="3754">
                  <c:v>-72.745074894745471</c:v>
                </c:pt>
                <c:pt idx="3755">
                  <c:v>-72.848206930582151</c:v>
                </c:pt>
                <c:pt idx="3756">
                  <c:v>-72.951421203347422</c:v>
                </c:pt>
                <c:pt idx="3757">
                  <c:v>-73.054717359314168</c:v>
                </c:pt>
                <c:pt idx="3758">
                  <c:v>-73.158095042995058</c:v>
                </c:pt>
                <c:pt idx="3759">
                  <c:v>-73.261553897146769</c:v>
                </c:pt>
                <c:pt idx="3760">
                  <c:v>-73.365093562776167</c:v>
                </c:pt>
                <c:pt idx="3761">
                  <c:v>-73.468713679145225</c:v>
                </c:pt>
                <c:pt idx="3762">
                  <c:v>-73.572413883777003</c:v>
                </c:pt>
                <c:pt idx="3763">
                  <c:v>-73.676193812461918</c:v>
                </c:pt>
                <c:pt idx="3764">
                  <c:v>-73.780053099262631</c:v>
                </c:pt>
                <c:pt idx="3765">
                  <c:v>-73.883991376521521</c:v>
                </c:pt>
                <c:pt idx="3766">
                  <c:v>-73.988008274866374</c:v>
                </c:pt>
                <c:pt idx="3767">
                  <c:v>-74.092103423217125</c:v>
                </c:pt>
                <c:pt idx="3768">
                  <c:v>-74.196276448792773</c:v>
                </c:pt>
                <c:pt idx="3769">
                  <c:v>-74.300526977118082</c:v>
                </c:pt>
                <c:pt idx="3770">
                  <c:v>-74.404854632030577</c:v>
                </c:pt>
                <c:pt idx="3771">
                  <c:v>-74.509259035688771</c:v>
                </c:pt>
                <c:pt idx="3772">
                  <c:v>-74.613739808578444</c:v>
                </c:pt>
                <c:pt idx="3773">
                  <c:v>-74.718296569521087</c:v>
                </c:pt>
                <c:pt idx="3774">
                  <c:v>-74.822928935681489</c:v>
                </c:pt>
                <c:pt idx="3775">
                  <c:v>-74.927636522575966</c:v>
                </c:pt>
                <c:pt idx="3776">
                  <c:v>-75.03241894408086</c:v>
                </c:pt>
                <c:pt idx="3777">
                  <c:v>-75.137275812440279</c:v>
                </c:pt>
                <c:pt idx="3778">
                  <c:v>-75.242206738275499</c:v>
                </c:pt>
                <c:pt idx="3779">
                  <c:v>-75.347211330593098</c:v>
                </c:pt>
                <c:pt idx="3780">
                  <c:v>-75.452289196795064</c:v>
                </c:pt>
                <c:pt idx="3781">
                  <c:v>-75.557439942686571</c:v>
                </c:pt>
                <c:pt idx="3782">
                  <c:v>-75.662663172486774</c:v>
                </c:pt>
                <c:pt idx="3783">
                  <c:v>-75.767958488837763</c:v>
                </c:pt>
                <c:pt idx="3784">
                  <c:v>-75.873325492813905</c:v>
                </c:pt>
                <c:pt idx="3785">
                  <c:v>-75.97876378393353</c:v>
                </c:pt>
                <c:pt idx="3786">
                  <c:v>-76.084272960167127</c:v>
                </c:pt>
                <c:pt idx="3787">
                  <c:v>-76.1898526179491</c:v>
                </c:pt>
                <c:pt idx="3788">
                  <c:v>-76.295502352188024</c:v>
                </c:pt>
                <c:pt idx="3789">
                  <c:v>-76.401221756277636</c:v>
                </c:pt>
                <c:pt idx="3790">
                  <c:v>-76.507010422107115</c:v>
                </c:pt>
                <c:pt idx="3791">
                  <c:v>-76.612867940073826</c:v>
                </c:pt>
                <c:pt idx="3792">
                  <c:v>-76.718793899092816</c:v>
                </c:pt>
                <c:pt idx="3793">
                  <c:v>-76.82478788661021</c:v>
                </c:pt>
                <c:pt idx="3794">
                  <c:v>-76.930849488613887</c:v>
                </c:pt>
                <c:pt idx="3795">
                  <c:v>-77.036978289645901</c:v>
                </c:pt>
                <c:pt idx="3796">
                  <c:v>-77.14317387281524</c:v>
                </c:pt>
                <c:pt idx="3797">
                  <c:v>-77.249435819809079</c:v>
                </c:pt>
                <c:pt idx="3798">
                  <c:v>-77.355763710906828</c:v>
                </c:pt>
                <c:pt idx="3799">
                  <c:v>-77.462157124991592</c:v>
                </c:pt>
                <c:pt idx="3800">
                  <c:v>-77.568615639564285</c:v>
                </c:pt>
                <c:pt idx="3801">
                  <c:v>-77.675138830756694</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416832"/>
        <c:axId val="175418752"/>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89.976618733452327</c:v>
                </c:pt>
                <c:pt idx="1">
                  <c:v>89.97652988467668</c:v>
                </c:pt>
                <c:pt idx="2">
                  <c:v>89.976440698276079</c:v>
                </c:pt>
                <c:pt idx="3">
                  <c:v>89.976351172967597</c:v>
                </c:pt>
                <c:pt idx="4">
                  <c:v>89.976261307463375</c:v>
                </c:pt>
                <c:pt idx="5">
                  <c:v>89.976171100470694</c:v>
                </c:pt>
                <c:pt idx="6">
                  <c:v>89.97608055069189</c:v>
                </c:pt>
                <c:pt idx="7">
                  <c:v>89.975989656824368</c:v>
                </c:pt>
                <c:pt idx="8">
                  <c:v>89.9758984175606</c:v>
                </c:pt>
                <c:pt idx="9">
                  <c:v>89.975806831588073</c:v>
                </c:pt>
                <c:pt idx="10">
                  <c:v>89.975714897589341</c:v>
                </c:pt>
                <c:pt idx="11">
                  <c:v>89.975622614241885</c:v>
                </c:pt>
                <c:pt idx="12">
                  <c:v>89.975529980218184</c:v>
                </c:pt>
                <c:pt idx="13">
                  <c:v>89.975436994185671</c:v>
                </c:pt>
                <c:pt idx="14">
                  <c:v>89.975343654806736</c:v>
                </c:pt>
                <c:pt idx="15">
                  <c:v>89.975249960738637</c:v>
                </c:pt>
                <c:pt idx="16">
                  <c:v>89.975155910633589</c:v>
                </c:pt>
                <c:pt idx="17">
                  <c:v>89.975061503138647</c:v>
                </c:pt>
                <c:pt idx="18">
                  <c:v>89.974966736895723</c:v>
                </c:pt>
                <c:pt idx="19">
                  <c:v>89.974871610541598</c:v>
                </c:pt>
                <c:pt idx="20">
                  <c:v>89.974776122707851</c:v>
                </c:pt>
                <c:pt idx="21">
                  <c:v>89.974680272020876</c:v>
                </c:pt>
                <c:pt idx="22">
                  <c:v>89.974584057101822</c:v>
                </c:pt>
                <c:pt idx="23">
                  <c:v>89.974487476566608</c:v>
                </c:pt>
                <c:pt idx="24">
                  <c:v>89.974390529025911</c:v>
                </c:pt>
                <c:pt idx="25">
                  <c:v>89.974293213085105</c:v>
                </c:pt>
                <c:pt idx="26">
                  <c:v>89.974195527344293</c:v>
                </c:pt>
                <c:pt idx="27">
                  <c:v>89.974097470398235</c:v>
                </c:pt>
                <c:pt idx="28">
                  <c:v>89.973999040836333</c:v>
                </c:pt>
                <c:pt idx="29">
                  <c:v>89.973900237242717</c:v>
                </c:pt>
                <c:pt idx="30">
                  <c:v>89.973801058195988</c:v>
                </c:pt>
                <c:pt idx="31">
                  <c:v>89.973701502269478</c:v>
                </c:pt>
                <c:pt idx="32">
                  <c:v>89.973601568031071</c:v>
                </c:pt>
                <c:pt idx="33">
                  <c:v>89.973501254043143</c:v>
                </c:pt>
                <c:pt idx="34">
                  <c:v>89.973400558862693</c:v>
                </c:pt>
                <c:pt idx="35">
                  <c:v>89.973299481041167</c:v>
                </c:pt>
                <c:pt idx="36">
                  <c:v>89.973198019124538</c:v>
                </c:pt>
                <c:pt idx="37">
                  <c:v>89.973096171653282</c:v>
                </c:pt>
                <c:pt idx="38">
                  <c:v>89.972993937162258</c:v>
                </c:pt>
                <c:pt idx="39">
                  <c:v>89.972891314180799</c:v>
                </c:pt>
                <c:pt idx="40">
                  <c:v>89.972788301232697</c:v>
                </c:pt>
                <c:pt idx="41">
                  <c:v>89.972684896836057</c:v>
                </c:pt>
                <c:pt idx="42">
                  <c:v>89.972581099503373</c:v>
                </c:pt>
                <c:pt idx="43">
                  <c:v>89.972476907741509</c:v>
                </c:pt>
                <c:pt idx="44">
                  <c:v>89.972372320051619</c:v>
                </c:pt>
                <c:pt idx="45">
                  <c:v>89.972267334929228</c:v>
                </c:pt>
                <c:pt idx="46">
                  <c:v>89.972161950864034</c:v>
                </c:pt>
                <c:pt idx="47">
                  <c:v>89.972056166340153</c:v>
                </c:pt>
                <c:pt idx="48">
                  <c:v>89.97194997983577</c:v>
                </c:pt>
                <c:pt idx="49">
                  <c:v>89.971843389823405</c:v>
                </c:pt>
                <c:pt idx="50">
                  <c:v>89.971736394769721</c:v>
                </c:pt>
                <c:pt idx="51">
                  <c:v>89.971628993135582</c:v>
                </c:pt>
                <c:pt idx="52">
                  <c:v>89.971521183375984</c:v>
                </c:pt>
                <c:pt idx="53">
                  <c:v>89.971412963940068</c:v>
                </c:pt>
                <c:pt idx="54">
                  <c:v>89.97130433327105</c:v>
                </c:pt>
                <c:pt idx="55">
                  <c:v>89.971195289806275</c:v>
                </c:pt>
                <c:pt idx="56">
                  <c:v>89.971085831977135</c:v>
                </c:pt>
                <c:pt idx="57">
                  <c:v>89.970975958209024</c:v>
                </c:pt>
                <c:pt idx="58">
                  <c:v>89.970865666921426</c:v>
                </c:pt>
                <c:pt idx="59">
                  <c:v>89.970754956527713</c:v>
                </c:pt>
                <c:pt idx="60">
                  <c:v>89.97064382543536</c:v>
                </c:pt>
                <c:pt idx="61">
                  <c:v>89.970532272045659</c:v>
                </c:pt>
                <c:pt idx="62">
                  <c:v>89.970420294753936</c:v>
                </c:pt>
                <c:pt idx="63">
                  <c:v>89.970307891949346</c:v>
                </c:pt>
                <c:pt idx="64">
                  <c:v>89.970195062014966</c:v>
                </c:pt>
                <c:pt idx="65">
                  <c:v>89.97008180332773</c:v>
                </c:pt>
                <c:pt idx="66">
                  <c:v>89.969968114258336</c:v>
                </c:pt>
                <c:pt idx="67">
                  <c:v>89.969853993171384</c:v>
                </c:pt>
                <c:pt idx="68">
                  <c:v>89.969739438425194</c:v>
                </c:pt>
                <c:pt idx="69">
                  <c:v>89.969624448371903</c:v>
                </c:pt>
                <c:pt idx="70">
                  <c:v>89.969509021357311</c:v>
                </c:pt>
                <c:pt idx="71">
                  <c:v>89.969393155721008</c:v>
                </c:pt>
                <c:pt idx="72">
                  <c:v>89.969276849796216</c:v>
                </c:pt>
                <c:pt idx="73">
                  <c:v>89.969160101909878</c:v>
                </c:pt>
                <c:pt idx="74">
                  <c:v>89.969042910382541</c:v>
                </c:pt>
                <c:pt idx="75">
                  <c:v>89.968925273528384</c:v>
                </c:pt>
                <c:pt idx="76">
                  <c:v>89.968807189655152</c:v>
                </c:pt>
                <c:pt idx="77">
                  <c:v>89.968688657064206</c:v>
                </c:pt>
                <c:pt idx="78">
                  <c:v>89.968569674050428</c:v>
                </c:pt>
                <c:pt idx="79">
                  <c:v>89.968450238902221</c:v>
                </c:pt>
                <c:pt idx="80">
                  <c:v>89.968330349901493</c:v>
                </c:pt>
                <c:pt idx="81">
                  <c:v>89.968210005323598</c:v>
                </c:pt>
                <c:pt idx="82">
                  <c:v>89.968089203437358</c:v>
                </c:pt>
                <c:pt idx="83">
                  <c:v>89.967967942505041</c:v>
                </c:pt>
                <c:pt idx="84">
                  <c:v>89.967846220782235</c:v>
                </c:pt>
                <c:pt idx="85">
                  <c:v>89.967724036517993</c:v>
                </c:pt>
                <c:pt idx="86">
                  <c:v>89.967601387954687</c:v>
                </c:pt>
                <c:pt idx="87">
                  <c:v>89.967478273327913</c:v>
                </c:pt>
                <c:pt idx="88">
                  <c:v>89.967354690866713</c:v>
                </c:pt>
                <c:pt idx="89">
                  <c:v>89.967230638793311</c:v>
                </c:pt>
                <c:pt idx="90">
                  <c:v>89.967106115323176</c:v>
                </c:pt>
                <c:pt idx="91">
                  <c:v>89.966981118665018</c:v>
                </c:pt>
                <c:pt idx="92">
                  <c:v>89.966855647020751</c:v>
                </c:pt>
                <c:pt idx="93">
                  <c:v>89.966729698585453</c:v>
                </c:pt>
                <c:pt idx="94">
                  <c:v>89.966603271547299</c:v>
                </c:pt>
                <c:pt idx="95">
                  <c:v>89.96647636408764</c:v>
                </c:pt>
                <c:pt idx="96">
                  <c:v>89.966348974380864</c:v>
                </c:pt>
                <c:pt idx="97">
                  <c:v>89.966221100594439</c:v>
                </c:pt>
                <c:pt idx="98">
                  <c:v>89.966092740888939</c:v>
                </c:pt>
                <c:pt idx="99">
                  <c:v>89.965963893417822</c:v>
                </c:pt>
                <c:pt idx="100">
                  <c:v>89.965834556327607</c:v>
                </c:pt>
                <c:pt idx="101">
                  <c:v>89.965704727757768</c:v>
                </c:pt>
                <c:pt idx="102">
                  <c:v>89.965574405840684</c:v>
                </c:pt>
                <c:pt idx="103">
                  <c:v>89.965443588701675</c:v>
                </c:pt>
                <c:pt idx="104">
                  <c:v>89.965312274458881</c:v>
                </c:pt>
                <c:pt idx="105">
                  <c:v>89.965180461223355</c:v>
                </c:pt>
                <c:pt idx="106">
                  <c:v>89.965048147098898</c:v>
                </c:pt>
                <c:pt idx="107">
                  <c:v>89.964915330182208</c:v>
                </c:pt>
                <c:pt idx="108">
                  <c:v>89.964782008562622</c:v>
                </c:pt>
                <c:pt idx="109">
                  <c:v>89.964648180322371</c:v>
                </c:pt>
                <c:pt idx="110">
                  <c:v>89.964513843536224</c:v>
                </c:pt>
                <c:pt idx="111">
                  <c:v>89.964378996271748</c:v>
                </c:pt>
                <c:pt idx="112">
                  <c:v>89.964243636589188</c:v>
                </c:pt>
                <c:pt idx="113">
                  <c:v>89.964107762541317</c:v>
                </c:pt>
                <c:pt idx="114">
                  <c:v>89.963971372173617</c:v>
                </c:pt>
                <c:pt idx="115">
                  <c:v>89.963834463524037</c:v>
                </c:pt>
                <c:pt idx="116">
                  <c:v>89.963697034623152</c:v>
                </c:pt>
                <c:pt idx="117">
                  <c:v>89.963559083494033</c:v>
                </c:pt>
                <c:pt idx="118">
                  <c:v>89.963420608152191</c:v>
                </c:pt>
                <c:pt idx="119">
                  <c:v>89.963281606605676</c:v>
                </c:pt>
                <c:pt idx="120">
                  <c:v>89.963142076854908</c:v>
                </c:pt>
                <c:pt idx="121">
                  <c:v>89.963002016892744</c:v>
                </c:pt>
                <c:pt idx="122">
                  <c:v>89.962861424704414</c:v>
                </c:pt>
                <c:pt idx="123">
                  <c:v>89.962720298267428</c:v>
                </c:pt>
                <c:pt idx="124">
                  <c:v>89.962578635551679</c:v>
                </c:pt>
                <c:pt idx="125">
                  <c:v>89.962436434519347</c:v>
                </c:pt>
                <c:pt idx="126">
                  <c:v>89.962293693124863</c:v>
                </c:pt>
                <c:pt idx="127">
                  <c:v>89.962150409314802</c:v>
                </c:pt>
                <c:pt idx="128">
                  <c:v>89.962006581028092</c:v>
                </c:pt>
                <c:pt idx="129">
                  <c:v>89.961862206195676</c:v>
                </c:pt>
                <c:pt idx="130">
                  <c:v>89.961717282740722</c:v>
                </c:pt>
                <c:pt idx="131">
                  <c:v>89.961571808578483</c:v>
                </c:pt>
                <c:pt idx="132">
                  <c:v>89.961425781616313</c:v>
                </c:pt>
                <c:pt idx="133">
                  <c:v>89.961279199753577</c:v>
                </c:pt>
                <c:pt idx="134">
                  <c:v>89.961132060881667</c:v>
                </c:pt>
                <c:pt idx="135">
                  <c:v>89.960984362883977</c:v>
                </c:pt>
                <c:pt idx="136">
                  <c:v>89.960836103635856</c:v>
                </c:pt>
                <c:pt idx="137">
                  <c:v>89.960687281004567</c:v>
                </c:pt>
                <c:pt idx="138">
                  <c:v>89.960537892849288</c:v>
                </c:pt>
                <c:pt idx="139">
                  <c:v>89.960387937021054</c:v>
                </c:pt>
                <c:pt idx="140">
                  <c:v>89.960237411362684</c:v>
                </c:pt>
                <c:pt idx="141">
                  <c:v>89.960086313708899</c:v>
                </c:pt>
                <c:pt idx="142">
                  <c:v>89.95993464188615</c:v>
                </c:pt>
                <c:pt idx="143">
                  <c:v>89.959782393712558</c:v>
                </c:pt>
                <c:pt idx="144">
                  <c:v>89.959629566998075</c:v>
                </c:pt>
                <c:pt idx="145">
                  <c:v>89.959476159544209</c:v>
                </c:pt>
                <c:pt idx="146">
                  <c:v>89.959322169144258</c:v>
                </c:pt>
                <c:pt idx="147">
                  <c:v>89.95916759358299</c:v>
                </c:pt>
                <c:pt idx="148">
                  <c:v>89.959012430636804</c:v>
                </c:pt>
                <c:pt idx="149">
                  <c:v>89.958856678073701</c:v>
                </c:pt>
                <c:pt idx="150">
                  <c:v>89.958700333653169</c:v>
                </c:pt>
                <c:pt idx="151">
                  <c:v>89.958543395126156</c:v>
                </c:pt>
                <c:pt idx="152">
                  <c:v>89.958385860235083</c:v>
                </c:pt>
                <c:pt idx="153">
                  <c:v>89.958227726713787</c:v>
                </c:pt>
                <c:pt idx="154">
                  <c:v>89.958068992287522</c:v>
                </c:pt>
                <c:pt idx="155">
                  <c:v>89.957909654672889</c:v>
                </c:pt>
                <c:pt idx="156">
                  <c:v>89.957749711577733</c:v>
                </c:pt>
                <c:pt idx="157">
                  <c:v>89.957589160701332</c:v>
                </c:pt>
                <c:pt idx="158">
                  <c:v>89.95742799973408</c:v>
                </c:pt>
                <c:pt idx="159">
                  <c:v>89.957266226357717</c:v>
                </c:pt>
                <c:pt idx="160">
                  <c:v>89.957103838245104</c:v>
                </c:pt>
                <c:pt idx="161">
                  <c:v>89.956940833060244</c:v>
                </c:pt>
                <c:pt idx="162">
                  <c:v>89.956777208458334</c:v>
                </c:pt>
                <c:pt idx="163">
                  <c:v>89.956612962085572</c:v>
                </c:pt>
                <c:pt idx="164">
                  <c:v>89.956448091579304</c:v>
                </c:pt>
                <c:pt idx="165">
                  <c:v>89.956282594567838</c:v>
                </c:pt>
                <c:pt idx="166">
                  <c:v>89.956116468670444</c:v>
                </c:pt>
                <c:pt idx="167">
                  <c:v>89.955949711497453</c:v>
                </c:pt>
                <c:pt idx="168">
                  <c:v>89.955782320650002</c:v>
                </c:pt>
                <c:pt idx="169">
                  <c:v>89.955614293720188</c:v>
                </c:pt>
                <c:pt idx="170">
                  <c:v>89.955445628290917</c:v>
                </c:pt>
                <c:pt idx="171">
                  <c:v>89.955276321935955</c:v>
                </c:pt>
                <c:pt idx="172">
                  <c:v>89.955106372219774</c:v>
                </c:pt>
                <c:pt idx="173">
                  <c:v>89.954935776697639</c:v>
                </c:pt>
                <c:pt idx="174">
                  <c:v>89.954764532915547</c:v>
                </c:pt>
                <c:pt idx="175">
                  <c:v>89.954592638410119</c:v>
                </c:pt>
                <c:pt idx="176">
                  <c:v>89.954420090708666</c:v>
                </c:pt>
                <c:pt idx="177">
                  <c:v>89.954246887329063</c:v>
                </c:pt>
                <c:pt idx="178">
                  <c:v>89.954073025779792</c:v>
                </c:pt>
                <c:pt idx="179">
                  <c:v>89.953898503559813</c:v>
                </c:pt>
                <c:pt idx="180">
                  <c:v>89.953723318158609</c:v>
                </c:pt>
                <c:pt idx="181">
                  <c:v>89.95354746705614</c:v>
                </c:pt>
                <c:pt idx="182">
                  <c:v>89.953370947722817</c:v>
                </c:pt>
                <c:pt idx="183">
                  <c:v>89.953193757619331</c:v>
                </c:pt>
                <c:pt idx="184">
                  <c:v>89.953015894196866</c:v>
                </c:pt>
                <c:pt idx="185">
                  <c:v>89.952837354896786</c:v>
                </c:pt>
                <c:pt idx="186">
                  <c:v>89.952658137150834</c:v>
                </c:pt>
                <c:pt idx="187">
                  <c:v>89.952478238380934</c:v>
                </c:pt>
                <c:pt idx="188">
                  <c:v>89.95229765599926</c:v>
                </c:pt>
                <c:pt idx="189">
                  <c:v>89.952116387408083</c:v>
                </c:pt>
                <c:pt idx="190">
                  <c:v>89.951934429999909</c:v>
                </c:pt>
                <c:pt idx="191">
                  <c:v>89.951751781157228</c:v>
                </c:pt>
                <c:pt idx="192">
                  <c:v>89.951568438252636</c:v>
                </c:pt>
                <c:pt idx="193">
                  <c:v>89.951384398648756</c:v>
                </c:pt>
                <c:pt idx="194">
                  <c:v>89.951199659698148</c:v>
                </c:pt>
                <c:pt idx="195">
                  <c:v>89.951014218743381</c:v>
                </c:pt>
                <c:pt idx="196">
                  <c:v>89.950828073116853</c:v>
                </c:pt>
                <c:pt idx="197">
                  <c:v>89.950641220140866</c:v>
                </c:pt>
                <c:pt idx="198">
                  <c:v>89.950453657127525</c:v>
                </c:pt>
                <c:pt idx="199">
                  <c:v>89.950265381378728</c:v>
                </c:pt>
                <c:pt idx="200">
                  <c:v>89.950076390186155</c:v>
                </c:pt>
                <c:pt idx="201">
                  <c:v>89.949886680831142</c:v>
                </c:pt>
                <c:pt idx="202">
                  <c:v>89.949696250584722</c:v>
                </c:pt>
                <c:pt idx="203">
                  <c:v>89.949505096707568</c:v>
                </c:pt>
                <c:pt idx="204">
                  <c:v>89.949313216449909</c:v>
                </c:pt>
                <c:pt idx="205">
                  <c:v>89.949120607051569</c:v>
                </c:pt>
                <c:pt idx="206">
                  <c:v>89.948927265741858</c:v>
                </c:pt>
                <c:pt idx="207">
                  <c:v>89.948733189739556</c:v>
                </c:pt>
                <c:pt idx="208">
                  <c:v>89.94853837625287</c:v>
                </c:pt>
                <c:pt idx="209">
                  <c:v>89.948342822479432</c:v>
                </c:pt>
                <c:pt idx="210">
                  <c:v>89.948146525606219</c:v>
                </c:pt>
                <c:pt idx="211">
                  <c:v>89.947949482809449</c:v>
                </c:pt>
                <c:pt idx="212">
                  <c:v>89.947751691254709</c:v>
                </c:pt>
                <c:pt idx="213">
                  <c:v>89.947553148096759</c:v>
                </c:pt>
                <c:pt idx="214">
                  <c:v>89.947353850479573</c:v>
                </c:pt>
                <c:pt idx="215">
                  <c:v>89.947153795536238</c:v>
                </c:pt>
                <c:pt idx="216">
                  <c:v>89.946952980388971</c:v>
                </c:pt>
                <c:pt idx="217">
                  <c:v>89.946751402149062</c:v>
                </c:pt>
                <c:pt idx="218">
                  <c:v>89.94654905791684</c:v>
                </c:pt>
                <c:pt idx="219">
                  <c:v>89.946345944781541</c:v>
                </c:pt>
                <c:pt idx="220">
                  <c:v>89.946142059821412</c:v>
                </c:pt>
                <c:pt idx="221">
                  <c:v>89.945937400103602</c:v>
                </c:pt>
                <c:pt idx="222">
                  <c:v>89.94573196268405</c:v>
                </c:pt>
                <c:pt idx="223">
                  <c:v>89.945525744607565</c:v>
                </c:pt>
                <c:pt idx="224">
                  <c:v>89.945318742907745</c:v>
                </c:pt>
                <c:pt idx="225">
                  <c:v>89.945110954606832</c:v>
                </c:pt>
                <c:pt idx="226">
                  <c:v>89.944902376715831</c:v>
                </c:pt>
                <c:pt idx="227">
                  <c:v>89.944693006234331</c:v>
                </c:pt>
                <c:pt idx="228">
                  <c:v>89.944482840150599</c:v>
                </c:pt>
                <c:pt idx="229">
                  <c:v>89.944271875441373</c:v>
                </c:pt>
                <c:pt idx="230">
                  <c:v>89.94406010907197</c:v>
                </c:pt>
                <c:pt idx="231">
                  <c:v>89.943847537996106</c:v>
                </c:pt>
                <c:pt idx="232">
                  <c:v>89.943634159155977</c:v>
                </c:pt>
                <c:pt idx="233">
                  <c:v>89.943419969482179</c:v>
                </c:pt>
                <c:pt idx="234">
                  <c:v>89.943204965893599</c:v>
                </c:pt>
                <c:pt idx="235">
                  <c:v>89.942989145297389</c:v>
                </c:pt>
                <c:pt idx="236">
                  <c:v>89.942772504589044</c:v>
                </c:pt>
                <c:pt idx="237">
                  <c:v>89.942555040652152</c:v>
                </c:pt>
                <c:pt idx="238">
                  <c:v>89.94233675035855</c:v>
                </c:pt>
                <c:pt idx="239">
                  <c:v>89.942117630568163</c:v>
                </c:pt>
                <c:pt idx="240">
                  <c:v>89.941897678128953</c:v>
                </c:pt>
                <c:pt idx="241">
                  <c:v>89.941676889876945</c:v>
                </c:pt>
                <c:pt idx="242">
                  <c:v>89.941455262636111</c:v>
                </c:pt>
                <c:pt idx="243">
                  <c:v>89.941232793218362</c:v>
                </c:pt>
                <c:pt idx="244">
                  <c:v>89.94100947842351</c:v>
                </c:pt>
                <c:pt idx="245">
                  <c:v>89.940785315039207</c:v>
                </c:pt>
                <c:pt idx="246">
                  <c:v>89.940560299840882</c:v>
                </c:pt>
                <c:pt idx="247">
                  <c:v>89.940334429591729</c:v>
                </c:pt>
                <c:pt idx="248">
                  <c:v>89.940107701042592</c:v>
                </c:pt>
                <c:pt idx="249">
                  <c:v>89.93988011093208</c:v>
                </c:pt>
                <c:pt idx="250">
                  <c:v>89.939651655986296</c:v>
                </c:pt>
                <c:pt idx="251">
                  <c:v>89.939422332918966</c:v>
                </c:pt>
                <c:pt idx="252">
                  <c:v>89.939192138431295</c:v>
                </c:pt>
                <c:pt idx="253">
                  <c:v>89.938961069211985</c:v>
                </c:pt>
                <c:pt idx="254">
                  <c:v>89.938729121937115</c:v>
                </c:pt>
                <c:pt idx="255">
                  <c:v>89.938496293270205</c:v>
                </c:pt>
                <c:pt idx="256">
                  <c:v>89.938262579861998</c:v>
                </c:pt>
                <c:pt idx="257">
                  <c:v>89.938027978350604</c:v>
                </c:pt>
                <c:pt idx="258">
                  <c:v>89.937792485361285</c:v>
                </c:pt>
                <c:pt idx="259">
                  <c:v>89.937556097506572</c:v>
                </c:pt>
                <c:pt idx="260">
                  <c:v>89.937318811386035</c:v>
                </c:pt>
                <c:pt idx="261">
                  <c:v>89.937080623586311</c:v>
                </c:pt>
                <c:pt idx="262">
                  <c:v>89.936841530681178</c:v>
                </c:pt>
                <c:pt idx="263">
                  <c:v>89.936601529231311</c:v>
                </c:pt>
                <c:pt idx="264">
                  <c:v>89.936360615784309</c:v>
                </c:pt>
                <c:pt idx="265">
                  <c:v>89.936118786874715</c:v>
                </c:pt>
                <c:pt idx="266">
                  <c:v>89.935876039023839</c:v>
                </c:pt>
                <c:pt idx="267">
                  <c:v>89.935632368739832</c:v>
                </c:pt>
                <c:pt idx="268">
                  <c:v>89.935387772517515</c:v>
                </c:pt>
                <c:pt idx="269">
                  <c:v>89.935142246838424</c:v>
                </c:pt>
                <c:pt idx="270">
                  <c:v>89.934895788170778</c:v>
                </c:pt>
                <c:pt idx="271">
                  <c:v>89.934648392969265</c:v>
                </c:pt>
                <c:pt idx="272">
                  <c:v>89.934400057675191</c:v>
                </c:pt>
                <c:pt idx="273">
                  <c:v>89.934150778716287</c:v>
                </c:pt>
                <c:pt idx="274">
                  <c:v>89.933900552506756</c:v>
                </c:pt>
                <c:pt idx="275">
                  <c:v>89.933649375447146</c:v>
                </c:pt>
                <c:pt idx="276">
                  <c:v>89.933397243924304</c:v>
                </c:pt>
                <c:pt idx="277">
                  <c:v>89.933144154311435</c:v>
                </c:pt>
                <c:pt idx="278">
                  <c:v>89.93289010296786</c:v>
                </c:pt>
                <c:pt idx="279">
                  <c:v>89.932635086239131</c:v>
                </c:pt>
                <c:pt idx="280">
                  <c:v>89.932379100456927</c:v>
                </c:pt>
                <c:pt idx="281">
                  <c:v>89.932122141938933</c:v>
                </c:pt>
                <c:pt idx="282">
                  <c:v>89.931864206988863</c:v>
                </c:pt>
                <c:pt idx="283">
                  <c:v>89.931605291896389</c:v>
                </c:pt>
                <c:pt idx="284">
                  <c:v>89.931345392937132</c:v>
                </c:pt>
                <c:pt idx="285">
                  <c:v>89.931084506372471</c:v>
                </c:pt>
                <c:pt idx="286">
                  <c:v>89.930822628449661</c:v>
                </c:pt>
                <c:pt idx="287">
                  <c:v>89.930559755401632</c:v>
                </c:pt>
                <c:pt idx="288">
                  <c:v>89.930295883447073</c:v>
                </c:pt>
                <c:pt idx="289">
                  <c:v>89.930031008790223</c:v>
                </c:pt>
                <c:pt idx="290">
                  <c:v>89.929765127620968</c:v>
                </c:pt>
                <c:pt idx="291">
                  <c:v>89.929498236114682</c:v>
                </c:pt>
                <c:pt idx="292">
                  <c:v>89.929230330432219</c:v>
                </c:pt>
                <c:pt idx="293">
                  <c:v>89.928961406719822</c:v>
                </c:pt>
                <c:pt idx="294">
                  <c:v>89.928691461109139</c:v>
                </c:pt>
                <c:pt idx="295">
                  <c:v>89.928420489717084</c:v>
                </c:pt>
                <c:pt idx="296">
                  <c:v>89.928148488645817</c:v>
                </c:pt>
                <c:pt idx="297">
                  <c:v>89.927875453982693</c:v>
                </c:pt>
                <c:pt idx="298">
                  <c:v>89.927601381800216</c:v>
                </c:pt>
                <c:pt idx="299">
                  <c:v>89.927326268155937</c:v>
                </c:pt>
                <c:pt idx="300">
                  <c:v>89.927050109092463</c:v>
                </c:pt>
                <c:pt idx="301">
                  <c:v>89.926772900637317</c:v>
                </c:pt>
                <c:pt idx="302">
                  <c:v>89.926494638803007</c:v>
                </c:pt>
                <c:pt idx="303">
                  <c:v>89.926215319586788</c:v>
                </c:pt>
                <c:pt idx="304">
                  <c:v>89.925934938970784</c:v>
                </c:pt>
                <c:pt idx="305">
                  <c:v>89.925653492921839</c:v>
                </c:pt>
                <c:pt idx="306">
                  <c:v>89.925370977391424</c:v>
                </c:pt>
                <c:pt idx="307">
                  <c:v>89.925087388315674</c:v>
                </c:pt>
                <c:pt idx="308">
                  <c:v>89.924802721615308</c:v>
                </c:pt>
                <c:pt idx="309">
                  <c:v>89.92451697319548</c:v>
                </c:pt>
                <c:pt idx="310">
                  <c:v>89.924230138945831</c:v>
                </c:pt>
                <c:pt idx="311">
                  <c:v>89.923942214740364</c:v>
                </c:pt>
                <c:pt idx="312">
                  <c:v>89.9236531964374</c:v>
                </c:pt>
                <c:pt idx="313">
                  <c:v>89.92336307987955</c:v>
                </c:pt>
                <c:pt idx="314">
                  <c:v>89.923071860893586</c:v>
                </c:pt>
                <c:pt idx="315">
                  <c:v>89.922779535290502</c:v>
                </c:pt>
                <c:pt idx="316">
                  <c:v>89.922486098865292</c:v>
                </c:pt>
                <c:pt idx="317">
                  <c:v>89.922191547396991</c:v>
                </c:pt>
                <c:pt idx="318">
                  <c:v>89.921895876648634</c:v>
                </c:pt>
                <c:pt idx="319">
                  <c:v>89.921599082367123</c:v>
                </c:pt>
                <c:pt idx="320">
                  <c:v>89.921301160283221</c:v>
                </c:pt>
                <c:pt idx="321">
                  <c:v>89.921002106111473</c:v>
                </c:pt>
                <c:pt idx="322">
                  <c:v>89.920701915550083</c:v>
                </c:pt>
                <c:pt idx="323">
                  <c:v>89.920400584281012</c:v>
                </c:pt>
                <c:pt idx="324">
                  <c:v>89.920098107969721</c:v>
                </c:pt>
                <c:pt idx="325">
                  <c:v>89.919794482265246</c:v>
                </c:pt>
                <c:pt idx="326">
                  <c:v>89.919489702800078</c:v>
                </c:pt>
                <c:pt idx="327">
                  <c:v>89.919183765190169</c:v>
                </c:pt>
                <c:pt idx="328">
                  <c:v>89.918876665034702</c:v>
                </c:pt>
                <c:pt idx="329">
                  <c:v>89.918568397916232</c:v>
                </c:pt>
                <c:pt idx="330">
                  <c:v>89.918258959400518</c:v>
                </c:pt>
                <c:pt idx="331">
                  <c:v>89.917948345036407</c:v>
                </c:pt>
                <c:pt idx="332">
                  <c:v>89.917636550355937</c:v>
                </c:pt>
                <c:pt idx="333">
                  <c:v>89.917323570874061</c:v>
                </c:pt>
                <c:pt idx="334">
                  <c:v>89.917009402088809</c:v>
                </c:pt>
                <c:pt idx="335">
                  <c:v>89.916694039480973</c:v>
                </c:pt>
                <c:pt idx="336">
                  <c:v>89.916377478514264</c:v>
                </c:pt>
                <c:pt idx="337">
                  <c:v>89.916059714635168</c:v>
                </c:pt>
                <c:pt idx="338">
                  <c:v>89.915740743272792</c:v>
                </c:pt>
                <c:pt idx="339">
                  <c:v>89.91542055983895</c:v>
                </c:pt>
                <c:pt idx="340">
                  <c:v>89.915099159727987</c:v>
                </c:pt>
                <c:pt idx="341">
                  <c:v>89.914776538316787</c:v>
                </c:pt>
                <c:pt idx="342">
                  <c:v>89.91445269096458</c:v>
                </c:pt>
                <c:pt idx="343">
                  <c:v>89.914127613013093</c:v>
                </c:pt>
                <c:pt idx="344">
                  <c:v>89.913801299786229</c:v>
                </c:pt>
                <c:pt idx="345">
                  <c:v>89.913473746590199</c:v>
                </c:pt>
                <c:pt idx="346">
                  <c:v>89.913144948713352</c:v>
                </c:pt>
                <c:pt idx="347">
                  <c:v>89.912814901426174</c:v>
                </c:pt>
                <c:pt idx="348">
                  <c:v>89.912483599981144</c:v>
                </c:pt>
                <c:pt idx="349">
                  <c:v>89.912151039612681</c:v>
                </c:pt>
                <c:pt idx="350">
                  <c:v>89.91181721553717</c:v>
                </c:pt>
                <c:pt idx="351">
                  <c:v>89.911482122952748</c:v>
                </c:pt>
                <c:pt idx="352">
                  <c:v>89.911145757039364</c:v>
                </c:pt>
                <c:pt idx="353">
                  <c:v>89.910808112958591</c:v>
                </c:pt>
                <c:pt idx="354">
                  <c:v>89.910469185853728</c:v>
                </c:pt>
                <c:pt idx="355">
                  <c:v>89.91012897084947</c:v>
                </c:pt>
                <c:pt idx="356">
                  <c:v>89.909787463052112</c:v>
                </c:pt>
                <c:pt idx="357">
                  <c:v>89.909444657549315</c:v>
                </c:pt>
                <c:pt idx="358">
                  <c:v>89.909100549410084</c:v>
                </c:pt>
                <c:pt idx="359">
                  <c:v>89.908755133684622</c:v>
                </c:pt>
                <c:pt idx="360">
                  <c:v>89.908408405404472</c:v>
                </c:pt>
                <c:pt idx="361">
                  <c:v>89.908060359582166</c:v>
                </c:pt>
                <c:pt idx="362">
                  <c:v>89.907710991211317</c:v>
                </c:pt>
                <c:pt idx="363">
                  <c:v>89.907360295266542</c:v>
                </c:pt>
                <c:pt idx="364">
                  <c:v>89.907008266703386</c:v>
                </c:pt>
                <c:pt idx="365">
                  <c:v>89.906654900458179</c:v>
                </c:pt>
                <c:pt idx="366">
                  <c:v>89.906300191448025</c:v>
                </c:pt>
                <c:pt idx="367">
                  <c:v>89.905944134570731</c:v>
                </c:pt>
                <c:pt idx="368">
                  <c:v>89.905586724704733</c:v>
                </c:pt>
                <c:pt idx="369">
                  <c:v>89.905227956708927</c:v>
                </c:pt>
                <c:pt idx="370">
                  <c:v>89.904867825422812</c:v>
                </c:pt>
                <c:pt idx="371">
                  <c:v>89.904506325666162</c:v>
                </c:pt>
                <c:pt idx="372">
                  <c:v>89.904143452239126</c:v>
                </c:pt>
                <c:pt idx="373">
                  <c:v>89.903779199922056</c:v>
                </c:pt>
                <c:pt idx="374">
                  <c:v>89.903413563475553</c:v>
                </c:pt>
                <c:pt idx="375">
                  <c:v>89.903046537640208</c:v>
                </c:pt>
                <c:pt idx="376">
                  <c:v>89.902678117136745</c:v>
                </c:pt>
                <c:pt idx="377">
                  <c:v>89.902308296665709</c:v>
                </c:pt>
                <c:pt idx="378">
                  <c:v>89.901937070907593</c:v>
                </c:pt>
                <c:pt idx="379">
                  <c:v>89.901564434522683</c:v>
                </c:pt>
                <c:pt idx="380">
                  <c:v>89.901190382150915</c:v>
                </c:pt>
                <c:pt idx="381">
                  <c:v>89.900814908411903</c:v>
                </c:pt>
                <c:pt idx="382">
                  <c:v>89.900438007904839</c:v>
                </c:pt>
                <c:pt idx="383">
                  <c:v>89.900059675208368</c:v>
                </c:pt>
                <c:pt idx="384">
                  <c:v>89.899679904880514</c:v>
                </c:pt>
                <c:pt idx="385">
                  <c:v>89.899298691458682</c:v>
                </c:pt>
                <c:pt idx="386">
                  <c:v>89.898916029459471</c:v>
                </c:pt>
                <c:pt idx="387">
                  <c:v>89.89853191337869</c:v>
                </c:pt>
                <c:pt idx="388">
                  <c:v>89.898146337691216</c:v>
                </c:pt>
                <c:pt idx="389">
                  <c:v>89.89775929685095</c:v>
                </c:pt>
                <c:pt idx="390">
                  <c:v>89.89737078529069</c:v>
                </c:pt>
                <c:pt idx="391">
                  <c:v>89.896980797422117</c:v>
                </c:pt>
                <c:pt idx="392">
                  <c:v>89.896589327635638</c:v>
                </c:pt>
                <c:pt idx="393">
                  <c:v>89.89619637030043</c:v>
                </c:pt>
                <c:pt idx="394">
                  <c:v>89.895801919764153</c:v>
                </c:pt>
                <c:pt idx="395">
                  <c:v>89.895405970353124</c:v>
                </c:pt>
                <c:pt idx="396">
                  <c:v>89.89500851637203</c:v>
                </c:pt>
                <c:pt idx="397">
                  <c:v>89.894609552103944</c:v>
                </c:pt>
                <c:pt idx="398">
                  <c:v>89.894209071810181</c:v>
                </c:pt>
                <c:pt idx="399">
                  <c:v>89.8938070697303</c:v>
                </c:pt>
                <c:pt idx="400">
                  <c:v>89.893403540081962</c:v>
                </c:pt>
                <c:pt idx="401">
                  <c:v>89.892998477060885</c:v>
                </c:pt>
                <c:pt idx="402">
                  <c:v>89.892591874840662</c:v>
                </c:pt>
                <c:pt idx="403">
                  <c:v>89.892183727572828</c:v>
                </c:pt>
                <c:pt idx="404">
                  <c:v>89.891774029386639</c:v>
                </c:pt>
                <c:pt idx="405">
                  <c:v>89.891362774389123</c:v>
                </c:pt>
                <c:pt idx="406">
                  <c:v>89.890949956664855</c:v>
                </c:pt>
                <c:pt idx="407">
                  <c:v>89.890535570275929</c:v>
                </c:pt>
                <c:pt idx="408">
                  <c:v>89.890119609261959</c:v>
                </c:pt>
                <c:pt idx="409">
                  <c:v>89.889702067639817</c:v>
                </c:pt>
                <c:pt idx="410">
                  <c:v>89.889282939403714</c:v>
                </c:pt>
                <c:pt idx="411">
                  <c:v>89.888862218525048</c:v>
                </c:pt>
                <c:pt idx="412">
                  <c:v>89.888439898952228</c:v>
                </c:pt>
                <c:pt idx="413">
                  <c:v>89.888015974610781</c:v>
                </c:pt>
                <c:pt idx="414">
                  <c:v>89.887590439403098</c:v>
                </c:pt>
                <c:pt idx="415">
                  <c:v>89.887163287208423</c:v>
                </c:pt>
                <c:pt idx="416">
                  <c:v>89.886734511882736</c:v>
                </c:pt>
                <c:pt idx="417">
                  <c:v>89.886304107258667</c:v>
                </c:pt>
                <c:pt idx="418">
                  <c:v>89.885872067145442</c:v>
                </c:pt>
                <c:pt idx="419">
                  <c:v>89.88543838532874</c:v>
                </c:pt>
                <c:pt idx="420">
                  <c:v>89.885003055570664</c:v>
                </c:pt>
                <c:pt idx="421">
                  <c:v>89.884566071609626</c:v>
                </c:pt>
                <c:pt idx="422">
                  <c:v>89.88412742716018</c:v>
                </c:pt>
                <c:pt idx="423">
                  <c:v>89.883687115913091</c:v>
                </c:pt>
                <c:pt idx="424">
                  <c:v>89.883245131535105</c:v>
                </c:pt>
                <c:pt idx="425">
                  <c:v>89.882801467668898</c:v>
                </c:pt>
                <c:pt idx="426">
                  <c:v>89.882356117933028</c:v>
                </c:pt>
                <c:pt idx="427">
                  <c:v>89.881909075921797</c:v>
                </c:pt>
                <c:pt idx="428">
                  <c:v>89.881460335205162</c:v>
                </c:pt>
                <c:pt idx="429">
                  <c:v>89.881009889328695</c:v>
                </c:pt>
                <c:pt idx="430">
                  <c:v>89.880557731813369</c:v>
                </c:pt>
                <c:pt idx="431">
                  <c:v>89.880103856155628</c:v>
                </c:pt>
                <c:pt idx="432">
                  <c:v>89.879648255827163</c:v>
                </c:pt>
                <c:pt idx="433">
                  <c:v>89.879190924274866</c:v>
                </c:pt>
                <c:pt idx="434">
                  <c:v>89.878731854920758</c:v>
                </c:pt>
                <c:pt idx="435">
                  <c:v>89.878271041161867</c:v>
                </c:pt>
                <c:pt idx="436">
                  <c:v>89.877808476370078</c:v>
                </c:pt>
                <c:pt idx="437">
                  <c:v>89.87734415389221</c:v>
                </c:pt>
                <c:pt idx="438">
                  <c:v>89.876878067049688</c:v>
                </c:pt>
                <c:pt idx="439">
                  <c:v>89.876410209138655</c:v>
                </c:pt>
                <c:pt idx="440">
                  <c:v>89.875940573429745</c:v>
                </c:pt>
                <c:pt idx="441">
                  <c:v>89.875469153168027</c:v>
                </c:pt>
                <c:pt idx="442">
                  <c:v>89.874995941572934</c:v>
                </c:pt>
                <c:pt idx="443">
                  <c:v>89.874520931838148</c:v>
                </c:pt>
                <c:pt idx="444">
                  <c:v>89.874044117131419</c:v>
                </c:pt>
                <c:pt idx="445">
                  <c:v>89.873565490594629</c:v>
                </c:pt>
                <c:pt idx="446">
                  <c:v>89.873085045343601</c:v>
                </c:pt>
                <c:pt idx="447">
                  <c:v>89.87260277446795</c:v>
                </c:pt>
                <c:pt idx="448">
                  <c:v>89.87211867103106</c:v>
                </c:pt>
                <c:pt idx="449">
                  <c:v>89.871632728070026</c:v>
                </c:pt>
                <c:pt idx="450">
                  <c:v>89.871144938595421</c:v>
                </c:pt>
                <c:pt idx="451">
                  <c:v>89.870655295591277</c:v>
                </c:pt>
                <c:pt idx="452">
                  <c:v>89.870163792015006</c:v>
                </c:pt>
                <c:pt idx="453">
                  <c:v>89.869670420797249</c:v>
                </c:pt>
                <c:pt idx="454">
                  <c:v>89.869175174841772</c:v>
                </c:pt>
                <c:pt idx="455">
                  <c:v>89.86867804702544</c:v>
                </c:pt>
                <c:pt idx="456">
                  <c:v>89.868179030197965</c:v>
                </c:pt>
                <c:pt idx="457">
                  <c:v>89.867678117182038</c:v>
                </c:pt>
                <c:pt idx="458">
                  <c:v>89.867175300772956</c:v>
                </c:pt>
                <c:pt idx="459">
                  <c:v>89.86667057373873</c:v>
                </c:pt>
                <c:pt idx="460">
                  <c:v>89.866163928819844</c:v>
                </c:pt>
                <c:pt idx="461">
                  <c:v>89.865655358729214</c:v>
                </c:pt>
                <c:pt idx="462">
                  <c:v>89.865144856152142</c:v>
                </c:pt>
                <c:pt idx="463">
                  <c:v>89.864632413746037</c:v>
                </c:pt>
                <c:pt idx="464">
                  <c:v>89.86411802414051</c:v>
                </c:pt>
                <c:pt idx="465">
                  <c:v>89.863601679937133</c:v>
                </c:pt>
                <c:pt idx="466">
                  <c:v>89.863083373709358</c:v>
                </c:pt>
                <c:pt idx="467">
                  <c:v>89.862563098002497</c:v>
                </c:pt>
                <c:pt idx="468">
                  <c:v>89.862040845333425</c:v>
                </c:pt>
                <c:pt idx="469">
                  <c:v>89.861516608190726</c:v>
                </c:pt>
                <c:pt idx="470">
                  <c:v>89.860990379034362</c:v>
                </c:pt>
                <c:pt idx="471">
                  <c:v>89.860462150295703</c:v>
                </c:pt>
                <c:pt idx="472">
                  <c:v>89.859931914377327</c:v>
                </c:pt>
                <c:pt idx="473">
                  <c:v>89.859399663652994</c:v>
                </c:pt>
                <c:pt idx="474">
                  <c:v>89.858865390467429</c:v>
                </c:pt>
                <c:pt idx="475">
                  <c:v>89.858329087136397</c:v>
                </c:pt>
                <c:pt idx="476">
                  <c:v>89.85779074594636</c:v>
                </c:pt>
                <c:pt idx="477">
                  <c:v>89.857250359154548</c:v>
                </c:pt>
                <c:pt idx="478">
                  <c:v>89.856707918988747</c:v>
                </c:pt>
                <c:pt idx="479">
                  <c:v>89.856163417647224</c:v>
                </c:pt>
                <c:pt idx="480">
                  <c:v>89.855616847298649</c:v>
                </c:pt>
                <c:pt idx="481">
                  <c:v>89.85506820008186</c:v>
                </c:pt>
                <c:pt idx="482">
                  <c:v>89.854517468105968</c:v>
                </c:pt>
                <c:pt idx="483">
                  <c:v>89.85396464344997</c:v>
                </c:pt>
                <c:pt idx="484">
                  <c:v>89.853409718162879</c:v>
                </c:pt>
                <c:pt idx="485">
                  <c:v>89.852852684263468</c:v>
                </c:pt>
                <c:pt idx="486">
                  <c:v>89.852293533740195</c:v>
                </c:pt>
                <c:pt idx="487">
                  <c:v>89.851732258551081</c:v>
                </c:pt>
                <c:pt idx="488">
                  <c:v>89.851168850623594</c:v>
                </c:pt>
                <c:pt idx="489">
                  <c:v>89.850603301854605</c:v>
                </c:pt>
                <c:pt idx="490">
                  <c:v>89.850035604110133</c:v>
                </c:pt>
                <c:pt idx="491">
                  <c:v>89.849465749225317</c:v>
                </c:pt>
                <c:pt idx="492">
                  <c:v>89.848893729004331</c:v>
                </c:pt>
                <c:pt idx="493">
                  <c:v>89.848319535220128</c:v>
                </c:pt>
                <c:pt idx="494">
                  <c:v>89.84774315961451</c:v>
                </c:pt>
                <c:pt idx="495">
                  <c:v>89.847164593897858</c:v>
                </c:pt>
                <c:pt idx="496">
                  <c:v>89.846583829749108</c:v>
                </c:pt>
                <c:pt idx="497">
                  <c:v>89.846000858815486</c:v>
                </c:pt>
                <c:pt idx="498">
                  <c:v>89.845415672712662</c:v>
                </c:pt>
                <c:pt idx="499">
                  <c:v>89.844828263024326</c:v>
                </c:pt>
                <c:pt idx="500">
                  <c:v>89.844238621302239</c:v>
                </c:pt>
                <c:pt idx="501">
                  <c:v>89.843646739066102</c:v>
                </c:pt>
                <c:pt idx="502">
                  <c:v>89.843052607803358</c:v>
                </c:pt>
                <c:pt idx="503">
                  <c:v>89.842456218969204</c:v>
                </c:pt>
                <c:pt idx="504">
                  <c:v>89.841857563986238</c:v>
                </c:pt>
                <c:pt idx="505">
                  <c:v>89.841256634244658</c:v>
                </c:pt>
                <c:pt idx="506">
                  <c:v>89.840653421101806</c:v>
                </c:pt>
                <c:pt idx="507">
                  <c:v>89.840047915882295</c:v>
                </c:pt>
                <c:pt idx="508">
                  <c:v>89.839440109877742</c:v>
                </c:pt>
                <c:pt idx="509">
                  <c:v>89.838829994346753</c:v>
                </c:pt>
                <c:pt idx="510">
                  <c:v>89.838217560514636</c:v>
                </c:pt>
                <c:pt idx="511">
                  <c:v>89.837602799573446</c:v>
                </c:pt>
                <c:pt idx="512">
                  <c:v>89.836985702681744</c:v>
                </c:pt>
                <c:pt idx="513">
                  <c:v>89.836366260964581</c:v>
                </c:pt>
                <c:pt idx="514">
                  <c:v>89.835744465513173</c:v>
                </c:pt>
                <c:pt idx="515">
                  <c:v>89.835120307385068</c:v>
                </c:pt>
                <c:pt idx="516">
                  <c:v>89.834493777603726</c:v>
                </c:pt>
                <c:pt idx="517">
                  <c:v>89.833864867158539</c:v>
                </c:pt>
                <c:pt idx="518">
                  <c:v>89.833233567004726</c:v>
                </c:pt>
                <c:pt idx="519">
                  <c:v>89.832599868063085</c:v>
                </c:pt>
                <c:pt idx="520">
                  <c:v>89.83196376122001</c:v>
                </c:pt>
                <c:pt idx="521">
                  <c:v>89.831325237327221</c:v>
                </c:pt>
                <c:pt idx="522">
                  <c:v>89.830684287201706</c:v>
                </c:pt>
                <c:pt idx="523">
                  <c:v>89.830040901625622</c:v>
                </c:pt>
                <c:pt idx="524">
                  <c:v>89.82939507134607</c:v>
                </c:pt>
                <c:pt idx="525">
                  <c:v>89.828746787075019</c:v>
                </c:pt>
                <c:pt idx="526">
                  <c:v>89.828096039489182</c:v>
                </c:pt>
                <c:pt idx="527">
                  <c:v>89.827442819229844</c:v>
                </c:pt>
                <c:pt idx="528">
                  <c:v>89.826787116902807</c:v>
                </c:pt>
                <c:pt idx="529">
                  <c:v>89.826128923078102</c:v>
                </c:pt>
                <c:pt idx="530">
                  <c:v>89.825468228289992</c:v>
                </c:pt>
                <c:pt idx="531">
                  <c:v>89.824805023036831</c:v>
                </c:pt>
                <c:pt idx="532">
                  <c:v>89.824139297780818</c:v>
                </c:pt>
                <c:pt idx="533">
                  <c:v>89.823471042948015</c:v>
                </c:pt>
                <c:pt idx="534">
                  <c:v>89.822800248928061</c:v>
                </c:pt>
                <c:pt idx="535">
                  <c:v>89.822126906074104</c:v>
                </c:pt>
                <c:pt idx="536">
                  <c:v>89.821451004702666</c:v>
                </c:pt>
                <c:pt idx="537">
                  <c:v>89.820772535093553</c:v>
                </c:pt>
                <c:pt idx="538">
                  <c:v>89.820091487489549</c:v>
                </c:pt>
                <c:pt idx="539">
                  <c:v>89.819407852096461</c:v>
                </c:pt>
                <c:pt idx="540">
                  <c:v>89.818721619082908</c:v>
                </c:pt>
                <c:pt idx="541">
                  <c:v>89.818032778580147</c:v>
                </c:pt>
                <c:pt idx="542">
                  <c:v>89.817341320681948</c:v>
                </c:pt>
                <c:pt idx="543">
                  <c:v>89.816647235444464</c:v>
                </c:pt>
                <c:pt idx="544">
                  <c:v>89.815950512886133</c:v>
                </c:pt>
                <c:pt idx="545">
                  <c:v>89.815251142987435</c:v>
                </c:pt>
                <c:pt idx="546">
                  <c:v>89.814549115690866</c:v>
                </c:pt>
                <c:pt idx="547">
                  <c:v>89.813844420900665</c:v>
                </c:pt>
                <c:pt idx="548">
                  <c:v>89.813137048482758</c:v>
                </c:pt>
                <c:pt idx="549">
                  <c:v>89.81242698826459</c:v>
                </c:pt>
                <c:pt idx="550">
                  <c:v>89.811714230034994</c:v>
                </c:pt>
                <c:pt idx="551">
                  <c:v>89.810998763543992</c:v>
                </c:pt>
                <c:pt idx="552">
                  <c:v>89.810280578502727</c:v>
                </c:pt>
                <c:pt idx="553">
                  <c:v>89.809559664583247</c:v>
                </c:pt>
                <c:pt idx="554">
                  <c:v>89.808836011418393</c:v>
                </c:pt>
                <c:pt idx="555">
                  <c:v>89.808109608601612</c:v>
                </c:pt>
                <c:pt idx="556">
                  <c:v>89.807380445686888</c:v>
                </c:pt>
                <c:pt idx="557">
                  <c:v>89.806648512188502</c:v>
                </c:pt>
                <c:pt idx="558">
                  <c:v>89.805913797580928</c:v>
                </c:pt>
                <c:pt idx="559">
                  <c:v>89.805176291298693</c:v>
                </c:pt>
                <c:pt idx="560">
                  <c:v>89.804435982736166</c:v>
                </c:pt>
                <c:pt idx="561">
                  <c:v>89.80369286124747</c:v>
                </c:pt>
                <c:pt idx="562">
                  <c:v>89.802946916146325</c:v>
                </c:pt>
                <c:pt idx="563">
                  <c:v>89.802198136705826</c:v>
                </c:pt>
                <c:pt idx="564">
                  <c:v>89.801446512158378</c:v>
                </c:pt>
                <c:pt idx="565">
                  <c:v>89.800692031695533</c:v>
                </c:pt>
                <c:pt idx="566">
                  <c:v>89.799934684467686</c:v>
                </c:pt>
                <c:pt idx="567">
                  <c:v>89.799174459584179</c:v>
                </c:pt>
                <c:pt idx="568">
                  <c:v>89.798411346112928</c:v>
                </c:pt>
                <c:pt idx="569">
                  <c:v>89.797645333080325</c:v>
                </c:pt>
                <c:pt idx="570">
                  <c:v>89.796876409471139</c:v>
                </c:pt>
                <c:pt idx="571">
                  <c:v>89.796104564228301</c:v>
                </c:pt>
                <c:pt idx="572">
                  <c:v>89.795329786252779</c:v>
                </c:pt>
                <c:pt idx="573">
                  <c:v>89.794552064403348</c:v>
                </c:pt>
                <c:pt idx="574">
                  <c:v>89.793771387496577</c:v>
                </c:pt>
                <c:pt idx="575">
                  <c:v>89.792987744306444</c:v>
                </c:pt>
                <c:pt idx="576">
                  <c:v>89.792201123564411</c:v>
                </c:pt>
                <c:pt idx="577">
                  <c:v>89.791411513959162</c:v>
                </c:pt>
                <c:pt idx="578">
                  <c:v>89.790618904136352</c:v>
                </c:pt>
                <c:pt idx="579">
                  <c:v>89.789823282698578</c:v>
                </c:pt>
                <c:pt idx="580">
                  <c:v>89.789024638205177</c:v>
                </c:pt>
                <c:pt idx="581">
                  <c:v>89.788222959172032</c:v>
                </c:pt>
                <c:pt idx="582">
                  <c:v>89.787418234071438</c:v>
                </c:pt>
                <c:pt idx="583">
                  <c:v>89.786610451331924</c:v>
                </c:pt>
                <c:pt idx="584">
                  <c:v>89.785799599338048</c:v>
                </c:pt>
                <c:pt idx="585">
                  <c:v>89.784985666430345</c:v>
                </c:pt>
                <c:pt idx="586">
                  <c:v>89.784168640905051</c:v>
                </c:pt>
                <c:pt idx="587">
                  <c:v>89.783348511013926</c:v>
                </c:pt>
                <c:pt idx="588">
                  <c:v>89.782525264964207</c:v>
                </c:pt>
                <c:pt idx="589">
                  <c:v>89.781698890918278</c:v>
                </c:pt>
                <c:pt idx="590">
                  <c:v>89.780869376993692</c:v>
                </c:pt>
                <c:pt idx="591">
                  <c:v>89.780036711262795</c:v>
                </c:pt>
                <c:pt idx="592">
                  <c:v>89.779200881752686</c:v>
                </c:pt>
                <c:pt idx="593">
                  <c:v>89.778361876445032</c:v>
                </c:pt>
                <c:pt idx="594">
                  <c:v>89.777519683275841</c:v>
                </c:pt>
                <c:pt idx="595">
                  <c:v>89.776674290135375</c:v>
                </c:pt>
                <c:pt idx="596">
                  <c:v>89.775825684867868</c:v>
                </c:pt>
                <c:pt idx="597">
                  <c:v>89.77497385527144</c:v>
                </c:pt>
                <c:pt idx="598">
                  <c:v>89.774118789097884</c:v>
                </c:pt>
                <c:pt idx="599">
                  <c:v>89.77326047405252</c:v>
                </c:pt>
                <c:pt idx="600">
                  <c:v>89.772398897793934</c:v>
                </c:pt>
                <c:pt idx="601">
                  <c:v>89.771534047933969</c:v>
                </c:pt>
                <c:pt idx="602">
                  <c:v>89.77066591203733</c:v>
                </c:pt>
                <c:pt idx="603">
                  <c:v>89.769794477621616</c:v>
                </c:pt>
                <c:pt idx="604">
                  <c:v>89.768919732157002</c:v>
                </c:pt>
                <c:pt idx="605">
                  <c:v>89.768041663066057</c:v>
                </c:pt>
                <c:pt idx="606">
                  <c:v>89.767160257723688</c:v>
                </c:pt>
                <c:pt idx="607">
                  <c:v>89.766275503456825</c:v>
                </c:pt>
                <c:pt idx="608">
                  <c:v>89.765387387544322</c:v>
                </c:pt>
                <c:pt idx="609">
                  <c:v>89.764495897216719</c:v>
                </c:pt>
                <c:pt idx="610">
                  <c:v>89.763601019656164</c:v>
                </c:pt>
                <c:pt idx="611">
                  <c:v>89.762702741996023</c:v>
                </c:pt>
                <c:pt idx="612">
                  <c:v>89.761801051320958</c:v>
                </c:pt>
                <c:pt idx="613">
                  <c:v>89.760895934666479</c:v>
                </c:pt>
                <c:pt idx="614">
                  <c:v>89.759987379019037</c:v>
                </c:pt>
                <c:pt idx="615">
                  <c:v>89.759075371315575</c:v>
                </c:pt>
                <c:pt idx="616">
                  <c:v>89.758159898443481</c:v>
                </c:pt>
                <c:pt idx="617">
                  <c:v>89.75724094724039</c:v>
                </c:pt>
                <c:pt idx="618">
                  <c:v>89.756318504493976</c:v>
                </c:pt>
                <c:pt idx="619">
                  <c:v>89.755392556941771</c:v>
                </c:pt>
                <c:pt idx="620">
                  <c:v>89.754463091270949</c:v>
                </c:pt>
                <c:pt idx="621">
                  <c:v>89.753530094118219</c:v>
                </c:pt>
                <c:pt idx="622">
                  <c:v>89.752593552069513</c:v>
                </c:pt>
                <c:pt idx="623">
                  <c:v>89.751653451659848</c:v>
                </c:pt>
                <c:pt idx="624">
                  <c:v>89.750709779373167</c:v>
                </c:pt>
                <c:pt idx="625">
                  <c:v>89.74976252164214</c:v>
                </c:pt>
                <c:pt idx="626">
                  <c:v>89.748811664847864</c:v>
                </c:pt>
                <c:pt idx="627">
                  <c:v>89.747857195319867</c:v>
                </c:pt>
                <c:pt idx="628">
                  <c:v>89.746899099335678</c:v>
                </c:pt>
                <c:pt idx="629">
                  <c:v>89.745937363120845</c:v>
                </c:pt>
                <c:pt idx="630">
                  <c:v>89.744971972848575</c:v>
                </c:pt>
                <c:pt idx="631">
                  <c:v>89.744002914639651</c:v>
                </c:pt>
                <c:pt idx="632">
                  <c:v>89.743030174562179</c:v>
                </c:pt>
                <c:pt idx="633">
                  <c:v>89.742053738631327</c:v>
                </c:pt>
                <c:pt idx="634">
                  <c:v>89.7410735928093</c:v>
                </c:pt>
                <c:pt idx="635">
                  <c:v>89.740089723004971</c:v>
                </c:pt>
                <c:pt idx="636">
                  <c:v>89.739102115073734</c:v>
                </c:pt>
                <c:pt idx="637">
                  <c:v>89.738110754817356</c:v>
                </c:pt>
                <c:pt idx="638">
                  <c:v>89.737115627983655</c:v>
                </c:pt>
                <c:pt idx="639">
                  <c:v>89.736116720266438</c:v>
                </c:pt>
                <c:pt idx="640">
                  <c:v>89.73511401730515</c:v>
                </c:pt>
                <c:pt idx="641">
                  <c:v>89.734107504684857</c:v>
                </c:pt>
                <c:pt idx="642">
                  <c:v>89.73309716793581</c:v>
                </c:pt>
                <c:pt idx="643">
                  <c:v>89.732082992533421</c:v>
                </c:pt>
                <c:pt idx="644">
                  <c:v>89.731064963897964</c:v>
                </c:pt>
                <c:pt idx="645">
                  <c:v>89.730043067394433</c:v>
                </c:pt>
                <c:pt idx="646">
                  <c:v>89.72901728833223</c:v>
                </c:pt>
                <c:pt idx="647">
                  <c:v>89.727987611965062</c:v>
                </c:pt>
                <c:pt idx="648">
                  <c:v>89.726954023490649</c:v>
                </c:pt>
                <c:pt idx="649">
                  <c:v>89.725916508050574</c:v>
                </c:pt>
                <c:pt idx="650">
                  <c:v>89.724875050730091</c:v>
                </c:pt>
                <c:pt idx="651">
                  <c:v>89.723829636557753</c:v>
                </c:pt>
                <c:pt idx="652">
                  <c:v>89.722780250505394</c:v>
                </c:pt>
                <c:pt idx="653">
                  <c:v>89.721726877487797</c:v>
                </c:pt>
                <c:pt idx="654">
                  <c:v>89.720669502362554</c:v>
                </c:pt>
                <c:pt idx="655">
                  <c:v>89.719608109929752</c:v>
                </c:pt>
                <c:pt idx="656">
                  <c:v>89.718542684931862</c:v>
                </c:pt>
                <c:pt idx="657">
                  <c:v>89.717473212053406</c:v>
                </c:pt>
                <c:pt idx="658">
                  <c:v>89.716399675920883</c:v>
                </c:pt>
                <c:pt idx="659">
                  <c:v>89.715322061102398</c:v>
                </c:pt>
                <c:pt idx="660">
                  <c:v>89.714240352107566</c:v>
                </c:pt>
                <c:pt idx="661">
                  <c:v>89.713154533387183</c:v>
                </c:pt>
                <c:pt idx="662">
                  <c:v>89.712064589333096</c:v>
                </c:pt>
                <c:pt idx="663">
                  <c:v>89.710970504277967</c:v>
                </c:pt>
                <c:pt idx="664">
                  <c:v>89.709872262494954</c:v>
                </c:pt>
                <c:pt idx="665">
                  <c:v>89.708769848197605</c:v>
                </c:pt>
                <c:pt idx="666">
                  <c:v>89.707663245539564</c:v>
                </c:pt>
                <c:pt idx="667">
                  <c:v>89.706552438614338</c:v>
                </c:pt>
                <c:pt idx="668">
                  <c:v>89.705437411455208</c:v>
                </c:pt>
                <c:pt idx="669">
                  <c:v>89.704318148034758</c:v>
                </c:pt>
                <c:pt idx="670">
                  <c:v>89.703194632264811</c:v>
                </c:pt>
                <c:pt idx="671">
                  <c:v>89.702066847996221</c:v>
                </c:pt>
                <c:pt idx="672">
                  <c:v>89.700934779018525</c:v>
                </c:pt>
                <c:pt idx="673">
                  <c:v>89.699798409059795</c:v>
                </c:pt>
                <c:pt idx="674">
                  <c:v>89.698657721786404</c:v>
                </c:pt>
                <c:pt idx="675">
                  <c:v>89.697512700802747</c:v>
                </c:pt>
                <c:pt idx="676">
                  <c:v>89.696363329651007</c:v>
                </c:pt>
                <c:pt idx="677">
                  <c:v>89.69520959181105</c:v>
                </c:pt>
                <c:pt idx="678">
                  <c:v>89.694051470699918</c:v>
                </c:pt>
                <c:pt idx="679">
                  <c:v>89.692888949671939</c:v>
                </c:pt>
                <c:pt idx="680">
                  <c:v>89.691722012018147</c:v>
                </c:pt>
                <c:pt idx="681">
                  <c:v>89.690550640966364</c:v>
                </c:pt>
                <c:pt idx="682">
                  <c:v>89.689374819680623</c:v>
                </c:pt>
                <c:pt idx="683">
                  <c:v>89.688194531261274</c:v>
                </c:pt>
                <c:pt idx="684">
                  <c:v>89.687009758744495</c:v>
                </c:pt>
                <c:pt idx="685">
                  <c:v>89.685820485102127</c:v>
                </c:pt>
                <c:pt idx="686">
                  <c:v>89.684626693241469</c:v>
                </c:pt>
                <c:pt idx="687">
                  <c:v>89.683428366004961</c:v>
                </c:pt>
                <c:pt idx="688">
                  <c:v>89.682225486169983</c:v>
                </c:pt>
                <c:pt idx="689">
                  <c:v>89.681018036448648</c:v>
                </c:pt>
                <c:pt idx="690">
                  <c:v>89.679805999487471</c:v>
                </c:pt>
                <c:pt idx="691">
                  <c:v>89.678589357867196</c:v>
                </c:pt>
                <c:pt idx="692">
                  <c:v>89.677368094102448</c:v>
                </c:pt>
                <c:pt idx="693">
                  <c:v>89.676142190641613</c:v>
                </c:pt>
                <c:pt idx="694">
                  <c:v>89.6749116298665</c:v>
                </c:pt>
                <c:pt idx="695">
                  <c:v>89.673676394092112</c:v>
                </c:pt>
                <c:pt idx="696">
                  <c:v>89.672436465566435</c:v>
                </c:pt>
                <c:pt idx="697">
                  <c:v>89.671191826470078</c:v>
                </c:pt>
                <c:pt idx="698">
                  <c:v>89.669942458916125</c:v>
                </c:pt>
                <c:pt idx="699">
                  <c:v>89.668688344949828</c:v>
                </c:pt>
                <c:pt idx="700">
                  <c:v>89.667429466548398</c:v>
                </c:pt>
                <c:pt idx="701">
                  <c:v>89.666165805620665</c:v>
                </c:pt>
                <c:pt idx="702">
                  <c:v>89.664897344006889</c:v>
                </c:pt>
                <c:pt idx="703">
                  <c:v>89.663624063478508</c:v>
                </c:pt>
                <c:pt idx="704">
                  <c:v>89.662345945737812</c:v>
                </c:pt>
                <c:pt idx="705">
                  <c:v>89.661062972417724</c:v>
                </c:pt>
                <c:pt idx="706">
                  <c:v>89.659775125081609</c:v>
                </c:pt>
                <c:pt idx="707">
                  <c:v>89.658482385222811</c:v>
                </c:pt>
                <c:pt idx="708">
                  <c:v>89.657184734264632</c:v>
                </c:pt>
                <c:pt idx="709">
                  <c:v>89.655882153559901</c:v>
                </c:pt>
                <c:pt idx="710">
                  <c:v>89.654574624390747</c:v>
                </c:pt>
                <c:pt idx="711">
                  <c:v>89.653262127968375</c:v>
                </c:pt>
                <c:pt idx="712">
                  <c:v>89.651944645432735</c:v>
                </c:pt>
                <c:pt idx="713">
                  <c:v>89.650622157852354</c:v>
                </c:pt>
                <c:pt idx="714">
                  <c:v>89.649294646223936</c:v>
                </c:pt>
                <c:pt idx="715">
                  <c:v>89.647962091472138</c:v>
                </c:pt>
                <c:pt idx="716">
                  <c:v>89.646624474449368</c:v>
                </c:pt>
                <c:pt idx="717">
                  <c:v>89.645281775935473</c:v>
                </c:pt>
                <c:pt idx="718">
                  <c:v>89.643933976637356</c:v>
                </c:pt>
                <c:pt idx="719">
                  <c:v>89.642581057188934</c:v>
                </c:pt>
                <c:pt idx="720">
                  <c:v>89.641222998150582</c:v>
                </c:pt>
                <c:pt idx="721">
                  <c:v>89.639859780009104</c:v>
                </c:pt>
                <c:pt idx="722">
                  <c:v>89.638491383177296</c:v>
                </c:pt>
                <c:pt idx="723">
                  <c:v>89.637117787993731</c:v>
                </c:pt>
                <c:pt idx="724">
                  <c:v>89.635738974722514</c:v>
                </c:pt>
                <c:pt idx="725">
                  <c:v>89.634354923552891</c:v>
                </c:pt>
                <c:pt idx="726">
                  <c:v>89.632965614599087</c:v>
                </c:pt>
                <c:pt idx="727">
                  <c:v>89.631571027899923</c:v>
                </c:pt>
                <c:pt idx="728">
                  <c:v>89.630171143418607</c:v>
                </c:pt>
                <c:pt idx="729">
                  <c:v>89.628765941042403</c:v>
                </c:pt>
                <c:pt idx="730">
                  <c:v>89.627355400582417</c:v>
                </c:pt>
                <c:pt idx="731">
                  <c:v>89.625939501773161</c:v>
                </c:pt>
                <c:pt idx="732">
                  <c:v>89.624518224272464</c:v>
                </c:pt>
                <c:pt idx="733">
                  <c:v>89.623091547660977</c:v>
                </c:pt>
                <c:pt idx="734">
                  <c:v>89.621659451442042</c:v>
                </c:pt>
                <c:pt idx="735">
                  <c:v>89.620221915041341</c:v>
                </c:pt>
                <c:pt idx="736">
                  <c:v>89.618778917806594</c:v>
                </c:pt>
                <c:pt idx="737">
                  <c:v>89.617330439007262</c:v>
                </c:pt>
                <c:pt idx="738">
                  <c:v>89.61587645783429</c:v>
                </c:pt>
                <c:pt idx="739">
                  <c:v>89.614416953399783</c:v>
                </c:pt>
                <c:pt idx="740">
                  <c:v>89.61295190473669</c:v>
                </c:pt>
                <c:pt idx="741">
                  <c:v>89.611481290798537</c:v>
                </c:pt>
                <c:pt idx="742">
                  <c:v>89.610005090459182</c:v>
                </c:pt>
                <c:pt idx="743">
                  <c:v>89.608523282512351</c:v>
                </c:pt>
                <c:pt idx="744">
                  <c:v>89.607035845671504</c:v>
                </c:pt>
                <c:pt idx="745">
                  <c:v>89.605542758569484</c:v>
                </c:pt>
                <c:pt idx="746">
                  <c:v>89.604043999758133</c:v>
                </c:pt>
                <c:pt idx="747">
                  <c:v>89.602539547708091</c:v>
                </c:pt>
                <c:pt idx="748">
                  <c:v>89.60102938080847</c:v>
                </c:pt>
                <c:pt idx="749">
                  <c:v>89.599513477366472</c:v>
                </c:pt>
                <c:pt idx="750">
                  <c:v>89.597991815607188</c:v>
                </c:pt>
                <c:pt idx="751">
                  <c:v>89.596464373673214</c:v>
                </c:pt>
                <c:pt idx="752">
                  <c:v>89.594931129624385</c:v>
                </c:pt>
                <c:pt idx="753">
                  <c:v>89.593392061437413</c:v>
                </c:pt>
                <c:pt idx="754">
                  <c:v>89.591847147005637</c:v>
                </c:pt>
                <c:pt idx="755">
                  <c:v>89.590296364138638</c:v>
                </c:pt>
                <c:pt idx="756">
                  <c:v>89.588739690561994</c:v>
                </c:pt>
                <c:pt idx="757">
                  <c:v>89.587177103916943</c:v>
                </c:pt>
                <c:pt idx="758">
                  <c:v>89.585608581760027</c:v>
                </c:pt>
                <c:pt idx="759">
                  <c:v>89.584034101562807</c:v>
                </c:pt>
                <c:pt idx="760">
                  <c:v>89.582453640711577</c:v>
                </c:pt>
                <c:pt idx="761">
                  <c:v>89.580867176506928</c:v>
                </c:pt>
                <c:pt idx="762">
                  <c:v>89.579274686163586</c:v>
                </c:pt>
                <c:pt idx="763">
                  <c:v>89.577676146809949</c:v>
                </c:pt>
                <c:pt idx="764">
                  <c:v>89.576071535487898</c:v>
                </c:pt>
                <c:pt idx="765">
                  <c:v>89.574460829152258</c:v>
                </c:pt>
                <c:pt idx="766">
                  <c:v>89.57284400467077</c:v>
                </c:pt>
                <c:pt idx="767">
                  <c:v>89.571221038823467</c:v>
                </c:pt>
                <c:pt idx="768">
                  <c:v>89.569591908302513</c:v>
                </c:pt>
                <c:pt idx="769">
                  <c:v>89.56795658971194</c:v>
                </c:pt>
                <c:pt idx="770">
                  <c:v>89.56631505956706</c:v>
                </c:pt>
                <c:pt idx="771">
                  <c:v>89.564667294294352</c:v>
                </c:pt>
                <c:pt idx="772">
                  <c:v>89.563013270231124</c:v>
                </c:pt>
                <c:pt idx="773">
                  <c:v>89.561352963625026</c:v>
                </c:pt>
                <c:pt idx="774">
                  <c:v>89.559686350633854</c:v>
                </c:pt>
                <c:pt idx="775">
                  <c:v>89.558013407325134</c:v>
                </c:pt>
                <c:pt idx="776">
                  <c:v>89.556334109675859</c:v>
                </c:pt>
                <c:pt idx="777">
                  <c:v>89.554648433572041</c:v>
                </c:pt>
                <c:pt idx="778">
                  <c:v>89.552956354808487</c:v>
                </c:pt>
                <c:pt idx="779">
                  <c:v>89.551257849088373</c:v>
                </c:pt>
                <c:pt idx="780">
                  <c:v>89.549552892022916</c:v>
                </c:pt>
                <c:pt idx="781">
                  <c:v>89.547841459131078</c:v>
                </c:pt>
                <c:pt idx="782">
                  <c:v>89.546123525839164</c:v>
                </c:pt>
                <c:pt idx="783">
                  <c:v>89.54439906748047</c:v>
                </c:pt>
                <c:pt idx="784">
                  <c:v>89.542668059294982</c:v>
                </c:pt>
                <c:pt idx="785">
                  <c:v>89.540930476428997</c:v>
                </c:pt>
                <c:pt idx="786">
                  <c:v>89.539186293934762</c:v>
                </c:pt>
                <c:pt idx="787">
                  <c:v>89.537435486770192</c:v>
                </c:pt>
                <c:pt idx="788">
                  <c:v>89.535678029798376</c:v>
                </c:pt>
                <c:pt idx="789">
                  <c:v>89.533913897787329</c:v>
                </c:pt>
                <c:pt idx="790">
                  <c:v>89.532143065409684</c:v>
                </c:pt>
                <c:pt idx="791">
                  <c:v>89.530365507242124</c:v>
                </c:pt>
                <c:pt idx="792">
                  <c:v>89.52858119776532</c:v>
                </c:pt>
                <c:pt idx="793">
                  <c:v>89.526790111363283</c:v>
                </c:pt>
                <c:pt idx="794">
                  <c:v>89.524992222323178</c:v>
                </c:pt>
                <c:pt idx="795">
                  <c:v>89.523187504834951</c:v>
                </c:pt>
                <c:pt idx="796">
                  <c:v>89.521375932990821</c:v>
                </c:pt>
                <c:pt idx="797">
                  <c:v>89.519557480785139</c:v>
                </c:pt>
                <c:pt idx="798">
                  <c:v>89.517732122113813</c:v>
                </c:pt>
                <c:pt idx="799">
                  <c:v>89.515899830774089</c:v>
                </c:pt>
                <c:pt idx="800">
                  <c:v>89.51406058046409</c:v>
                </c:pt>
                <c:pt idx="801">
                  <c:v>89.512214344782464</c:v>
                </c:pt>
                <c:pt idx="802">
                  <c:v>89.510361097228056</c:v>
                </c:pt>
                <c:pt idx="803">
                  <c:v>89.508500811199468</c:v>
                </c:pt>
                <c:pt idx="804">
                  <c:v>89.50663345999476</c:v>
                </c:pt>
                <c:pt idx="805">
                  <c:v>89.504759016810965</c:v>
                </c:pt>
                <c:pt idx="806">
                  <c:v>89.502877454743867</c:v>
                </c:pt>
                <c:pt idx="807">
                  <c:v>89.500988746787414</c:v>
                </c:pt>
                <c:pt idx="808">
                  <c:v>89.499092865833589</c:v>
                </c:pt>
                <c:pt idx="809">
                  <c:v>89.497189784671775</c:v>
                </c:pt>
                <c:pt idx="810">
                  <c:v>89.495279475988568</c:v>
                </c:pt>
                <c:pt idx="811">
                  <c:v>89.493361912367263</c:v>
                </c:pt>
                <c:pt idx="812">
                  <c:v>89.491437066287588</c:v>
                </c:pt>
                <c:pt idx="813">
                  <c:v>89.489504910125163</c:v>
                </c:pt>
                <c:pt idx="814">
                  <c:v>89.487565416151241</c:v>
                </c:pt>
                <c:pt idx="815">
                  <c:v>89.485618556532273</c:v>
                </c:pt>
                <c:pt idx="816">
                  <c:v>89.483664303329519</c:v>
                </c:pt>
                <c:pt idx="817">
                  <c:v>89.481702628498638</c:v>
                </c:pt>
                <c:pt idx="818">
                  <c:v>89.479733503889321</c:v>
                </c:pt>
                <c:pt idx="819">
                  <c:v>89.477756901244859</c:v>
                </c:pt>
                <c:pt idx="820">
                  <c:v>89.475772792201795</c:v>
                </c:pt>
                <c:pt idx="821">
                  <c:v>89.47378114828949</c:v>
                </c:pt>
                <c:pt idx="822">
                  <c:v>89.471781940929702</c:v>
                </c:pt>
                <c:pt idx="823">
                  <c:v>89.469775141436259</c:v>
                </c:pt>
                <c:pt idx="824">
                  <c:v>89.467760721014571</c:v>
                </c:pt>
                <c:pt idx="825">
                  <c:v>89.46573865076131</c:v>
                </c:pt>
                <c:pt idx="826">
                  <c:v>89.463708901663864</c:v>
                </c:pt>
                <c:pt idx="827">
                  <c:v>89.461671444600142</c:v>
                </c:pt>
                <c:pt idx="828">
                  <c:v>89.459626250337976</c:v>
                </c:pt>
                <c:pt idx="829">
                  <c:v>89.457573289534793</c:v>
                </c:pt>
                <c:pt idx="830">
                  <c:v>89.455512532737188</c:v>
                </c:pt>
                <c:pt idx="831">
                  <c:v>89.453443950380503</c:v>
                </c:pt>
                <c:pt idx="832">
                  <c:v>89.451367512788465</c:v>
                </c:pt>
                <c:pt idx="833">
                  <c:v>89.449283190172693</c:v>
                </c:pt>
                <c:pt idx="834">
                  <c:v>89.447190952632297</c:v>
                </c:pt>
                <c:pt idx="835">
                  <c:v>89.445090770153499</c:v>
                </c:pt>
                <c:pt idx="836">
                  <c:v>89.442982612609228</c:v>
                </c:pt>
                <c:pt idx="837">
                  <c:v>89.440866449758573</c:v>
                </c:pt>
                <c:pt idx="838">
                  <c:v>89.438742251246509</c:v>
                </c:pt>
                <c:pt idx="839">
                  <c:v>89.436609986603372</c:v>
                </c:pt>
                <c:pt idx="840">
                  <c:v>89.434469625244475</c:v>
                </c:pt>
                <c:pt idx="841">
                  <c:v>89.432321136469696</c:v>
                </c:pt>
                <c:pt idx="842">
                  <c:v>89.430164489462982</c:v>
                </c:pt>
                <c:pt idx="843">
                  <c:v>89.427999653292005</c:v>
                </c:pt>
                <c:pt idx="844">
                  <c:v>89.42582659690764</c:v>
                </c:pt>
                <c:pt idx="845">
                  <c:v>89.423645289143593</c:v>
                </c:pt>
                <c:pt idx="846">
                  <c:v>89.421455698715917</c:v>
                </c:pt>
                <c:pt idx="847">
                  <c:v>89.419257794222659</c:v>
                </c:pt>
                <c:pt idx="848">
                  <c:v>89.41705154414332</c:v>
                </c:pt>
                <c:pt idx="849">
                  <c:v>89.414836916838496</c:v>
                </c:pt>
                <c:pt idx="850">
                  <c:v>89.412613880549301</c:v>
                </c:pt>
                <c:pt idx="851">
                  <c:v>89.410382403397165</c:v>
                </c:pt>
                <c:pt idx="852">
                  <c:v>89.408142453383093</c:v>
                </c:pt>
                <c:pt idx="853">
                  <c:v>89.405893998387484</c:v>
                </c:pt>
                <c:pt idx="854">
                  <c:v>89.403637006169504</c:v>
                </c:pt>
                <c:pt idx="855">
                  <c:v>89.401371444366703</c:v>
                </c:pt>
                <c:pt idx="856">
                  <c:v>89.399097280494615</c:v>
                </c:pt>
                <c:pt idx="857">
                  <c:v>89.396814481946151</c:v>
                </c:pt>
                <c:pt idx="858">
                  <c:v>89.394523015991297</c:v>
                </c:pt>
                <c:pt idx="859">
                  <c:v>89.392222849776616</c:v>
                </c:pt>
                <c:pt idx="860">
                  <c:v>89.389913950324697</c:v>
                </c:pt>
                <c:pt idx="861">
                  <c:v>89.387596284533885</c:v>
                </c:pt>
                <c:pt idx="862">
                  <c:v>89.385269819177608</c:v>
                </c:pt>
                <c:pt idx="863">
                  <c:v>89.38293452090403</c:v>
                </c:pt>
                <c:pt idx="864">
                  <c:v>89.380590356235629</c:v>
                </c:pt>
                <c:pt idx="865">
                  <c:v>89.37823729156861</c:v>
                </c:pt>
                <c:pt idx="866">
                  <c:v>89.375875293172484</c:v>
                </c:pt>
                <c:pt idx="867">
                  <c:v>89.373504327189664</c:v>
                </c:pt>
                <c:pt idx="868">
                  <c:v>89.371124359634905</c:v>
                </c:pt>
                <c:pt idx="869">
                  <c:v>89.368735356394879</c:v>
                </c:pt>
                <c:pt idx="870">
                  <c:v>89.366337283227665</c:v>
                </c:pt>
                <c:pt idx="871">
                  <c:v>89.363930105762336</c:v>
                </c:pt>
                <c:pt idx="872">
                  <c:v>89.36151378949836</c:v>
                </c:pt>
                <c:pt idx="873">
                  <c:v>89.359088299805322</c:v>
                </c:pt>
                <c:pt idx="874">
                  <c:v>89.35665360192219</c:v>
                </c:pt>
                <c:pt idx="875">
                  <c:v>89.354209660957068</c:v>
                </c:pt>
                <c:pt idx="876">
                  <c:v>89.351756441886536</c:v>
                </c:pt>
                <c:pt idx="877">
                  <c:v>89.349293909555229</c:v>
                </c:pt>
                <c:pt idx="878">
                  <c:v>89.346822028675419</c:v>
                </c:pt>
                <c:pt idx="879">
                  <c:v>89.344340763826409</c:v>
                </c:pt>
                <c:pt idx="880">
                  <c:v>89.34185007945409</c:v>
                </c:pt>
                <c:pt idx="881">
                  <c:v>89.339349939870431</c:v>
                </c:pt>
                <c:pt idx="882">
                  <c:v>89.336840309253077</c:v>
                </c:pt>
                <c:pt idx="883">
                  <c:v>89.334321151644687</c:v>
                </c:pt>
                <c:pt idx="884">
                  <c:v>89.331792430952589</c:v>
                </c:pt>
                <c:pt idx="885">
                  <c:v>89.329254110948142</c:v>
                </c:pt>
                <c:pt idx="886">
                  <c:v>89.326706155266393</c:v>
                </c:pt>
                <c:pt idx="887">
                  <c:v>89.324148527405427</c:v>
                </c:pt>
                <c:pt idx="888">
                  <c:v>89.321581190725965</c:v>
                </c:pt>
                <c:pt idx="889">
                  <c:v>89.319004108450756</c:v>
                </c:pt>
                <c:pt idx="890">
                  <c:v>89.316417243664148</c:v>
                </c:pt>
                <c:pt idx="891">
                  <c:v>89.313820559311637</c:v>
                </c:pt>
                <c:pt idx="892">
                  <c:v>89.311214018199124</c:v>
                </c:pt>
                <c:pt idx="893">
                  <c:v>89.308597582992689</c:v>
                </c:pt>
                <c:pt idx="894">
                  <c:v>89.305971216217799</c:v>
                </c:pt>
                <c:pt idx="895">
                  <c:v>89.303334880259058</c:v>
                </c:pt>
                <c:pt idx="896">
                  <c:v>89.300688537359449</c:v>
                </c:pt>
                <c:pt idx="897">
                  <c:v>89.298032149620013</c:v>
                </c:pt>
                <c:pt idx="898">
                  <c:v>89.295365678999147</c:v>
                </c:pt>
                <c:pt idx="899">
                  <c:v>89.292689087312169</c:v>
                </c:pt>
                <c:pt idx="900">
                  <c:v>89.29000233623087</c:v>
                </c:pt>
                <c:pt idx="901">
                  <c:v>89.2873053872828</c:v>
                </c:pt>
                <c:pt idx="902">
                  <c:v>89.284598201850898</c:v>
                </c:pt>
                <c:pt idx="903">
                  <c:v>89.281880741172898</c:v>
                </c:pt>
                <c:pt idx="904">
                  <c:v>89.27915296634076</c:v>
                </c:pt>
                <c:pt idx="905">
                  <c:v>89.27641483830017</c:v>
                </c:pt>
                <c:pt idx="906">
                  <c:v>89.273666317850072</c:v>
                </c:pt>
                <c:pt idx="907">
                  <c:v>89.270907365641975</c:v>
                </c:pt>
                <c:pt idx="908">
                  <c:v>89.268137942179536</c:v>
                </c:pt>
                <c:pt idx="909">
                  <c:v>89.265358007817994</c:v>
                </c:pt>
                <c:pt idx="910">
                  <c:v>89.262567522763561</c:v>
                </c:pt>
                <c:pt idx="911">
                  <c:v>89.25976644707292</c:v>
                </c:pt>
                <c:pt idx="912">
                  <c:v>89.256954740652745</c:v>
                </c:pt>
                <c:pt idx="913">
                  <c:v>89.254132363259032</c:v>
                </c:pt>
                <c:pt idx="914">
                  <c:v>89.25129927449656</c:v>
                </c:pt>
                <c:pt idx="915">
                  <c:v>89.248455433818478</c:v>
                </c:pt>
                <c:pt idx="916">
                  <c:v>89.245600800525509</c:v>
                </c:pt>
                <c:pt idx="917">
                  <c:v>89.242735333765651</c:v>
                </c:pt>
                <c:pt idx="918">
                  <c:v>89.239858992533414</c:v>
                </c:pt>
                <c:pt idx="919">
                  <c:v>89.236971735669343</c:v>
                </c:pt>
                <c:pt idx="920">
                  <c:v>89.2340735218595</c:v>
                </c:pt>
                <c:pt idx="921">
                  <c:v>89.231164309634778</c:v>
                </c:pt>
                <c:pt idx="922">
                  <c:v>89.22824405737046</c:v>
                </c:pt>
                <c:pt idx="923">
                  <c:v>89.225312723285512</c:v>
                </c:pt>
                <c:pt idx="924">
                  <c:v>89.22237026544218</c:v>
                </c:pt>
                <c:pt idx="925">
                  <c:v>89.219416641745255</c:v>
                </c:pt>
                <c:pt idx="926">
                  <c:v>89.216451809941645</c:v>
                </c:pt>
                <c:pt idx="927">
                  <c:v>89.213475727619596</c:v>
                </c:pt>
                <c:pt idx="928">
                  <c:v>89.210488352208387</c:v>
                </c:pt>
                <c:pt idx="929">
                  <c:v>89.207489640977485</c:v>
                </c:pt>
                <c:pt idx="930">
                  <c:v>89.204479551036087</c:v>
                </c:pt>
                <c:pt idx="931">
                  <c:v>89.201458039332579</c:v>
                </c:pt>
                <c:pt idx="932">
                  <c:v>89.198425062653897</c:v>
                </c:pt>
                <c:pt idx="933">
                  <c:v>89.195380577624846</c:v>
                </c:pt>
                <c:pt idx="934">
                  <c:v>89.192324540707688</c:v>
                </c:pt>
                <c:pt idx="935">
                  <c:v>89.189256908201415</c:v>
                </c:pt>
                <c:pt idx="936">
                  <c:v>89.186177636241212</c:v>
                </c:pt>
                <c:pt idx="937">
                  <c:v>89.183086680797857</c:v>
                </c:pt>
                <c:pt idx="938">
                  <c:v>89.179983997677056</c:v>
                </c:pt>
                <c:pt idx="939">
                  <c:v>89.176869542518972</c:v>
                </c:pt>
                <c:pt idx="940">
                  <c:v>89.173743270797502</c:v>
                </c:pt>
                <c:pt idx="941">
                  <c:v>89.170605137819692</c:v>
                </c:pt>
                <c:pt idx="942">
                  <c:v>89.167455098725256</c:v>
                </c:pt>
                <c:pt idx="943">
                  <c:v>89.164293108485737</c:v>
                </c:pt>
                <c:pt idx="944">
                  <c:v>89.161119121904122</c:v>
                </c:pt>
                <c:pt idx="945">
                  <c:v>89.157933093614091</c:v>
                </c:pt>
                <c:pt idx="946">
                  <c:v>89.154734978079475</c:v>
                </c:pt>
                <c:pt idx="947">
                  <c:v>89.151524729593547</c:v>
                </c:pt>
                <c:pt idx="948">
                  <c:v>89.148302302278537</c:v>
                </c:pt>
                <c:pt idx="949">
                  <c:v>89.145067650084883</c:v>
                </c:pt>
                <c:pt idx="950">
                  <c:v>89.141820726790698</c:v>
                </c:pt>
                <c:pt idx="951">
                  <c:v>89.13856148600108</c:v>
                </c:pt>
                <c:pt idx="952">
                  <c:v>89.135289881147557</c:v>
                </c:pt>
                <c:pt idx="953">
                  <c:v>89.132005865487386</c:v>
                </c:pt>
                <c:pt idx="954">
                  <c:v>89.12870939210292</c:v>
                </c:pt>
                <c:pt idx="955">
                  <c:v>89.125400413901119</c:v>
                </c:pt>
                <c:pt idx="956">
                  <c:v>89.122078883612687</c:v>
                </c:pt>
                <c:pt idx="957">
                  <c:v>89.118744753791589</c:v>
                </c:pt>
                <c:pt idx="958">
                  <c:v>89.115397976814407</c:v>
                </c:pt>
                <c:pt idx="959">
                  <c:v>89.112038504879607</c:v>
                </c:pt>
                <c:pt idx="960">
                  <c:v>89.108666290007008</c:v>
                </c:pt>
                <c:pt idx="961">
                  <c:v>89.105281284037062</c:v>
                </c:pt>
                <c:pt idx="962">
                  <c:v>89.10188343863021</c:v>
                </c:pt>
                <c:pt idx="963">
                  <c:v>89.098472705266303</c:v>
                </c:pt>
                <c:pt idx="964">
                  <c:v>89.095049035243818</c:v>
                </c:pt>
                <c:pt idx="965">
                  <c:v>89.09161237967929</c:v>
                </c:pt>
                <c:pt idx="966">
                  <c:v>89.08816268950676</c:v>
                </c:pt>
                <c:pt idx="967">
                  <c:v>89.084699915476904</c:v>
                </c:pt>
                <c:pt idx="968">
                  <c:v>89.081224008156468</c:v>
                </c:pt>
                <c:pt idx="969">
                  <c:v>89.0777349179277</c:v>
                </c:pt>
                <c:pt idx="970">
                  <c:v>89.074232594987521</c:v>
                </c:pt>
                <c:pt idx="971">
                  <c:v>89.070716989346906</c:v>
                </c:pt>
                <c:pt idx="972">
                  <c:v>89.067188050830396</c:v>
                </c:pt>
                <c:pt idx="973">
                  <c:v>89.063645729075148</c:v>
                </c:pt>
                <c:pt idx="974">
                  <c:v>89.06008997353041</c:v>
                </c:pt>
                <c:pt idx="975">
                  <c:v>89.056520733456864</c:v>
                </c:pt>
                <c:pt idx="976">
                  <c:v>89.052937957925877</c:v>
                </c:pt>
                <c:pt idx="977">
                  <c:v>89.049341595818916</c:v>
                </c:pt>
                <c:pt idx="978">
                  <c:v>89.045731595826737</c:v>
                </c:pt>
                <c:pt idx="979">
                  <c:v>89.042107906448791</c:v>
                </c:pt>
                <c:pt idx="980">
                  <c:v>89.038470475992625</c:v>
                </c:pt>
                <c:pt idx="981">
                  <c:v>89.034819252572916</c:v>
                </c:pt>
                <c:pt idx="982">
                  <c:v>89.031154184111088</c:v>
                </c:pt>
                <c:pt idx="983">
                  <c:v>89.02747521833443</c:v>
                </c:pt>
                <c:pt idx="984">
                  <c:v>89.023782302775544</c:v>
                </c:pt>
                <c:pt idx="985">
                  <c:v>89.020075384771445</c:v>
                </c:pt>
                <c:pt idx="986">
                  <c:v>89.016354411463041</c:v>
                </c:pt>
                <c:pt idx="987">
                  <c:v>89.012619329794447</c:v>
                </c:pt>
                <c:pt idx="988">
                  <c:v>89.008870086512061</c:v>
                </c:pt>
                <c:pt idx="989">
                  <c:v>89.005106628164128</c:v>
                </c:pt>
                <c:pt idx="990">
                  <c:v>89.001328901099882</c:v>
                </c:pt>
                <c:pt idx="991">
                  <c:v>88.99753685146888</c:v>
                </c:pt>
                <c:pt idx="992">
                  <c:v>88.993730425220249</c:v>
                </c:pt>
                <c:pt idx="993">
                  <c:v>88.98990956810205</c:v>
                </c:pt>
                <c:pt idx="994">
                  <c:v>88.986074225660488</c:v>
                </c:pt>
                <c:pt idx="995">
                  <c:v>88.98222434323921</c:v>
                </c:pt>
                <c:pt idx="996">
                  <c:v>88.978359865978646</c:v>
                </c:pt>
                <c:pt idx="997">
                  <c:v>88.974480738815231</c:v>
                </c:pt>
                <c:pt idx="998">
                  <c:v>88.970586906480634</c:v>
                </c:pt>
                <c:pt idx="999">
                  <c:v>88.966678313501163</c:v>
                </c:pt>
                <c:pt idx="1000">
                  <c:v>88.962754904196899</c:v>
                </c:pt>
                <c:pt idx="1001">
                  <c:v>88.958816622681113</c:v>
                </c:pt>
                <c:pt idx="1002">
                  <c:v>88.954863412859368</c:v>
                </c:pt>
                <c:pt idx="1003">
                  <c:v>88.950895218428869</c:v>
                </c:pt>
                <c:pt idx="1004">
                  <c:v>88.946911982877779</c:v>
                </c:pt>
                <c:pt idx="1005">
                  <c:v>88.942913649484382</c:v>
                </c:pt>
                <c:pt idx="1006">
                  <c:v>88.938900161316397</c:v>
                </c:pt>
                <c:pt idx="1007">
                  <c:v>88.93487146123023</c:v>
                </c:pt>
                <c:pt idx="1008">
                  <c:v>88.930827491870147</c:v>
                </c:pt>
                <c:pt idx="1009">
                  <c:v>88.926768195667705</c:v>
                </c:pt>
                <c:pt idx="1010">
                  <c:v>88.922693514840816</c:v>
                </c:pt>
                <c:pt idx="1011">
                  <c:v>88.918603391393134</c:v>
                </c:pt>
                <c:pt idx="1012">
                  <c:v>88.914497767113176</c:v>
                </c:pt>
                <c:pt idx="1013">
                  <c:v>88.910376583573665</c:v>
                </c:pt>
                <c:pt idx="1014">
                  <c:v>88.906239782130726</c:v>
                </c:pt>
                <c:pt idx="1015">
                  <c:v>88.902087303923139</c:v>
                </c:pt>
                <c:pt idx="1016">
                  <c:v>88.89791908987155</c:v>
                </c:pt>
                <c:pt idx="1017">
                  <c:v>88.893735080677757</c:v>
                </c:pt>
                <c:pt idx="1018">
                  <c:v>88.889535216823887</c:v>
                </c:pt>
                <c:pt idx="1019">
                  <c:v>88.885319438571671</c:v>
                </c:pt>
                <c:pt idx="1020">
                  <c:v>88.881087685961617</c:v>
                </c:pt>
                <c:pt idx="1021">
                  <c:v>88.876839898812349</c:v>
                </c:pt>
                <c:pt idx="1022">
                  <c:v>88.872576016719663</c:v>
                </c:pt>
                <c:pt idx="1023">
                  <c:v>88.868295979055816</c:v>
                </c:pt>
                <c:pt idx="1024">
                  <c:v>88.86399972496892</c:v>
                </c:pt>
                <c:pt idx="1025">
                  <c:v>88.859687193381816</c:v>
                </c:pt>
                <c:pt idx="1026">
                  <c:v>88.85535832299162</c:v>
                </c:pt>
                <c:pt idx="1027">
                  <c:v>88.851013052268769</c:v>
                </c:pt>
                <c:pt idx="1028">
                  <c:v>88.846651319456171</c:v>
                </c:pt>
                <c:pt idx="1029">
                  <c:v>88.842273062568609</c:v>
                </c:pt>
                <c:pt idx="1030">
                  <c:v>88.837878219391769</c:v>
                </c:pt>
                <c:pt idx="1031">
                  <c:v>88.833466727481508</c:v>
                </c:pt>
                <c:pt idx="1032">
                  <c:v>88.829038524163138</c:v>
                </c:pt>
                <c:pt idx="1033">
                  <c:v>88.824593546530423</c:v>
                </c:pt>
                <c:pt idx="1034">
                  <c:v>88.820131731445031</c:v>
                </c:pt>
                <c:pt idx="1035">
                  <c:v>88.815653015535503</c:v>
                </c:pt>
                <c:pt idx="1036">
                  <c:v>88.811157335196597</c:v>
                </c:pt>
                <c:pt idx="1037">
                  <c:v>88.806644626588394</c:v>
                </c:pt>
                <c:pt idx="1038">
                  <c:v>88.80211482563557</c:v>
                </c:pt>
                <c:pt idx="1039">
                  <c:v>88.797567868026405</c:v>
                </c:pt>
                <c:pt idx="1040">
                  <c:v>88.793003689212256</c:v>
                </c:pt>
                <c:pt idx="1041">
                  <c:v>88.788422224406418</c:v>
                </c:pt>
                <c:pt idx="1042">
                  <c:v>88.783823408583586</c:v>
                </c:pt>
                <c:pt idx="1043">
                  <c:v>88.779207176478891</c:v>
                </c:pt>
                <c:pt idx="1044">
                  <c:v>88.774573462586972</c:v>
                </c:pt>
                <c:pt idx="1045">
                  <c:v>88.769922201161435</c:v>
                </c:pt>
                <c:pt idx="1046">
                  <c:v>88.765253326213738</c:v>
                </c:pt>
                <c:pt idx="1047">
                  <c:v>88.760566771512543</c:v>
                </c:pt>
                <c:pt idx="1048">
                  <c:v>88.755862470582812</c:v>
                </c:pt>
                <c:pt idx="1049">
                  <c:v>88.751140356704965</c:v>
                </c:pt>
                <c:pt idx="1050">
                  <c:v>88.746400362914059</c:v>
                </c:pt>
                <c:pt idx="1051">
                  <c:v>88.741642421999018</c:v>
                </c:pt>
                <c:pt idx="1052">
                  <c:v>88.73686646650161</c:v>
                </c:pt>
                <c:pt idx="1053">
                  <c:v>88.732072428715824</c:v>
                </c:pt>
                <c:pt idx="1054">
                  <c:v>88.727260240686803</c:v>
                </c:pt>
                <c:pt idx="1055">
                  <c:v>88.722429834210232</c:v>
                </c:pt>
                <c:pt idx="1056">
                  <c:v>88.717581140831257</c:v>
                </c:pt>
                <c:pt idx="1057">
                  <c:v>88.712714091843864</c:v>
                </c:pt>
                <c:pt idx="1058">
                  <c:v>88.707828618289753</c:v>
                </c:pt>
                <c:pt idx="1059">
                  <c:v>88.702924650957826</c:v>
                </c:pt>
                <c:pt idx="1060">
                  <c:v>88.698002120382867</c:v>
                </c:pt>
                <c:pt idx="1061">
                  <c:v>88.693060956845244</c:v>
                </c:pt>
                <c:pt idx="1062">
                  <c:v>88.688101090369543</c:v>
                </c:pt>
                <c:pt idx="1063">
                  <c:v>88.683122450723999</c:v>
                </c:pt>
                <c:pt idx="1064">
                  <c:v>88.678124967419521</c:v>
                </c:pt>
                <c:pt idx="1065">
                  <c:v>88.673108569708845</c:v>
                </c:pt>
                <c:pt idx="1066">
                  <c:v>88.668073186585687</c:v>
                </c:pt>
                <c:pt idx="1067">
                  <c:v>88.663018746783806</c:v>
                </c:pt>
                <c:pt idx="1068">
                  <c:v>88.65794517877616</c:v>
                </c:pt>
                <c:pt idx="1069">
                  <c:v>88.652852410774145</c:v>
                </c:pt>
                <c:pt idx="1070">
                  <c:v>88.647740370726439</c:v>
                </c:pt>
                <c:pt idx="1071">
                  <c:v>88.642608986318479</c:v>
                </c:pt>
                <c:pt idx="1072">
                  <c:v>88.637458184971237</c:v>
                </c:pt>
                <c:pt idx="1073">
                  <c:v>88.632287893840555</c:v>
                </c:pt>
                <c:pt idx="1074">
                  <c:v>88.627098039816204</c:v>
                </c:pt>
                <c:pt idx="1075">
                  <c:v>88.621888549520961</c:v>
                </c:pt>
                <c:pt idx="1076">
                  <c:v>88.616659349309742</c:v>
                </c:pt>
                <c:pt idx="1077">
                  <c:v>88.611410365268654</c:v>
                </c:pt>
                <c:pt idx="1078">
                  <c:v>88.606141523214262</c:v>
                </c:pt>
                <c:pt idx="1079">
                  <c:v>88.600852748692475</c:v>
                </c:pt>
                <c:pt idx="1080">
                  <c:v>88.595543966977857</c:v>
                </c:pt>
                <c:pt idx="1081">
                  <c:v>88.590215103072509</c:v>
                </c:pt>
                <c:pt idx="1082">
                  <c:v>88.584866081705371</c:v>
                </c:pt>
                <c:pt idx="1083">
                  <c:v>88.579496827331226</c:v>
                </c:pt>
                <c:pt idx="1084">
                  <c:v>88.574107264129665</c:v>
                </c:pt>
                <c:pt idx="1085">
                  <c:v>88.568697316004517</c:v>
                </c:pt>
                <c:pt idx="1086">
                  <c:v>88.563266906582555</c:v>
                </c:pt>
                <c:pt idx="1087">
                  <c:v>88.557815959212817</c:v>
                </c:pt>
                <c:pt idx="1088">
                  <c:v>88.552344396965665</c:v>
                </c:pt>
                <c:pt idx="1089">
                  <c:v>88.546852142631749</c:v>
                </c:pt>
                <c:pt idx="1090">
                  <c:v>88.541339118721311</c:v>
                </c:pt>
                <c:pt idx="1091">
                  <c:v>88.535805247462974</c:v>
                </c:pt>
                <c:pt idx="1092">
                  <c:v>88.530250450803109</c:v>
                </c:pt>
                <c:pt idx="1093">
                  <c:v>88.524674650404677</c:v>
                </c:pt>
                <c:pt idx="1094">
                  <c:v>88.519077767646493</c:v>
                </c:pt>
                <c:pt idx="1095">
                  <c:v>88.513459723622105</c:v>
                </c:pt>
                <c:pt idx="1096">
                  <c:v>88.50782043913911</c:v>
                </c:pt>
                <c:pt idx="1097">
                  <c:v>88.502159834717929</c:v>
                </c:pt>
                <c:pt idx="1098">
                  <c:v>88.496477830591175</c:v>
                </c:pt>
                <c:pt idx="1099">
                  <c:v>88.49077434670248</c:v>
                </c:pt>
                <c:pt idx="1100">
                  <c:v>88.48504930270569</c:v>
                </c:pt>
                <c:pt idx="1101">
                  <c:v>88.479302617963882</c:v>
                </c:pt>
                <c:pt idx="1102">
                  <c:v>88.473534211548369</c:v>
                </c:pt>
                <c:pt idx="1103">
                  <c:v>88.467744002237978</c:v>
                </c:pt>
                <c:pt idx="1104">
                  <c:v>88.461931908517755</c:v>
                </c:pt>
                <c:pt idx="1105">
                  <c:v>88.456097848578381</c:v>
                </c:pt>
                <c:pt idx="1106">
                  <c:v>88.450241740314993</c:v>
                </c:pt>
                <c:pt idx="1107">
                  <c:v>88.444363501326308</c:v>
                </c:pt>
                <c:pt idx="1108">
                  <c:v>88.438463048913661</c:v>
                </c:pt>
                <c:pt idx="1109">
                  <c:v>88.432540300080092</c:v>
                </c:pt>
                <c:pt idx="1110">
                  <c:v>88.426595171529272</c:v>
                </c:pt>
                <c:pt idx="1111">
                  <c:v>88.42062757966481</c:v>
                </c:pt>
                <c:pt idx="1112">
                  <c:v>88.414637440588976</c:v>
                </c:pt>
                <c:pt idx="1113">
                  <c:v>88.408624670102</c:v>
                </c:pt>
                <c:pt idx="1114">
                  <c:v>88.40258918370094</c:v>
                </c:pt>
                <c:pt idx="1115">
                  <c:v>88.396530896578781</c:v>
                </c:pt>
                <c:pt idx="1116">
                  <c:v>88.39044972362359</c:v>
                </c:pt>
                <c:pt idx="1117">
                  <c:v>88.384345579417314</c:v>
                </c:pt>
                <c:pt idx="1118">
                  <c:v>88.378218378235033</c:v>
                </c:pt>
                <c:pt idx="1119">
                  <c:v>88.372068034043863</c:v>
                </c:pt>
                <c:pt idx="1120">
                  <c:v>88.365894460502105</c:v>
                </c:pt>
                <c:pt idx="1121">
                  <c:v>88.35969757095809</c:v>
                </c:pt>
                <c:pt idx="1122">
                  <c:v>88.353477278449446</c:v>
                </c:pt>
                <c:pt idx="1123">
                  <c:v>88.347233495701857</c:v>
                </c:pt>
                <c:pt idx="1124">
                  <c:v>88.34096613512844</c:v>
                </c:pt>
                <c:pt idx="1125">
                  <c:v>88.334675108828364</c:v>
                </c:pt>
                <c:pt idx="1126">
                  <c:v>88.328360328586214</c:v>
                </c:pt>
                <c:pt idx="1127">
                  <c:v>88.322021705870796</c:v>
                </c:pt>
                <c:pt idx="1128">
                  <c:v>88.315659151834296</c:v>
                </c:pt>
                <c:pt idx="1129">
                  <c:v>88.309272577311248</c:v>
                </c:pt>
                <c:pt idx="1130">
                  <c:v>88.302861892817475</c:v>
                </c:pt>
                <c:pt idx="1131">
                  <c:v>88.296427008549273</c:v>
                </c:pt>
                <c:pt idx="1132">
                  <c:v>88.289967834382324</c:v>
                </c:pt>
                <c:pt idx="1133">
                  <c:v>88.283484279870663</c:v>
                </c:pt>
                <c:pt idx="1134">
                  <c:v>88.276976254245838</c:v>
                </c:pt>
                <c:pt idx="1135">
                  <c:v>88.270443666415744</c:v>
                </c:pt>
                <c:pt idx="1136">
                  <c:v>88.2638864249639</c:v>
                </c:pt>
                <c:pt idx="1137">
                  <c:v>88.257304438148083</c:v>
                </c:pt>
                <c:pt idx="1138">
                  <c:v>88.250697613899746</c:v>
                </c:pt>
                <c:pt idx="1139">
                  <c:v>88.244065859822712</c:v>
                </c:pt>
                <c:pt idx="1140">
                  <c:v>88.237409083192361</c:v>
                </c:pt>
                <c:pt idx="1141">
                  <c:v>88.230727190954468</c:v>
                </c:pt>
                <c:pt idx="1142">
                  <c:v>88.224020089724561</c:v>
                </c:pt>
                <c:pt idx="1143">
                  <c:v>88.217287685786474</c:v>
                </c:pt>
                <c:pt idx="1144">
                  <c:v>88.210529885091631</c:v>
                </c:pt>
                <c:pt idx="1145">
                  <c:v>88.203746593258018</c:v>
                </c:pt>
                <c:pt idx="1146">
                  <c:v>88.196937715569135</c:v>
                </c:pt>
                <c:pt idx="1147">
                  <c:v>88.190103156973024</c:v>
                </c:pt>
                <c:pt idx="1148">
                  <c:v>88.183242822081255</c:v>
                </c:pt>
                <c:pt idx="1149">
                  <c:v>88.176356615167975</c:v>
                </c:pt>
                <c:pt idx="1150">
                  <c:v>88.16944444016886</c:v>
                </c:pt>
                <c:pt idx="1151">
                  <c:v>88.162506200680127</c:v>
                </c:pt>
                <c:pt idx="1152">
                  <c:v>88.155541799957533</c:v>
                </c:pt>
                <c:pt idx="1153">
                  <c:v>88.148551140915345</c:v>
                </c:pt>
                <c:pt idx="1154">
                  <c:v>88.141534126125492</c:v>
                </c:pt>
                <c:pt idx="1155">
                  <c:v>88.134490657816315</c:v>
                </c:pt>
                <c:pt idx="1156">
                  <c:v>88.127420637871808</c:v>
                </c:pt>
                <c:pt idx="1157">
                  <c:v>88.120323967830387</c:v>
                </c:pt>
                <c:pt idx="1158">
                  <c:v>88.11320054888408</c:v>
                </c:pt>
                <c:pt idx="1159">
                  <c:v>88.106050281877444</c:v>
                </c:pt>
                <c:pt idx="1160">
                  <c:v>88.098873067306585</c:v>
                </c:pt>
                <c:pt idx="1161">
                  <c:v>88.091668805318051</c:v>
                </c:pt>
                <c:pt idx="1162">
                  <c:v>88.084437395707965</c:v>
                </c:pt>
                <c:pt idx="1163">
                  <c:v>88.077178737921017</c:v>
                </c:pt>
                <c:pt idx="1164">
                  <c:v>88.069892731049336</c:v>
                </c:pt>
                <c:pt idx="1165">
                  <c:v>88.062579273831574</c:v>
                </c:pt>
                <c:pt idx="1166">
                  <c:v>88.055238264651962</c:v>
                </c:pt>
                <c:pt idx="1167">
                  <c:v>88.047869601539063</c:v>
                </c:pt>
                <c:pt idx="1168">
                  <c:v>88.040473182165172</c:v>
                </c:pt>
                <c:pt idx="1169">
                  <c:v>88.0330489038449</c:v>
                </c:pt>
                <c:pt idx="1170">
                  <c:v>88.025596663534444</c:v>
                </c:pt>
                <c:pt idx="1171">
                  <c:v>88.018116357830408</c:v>
                </c:pt>
                <c:pt idx="1172">
                  <c:v>88.010607882968941</c:v>
                </c:pt>
                <c:pt idx="1173">
                  <c:v>88.003071134824637</c:v>
                </c:pt>
                <c:pt idx="1174">
                  <c:v>87.995506008909615</c:v>
                </c:pt>
                <c:pt idx="1175">
                  <c:v>87.987912400372409</c:v>
                </c:pt>
                <c:pt idx="1176">
                  <c:v>87.980290203997058</c:v>
                </c:pt>
                <c:pt idx="1177">
                  <c:v>87.972639314202041</c:v>
                </c:pt>
                <c:pt idx="1178">
                  <c:v>87.96495962503937</c:v>
                </c:pt>
                <c:pt idx="1179">
                  <c:v>87.957251030193447</c:v>
                </c:pt>
                <c:pt idx="1180">
                  <c:v>87.949513422980246</c:v>
                </c:pt>
                <c:pt idx="1181">
                  <c:v>87.941746696346058</c:v>
                </c:pt>
                <c:pt idx="1182">
                  <c:v>87.933950742866742</c:v>
                </c:pt>
                <c:pt idx="1183">
                  <c:v>87.926125454746639</c:v>
                </c:pt>
                <c:pt idx="1184">
                  <c:v>87.918270723817557</c:v>
                </c:pt>
                <c:pt idx="1185">
                  <c:v>87.910386441537753</c:v>
                </c:pt>
                <c:pt idx="1186">
                  <c:v>87.90247249899096</c:v>
                </c:pt>
                <c:pt idx="1187">
                  <c:v>87.894528786885445</c:v>
                </c:pt>
                <c:pt idx="1188">
                  <c:v>87.886555195552972</c:v>
                </c:pt>
                <c:pt idx="1189">
                  <c:v>87.878551614947682</c:v>
                </c:pt>
                <c:pt idx="1190">
                  <c:v>87.870517934645406</c:v>
                </c:pt>
                <c:pt idx="1191">
                  <c:v>87.862454043842348</c:v>
                </c:pt>
                <c:pt idx="1192">
                  <c:v>87.854359831354373</c:v>
                </c:pt>
                <c:pt idx="1193">
                  <c:v>87.846235185615811</c:v>
                </c:pt>
                <c:pt idx="1194">
                  <c:v>87.838079994678552</c:v>
                </c:pt>
                <c:pt idx="1195">
                  <c:v>87.829894146211046</c:v>
                </c:pt>
                <c:pt idx="1196">
                  <c:v>87.821677527497386</c:v>
                </c:pt>
                <c:pt idx="1197">
                  <c:v>87.81343002543629</c:v>
                </c:pt>
                <c:pt idx="1198">
                  <c:v>87.805151526540001</c:v>
                </c:pt>
                <c:pt idx="1199">
                  <c:v>87.796841916933502</c:v>
                </c:pt>
                <c:pt idx="1200">
                  <c:v>87.788501082353406</c:v>
                </c:pt>
                <c:pt idx="1201">
                  <c:v>87.780128908147034</c:v>
                </c:pt>
                <c:pt idx="1202">
                  <c:v>87.771725279271479</c:v>
                </c:pt>
                <c:pt idx="1203">
                  <c:v>87.763290080292506</c:v>
                </c:pt>
                <c:pt idx="1204">
                  <c:v>87.75482319538375</c:v>
                </c:pt>
                <c:pt idx="1205">
                  <c:v>87.746324508325571</c:v>
                </c:pt>
                <c:pt idx="1206">
                  <c:v>87.737793902504293</c:v>
                </c:pt>
                <c:pt idx="1207">
                  <c:v>87.729231260911007</c:v>
                </c:pt>
                <c:pt idx="1208">
                  <c:v>87.720636466140903</c:v>
                </c:pt>
                <c:pt idx="1209">
                  <c:v>87.712009400391992</c:v>
                </c:pt>
                <c:pt idx="1210">
                  <c:v>87.703349945464367</c:v>
                </c:pt>
                <c:pt idx="1211">
                  <c:v>87.694657982759125</c:v>
                </c:pt>
                <c:pt idx="1212">
                  <c:v>87.685933393277651</c:v>
                </c:pt>
                <c:pt idx="1213">
                  <c:v>87.677176057620287</c:v>
                </c:pt>
                <c:pt idx="1214">
                  <c:v>87.668385855985775</c:v>
                </c:pt>
                <c:pt idx="1215">
                  <c:v>87.659562668170068</c:v>
                </c:pt>
                <c:pt idx="1216">
                  <c:v>87.650706373565384</c:v>
                </c:pt>
                <c:pt idx="1217">
                  <c:v>87.641816851159405</c:v>
                </c:pt>
                <c:pt idx="1218">
                  <c:v>87.63289397953443</c:v>
                </c:pt>
                <c:pt idx="1219">
                  <c:v>87.623937636866131</c:v>
                </c:pt>
                <c:pt idx="1220">
                  <c:v>87.614947700922798</c:v>
                </c:pt>
                <c:pt idx="1221">
                  <c:v>87.605924049064527</c:v>
                </c:pt>
                <c:pt idx="1222">
                  <c:v>87.596866558242127</c:v>
                </c:pt>
                <c:pt idx="1223">
                  <c:v>87.587775104996297</c:v>
                </c:pt>
                <c:pt idx="1224">
                  <c:v>87.578649565456672</c:v>
                </c:pt>
                <c:pt idx="1225">
                  <c:v>87.569489815340916</c:v>
                </c:pt>
                <c:pt idx="1226">
                  <c:v>87.560295729953836</c:v>
                </c:pt>
                <c:pt idx="1227">
                  <c:v>87.551067184186479</c:v>
                </c:pt>
                <c:pt idx="1228">
                  <c:v>87.541804052515232</c:v>
                </c:pt>
                <c:pt idx="1229">
                  <c:v>87.532506209000957</c:v>
                </c:pt>
                <c:pt idx="1230">
                  <c:v>87.523173527288051</c:v>
                </c:pt>
                <c:pt idx="1231">
                  <c:v>87.513805880603499</c:v>
                </c:pt>
                <c:pt idx="1232">
                  <c:v>87.504403141756299</c:v>
                </c:pt>
                <c:pt idx="1233">
                  <c:v>87.494965183136117</c:v>
                </c:pt>
                <c:pt idx="1234">
                  <c:v>87.485491876712857</c:v>
                </c:pt>
                <c:pt idx="1235">
                  <c:v>87.475983094035527</c:v>
                </c:pt>
                <c:pt idx="1236">
                  <c:v>87.466438706231372</c:v>
                </c:pt>
                <c:pt idx="1237">
                  <c:v>87.456858584005317</c:v>
                </c:pt>
                <c:pt idx="1238">
                  <c:v>87.447242597638706</c:v>
                </c:pt>
                <c:pt idx="1239">
                  <c:v>87.437590616988786</c:v>
                </c:pt>
                <c:pt idx="1240">
                  <c:v>87.427902511487517</c:v>
                </c:pt>
                <c:pt idx="1241">
                  <c:v>87.418178150141301</c:v>
                </c:pt>
                <c:pt idx="1242">
                  <c:v>87.408417401529405</c:v>
                </c:pt>
                <c:pt idx="1243">
                  <c:v>87.398620133803846</c:v>
                </c:pt>
                <c:pt idx="1244">
                  <c:v>87.388786214688139</c:v>
                </c:pt>
                <c:pt idx="1245">
                  <c:v>87.378915511476507</c:v>
                </c:pt>
                <c:pt idx="1246">
                  <c:v>87.369007891033405</c:v>
                </c:pt>
                <c:pt idx="1247">
                  <c:v>87.359063219792219</c:v>
                </c:pt>
                <c:pt idx="1248">
                  <c:v>87.349081363754919</c:v>
                </c:pt>
                <c:pt idx="1249">
                  <c:v>87.339062188491084</c:v>
                </c:pt>
                <c:pt idx="1250">
                  <c:v>87.329005559136988</c:v>
                </c:pt>
                <c:pt idx="1251">
                  <c:v>87.31891134039509</c:v>
                </c:pt>
                <c:pt idx="1252">
                  <c:v>87.308779396533112</c:v>
                </c:pt>
                <c:pt idx="1253">
                  <c:v>87.298609591383197</c:v>
                </c:pt>
                <c:pt idx="1254">
                  <c:v>87.288401788341389</c:v>
                </c:pt>
                <c:pt idx="1255">
                  <c:v>87.278155850366758</c:v>
                </c:pt>
                <c:pt idx="1256">
                  <c:v>87.267871639980484</c:v>
                </c:pt>
                <c:pt idx="1257">
                  <c:v>87.257549019265511</c:v>
                </c:pt>
                <c:pt idx="1258">
                  <c:v>87.247187849865398</c:v>
                </c:pt>
                <c:pt idx="1259">
                  <c:v>87.236787992983977</c:v>
                </c:pt>
                <c:pt idx="1260">
                  <c:v>87.226349309384361</c:v>
                </c:pt>
                <c:pt idx="1261">
                  <c:v>87.215871659388384</c:v>
                </c:pt>
                <c:pt idx="1262">
                  <c:v>87.205354902875854</c:v>
                </c:pt>
                <c:pt idx="1263">
                  <c:v>87.194798899283953</c:v>
                </c:pt>
                <c:pt idx="1264">
                  <c:v>87.184203507606441</c:v>
                </c:pt>
                <c:pt idx="1265">
                  <c:v>87.173568586392989</c:v>
                </c:pt>
                <c:pt idx="1266">
                  <c:v>87.162893993748625</c:v>
                </c:pt>
                <c:pt idx="1267">
                  <c:v>87.152179587332995</c:v>
                </c:pt>
                <c:pt idx="1268">
                  <c:v>87.141425224359708</c:v>
                </c:pt>
                <c:pt idx="1269">
                  <c:v>87.13063076159591</c:v>
                </c:pt>
                <c:pt idx="1270">
                  <c:v>87.119796055361235</c:v>
                </c:pt>
                <c:pt idx="1271">
                  <c:v>87.108920961527588</c:v>
                </c:pt>
                <c:pt idx="1272">
                  <c:v>87.098005335518337</c:v>
                </c:pt>
                <c:pt idx="1273">
                  <c:v>87.087049032307775</c:v>
                </c:pt>
                <c:pt idx="1274">
                  <c:v>87.076051906420645</c:v>
                </c:pt>
                <c:pt idx="1275">
                  <c:v>87.065013811931223</c:v>
                </c:pt>
                <c:pt idx="1276">
                  <c:v>87.053934602463201</c:v>
                </c:pt>
                <c:pt idx="1277">
                  <c:v>87.042814131188678</c:v>
                </c:pt>
                <c:pt idx="1278">
                  <c:v>87.031652250828088</c:v>
                </c:pt>
                <c:pt idx="1279">
                  <c:v>87.020448813649224</c:v>
                </c:pt>
                <c:pt idx="1280">
                  <c:v>87.009203671466921</c:v>
                </c:pt>
                <c:pt idx="1281">
                  <c:v>86.997916675642671</c:v>
                </c:pt>
                <c:pt idx="1282">
                  <c:v>86.986587677083804</c:v>
                </c:pt>
                <c:pt idx="1283">
                  <c:v>86.975216526243273</c:v>
                </c:pt>
                <c:pt idx="1284">
                  <c:v>86.963803073119124</c:v>
                </c:pt>
                <c:pt idx="1285">
                  <c:v>86.952347167253834</c:v>
                </c:pt>
                <c:pt idx="1286">
                  <c:v>86.94084865773408</c:v>
                </c:pt>
                <c:pt idx="1287">
                  <c:v>86.929307393190271</c:v>
                </c:pt>
                <c:pt idx="1288">
                  <c:v>86.917723221795953</c:v>
                </c:pt>
                <c:pt idx="1289">
                  <c:v>86.906095991267634</c:v>
                </c:pt>
                <c:pt idx="1290">
                  <c:v>86.894425548864135</c:v>
                </c:pt>
                <c:pt idx="1291">
                  <c:v>86.882711741386387</c:v>
                </c:pt>
                <c:pt idx="1292">
                  <c:v>86.87095441517701</c:v>
                </c:pt>
                <c:pt idx="1293">
                  <c:v>86.859153416119725</c:v>
                </c:pt>
                <c:pt idx="1294">
                  <c:v>86.847308589639439</c:v>
                </c:pt>
                <c:pt idx="1295">
                  <c:v>86.835419780701471</c:v>
                </c:pt>
                <c:pt idx="1296">
                  <c:v>86.823486833811558</c:v>
                </c:pt>
                <c:pt idx="1297">
                  <c:v>86.811509593015344</c:v>
                </c:pt>
                <c:pt idx="1298">
                  <c:v>86.799487901898104</c:v>
                </c:pt>
                <c:pt idx="1299">
                  <c:v>86.787421603584619</c:v>
                </c:pt>
                <c:pt idx="1300">
                  <c:v>86.775310540738687</c:v>
                </c:pt>
                <c:pt idx="1301">
                  <c:v>86.763154555563077</c:v>
                </c:pt>
                <c:pt idx="1302">
                  <c:v>86.750953489799073</c:v>
                </c:pt>
                <c:pt idx="1303">
                  <c:v>86.73870718472655</c:v>
                </c:pt>
                <c:pt idx="1304">
                  <c:v>86.726415481163528</c:v>
                </c:pt>
                <c:pt idx="1305">
                  <c:v>86.714078219466032</c:v>
                </c:pt>
                <c:pt idx="1306">
                  <c:v>86.701695239527879</c:v>
                </c:pt>
                <c:pt idx="1307">
                  <c:v>86.689266380780808</c:v>
                </c:pt>
                <c:pt idx="1308">
                  <c:v>86.676791482194062</c:v>
                </c:pt>
                <c:pt idx="1309">
                  <c:v>86.664270382274097</c:v>
                </c:pt>
                <c:pt idx="1310">
                  <c:v>86.651702919064988</c:v>
                </c:pt>
                <c:pt idx="1311">
                  <c:v>86.639088930148006</c:v>
                </c:pt>
                <c:pt idx="1312">
                  <c:v>86.62642825264146</c:v>
                </c:pt>
                <c:pt idx="1313">
                  <c:v>86.613720723201027</c:v>
                </c:pt>
                <c:pt idx="1314">
                  <c:v>86.600966178019263</c:v>
                </c:pt>
                <c:pt idx="1315">
                  <c:v>86.588164452826064</c:v>
                </c:pt>
                <c:pt idx="1316">
                  <c:v>86.575315382888206</c:v>
                </c:pt>
                <c:pt idx="1317">
                  <c:v>86.562418803009692</c:v>
                </c:pt>
                <c:pt idx="1318">
                  <c:v>86.549474547531759</c:v>
                </c:pt>
                <c:pt idx="1319">
                  <c:v>86.53648245033267</c:v>
                </c:pt>
                <c:pt idx="1320">
                  <c:v>86.523442344828112</c:v>
                </c:pt>
                <c:pt idx="1321">
                  <c:v>86.510354063971263</c:v>
                </c:pt>
                <c:pt idx="1322">
                  <c:v>86.49721744025274</c:v>
                </c:pt>
                <c:pt idx="1323">
                  <c:v>86.484032305700808</c:v>
                </c:pt>
                <c:pt idx="1324">
                  <c:v>86.47079849188178</c:v>
                </c:pt>
                <c:pt idx="1325">
                  <c:v>86.457515829899677</c:v>
                </c:pt>
                <c:pt idx="1326">
                  <c:v>86.444184150397163</c:v>
                </c:pt>
                <c:pt idx="1327">
                  <c:v>86.430803283554937</c:v>
                </c:pt>
                <c:pt idx="1328">
                  <c:v>86.417373059092739</c:v>
                </c:pt>
                <c:pt idx="1329">
                  <c:v>86.403893306269239</c:v>
                </c:pt>
                <c:pt idx="1330">
                  <c:v>86.390363853882278</c:v>
                </c:pt>
                <c:pt idx="1331">
                  <c:v>86.376784530269475</c:v>
                </c:pt>
                <c:pt idx="1332">
                  <c:v>86.363155163308306</c:v>
                </c:pt>
                <c:pt idx="1333">
                  <c:v>86.349475580416623</c:v>
                </c:pt>
                <c:pt idx="1334">
                  <c:v>86.335745608552969</c:v>
                </c:pt>
                <c:pt idx="1335">
                  <c:v>86.321965074217019</c:v>
                </c:pt>
                <c:pt idx="1336">
                  <c:v>86.308133803450019</c:v>
                </c:pt>
                <c:pt idx="1337">
                  <c:v>86.294251621835244</c:v>
                </c:pt>
                <c:pt idx="1338">
                  <c:v>86.280318354498561</c:v>
                </c:pt>
                <c:pt idx="1339">
                  <c:v>86.266333826108863</c:v>
                </c:pt>
                <c:pt idx="1340">
                  <c:v>86.252297860878528</c:v>
                </c:pt>
                <c:pt idx="1341">
                  <c:v>86.238210282564197</c:v>
                </c:pt>
                <c:pt idx="1342">
                  <c:v>86.224070914467276</c:v>
                </c:pt>
                <c:pt idx="1343">
                  <c:v>86.209879579434499</c:v>
                </c:pt>
                <c:pt idx="1344">
                  <c:v>86.195636099858561</c:v>
                </c:pt>
                <c:pt idx="1345">
                  <c:v>86.181340297679014</c:v>
                </c:pt>
                <c:pt idx="1346">
                  <c:v>86.16699199438267</c:v>
                </c:pt>
                <c:pt idx="1347">
                  <c:v>86.152591011004645</c:v>
                </c:pt>
                <c:pt idx="1348">
                  <c:v>86.138137168128722</c:v>
                </c:pt>
                <c:pt idx="1349">
                  <c:v>86.123630285888638</c:v>
                </c:pt>
                <c:pt idx="1350">
                  <c:v>86.109070183968441</c:v>
                </c:pt>
                <c:pt idx="1351">
                  <c:v>86.094456681603745</c:v>
                </c:pt>
                <c:pt idx="1352">
                  <c:v>86.079789597582248</c:v>
                </c:pt>
                <c:pt idx="1353">
                  <c:v>86.065068750244862</c:v>
                </c:pt>
                <c:pt idx="1354">
                  <c:v>86.05029395748663</c:v>
                </c:pt>
                <c:pt idx="1355">
                  <c:v>86.035465036757685</c:v>
                </c:pt>
                <c:pt idx="1356">
                  <c:v>86.020581805064239</c:v>
                </c:pt>
                <c:pt idx="1357">
                  <c:v>86.005644078969567</c:v>
                </c:pt>
                <c:pt idx="1358">
                  <c:v>85.990651674595355</c:v>
                </c:pt>
                <c:pt idx="1359">
                  <c:v>85.975604407622285</c:v>
                </c:pt>
                <c:pt idx="1360">
                  <c:v>85.96050209329178</c:v>
                </c:pt>
                <c:pt idx="1361">
                  <c:v>85.945344546406659</c:v>
                </c:pt>
                <c:pt idx="1362">
                  <c:v>85.930131581332731</c:v>
                </c:pt>
                <c:pt idx="1363">
                  <c:v>85.914863011999799</c:v>
                </c:pt>
                <c:pt idx="1364">
                  <c:v>85.899538651902915</c:v>
                </c:pt>
                <c:pt idx="1365">
                  <c:v>85.884158314104042</c:v>
                </c:pt>
                <c:pt idx="1366">
                  <c:v>85.868721811232888</c:v>
                </c:pt>
                <c:pt idx="1367">
                  <c:v>85.853228955488646</c:v>
                </c:pt>
                <c:pt idx="1368">
                  <c:v>85.837679558641383</c:v>
                </c:pt>
                <c:pt idx="1369">
                  <c:v>85.822073432033392</c:v>
                </c:pt>
                <c:pt idx="1370">
                  <c:v>85.806410386580779</c:v>
                </c:pt>
                <c:pt idx="1371">
                  <c:v>85.790690232774892</c:v>
                </c:pt>
                <c:pt idx="1372">
                  <c:v>85.774912780683863</c:v>
                </c:pt>
                <c:pt idx="1373">
                  <c:v>85.759077839954614</c:v>
                </c:pt>
                <c:pt idx="1374">
                  <c:v>85.743185219813896</c:v>
                </c:pt>
                <c:pt idx="1375">
                  <c:v>85.727234729070503</c:v>
                </c:pt>
                <c:pt idx="1376">
                  <c:v>85.711226176116654</c:v>
                </c:pt>
                <c:pt idx="1377">
                  <c:v>85.695159368930177</c:v>
                </c:pt>
                <c:pt idx="1378">
                  <c:v>85.679034115075808</c:v>
                </c:pt>
                <c:pt idx="1379">
                  <c:v>85.662850221707359</c:v>
                </c:pt>
                <c:pt idx="1380">
                  <c:v>85.646607495569626</c:v>
                </c:pt>
                <c:pt idx="1381">
                  <c:v>85.630305743000264</c:v>
                </c:pt>
                <c:pt idx="1382">
                  <c:v>85.613944769931834</c:v>
                </c:pt>
                <c:pt idx="1383">
                  <c:v>85.59752438189372</c:v>
                </c:pt>
                <c:pt idx="1384">
                  <c:v>85.581044384014319</c:v>
                </c:pt>
                <c:pt idx="1385">
                  <c:v>85.564504581023087</c:v>
                </c:pt>
                <c:pt idx="1386">
                  <c:v>85.547904777252754</c:v>
                </c:pt>
                <c:pt idx="1387">
                  <c:v>85.531244776641643</c:v>
                </c:pt>
                <c:pt idx="1388">
                  <c:v>85.514524382735601</c:v>
                </c:pt>
                <c:pt idx="1389">
                  <c:v>85.497743398690631</c:v>
                </c:pt>
                <c:pt idx="1390">
                  <c:v>85.480901627275315</c:v>
                </c:pt>
                <c:pt idx="1391">
                  <c:v>85.463998870872643</c:v>
                </c:pt>
                <c:pt idx="1392">
                  <c:v>85.447034931483245</c:v>
                </c:pt>
                <c:pt idx="1393">
                  <c:v>85.430009610727424</c:v>
                </c:pt>
                <c:pt idx="1394">
                  <c:v>85.412922709847592</c:v>
                </c:pt>
                <c:pt idx="1395">
                  <c:v>85.395774029711376</c:v>
                </c:pt>
                <c:pt idx="1396">
                  <c:v>85.378563370813779</c:v>
                </c:pt>
                <c:pt idx="1397">
                  <c:v>85.36129053328024</c:v>
                </c:pt>
                <c:pt idx="1398">
                  <c:v>85.343955316869142</c:v>
                </c:pt>
                <c:pt idx="1399">
                  <c:v>85.326557520974788</c:v>
                </c:pt>
                <c:pt idx="1400">
                  <c:v>85.30909694463007</c:v>
                </c:pt>
                <c:pt idx="1401">
                  <c:v>85.29157338650981</c:v>
                </c:pt>
                <c:pt idx="1402">
                  <c:v>85.273986644933117</c:v>
                </c:pt>
                <c:pt idx="1403">
                  <c:v>85.256336517867013</c:v>
                </c:pt>
                <c:pt idx="1404">
                  <c:v>85.238622802929029</c:v>
                </c:pt>
                <c:pt idx="1405">
                  <c:v>85.220845297390909</c:v>
                </c:pt>
                <c:pt idx="1406">
                  <c:v>85.203003798181115</c:v>
                </c:pt>
                <c:pt idx="1407">
                  <c:v>85.185098101888684</c:v>
                </c:pt>
                <c:pt idx="1408">
                  <c:v>85.167128004766113</c:v>
                </c:pt>
                <c:pt idx="1409">
                  <c:v>85.149093302733306</c:v>
                </c:pt>
                <c:pt idx="1410">
                  <c:v>85.130993791380178</c:v>
                </c:pt>
                <c:pt idx="1411">
                  <c:v>85.112829265970859</c:v>
                </c:pt>
                <c:pt idx="1412">
                  <c:v>85.094599521446995</c:v>
                </c:pt>
                <c:pt idx="1413">
                  <c:v>85.076304352431322</c:v>
                </c:pt>
                <c:pt idx="1414">
                  <c:v>85.057943553231425</c:v>
                </c:pt>
                <c:pt idx="1415">
                  <c:v>85.039516917843486</c:v>
                </c:pt>
                <c:pt idx="1416">
                  <c:v>85.02102423995602</c:v>
                </c:pt>
                <c:pt idx="1417">
                  <c:v>85.002465312953859</c:v>
                </c:pt>
                <c:pt idx="1418">
                  <c:v>84.9838399299218</c:v>
                </c:pt>
                <c:pt idx="1419">
                  <c:v>84.965147883649166</c:v>
                </c:pt>
                <c:pt idx="1420">
                  <c:v>84.946388966633251</c:v>
                </c:pt>
                <c:pt idx="1421">
                  <c:v>84.927562971084043</c:v>
                </c:pt>
                <c:pt idx="1422">
                  <c:v>84.908669688927802</c:v>
                </c:pt>
                <c:pt idx="1423">
                  <c:v>84.889708911812022</c:v>
                </c:pt>
                <c:pt idx="1424">
                  <c:v>84.870680431109037</c:v>
                </c:pt>
                <c:pt idx="1425">
                  <c:v>84.851584037921185</c:v>
                </c:pt>
                <c:pt idx="1426">
                  <c:v>84.832419523084866</c:v>
                </c:pt>
                <c:pt idx="1427">
                  <c:v>84.813186677174798</c:v>
                </c:pt>
                <c:pt idx="1428">
                  <c:v>84.793885290509579</c:v>
                </c:pt>
                <c:pt idx="1429">
                  <c:v>84.774515153155235</c:v>
                </c:pt>
                <c:pt idx="1430">
                  <c:v>84.755076054931081</c:v>
                </c:pt>
                <c:pt idx="1431">
                  <c:v>84.735567785413792</c:v>
                </c:pt>
                <c:pt idx="1432">
                  <c:v>84.715990133942725</c:v>
                </c:pt>
                <c:pt idx="1433">
                  <c:v>84.69634288962483</c:v>
                </c:pt>
                <c:pt idx="1434">
                  <c:v>84.676625841339487</c:v>
                </c:pt>
                <c:pt idx="1435">
                  <c:v>84.656838777744184</c:v>
                </c:pt>
                <c:pt idx="1436">
                  <c:v>84.636981487279144</c:v>
                </c:pt>
                <c:pt idx="1437">
                  <c:v>84.61705375817327</c:v>
                </c:pt>
                <c:pt idx="1438">
                  <c:v>84.597055378449028</c:v>
                </c:pt>
                <c:pt idx="1439">
                  <c:v>84.57698613592818</c:v>
                </c:pt>
                <c:pt idx="1440">
                  <c:v>84.55684581823715</c:v>
                </c:pt>
                <c:pt idx="1441">
                  <c:v>84.536634212812942</c:v>
                </c:pt>
                <c:pt idx="1442">
                  <c:v>84.516351106908587</c:v>
                </c:pt>
                <c:pt idx="1443">
                  <c:v>84.495996287599382</c:v>
                </c:pt>
                <c:pt idx="1444">
                  <c:v>84.475569541787877</c:v>
                </c:pt>
                <c:pt idx="1445">
                  <c:v>84.455070656210978</c:v>
                </c:pt>
                <c:pt idx="1446">
                  <c:v>84.434499417445366</c:v>
                </c:pt>
                <c:pt idx="1447">
                  <c:v>84.413855611913647</c:v>
                </c:pt>
                <c:pt idx="1448">
                  <c:v>84.393139025890903</c:v>
                </c:pt>
                <c:pt idx="1449">
                  <c:v>84.372349445510807</c:v>
                </c:pt>
                <c:pt idx="1450">
                  <c:v>84.351486656771684</c:v>
                </c:pt>
                <c:pt idx="1451">
                  <c:v>84.330550445544048</c:v>
                </c:pt>
                <c:pt idx="1452">
                  <c:v>84.309540597576259</c:v>
                </c:pt>
                <c:pt idx="1453">
                  <c:v>84.288456898501394</c:v>
                </c:pt>
                <c:pt idx="1454">
                  <c:v>84.26729913384446</c:v>
                </c:pt>
                <c:pt idx="1455">
                  <c:v>84.246067089028898</c:v>
                </c:pt>
                <c:pt idx="1456">
                  <c:v>84.224760549383632</c:v>
                </c:pt>
                <c:pt idx="1457">
                  <c:v>84.203379300150218</c:v>
                </c:pt>
                <c:pt idx="1458">
                  <c:v>84.181923126489991</c:v>
                </c:pt>
                <c:pt idx="1459">
                  <c:v>84.160391813491145</c:v>
                </c:pt>
                <c:pt idx="1460">
                  <c:v>84.138785146176744</c:v>
                </c:pt>
                <c:pt idx="1461">
                  <c:v>84.117102909511331</c:v>
                </c:pt>
                <c:pt idx="1462">
                  <c:v>84.095344888409159</c:v>
                </c:pt>
                <c:pt idx="1463">
                  <c:v>84.07351086774139</c:v>
                </c:pt>
                <c:pt idx="1464">
                  <c:v>84.051600632344176</c:v>
                </c:pt>
                <c:pt idx="1465">
                  <c:v>84.029613967026705</c:v>
                </c:pt>
                <c:pt idx="1466">
                  <c:v>84.007550656578687</c:v>
                </c:pt>
                <c:pt idx="1467">
                  <c:v>83.9854104857788</c:v>
                </c:pt>
                <c:pt idx="1468">
                  <c:v>83.963193239403026</c:v>
                </c:pt>
                <c:pt idx="1469">
                  <c:v>83.940898702232246</c:v>
                </c:pt>
                <c:pt idx="1470">
                  <c:v>83.918526659061598</c:v>
                </c:pt>
                <c:pt idx="1471">
                  <c:v>83.896076894708557</c:v>
                </c:pt>
                <c:pt idx="1472">
                  <c:v>83.873549194020953</c:v>
                </c:pt>
                <c:pt idx="1473">
                  <c:v>83.850943341887415</c:v>
                </c:pt>
                <c:pt idx="1474">
                  <c:v>83.828259123244024</c:v>
                </c:pt>
                <c:pt idx="1475">
                  <c:v>83.805496323085492</c:v>
                </c:pt>
                <c:pt idx="1476">
                  <c:v>83.782654726472089</c:v>
                </c:pt>
                <c:pt idx="1477">
                  <c:v>83.759734118540962</c:v>
                </c:pt>
                <c:pt idx="1478">
                  <c:v>83.736734284513787</c:v>
                </c:pt>
                <c:pt idx="1479">
                  <c:v>83.713655009707068</c:v>
                </c:pt>
                <c:pt idx="1480">
                  <c:v>83.690496079541603</c:v>
                </c:pt>
                <c:pt idx="1481">
                  <c:v>83.667257279551947</c:v>
                </c:pt>
                <c:pt idx="1482">
                  <c:v>83.643938395396219</c:v>
                </c:pt>
                <c:pt idx="1483">
                  <c:v>83.620539212866206</c:v>
                </c:pt>
                <c:pt idx="1484">
                  <c:v>83.597059517897421</c:v>
                </c:pt>
                <c:pt idx="1485">
                  <c:v>83.573499096579184</c:v>
                </c:pt>
                <c:pt idx="1486">
                  <c:v>83.549857735164693</c:v>
                </c:pt>
                <c:pt idx="1487">
                  <c:v>83.526135220081954</c:v>
                </c:pt>
                <c:pt idx="1488">
                  <c:v>83.502331337943943</c:v>
                </c:pt>
                <c:pt idx="1489">
                  <c:v>83.478445875559089</c:v>
                </c:pt>
                <c:pt idx="1490">
                  <c:v>83.454478619942861</c:v>
                </c:pt>
                <c:pt idx="1491">
                  <c:v>83.430429358327885</c:v>
                </c:pt>
                <c:pt idx="1492">
                  <c:v>83.406297878175465</c:v>
                </c:pt>
                <c:pt idx="1493">
                  <c:v>83.382083967186645</c:v>
                </c:pt>
                <c:pt idx="1494">
                  <c:v>83.357787413313403</c:v>
                </c:pt>
                <c:pt idx="1495">
                  <c:v>83.33340800477059</c:v>
                </c:pt>
                <c:pt idx="1496">
                  <c:v>83.308945530046742</c:v>
                </c:pt>
                <c:pt idx="1497">
                  <c:v>83.284399777917045</c:v>
                </c:pt>
                <c:pt idx="1498">
                  <c:v>83.259770537453647</c:v>
                </c:pt>
                <c:pt idx="1499">
                  <c:v>83.235057598039134</c:v>
                </c:pt>
                <c:pt idx="1500">
                  <c:v>83.210260749377696</c:v>
                </c:pt>
                <c:pt idx="1501">
                  <c:v>83.185379781507976</c:v>
                </c:pt>
                <c:pt idx="1502">
                  <c:v>83.160414484815036</c:v>
                </c:pt>
                <c:pt idx="1503">
                  <c:v>83.135364650043741</c:v>
                </c:pt>
                <c:pt idx="1504">
                  <c:v>83.1102300683104</c:v>
                </c:pt>
                <c:pt idx="1505">
                  <c:v>83.085010531116652</c:v>
                </c:pt>
                <c:pt idx="1506">
                  <c:v>83.05970583036202</c:v>
                </c:pt>
                <c:pt idx="1507">
                  <c:v>83.034315758356726</c:v>
                </c:pt>
                <c:pt idx="1508">
                  <c:v>83.008840107836093</c:v>
                </c:pt>
                <c:pt idx="1509">
                  <c:v>82.983278671972755</c:v>
                </c:pt>
                <c:pt idx="1510">
                  <c:v>82.957631244391109</c:v>
                </c:pt>
                <c:pt idx="1511">
                  <c:v>82.931897619180987</c:v>
                </c:pt>
                <c:pt idx="1512">
                  <c:v>82.906077590910982</c:v>
                </c:pt>
                <c:pt idx="1513">
                  <c:v>82.880170954643589</c:v>
                </c:pt>
                <c:pt idx="1514">
                  <c:v>82.854177505948527</c:v>
                </c:pt>
                <c:pt idx="1515">
                  <c:v>82.828097040917584</c:v>
                </c:pt>
                <c:pt idx="1516">
                  <c:v>82.80192935617859</c:v>
                </c:pt>
                <c:pt idx="1517">
                  <c:v>82.775674248911457</c:v>
                </c:pt>
                <c:pt idx="1518">
                  <c:v>82.749331516861588</c:v>
                </c:pt>
                <c:pt idx="1519">
                  <c:v>82.722900958355638</c:v>
                </c:pt>
                <c:pt idx="1520">
                  <c:v>82.696382372316677</c:v>
                </c:pt>
                <c:pt idx="1521">
                  <c:v>82.669775558279454</c:v>
                </c:pt>
                <c:pt idx="1522">
                  <c:v>82.643080316406142</c:v>
                </c:pt>
                <c:pt idx="1523">
                  <c:v>82.616296447501512</c:v>
                </c:pt>
                <c:pt idx="1524">
                  <c:v>82.589423753029209</c:v>
                </c:pt>
                <c:pt idx="1525">
                  <c:v>82.562462035128164</c:v>
                </c:pt>
                <c:pt idx="1526">
                  <c:v>82.535411096627314</c:v>
                </c:pt>
                <c:pt idx="1527">
                  <c:v>82.508270741064337</c:v>
                </c:pt>
                <c:pt idx="1528">
                  <c:v>82.481040772699956</c:v>
                </c:pt>
                <c:pt idx="1529">
                  <c:v>82.453720996535679</c:v>
                </c:pt>
                <c:pt idx="1530">
                  <c:v>82.426311218331023</c:v>
                </c:pt>
                <c:pt idx="1531">
                  <c:v>82.39881124461948</c:v>
                </c:pt>
                <c:pt idx="1532">
                  <c:v>82.371220882727044</c:v>
                </c:pt>
                <c:pt idx="1533">
                  <c:v>82.343539940788702</c:v>
                </c:pt>
                <c:pt idx="1534">
                  <c:v>82.315768227766128</c:v>
                </c:pt>
                <c:pt idx="1535">
                  <c:v>82.287905553466203</c:v>
                </c:pt>
                <c:pt idx="1536">
                  <c:v>82.259951728558065</c:v>
                </c:pt>
                <c:pt idx="1537">
                  <c:v>82.231906564591853</c:v>
                </c:pt>
                <c:pt idx="1538">
                  <c:v>82.203769874016515</c:v>
                </c:pt>
                <c:pt idx="1539">
                  <c:v>82.175541470198937</c:v>
                </c:pt>
                <c:pt idx="1540">
                  <c:v>82.147221167442297</c:v>
                </c:pt>
                <c:pt idx="1541">
                  <c:v>82.118808781004859</c:v>
                </c:pt>
                <c:pt idx="1542">
                  <c:v>82.090304127119055</c:v>
                </c:pt>
                <c:pt idx="1543">
                  <c:v>82.06170702301111</c:v>
                </c:pt>
                <c:pt idx="1544">
                  <c:v>82.033017286920085</c:v>
                </c:pt>
                <c:pt idx="1545">
                  <c:v>82.004234738117788</c:v>
                </c:pt>
                <c:pt idx="1546">
                  <c:v>81.975359196928295</c:v>
                </c:pt>
                <c:pt idx="1547">
                  <c:v>81.946390484748235</c:v>
                </c:pt>
                <c:pt idx="1548">
                  <c:v>81.917328424066909</c:v>
                </c:pt>
                <c:pt idx="1549">
                  <c:v>81.88817283848681</c:v>
                </c:pt>
                <c:pt idx="1550">
                  <c:v>81.858923552743931</c:v>
                </c:pt>
                <c:pt idx="1551">
                  <c:v>81.829580392729184</c:v>
                </c:pt>
                <c:pt idx="1552">
                  <c:v>81.800143185508901</c:v>
                </c:pt>
                <c:pt idx="1553">
                  <c:v>81.770611759345428</c:v>
                </c:pt>
                <c:pt idx="1554">
                  <c:v>81.740985943720474</c:v>
                </c:pt>
                <c:pt idx="1555">
                  <c:v>81.71126556935431</c:v>
                </c:pt>
                <c:pt idx="1556">
                  <c:v>81.681450468229684</c:v>
                </c:pt>
                <c:pt idx="1557">
                  <c:v>81.651540473612187</c:v>
                </c:pt>
                <c:pt idx="1558">
                  <c:v>81.621535420073542</c:v>
                </c:pt>
                <c:pt idx="1559">
                  <c:v>81.591435143513493</c:v>
                </c:pt>
                <c:pt idx="1560">
                  <c:v>81.56123948118298</c:v>
                </c:pt>
                <c:pt idx="1561">
                  <c:v>81.530948271705881</c:v>
                </c:pt>
                <c:pt idx="1562">
                  <c:v>81.500561355103457</c:v>
                </c:pt>
                <c:pt idx="1563">
                  <c:v>81.470078572816206</c:v>
                </c:pt>
                <c:pt idx="1564">
                  <c:v>81.43949976772862</c:v>
                </c:pt>
                <c:pt idx="1565">
                  <c:v>81.408824784191793</c:v>
                </c:pt>
                <c:pt idx="1566">
                  <c:v>81.378053468048194</c:v>
                </c:pt>
                <c:pt idx="1567">
                  <c:v>81.347185666654667</c:v>
                </c:pt>
                <c:pt idx="1568">
                  <c:v>81.31622122890785</c:v>
                </c:pt>
                <c:pt idx="1569">
                  <c:v>81.285160005268395</c:v>
                </c:pt>
                <c:pt idx="1570">
                  <c:v>81.254001847784437</c:v>
                </c:pt>
                <c:pt idx="1571">
                  <c:v>81.22274661011916</c:v>
                </c:pt>
                <c:pt idx="1572">
                  <c:v>81.191394147573149</c:v>
                </c:pt>
                <c:pt idx="1573">
                  <c:v>81.159944317111581</c:v>
                </c:pt>
                <c:pt idx="1574">
                  <c:v>81.128396977389329</c:v>
                </c:pt>
                <c:pt idx="1575">
                  <c:v>81.096751988776532</c:v>
                </c:pt>
                <c:pt idx="1576">
                  <c:v>81.065009213384855</c:v>
                </c:pt>
                <c:pt idx="1577">
                  <c:v>81.033168515093834</c:v>
                </c:pt>
                <c:pt idx="1578">
                  <c:v>81.001229759577058</c:v>
                </c:pt>
                <c:pt idx="1579">
                  <c:v>80.969192814328807</c:v>
                </c:pt>
                <c:pt idx="1580">
                  <c:v>80.937057548692053</c:v>
                </c:pt>
                <c:pt idx="1581">
                  <c:v>80.904823833883881</c:v>
                </c:pt>
                <c:pt idx="1582">
                  <c:v>80.872491543024182</c:v>
                </c:pt>
                <c:pt idx="1583">
                  <c:v>80.84006055116221</c:v>
                </c:pt>
                <c:pt idx="1584">
                  <c:v>80.807530735305647</c:v>
                </c:pt>
                <c:pt idx="1585">
                  <c:v>80.774901974447289</c:v>
                </c:pt>
                <c:pt idx="1586">
                  <c:v>80.742174149594632</c:v>
                </c:pt>
                <c:pt idx="1587">
                  <c:v>80.709347143796961</c:v>
                </c:pt>
                <c:pt idx="1588">
                  <c:v>80.676420842175247</c:v>
                </c:pt>
                <c:pt idx="1589">
                  <c:v>80.643395131950726</c:v>
                </c:pt>
                <c:pt idx="1590">
                  <c:v>80.61026990247349</c:v>
                </c:pt>
                <c:pt idx="1591">
                  <c:v>80.577045045252532</c:v>
                </c:pt>
                <c:pt idx="1592">
                  <c:v>80.543720453985159</c:v>
                </c:pt>
                <c:pt idx="1593">
                  <c:v>80.510296024586935</c:v>
                </c:pt>
                <c:pt idx="1594">
                  <c:v>80.476771655221242</c:v>
                </c:pt>
                <c:pt idx="1595">
                  <c:v>80.44314724633108</c:v>
                </c:pt>
                <c:pt idx="1596">
                  <c:v>80.409422700667179</c:v>
                </c:pt>
                <c:pt idx="1597">
                  <c:v>80.375597923320697</c:v>
                </c:pt>
                <c:pt idx="1598">
                  <c:v>80.341672821753775</c:v>
                </c:pt>
                <c:pt idx="1599">
                  <c:v>80.3076473058305</c:v>
                </c:pt>
                <c:pt idx="1600">
                  <c:v>80.273521287848112</c:v>
                </c:pt>
                <c:pt idx="1601">
                  <c:v>80.239294682569223</c:v>
                </c:pt>
                <c:pt idx="1602">
                  <c:v>80.204967407253577</c:v>
                </c:pt>
                <c:pt idx="1603">
                  <c:v>80.17053938169029</c:v>
                </c:pt>
                <c:pt idx="1604">
                  <c:v>80.13601052822915</c:v>
                </c:pt>
                <c:pt idx="1605">
                  <c:v>80.101380771815158</c:v>
                </c:pt>
                <c:pt idx="1606">
                  <c:v>80.066650040019496</c:v>
                </c:pt>
                <c:pt idx="1607">
                  <c:v>80.031818263073916</c:v>
                </c:pt>
                <c:pt idx="1608">
                  <c:v>79.996885373903154</c:v>
                </c:pt>
                <c:pt idx="1609">
                  <c:v>79.961851308158657</c:v>
                </c:pt>
                <c:pt idx="1610">
                  <c:v>79.926716004252384</c:v>
                </c:pt>
                <c:pt idx="1611">
                  <c:v>79.891479403391074</c:v>
                </c:pt>
                <c:pt idx="1612">
                  <c:v>79.85614144960995</c:v>
                </c:pt>
                <c:pt idx="1613">
                  <c:v>79.820702089807156</c:v>
                </c:pt>
                <c:pt idx="1614">
                  <c:v>79.785161273779138</c:v>
                </c:pt>
                <c:pt idx="1615">
                  <c:v>79.749518954254313</c:v>
                </c:pt>
                <c:pt idx="1616">
                  <c:v>79.713775086928891</c:v>
                </c:pt>
                <c:pt idx="1617">
                  <c:v>79.677929630502277</c:v>
                </c:pt>
                <c:pt idx="1618">
                  <c:v>79.641982546712896</c:v>
                </c:pt>
                <c:pt idx="1619">
                  <c:v>79.605933800372384</c:v>
                </c:pt>
                <c:pt idx="1620">
                  <c:v>79.569783359403971</c:v>
                </c:pt>
                <c:pt idx="1621">
                  <c:v>79.533531194876289</c:v>
                </c:pt>
                <c:pt idx="1622">
                  <c:v>79.497177281041928</c:v>
                </c:pt>
                <c:pt idx="1623">
                  <c:v>79.460721595372348</c:v>
                </c:pt>
                <c:pt idx="1624">
                  <c:v>79.424164118595769</c:v>
                </c:pt>
                <c:pt idx="1625">
                  <c:v>79.387504834734472</c:v>
                </c:pt>
                <c:pt idx="1626">
                  <c:v>79.350743731141577</c:v>
                </c:pt>
                <c:pt idx="1627">
                  <c:v>79.313880798537511</c:v>
                </c:pt>
                <c:pt idx="1628">
                  <c:v>79.276916031050959</c:v>
                </c:pt>
                <c:pt idx="1629">
                  <c:v>79.239849426252832</c:v>
                </c:pt>
                <c:pt idx="1630">
                  <c:v>79.20268098519746</c:v>
                </c:pt>
                <c:pt idx="1631">
                  <c:v>79.165410712459973</c:v>
                </c:pt>
                <c:pt idx="1632">
                  <c:v>79.128038616174294</c:v>
                </c:pt>
                <c:pt idx="1633">
                  <c:v>79.090564708073302</c:v>
                </c:pt>
                <c:pt idx="1634">
                  <c:v>79.052989003526477</c:v>
                </c:pt>
                <c:pt idx="1635">
                  <c:v>79.015311521579605</c:v>
                </c:pt>
                <c:pt idx="1636">
                  <c:v>78.977532284995249</c:v>
                </c:pt>
                <c:pt idx="1637">
                  <c:v>78.939651320289784</c:v>
                </c:pt>
                <c:pt idx="1638">
                  <c:v>78.901668657777137</c:v>
                </c:pt>
                <c:pt idx="1639">
                  <c:v>78.863584331605111</c:v>
                </c:pt>
                <c:pt idx="1640">
                  <c:v>78.82539837979725</c:v>
                </c:pt>
                <c:pt idx="1641">
                  <c:v>78.787110844293849</c:v>
                </c:pt>
                <c:pt idx="1642">
                  <c:v>78.74872177099121</c:v>
                </c:pt>
                <c:pt idx="1643">
                  <c:v>78.710231209783899</c:v>
                </c:pt>
                <c:pt idx="1644">
                  <c:v>78.671639214604212</c:v>
                </c:pt>
                <c:pt idx="1645">
                  <c:v>78.632945843464981</c:v>
                </c:pt>
                <c:pt idx="1646">
                  <c:v>78.594151158499542</c:v>
                </c:pt>
                <c:pt idx="1647">
                  <c:v>78.555255226004377</c:v>
                </c:pt>
                <c:pt idx="1648">
                  <c:v>78.516258116480387</c:v>
                </c:pt>
                <c:pt idx="1649">
                  <c:v>78.477159904674821</c:v>
                </c:pt>
                <c:pt idx="1650">
                  <c:v>78.437960669623848</c:v>
                </c:pt>
                <c:pt idx="1651">
                  <c:v>78.398660494693985</c:v>
                </c:pt>
                <c:pt idx="1652">
                  <c:v>78.359259467625435</c:v>
                </c:pt>
                <c:pt idx="1653">
                  <c:v>78.319757680574213</c:v>
                </c:pt>
                <c:pt idx="1654">
                  <c:v>78.280155230155543</c:v>
                </c:pt>
                <c:pt idx="1655">
                  <c:v>78.240452217485284</c:v>
                </c:pt>
                <c:pt idx="1656">
                  <c:v>78.200648748225689</c:v>
                </c:pt>
                <c:pt idx="1657">
                  <c:v>78.160744932626244</c:v>
                </c:pt>
                <c:pt idx="1658">
                  <c:v>78.120740885568068</c:v>
                </c:pt>
                <c:pt idx="1659">
                  <c:v>78.080636726608219</c:v>
                </c:pt>
                <c:pt idx="1660">
                  <c:v>78.040432580021587</c:v>
                </c:pt>
                <c:pt idx="1661">
                  <c:v>78.000128574847196</c:v>
                </c:pt>
                <c:pt idx="1662">
                  <c:v>77.959724844930037</c:v>
                </c:pt>
                <c:pt idx="1663">
                  <c:v>77.919221528966858</c:v>
                </c:pt>
                <c:pt idx="1664">
                  <c:v>77.878618770549338</c:v>
                </c:pt>
                <c:pt idx="1665">
                  <c:v>77.837916718209343</c:v>
                </c:pt>
                <c:pt idx="1666">
                  <c:v>77.797115525462871</c:v>
                </c:pt>
                <c:pt idx="1667">
                  <c:v>77.756215350855754</c:v>
                </c:pt>
                <c:pt idx="1668">
                  <c:v>77.715216358006828</c:v>
                </c:pt>
                <c:pt idx="1669">
                  <c:v>77.674118715654501</c:v>
                </c:pt>
                <c:pt idx="1670">
                  <c:v>77.632922597701082</c:v>
                </c:pt>
                <c:pt idx="1671">
                  <c:v>77.591628183257868</c:v>
                </c:pt>
                <c:pt idx="1672">
                  <c:v>77.550235656690788</c:v>
                </c:pt>
                <c:pt idx="1673">
                  <c:v>77.508745207665157</c:v>
                </c:pt>
                <c:pt idx="1674">
                  <c:v>77.46715703119196</c:v>
                </c:pt>
                <c:pt idx="1675">
                  <c:v>77.425471327672994</c:v>
                </c:pt>
                <c:pt idx="1676">
                  <c:v>77.383688302945885</c:v>
                </c:pt>
                <c:pt idx="1677">
                  <c:v>77.341808168331539</c:v>
                </c:pt>
                <c:pt idx="1678">
                  <c:v>77.299831140677924</c:v>
                </c:pt>
                <c:pt idx="1679">
                  <c:v>77.25775744240724</c:v>
                </c:pt>
                <c:pt idx="1680">
                  <c:v>77.215587301561797</c:v>
                </c:pt>
                <c:pt idx="1681">
                  <c:v>77.173320951849419</c:v>
                </c:pt>
                <c:pt idx="1682">
                  <c:v>77.130958632689953</c:v>
                </c:pt>
                <c:pt idx="1683">
                  <c:v>77.088500589261344</c:v>
                </c:pt>
                <c:pt idx="1684">
                  <c:v>77.045947072546014</c:v>
                </c:pt>
                <c:pt idx="1685">
                  <c:v>77.003298339376556</c:v>
                </c:pt>
                <c:pt idx="1686">
                  <c:v>76.960554652482529</c:v>
                </c:pt>
                <c:pt idx="1687">
                  <c:v>76.917716280536411</c:v>
                </c:pt>
                <c:pt idx="1688">
                  <c:v>76.874783498200145</c:v>
                </c:pt>
                <c:pt idx="1689">
                  <c:v>76.831756586171096</c:v>
                </c:pt>
                <c:pt idx="1690">
                  <c:v>76.788635831229598</c:v>
                </c:pt>
                <c:pt idx="1691">
                  <c:v>76.745421526282854</c:v>
                </c:pt>
                <c:pt idx="1692">
                  <c:v>76.702113970414317</c:v>
                </c:pt>
                <c:pt idx="1693">
                  <c:v>76.658713468927971</c:v>
                </c:pt>
                <c:pt idx="1694">
                  <c:v>76.615220333395555</c:v>
                </c:pt>
                <c:pt idx="1695">
                  <c:v>76.571634881702408</c:v>
                </c:pt>
                <c:pt idx="1696">
                  <c:v>76.52795743809439</c:v>
                </c:pt>
                <c:pt idx="1697">
                  <c:v>76.48418833322367</c:v>
                </c:pt>
                <c:pt idx="1698">
                  <c:v>76.440327904195271</c:v>
                </c:pt>
                <c:pt idx="1699">
                  <c:v>76.396376494612937</c:v>
                </c:pt>
                <c:pt idx="1700">
                  <c:v>76.35233445462606</c:v>
                </c:pt>
                <c:pt idx="1701">
                  <c:v>76.308202140974956</c:v>
                </c:pt>
                <c:pt idx="1702">
                  <c:v>76.263979917037446</c:v>
                </c:pt>
                <c:pt idx="1703">
                  <c:v>76.219668152874505</c:v>
                </c:pt>
                <c:pt idx="1704">
                  <c:v>76.175267225276542</c:v>
                </c:pt>
                <c:pt idx="1705">
                  <c:v>76.130777517808909</c:v>
                </c:pt>
                <c:pt idx="1706">
                  <c:v>76.086199420857554</c:v>
                </c:pt>
                <c:pt idx="1707">
                  <c:v>76.041533331675751</c:v>
                </c:pt>
                <c:pt idx="1708">
                  <c:v>75.9967796544273</c:v>
                </c:pt>
                <c:pt idx="1709">
                  <c:v>75.951938800234899</c:v>
                </c:pt>
                <c:pt idx="1710">
                  <c:v>75.907011187223048</c:v>
                </c:pt>
                <c:pt idx="1711">
                  <c:v>75.861997240564406</c:v>
                </c:pt>
                <c:pt idx="1712">
                  <c:v>75.81689739252468</c:v>
                </c:pt>
                <c:pt idx="1713">
                  <c:v>75.77171208250688</c:v>
                </c:pt>
                <c:pt idx="1714">
                  <c:v>75.726441757097291</c:v>
                </c:pt>
                <c:pt idx="1715">
                  <c:v>75.681086870108928</c:v>
                </c:pt>
                <c:pt idx="1716">
                  <c:v>75.635647882626628</c:v>
                </c:pt>
                <c:pt idx="1717">
                  <c:v>75.590125263050723</c:v>
                </c:pt>
                <c:pt idx="1718">
                  <c:v>75.544519487141486</c:v>
                </c:pt>
                <c:pt idx="1719">
                  <c:v>75.498831038062789</c:v>
                </c:pt>
                <c:pt idx="1720">
                  <c:v>75.453060406426431</c:v>
                </c:pt>
                <c:pt idx="1721">
                  <c:v>75.407208090334265</c:v>
                </c:pt>
                <c:pt idx="1722">
                  <c:v>75.361274595422429</c:v>
                </c:pt>
                <c:pt idx="1723">
                  <c:v>75.315260434904118</c:v>
                </c:pt>
                <c:pt idx="1724">
                  <c:v>75.269166129612216</c:v>
                </c:pt>
                <c:pt idx="1725">
                  <c:v>75.222992208041902</c:v>
                </c:pt>
                <c:pt idx="1726">
                  <c:v>75.17673920639281</c:v>
                </c:pt>
                <c:pt idx="1727">
                  <c:v>75.130407668611412</c:v>
                </c:pt>
                <c:pt idx="1728">
                  <c:v>75.083998146431441</c:v>
                </c:pt>
                <c:pt idx="1729">
                  <c:v>75.037511199417281</c:v>
                </c:pt>
                <c:pt idx="1730">
                  <c:v>74.990947395003275</c:v>
                </c:pt>
                <c:pt idx="1731">
                  <c:v>74.944307308535954</c:v>
                </c:pt>
                <c:pt idx="1732">
                  <c:v>74.897591523313295</c:v>
                </c:pt>
                <c:pt idx="1733">
                  <c:v>74.850800630625628</c:v>
                </c:pt>
                <c:pt idx="1734">
                  <c:v>74.803935229796039</c:v>
                </c:pt>
                <c:pt idx="1735">
                  <c:v>74.756995928218075</c:v>
                </c:pt>
                <c:pt idx="1736">
                  <c:v>74.709983341397063</c:v>
                </c:pt>
                <c:pt idx="1737">
                  <c:v>74.662898092987035</c:v>
                </c:pt>
                <c:pt idx="1738">
                  <c:v>74.615740814830431</c:v>
                </c:pt>
                <c:pt idx="1739">
                  <c:v>74.568512146995616</c:v>
                </c:pt>
                <c:pt idx="1740">
                  <c:v>74.521212737814295</c:v>
                </c:pt>
                <c:pt idx="1741">
                  <c:v>74.473843243919276</c:v>
                </c:pt>
                <c:pt idx="1742">
                  <c:v>74.426404330280704</c:v>
                </c:pt>
                <c:pt idx="1743">
                  <c:v>74.378896670243208</c:v>
                </c:pt>
                <c:pt idx="1744">
                  <c:v>74.331320945560748</c:v>
                </c:pt>
                <c:pt idx="1745">
                  <c:v>74.283677846433051</c:v>
                </c:pt>
                <c:pt idx="1746">
                  <c:v>74.235968071540398</c:v>
                </c:pt>
                <c:pt idx="1747">
                  <c:v>74.188192328078415</c:v>
                </c:pt>
                <c:pt idx="1748">
                  <c:v>74.140351331790967</c:v>
                </c:pt>
                <c:pt idx="1749">
                  <c:v>74.092445807005831</c:v>
                </c:pt>
                <c:pt idx="1750">
                  <c:v>74.044476486665715</c:v>
                </c:pt>
                <c:pt idx="1751">
                  <c:v>73.99644411236261</c:v>
                </c:pt>
                <c:pt idx="1752">
                  <c:v>73.94834943436841</c:v>
                </c:pt>
                <c:pt idx="1753">
                  <c:v>73.900193211667101</c:v>
                </c:pt>
                <c:pt idx="1754">
                  <c:v>73.851976211986198</c:v>
                </c:pt>
                <c:pt idx="1755">
                  <c:v>73.803699211825773</c:v>
                </c:pt>
                <c:pt idx="1756">
                  <c:v>73.75536299649022</c:v>
                </c:pt>
                <c:pt idx="1757">
                  <c:v>73.706968360115795</c:v>
                </c:pt>
                <c:pt idx="1758">
                  <c:v>73.658516105700159</c:v>
                </c:pt>
                <c:pt idx="1759">
                  <c:v>73.6100070451308</c:v>
                </c:pt>
                <c:pt idx="1760">
                  <c:v>73.561441999211084</c:v>
                </c:pt>
                <c:pt idx="1761">
                  <c:v>73.512821797689142</c:v>
                </c:pt>
                <c:pt idx="1762">
                  <c:v>73.464147279281789</c:v>
                </c:pt>
                <c:pt idx="1763">
                  <c:v>73.41541929170198</c:v>
                </c:pt>
                <c:pt idx="1764">
                  <c:v>73.366638691682795</c:v>
                </c:pt>
                <c:pt idx="1765">
                  <c:v>73.317806345001827</c:v>
                </c:pt>
                <c:pt idx="1766">
                  <c:v>73.268923126504561</c:v>
                </c:pt>
                <c:pt idx="1767">
                  <c:v>73.219989920127901</c:v>
                </c:pt>
                <c:pt idx="1768">
                  <c:v>73.171007618921067</c:v>
                </c:pt>
                <c:pt idx="1769">
                  <c:v>73.121977125068028</c:v>
                </c:pt>
                <c:pt idx="1770">
                  <c:v>73.072899349907686</c:v>
                </c:pt>
                <c:pt idx="1771">
                  <c:v>73.023775213954508</c:v>
                </c:pt>
                <c:pt idx="1772">
                  <c:v>72.974605646916856</c:v>
                </c:pt>
                <c:pt idx="1773">
                  <c:v>72.925391587715893</c:v>
                </c:pt>
                <c:pt idx="1774">
                  <c:v>72.876133984502644</c:v>
                </c:pt>
                <c:pt idx="1775">
                  <c:v>72.826833794676261</c:v>
                </c:pt>
                <c:pt idx="1776">
                  <c:v>72.77749198489866</c:v>
                </c:pt>
                <c:pt idx="1777">
                  <c:v>72.728109531109695</c:v>
                </c:pt>
                <c:pt idx="1778">
                  <c:v>72.678687418543362</c:v>
                </c:pt>
                <c:pt idx="1779">
                  <c:v>72.629226641739038</c:v>
                </c:pt>
                <c:pt idx="1780">
                  <c:v>72.579728204556332</c:v>
                </c:pt>
                <c:pt idx="1781">
                  <c:v>72.530193120185572</c:v>
                </c:pt>
                <c:pt idx="1782">
                  <c:v>72.48062241115926</c:v>
                </c:pt>
                <c:pt idx="1783">
                  <c:v>72.431017109362315</c:v>
                </c:pt>
                <c:pt idx="1784">
                  <c:v>72.381378256041401</c:v>
                </c:pt>
                <c:pt idx="1785">
                  <c:v>72.331706901812908</c:v>
                </c:pt>
                <c:pt idx="1786">
                  <c:v>72.282004106670357</c:v>
                </c:pt>
                <c:pt idx="1787">
                  <c:v>72.232270939992091</c:v>
                </c:pt>
                <c:pt idx="1788">
                  <c:v>72.182508480545181</c:v>
                </c:pt>
                <c:pt idx="1789">
                  <c:v>72.132717816490683</c:v>
                </c:pt>
                <c:pt idx="1790">
                  <c:v>72.082900045387916</c:v>
                </c:pt>
                <c:pt idx="1791">
                  <c:v>72.033056274196454</c:v>
                </c:pt>
                <c:pt idx="1792">
                  <c:v>71.983187619277871</c:v>
                </c:pt>
                <c:pt idx="1793">
                  <c:v>71.933295206397048</c:v>
                </c:pt>
                <c:pt idx="1794">
                  <c:v>71.883380170720997</c:v>
                </c:pt>
                <c:pt idx="1795">
                  <c:v>71.833443656818261</c:v>
                </c:pt>
                <c:pt idx="1796">
                  <c:v>71.783486818656513</c:v>
                </c:pt>
                <c:pt idx="1797">
                  <c:v>71.733510819599516</c:v>
                </c:pt>
                <c:pt idx="1798">
                  <c:v>71.683516832401267</c:v>
                </c:pt>
                <c:pt idx="1799">
                  <c:v>71.633506039202629</c:v>
                </c:pt>
                <c:pt idx="1800">
                  <c:v>71.583479631523531</c:v>
                </c:pt>
                <c:pt idx="1801">
                  <c:v>71.533438810254921</c:v>
                </c:pt>
                <c:pt idx="1802">
                  <c:v>71.483384785651992</c:v>
                </c:pt>
                <c:pt idx="1803">
                  <c:v>71.433318777322356</c:v>
                </c:pt>
                <c:pt idx="1804">
                  <c:v>71.383242014217075</c:v>
                </c:pt>
                <c:pt idx="1805">
                  <c:v>71.333155734616696</c:v>
                </c:pt>
                <c:pt idx="1806">
                  <c:v>71.283061186119284</c:v>
                </c:pt>
                <c:pt idx="1807">
                  <c:v>71.232959625626918</c:v>
                </c:pt>
                <c:pt idx="1808">
                  <c:v>71.182852319328191</c:v>
                </c:pt>
                <c:pt idx="1809">
                  <c:v>71.132740542683848</c:v>
                </c:pt>
                <c:pt idx="1810">
                  <c:v>71.082625580408177</c:v>
                </c:pt>
                <c:pt idx="1811">
                  <c:v>71.032508726448896</c:v>
                </c:pt>
                <c:pt idx="1812">
                  <c:v>70.982391283970472</c:v>
                </c:pt>
                <c:pt idx="1813">
                  <c:v>70.932274565328626</c:v>
                </c:pt>
                <c:pt idx="1814">
                  <c:v>70.882159892051732</c:v>
                </c:pt>
                <c:pt idx="1815">
                  <c:v>70.832048594814367</c:v>
                </c:pt>
                <c:pt idx="1816">
                  <c:v>70.781942013414351</c:v>
                </c:pt>
                <c:pt idx="1817">
                  <c:v>70.731841496745645</c:v>
                </c:pt>
                <c:pt idx="1818">
                  <c:v>70.681748402771632</c:v>
                </c:pt>
                <c:pt idx="1819">
                  <c:v>70.631664098496216</c:v>
                </c:pt>
                <c:pt idx="1820">
                  <c:v>70.581589959934405</c:v>
                </c:pt>
                <c:pt idx="1821">
                  <c:v>70.531527372080532</c:v>
                </c:pt>
                <c:pt idx="1822">
                  <c:v>70.481477728877593</c:v>
                </c:pt>
                <c:pt idx="1823">
                  <c:v>70.431442433181985</c:v>
                </c:pt>
                <c:pt idx="1824">
                  <c:v>70.381422896729859</c:v>
                </c:pt>
                <c:pt idx="1825">
                  <c:v>70.331420540100282</c:v>
                </c:pt>
                <c:pt idx="1826">
                  <c:v>70.281436792678747</c:v>
                </c:pt>
                <c:pt idx="1827">
                  <c:v>70.231473092617222</c:v>
                </c:pt>
                <c:pt idx="1828">
                  <c:v>70.181530886796239</c:v>
                </c:pt>
                <c:pt idx="1829">
                  <c:v>70.131611630781549</c:v>
                </c:pt>
                <c:pt idx="1830">
                  <c:v>70.081716788782543</c:v>
                </c:pt>
                <c:pt idx="1831">
                  <c:v>70.031847833609518</c:v>
                </c:pt>
                <c:pt idx="1832">
                  <c:v>69.982006246625602</c:v>
                </c:pt>
                <c:pt idx="1833">
                  <c:v>69.932193517703382</c:v>
                </c:pt>
                <c:pt idx="1834">
                  <c:v>69.882411145175965</c:v>
                </c:pt>
                <c:pt idx="1835">
                  <c:v>69.832660635786169</c:v>
                </c:pt>
                <c:pt idx="1836">
                  <c:v>69.782943504639618</c:v>
                </c:pt>
                <c:pt idx="1837">
                  <c:v>69.73326127514936</c:v>
                </c:pt>
                <c:pt idx="1838">
                  <c:v>69.683615478985118</c:v>
                </c:pt>
                <c:pt idx="1839">
                  <c:v>69.634007656018213</c:v>
                </c:pt>
                <c:pt idx="1840">
                  <c:v>69.584439354264148</c:v>
                </c:pt>
                <c:pt idx="1841">
                  <c:v>69.534912129828726</c:v>
                </c:pt>
                <c:pt idx="1842">
                  <c:v>69.48542754684658</c:v>
                </c:pt>
                <c:pt idx="1843">
                  <c:v>69.435987177422874</c:v>
                </c:pt>
                <c:pt idx="1844">
                  <c:v>69.38659260157101</c:v>
                </c:pt>
                <c:pt idx="1845">
                  <c:v>69.337245407151698</c:v>
                </c:pt>
                <c:pt idx="1846">
                  <c:v>69.287947189806943</c:v>
                </c:pt>
                <c:pt idx="1847">
                  <c:v>69.238699552896449</c:v>
                </c:pt>
                <c:pt idx="1848">
                  <c:v>69.189504107430778</c:v>
                </c:pt>
                <c:pt idx="1849">
                  <c:v>69.140362472001968</c:v>
                </c:pt>
                <c:pt idx="1850">
                  <c:v>69.091276272716115</c:v>
                </c:pt>
                <c:pt idx="1851">
                  <c:v>69.042247143120932</c:v>
                </c:pt>
                <c:pt idx="1852">
                  <c:v>68.993276724135214</c:v>
                </c:pt>
                <c:pt idx="1853">
                  <c:v>68.944366663974577</c:v>
                </c:pt>
                <c:pt idx="1854">
                  <c:v>68.895518618075513</c:v>
                </c:pt>
                <c:pt idx="1855">
                  <c:v>68.846734249022319</c:v>
                </c:pt>
                <c:pt idx="1856">
                  <c:v>68.798015226467044</c:v>
                </c:pt>
                <c:pt idx="1857">
                  <c:v>68.749363227050978</c:v>
                </c:pt>
                <c:pt idx="1858">
                  <c:v>68.700779934325524</c:v>
                </c:pt>
                <c:pt idx="1859">
                  <c:v>68.652267038669379</c:v>
                </c:pt>
                <c:pt idx="1860">
                  <c:v>68.603826237206988</c:v>
                </c:pt>
                <c:pt idx="1861">
                  <c:v>68.555459233723184</c:v>
                </c:pt>
                <c:pt idx="1862">
                  <c:v>68.507167738578474</c:v>
                </c:pt>
                <c:pt idx="1863">
                  <c:v>68.458953468620933</c:v>
                </c:pt>
                <c:pt idx="1864">
                  <c:v>68.410818147099548</c:v>
                </c:pt>
                <c:pt idx="1865">
                  <c:v>68.362763503573674</c:v>
                </c:pt>
                <c:pt idx="1866">
                  <c:v>68.314791273821825</c:v>
                </c:pt>
                <c:pt idx="1867">
                  <c:v>68.266903199751013</c:v>
                </c:pt>
                <c:pt idx="1868">
                  <c:v>68.219101029301854</c:v>
                </c:pt>
                <c:pt idx="1869">
                  <c:v>68.171386516353706</c:v>
                </c:pt>
                <c:pt idx="1870">
                  <c:v>68.123761420629734</c:v>
                </c:pt>
                <c:pt idx="1871">
                  <c:v>68.07622750759802</c:v>
                </c:pt>
                <c:pt idx="1872">
                  <c:v>68.0287865483742</c:v>
                </c:pt>
                <c:pt idx="1873">
                  <c:v>67.981440319621242</c:v>
                </c:pt>
                <c:pt idx="1874">
                  <c:v>67.93419060344722</c:v>
                </c:pt>
                <c:pt idx="1875">
                  <c:v>67.887039187303856</c:v>
                </c:pt>
                <c:pt idx="1876">
                  <c:v>67.839987863882143</c:v>
                </c:pt>
                <c:pt idx="1877">
                  <c:v>67.793038431008142</c:v>
                </c:pt>
                <c:pt idx="1878">
                  <c:v>67.746192691535256</c:v>
                </c:pt>
                <c:pt idx="1879">
                  <c:v>67.69945245323818</c:v>
                </c:pt>
                <c:pt idx="1880">
                  <c:v>67.652819528703802</c:v>
                </c:pt>
                <c:pt idx="1881">
                  <c:v>67.606295735220456</c:v>
                </c:pt>
                <c:pt idx="1882">
                  <c:v>67.55988289466795</c:v>
                </c:pt>
                <c:pt idx="1883">
                  <c:v>67.513582833404669</c:v>
                </c:pt>
                <c:pt idx="1884">
                  <c:v>67.467397382153649</c:v>
                </c:pt>
                <c:pt idx="1885">
                  <c:v>67.421328375889047</c:v>
                </c:pt>
                <c:pt idx="1886">
                  <c:v>67.375377653718402</c:v>
                </c:pt>
                <c:pt idx="1887">
                  <c:v>67.329547058767901</c:v>
                </c:pt>
                <c:pt idx="1888">
                  <c:v>67.283838438062688</c:v>
                </c:pt>
                <c:pt idx="1889">
                  <c:v>67.23825364240767</c:v>
                </c:pt>
                <c:pt idx="1890">
                  <c:v>67.192794526267718</c:v>
                </c:pt>
                <c:pt idx="1891">
                  <c:v>67.147462947645749</c:v>
                </c:pt>
                <c:pt idx="1892">
                  <c:v>67.102260767960033</c:v>
                </c:pt>
                <c:pt idx="1893">
                  <c:v>67.057189851920953</c:v>
                </c:pt>
                <c:pt idx="1894">
                  <c:v>67.01225206740574</c:v>
                </c:pt>
                <c:pt idx="1895">
                  <c:v>66.967449285332847</c:v>
                </c:pt>
                <c:pt idx="1896">
                  <c:v>66.922783379535687</c:v>
                </c:pt>
                <c:pt idx="1897">
                  <c:v>66.87825622663388</c:v>
                </c:pt>
                <c:pt idx="1898">
                  <c:v>66.83386970590432</c:v>
                </c:pt>
                <c:pt idx="1899">
                  <c:v>66.789625699152438</c:v>
                </c:pt>
                <c:pt idx="1900">
                  <c:v>66.745526090579858</c:v>
                </c:pt>
                <c:pt idx="1901">
                  <c:v>66.701572766653541</c:v>
                </c:pt>
                <c:pt idx="1902">
                  <c:v>66.657767615972716</c:v>
                </c:pt>
                <c:pt idx="1903">
                  <c:v>66.614112529135397</c:v>
                </c:pt>
                <c:pt idx="1904">
                  <c:v>66.570609398603125</c:v>
                </c:pt>
                <c:pt idx="1905">
                  <c:v>66.527260118565792</c:v>
                </c:pt>
                <c:pt idx="1906">
                  <c:v>66.484066584805575</c:v>
                </c:pt>
                <c:pt idx="1907">
                  <c:v>66.441030694558719</c:v>
                </c:pt>
                <c:pt idx="1908">
                  <c:v>66.398154346377467</c:v>
                </c:pt>
                <c:pt idx="1909">
                  <c:v>66.355439439993575</c:v>
                </c:pt>
                <c:pt idx="1910">
                  <c:v>66.312887876173747</c:v>
                </c:pt>
                <c:pt idx="1911">
                  <c:v>66.270501556583426</c:v>
                </c:pt>
                <c:pt idx="1912">
                  <c:v>66.228282383642352</c:v>
                </c:pt>
                <c:pt idx="1913">
                  <c:v>66.186232260384344</c:v>
                </c:pt>
                <c:pt idx="1914">
                  <c:v>66.144353090313487</c:v>
                </c:pt>
                <c:pt idx="1915">
                  <c:v>66.102646777260404</c:v>
                </c:pt>
                <c:pt idx="1916">
                  <c:v>66.061115225238211</c:v>
                </c:pt>
                <c:pt idx="1917">
                  <c:v>66.019760338297175</c:v>
                </c:pt>
                <c:pt idx="1918">
                  <c:v>65.978584020379088</c:v>
                </c:pt>
                <c:pt idx="1919">
                  <c:v>65.937588175171044</c:v>
                </c:pt>
                <c:pt idx="1920">
                  <c:v>65.896774705957867</c:v>
                </c:pt>
                <c:pt idx="1921">
                  <c:v>65.856145515475191</c:v>
                </c:pt>
                <c:pt idx="1922">
                  <c:v>65.815702505760427</c:v>
                </c:pt>
                <c:pt idx="1923">
                  <c:v>65.775447578004645</c:v>
                </c:pt>
                <c:pt idx="1924">
                  <c:v>65.735382632402548</c:v>
                </c:pt>
                <c:pt idx="1925">
                  <c:v>65.695509568003089</c:v>
                </c:pt>
                <c:pt idx="1926">
                  <c:v>65.655830282558739</c:v>
                </c:pt>
                <c:pt idx="1927">
                  <c:v>65.616346672374718</c:v>
                </c:pt>
                <c:pt idx="1928">
                  <c:v>65.577060632157014</c:v>
                </c:pt>
                <c:pt idx="1929">
                  <c:v>65.537974054861721</c:v>
                </c:pt>
                <c:pt idx="1930">
                  <c:v>65.499088831540888</c:v>
                </c:pt>
                <c:pt idx="1931">
                  <c:v>65.46040685119236</c:v>
                </c:pt>
                <c:pt idx="1932">
                  <c:v>65.421930000604547</c:v>
                </c:pt>
                <c:pt idx="1933">
                  <c:v>65.383660164203079</c:v>
                </c:pt>
                <c:pt idx="1934">
                  <c:v>65.345599223898319</c:v>
                </c:pt>
                <c:pt idx="1935">
                  <c:v>65.30774905893027</c:v>
                </c:pt>
                <c:pt idx="1936">
                  <c:v>65.270111545714514</c:v>
                </c:pt>
                <c:pt idx="1937">
                  <c:v>65.232688557687425</c:v>
                </c:pt>
                <c:pt idx="1938">
                  <c:v>65.19548196514954</c:v>
                </c:pt>
                <c:pt idx="1939">
                  <c:v>65.158493635114283</c:v>
                </c:pt>
                <c:pt idx="1940">
                  <c:v>65.121725431148263</c:v>
                </c:pt>
                <c:pt idx="1941">
                  <c:v>65.085179213218424</c:v>
                </c:pt>
                <c:pt idx="1942">
                  <c:v>65.048856837534288</c:v>
                </c:pt>
                <c:pt idx="1943">
                  <c:v>65.012760156394222</c:v>
                </c:pt>
                <c:pt idx="1944">
                  <c:v>64.976891018027004</c:v>
                </c:pt>
                <c:pt idx="1945">
                  <c:v>64.941251266437675</c:v>
                </c:pt>
                <c:pt idx="1946">
                  <c:v>64.90584274124943</c:v>
                </c:pt>
                <c:pt idx="1947">
                  <c:v>64.870667277548577</c:v>
                </c:pt>
                <c:pt idx="1948">
                  <c:v>64.835726705728163</c:v>
                </c:pt>
                <c:pt idx="1949">
                  <c:v>64.801022851330288</c:v>
                </c:pt>
                <c:pt idx="1950">
                  <c:v>64.766557534891788</c:v>
                </c:pt>
                <c:pt idx="1951">
                  <c:v>64.732332571785889</c:v>
                </c:pt>
                <c:pt idx="1952">
                  <c:v>64.698349772066379</c:v>
                </c:pt>
                <c:pt idx="1953">
                  <c:v>64.66461094031304</c:v>
                </c:pt>
                <c:pt idx="1954">
                  <c:v>64.631117875472924</c:v>
                </c:pt>
                <c:pt idx="1955">
                  <c:v>64.597872370706739</c:v>
                </c:pt>
                <c:pt idx="1956">
                  <c:v>64.56487621323096</c:v>
                </c:pt>
                <c:pt idx="1957">
                  <c:v>64.532131184163774</c:v>
                </c:pt>
                <c:pt idx="1958">
                  <c:v>64.499639058368089</c:v>
                </c:pt>
                <c:pt idx="1959">
                  <c:v>64.467401604298502</c:v>
                </c:pt>
                <c:pt idx="1960">
                  <c:v>64.435420583842841</c:v>
                </c:pt>
                <c:pt idx="1961">
                  <c:v>64.403697752170672</c:v>
                </c:pt>
                <c:pt idx="1962">
                  <c:v>64.372234857576728</c:v>
                </c:pt>
                <c:pt idx="1963">
                  <c:v>64.34103364132784</c:v>
                </c:pt>
                <c:pt idx="1964">
                  <c:v>64.310095837507646</c:v>
                </c:pt>
                <c:pt idx="1965">
                  <c:v>64.279423172864782</c:v>
                </c:pt>
                <c:pt idx="1966">
                  <c:v>64.249017366657824</c:v>
                </c:pt>
                <c:pt idx="1967">
                  <c:v>64.2188801305048</c:v>
                </c:pt>
                <c:pt idx="1968">
                  <c:v>64.189013168228158</c:v>
                </c:pt>
                <c:pt idx="1969">
                  <c:v>64.159418175704488</c:v>
                </c:pt>
                <c:pt idx="1970">
                  <c:v>64.130096840712923</c:v>
                </c:pt>
                <c:pt idx="1971">
                  <c:v>64.101050842783351</c:v>
                </c:pt>
                <c:pt idx="1972">
                  <c:v>64.072281853046874</c:v>
                </c:pt>
                <c:pt idx="1973">
                  <c:v>64.043791534084406</c:v>
                </c:pt>
                <c:pt idx="1974">
                  <c:v>64.015581539778552</c:v>
                </c:pt>
                <c:pt idx="1975">
                  <c:v>63.987653515164439</c:v>
                </c:pt>
                <c:pt idx="1976">
                  <c:v>63.960009096280501</c:v>
                </c:pt>
                <c:pt idx="1977">
                  <c:v>63.932649910021937</c:v>
                </c:pt>
                <c:pt idx="1978">
                  <c:v>63.905577573992417</c:v>
                </c:pt>
                <c:pt idx="1979">
                  <c:v>63.878793696359068</c:v>
                </c:pt>
                <c:pt idx="1980">
                  <c:v>63.852299875705526</c:v>
                </c:pt>
                <c:pt idx="1981">
                  <c:v>63.82609770088709</c:v>
                </c:pt>
                <c:pt idx="1982">
                  <c:v>63.80018875088696</c:v>
                </c:pt>
                <c:pt idx="1983">
                  <c:v>63.774574594671137</c:v>
                </c:pt>
                <c:pt idx="1984">
                  <c:v>63.749256791047515</c:v>
                </c:pt>
                <c:pt idx="1985">
                  <c:v>63.724236888522569</c:v>
                </c:pt>
                <c:pt idx="1986">
                  <c:v>63.699516425159615</c:v>
                </c:pt>
                <c:pt idx="1987">
                  <c:v>63.675096928439118</c:v>
                </c:pt>
                <c:pt idx="1988">
                  <c:v>63.650979915119265</c:v>
                </c:pt>
                <c:pt idx="1989">
                  <c:v>63.627166891095143</c:v>
                </c:pt>
                <c:pt idx="1990">
                  <c:v>63.603659351264199</c:v>
                </c:pt>
                <c:pt idx="1991">
                  <c:v>63.580458779384756</c:v>
                </c:pt>
                <c:pt idx="1992">
                  <c:v>63.557566647943929</c:v>
                </c:pt>
                <c:pt idx="1993">
                  <c:v>63.53498441802013</c:v>
                </c:pt>
                <c:pt idx="1994">
                  <c:v>63.512713539149033</c:v>
                </c:pt>
                <c:pt idx="1995">
                  <c:v>63.490755449190388</c:v>
                </c:pt>
                <c:pt idx="1996">
                  <c:v>63.46911157419548</c:v>
                </c:pt>
                <c:pt idx="1997">
                  <c:v>63.44778332827633</c:v>
                </c:pt>
                <c:pt idx="1998">
                  <c:v>63.426772113474684</c:v>
                </c:pt>
                <c:pt idx="1999">
                  <c:v>63.406079319632951</c:v>
                </c:pt>
                <c:pt idx="2000">
                  <c:v>63.385706324265158</c:v>
                </c:pt>
                <c:pt idx="2001">
                  <c:v>63.365654492431716</c:v>
                </c:pt>
                <c:pt idx="2002">
                  <c:v>63.345925176611033</c:v>
                </c:pt>
                <c:pt idx="2003">
                  <c:v>63.326519716575888</c:v>
                </c:pt>
                <c:pt idx="2004">
                  <c:v>63.30743943926845</c:v>
                </c:pt>
                <c:pt idx="2005">
                  <c:v>63.288685658679356</c:v>
                </c:pt>
                <c:pt idx="2006">
                  <c:v>63.270259675723693</c:v>
                </c:pt>
                <c:pt idx="2007">
                  <c:v>63.252162778122525</c:v>
                </c:pt>
                <c:pt idx="2008">
                  <c:v>63.234396240282308</c:v>
                </c:pt>
                <c:pt idx="2009">
                  <c:v>63.216961323177486</c:v>
                </c:pt>
                <c:pt idx="2010">
                  <c:v>63.199859274234058</c:v>
                </c:pt>
                <c:pt idx="2011">
                  <c:v>63.183091327212139</c:v>
                </c:pt>
                <c:pt idx="2012">
                  <c:v>63.166658702094225</c:v>
                </c:pt>
                <c:pt idx="2013">
                  <c:v>63.150562604970048</c:v>
                </c:pt>
                <c:pt idx="2014">
                  <c:v>63.134804227925216</c:v>
                </c:pt>
                <c:pt idx="2015">
                  <c:v>63.119384748931054</c:v>
                </c:pt>
                <c:pt idx="2016">
                  <c:v>63.104305331735105</c:v>
                </c:pt>
                <c:pt idx="2017">
                  <c:v>63.089567125753319</c:v>
                </c:pt>
                <c:pt idx="2018">
                  <c:v>63.075171265963021</c:v>
                </c:pt>
                <c:pt idx="2019">
                  <c:v>63.061118872798218</c:v>
                </c:pt>
                <c:pt idx="2020">
                  <c:v>63.047411052045547</c:v>
                </c:pt>
                <c:pt idx="2021">
                  <c:v>63.034048894741119</c:v>
                </c:pt>
                <c:pt idx="2022">
                  <c:v>63.021033477070816</c:v>
                </c:pt>
                <c:pt idx="2023">
                  <c:v>63.008365860268825</c:v>
                </c:pt>
                <c:pt idx="2024">
                  <c:v>62.996047090520037</c:v>
                </c:pt>
                <c:pt idx="2025">
                  <c:v>62.984078198864253</c:v>
                </c:pt>
                <c:pt idx="2026">
                  <c:v>62.972460201098443</c:v>
                </c:pt>
                <c:pt idx="2027">
                  <c:v>62.961194097684441</c:v>
                </c:pt>
                <c:pt idx="2028">
                  <c:v>62.950280873655871</c:v>
                </c:pt>
                <c:pt idx="2029">
                  <c:v>62.939721498526865</c:v>
                </c:pt>
                <c:pt idx="2030">
                  <c:v>62.929516926202126</c:v>
                </c:pt>
                <c:pt idx="2031">
                  <c:v>62.919668094890099</c:v>
                </c:pt>
                <c:pt idx="2032">
                  <c:v>62.910175927014407</c:v>
                </c:pt>
                <c:pt idx="2033">
                  <c:v>62.901041329130223</c:v>
                </c:pt>
                <c:pt idx="2034">
                  <c:v>62.892265191840153</c:v>
                </c:pt>
                <c:pt idx="2035">
                  <c:v>62.883848389711588</c:v>
                </c:pt>
                <c:pt idx="2036">
                  <c:v>62.875791781197137</c:v>
                </c:pt>
                <c:pt idx="2037">
                  <c:v>62.868096208554761</c:v>
                </c:pt>
                <c:pt idx="2038">
                  <c:v>62.860762497771418</c:v>
                </c:pt>
                <c:pt idx="2039">
                  <c:v>62.853791458485873</c:v>
                </c:pt>
                <c:pt idx="2040">
                  <c:v>62.84718388391461</c:v>
                </c:pt>
                <c:pt idx="2041">
                  <c:v>62.840940550780374</c:v>
                </c:pt>
                <c:pt idx="2042">
                  <c:v>62.835062219239376</c:v>
                </c:pt>
                <c:pt idx="2043">
                  <c:v>62.829549632812459</c:v>
                </c:pt>
                <c:pt idx="2044">
                  <c:v>62.82440351831832</c:v>
                </c:pt>
                <c:pt idx="2045">
                  <c:v>62.819624585805002</c:v>
                </c:pt>
                <c:pt idx="2046">
                  <c:v>62.815213528486865</c:v>
                </c:pt>
                <c:pt idx="2047">
                  <c:v>62.811171022680867</c:v>
                </c:pt>
                <c:pt idx="2048">
                  <c:v>62.807497727744803</c:v>
                </c:pt>
                <c:pt idx="2049">
                  <c:v>62.804194286019111</c:v>
                </c:pt>
                <c:pt idx="2050">
                  <c:v>62.801261322766436</c:v>
                </c:pt>
                <c:pt idx="2051">
                  <c:v>62.798699446116899</c:v>
                </c:pt>
                <c:pt idx="2052">
                  <c:v>62.796509247013191</c:v>
                </c:pt>
                <c:pt idx="2053">
                  <c:v>62.79469129915617</c:v>
                </c:pt>
                <c:pt idx="2054">
                  <c:v>62.793246158954474</c:v>
                </c:pt>
                <c:pt idx="2055">
                  <c:v>62.792174365475219</c:v>
                </c:pt>
                <c:pt idx="2056">
                  <c:v>62.791476440394192</c:v>
                </c:pt>
                <c:pt idx="2057">
                  <c:v>62.791152887950986</c:v>
                </c:pt>
                <c:pt idx="2058">
                  <c:v>62.791204194903315</c:v>
                </c:pt>
                <c:pt idx="2059">
                  <c:v>62.79163083048465</c:v>
                </c:pt>
                <c:pt idx="2060">
                  <c:v>62.79243324636316</c:v>
                </c:pt>
                <c:pt idx="2061">
                  <c:v>62.79361187660065</c:v>
                </c:pt>
                <c:pt idx="2062">
                  <c:v>62.795167137616048</c:v>
                </c:pt>
                <c:pt idx="2063">
                  <c:v>62.797099428149451</c:v>
                </c:pt>
                <c:pt idx="2064">
                  <c:v>62.799409129225339</c:v>
                </c:pt>
                <c:pt idx="2065">
                  <c:v>62.802096604123136</c:v>
                </c:pt>
                <c:pt idx="2066">
                  <c:v>62.805162198344092</c:v>
                </c:pt>
                <c:pt idx="2067">
                  <c:v>62.808606239581778</c:v>
                </c:pt>
                <c:pt idx="2068">
                  <c:v>62.81242903769602</c:v>
                </c:pt>
                <c:pt idx="2069">
                  <c:v>62.816630884685239</c:v>
                </c:pt>
                <c:pt idx="2070">
                  <c:v>62.821212054664088</c:v>
                </c:pt>
                <c:pt idx="2071">
                  <c:v>62.826172803840549</c:v>
                </c:pt>
                <c:pt idx="2072">
                  <c:v>62.831513370493923</c:v>
                </c:pt>
                <c:pt idx="2073">
                  <c:v>62.837233974958068</c:v>
                </c:pt>
                <c:pt idx="2074">
                  <c:v>62.843334819602873</c:v>
                </c:pt>
                <c:pt idx="2075">
                  <c:v>62.849816088818983</c:v>
                </c:pt>
                <c:pt idx="2076">
                  <c:v>62.856677949004776</c:v>
                </c:pt>
                <c:pt idx="2077">
                  <c:v>62.863920548553679</c:v>
                </c:pt>
                <c:pt idx="2078">
                  <c:v>62.871544017844457</c:v>
                </c:pt>
                <c:pt idx="2079">
                  <c:v>62.879548469232077</c:v>
                </c:pt>
                <c:pt idx="2080">
                  <c:v>62.887933997042069</c:v>
                </c:pt>
                <c:pt idx="2081">
                  <c:v>62.896700677564638</c:v>
                </c:pt>
                <c:pt idx="2082">
                  <c:v>62.905848569051741</c:v>
                </c:pt>
                <c:pt idx="2083">
                  <c:v>62.915377711716047</c:v>
                </c:pt>
                <c:pt idx="2084">
                  <c:v>62.925288127729885</c:v>
                </c:pt>
                <c:pt idx="2085">
                  <c:v>62.9355798212287</c:v>
                </c:pt>
                <c:pt idx="2086">
                  <c:v>62.946252778314047</c:v>
                </c:pt>
                <c:pt idx="2087">
                  <c:v>62.957306967058585</c:v>
                </c:pt>
                <c:pt idx="2088">
                  <c:v>62.968742337514541</c:v>
                </c:pt>
                <c:pt idx="2089">
                  <c:v>62.980558821721459</c:v>
                </c:pt>
                <c:pt idx="2090">
                  <c:v>62.992756333716855</c:v>
                </c:pt>
                <c:pt idx="2091">
                  <c:v>63.005334769550061</c:v>
                </c:pt>
                <c:pt idx="2092">
                  <c:v>63.01829400729352</c:v>
                </c:pt>
                <c:pt idx="2093">
                  <c:v>63.031633907061746</c:v>
                </c:pt>
                <c:pt idx="2094">
                  <c:v>63.045354311026841</c:v>
                </c:pt>
                <c:pt idx="2095">
                  <c:v>63.059455043437737</c:v>
                </c:pt>
                <c:pt idx="2096">
                  <c:v>63.073935910642433</c:v>
                </c:pt>
                <c:pt idx="2097">
                  <c:v>63.08879670110916</c:v>
                </c:pt>
                <c:pt idx="2098">
                  <c:v>63.10403718545119</c:v>
                </c:pt>
                <c:pt idx="2099">
                  <c:v>63.119657116454164</c:v>
                </c:pt>
                <c:pt idx="2100">
                  <c:v>63.135656229101002</c:v>
                </c:pt>
                <c:pt idx="2101">
                  <c:v>63.152034240604934</c:v>
                </c:pt>
                <c:pt idx="2102">
                  <c:v>63.168790850437048</c:v>
                </c:pt>
                <c:pt idx="2103">
                  <c:v>63.185925740361725</c:v>
                </c:pt>
                <c:pt idx="2104">
                  <c:v>63.203438574469075</c:v>
                </c:pt>
                <c:pt idx="2105">
                  <c:v>63.221328999212801</c:v>
                </c:pt>
                <c:pt idx="2106">
                  <c:v>63.239596643446689</c:v>
                </c:pt>
                <c:pt idx="2107">
                  <c:v>63.258241118464994</c:v>
                </c:pt>
                <c:pt idx="2108">
                  <c:v>63.277262018042009</c:v>
                </c:pt>
                <c:pt idx="2109">
                  <c:v>63.296658918477007</c:v>
                </c:pt>
                <c:pt idx="2110">
                  <c:v>63.316431378636324</c:v>
                </c:pt>
                <c:pt idx="2111">
                  <c:v>63.336578940000706</c:v>
                </c:pt>
                <c:pt idx="2112">
                  <c:v>63.357101126712351</c:v>
                </c:pt>
                <c:pt idx="2113">
                  <c:v>63.377997445624416</c:v>
                </c:pt>
                <c:pt idx="2114">
                  <c:v>63.399267386351397</c:v>
                </c:pt>
                <c:pt idx="2115">
                  <c:v>63.420910421321963</c:v>
                </c:pt>
                <c:pt idx="2116">
                  <c:v>63.442926005832646</c:v>
                </c:pt>
                <c:pt idx="2117">
                  <c:v>63.465313578103562</c:v>
                </c:pt>
                <c:pt idx="2118">
                  <c:v>63.488072559335038</c:v>
                </c:pt>
                <c:pt idx="2119">
                  <c:v>63.511202353767175</c:v>
                </c:pt>
                <c:pt idx="2120">
                  <c:v>63.534702348739032</c:v>
                </c:pt>
                <c:pt idx="2121">
                  <c:v>63.558571914751582</c:v>
                </c:pt>
                <c:pt idx="2122">
                  <c:v>63.582810405530324</c:v>
                </c:pt>
                <c:pt idx="2123">
                  <c:v>63.607417158089646</c:v>
                </c:pt>
                <c:pt idx="2124">
                  <c:v>63.632391492800167</c:v>
                </c:pt>
                <c:pt idx="2125">
                  <c:v>63.657732713456525</c:v>
                </c:pt>
                <c:pt idx="2126">
                  <c:v>63.683440107344808</c:v>
                </c:pt>
                <c:pt idx="2127">
                  <c:v>63.709512945317002</c:v>
                </c:pt>
                <c:pt idx="2128">
                  <c:v>63.735950481859703</c:v>
                </c:pt>
                <c:pt idx="2129">
                  <c:v>63.762751955169435</c:v>
                </c:pt>
                <c:pt idx="2130">
                  <c:v>63.789916587228277</c:v>
                </c:pt>
                <c:pt idx="2131">
                  <c:v>63.817443583879609</c:v>
                </c:pt>
                <c:pt idx="2132">
                  <c:v>63.845332134906229</c:v>
                </c:pt>
                <c:pt idx="2133">
                  <c:v>63.873581414110959</c:v>
                </c:pt>
                <c:pt idx="2134">
                  <c:v>63.902190579395565</c:v>
                </c:pt>
                <c:pt idx="2135">
                  <c:v>63.931158772844924</c:v>
                </c:pt>
                <c:pt idx="2136">
                  <c:v>63.960485120809096</c:v>
                </c:pt>
                <c:pt idx="2137">
                  <c:v>63.990168733989563</c:v>
                </c:pt>
                <c:pt idx="2138">
                  <c:v>64.020208707524105</c:v>
                </c:pt>
                <c:pt idx="2139">
                  <c:v>64.050604121076077</c:v>
                </c:pt>
                <c:pt idx="2140">
                  <c:v>64.081354038922399</c:v>
                </c:pt>
                <c:pt idx="2141">
                  <c:v>64.112457510043626</c:v>
                </c:pt>
                <c:pt idx="2142">
                  <c:v>64.143913568216561</c:v>
                </c:pt>
                <c:pt idx="2143">
                  <c:v>64.175721232105658</c:v>
                </c:pt>
                <c:pt idx="2144">
                  <c:v>64.207879505358605</c:v>
                </c:pt>
                <c:pt idx="2145">
                  <c:v>64.24038737670044</c:v>
                </c:pt>
                <c:pt idx="2146">
                  <c:v>64.273243820030757</c:v>
                </c:pt>
                <c:pt idx="2147">
                  <c:v>64.306447794521048</c:v>
                </c:pt>
                <c:pt idx="2148">
                  <c:v>64.339998244714593</c:v>
                </c:pt>
                <c:pt idx="2149">
                  <c:v>64.373894100625208</c:v>
                </c:pt>
                <c:pt idx="2150">
                  <c:v>64.408134277839707</c:v>
                </c:pt>
                <c:pt idx="2151">
                  <c:v>64.442717677619967</c:v>
                </c:pt>
                <c:pt idx="2152">
                  <c:v>64.477643187006521</c:v>
                </c:pt>
                <c:pt idx="2153">
                  <c:v>64.512909678923208</c:v>
                </c:pt>
                <c:pt idx="2154">
                  <c:v>64.548516012283088</c:v>
                </c:pt>
                <c:pt idx="2155">
                  <c:v>64.584461032095007</c:v>
                </c:pt>
                <c:pt idx="2156">
                  <c:v>64.620743569572056</c:v>
                </c:pt>
                <c:pt idx="2157">
                  <c:v>64.657362442240597</c:v>
                </c:pt>
                <c:pt idx="2158">
                  <c:v>64.69431645404913</c:v>
                </c:pt>
                <c:pt idx="2159">
                  <c:v>64.731604395480986</c:v>
                </c:pt>
                <c:pt idx="2160">
                  <c:v>64.769225043664747</c:v>
                </c:pt>
                <c:pt idx="2161">
                  <c:v>64.807177162488799</c:v>
                </c:pt>
                <c:pt idx="2162">
                  <c:v>64.845459502713467</c:v>
                </c:pt>
                <c:pt idx="2163">
                  <c:v>64.884070802087336</c:v>
                </c:pt>
                <c:pt idx="2164">
                  <c:v>64.923009785462455</c:v>
                </c:pt>
                <c:pt idx="2165">
                  <c:v>64.96227516491075</c:v>
                </c:pt>
                <c:pt idx="2166">
                  <c:v>65.001865639842009</c:v>
                </c:pt>
                <c:pt idx="2167">
                  <c:v>65.041779897121927</c:v>
                </c:pt>
                <c:pt idx="2168">
                  <c:v>65.082016611191051</c:v>
                </c:pt>
                <c:pt idx="2169">
                  <c:v>65.122574444185503</c:v>
                </c:pt>
                <c:pt idx="2170">
                  <c:v>65.163452046057216</c:v>
                </c:pt>
                <c:pt idx="2171">
                  <c:v>65.204648054695696</c:v>
                </c:pt>
                <c:pt idx="2172">
                  <c:v>65.246161096050102</c:v>
                </c:pt>
                <c:pt idx="2173">
                  <c:v>65.287989784252446</c:v>
                </c:pt>
                <c:pt idx="2174">
                  <c:v>65.330132721740952</c:v>
                </c:pt>
                <c:pt idx="2175">
                  <c:v>65.372588499386083</c:v>
                </c:pt>
                <c:pt idx="2176">
                  <c:v>65.415355696612451</c:v>
                </c:pt>
                <c:pt idx="2177">
                  <c:v>65.458432881527315</c:v>
                </c:pt>
                <c:pt idx="2178">
                  <c:v>65.501818611046332</c:v>
                </c:pt>
                <c:pt idx="2179">
                  <c:v>65.545511431018809</c:v>
                </c:pt>
                <c:pt idx="2180">
                  <c:v>65.589509876357681</c:v>
                </c:pt>
                <c:pt idx="2181">
                  <c:v>65.633812471164717</c:v>
                </c:pt>
                <c:pt idx="2182">
                  <c:v>65.678417728862229</c:v>
                </c:pt>
                <c:pt idx="2183">
                  <c:v>65.723324152319051</c:v>
                </c:pt>
                <c:pt idx="2184">
                  <c:v>65.768530233981522</c:v>
                </c:pt>
                <c:pt idx="2185">
                  <c:v>65.814034456004165</c:v>
                </c:pt>
                <c:pt idx="2186">
                  <c:v>65.859835290378243</c:v>
                </c:pt>
                <c:pt idx="2187">
                  <c:v>65.905931199063332</c:v>
                </c:pt>
                <c:pt idx="2188">
                  <c:v>65.952320634118806</c:v>
                </c:pt>
                <c:pt idx="2189">
                  <c:v>65.999002037835311</c:v>
                </c:pt>
                <c:pt idx="2190">
                  <c:v>66.045973842865862</c:v>
                </c:pt>
                <c:pt idx="2191">
                  <c:v>66.093234472358461</c:v>
                </c:pt>
                <c:pt idx="2192">
                  <c:v>66.140782340088634</c:v>
                </c:pt>
                <c:pt idx="2193">
                  <c:v>66.188615850592313</c:v>
                </c:pt>
                <c:pt idx="2194">
                  <c:v>66.236733399297023</c:v>
                </c:pt>
                <c:pt idx="2195">
                  <c:v>66.285133372656887</c:v>
                </c:pt>
                <c:pt idx="2196">
                  <c:v>66.333814148285654</c:v>
                </c:pt>
                <c:pt idx="2197">
                  <c:v>66.38277409508936</c:v>
                </c:pt>
                <c:pt idx="2198">
                  <c:v>66.432011573399521</c:v>
                </c:pt>
                <c:pt idx="2199">
                  <c:v>66.481524935108325</c:v>
                </c:pt>
                <c:pt idx="2200">
                  <c:v>66.531312523800509</c:v>
                </c:pt>
                <c:pt idx="2201">
                  <c:v>66.581372674888271</c:v>
                </c:pt>
                <c:pt idx="2202">
                  <c:v>66.631703715745445</c:v>
                </c:pt>
                <c:pt idx="2203">
                  <c:v>66.682303965839452</c:v>
                </c:pt>
                <c:pt idx="2204">
                  <c:v>66.733171736866694</c:v>
                </c:pt>
                <c:pt idx="2205">
                  <c:v>66.784305332885708</c:v>
                </c:pt>
                <c:pt idx="2206">
                  <c:v>66.835703050450633</c:v>
                </c:pt>
                <c:pt idx="2207">
                  <c:v>66.887363178744536</c:v>
                </c:pt>
                <c:pt idx="2208">
                  <c:v>66.939283999713268</c:v>
                </c:pt>
                <c:pt idx="2209">
                  <c:v>66.991463788198288</c:v>
                </c:pt>
                <c:pt idx="2210">
                  <c:v>67.043900812069722</c:v>
                </c:pt>
                <c:pt idx="2211">
                  <c:v>67.096593332358907</c:v>
                </c:pt>
                <c:pt idx="2212">
                  <c:v>67.149539603391219</c:v>
                </c:pt>
                <c:pt idx="2213">
                  <c:v>67.202737872918178</c:v>
                </c:pt>
                <c:pt idx="2214">
                  <c:v>67.256186382249794</c:v>
                </c:pt>
                <c:pt idx="2215">
                  <c:v>67.309883366385094</c:v>
                </c:pt>
                <c:pt idx="2216">
                  <c:v>67.363827054144707</c:v>
                </c:pt>
                <c:pt idx="2217">
                  <c:v>67.418015668301052</c:v>
                </c:pt>
                <c:pt idx="2218">
                  <c:v>67.472447425708481</c:v>
                </c:pt>
                <c:pt idx="2219">
                  <c:v>67.527120537434186</c:v>
                </c:pt>
                <c:pt idx="2220">
                  <c:v>67.582033208887481</c:v>
                </c:pt>
                <c:pt idx="2221">
                  <c:v>67.63718363994856</c:v>
                </c:pt>
                <c:pt idx="2222">
                  <c:v>67.692570025097083</c:v>
                </c:pt>
                <c:pt idx="2223">
                  <c:v>67.748190553539999</c:v>
                </c:pt>
                <c:pt idx="2224">
                  <c:v>67.804043409340764</c:v>
                </c:pt>
                <c:pt idx="2225">
                  <c:v>67.860126771543847</c:v>
                </c:pt>
                <c:pt idx="2226">
                  <c:v>67.916438814301671</c:v>
                </c:pt>
                <c:pt idx="2227">
                  <c:v>67.972977707001291</c:v>
                </c:pt>
                <c:pt idx="2228">
                  <c:v>68.029741614388243</c:v>
                </c:pt>
                <c:pt idx="2229">
                  <c:v>68.086728696690358</c:v>
                </c:pt>
                <c:pt idx="2230">
                  <c:v>68.143937109742467</c:v>
                </c:pt>
                <c:pt idx="2231">
                  <c:v>68.2013650051084</c:v>
                </c:pt>
                <c:pt idx="2232">
                  <c:v>68.259010530202687</c:v>
                </c:pt>
                <c:pt idx="2233">
                  <c:v>68.316871828412104</c:v>
                </c:pt>
                <c:pt idx="2234">
                  <c:v>68.374947039215641</c:v>
                </c:pt>
                <c:pt idx="2235">
                  <c:v>68.433234298303645</c:v>
                </c:pt>
                <c:pt idx="2236">
                  <c:v>68.491731737697435</c:v>
                </c:pt>
                <c:pt idx="2237">
                  <c:v>68.550437485865231</c:v>
                </c:pt>
                <c:pt idx="2238">
                  <c:v>68.609349667839879</c:v>
                </c:pt>
                <c:pt idx="2239">
                  <c:v>68.668466405333973</c:v>
                </c:pt>
                <c:pt idx="2240">
                  <c:v>68.727785816855089</c:v>
                </c:pt>
                <c:pt idx="2241">
                  <c:v>68.787306017818452</c:v>
                </c:pt>
                <c:pt idx="2242">
                  <c:v>68.847025120660049</c:v>
                </c:pt>
                <c:pt idx="2243">
                  <c:v>68.906941234948334</c:v>
                </c:pt>
                <c:pt idx="2244">
                  <c:v>68.967052467493517</c:v>
                </c:pt>
                <c:pt idx="2245">
                  <c:v>69.027356922458367</c:v>
                </c:pt>
                <c:pt idx="2246">
                  <c:v>69.087852701464513</c:v>
                </c:pt>
                <c:pt idx="2247">
                  <c:v>69.148537903700273</c:v>
                </c:pt>
                <c:pt idx="2248">
                  <c:v>69.209410626026482</c:v>
                </c:pt>
                <c:pt idx="2249">
                  <c:v>69.270468963080418</c:v>
                </c:pt>
                <c:pt idx="2250">
                  <c:v>69.3317110073789</c:v>
                </c:pt>
                <c:pt idx="2251">
                  <c:v>69.393134849420292</c:v>
                </c:pt>
                <c:pt idx="2252">
                  <c:v>69.454738577784596</c:v>
                </c:pt>
                <c:pt idx="2253">
                  <c:v>69.516520279233518</c:v>
                </c:pt>
                <c:pt idx="2254">
                  <c:v>69.578478038807603</c:v>
                </c:pt>
                <c:pt idx="2255">
                  <c:v>69.640609939922442</c:v>
                </c:pt>
                <c:pt idx="2256">
                  <c:v>69.702914064464721</c:v>
                </c:pt>
                <c:pt idx="2257">
                  <c:v>69.765388492883929</c:v>
                </c:pt>
                <c:pt idx="2258">
                  <c:v>69.828031304286199</c:v>
                </c:pt>
                <c:pt idx="2259">
                  <c:v>69.890840576523971</c:v>
                </c:pt>
                <c:pt idx="2260">
                  <c:v>69.953814386285231</c:v>
                </c:pt>
                <c:pt idx="2261">
                  <c:v>70.016950809181665</c:v>
                </c:pt>
                <c:pt idx="2262">
                  <c:v>70.080247919832317</c:v>
                </c:pt>
                <c:pt idx="2263">
                  <c:v>70.143703791951793</c:v>
                </c:pt>
                <c:pt idx="2264">
                  <c:v>70.207316498428582</c:v>
                </c:pt>
                <c:pt idx="2265">
                  <c:v>70.271084111410289</c:v>
                </c:pt>
                <c:pt idx="2266">
                  <c:v>70.335004702379365</c:v>
                </c:pt>
                <c:pt idx="2267">
                  <c:v>70.39907634223357</c:v>
                </c:pt>
                <c:pt idx="2268">
                  <c:v>70.463297101360638</c:v>
                </c:pt>
                <c:pt idx="2269">
                  <c:v>70.52766504971305</c:v>
                </c:pt>
                <c:pt idx="2270">
                  <c:v>70.592178256879748</c:v>
                </c:pt>
                <c:pt idx="2271">
                  <c:v>70.656834792158719</c:v>
                </c:pt>
                <c:pt idx="2272">
                  <c:v>70.721632724623646</c:v>
                </c:pt>
                <c:pt idx="2273">
                  <c:v>70.786570123192178</c:v>
                </c:pt>
                <c:pt idx="2274">
                  <c:v>70.851645056691481</c:v>
                </c:pt>
                <c:pt idx="2275">
                  <c:v>70.916855593920687</c:v>
                </c:pt>
                <c:pt idx="2276">
                  <c:v>70.98219980371374</c:v>
                </c:pt>
                <c:pt idx="2277">
                  <c:v>71.04767575499676</c:v>
                </c:pt>
                <c:pt idx="2278">
                  <c:v>71.11328151684782</c:v>
                </c:pt>
                <c:pt idx="2279">
                  <c:v>71.179015158551778</c:v>
                </c:pt>
                <c:pt idx="2280">
                  <c:v>71.24487474965315</c:v>
                </c:pt>
                <c:pt idx="2281">
                  <c:v>71.310858360008751</c:v>
                </c:pt>
                <c:pt idx="2282">
                  <c:v>71.376964059837547</c:v>
                </c:pt>
                <c:pt idx="2283">
                  <c:v>71.443189919766681</c:v>
                </c:pt>
                <c:pt idx="2284">
                  <c:v>71.509534010879037</c:v>
                </c:pt>
                <c:pt idx="2285">
                  <c:v>71.575994404754482</c:v>
                </c:pt>
                <c:pt idx="2286">
                  <c:v>71.642569173512854</c:v>
                </c:pt>
                <c:pt idx="2287">
                  <c:v>71.7092563898523</c:v>
                </c:pt>
                <c:pt idx="2288">
                  <c:v>71.776054127086113</c:v>
                </c:pt>
                <c:pt idx="2289">
                  <c:v>71.842960459177789</c:v>
                </c:pt>
                <c:pt idx="2290">
                  <c:v>71.909973460773855</c:v>
                </c:pt>
                <c:pt idx="2291">
                  <c:v>71.977091207234054</c:v>
                </c:pt>
                <c:pt idx="2292">
                  <c:v>72.044311774658183</c:v>
                </c:pt>
                <c:pt idx="2293">
                  <c:v>72.111633239914852</c:v>
                </c:pt>
                <c:pt idx="2294">
                  <c:v>72.179053680661355</c:v>
                </c:pt>
                <c:pt idx="2295">
                  <c:v>72.2465711753687</c:v>
                </c:pt>
                <c:pt idx="2296">
                  <c:v>72.314183803337087</c:v>
                </c:pt>
                <c:pt idx="2297">
                  <c:v>72.381889644715358</c:v>
                </c:pt>
                <c:pt idx="2298">
                  <c:v>72.449686780513133</c:v>
                </c:pt>
                <c:pt idx="2299">
                  <c:v>72.517573292613548</c:v>
                </c:pt>
                <c:pt idx="2300">
                  <c:v>72.585547263782772</c:v>
                </c:pt>
                <c:pt idx="2301">
                  <c:v>72.65360677767589</c:v>
                </c:pt>
                <c:pt idx="2302">
                  <c:v>72.721749918843599</c:v>
                </c:pt>
                <c:pt idx="2303">
                  <c:v>72.789974772732052</c:v>
                </c:pt>
                <c:pt idx="2304">
                  <c:v>72.858279425683534</c:v>
                </c:pt>
                <c:pt idx="2305">
                  <c:v>72.926661964932734</c:v>
                </c:pt>
                <c:pt idx="2306">
                  <c:v>72.995120478603241</c:v>
                </c:pt>
                <c:pt idx="2307">
                  <c:v>73.06365305569679</c:v>
                </c:pt>
                <c:pt idx="2308">
                  <c:v>73.132257786084239</c:v>
                </c:pt>
                <c:pt idx="2309">
                  <c:v>73.20093276049289</c:v>
                </c:pt>
                <c:pt idx="2310">
                  <c:v>73.269676070488771</c:v>
                </c:pt>
                <c:pt idx="2311">
                  <c:v>73.338485808460845</c:v>
                </c:pt>
                <c:pt idx="2312">
                  <c:v>73.407360067596954</c:v>
                </c:pt>
                <c:pt idx="2313">
                  <c:v>73.476296941862515</c:v>
                </c:pt>
                <c:pt idx="2314">
                  <c:v>73.545294525973006</c:v>
                </c:pt>
                <c:pt idx="2315">
                  <c:v>73.614350915364426</c:v>
                </c:pt>
                <c:pt idx="2316">
                  <c:v>73.683464206163052</c:v>
                </c:pt>
                <c:pt idx="2317">
                  <c:v>73.752632495148632</c:v>
                </c:pt>
                <c:pt idx="2318">
                  <c:v>73.82185387971866</c:v>
                </c:pt>
                <c:pt idx="2319">
                  <c:v>73.891126457847477</c:v>
                </c:pt>
                <c:pt idx="2320">
                  <c:v>73.960448328043114</c:v>
                </c:pt>
                <c:pt idx="2321">
                  <c:v>74.029817589301715</c:v>
                </c:pt>
                <c:pt idx="2322">
                  <c:v>74.099232341059107</c:v>
                </c:pt>
                <c:pt idx="2323">
                  <c:v>74.168690683138507</c:v>
                </c:pt>
                <c:pt idx="2324">
                  <c:v>74.238190715696803</c:v>
                </c:pt>
                <c:pt idx="2325">
                  <c:v>74.307730539166286</c:v>
                </c:pt>
                <c:pt idx="2326">
                  <c:v>74.377308254195043</c:v>
                </c:pt>
                <c:pt idx="2327">
                  <c:v>74.446921961583783</c:v>
                </c:pt>
                <c:pt idx="2328">
                  <c:v>74.516569762218481</c:v>
                </c:pt>
                <c:pt idx="2329">
                  <c:v>74.586249757002491</c:v>
                </c:pt>
                <c:pt idx="2330">
                  <c:v>74.655960046783278</c:v>
                </c:pt>
                <c:pt idx="2331">
                  <c:v>74.725698732277053</c:v>
                </c:pt>
                <c:pt idx="2332">
                  <c:v>74.795463913990446</c:v>
                </c:pt>
                <c:pt idx="2333">
                  <c:v>74.865253692140016</c:v>
                </c:pt>
                <c:pt idx="2334">
                  <c:v>74.935066166565264</c:v>
                </c:pt>
                <c:pt idx="2335">
                  <c:v>75.004899436643001</c:v>
                </c:pt>
                <c:pt idx="2336">
                  <c:v>75.074751601195914</c:v>
                </c:pt>
                <c:pt idx="2337">
                  <c:v>75.144620758397821</c:v>
                </c:pt>
                <c:pt idx="2338">
                  <c:v>75.214505005675562</c:v>
                </c:pt>
                <c:pt idx="2339">
                  <c:v>75.284402439610957</c:v>
                </c:pt>
                <c:pt idx="2340">
                  <c:v>75.354311155834424</c:v>
                </c:pt>
                <c:pt idx="2341">
                  <c:v>75.424229248918792</c:v>
                </c:pt>
                <c:pt idx="2342">
                  <c:v>75.494154812268732</c:v>
                </c:pt>
                <c:pt idx="2343">
                  <c:v>75.564085938007594</c:v>
                </c:pt>
                <c:pt idx="2344">
                  <c:v>75.634020716857989</c:v>
                </c:pt>
                <c:pt idx="2345">
                  <c:v>75.703957238024771</c:v>
                </c:pt>
                <c:pt idx="2346">
                  <c:v>75.773893589067228</c:v>
                </c:pt>
                <c:pt idx="2347">
                  <c:v>75.843827855774876</c:v>
                </c:pt>
                <c:pt idx="2348">
                  <c:v>75.913758122033741</c:v>
                </c:pt>
                <c:pt idx="2349">
                  <c:v>75.983682469693875</c:v>
                </c:pt>
                <c:pt idx="2350">
                  <c:v>76.053598978430784</c:v>
                </c:pt>
                <c:pt idx="2351">
                  <c:v>76.123505725603664</c:v>
                </c:pt>
                <c:pt idx="2352">
                  <c:v>76.193400786109748</c:v>
                </c:pt>
                <c:pt idx="2353">
                  <c:v>76.263282232237088</c:v>
                </c:pt>
                <c:pt idx="2354">
                  <c:v>76.333148133511003</c:v>
                </c:pt>
                <c:pt idx="2355">
                  <c:v>76.402996556537317</c:v>
                </c:pt>
                <c:pt idx="2356">
                  <c:v>76.472825564844314</c:v>
                </c:pt>
                <c:pt idx="2357">
                  <c:v>76.542633218717484</c:v>
                </c:pt>
                <c:pt idx="2358">
                  <c:v>76.612417575032779</c:v>
                </c:pt>
                <c:pt idx="2359">
                  <c:v>76.682176687086383</c:v>
                </c:pt>
                <c:pt idx="2360">
                  <c:v>76.751908604416982</c:v>
                </c:pt>
                <c:pt idx="2361">
                  <c:v>76.821611372629789</c:v>
                </c:pt>
                <c:pt idx="2362">
                  <c:v>76.891283033211451</c:v>
                </c:pt>
                <c:pt idx="2363">
                  <c:v>76.960921623344717</c:v>
                </c:pt>
                <c:pt idx="2364">
                  <c:v>77.03052517571615</c:v>
                </c:pt>
                <c:pt idx="2365">
                  <c:v>77.100091718322247</c:v>
                </c:pt>
                <c:pt idx="2366">
                  <c:v>77.16961927426982</c:v>
                </c:pt>
                <c:pt idx="2367">
                  <c:v>77.239105861573435</c:v>
                </c:pt>
                <c:pt idx="2368">
                  <c:v>77.308549492947307</c:v>
                </c:pt>
                <c:pt idx="2369">
                  <c:v>77.377948175594412</c:v>
                </c:pt>
                <c:pt idx="2370">
                  <c:v>77.44729991099021</c:v>
                </c:pt>
                <c:pt idx="2371">
                  <c:v>77.516602694663106</c:v>
                </c:pt>
                <c:pt idx="2372">
                  <c:v>77.58585451597007</c:v>
                </c:pt>
                <c:pt idx="2373">
                  <c:v>77.655053357866436</c:v>
                </c:pt>
                <c:pt idx="2374">
                  <c:v>77.724197196674709</c:v>
                </c:pt>
                <c:pt idx="2375">
                  <c:v>77.793284001845265</c:v>
                </c:pt>
                <c:pt idx="2376">
                  <c:v>77.862311735714869</c:v>
                </c:pt>
                <c:pt idx="2377">
                  <c:v>77.931278353259188</c:v>
                </c:pt>
                <c:pt idx="2378">
                  <c:v>78.000181801842473</c:v>
                </c:pt>
                <c:pt idx="2379">
                  <c:v>78.069020020959499</c:v>
                </c:pt>
                <c:pt idx="2380">
                  <c:v>78.137790941976604</c:v>
                </c:pt>
                <c:pt idx="2381">
                  <c:v>78.206492487864196</c:v>
                </c:pt>
                <c:pt idx="2382">
                  <c:v>78.275122572928055</c:v>
                </c:pt>
                <c:pt idx="2383">
                  <c:v>78.34367910253178</c:v>
                </c:pt>
                <c:pt idx="2384">
                  <c:v>78.41215997281806</c:v>
                </c:pt>
                <c:pt idx="2385">
                  <c:v>78.480563070421823</c:v>
                </c:pt>
                <c:pt idx="2386">
                  <c:v>78.548886272181178</c:v>
                </c:pt>
                <c:pt idx="2387">
                  <c:v>78.617127444839483</c:v>
                </c:pt>
                <c:pt idx="2388">
                  <c:v>78.685284444746628</c:v>
                </c:pt>
                <c:pt idx="2389">
                  <c:v>78.75335511755128</c:v>
                </c:pt>
                <c:pt idx="2390">
                  <c:v>78.82133729789021</c:v>
                </c:pt>
                <c:pt idx="2391">
                  <c:v>78.88922880907009</c:v>
                </c:pt>
                <c:pt idx="2392">
                  <c:v>78.957027462746453</c:v>
                </c:pt>
                <c:pt idx="2393">
                  <c:v>79.024731058594426</c:v>
                </c:pt>
                <c:pt idx="2394">
                  <c:v>79.092337383975575</c:v>
                </c:pt>
                <c:pt idx="2395">
                  <c:v>79.159844213597395</c:v>
                </c:pt>
                <c:pt idx="2396">
                  <c:v>79.227249309170148</c:v>
                </c:pt>
                <c:pt idx="2397">
                  <c:v>79.294550419053806</c:v>
                </c:pt>
                <c:pt idx="2398">
                  <c:v>79.361745277902017</c:v>
                </c:pt>
                <c:pt idx="2399">
                  <c:v>79.428831606297678</c:v>
                </c:pt>
                <c:pt idx="2400">
                  <c:v>79.49580711038648</c:v>
                </c:pt>
                <c:pt idx="2401">
                  <c:v>79.562669481498048</c:v>
                </c:pt>
                <c:pt idx="2402">
                  <c:v>79.62941639576627</c:v>
                </c:pt>
                <c:pt idx="2403">
                  <c:v>79.696045513741083</c:v>
                </c:pt>
                <c:pt idx="2404">
                  <c:v>79.76255447999344</c:v>
                </c:pt>
                <c:pt idx="2405">
                  <c:v>79.828940922713485</c:v>
                </c:pt>
                <c:pt idx="2406">
                  <c:v>79.895202453303966</c:v>
                </c:pt>
                <c:pt idx="2407">
                  <c:v>79.961336665965234</c:v>
                </c:pt>
                <c:pt idx="2408">
                  <c:v>80.027341137273325</c:v>
                </c:pt>
                <c:pt idx="2409">
                  <c:v>80.093213425751244</c:v>
                </c:pt>
                <c:pt idx="2410">
                  <c:v>80.158951071434956</c:v>
                </c:pt>
                <c:pt idx="2411">
                  <c:v>80.224551595428551</c:v>
                </c:pt>
                <c:pt idx="2412">
                  <c:v>80.290012499455941</c:v>
                </c:pt>
                <c:pt idx="2413">
                  <c:v>80.355331265401929</c:v>
                </c:pt>
                <c:pt idx="2414">
                  <c:v>80.420505354848672</c:v>
                </c:pt>
                <c:pt idx="2415">
                  <c:v>80.485532208601782</c:v>
                </c:pt>
                <c:pt idx="2416">
                  <c:v>80.550409246210805</c:v>
                </c:pt>
                <c:pt idx="2417">
                  <c:v>80.615133865479933</c:v>
                </c:pt>
                <c:pt idx="2418">
                  <c:v>80.679703441972293</c:v>
                </c:pt>
                <c:pt idx="2419">
                  <c:v>80.744115328505686</c:v>
                </c:pt>
                <c:pt idx="2420">
                  <c:v>80.808366854639203</c:v>
                </c:pt>
                <c:pt idx="2421">
                  <c:v>80.872455326151822</c:v>
                </c:pt>
                <c:pt idx="2422">
                  <c:v>80.936378024513701</c:v>
                </c:pt>
                <c:pt idx="2423">
                  <c:v>81.000132206345967</c:v>
                </c:pt>
                <c:pt idx="2424">
                  <c:v>81.063715102875094</c:v>
                </c:pt>
                <c:pt idx="2425">
                  <c:v>81.12712391937508</c:v>
                </c:pt>
                <c:pt idx="2426">
                  <c:v>81.190355834602315</c:v>
                </c:pt>
                <c:pt idx="2427">
                  <c:v>81.253408000222095</c:v>
                </c:pt>
                <c:pt idx="2428">
                  <c:v>81.316277540221961</c:v>
                </c:pt>
                <c:pt idx="2429">
                  <c:v>81.37896155031882</c:v>
                </c:pt>
                <c:pt idx="2430">
                  <c:v>81.441457097355894</c:v>
                </c:pt>
                <c:pt idx="2431">
                  <c:v>81.503761218687515</c:v>
                </c:pt>
                <c:pt idx="2432">
                  <c:v>81.565870921556012</c:v>
                </c:pt>
                <c:pt idx="2433">
                  <c:v>81.627783182457634</c:v>
                </c:pt>
                <c:pt idx="2434">
                  <c:v>81.689494946497078</c:v>
                </c:pt>
                <c:pt idx="2435">
                  <c:v>81.751003126732655</c:v>
                </c:pt>
                <c:pt idx="2436">
                  <c:v>81.812304603509574</c:v>
                </c:pt>
                <c:pt idx="2437">
                  <c:v>81.873396223782066</c:v>
                </c:pt>
                <c:pt idx="2438">
                  <c:v>81.934274800425982</c:v>
                </c:pt>
                <c:pt idx="2439">
                  <c:v>81.994937111536643</c:v>
                </c:pt>
                <c:pt idx="2440">
                  <c:v>82.055379899718247</c:v>
                </c:pt>
                <c:pt idx="2441">
                  <c:v>82.115599871359237</c:v>
                </c:pt>
                <c:pt idx="2442">
                  <c:v>82.175593695897064</c:v>
                </c:pt>
                <c:pt idx="2443">
                  <c:v>82.235358005068946</c:v>
                </c:pt>
                <c:pt idx="2444">
                  <c:v>82.294889392151092</c:v>
                </c:pt>
                <c:pt idx="2445">
                  <c:v>82.354184411185031</c:v>
                </c:pt>
                <c:pt idx="2446">
                  <c:v>82.413239576190705</c:v>
                </c:pt>
                <c:pt idx="2447">
                  <c:v>82.472051360366024</c:v>
                </c:pt>
                <c:pt idx="2448">
                  <c:v>82.530616195273126</c:v>
                </c:pt>
                <c:pt idx="2449">
                  <c:v>82.58893047001088</c:v>
                </c:pt>
                <c:pt idx="2450">
                  <c:v>82.646990530373216</c:v>
                </c:pt>
                <c:pt idx="2451">
                  <c:v>82.704792677992572</c:v>
                </c:pt>
                <c:pt idx="2452">
                  <c:v>82.762333169470438</c:v>
                </c:pt>
                <c:pt idx="2453">
                  <c:v>82.819608215489978</c:v>
                </c:pt>
                <c:pt idx="2454">
                  <c:v>82.876613979916712</c:v>
                </c:pt>
                <c:pt idx="2455">
                  <c:v>82.933346578881498</c:v>
                </c:pt>
                <c:pt idx="2456">
                  <c:v>82.989802079849213</c:v>
                </c:pt>
                <c:pt idx="2457">
                  <c:v>83.045976500669099</c:v>
                </c:pt>
                <c:pt idx="2458">
                  <c:v>83.101865808611421</c:v>
                </c:pt>
                <c:pt idx="2459">
                  <c:v>83.157465919386368</c:v>
                </c:pt>
                <c:pt idx="2460">
                  <c:v>83.212772696144995</c:v>
                </c:pt>
                <c:pt idx="2461">
                  <c:v>83.26778194846338</c:v>
                </c:pt>
                <c:pt idx="2462">
                  <c:v>83.322489431309151</c:v>
                </c:pt>
                <c:pt idx="2463">
                  <c:v>83.37689084399095</c:v>
                </c:pt>
                <c:pt idx="2464">
                  <c:v>83.430981829087429</c:v>
                </c:pt>
                <c:pt idx="2465">
                  <c:v>83.484757971358334</c:v>
                </c:pt>
                <c:pt idx="2466">
                  <c:v>83.538214796637035</c:v>
                </c:pt>
                <c:pt idx="2467">
                  <c:v>83.59134777070264</c:v>
                </c:pt>
                <c:pt idx="2468">
                  <c:v>83.644152298133022</c:v>
                </c:pt>
                <c:pt idx="2469">
                  <c:v>83.696623721135765</c:v>
                </c:pt>
                <c:pt idx="2470">
                  <c:v>83.748757318361015</c:v>
                </c:pt>
                <c:pt idx="2471">
                  <c:v>83.800548303690618</c:v>
                </c:pt>
                <c:pt idx="2472">
                  <c:v>83.851991825007147</c:v>
                </c:pt>
                <c:pt idx="2473">
                  <c:v>83.903082962940502</c:v>
                </c:pt>
                <c:pt idx="2474">
                  <c:v>83.953816729591381</c:v>
                </c:pt>
                <c:pt idx="2475">
                  <c:v>84.004188067233713</c:v>
                </c:pt>
                <c:pt idx="2476">
                  <c:v>84.054191846991131</c:v>
                </c:pt>
                <c:pt idx="2477">
                  <c:v>84.10382286749099</c:v>
                </c:pt>
                <c:pt idx="2478">
                  <c:v>84.153075853494755</c:v>
                </c:pt>
                <c:pt idx="2479">
                  <c:v>84.201945454501853</c:v>
                </c:pt>
                <c:pt idx="2480">
                  <c:v>84.250426243328903</c:v>
                </c:pt>
                <c:pt idx="2481">
                  <c:v>84.298512714663573</c:v>
                </c:pt>
                <c:pt idx="2482">
                  <c:v>84.346199283591929</c:v>
                </c:pt>
                <c:pt idx="2483">
                  <c:v>84.393480284097365</c:v>
                </c:pt>
                <c:pt idx="2484">
                  <c:v>84.440349967533948</c:v>
                </c:pt>
                <c:pt idx="2485">
                  <c:v>84.486802501070486</c:v>
                </c:pt>
                <c:pt idx="2486">
                  <c:v>84.532831966107139</c:v>
                </c:pt>
                <c:pt idx="2487">
                  <c:v>84.578432356661779</c:v>
                </c:pt>
                <c:pt idx="2488">
                  <c:v>84.623597577725675</c:v>
                </c:pt>
                <c:pt idx="2489">
                  <c:v>84.668321443592106</c:v>
                </c:pt>
                <c:pt idx="2490">
                  <c:v>84.712597676149926</c:v>
                </c:pt>
                <c:pt idx="2491">
                  <c:v>84.756419903147702</c:v>
                </c:pt>
                <c:pt idx="2492">
                  <c:v>84.799781656425594</c:v>
                </c:pt>
                <c:pt idx="2493">
                  <c:v>84.842676370113082</c:v>
                </c:pt>
                <c:pt idx="2494">
                  <c:v>84.885097378794242</c:v>
                </c:pt>
                <c:pt idx="2495">
                  <c:v>84.927037915637314</c:v>
                </c:pt>
                <c:pt idx="2496">
                  <c:v>84.968491110490177</c:v>
                </c:pt>
                <c:pt idx="2497">
                  <c:v>85.009449987940172</c:v>
                </c:pt>
                <c:pt idx="2498">
                  <c:v>85.049907465337327</c:v>
                </c:pt>
                <c:pt idx="2499">
                  <c:v>85.08985635077822</c:v>
                </c:pt>
                <c:pt idx="2500">
                  <c:v>85.12928934105571</c:v>
                </c:pt>
                <c:pt idx="2501">
                  <c:v>85.168199019567396</c:v>
                </c:pt>
                <c:pt idx="2502">
                  <c:v>85.206577854183266</c:v>
                </c:pt>
                <c:pt idx="2503">
                  <c:v>85.244418195076562</c:v>
                </c:pt>
                <c:pt idx="2504">
                  <c:v>85.281712272510461</c:v>
                </c:pt>
                <c:pt idx="2505">
                  <c:v>85.318452194582903</c:v>
                </c:pt>
                <c:pt idx="2506">
                  <c:v>85.354629944930849</c:v>
                </c:pt>
                <c:pt idx="2507">
                  <c:v>85.390237380387873</c:v>
                </c:pt>
                <c:pt idx="2508">
                  <c:v>85.425266228599369</c:v>
                </c:pt>
                <c:pt idx="2509">
                  <c:v>85.459708085590322</c:v>
                </c:pt>
                <c:pt idx="2510">
                  <c:v>85.493554413287526</c:v>
                </c:pt>
                <c:pt idx="2511">
                  <c:v>85.526796536995448</c:v>
                </c:pt>
                <c:pt idx="2512">
                  <c:v>85.559425642821139</c:v>
                </c:pt>
                <c:pt idx="2513">
                  <c:v>85.591432775052638</c:v>
                </c:pt>
                <c:pt idx="2514">
                  <c:v>85.622808833485067</c:v>
                </c:pt>
                <c:pt idx="2515">
                  <c:v>85.653544570696482</c:v>
                </c:pt>
                <c:pt idx="2516">
                  <c:v>85.683630589270678</c:v>
                </c:pt>
                <c:pt idx="2517">
                  <c:v>85.713057338967886</c:v>
                </c:pt>
                <c:pt idx="2518">
                  <c:v>85.741815113839266</c:v>
                </c:pt>
                <c:pt idx="2519">
                  <c:v>85.76989404928888</c:v>
                </c:pt>
                <c:pt idx="2520">
                  <c:v>85.797284119075186</c:v>
                </c:pt>
                <c:pt idx="2521">
                  <c:v>85.823975132258141</c:v>
                </c:pt>
                <c:pt idx="2522">
                  <c:v>85.849956730087328</c:v>
                </c:pt>
                <c:pt idx="2523">
                  <c:v>85.875218382828535</c:v>
                </c:pt>
                <c:pt idx="2524">
                  <c:v>85.899749386530644</c:v>
                </c:pt>
                <c:pt idx="2525">
                  <c:v>85.923538859730911</c:v>
                </c:pt>
                <c:pt idx="2526">
                  <c:v>85.946575740096335</c:v>
                </c:pt>
                <c:pt idx="2527">
                  <c:v>85.96884878100046</c:v>
                </c:pt>
                <c:pt idx="2528">
                  <c:v>85.990346548034012</c:v>
                </c:pt>
                <c:pt idx="2529">
                  <c:v>86.011057415451972</c:v>
                </c:pt>
                <c:pt idx="2530">
                  <c:v>86.030969562549373</c:v>
                </c:pt>
                <c:pt idx="2531">
                  <c:v>86.050070969967834</c:v>
                </c:pt>
                <c:pt idx="2532">
                  <c:v>86.068349415935174</c:v>
                </c:pt>
                <c:pt idx="2533">
                  <c:v>86.08579247242929</c:v>
                </c:pt>
                <c:pt idx="2534">
                  <c:v>86.102387501272432</c:v>
                </c:pt>
                <c:pt idx="2535">
                  <c:v>86.118121650150428</c:v>
                </c:pt>
                <c:pt idx="2536">
                  <c:v>86.132981848554479</c:v>
                </c:pt>
                <c:pt idx="2537">
                  <c:v>86.146954803651198</c:v>
                </c:pt>
                <c:pt idx="2538">
                  <c:v>86.160026996069135</c:v>
                </c:pt>
                <c:pt idx="2539">
                  <c:v>86.172184675611732</c:v>
                </c:pt>
                <c:pt idx="2540">
                  <c:v>86.18341385688646</c:v>
                </c:pt>
                <c:pt idx="2541">
                  <c:v>86.193700314853686</c:v>
                </c:pt>
                <c:pt idx="2542">
                  <c:v>86.203029580292593</c:v>
                </c:pt>
                <c:pt idx="2543">
                  <c:v>86.211386935185061</c:v>
                </c:pt>
                <c:pt idx="2544">
                  <c:v>86.218757408010788</c:v>
                </c:pt>
                <c:pt idx="2545">
                  <c:v>86.225125768960254</c:v>
                </c:pt>
                <c:pt idx="2546">
                  <c:v>86.230476525057767</c:v>
                </c:pt>
                <c:pt idx="2547">
                  <c:v>86.234793915196065</c:v>
                </c:pt>
                <c:pt idx="2548">
                  <c:v>86.238061905083129</c:v>
                </c:pt>
                <c:pt idx="2549">
                  <c:v>86.240264182096311</c:v>
                </c:pt>
                <c:pt idx="2550">
                  <c:v>86.241384150046144</c:v>
                </c:pt>
                <c:pt idx="2551">
                  <c:v>86.241404923845835</c:v>
                </c:pt>
                <c:pt idx="2552">
                  <c:v>86.240309324089765</c:v>
                </c:pt>
                <c:pt idx="2553">
                  <c:v>86.238079871533827</c:v>
                </c:pt>
                <c:pt idx="2554">
                  <c:v>86.234698781484212</c:v>
                </c:pt>
                <c:pt idx="2555">
                  <c:v>86.23014795808659</c:v>
                </c:pt>
                <c:pt idx="2556">
                  <c:v>86.224408988520722</c:v>
                </c:pt>
                <c:pt idx="2557">
                  <c:v>86.217463137095535</c:v>
                </c:pt>
                <c:pt idx="2558">
                  <c:v>86.209291339249063</c:v>
                </c:pt>
                <c:pt idx="2559">
                  <c:v>86.199874195445432</c:v>
                </c:pt>
                <c:pt idx="2560">
                  <c:v>86.189191964977425</c:v>
                </c:pt>
                <c:pt idx="2561">
                  <c:v>86.177224559665987</c:v>
                </c:pt>
                <c:pt idx="2562">
                  <c:v>86.163951537463035</c:v>
                </c:pt>
                <c:pt idx="2563">
                  <c:v>86.149352095953617</c:v>
                </c:pt>
                <c:pt idx="2564">
                  <c:v>86.13340506575824</c:v>
                </c:pt>
                <c:pt idx="2565">
                  <c:v>86.116088903837763</c:v>
                </c:pt>
                <c:pt idx="2566">
                  <c:v>86.09738168669854</c:v>
                </c:pt>
                <c:pt idx="2567">
                  <c:v>86.077261103498628</c:v>
                </c:pt>
                <c:pt idx="2568">
                  <c:v>86.055704449059618</c:v>
                </c:pt>
                <c:pt idx="2569">
                  <c:v>86.032688616779595</c:v>
                </c:pt>
                <c:pt idx="2570">
                  <c:v>86.008190091451397</c:v>
                </c:pt>
                <c:pt idx="2571">
                  <c:v>85.98218494198872</c:v>
                </c:pt>
                <c:pt idx="2572">
                  <c:v>85.954648814059027</c:v>
                </c:pt>
                <c:pt idx="2573">
                  <c:v>85.925556922627578</c:v>
                </c:pt>
                <c:pt idx="2574">
                  <c:v>85.894884044412038</c:v>
                </c:pt>
                <c:pt idx="2575">
                  <c:v>85.862604510254428</c:v>
                </c:pt>
                <c:pt idx="2576">
                  <c:v>85.828692197408998</c:v>
                </c:pt>
                <c:pt idx="2577">
                  <c:v>85.793120521752186</c:v>
                </c:pt>
                <c:pt idx="2578">
                  <c:v>85.755862429918082</c:v>
                </c:pt>
                <c:pt idx="2579">
                  <c:v>85.716890391360224</c:v>
                </c:pt>
                <c:pt idx="2580">
                  <c:v>85.676176390349809</c:v>
                </c:pt>
                <c:pt idx="2581">
                  <c:v>85.633691917910966</c:v>
                </c:pt>
                <c:pt idx="2582">
                  <c:v>85.589407963699159</c:v>
                </c:pt>
                <c:pt idx="2583">
                  <c:v>85.543295007831702</c:v>
                </c:pt>
                <c:pt idx="2584">
                  <c:v>85.495323012672586</c:v>
                </c:pt>
                <c:pt idx="2585">
                  <c:v>85.445461414583107</c:v>
                </c:pt>
                <c:pt idx="2586">
                  <c:v>85.393679115641618</c:v>
                </c:pt>
                <c:pt idx="2587">
                  <c:v>85.33994447534721</c:v>
                </c:pt>
                <c:pt idx="2588">
                  <c:v>85.284225302309451</c:v>
                </c:pt>
                <c:pt idx="2589">
                  <c:v>85.226488845939528</c:v>
                </c:pt>
                <c:pt idx="2590">
                  <c:v>85.166701788152096</c:v>
                </c:pt>
                <c:pt idx="2591">
                  <c:v>85.104830235088244</c:v>
                </c:pt>
                <c:pt idx="2592">
                  <c:v>85.040839708875637</c:v>
                </c:pt>
                <c:pt idx="2593">
                  <c:v>84.974695139435937</c:v>
                </c:pt>
                <c:pt idx="2594">
                  <c:v>84.906360856354979</c:v>
                </c:pt>
                <c:pt idx="2595">
                  <c:v>84.835800580836889</c:v>
                </c:pt>
                <c:pt idx="2596">
                  <c:v>84.762977417748772</c:v>
                </c:pt>
                <c:pt idx="2597">
                  <c:v>84.687853847786215</c:v>
                </c:pt>
                <c:pt idx="2598">
                  <c:v>84.610391719770078</c:v>
                </c:pt>
                <c:pt idx="2599">
                  <c:v>84.530552243099393</c:v>
                </c:pt>
                <c:pt idx="2600">
                  <c:v>84.448295980385353</c:v>
                </c:pt>
                <c:pt idx="2601">
                  <c:v>84.363582840284138</c:v>
                </c:pt>
                <c:pt idx="2602">
                  <c:v>84.276372070560399</c:v>
                </c:pt>
                <c:pt idx="2603">
                  <c:v>84.186622251407528</c:v>
                </c:pt>
                <c:pt idx="2604">
                  <c:v>84.094291289049693</c:v>
                </c:pt>
                <c:pt idx="2605">
                  <c:v>83.999336409665119</c:v>
                </c:pt>
                <c:pt idx="2606">
                  <c:v>83.901714153652392</c:v>
                </c:pt>
                <c:pt idx="2607">
                  <c:v>83.801380370291724</c:v>
                </c:pt>
                <c:pt idx="2608">
                  <c:v>83.698290212818762</c:v>
                </c:pt>
                <c:pt idx="2609">
                  <c:v>83.592398133968913</c:v>
                </c:pt>
                <c:pt idx="2610">
                  <c:v>83.483657882024545</c:v>
                </c:pt>
                <c:pt idx="2611">
                  <c:v>83.372022497410015</c:v>
                </c:pt>
                <c:pt idx="2612">
                  <c:v>83.25744430989154</c:v>
                </c:pt>
                <c:pt idx="2613">
                  <c:v>83.139874936418124</c:v>
                </c:pt>
                <c:pt idx="2614">
                  <c:v>83.019265279670677</c:v>
                </c:pt>
                <c:pt idx="2615">
                  <c:v>82.895565527368248</c:v>
                </c:pt>
                <c:pt idx="2616">
                  <c:v>82.768725152389493</c:v>
                </c:pt>
                <c:pt idx="2617">
                  <c:v>82.638692913784169</c:v>
                </c:pt>
                <c:pt idx="2618">
                  <c:v>82.505416858722313</c:v>
                </c:pt>
                <c:pt idx="2619">
                  <c:v>82.368844325471201</c:v>
                </c:pt>
                <c:pt idx="2620">
                  <c:v>82.228921947457593</c:v>
                </c:pt>
                <c:pt idx="2621">
                  <c:v>82.08559565850527</c:v>
                </c:pt>
                <c:pt idx="2622">
                  <c:v>81.93881069931777</c:v>
                </c:pt>
                <c:pt idx="2623">
                  <c:v>81.788511625304537</c:v>
                </c:pt>
                <c:pt idx="2624">
                  <c:v>81.634642315828017</c:v>
                </c:pt>
                <c:pt idx="2625">
                  <c:v>81.477145984975479</c:v>
                </c:pt>
                <c:pt idx="2626">
                  <c:v>81.315965193947278</c:v>
                </c:pt>
                <c:pt idx="2627">
                  <c:v>81.151041865169205</c:v>
                </c:pt>
                <c:pt idx="2628">
                  <c:v>80.982317298232445</c:v>
                </c:pt>
                <c:pt idx="2629">
                  <c:v>80.809732187773776</c:v>
                </c:pt>
                <c:pt idx="2630">
                  <c:v>80.633226643416819</c:v>
                </c:pt>
                <c:pt idx="2631">
                  <c:v>80.452740211889392</c:v>
                </c:pt>
                <c:pt idx="2632">
                  <c:v>80.268211901444133</c:v>
                </c:pt>
                <c:pt idx="2633">
                  <c:v>80.079580208719108</c:v>
                </c:pt>
                <c:pt idx="2634">
                  <c:v>79.886783148163133</c:v>
                </c:pt>
                <c:pt idx="2635">
                  <c:v>79.689758284172385</c:v>
                </c:pt>
                <c:pt idx="2636">
                  <c:v>79.488442766079814</c:v>
                </c:pt>
                <c:pt idx="2637">
                  <c:v>79.282773366144994</c:v>
                </c:pt>
                <c:pt idx="2638">
                  <c:v>79.072686520695626</c:v>
                </c:pt>
                <c:pt idx="2639">
                  <c:v>78.858118374578623</c:v>
                </c:pt>
                <c:pt idx="2640">
                  <c:v>78.639004829075361</c:v>
                </c:pt>
                <c:pt idx="2641">
                  <c:v>78.415281593446778</c:v>
                </c:pt>
                <c:pt idx="2642">
                  <c:v>78.18688424027043</c:v>
                </c:pt>
                <c:pt idx="2643">
                  <c:v>77.953748264737925</c:v>
                </c:pt>
                <c:pt idx="2644">
                  <c:v>77.715809148076019</c:v>
                </c:pt>
                <c:pt idx="2645">
                  <c:v>77.473002425266344</c:v>
                </c:pt>
                <c:pt idx="2646">
                  <c:v>77.225263757226543</c:v>
                </c:pt>
                <c:pt idx="2647">
                  <c:v>76.972529007625681</c:v>
                </c:pt>
                <c:pt idx="2648">
                  <c:v>76.714734324493875</c:v>
                </c:pt>
                <c:pt idx="2649">
                  <c:v>76.451816226793682</c:v>
                </c:pt>
                <c:pt idx="2650">
                  <c:v>76.183711696114571</c:v>
                </c:pt>
                <c:pt idx="2651">
                  <c:v>75.910358273634856</c:v>
                </c:pt>
                <c:pt idx="2652">
                  <c:v>75.631694162507358</c:v>
                </c:pt>
                <c:pt idx="2653">
                  <c:v>75.347658335806472</c:v>
                </c:pt>
                <c:pt idx="2654">
                  <c:v>75.0581906501574</c:v>
                </c:pt>
                <c:pt idx="2655">
                  <c:v>74.763231965174811</c:v>
                </c:pt>
                <c:pt idx="2656">
                  <c:v>74.462724268804919</c:v>
                </c:pt>
                <c:pt idx="2657">
                  <c:v>74.156610808669015</c:v>
                </c:pt>
                <c:pt idx="2658">
                  <c:v>73.844836229465741</c:v>
                </c:pt>
                <c:pt idx="2659">
                  <c:v>73.527346716487983</c:v>
                </c:pt>
                <c:pt idx="2660">
                  <c:v>73.204090145281782</c:v>
                </c:pt>
                <c:pt idx="2661">
                  <c:v>72.875016237440889</c:v>
                </c:pt>
                <c:pt idx="2662">
                  <c:v>72.540076722515778</c:v>
                </c:pt>
                <c:pt idx="2663">
                  <c:v>72.199225505972009</c:v>
                </c:pt>
                <c:pt idx="2664">
                  <c:v>71.852418843112105</c:v>
                </c:pt>
                <c:pt idx="2665">
                  <c:v>71.499615518821457</c:v>
                </c:pt>
                <c:pt idx="2666">
                  <c:v>71.140777032972679</c:v>
                </c:pt>
                <c:pt idx="2667">
                  <c:v>70.775867791278131</c:v>
                </c:pt>
                <c:pt idx="2668">
                  <c:v>70.404855301321419</c:v>
                </c:pt>
                <c:pt idx="2669">
                  <c:v>70.027710373466363</c:v>
                </c:pt>
                <c:pt idx="2670">
                  <c:v>69.644407326273949</c:v>
                </c:pt>
                <c:pt idx="2671">
                  <c:v>69.25492419601872</c:v>
                </c:pt>
                <c:pt idx="2672">
                  <c:v>68.859242949819986</c:v>
                </c:pt>
                <c:pt idx="2673">
                  <c:v>68.457349701854554</c:v>
                </c:pt>
                <c:pt idx="2674">
                  <c:v>68.049234932064067</c:v>
                </c:pt>
                <c:pt idx="2675">
                  <c:v>67.634893706667654</c:v>
                </c:pt>
                <c:pt idx="2676">
                  <c:v>67.214325899779965</c:v>
                </c:pt>
                <c:pt idx="2677">
                  <c:v>66.787536415319138</c:v>
                </c:pt>
                <c:pt idx="2678">
                  <c:v>66.354535408347289</c:v>
                </c:pt>
                <c:pt idx="2679">
                  <c:v>65.915338504913038</c:v>
                </c:pt>
                <c:pt idx="2680">
                  <c:v>65.469967019393223</c:v>
                </c:pt>
                <c:pt idx="2681">
                  <c:v>65.018448168278567</c:v>
                </c:pt>
                <c:pt idx="2682">
                  <c:v>64.560815279273612</c:v>
                </c:pt>
                <c:pt idx="2683">
                  <c:v>64.097107994515511</c:v>
                </c:pt>
                <c:pt idx="2684">
                  <c:v>63.62737246669333</c:v>
                </c:pt>
                <c:pt idx="2685">
                  <c:v>63.151661546753886</c:v>
                </c:pt>
                <c:pt idx="2686">
                  <c:v>62.670034961871039</c:v>
                </c:pt>
                <c:pt idx="2687">
                  <c:v>62.182559482298672</c:v>
                </c:pt>
                <c:pt idx="2688">
                  <c:v>61.689309075714419</c:v>
                </c:pt>
                <c:pt idx="2689">
                  <c:v>61.190365047625377</c:v>
                </c:pt>
                <c:pt idx="2690">
                  <c:v>60.685816166405928</c:v>
                </c:pt>
                <c:pt idx="2691">
                  <c:v>60.175758771543983</c:v>
                </c:pt>
                <c:pt idx="2692">
                  <c:v>59.660296863676678</c:v>
                </c:pt>
                <c:pt idx="2693">
                  <c:v>59.139542175037533</c:v>
                </c:pt>
                <c:pt idx="2694">
                  <c:v>58.613614218955504</c:v>
                </c:pt>
                <c:pt idx="2695">
                  <c:v>58.082640317143301</c:v>
                </c:pt>
                <c:pt idx="2696">
                  <c:v>57.546755603525085</c:v>
                </c:pt>
                <c:pt idx="2697">
                  <c:v>57.006103003508898</c:v>
                </c:pt>
                <c:pt idx="2698">
                  <c:v>56.460833187644397</c:v>
                </c:pt>
                <c:pt idx="2699">
                  <c:v>55.911104498790394</c:v>
                </c:pt>
                <c:pt idx="2700">
                  <c:v>55.357082851979442</c:v>
                </c:pt>
                <c:pt idx="2701">
                  <c:v>54.798941606386734</c:v>
                </c:pt>
                <c:pt idx="2702">
                  <c:v>54.236861408911352</c:v>
                </c:pt>
                <c:pt idx="2703">
                  <c:v>53.671030009089051</c:v>
                </c:pt>
                <c:pt idx="2704">
                  <c:v>53.101642045239757</c:v>
                </c:pt>
                <c:pt idx="2705">
                  <c:v>52.528898801905328</c:v>
                </c:pt>
                <c:pt idx="2706">
                  <c:v>51.95300793892531</c:v>
                </c:pt>
                <c:pt idx="2707">
                  <c:v>51.374183192604136</c:v>
                </c:pt>
                <c:pt idx="2708">
                  <c:v>50.792644049707206</c:v>
                </c:pt>
                <c:pt idx="2709">
                  <c:v>50.20861539522943</c:v>
                </c:pt>
                <c:pt idx="2710">
                  <c:v>49.622327135046675</c:v>
                </c:pt>
                <c:pt idx="2711">
                  <c:v>49.034013794854076</c:v>
                </c:pt>
                <c:pt idx="2712">
                  <c:v>48.443914096894559</c:v>
                </c:pt>
                <c:pt idx="2713">
                  <c:v>47.852270516266429</c:v>
                </c:pt>
                <c:pt idx="2714">
                  <c:v>47.259328818735639</c:v>
                </c:pt>
                <c:pt idx="2715">
                  <c:v>46.665337582141007</c:v>
                </c:pt>
                <c:pt idx="2716">
                  <c:v>46.07054770364843</c:v>
                </c:pt>
                <c:pt idx="2717">
                  <c:v>45.475211895246446</c:v>
                </c:pt>
                <c:pt idx="2718">
                  <c:v>44.879584169957951</c:v>
                </c:pt>
                <c:pt idx="2719">
                  <c:v>44.283919321356109</c:v>
                </c:pt>
                <c:pt idx="2720">
                  <c:v>43.688472399032548</c:v>
                </c:pt>
                <c:pt idx="2721">
                  <c:v>43.093498182686375</c:v>
                </c:pt>
                <c:pt idx="2722">
                  <c:v>42.499250657541666</c:v>
                </c:pt>
                <c:pt idx="2723">
                  <c:v>41.905982493764498</c:v>
                </c:pt>
                <c:pt idx="2724">
                  <c:v>41.313944532537192</c:v>
                </c:pt>
                <c:pt idx="2725">
                  <c:v>40.723385281352563</c:v>
                </c:pt>
                <c:pt idx="2726">
                  <c:v>40.13455042104323</c:v>
                </c:pt>
                <c:pt idx="2727">
                  <c:v>39.547682326905004</c:v>
                </c:pt>
                <c:pt idx="2728">
                  <c:v>38.963019606193285</c:v>
                </c:pt>
                <c:pt idx="2729">
                  <c:v>38.380796654075482</c:v>
                </c:pt>
                <c:pt idx="2730">
                  <c:v>37.801243229985829</c:v>
                </c:pt>
                <c:pt idx="2731">
                  <c:v>37.224584056133011</c:v>
                </c:pt>
                <c:pt idx="2732">
                  <c:v>36.651038439725767</c:v>
                </c:pt>
                <c:pt idx="2733">
                  <c:v>36.080819920269818</c:v>
                </c:pt>
                <c:pt idx="2734">
                  <c:v>35.514135943084966</c:v>
                </c:pt>
                <c:pt idx="2735">
                  <c:v>34.951187559986977</c:v>
                </c:pt>
                <c:pt idx="2736">
                  <c:v>34.39216915784661</c:v>
                </c:pt>
                <c:pt idx="2737">
                  <c:v>33.837268215530344</c:v>
                </c:pt>
                <c:pt idx="2738">
                  <c:v>33.286665089531226</c:v>
                </c:pt>
                <c:pt idx="2739">
                  <c:v>32.740532828369027</c:v>
                </c:pt>
                <c:pt idx="2740">
                  <c:v>32.199037015677902</c:v>
                </c:pt>
                <c:pt idx="2741">
                  <c:v>31.662335641667255</c:v>
                </c:pt>
                <c:pt idx="2742">
                  <c:v>31.130579002519482</c:v>
                </c:pt>
                <c:pt idx="2743">
                  <c:v>30.60390962706964</c:v>
                </c:pt>
                <c:pt idx="2744">
                  <c:v>30.082462230036271</c:v>
                </c:pt>
                <c:pt idx="2745">
                  <c:v>29.566363690841058</c:v>
                </c:pt>
                <c:pt idx="2746">
                  <c:v>29.055733057045387</c:v>
                </c:pt>
                <c:pt idx="2747">
                  <c:v>28.550681571243757</c:v>
                </c:pt>
                <c:pt idx="2748">
                  <c:v>28.051312720211342</c:v>
                </c:pt>
                <c:pt idx="2749">
                  <c:v>27.557722305010856</c:v>
                </c:pt>
                <c:pt idx="2750">
                  <c:v>27.069998530728697</c:v>
                </c:pt>
                <c:pt idx="2751">
                  <c:v>26.588222114441464</c:v>
                </c:pt>
                <c:pt idx="2752">
                  <c:v>26.112466410005283</c:v>
                </c:pt>
                <c:pt idx="2753">
                  <c:v>25.642797548242356</c:v>
                </c:pt>
                <c:pt idx="2754">
                  <c:v>25.179274591093161</c:v>
                </c:pt>
                <c:pt idx="2755">
                  <c:v>24.721949698301898</c:v>
                </c:pt>
                <c:pt idx="2756">
                  <c:v>24.270868305256329</c:v>
                </c:pt>
                <c:pt idx="2757">
                  <c:v>23.826069310579669</c:v>
                </c:pt>
                <c:pt idx="2758">
                  <c:v>23.387585272171549</c:v>
                </c:pt>
                <c:pt idx="2759">
                  <c:v>22.955442610365907</c:v>
                </c:pt>
                <c:pt idx="2760">
                  <c:v>22.529661817002818</c:v>
                </c:pt>
                <c:pt idx="2761">
                  <c:v>22.11025766920099</c:v>
                </c:pt>
                <c:pt idx="2762">
                  <c:v>21.697239446715713</c:v>
                </c:pt>
                <c:pt idx="2763">
                  <c:v>21.290611151813494</c:v>
                </c:pt>
                <c:pt idx="2764">
                  <c:v>20.890371730665748</c:v>
                </c:pt>
                <c:pt idx="2765">
                  <c:v>20.496515295332728</c:v>
                </c:pt>
                <c:pt idx="2766">
                  <c:v>20.109031345462512</c:v>
                </c:pt>
                <c:pt idx="2767">
                  <c:v>19.727904988918169</c:v>
                </c:pt>
                <c:pt idx="2768">
                  <c:v>19.353117160599908</c:v>
                </c:pt>
                <c:pt idx="2769">
                  <c:v>18.984644838787773</c:v>
                </c:pt>
                <c:pt idx="2770">
                  <c:v>18.622461258424153</c:v>
                </c:pt>
                <c:pt idx="2771">
                  <c:v>18.266536120781609</c:v>
                </c:pt>
                <c:pt idx="2772">
                  <c:v>17.916835799048016</c:v>
                </c:pt>
                <c:pt idx="2773">
                  <c:v>17.573323539405806</c:v>
                </c:pt>
                <c:pt idx="2774">
                  <c:v>17.235959657253574</c:v>
                </c:pt>
                <c:pt idx="2775">
                  <c:v>16.904701728238081</c:v>
                </c:pt>
                <c:pt idx="2776">
                  <c:v>16.579504773857877</c:v>
                </c:pt>
                <c:pt idx="2777">
                  <c:v>16.260321441411037</c:v>
                </c:pt>
                <c:pt idx="2778">
                  <c:v>15.947102178115358</c:v>
                </c:pt>
                <c:pt idx="2779">
                  <c:v>15.63979539927783</c:v>
                </c:pt>
                <c:pt idx="2780">
                  <c:v>15.338347650412999</c:v>
                </c:pt>
                <c:pt idx="2781">
                  <c:v>15.04270376324618</c:v>
                </c:pt>
                <c:pt idx="2782">
                  <c:v>14.752807005591336</c:v>
                </c:pt>
                <c:pt idx="2783">
                  <c:v>14.468599225074939</c:v>
                </c:pt>
                <c:pt idx="2784">
                  <c:v>14.190020986763045</c:v>
                </c:pt>
                <c:pt idx="2785">
                  <c:v>13.917011704707818</c:v>
                </c:pt>
                <c:pt idx="2786">
                  <c:v>13.649509767515241</c:v>
                </c:pt>
                <c:pt idx="2787">
                  <c:v>13.387452657990337</c:v>
                </c:pt>
                <c:pt idx="2788">
                  <c:v>13.130777066984109</c:v>
                </c:pt>
                <c:pt idx="2789">
                  <c:v>12.879419001551014</c:v>
                </c:pt>
                <c:pt idx="2790">
                  <c:v>12.63331388754176</c:v>
                </c:pt>
                <c:pt idx="2791">
                  <c:v>12.392396666781224</c:v>
                </c:pt>
                <c:pt idx="2792">
                  <c:v>12.156601888963905</c:v>
                </c:pt>
                <c:pt idx="2793">
                  <c:v>11.925863798433625</c:v>
                </c:pt>
                <c:pt idx="2794">
                  <c:v>11.700116415996661</c:v>
                </c:pt>
                <c:pt idx="2795">
                  <c:v>11.47929361593765</c:v>
                </c:pt>
                <c:pt idx="2796">
                  <c:v>11.26332919839956</c:v>
                </c:pt>
                <c:pt idx="2797">
                  <c:v>11.052156957301946</c:v>
                </c:pt>
                <c:pt idx="2798">
                  <c:v>10.845710743955181</c:v>
                </c:pt>
                <c:pt idx="2799">
                  <c:v>10.643924526552155</c:v>
                </c:pt>
                <c:pt idx="2800">
                  <c:v>10.446732445696171</c:v>
                </c:pt>
                <c:pt idx="2801">
                  <c:v>10.25406886613149</c:v>
                </c:pt>
                <c:pt idx="2802">
                  <c:v>10.065868424849782</c:v>
                </c:pt>
                <c:pt idx="2803">
                  <c:v>9.8820660757205019</c:v>
                </c:pt>
                <c:pt idx="2804">
                  <c:v>9.7025971308172814</c:v>
                </c:pt>
                <c:pt idx="2805">
                  <c:v>9.5273972985884541</c:v>
                </c:pt>
                <c:pt idx="2806">
                  <c:v>9.3564027190220713</c:v>
                </c:pt>
                <c:pt idx="2807">
                  <c:v>9.1895499959607037</c:v>
                </c:pt>
                <c:pt idx="2808">
                  <c:v>9.0267762267031344</c:v>
                </c:pt>
                <c:pt idx="2809">
                  <c:v>8.8680190290332348</c:v>
                </c:pt>
                <c:pt idx="2810">
                  <c:v>8.7132165658150882</c:v>
                </c:pt>
                <c:pt idx="2811">
                  <c:v>8.5623075672797881</c:v>
                </c:pt>
                <c:pt idx="2812">
                  <c:v>8.4152313511335706</c:v>
                </c:pt>
                <c:pt idx="2813">
                  <c:v>8.2719278406040644</c:v>
                </c:pt>
                <c:pt idx="2814">
                  <c:v>8.1323375805486933</c:v>
                </c:pt>
                <c:pt idx="2815">
                  <c:v>7.9964017517276034</c:v>
                </c:pt>
                <c:pt idx="2816">
                  <c:v>7.8640621833559123</c:v>
                </c:pt>
                <c:pt idx="2817">
                  <c:v>7.7352613640364893</c:v>
                </c:pt>
                <c:pt idx="2818">
                  <c:v>7.6099424511706388</c:v>
                </c:pt>
                <c:pt idx="2819">
                  <c:v>7.4880492789379787</c:v>
                </c:pt>
                <c:pt idx="2820">
                  <c:v>7.3695263649425158</c:v>
                </c:pt>
                <c:pt idx="2821">
                  <c:v>7.2543189156056656</c:v>
                </c:pt>
                <c:pt idx="2822">
                  <c:v>7.1423728303879557</c:v>
                </c:pt>
                <c:pt idx="2823">
                  <c:v>7.0336347049166648</c:v>
                </c:pt>
                <c:pt idx="2824">
                  <c:v>6.9280518330970153</c:v>
                </c:pt>
                <c:pt idx="2825">
                  <c:v>6.8255722082725185</c:v>
                </c:pt>
                <c:pt idx="2826">
                  <c:v>6.7261445235047574</c:v>
                </c:pt>
                <c:pt idx="2827">
                  <c:v>6.6297181710318682</c:v>
                </c:pt>
                <c:pt idx="2828">
                  <c:v>6.5362432409688438</c:v>
                </c:pt>
                <c:pt idx="2829">
                  <c:v>6.4456705193056791</c:v>
                </c:pt>
                <c:pt idx="2830">
                  <c:v>6.3579514852551711</c:v>
                </c:pt>
                <c:pt idx="2831">
                  <c:v>6.2730383080017305</c:v>
                </c:pt>
                <c:pt idx="2832">
                  <c:v>6.1908838429013144</c:v>
                </c:pt>
                <c:pt idx="2833">
                  <c:v>6.1114416271745995</c:v>
                </c:pt>
                <c:pt idx="2834">
                  <c:v>6.034665875136028</c:v>
                </c:pt>
                <c:pt idx="2835">
                  <c:v>5.9605114730013611</c:v>
                </c:pt>
                <c:pt idx="2836">
                  <c:v>5.8889339733079282</c:v>
                </c:pt>
                <c:pt idx="2837">
                  <c:v>5.8198895889877349</c:v>
                </c:pt>
                <c:pt idx="2838">
                  <c:v>5.753335187121678</c:v>
                </c:pt>
                <c:pt idx="2839">
                  <c:v>5.6892282824080667</c:v>
                </c:pt>
                <c:pt idx="2840">
                  <c:v>5.6275270303783884</c:v>
                </c:pt>
                <c:pt idx="2841">
                  <c:v>5.5681902203799609</c:v>
                </c:pt>
                <c:pt idx="2842">
                  <c:v>5.5111772683613935</c:v>
                </c:pt>
                <c:pt idx="2843">
                  <c:v>5.456448209474928</c:v>
                </c:pt>
                <c:pt idx="2844">
                  <c:v>5.4039636905255293</c:v>
                </c:pt>
                <c:pt idx="2845">
                  <c:v>5.3536849622861666</c:v>
                </c:pt>
                <c:pt idx="2846">
                  <c:v>5.3055738716936958</c:v>
                </c:pt>
                <c:pt idx="2847">
                  <c:v>5.2595928539545014</c:v>
                </c:pt>
                <c:pt idx="2848">
                  <c:v>5.2157049245647329</c:v>
                </c:pt>
                <c:pt idx="2849">
                  <c:v>5.1738736712705418</c:v>
                </c:pt>
                <c:pt idx="2850">
                  <c:v>5.1340632459796609</c:v>
                </c:pt>
                <c:pt idx="2851">
                  <c:v>5.0962383566345295</c:v>
                </c:pt>
                <c:pt idx="2852">
                  <c:v>5.0603642590681943</c:v>
                </c:pt>
                <c:pt idx="2853">
                  <c:v>5.0264067488457442</c:v>
                </c:pt>
                <c:pt idx="2854">
                  <c:v>4.994332153107905</c:v>
                </c:pt>
                <c:pt idx="2855">
                  <c:v>4.9641073224268837</c:v>
                </c:pt>
                <c:pt idx="2856">
                  <c:v>4.9356996226786407</c:v>
                </c:pt>
                <c:pt idx="2857">
                  <c:v>4.9090769269463124</c:v>
                </c:pt>
                <c:pt idx="2858">
                  <c:v>4.8842076074612635</c:v>
                </c:pt>
                <c:pt idx="2859">
                  <c:v>4.861060527581742</c:v>
                </c:pt>
                <c:pt idx="2860">
                  <c:v>4.8396050338303951</c:v>
                </c:pt>
                <c:pt idx="2861">
                  <c:v>4.8198109479823472</c:v>
                </c:pt>
                <c:pt idx="2862">
                  <c:v>4.801648559216062</c:v>
                </c:pt>
                <c:pt idx="2863">
                  <c:v>4.7850886163317341</c:v>
                </c:pt>
                <c:pt idx="2864">
                  <c:v>4.7701023200426391</c:v>
                </c:pt>
                <c:pt idx="2865">
                  <c:v>4.7566613153372828</c:v>
                </c:pt>
                <c:pt idx="2866">
                  <c:v>4.7447376839267861</c:v>
                </c:pt>
                <c:pt idx="2867">
                  <c:v>4.7343039367706012</c:v>
                </c:pt>
                <c:pt idx="2868">
                  <c:v>4.7253330066878902</c:v>
                </c:pt>
                <c:pt idx="2869">
                  <c:v>4.7177982410585173</c:v>
                </c:pt>
                <c:pt idx="2870">
                  <c:v>4.7116733946140528</c:v>
                </c:pt>
                <c:pt idx="2871">
                  <c:v>4.7069326223175381</c:v>
                </c:pt>
                <c:pt idx="2872">
                  <c:v>4.7035504723450856</c:v>
                </c:pt>
                <c:pt idx="2873">
                  <c:v>4.701501879151067</c:v>
                </c:pt>
                <c:pt idx="2874">
                  <c:v>4.7007621566434921</c:v>
                </c:pt>
                <c:pt idx="2875">
                  <c:v>4.7013069914446248</c:v>
                </c:pt>
                <c:pt idx="2876">
                  <c:v>4.703112436259147</c:v>
                </c:pt>
                <c:pt idx="2877">
                  <c:v>4.7061549033335837</c:v>
                </c:pt>
                <c:pt idx="2878">
                  <c:v>4.7104111580244421</c:v>
                </c:pt>
                <c:pt idx="2879">
                  <c:v>4.715858312455282</c:v>
                </c:pt>
                <c:pt idx="2880">
                  <c:v>4.7224738192826408</c:v>
                </c:pt>
                <c:pt idx="2881">
                  <c:v>4.7302354655562056</c:v>
                </c:pt>
                <c:pt idx="2882">
                  <c:v>4.7391213666812462</c:v>
                </c:pt>
                <c:pt idx="2883">
                  <c:v>4.7491099604794442</c:v>
                </c:pt>
                <c:pt idx="2884">
                  <c:v>4.7601800013472655</c:v>
                </c:pt>
                <c:pt idx="2885">
                  <c:v>4.7723105545180715</c:v>
                </c:pt>
                <c:pt idx="2886">
                  <c:v>4.7854809904137312</c:v>
                </c:pt>
                <c:pt idx="2887">
                  <c:v>4.7996709791025864</c:v>
                </c:pt>
                <c:pt idx="2888">
                  <c:v>4.814860484847685</c:v>
                </c:pt>
                <c:pt idx="2889">
                  <c:v>4.8310297607515054</c:v>
                </c:pt>
                <c:pt idx="2890">
                  <c:v>4.8481593434991055</c:v>
                </c:pt>
                <c:pt idx="2891">
                  <c:v>4.8662300481918521</c:v>
                </c:pt>
                <c:pt idx="2892">
                  <c:v>4.8852229632763624</c:v>
                </c:pt>
                <c:pt idx="2893">
                  <c:v>4.9051194455651626</c:v>
                </c:pt>
                <c:pt idx="2894">
                  <c:v>4.92590111534426</c:v>
                </c:pt>
                <c:pt idx="2895">
                  <c:v>4.9475498515791969</c:v>
                </c:pt>
                <c:pt idx="2896">
                  <c:v>4.9700477872014517</c:v>
                </c:pt>
                <c:pt idx="2897">
                  <c:v>4.9933773044879501</c:v>
                </c:pt>
                <c:pt idx="2898">
                  <c:v>5.0175210305257565</c:v>
                </c:pt>
                <c:pt idx="2899">
                  <c:v>5.0424618327593862</c:v>
                </c:pt>
                <c:pt idx="2900">
                  <c:v>5.0681828146268799</c:v>
                </c:pt>
                <c:pt idx="2901">
                  <c:v>5.0946673112768792</c:v>
                </c:pt>
                <c:pt idx="2902">
                  <c:v>5.1218988853667611</c:v>
                </c:pt>
                <c:pt idx="2903">
                  <c:v>5.1498613229414332</c:v>
                </c:pt>
                <c:pt idx="2904">
                  <c:v>5.1785386293925058</c:v>
                </c:pt>
                <c:pt idx="2905">
                  <c:v>5.2079150254954527</c:v>
                </c:pt>
                <c:pt idx="2906">
                  <c:v>5.2379749435229996</c:v>
                </c:pt>
                <c:pt idx="2907">
                  <c:v>5.2687030234324936</c:v>
                </c:pt>
                <c:pt idx="2908">
                  <c:v>5.3000841091338771</c:v>
                </c:pt>
                <c:pt idx="2909">
                  <c:v>5.3321032448224344</c:v>
                </c:pt>
                <c:pt idx="2910">
                  <c:v>5.3647456713898691</c:v>
                </c:pt>
                <c:pt idx="2911">
                  <c:v>5.3979968229008648</c:v>
                </c:pt>
                <c:pt idx="2912">
                  <c:v>5.4318423231465545</c:v>
                </c:pt>
                <c:pt idx="2913">
                  <c:v>5.4662679822579889</c:v>
                </c:pt>
                <c:pt idx="2914">
                  <c:v>5.501259793391398</c:v>
                </c:pt>
                <c:pt idx="2915">
                  <c:v>5.5368039294797597</c:v>
                </c:pt>
                <c:pt idx="2916">
                  <c:v>5.5728867400451065</c:v>
                </c:pt>
                <c:pt idx="2917">
                  <c:v>5.6094947480791575</c:v>
                </c:pt>
                <c:pt idx="2918">
                  <c:v>5.6466146469840055</c:v>
                </c:pt>
                <c:pt idx="2919">
                  <c:v>5.6842332975724617</c:v>
                </c:pt>
                <c:pt idx="2920">
                  <c:v>5.7223377251320642</c:v>
                </c:pt>
                <c:pt idx="2921">
                  <c:v>5.7609151165453056</c:v>
                </c:pt>
                <c:pt idx="2922">
                  <c:v>5.7999528174690056</c:v>
                </c:pt>
                <c:pt idx="2923">
                  <c:v>5.8394383295701004</c:v>
                </c:pt>
                <c:pt idx="2924">
                  <c:v>5.8793593078174524</c:v>
                </c:pt>
                <c:pt idx="2925">
                  <c:v>5.9197035578280293</c:v>
                </c:pt>
                <c:pt idx="2926">
                  <c:v>5.9604590332661189</c:v>
                </c:pt>
                <c:pt idx="2927">
                  <c:v>6.0016138332976823</c:v>
                </c:pt>
                <c:pt idx="2928">
                  <c:v>6.0431562000912606</c:v>
                </c:pt>
                <c:pt idx="2929">
                  <c:v>6.0850745163763236</c:v>
                </c:pt>
                <c:pt idx="2930">
                  <c:v>6.1273573030446755</c:v>
                </c:pt>
                <c:pt idx="2931">
                  <c:v>6.1699932168058069</c:v>
                </c:pt>
                <c:pt idx="2932">
                  <c:v>6.2129710478847926</c:v>
                </c:pt>
                <c:pt idx="2933">
                  <c:v>6.2562797177708944</c:v>
                </c:pt>
                <c:pt idx="2934">
                  <c:v>6.299908277011923</c:v>
                </c:pt>
                <c:pt idx="2935">
                  <c:v>6.3438459030503225</c:v>
                </c:pt>
                <c:pt idx="2936">
                  <c:v>6.3880818981064635</c:v>
                </c:pt>
                <c:pt idx="2937">
                  <c:v>6.432605687103063</c:v>
                </c:pt>
                <c:pt idx="2938">
                  <c:v>6.47740681563468</c:v>
                </c:pt>
                <c:pt idx="2939">
                  <c:v>6.5224749479734498</c:v>
                </c:pt>
                <c:pt idx="2940">
                  <c:v>6.5677998651215148</c:v>
                </c:pt>
                <c:pt idx="2941">
                  <c:v>6.6133714629003464</c:v>
                </c:pt>
                <c:pt idx="2942">
                  <c:v>6.6591797500773566</c:v>
                </c:pt>
                <c:pt idx="2943">
                  <c:v>6.7052148465335222</c:v>
                </c:pt>
                <c:pt idx="2944">
                  <c:v>6.7514669814696902</c:v>
                </c:pt>
                <c:pt idx="2945">
                  <c:v>6.7979264916431816</c:v>
                </c:pt>
                <c:pt idx="2946">
                  <c:v>6.844583819648733</c:v>
                </c:pt>
                <c:pt idx="2947">
                  <c:v>6.8914295122284841</c:v>
                </c:pt>
                <c:pt idx="2948">
                  <c:v>6.9384542186186025</c:v>
                </c:pt>
                <c:pt idx="2949">
                  <c:v>6.9856486889310077</c:v>
                </c:pt>
                <c:pt idx="2950">
                  <c:v>7.0330037725647685</c:v>
                </c:pt>
                <c:pt idx="2951">
                  <c:v>7.0805104166550734</c:v>
                </c:pt>
                <c:pt idx="2952">
                  <c:v>7.1281596645486047</c:v>
                </c:pt>
                <c:pt idx="2953">
                  <c:v>7.1759426543142979</c:v>
                </c:pt>
                <c:pt idx="2954">
                  <c:v>7.2238506172822099</c:v>
                </c:pt>
                <c:pt idx="2955">
                  <c:v>7.2718748766120029</c:v>
                </c:pt>
                <c:pt idx="2956">
                  <c:v>7.3200068458946816</c:v>
                </c:pt>
                <c:pt idx="2957">
                  <c:v>7.3682380277758739</c:v>
                </c:pt>
                <c:pt idx="2958">
                  <c:v>7.4165600126153493</c:v>
                </c:pt>
                <c:pt idx="2959">
                  <c:v>7.4649644771689623</c:v>
                </c:pt>
                <c:pt idx="2960">
                  <c:v>7.5134431832967437</c:v>
                </c:pt>
                <c:pt idx="2961">
                  <c:v>7.5619879767026532</c:v>
                </c:pt>
                <c:pt idx="2962">
                  <c:v>7.6105907856957344</c:v>
                </c:pt>
                <c:pt idx="2963">
                  <c:v>7.6592436199767064</c:v>
                </c:pt>
                <c:pt idx="2964">
                  <c:v>7.7079385694526081</c:v>
                </c:pt>
                <c:pt idx="2965">
                  <c:v>7.7566678030724745</c:v>
                </c:pt>
                <c:pt idx="2966">
                  <c:v>7.8054235676893882</c:v>
                </c:pt>
                <c:pt idx="2967">
                  <c:v>7.8541981869427389</c:v>
                </c:pt>
                <c:pt idx="2968">
                  <c:v>7.9029840601685919</c:v>
                </c:pt>
                <c:pt idx="2969">
                  <c:v>7.9517736613255181</c:v>
                </c:pt>
                <c:pt idx="2970">
                  <c:v>8.0005595379480781</c:v>
                </c:pt>
                <c:pt idx="2971">
                  <c:v>8.0493343101195194</c:v>
                </c:pt>
                <c:pt idx="2972">
                  <c:v>8.0980906694656767</c:v>
                </c:pt>
                <c:pt idx="2973">
                  <c:v>8.1468213781688235</c:v>
                </c:pt>
                <c:pt idx="2974">
                  <c:v>8.1955192680048867</c:v>
                </c:pt>
                <c:pt idx="2975">
                  <c:v>8.2441772393942756</c:v>
                </c:pt>
                <c:pt idx="2976">
                  <c:v>8.2927882604791421</c:v>
                </c:pt>
                <c:pt idx="2977">
                  <c:v>8.3413453662146253</c:v>
                </c:pt>
                <c:pt idx="2978">
                  <c:v>8.3898416574815826</c:v>
                </c:pt>
                <c:pt idx="2979">
                  <c:v>8.4382703002156632</c:v>
                </c:pt>
                <c:pt idx="2980">
                  <c:v>8.4866245245539176</c:v>
                </c:pt>
                <c:pt idx="2981">
                  <c:v>8.5348976240024683</c:v>
                </c:pt>
                <c:pt idx="2982">
                  <c:v>8.5830829546158327</c:v>
                </c:pt>
                <c:pt idx="2983">
                  <c:v>8.6311739341991256</c:v>
                </c:pt>
                <c:pt idx="2984">
                  <c:v>8.6791640415200675</c:v>
                </c:pt>
                <c:pt idx="2985">
                  <c:v>8.7270468155427636</c:v>
                </c:pt>
                <c:pt idx="2986">
                  <c:v>8.7748158546748414</c:v>
                </c:pt>
                <c:pt idx="2987">
                  <c:v>8.8224648160281163</c:v>
                </c:pt>
                <c:pt idx="2988">
                  <c:v>8.8699874146992954</c:v>
                </c:pt>
                <c:pt idx="2989">
                  <c:v>8.9173774230597189</c:v>
                </c:pt>
                <c:pt idx="2990">
                  <c:v>8.9646286700651387</c:v>
                </c:pt>
                <c:pt idx="2991">
                  <c:v>9.0117350405748766</c:v>
                </c:pt>
                <c:pt idx="2992">
                  <c:v>9.0586904746883761</c:v>
                </c:pt>
                <c:pt idx="2993">
                  <c:v>9.1054889670921</c:v>
                </c:pt>
                <c:pt idx="2994">
                  <c:v>9.1521245664259538</c:v>
                </c:pt>
                <c:pt idx="2995">
                  <c:v>9.1985913746524943</c:v>
                </c:pt>
                <c:pt idx="2996">
                  <c:v>9.2448835464490173</c:v>
                </c:pt>
                <c:pt idx="2997">
                  <c:v>9.2909952886076894</c:v>
                </c:pt>
                <c:pt idx="2998">
                  <c:v>9.336920859448071</c:v>
                </c:pt>
                <c:pt idx="2999">
                  <c:v>9.382654568240838</c:v>
                </c:pt>
                <c:pt idx="3000">
                  <c:v>9.4281907746452305</c:v>
                </c:pt>
                <c:pt idx="3001">
                  <c:v>9.4735238881579562</c:v>
                </c:pt>
                <c:pt idx="3002">
                  <c:v>9.5186483675711884</c:v>
                </c:pt>
                <c:pt idx="3003">
                  <c:v>9.5635587204448029</c:v>
                </c:pt>
                <c:pt idx="3004">
                  <c:v>9.6082495025854087</c:v>
                </c:pt>
                <c:pt idx="3005">
                  <c:v>9.6527153175399576</c:v>
                </c:pt>
                <c:pt idx="3006">
                  <c:v>9.696950816097285</c:v>
                </c:pt>
                <c:pt idx="3007">
                  <c:v>9.7409506958015584</c:v>
                </c:pt>
                <c:pt idx="3008">
                  <c:v>9.7847097004733996</c:v>
                </c:pt>
                <c:pt idx="3009">
                  <c:v>9.8282226197433147</c:v>
                </c:pt>
                <c:pt idx="3010">
                  <c:v>9.8714842885914607</c:v>
                </c:pt>
                <c:pt idx="3011">
                  <c:v>9.9144895869011975</c:v>
                </c:pt>
                <c:pt idx="3012">
                  <c:v>9.9572334390179833</c:v>
                </c:pt>
                <c:pt idx="3013">
                  <c:v>9.999710813317364</c:v>
                </c:pt>
                <c:pt idx="3014">
                  <c:v>10.041916721786521</c:v>
                </c:pt>
                <c:pt idx="3015">
                  <c:v>10.083846219605675</c:v>
                </c:pt>
                <c:pt idx="3016">
                  <c:v>10.125494404748025</c:v>
                </c:pt>
                <c:pt idx="3017">
                  <c:v>10.16685641758005</c:v>
                </c:pt>
                <c:pt idx="3018">
                  <c:v>10.207927440472645</c:v>
                </c:pt>
                <c:pt idx="3019">
                  <c:v>10.248702697422232</c:v>
                </c:pt>
                <c:pt idx="3020">
                  <c:v>10.289177453675393</c:v>
                </c:pt>
                <c:pt idx="3021">
                  <c:v>10.329347015365215</c:v>
                </c:pt>
                <c:pt idx="3022">
                  <c:v>10.369206729151358</c:v>
                </c:pt>
                <c:pt idx="3023">
                  <c:v>10.40875198187004</c:v>
                </c:pt>
                <c:pt idx="3024">
                  <c:v>10.447978200190732</c:v>
                </c:pt>
                <c:pt idx="3025">
                  <c:v>10.486880850277288</c:v>
                </c:pt>
                <c:pt idx="3026">
                  <c:v>10.525455437460352</c:v>
                </c:pt>
                <c:pt idx="3027">
                  <c:v>10.563697505912273</c:v>
                </c:pt>
                <c:pt idx="3028">
                  <c:v>10.60160263833049</c:v>
                </c:pt>
                <c:pt idx="3029">
                  <c:v>10.639166455626423</c:v>
                </c:pt>
                <c:pt idx="3030">
                  <c:v>10.676384616622187</c:v>
                </c:pt>
                <c:pt idx="3031">
                  <c:v>10.713252817752391</c:v>
                </c:pt>
                <c:pt idx="3032">
                  <c:v>10.749766792769606</c:v>
                </c:pt>
                <c:pt idx="3033">
                  <c:v>10.78592231246131</c:v>
                </c:pt>
                <c:pt idx="3034">
                  <c:v>10.821715184366269</c:v>
                </c:pt>
                <c:pt idx="3035">
                  <c:v>10.857141252500838</c:v>
                </c:pt>
                <c:pt idx="3036">
                  <c:v>10.892196397089037</c:v>
                </c:pt>
                <c:pt idx="3037">
                  <c:v>10.926876534298231</c:v>
                </c:pt>
                <c:pt idx="3038">
                  <c:v>10.961177615979409</c:v>
                </c:pt>
                <c:pt idx="3039">
                  <c:v>10.995095629414095</c:v>
                </c:pt>
                <c:pt idx="3040">
                  <c:v>11.028626597064971</c:v>
                </c:pt>
                <c:pt idx="3041">
                  <c:v>11.061766576332417</c:v>
                </c:pt>
                <c:pt idx="3042">
                  <c:v>11.094511659313042</c:v>
                </c:pt>
                <c:pt idx="3043">
                  <c:v>11.126857972568303</c:v>
                </c:pt>
                <c:pt idx="3044">
                  <c:v>11.158801676892722</c:v>
                </c:pt>
                <c:pt idx="3045">
                  <c:v>11.19033896708828</c:v>
                </c:pt>
                <c:pt idx="3046">
                  <c:v>11.221466071743407</c:v>
                </c:pt>
                <c:pt idx="3047">
                  <c:v>11.25217925301564</c:v>
                </c:pt>
                <c:pt idx="3048">
                  <c:v>11.28247480642176</c:v>
                </c:pt>
                <c:pt idx="3049">
                  <c:v>11.312349060624513</c:v>
                </c:pt>
                <c:pt idx="3050">
                  <c:v>11.341798377232436</c:v>
                </c:pt>
                <c:pt idx="3051">
                  <c:v>11.370819150596702</c:v>
                </c:pt>
                <c:pt idx="3052">
                  <c:v>11.399407807615091</c:v>
                </c:pt>
                <c:pt idx="3053">
                  <c:v>11.427560807538583</c:v>
                </c:pt>
                <c:pt idx="3054">
                  <c:v>11.455274641782125</c:v>
                </c:pt>
                <c:pt idx="3055">
                  <c:v>11.482545833740261</c:v>
                </c:pt>
                <c:pt idx="3056">
                  <c:v>11.509370938601137</c:v>
                </c:pt>
                <c:pt idx="3057">
                  <c:v>11.535746543171399</c:v>
                </c:pt>
                <c:pt idx="3058">
                  <c:v>11.561669265698356</c:v>
                </c:pt>
                <c:pt idx="3059">
                  <c:v>11.587135755698853</c:v>
                </c:pt>
                <c:pt idx="3060">
                  <c:v>11.612142693789593</c:v>
                </c:pt>
                <c:pt idx="3061">
                  <c:v>11.636686791519708</c:v>
                </c:pt>
                <c:pt idx="3062">
                  <c:v>11.66076479121125</c:v>
                </c:pt>
                <c:pt idx="3063">
                  <c:v>11.684373465794977</c:v>
                </c:pt>
                <c:pt idx="3064">
                  <c:v>11.707509618656729</c:v>
                </c:pt>
                <c:pt idx="3065">
                  <c:v>11.730170083481653</c:v>
                </c:pt>
                <c:pt idx="3066">
                  <c:v>11.752351724101459</c:v>
                </c:pt>
                <c:pt idx="3067">
                  <c:v>11.774051434348337</c:v>
                </c:pt>
                <c:pt idx="3068">
                  <c:v>11.795266137905912</c:v>
                </c:pt>
                <c:pt idx="3069">
                  <c:v>11.81599278816816</c:v>
                </c:pt>
                <c:pt idx="3070">
                  <c:v>11.836228368096442</c:v>
                </c:pt>
                <c:pt idx="3071">
                  <c:v>11.855969890080729</c:v>
                </c:pt>
                <c:pt idx="3072">
                  <c:v>11.875214395806154</c:v>
                </c:pt>
                <c:pt idx="3073">
                  <c:v>11.893958956114773</c:v>
                </c:pt>
                <c:pt idx="3074">
                  <c:v>11.912200670877525</c:v>
                </c:pt>
                <c:pt idx="3075">
                  <c:v>11.929936668863519</c:v>
                </c:pt>
                <c:pt idx="3076">
                  <c:v>11.947164107611371</c:v>
                </c:pt>
                <c:pt idx="3077">
                  <c:v>11.963880173307018</c:v>
                </c:pt>
                <c:pt idx="3078">
                  <c:v>11.980082080657724</c:v>
                </c:pt>
                <c:pt idx="3079">
                  <c:v>11.995767072773475</c:v>
                </c:pt>
                <c:pt idx="3080">
                  <c:v>12.010932421045425</c:v>
                </c:pt>
                <c:pt idx="3081">
                  <c:v>12.025575425031349</c:v>
                </c:pt>
                <c:pt idx="3082">
                  <c:v>12.039693412337613</c:v>
                </c:pt>
                <c:pt idx="3083">
                  <c:v>12.053283738508128</c:v>
                </c:pt>
                <c:pt idx="3084">
                  <c:v>12.066343786911432</c:v>
                </c:pt>
                <c:pt idx="3085">
                  <c:v>12.078870968629445</c:v>
                </c:pt>
                <c:pt idx="3086">
                  <c:v>12.090862722352483</c:v>
                </c:pt>
                <c:pt idx="3087">
                  <c:v>12.10231651426966</c:v>
                </c:pt>
                <c:pt idx="3088">
                  <c:v>12.113229837964866</c:v>
                </c:pt>
                <c:pt idx="3089">
                  <c:v>12.12360021431229</c:v>
                </c:pt>
                <c:pt idx="3090">
                  <c:v>12.133425191377029</c:v>
                </c:pt>
                <c:pt idx="3091">
                  <c:v>12.142702344311743</c:v>
                </c:pt>
                <c:pt idx="3092">
                  <c:v>12.151429275258948</c:v>
                </c:pt>
                <c:pt idx="3093">
                  <c:v>12.159603613252528</c:v>
                </c:pt>
                <c:pt idx="3094">
                  <c:v>12.167223014123323</c:v>
                </c:pt>
                <c:pt idx="3095">
                  <c:v>12.174285160400729</c:v>
                </c:pt>
                <c:pt idx="3096">
                  <c:v>12.180787761223002</c:v>
                </c:pt>
                <c:pt idx="3097">
                  <c:v>12.186728552241078</c:v>
                </c:pt>
                <c:pt idx="3098">
                  <c:v>12.192105295530894</c:v>
                </c:pt>
                <c:pt idx="3099">
                  <c:v>12.196915779499136</c:v>
                </c:pt>
                <c:pt idx="3100">
                  <c:v>12.201157818799686</c:v>
                </c:pt>
                <c:pt idx="3101">
                  <c:v>12.204829254240337</c:v>
                </c:pt>
                <c:pt idx="3102">
                  <c:v>12.207927952699549</c:v>
                </c:pt>
                <c:pt idx="3103">
                  <c:v>12.210451807040926</c:v>
                </c:pt>
                <c:pt idx="3104">
                  <c:v>12.212398736025307</c:v>
                </c:pt>
                <c:pt idx="3105">
                  <c:v>12.213766684231928</c:v>
                </c:pt>
                <c:pt idx="3106">
                  <c:v>12.214553621971817</c:v>
                </c:pt>
                <c:pt idx="3107">
                  <c:v>12.214757545207362</c:v>
                </c:pt>
                <c:pt idx="3108">
                  <c:v>12.214376475472932</c:v>
                </c:pt>
                <c:pt idx="3109">
                  <c:v>12.213408459793214</c:v>
                </c:pt>
                <c:pt idx="3110">
                  <c:v>12.211851570604239</c:v>
                </c:pt>
                <c:pt idx="3111">
                  <c:v>12.209703905676179</c:v>
                </c:pt>
                <c:pt idx="3112">
                  <c:v>12.206963588034853</c:v>
                </c:pt>
                <c:pt idx="3113">
                  <c:v>12.203628765886492</c:v>
                </c:pt>
                <c:pt idx="3114">
                  <c:v>12.199697612539524</c:v>
                </c:pt>
                <c:pt idx="3115">
                  <c:v>12.195168326332038</c:v>
                </c:pt>
                <c:pt idx="3116">
                  <c:v>12.190039130555846</c:v>
                </c:pt>
                <c:pt idx="3117">
                  <c:v>12.18430827338284</c:v>
                </c:pt>
                <c:pt idx="3118">
                  <c:v>12.177974027791805</c:v>
                </c:pt>
                <c:pt idx="3119">
                  <c:v>12.171034691496345</c:v>
                </c:pt>
                <c:pt idx="3120">
                  <c:v>12.163488586873058</c:v>
                </c:pt>
                <c:pt idx="3121">
                  <c:v>12.155334060889146</c:v>
                </c:pt>
                <c:pt idx="3122">
                  <c:v>12.146569485033467</c:v>
                </c:pt>
                <c:pt idx="3123">
                  <c:v>12.137193255244455</c:v>
                </c:pt>
                <c:pt idx="3124">
                  <c:v>12.127203791843158</c:v>
                </c:pt>
                <c:pt idx="3125">
                  <c:v>12.116599539459912</c:v>
                </c:pt>
                <c:pt idx="3126">
                  <c:v>12.10537896697042</c:v>
                </c:pt>
                <c:pt idx="3127">
                  <c:v>12.093540567424441</c:v>
                </c:pt>
                <c:pt idx="3128">
                  <c:v>12.081082857978828</c:v>
                </c:pt>
                <c:pt idx="3129">
                  <c:v>12.068004379831052</c:v>
                </c:pt>
                <c:pt idx="3130">
                  <c:v>12.05430369815096</c:v>
                </c:pt>
                <c:pt idx="3131">
                  <c:v>12.039979402015405</c:v>
                </c:pt>
                <c:pt idx="3132">
                  <c:v>12.025030104342363</c:v>
                </c:pt>
                <c:pt idx="3133">
                  <c:v>12.009454441823266</c:v>
                </c:pt>
                <c:pt idx="3134">
                  <c:v>11.993251074860495</c:v>
                </c:pt>
                <c:pt idx="3135">
                  <c:v>11.976418687499205</c:v>
                </c:pt>
                <c:pt idx="3136">
                  <c:v>11.958955987365385</c:v>
                </c:pt>
                <c:pt idx="3137">
                  <c:v>11.940861705600014</c:v>
                </c:pt>
                <c:pt idx="3138">
                  <c:v>11.922134596793711</c:v>
                </c:pt>
                <c:pt idx="3139">
                  <c:v>11.902773438926062</c:v>
                </c:pt>
                <c:pt idx="3140">
                  <c:v>11.88277703329851</c:v>
                </c:pt>
                <c:pt idx="3141">
                  <c:v>11.862144204473594</c:v>
                </c:pt>
                <c:pt idx="3142">
                  <c:v>11.840873800208925</c:v>
                </c:pt>
                <c:pt idx="3143">
                  <c:v>11.818964691397866</c:v>
                </c:pt>
                <c:pt idx="3144">
                  <c:v>11.796415772003485</c:v>
                </c:pt>
                <c:pt idx="3145">
                  <c:v>11.773225958997045</c:v>
                </c:pt>
                <c:pt idx="3146">
                  <c:v>11.749394192295966</c:v>
                </c:pt>
                <c:pt idx="3147">
                  <c:v>11.724919434700695</c:v>
                </c:pt>
                <c:pt idx="3148">
                  <c:v>11.699800671833714</c:v>
                </c:pt>
                <c:pt idx="3149">
                  <c:v>11.67403691207565</c:v>
                </c:pt>
                <c:pt idx="3150">
                  <c:v>11.647627186505133</c:v>
                </c:pt>
                <c:pt idx="3151">
                  <c:v>11.620570548835389</c:v>
                </c:pt>
                <c:pt idx="3152">
                  <c:v>11.592866075354209</c:v>
                </c:pt>
                <c:pt idx="3153">
                  <c:v>11.564512864859836</c:v>
                </c:pt>
                <c:pt idx="3154">
                  <c:v>11.535510038602695</c:v>
                </c:pt>
                <c:pt idx="3155">
                  <c:v>11.505856740220054</c:v>
                </c:pt>
                <c:pt idx="3156">
                  <c:v>11.475552135677106</c:v>
                </c:pt>
                <c:pt idx="3157">
                  <c:v>11.444595413204127</c:v>
                </c:pt>
                <c:pt idx="3158">
                  <c:v>11.412985783236422</c:v>
                </c:pt>
                <c:pt idx="3159">
                  <c:v>11.380722478350322</c:v>
                </c:pt>
                <c:pt idx="3160">
                  <c:v>11.347804753204173</c:v>
                </c:pt>
                <c:pt idx="3161">
                  <c:v>11.314231884475419</c:v>
                </c:pt>
                <c:pt idx="3162">
                  <c:v>11.28000317079983</c:v>
                </c:pt>
                <c:pt idx="3163">
                  <c:v>11.24511793270878</c:v>
                </c:pt>
                <c:pt idx="3164">
                  <c:v>11.209575512568847</c:v>
                </c:pt>
                <c:pt idx="3165">
                  <c:v>11.173375274519543</c:v>
                </c:pt>
                <c:pt idx="3166">
                  <c:v>11.136516604410957</c:v>
                </c:pt>
                <c:pt idx="3167">
                  <c:v>11.098998909743642</c:v>
                </c:pt>
                <c:pt idx="3168">
                  <c:v>11.060821619603502</c:v>
                </c:pt>
                <c:pt idx="3169">
                  <c:v>11.021984184604719</c:v>
                </c:pt>
                <c:pt idx="3170">
                  <c:v>10.982486076821743</c:v>
                </c:pt>
                <c:pt idx="3171">
                  <c:v>10.942326789731624</c:v>
                </c:pt>
                <c:pt idx="3172">
                  <c:v>10.901505838149518</c:v>
                </c:pt>
                <c:pt idx="3173">
                  <c:v>10.860022758166537</c:v>
                </c:pt>
                <c:pt idx="3174">
                  <c:v>10.817877107087298</c:v>
                </c:pt>
                <c:pt idx="3175">
                  <c:v>10.775068463366722</c:v>
                </c:pt>
                <c:pt idx="3176">
                  <c:v>10.731596426547242</c:v>
                </c:pt>
                <c:pt idx="3177">
                  <c:v>10.687460617196592</c:v>
                </c:pt>
                <c:pt idx="3178">
                  <c:v>10.642660676842354</c:v>
                </c:pt>
                <c:pt idx="3179">
                  <c:v>10.59719626791005</c:v>
                </c:pt>
                <c:pt idx="3180">
                  <c:v>10.551067073660334</c:v>
                </c:pt>
                <c:pt idx="3181">
                  <c:v>10.504272798122059</c:v>
                </c:pt>
                <c:pt idx="3182">
                  <c:v>10.456813166030884</c:v>
                </c:pt>
                <c:pt idx="3183">
                  <c:v>10.408687922764244</c:v>
                </c:pt>
                <c:pt idx="3184">
                  <c:v>10.359896834276384</c:v>
                </c:pt>
                <c:pt idx="3185">
                  <c:v>10.310439687034375</c:v>
                </c:pt>
                <c:pt idx="3186">
                  <c:v>10.260316287951696</c:v>
                </c:pt>
                <c:pt idx="3187">
                  <c:v>10.209526464324227</c:v>
                </c:pt>
                <c:pt idx="3188">
                  <c:v>10.158070063764995</c:v>
                </c:pt>
                <c:pt idx="3189">
                  <c:v>10.105946954137238</c:v>
                </c:pt>
                <c:pt idx="3190">
                  <c:v>10.053157023488922</c:v>
                </c:pt>
                <c:pt idx="3191">
                  <c:v>9.9997001799873146</c:v>
                </c:pt>
                <c:pt idx="3192">
                  <c:v>9.9455763518507467</c:v>
                </c:pt>
                <c:pt idx="3193">
                  <c:v>9.8907854872836083</c:v>
                </c:pt>
                <c:pt idx="3194">
                  <c:v>9.8353275544069731</c:v>
                </c:pt>
                <c:pt idx="3195">
                  <c:v>9.7792025411942802</c:v>
                </c:pt>
                <c:pt idx="3196">
                  <c:v>9.7224104554000803</c:v>
                </c:pt>
                <c:pt idx="3197">
                  <c:v>9.6649513244945524</c:v>
                </c:pt>
                <c:pt idx="3198">
                  <c:v>9.6068251955947233</c:v>
                </c:pt>
                <c:pt idx="3199">
                  <c:v>9.5480321353947772</c:v>
                </c:pt>
                <c:pt idx="3200">
                  <c:v>9.488572230097958</c:v>
                </c:pt>
                <c:pt idx="3201">
                  <c:v>9.4284455853472764</c:v>
                </c:pt>
                <c:pt idx="3202">
                  <c:v>9.3676523261552802</c:v>
                </c:pt>
                <c:pt idx="3203">
                  <c:v>9.3061925968350465</c:v>
                </c:pt>
                <c:pt idx="3204">
                  <c:v>9.2440665609280188</c:v>
                </c:pt>
                <c:pt idx="3205">
                  <c:v>9.1812744011363066</c:v>
                </c:pt>
                <c:pt idx="3206">
                  <c:v>9.117816319249016</c:v>
                </c:pt>
                <c:pt idx="3207">
                  <c:v>9.0536925360713951</c:v>
                </c:pt>
                <c:pt idx="3208">
                  <c:v>8.9889032913549727</c:v>
                </c:pt>
                <c:pt idx="3209">
                  <c:v>8.9234488437223547</c:v>
                </c:pt>
                <c:pt idx="3210">
                  <c:v>8.8573294705976764</c:v>
                </c:pt>
                <c:pt idx="3211">
                  <c:v>8.7905454681324784</c:v>
                </c:pt>
                <c:pt idx="3212">
                  <c:v>8.7230971511319524</c:v>
                </c:pt>
                <c:pt idx="3213">
                  <c:v>8.6549848529826363</c:v>
                </c:pt>
                <c:pt idx="3214">
                  <c:v>8.5862089255780631</c:v>
                </c:pt>
                <c:pt idx="3215">
                  <c:v>8.5167697392433297</c:v>
                </c:pt>
                <c:pt idx="3216">
                  <c:v>8.4466676826619675</c:v>
                </c:pt>
                <c:pt idx="3217">
                  <c:v>8.3759031628003697</c:v>
                </c:pt>
                <c:pt idx="3218">
                  <c:v>8.3044766048319048</c:v>
                </c:pt>
                <c:pt idx="3219">
                  <c:v>8.2323884520605191</c:v>
                </c:pt>
                <c:pt idx="3220">
                  <c:v>8.1596391658462437</c:v>
                </c:pt>
                <c:pt idx="3221">
                  <c:v>8.0862292255268926</c:v>
                </c:pt>
                <c:pt idx="3222">
                  <c:v>8.0121591283410112</c:v>
                </c:pt>
                <c:pt idx="3223">
                  <c:v>7.9374293893523316</c:v>
                </c:pt>
                <c:pt idx="3224">
                  <c:v>7.8620405413693675</c:v>
                </c:pt>
                <c:pt idx="3225">
                  <c:v>7.7859931348684768</c:v>
                </c:pt>
                <c:pt idx="3226">
                  <c:v>7.7092877379153038</c:v>
                </c:pt>
                <c:pt idx="3227">
                  <c:v>7.6319249360845163</c:v>
                </c:pt>
                <c:pt idx="3228">
                  <c:v>7.5539053323822145</c:v>
                </c:pt>
                <c:pt idx="3229">
                  <c:v>7.475229547164389</c:v>
                </c:pt>
                <c:pt idx="3230">
                  <c:v>7.3958982180566579</c:v>
                </c:pt>
                <c:pt idx="3231">
                  <c:v>7.3159119998757944</c:v>
                </c:pt>
                <c:pt idx="3232">
                  <c:v>7.2352715645443482</c:v>
                </c:pt>
                <c:pt idx="3233">
                  <c:v>7.1539776010143044</c:v>
                </c:pt>
                <c:pt idx="3234">
                  <c:v>7.072030815180085</c:v>
                </c:pt>
                <c:pt idx="3235">
                  <c:v>6.9894319298007019</c:v>
                </c:pt>
                <c:pt idx="3236">
                  <c:v>6.9061816844135251</c:v>
                </c:pt>
                <c:pt idx="3237">
                  <c:v>6.8222808352536219</c:v>
                </c:pt>
                <c:pt idx="3238">
                  <c:v>6.737730155167867</c:v>
                </c:pt>
                <c:pt idx="3239">
                  <c:v>6.6525304335334852</c:v>
                </c:pt>
                <c:pt idx="3240">
                  <c:v>6.5666824761713656</c:v>
                </c:pt>
                <c:pt idx="3241">
                  <c:v>6.4801871052632691</c:v>
                </c:pt>
                <c:pt idx="3242">
                  <c:v>6.3930451592657107</c:v>
                </c:pt>
                <c:pt idx="3243">
                  <c:v>6.3052574928238414</c:v>
                </c:pt>
                <c:pt idx="3244">
                  <c:v>6.2168249766872918</c:v>
                </c:pt>
                <c:pt idx="3245">
                  <c:v>6.127748497621468</c:v>
                </c:pt>
                <c:pt idx="3246">
                  <c:v>6.0380289583231104</c:v>
                </c:pt>
                <c:pt idx="3247">
                  <c:v>5.9476672773323571</c:v>
                </c:pt>
                <c:pt idx="3248">
                  <c:v>5.8566643889438126</c:v>
                </c:pt>
                <c:pt idx="3249">
                  <c:v>5.7650212431216232</c:v>
                </c:pt>
                <c:pt idx="3250">
                  <c:v>5.6727388054083576</c:v>
                </c:pt>
                <c:pt idx="3251">
                  <c:v>5.5798180568381213</c:v>
                </c:pt>
                <c:pt idx="3252">
                  <c:v>5.486259993847483</c:v>
                </c:pt>
                <c:pt idx="3253">
                  <c:v>5.3920656281854349</c:v>
                </c:pt>
                <c:pt idx="3254">
                  <c:v>5.2972359868244041</c:v>
                </c:pt>
                <c:pt idx="3255">
                  <c:v>5.2017721118691327</c:v>
                </c:pt>
                <c:pt idx="3256">
                  <c:v>5.1056750604676893</c:v>
                </c:pt>
                <c:pt idx="3257">
                  <c:v>5.0089459047201501</c:v>
                </c:pt>
                <c:pt idx="3258">
                  <c:v>4.9115857315870812</c:v>
                </c:pt>
                <c:pt idx="3259">
                  <c:v>4.8135956427989584</c:v>
                </c:pt>
                <c:pt idx="3260">
                  <c:v>4.7149767547637396</c:v>
                </c:pt>
                <c:pt idx="3261">
                  <c:v>4.6157301984752905</c:v>
                </c:pt>
                <c:pt idx="3262">
                  <c:v>4.5158571194205024</c:v>
                </c:pt>
                <c:pt idx="3263">
                  <c:v>4.4153586774863243</c:v>
                </c:pt>
                <c:pt idx="3264">
                  <c:v>4.3142360468689276</c:v>
                </c:pt>
                <c:pt idx="3265">
                  <c:v>4.2124904159774985</c:v>
                </c:pt>
                <c:pt idx="3266">
                  <c:v>4.1101229873430043</c:v>
                </c:pt>
                <c:pt idx="3267">
                  <c:v>4.0071349775223268</c:v>
                </c:pt>
                <c:pt idx="3268">
                  <c:v>3.9035276170058637</c:v>
                </c:pt>
                <c:pt idx="3269">
                  <c:v>3.7993021501218891</c:v>
                </c:pt>
                <c:pt idx="3270">
                  <c:v>3.6944598349431601</c:v>
                </c:pt>
                <c:pt idx="3271">
                  <c:v>3.5890019431910503</c:v>
                </c:pt>
                <c:pt idx="3272">
                  <c:v>3.4829297601402516</c:v>
                </c:pt>
                <c:pt idx="3273">
                  <c:v>3.3762445845230502</c:v>
                </c:pt>
                <c:pt idx="3274">
                  <c:v>3.268947728436018</c:v>
                </c:pt>
                <c:pt idx="3275">
                  <c:v>3.1610405172418439</c:v>
                </c:pt>
                <c:pt idx="3276">
                  <c:v>3.0525242894726716</c:v>
                </c:pt>
                <c:pt idx="3277">
                  <c:v>2.9434003967372746</c:v>
                </c:pt>
                <c:pt idx="3278">
                  <c:v>2.833670203620926</c:v>
                </c:pt>
                <c:pt idx="3279">
                  <c:v>2.7233350875897315</c:v>
                </c:pt>
                <c:pt idx="3280">
                  <c:v>2.6123964388958996</c:v>
                </c:pt>
                <c:pt idx="3281">
                  <c:v>2.500855660478436</c:v>
                </c:pt>
                <c:pt idx="3282">
                  <c:v>2.3887141678659418</c:v>
                </c:pt>
                <c:pt idx="3283">
                  <c:v>2.2759733890811162</c:v>
                </c:pt>
                <c:pt idx="3284">
                  <c:v>2.1626347645414512</c:v>
                </c:pt>
                <c:pt idx="3285">
                  <c:v>2.0486997469628534</c:v>
                </c:pt>
                <c:pt idx="3286">
                  <c:v>1.9341698012613904</c:v>
                </c:pt>
                <c:pt idx="3287">
                  <c:v>1.8190464044562304</c:v>
                </c:pt>
                <c:pt idx="3288">
                  <c:v>1.7033310455703656</c:v>
                </c:pt>
                <c:pt idx="3289">
                  <c:v>1.5870252255335231</c:v>
                </c:pt>
                <c:pt idx="3290">
                  <c:v>1.4701304570847356</c:v>
                </c:pt>
                <c:pt idx="3291">
                  <c:v>1.3526482646725242</c:v>
                </c:pt>
                <c:pt idx="3292">
                  <c:v>1.2345801843585491</c:v>
                </c:pt>
                <c:pt idx="3293">
                  <c:v>1.1159277637181617</c:v>
                </c:pt>
                <c:pt idx="3294">
                  <c:v>0.99669256174291831</c:v>
                </c:pt>
                <c:pt idx="3295">
                  <c:v>0.87687614874079145</c:v>
                </c:pt>
                <c:pt idx="3296">
                  <c:v>0.75648010624041717</c:v>
                </c:pt>
                <c:pt idx="3297">
                  <c:v>0.6355060268910222</c:v>
                </c:pt>
                <c:pt idx="3298">
                  <c:v>0.5139555143638006</c:v>
                </c:pt>
                <c:pt idx="3299">
                  <c:v>0.39183018325564944</c:v>
                </c:pt>
                <c:pt idx="3300">
                  <c:v>0.26913165898895386</c:v>
                </c:pt>
                <c:pt idx="3301">
                  <c:v>0.1458615777138732</c:v>
                </c:pt>
                <c:pt idx="3302">
                  <c:v>2.2021586212048305E-2</c:v>
                </c:pt>
                <c:pt idx="3303">
                  <c:v>-0.10238665820398296</c:v>
                </c:pt>
                <c:pt idx="3304">
                  <c:v>-0.22736148778759002</c:v>
                </c:pt>
                <c:pt idx="3305">
                  <c:v>-0.35290122445536554</c:v>
                </c:pt>
                <c:pt idx="3306">
                  <c:v>-0.47900417988566346</c:v>
                </c:pt>
                <c:pt idx="3307">
                  <c:v>-0.60566865561591499</c:v>
                </c:pt>
                <c:pt idx="3308">
                  <c:v>-0.73289294313954656</c:v>
                </c:pt>
                <c:pt idx="3309">
                  <c:v>-0.86067532400460323</c:v>
                </c:pt>
                <c:pt idx="3310">
                  <c:v>-0.98901406990907503</c:v>
                </c:pt>
                <c:pt idx="3311">
                  <c:v>-1.1179074427999467</c:v>
                </c:pt>
                <c:pt idx="3312">
                  <c:v>-1.2473536949688082</c:v>
                </c:pt>
                <c:pt idx="3313">
                  <c:v>-1.3773510691478634</c:v>
                </c:pt>
                <c:pt idx="3314">
                  <c:v>-1.5078977986073028</c:v>
                </c:pt>
                <c:pt idx="3315">
                  <c:v>-1.6389921072527613</c:v>
                </c:pt>
                <c:pt idx="3316">
                  <c:v>-1.7706322097170641</c:v>
                </c:pt>
                <c:pt idx="3317">
                  <c:v>-1.9028163114610663</c:v>
                </c:pt>
                <c:pt idx="3318">
                  <c:v>-2.0355426088645743</c:v>
                </c:pt>
                <c:pt idx="3319">
                  <c:v>-2.168809289324912</c:v>
                </c:pt>
                <c:pt idx="3320">
                  <c:v>-2.302614531349775</c:v>
                </c:pt>
                <c:pt idx="3321">
                  <c:v>-2.4369565046530113</c:v>
                </c:pt>
                <c:pt idx="3322">
                  <c:v>-2.5718333702474752</c:v>
                </c:pt>
                <c:pt idx="3323">
                  <c:v>-2.7072432805404674</c:v>
                </c:pt>
                <c:pt idx="3324">
                  <c:v>-2.8431843794257645</c:v>
                </c:pt>
                <c:pt idx="3325">
                  <c:v>-2.9796548023791729</c:v>
                </c:pt>
                <c:pt idx="3326">
                  <c:v>-3.1166526765483127</c:v>
                </c:pt>
                <c:pt idx="3327">
                  <c:v>-3.2541761208485696</c:v>
                </c:pt>
                <c:pt idx="3328">
                  <c:v>-3.39222324605268</c:v>
                </c:pt>
                <c:pt idx="3329">
                  <c:v>-3.5307921548825618</c:v>
                </c:pt>
                <c:pt idx="3330">
                  <c:v>-3.6698809421027363</c:v>
                </c:pt>
                <c:pt idx="3331">
                  <c:v>-3.8094876946092597</c:v>
                </c:pt>
                <c:pt idx="3332">
                  <c:v>-3.9496104915209287</c:v>
                </c:pt>
                <c:pt idx="3333">
                  <c:v>-4.0902474042693484</c:v>
                </c:pt>
                <c:pt idx="3334">
                  <c:v>-4.2313964966881485</c:v>
                </c:pt>
                <c:pt idx="3335">
                  <c:v>-4.3730558251022558</c:v>
                </c:pt>
                <c:pt idx="3336">
                  <c:v>-4.5152234384181327</c:v>
                </c:pt>
                <c:pt idx="3337">
                  <c:v>-4.6578973782084176</c:v>
                </c:pt>
                <c:pt idx="3338">
                  <c:v>-4.8010756788025901</c:v>
                </c:pt>
                <c:pt idx="3339">
                  <c:v>-4.9447563673734862</c:v>
                </c:pt>
                <c:pt idx="3340">
                  <c:v>-5.0889374640225924</c:v>
                </c:pt>
                <c:pt idx="3341">
                  <c:v>-5.2336169818684937</c:v>
                </c:pt>
                <c:pt idx="3342">
                  <c:v>-5.3787929271295809</c:v>
                </c:pt>
                <c:pt idx="3343">
                  <c:v>-5.5244632992116465</c:v>
                </c:pt>
                <c:pt idx="3344">
                  <c:v>-5.6706260907907051</c:v>
                </c:pt>
                <c:pt idx="3345">
                  <c:v>-5.8172792878972075</c:v>
                </c:pt>
                <c:pt idx="3346">
                  <c:v>-5.9644208699994863</c:v>
                </c:pt>
                <c:pt idx="3347">
                  <c:v>-6.1120488100864065</c:v>
                </c:pt>
                <c:pt idx="3348">
                  <c:v>-6.2601610747499024</c:v>
                </c:pt>
                <c:pt idx="3349">
                  <c:v>-6.408755624265325</c:v>
                </c:pt>
                <c:pt idx="3350">
                  <c:v>-6.5578304126725584</c:v>
                </c:pt>
                <c:pt idx="3351">
                  <c:v>-6.7073833878575613</c:v>
                </c:pt>
                <c:pt idx="3352">
                  <c:v>-6.8574124916299297</c:v>
                </c:pt>
                <c:pt idx="3353">
                  <c:v>-7.0079156598037571</c:v>
                </c:pt>
                <c:pt idx="3354">
                  <c:v>-7.1588908222736052</c:v>
                </c:pt>
                <c:pt idx="3355">
                  <c:v>-7.3103359030950514</c:v>
                </c:pt>
                <c:pt idx="3356">
                  <c:v>-7.4622488205586421</c:v>
                </c:pt>
                <c:pt idx="3357">
                  <c:v>-7.614627487268308</c:v>
                </c:pt>
                <c:pt idx="3358">
                  <c:v>-7.7674698102153457</c:v>
                </c:pt>
                <c:pt idx="3359">
                  <c:v>-7.9207736908551283</c:v>
                </c:pt>
                <c:pt idx="3360">
                  <c:v>-8.0745370251788131</c:v>
                </c:pt>
                <c:pt idx="3361">
                  <c:v>-8.2287577037892277</c:v>
                </c:pt>
                <c:pt idx="3362">
                  <c:v>-8.3834336119720945</c:v>
                </c:pt>
                <c:pt idx="3363">
                  <c:v>-8.5385626297675685</c:v>
                </c:pt>
                <c:pt idx="3364">
                  <c:v>-8.6941426320445601</c:v>
                </c:pt>
                <c:pt idx="3365">
                  <c:v>-8.8501714885659339</c:v>
                </c:pt>
                <c:pt idx="3366">
                  <c:v>-9.0066470640644809</c:v>
                </c:pt>
                <c:pt idx="3367">
                  <c:v>-9.1635672183071222</c:v>
                </c:pt>
                <c:pt idx="3368">
                  <c:v>-9.3209298061658501</c:v>
                </c:pt>
                <c:pt idx="3369">
                  <c:v>-9.4787326776841496</c:v>
                </c:pt>
                <c:pt idx="3370">
                  <c:v>-9.6369736781437325</c:v>
                </c:pt>
                <c:pt idx="3371">
                  <c:v>-9.7956506481320389</c:v>
                </c:pt>
                <c:pt idx="3372">
                  <c:v>-9.954761423605504</c:v>
                </c:pt>
                <c:pt idx="3373">
                  <c:v>-10.114303835954587</c:v>
                </c:pt>
                <c:pt idx="3374">
                  <c:v>-10.274275712069198</c:v>
                </c:pt>
                <c:pt idx="3375">
                  <c:v>-10.434674874398468</c:v>
                </c:pt>
                <c:pt idx="3376">
                  <c:v>-10.595499141016774</c:v>
                </c:pt>
                <c:pt idx="3377">
                  <c:v>-10.756746325680467</c:v>
                </c:pt>
                <c:pt idx="3378">
                  <c:v>-10.918414237892932</c:v>
                </c:pt>
                <c:pt idx="3379">
                  <c:v>-11.080500682962224</c:v>
                </c:pt>
                <c:pt idx="3380">
                  <c:v>-11.243003462059306</c:v>
                </c:pt>
                <c:pt idx="3381">
                  <c:v>-11.405920372278388</c:v>
                </c:pt>
                <c:pt idx="3382">
                  <c:v>-11.569249206691723</c:v>
                </c:pt>
                <c:pt idx="3383">
                  <c:v>-11.732987754408697</c:v>
                </c:pt>
                <c:pt idx="3384">
                  <c:v>-11.897133800630513</c:v>
                </c:pt>
                <c:pt idx="3385">
                  <c:v>-12.0616851267051</c:v>
                </c:pt>
                <c:pt idx="3386">
                  <c:v>-12.226639510181371</c:v>
                </c:pt>
                <c:pt idx="3387">
                  <c:v>-12.391994724863508</c:v>
                </c:pt>
                <c:pt idx="3388">
                  <c:v>-12.557748540861951</c:v>
                </c:pt>
                <c:pt idx="3389">
                  <c:v>-12.723898724647256</c:v>
                </c:pt>
                <c:pt idx="3390">
                  <c:v>-12.89044303909867</c:v>
                </c:pt>
                <c:pt idx="3391">
                  <c:v>-13.057379243557165</c:v>
                </c:pt>
                <c:pt idx="3392">
                  <c:v>-13.224705093873951</c:v>
                </c:pt>
                <c:pt idx="3393">
                  <c:v>-13.392418342456295</c:v>
                </c:pt>
                <c:pt idx="3394">
                  <c:v>-13.560516738320075</c:v>
                </c:pt>
                <c:pt idx="3395">
                  <c:v>-13.728998027134338</c:v>
                </c:pt>
                <c:pt idx="3396">
                  <c:v>-13.897859951267435</c:v>
                </c:pt>
                <c:pt idx="3397">
                  <c:v>-14.067100249833345</c:v>
                </c:pt>
                <c:pt idx="3398">
                  <c:v>-14.236716658736384</c:v>
                </c:pt>
                <c:pt idx="3399">
                  <c:v>-14.406706910714234</c:v>
                </c:pt>
                <c:pt idx="3400">
                  <c:v>-14.577068735382909</c:v>
                </c:pt>
                <c:pt idx="3401">
                  <c:v>-14.747799859278274</c:v>
                </c:pt>
                <c:pt idx="3402">
                  <c:v>-14.918898005896182</c:v>
                </c:pt>
                <c:pt idx="3403">
                  <c:v>-15.09036089573749</c:v>
                </c:pt>
                <c:pt idx="3404">
                  <c:v>-15.262186246343276</c:v>
                </c:pt>
                <c:pt idx="3405">
                  <c:v>-15.434371772338409</c:v>
                </c:pt>
                <c:pt idx="3406">
                  <c:v>-15.606915185467926</c:v>
                </c:pt>
                <c:pt idx="3407">
                  <c:v>-15.779814194635804</c:v>
                </c:pt>
                <c:pt idx="3408">
                  <c:v>-15.953066505942502</c:v>
                </c:pt>
                <c:pt idx="3409">
                  <c:v>-16.126669822719748</c:v>
                </c:pt>
                <c:pt idx="3410">
                  <c:v>-16.300621845569651</c:v>
                </c:pt>
                <c:pt idx="3411">
                  <c:v>-16.474920272396673</c:v>
                </c:pt>
                <c:pt idx="3412">
                  <c:v>-16.649562798442588</c:v>
                </c:pt>
                <c:pt idx="3413">
                  <c:v>-16.824547116322776</c:v>
                </c:pt>
                <c:pt idx="3414">
                  <c:v>-16.999870916054903</c:v>
                </c:pt>
                <c:pt idx="3415">
                  <c:v>-17.175531885095921</c:v>
                </c:pt>
                <c:pt idx="3416">
                  <c:v>-17.351527708369048</c:v>
                </c:pt>
                <c:pt idx="3417">
                  <c:v>-17.52785606829849</c:v>
                </c:pt>
                <c:pt idx="3418">
                  <c:v>-17.704514644837928</c:v>
                </c:pt>
                <c:pt idx="3419">
                  <c:v>-17.881501115501806</c:v>
                </c:pt>
                <c:pt idx="3420">
                  <c:v>-18.058813155391192</c:v>
                </c:pt>
                <c:pt idx="3421">
                  <c:v>-18.236448437225647</c:v>
                </c:pt>
                <c:pt idx="3422">
                  <c:v>-18.414404631369365</c:v>
                </c:pt>
                <c:pt idx="3423">
                  <c:v>-18.592679405857751</c:v>
                </c:pt>
                <c:pt idx="3424">
                  <c:v>-18.771270426426014</c:v>
                </c:pt>
                <c:pt idx="3425">
                  <c:v>-18.95017535653264</c:v>
                </c:pt>
                <c:pt idx="3426">
                  <c:v>-19.12939185738685</c:v>
                </c:pt>
                <c:pt idx="3427">
                  <c:v>-19.30891758797199</c:v>
                </c:pt>
                <c:pt idx="3428">
                  <c:v>-19.488750205070801</c:v>
                </c:pt>
                <c:pt idx="3429">
                  <c:v>-19.668887363288547</c:v>
                </c:pt>
                <c:pt idx="3430">
                  <c:v>-19.849326715075534</c:v>
                </c:pt>
                <c:pt idx="3431">
                  <c:v>-20.030065910751148</c:v>
                </c:pt>
                <c:pt idx="3432">
                  <c:v>-20.211102598525031</c:v>
                </c:pt>
                <c:pt idx="3433">
                  <c:v>-20.39243442451837</c:v>
                </c:pt>
                <c:pt idx="3434">
                  <c:v>-20.574059032785527</c:v>
                </c:pt>
                <c:pt idx="3435">
                  <c:v>-20.755974065334271</c:v>
                </c:pt>
                <c:pt idx="3436">
                  <c:v>-20.938177162145706</c:v>
                </c:pt>
                <c:pt idx="3437">
                  <c:v>-21.120665961194362</c:v>
                </c:pt>
                <c:pt idx="3438">
                  <c:v>-21.303438098466813</c:v>
                </c:pt>
                <c:pt idx="3439">
                  <c:v>-21.486491207980578</c:v>
                </c:pt>
                <c:pt idx="3440">
                  <c:v>-21.66982292180262</c:v>
                </c:pt>
                <c:pt idx="3441">
                  <c:v>-21.853430870065864</c:v>
                </c:pt>
                <c:pt idx="3442">
                  <c:v>-22.037312680988663</c:v>
                </c:pt>
                <c:pt idx="3443">
                  <c:v>-22.221465980889803</c:v>
                </c:pt>
                <c:pt idx="3444">
                  <c:v>-22.405888394205959</c:v>
                </c:pt>
                <c:pt idx="3445">
                  <c:v>-22.590577543508914</c:v>
                </c:pt>
                <c:pt idx="3446">
                  <c:v>-22.77553104951869</c:v>
                </c:pt>
                <c:pt idx="3447">
                  <c:v>-22.960746531122197</c:v>
                </c:pt>
                <c:pt idx="3448">
                  <c:v>-23.146221605385222</c:v>
                </c:pt>
                <c:pt idx="3449">
                  <c:v>-23.331953887570222</c:v>
                </c:pt>
                <c:pt idx="3450">
                  <c:v>-23.517940991148123</c:v>
                </c:pt>
                <c:pt idx="3451">
                  <c:v>-23.704180527814202</c:v>
                </c:pt>
                <c:pt idx="3452">
                  <c:v>-23.890670107501876</c:v>
                </c:pt>
                <c:pt idx="3453">
                  <c:v>-24.077407338394238</c:v>
                </c:pt>
                <c:pt idx="3454">
                  <c:v>-24.264389826940345</c:v>
                </c:pt>
                <c:pt idx="3455">
                  <c:v>-24.451615177866103</c:v>
                </c:pt>
                <c:pt idx="3456">
                  <c:v>-24.639080994187111</c:v>
                </c:pt>
                <c:pt idx="3457">
                  <c:v>-24.826784877221854</c:v>
                </c:pt>
                <c:pt idx="3458">
                  <c:v>-25.014724426604403</c:v>
                </c:pt>
                <c:pt idx="3459">
                  <c:v>-25.202897240294618</c:v>
                </c:pt>
                <c:pt idx="3460">
                  <c:v>-25.391300914592279</c:v>
                </c:pt>
                <c:pt idx="3461">
                  <c:v>-25.579933044146657</c:v>
                </c:pt>
                <c:pt idx="3462">
                  <c:v>-25.768791221969678</c:v>
                </c:pt>
                <c:pt idx="3463">
                  <c:v>-25.957873039445388</c:v>
                </c:pt>
                <c:pt idx="3464">
                  <c:v>-26.147176086343251</c:v>
                </c:pt>
                <c:pt idx="3465">
                  <c:v>-26.336697950826618</c:v>
                </c:pt>
                <c:pt idx="3466">
                  <c:v>-26.52643621946666</c:v>
                </c:pt>
                <c:pt idx="3467">
                  <c:v>-26.71638847724887</c:v>
                </c:pt>
                <c:pt idx="3468">
                  <c:v>-26.90655230758756</c:v>
                </c:pt>
                <c:pt idx="3469">
                  <c:v>-27.09692529233476</c:v>
                </c:pt>
                <c:pt idx="3470">
                  <c:v>-27.287505011789278</c:v>
                </c:pt>
                <c:pt idx="3471">
                  <c:v>-27.478289044709868</c:v>
                </c:pt>
                <c:pt idx="3472">
                  <c:v>-27.669274968322611</c:v>
                </c:pt>
                <c:pt idx="3473">
                  <c:v>-27.860460358332034</c:v>
                </c:pt>
                <c:pt idx="3474">
                  <c:v>-28.051842788932277</c:v>
                </c:pt>
                <c:pt idx="3475">
                  <c:v>-28.243419832815533</c:v>
                </c:pt>
                <c:pt idx="3476">
                  <c:v>-28.43518906118311</c:v>
                </c:pt>
                <c:pt idx="3477">
                  <c:v>-28.627148043753749</c:v>
                </c:pt>
                <c:pt idx="3478">
                  <c:v>-28.819294348776083</c:v>
                </c:pt>
                <c:pt idx="3479">
                  <c:v>-29.011625543035905</c:v>
                </c:pt>
                <c:pt idx="3480">
                  <c:v>-29.204139191869615</c:v>
                </c:pt>
                <c:pt idx="3481">
                  <c:v>-29.396832859168967</c:v>
                </c:pt>
                <c:pt idx="3482">
                  <c:v>-29.589704107396017</c:v>
                </c:pt>
                <c:pt idx="3483">
                  <c:v>-29.782750497591223</c:v>
                </c:pt>
                <c:pt idx="3484">
                  <c:v>-29.97596958938172</c:v>
                </c:pt>
                <c:pt idx="3485">
                  <c:v>-30.16935894099521</c:v>
                </c:pt>
                <c:pt idx="3486">
                  <c:v>-30.362916109266138</c:v>
                </c:pt>
                <c:pt idx="3487">
                  <c:v>-30.556638649648079</c:v>
                </c:pt>
                <c:pt idx="3488">
                  <c:v>-30.750524116224426</c:v>
                </c:pt>
                <c:pt idx="3489">
                  <c:v>-30.944570061717457</c:v>
                </c:pt>
                <c:pt idx="3490">
                  <c:v>-31.138774037498848</c:v>
                </c:pt>
                <c:pt idx="3491">
                  <c:v>-31.333133593600962</c:v>
                </c:pt>
                <c:pt idx="3492">
                  <c:v>-31.527646278727616</c:v>
                </c:pt>
                <c:pt idx="3493">
                  <c:v>-31.722309640262978</c:v>
                </c:pt>
                <c:pt idx="3494">
                  <c:v>-31.917121224285921</c:v>
                </c:pt>
                <c:pt idx="3495">
                  <c:v>-32.112078575576959</c:v>
                </c:pt>
                <c:pt idx="3496">
                  <c:v>-32.307179237632653</c:v>
                </c:pt>
                <c:pt idx="3497">
                  <c:v>-32.502420752674709</c:v>
                </c:pt>
                <c:pt idx="3498">
                  <c:v>-32.697800661662171</c:v>
                </c:pt>
                <c:pt idx="3499">
                  <c:v>-32.893316504304465</c:v>
                </c:pt>
                <c:pt idx="3500">
                  <c:v>-33.088965819070211</c:v>
                </c:pt>
                <c:pt idx="3501">
                  <c:v>-33.284746143200692</c:v>
                </c:pt>
                <c:pt idx="3502">
                  <c:v>-33.480655012722991</c:v>
                </c:pt>
                <c:pt idx="3503">
                  <c:v>-33.676689962459307</c:v>
                </c:pt>
                <c:pt idx="3504">
                  <c:v>-33.87284852604293</c:v>
                </c:pt>
                <c:pt idx="3505">
                  <c:v>-34.069128235928417</c:v>
                </c:pt>
                <c:pt idx="3506">
                  <c:v>-34.265526623403105</c:v>
                </c:pt>
                <c:pt idx="3507">
                  <c:v>-34.462041218604924</c:v>
                </c:pt>
                <c:pt idx="3508">
                  <c:v>-34.658669550529993</c:v>
                </c:pt>
                <c:pt idx="3509">
                  <c:v>-34.85540914704967</c:v>
                </c:pt>
                <c:pt idx="3510">
                  <c:v>-35.052257534923569</c:v>
                </c:pt>
                <c:pt idx="3511">
                  <c:v>-35.249212239811499</c:v>
                </c:pt>
                <c:pt idx="3512">
                  <c:v>-35.446270786289432</c:v>
                </c:pt>
                <c:pt idx="3513">
                  <c:v>-35.643430697862755</c:v>
                </c:pt>
                <c:pt idx="3514">
                  <c:v>-35.840689496980843</c:v>
                </c:pt>
                <c:pt idx="3515">
                  <c:v>-36.038044705052243</c:v>
                </c:pt>
                <c:pt idx="3516">
                  <c:v>-36.235493842458936</c:v>
                </c:pt>
                <c:pt idx="3517">
                  <c:v>-36.433034428571119</c:v>
                </c:pt>
                <c:pt idx="3518">
                  <c:v>-36.630663981763234</c:v>
                </c:pt>
                <c:pt idx="3519">
                  <c:v>-36.828380019430455</c:v>
                </c:pt>
                <c:pt idx="3520">
                  <c:v>-37.026180058001188</c:v>
                </c:pt>
                <c:pt idx="3521">
                  <c:v>-37.224061612957172</c:v>
                </c:pt>
                <c:pt idx="3522">
                  <c:v>-37.422022198847429</c:v>
                </c:pt>
                <c:pt idx="3523">
                  <c:v>-37.620059329304155</c:v>
                </c:pt>
                <c:pt idx="3524">
                  <c:v>-37.818170517062384</c:v>
                </c:pt>
                <c:pt idx="3525">
                  <c:v>-38.016353273972499</c:v>
                </c:pt>
                <c:pt idx="3526">
                  <c:v>-38.214605111023161</c:v>
                </c:pt>
                <c:pt idx="3527">
                  <c:v>-38.412923538353482</c:v>
                </c:pt>
                <c:pt idx="3528">
                  <c:v>-38.611306065273425</c:v>
                </c:pt>
                <c:pt idx="3529">
                  <c:v>-38.809750200281883</c:v>
                </c:pt>
                <c:pt idx="3530">
                  <c:v>-39.008253451084045</c:v>
                </c:pt>
                <c:pt idx="3531">
                  <c:v>-39.206813324610323</c:v>
                </c:pt>
                <c:pt idx="3532">
                  <c:v>-39.405427327034147</c:v>
                </c:pt>
                <c:pt idx="3533">
                  <c:v>-39.604092963791999</c:v>
                </c:pt>
                <c:pt idx="3534">
                  <c:v>-39.802807739603452</c:v>
                </c:pt>
                <c:pt idx="3535">
                  <c:v>-40.001569158487172</c:v>
                </c:pt>
                <c:pt idx="3536">
                  <c:v>-40.200374723784648</c:v>
                </c:pt>
                <c:pt idx="3537">
                  <c:v>-40.399221938177249</c:v>
                </c:pt>
                <c:pt idx="3538">
                  <c:v>-40.59810830370759</c:v>
                </c:pt>
                <c:pt idx="3539">
                  <c:v>-40.797031321800034</c:v>
                </c:pt>
                <c:pt idx="3540">
                  <c:v>-40.995988493281175</c:v>
                </c:pt>
                <c:pt idx="3541">
                  <c:v>-41.194977318399822</c:v>
                </c:pt>
                <c:pt idx="3542">
                  <c:v>-41.393995296849255</c:v>
                </c:pt>
                <c:pt idx="3543">
                  <c:v>-41.593039927789306</c:v>
                </c:pt>
                <c:pt idx="3544">
                  <c:v>-41.792108709864493</c:v>
                </c:pt>
                <c:pt idx="3545">
                  <c:v>-41.99119914122997</c:v>
                </c:pt>
                <c:pt idx="3546">
                  <c:v>-42.190308719571476</c:v>
                </c:pt>
                <c:pt idx="3547">
                  <c:v>-42.389434942127281</c:v>
                </c:pt>
                <c:pt idx="3548">
                  <c:v>-42.588575305711743</c:v>
                </c:pt>
                <c:pt idx="3549">
                  <c:v>-42.787727306737708</c:v>
                </c:pt>
                <c:pt idx="3550">
                  <c:v>-42.9868884412395</c:v>
                </c:pt>
                <c:pt idx="3551">
                  <c:v>-43.186056204895351</c:v>
                </c:pt>
                <c:pt idx="3552">
                  <c:v>-43.385228093050586</c:v>
                </c:pt>
                <c:pt idx="3553">
                  <c:v>-43.584401600744513</c:v>
                </c:pt>
                <c:pt idx="3554">
                  <c:v>-43.78357422272947</c:v>
                </c:pt>
                <c:pt idx="3555">
                  <c:v>-43.982743453497875</c:v>
                </c:pt>
                <c:pt idx="3556">
                  <c:v>-44.181906787305422</c:v>
                </c:pt>
                <c:pt idx="3557">
                  <c:v>-44.381061718195809</c:v>
                </c:pt>
                <c:pt idx="3558">
                  <c:v>-44.580205740025889</c:v>
                </c:pt>
                <c:pt idx="3559">
                  <c:v>-44.779336346489657</c:v>
                </c:pt>
                <c:pt idx="3560">
                  <c:v>-44.978451031142583</c:v>
                </c:pt>
                <c:pt idx="3561">
                  <c:v>-45.17754728742986</c:v>
                </c:pt>
                <c:pt idx="3562">
                  <c:v>-45.376622608707265</c:v>
                </c:pt>
                <c:pt idx="3563">
                  <c:v>-45.575674488271574</c:v>
                </c:pt>
                <c:pt idx="3564">
                  <c:v>-45.774700419383379</c:v>
                </c:pt>
                <c:pt idx="3565">
                  <c:v>-45.973697895292929</c:v>
                </c:pt>
                <c:pt idx="3566">
                  <c:v>-46.17266440926872</c:v>
                </c:pt>
                <c:pt idx="3567">
                  <c:v>-46.371597454620968</c:v>
                </c:pt>
                <c:pt idx="3568">
                  <c:v>-46.570494524730464</c:v>
                </c:pt>
                <c:pt idx="3569">
                  <c:v>-46.769353113073464</c:v>
                </c:pt>
                <c:pt idx="3570">
                  <c:v>-46.968170713249918</c:v>
                </c:pt>
                <c:pt idx="3571">
                  <c:v>-47.166944819010894</c:v>
                </c:pt>
                <c:pt idx="3572">
                  <c:v>-47.365672924282222</c:v>
                </c:pt>
                <c:pt idx="3573">
                  <c:v>-47.564352523197925</c:v>
                </c:pt>
                <c:pt idx="3574">
                  <c:v>-47.762981110121643</c:v>
                </c:pt>
                <c:pt idx="3575">
                  <c:v>-47.961556179678325</c:v>
                </c:pt>
                <c:pt idx="3576">
                  <c:v>-48.160075226780833</c:v>
                </c:pt>
                <c:pt idx="3577">
                  <c:v>-48.358535746658333</c:v>
                </c:pt>
                <c:pt idx="3578">
                  <c:v>-48.55693523488344</c:v>
                </c:pt>
                <c:pt idx="3579">
                  <c:v>-48.755271187401092</c:v>
                </c:pt>
                <c:pt idx="3580">
                  <c:v>-48.953541100557288</c:v>
                </c:pt>
                <c:pt idx="3581">
                  <c:v>-49.151742471128301</c:v>
                </c:pt>
                <c:pt idx="3582">
                  <c:v>-49.349872796347711</c:v>
                </c:pt>
                <c:pt idx="3583">
                  <c:v>-49.547929573936983</c:v>
                </c:pt>
                <c:pt idx="3584">
                  <c:v>-49.745910302134121</c:v>
                </c:pt>
                <c:pt idx="3585">
                  <c:v>-49.943812479720975</c:v>
                </c:pt>
                <c:pt idx="3586">
                  <c:v>-50.141633606056473</c:v>
                </c:pt>
                <c:pt idx="3587">
                  <c:v>-50.339371181102052</c:v>
                </c:pt>
                <c:pt idx="3588">
                  <c:v>-50.537022705454291</c:v>
                </c:pt>
                <c:pt idx="3589">
                  <c:v>-50.734585680372334</c:v>
                </c:pt>
                <c:pt idx="3590">
                  <c:v>-50.932057607809668</c:v>
                </c:pt>
                <c:pt idx="3591">
                  <c:v>-51.12943599044317</c:v>
                </c:pt>
                <c:pt idx="3592">
                  <c:v>-51.326718331703461</c:v>
                </c:pt>
                <c:pt idx="3593">
                  <c:v>-51.523902135804974</c:v>
                </c:pt>
                <c:pt idx="3594">
                  <c:v>-51.72098490777654</c:v>
                </c:pt>
                <c:pt idx="3595">
                  <c:v>-51.917964153492449</c:v>
                </c:pt>
                <c:pt idx="3596">
                  <c:v>-52.114837379701925</c:v>
                </c:pt>
                <c:pt idx="3597">
                  <c:v>-52.311602094061342</c:v>
                </c:pt>
                <c:pt idx="3598">
                  <c:v>-52.508255805164325</c:v>
                </c:pt>
                <c:pt idx="3599">
                  <c:v>-52.704796022573404</c:v>
                </c:pt>
                <c:pt idx="3600">
                  <c:v>-52.901220256850195</c:v>
                </c:pt>
                <c:pt idx="3601">
                  <c:v>-53.097526019587605</c:v>
                </c:pt>
                <c:pt idx="3602">
                  <c:v>-53.293710823441515</c:v>
                </c:pt>
                <c:pt idx="3603">
                  <c:v>-53.489772182162241</c:v>
                </c:pt>
                <c:pt idx="3604">
                  <c:v>-53.685707610624661</c:v>
                </c:pt>
                <c:pt idx="3605">
                  <c:v>-53.881514624863215</c:v>
                </c:pt>
                <c:pt idx="3606">
                  <c:v>-54.077190742101294</c:v>
                </c:pt>
                <c:pt idx="3607">
                  <c:v>-54.272733480785263</c:v>
                </c:pt>
                <c:pt idx="3608">
                  <c:v>-54.468140360614584</c:v>
                </c:pt>
                <c:pt idx="3609">
                  <c:v>-54.663408902576862</c:v>
                </c:pt>
                <c:pt idx="3610">
                  <c:v>-54.858536628978271</c:v>
                </c:pt>
                <c:pt idx="3611">
                  <c:v>-55.05352106347776</c:v>
                </c:pt>
                <c:pt idx="3612">
                  <c:v>-55.248359731119209</c:v>
                </c:pt>
                <c:pt idx="3613">
                  <c:v>-55.443050158364926</c:v>
                </c:pt>
                <c:pt idx="3614">
                  <c:v>-55.637589873128022</c:v>
                </c:pt>
                <c:pt idx="3615">
                  <c:v>-55.831976404807506</c:v>
                </c:pt>
                <c:pt idx="3616">
                  <c:v>-56.026207284319412</c:v>
                </c:pt>
                <c:pt idx="3617">
                  <c:v>-56.220280044131698</c:v>
                </c:pt>
                <c:pt idx="3618">
                  <c:v>-56.414192218300286</c:v>
                </c:pt>
                <c:pt idx="3619">
                  <c:v>-56.607941342497938</c:v>
                </c:pt>
                <c:pt idx="3620">
                  <c:v>-56.801524954053775</c:v>
                </c:pt>
                <c:pt idx="3621">
                  <c:v>-56.994940591984914</c:v>
                </c:pt>
                <c:pt idx="3622">
                  <c:v>-57.188185797030201</c:v>
                </c:pt>
                <c:pt idx="3623">
                  <c:v>-57.381258111687174</c:v>
                </c:pt>
                <c:pt idx="3624">
                  <c:v>-57.574155080246314</c:v>
                </c:pt>
                <c:pt idx="3625">
                  <c:v>-57.766874248825815</c:v>
                </c:pt>
                <c:pt idx="3626">
                  <c:v>-57.959413165406119</c:v>
                </c:pt>
                <c:pt idx="3627">
                  <c:v>-58.151769379867076</c:v>
                </c:pt>
                <c:pt idx="3628">
                  <c:v>-58.343940444022479</c:v>
                </c:pt>
                <c:pt idx="3629">
                  <c:v>-58.53592391165671</c:v>
                </c:pt>
                <c:pt idx="3630">
                  <c:v>-58.727717338560296</c:v>
                </c:pt>
                <c:pt idx="3631">
                  <c:v>-58.919318282566792</c:v>
                </c:pt>
                <c:pt idx="3632">
                  <c:v>-59.110724303589279</c:v>
                </c:pt>
                <c:pt idx="3633">
                  <c:v>-59.30193296365627</c:v>
                </c:pt>
                <c:pt idx="3634">
                  <c:v>-59.492941826950599</c:v>
                </c:pt>
                <c:pt idx="3635">
                  <c:v>-59.683748459844807</c:v>
                </c:pt>
                <c:pt idx="3636">
                  <c:v>-59.874350430940112</c:v>
                </c:pt>
                <c:pt idx="3637">
                  <c:v>-60.064745311103934</c:v>
                </c:pt>
                <c:pt idx="3638">
                  <c:v>-60.254930673507133</c:v>
                </c:pt>
                <c:pt idx="3639">
                  <c:v>-60.444904093663325</c:v>
                </c:pt>
                <c:pt idx="3640">
                  <c:v>-60.634663149467372</c:v>
                </c:pt>
                <c:pt idx="3641">
                  <c:v>-60.824205421233472</c:v>
                </c:pt>
                <c:pt idx="3642">
                  <c:v>-61.013528491735073</c:v>
                </c:pt>
                <c:pt idx="3643">
                  <c:v>-61.202629946244585</c:v>
                </c:pt>
                <c:pt idx="3644">
                  <c:v>-61.39150737257178</c:v>
                </c:pt>
                <c:pt idx="3645">
                  <c:v>-61.580158361106101</c:v>
                </c:pt>
                <c:pt idx="3646">
                  <c:v>-61.768580504854128</c:v>
                </c:pt>
                <c:pt idx="3647">
                  <c:v>-61.956771399483713</c:v>
                </c:pt>
                <c:pt idx="3648">
                  <c:v>-62.14472864336139</c:v>
                </c:pt>
                <c:pt idx="3649">
                  <c:v>-62.332449837597039</c:v>
                </c:pt>
                <c:pt idx="3650">
                  <c:v>-62.519932586082803</c:v>
                </c:pt>
                <c:pt idx="3651">
                  <c:v>-62.707174495537998</c:v>
                </c:pt>
                <c:pt idx="3652">
                  <c:v>-62.894173175547593</c:v>
                </c:pt>
                <c:pt idx="3653">
                  <c:v>-63.080926238609592</c:v>
                </c:pt>
                <c:pt idx="3654">
                  <c:v>-63.267431300173754</c:v>
                </c:pt>
                <c:pt idx="3655">
                  <c:v>-63.453685978688682</c:v>
                </c:pt>
                <c:pt idx="3656">
                  <c:v>-63.639687895643775</c:v>
                </c:pt>
                <c:pt idx="3657">
                  <c:v>-63.825434675613593</c:v>
                </c:pt>
                <c:pt idx="3658">
                  <c:v>-64.010923946302313</c:v>
                </c:pt>
                <c:pt idx="3659">
                  <c:v>-64.196153338591088</c:v>
                </c:pt>
                <c:pt idx="3660">
                  <c:v>-64.381120486579576</c:v>
                </c:pt>
                <c:pt idx="3661">
                  <c:v>-64.565823027635403</c:v>
                </c:pt>
                <c:pt idx="3662">
                  <c:v>-64.750258602438421</c:v>
                </c:pt>
                <c:pt idx="3663">
                  <c:v>-64.934424855027871</c:v>
                </c:pt>
                <c:pt idx="3664">
                  <c:v>-65.118319432850654</c:v>
                </c:pt>
                <c:pt idx="3665">
                  <c:v>-65.301939986807838</c:v>
                </c:pt>
                <c:pt idx="3666">
                  <c:v>-65.485284171301402</c:v>
                </c:pt>
                <c:pt idx="3667">
                  <c:v>-65.668349644286778</c:v>
                </c:pt>
                <c:pt idx="3668">
                  <c:v>-65.851134067317687</c:v>
                </c:pt>
                <c:pt idx="3669">
                  <c:v>-66.033635105598719</c:v>
                </c:pt>
                <c:pt idx="3670">
                  <c:v>-66.21585042803251</c:v>
                </c:pt>
                <c:pt idx="3671">
                  <c:v>-66.397777707273264</c:v>
                </c:pt>
                <c:pt idx="3672">
                  <c:v>-66.579414619775321</c:v>
                </c:pt>
                <c:pt idx="3673">
                  <c:v>-66.760758845845018</c:v>
                </c:pt>
                <c:pt idx="3674">
                  <c:v>-66.941808069693721</c:v>
                </c:pt>
                <c:pt idx="3675">
                  <c:v>-67.122559979489097</c:v>
                </c:pt>
                <c:pt idx="3676">
                  <c:v>-67.303012267409855</c:v>
                </c:pt>
                <c:pt idx="3677">
                  <c:v>-67.483162629696835</c:v>
                </c:pt>
                <c:pt idx="3678">
                  <c:v>-67.663008766709055</c:v>
                </c:pt>
                <c:pt idx="3679">
                  <c:v>-67.842548382976574</c:v>
                </c:pt>
                <c:pt idx="3680">
                  <c:v>-68.021779187258204</c:v>
                </c:pt>
                <c:pt idx="3681">
                  <c:v>-68.200698892595369</c:v>
                </c:pt>
                <c:pt idx="3682">
                  <c:v>-68.379305216368081</c:v>
                </c:pt>
                <c:pt idx="3683">
                  <c:v>-68.557595880352139</c:v>
                </c:pt>
                <c:pt idx="3684">
                  <c:v>-68.735568610778813</c:v>
                </c:pt>
                <c:pt idx="3685">
                  <c:v>-68.913221138388465</c:v>
                </c:pt>
                <c:pt idx="3686">
                  <c:v>-69.090551198492335</c:v>
                </c:pt>
                <c:pt idx="3687">
                  <c:v>-69.267556531032113</c:v>
                </c:pt>
                <c:pt idx="3688">
                  <c:v>-69.444234880636557</c:v>
                </c:pt>
                <c:pt idx="3689">
                  <c:v>-69.620583996685212</c:v>
                </c:pt>
                <c:pt idx="3690">
                  <c:v>-69.796601633366492</c:v>
                </c:pt>
                <c:pt idx="3691">
                  <c:v>-69.972285549742523</c:v>
                </c:pt>
                <c:pt idx="3692">
                  <c:v>-70.147633509806852</c:v>
                </c:pt>
                <c:pt idx="3693">
                  <c:v>-70.322643282551326</c:v>
                </c:pt>
                <c:pt idx="3694">
                  <c:v>-70.497312642028575</c:v>
                </c:pt>
                <c:pt idx="3695">
                  <c:v>-70.671639367413647</c:v>
                </c:pt>
                <c:pt idx="3696">
                  <c:v>-70.845621243071619</c:v>
                </c:pt>
                <c:pt idx="3697">
                  <c:v>-71.01925605862067</c:v>
                </c:pt>
                <c:pt idx="3698">
                  <c:v>-71.192541608999363</c:v>
                </c:pt>
                <c:pt idx="3699">
                  <c:v>-71.365475694532932</c:v>
                </c:pt>
                <c:pt idx="3700">
                  <c:v>-71.53805612099994</c:v>
                </c:pt>
                <c:pt idx="3701">
                  <c:v>-71.710280699700576</c:v>
                </c:pt>
                <c:pt idx="3702">
                  <c:v>-71.882147247524998</c:v>
                </c:pt>
                <c:pt idx="3703">
                  <c:v>-72.053653587021302</c:v>
                </c:pt>
                <c:pt idx="3704">
                  <c:v>-72.224797546467698</c:v>
                </c:pt>
                <c:pt idx="3705">
                  <c:v>-72.395576959940755</c:v>
                </c:pt>
                <c:pt idx="3706">
                  <c:v>-72.565989667387058</c:v>
                </c:pt>
                <c:pt idx="3707">
                  <c:v>-72.736033514695634</c:v>
                </c:pt>
                <c:pt idx="3708">
                  <c:v>-72.90570635376892</c:v>
                </c:pt>
                <c:pt idx="3709">
                  <c:v>-73.075006042596684</c:v>
                </c:pt>
                <c:pt idx="3710">
                  <c:v>-73.243930445329653</c:v>
                </c:pt>
                <c:pt idx="3711">
                  <c:v>-73.412477432353086</c:v>
                </c:pt>
                <c:pt idx="3712">
                  <c:v>-73.580644880362343</c:v>
                </c:pt>
                <c:pt idx="3713">
                  <c:v>-73.748430672438602</c:v>
                </c:pt>
                <c:pt idx="3714">
                  <c:v>-73.915832698123978</c:v>
                </c:pt>
                <c:pt idx="3715">
                  <c:v>-74.082848853500053</c:v>
                </c:pt>
                <c:pt idx="3716">
                  <c:v>-74.24947704126356</c:v>
                </c:pt>
                <c:pt idx="3717">
                  <c:v>-74.415715170806251</c:v>
                </c:pt>
                <c:pt idx="3718">
                  <c:v>-74.581561158292317</c:v>
                </c:pt>
                <c:pt idx="3719">
                  <c:v>-74.747012926739274</c:v>
                </c:pt>
                <c:pt idx="3720">
                  <c:v>-74.912068406095443</c:v>
                </c:pt>
                <c:pt idx="3721">
                  <c:v>-75.076725533324336</c:v>
                </c:pt>
                <c:pt idx="3722">
                  <c:v>-75.240982252482667</c:v>
                </c:pt>
                <c:pt idx="3723">
                  <c:v>-75.404836514804103</c:v>
                </c:pt>
                <c:pt idx="3724">
                  <c:v>-75.568286278781187</c:v>
                </c:pt>
                <c:pt idx="3725">
                  <c:v>-75.731329510249054</c:v>
                </c:pt>
                <c:pt idx="3726">
                  <c:v>-75.893964182468082</c:v>
                </c:pt>
                <c:pt idx="3727">
                  <c:v>-76.056188276210804</c:v>
                </c:pt>
                <c:pt idx="3728">
                  <c:v>-76.217999779842785</c:v>
                </c:pt>
                <c:pt idx="3729">
                  <c:v>-76.379396689412872</c:v>
                </c:pt>
                <c:pt idx="3730">
                  <c:v>-76.540377008735703</c:v>
                </c:pt>
                <c:pt idx="3731">
                  <c:v>-76.700938749481026</c:v>
                </c:pt>
                <c:pt idx="3732">
                  <c:v>-76.861079931260122</c:v>
                </c:pt>
                <c:pt idx="3733">
                  <c:v>-77.020798581712526</c:v>
                </c:pt>
                <c:pt idx="3734">
                  <c:v>-77.18009273659672</c:v>
                </c:pt>
                <c:pt idx="3735">
                  <c:v>-77.338960439878022</c:v>
                </c:pt>
                <c:pt idx="3736">
                  <c:v>-77.49739974381788</c:v>
                </c:pt>
                <c:pt idx="3737">
                  <c:v>-77.655408709065512</c:v>
                </c:pt>
                <c:pt idx="3738">
                  <c:v>-77.812985404745973</c:v>
                </c:pt>
                <c:pt idx="3739">
                  <c:v>-77.970127908555042</c:v>
                </c:pt>
                <c:pt idx="3740">
                  <c:v>-78.126834306848195</c:v>
                </c:pt>
                <c:pt idx="3741">
                  <c:v>-78.283102694733088</c:v>
                </c:pt>
                <c:pt idx="3742">
                  <c:v>-78.438931176162683</c:v>
                </c:pt>
                <c:pt idx="3743">
                  <c:v>-78.594317864030188</c:v>
                </c:pt>
                <c:pt idx="3744">
                  <c:v>-78.74926088026055</c:v>
                </c:pt>
                <c:pt idx="3745">
                  <c:v>-78.903758355904785</c:v>
                </c:pt>
                <c:pt idx="3746">
                  <c:v>-79.057808431235188</c:v>
                </c:pt>
                <c:pt idx="3747">
                  <c:v>-79.211409255842426</c:v>
                </c:pt>
                <c:pt idx="3748">
                  <c:v>-79.364558988726756</c:v>
                </c:pt>
                <c:pt idx="3749">
                  <c:v>-79.517255798398338</c:v>
                </c:pt>
                <c:pt idx="3750">
                  <c:v>-79.669497862970672</c:v>
                </c:pt>
                <c:pt idx="3751">
                  <c:v>-79.821283370258897</c:v>
                </c:pt>
                <c:pt idx="3752">
                  <c:v>-79.972610517876063</c:v>
                </c:pt>
                <c:pt idx="3753">
                  <c:v>-80.12347751333138</c:v>
                </c:pt>
                <c:pt idx="3754">
                  <c:v>-80.273882574129004</c:v>
                </c:pt>
                <c:pt idx="3755">
                  <c:v>-80.423823927864376</c:v>
                </c:pt>
                <c:pt idx="3756">
                  <c:v>-80.573299812322659</c:v>
                </c:pt>
                <c:pt idx="3757">
                  <c:v>-80.722308475581883</c:v>
                </c:pt>
                <c:pt idx="3758">
                  <c:v>-80.870848176105454</c:v>
                </c:pt>
                <c:pt idx="3759">
                  <c:v>-81.018917182848227</c:v>
                </c:pt>
                <c:pt idx="3760">
                  <c:v>-81.166513775352399</c:v>
                </c:pt>
                <c:pt idx="3761">
                  <c:v>-81.313636243848677</c:v>
                </c:pt>
                <c:pt idx="3762">
                  <c:v>-81.460282889357686</c:v>
                </c:pt>
                <c:pt idx="3763">
                  <c:v>-81.606452023788407</c:v>
                </c:pt>
                <c:pt idx="3764">
                  <c:v>-81.752141970041848</c:v>
                </c:pt>
                <c:pt idx="3765">
                  <c:v>-81.897351062108186</c:v>
                </c:pt>
                <c:pt idx="3766">
                  <c:v>-82.042077645173379</c:v>
                </c:pt>
                <c:pt idx="3767">
                  <c:v>-82.186320075716168</c:v>
                </c:pt>
                <c:pt idx="3768">
                  <c:v>-82.330076721610297</c:v>
                </c:pt>
                <c:pt idx="3769">
                  <c:v>-82.473345962228777</c:v>
                </c:pt>
                <c:pt idx="3770">
                  <c:v>-82.616126188542395</c:v>
                </c:pt>
                <c:pt idx="3771">
                  <c:v>-82.758415803224167</c:v>
                </c:pt>
                <c:pt idx="3772">
                  <c:v>-82.900213220751539</c:v>
                </c:pt>
                <c:pt idx="3773">
                  <c:v>-83.041516867506303</c:v>
                </c:pt>
                <c:pt idx="3774">
                  <c:v>-83.182325181879079</c:v>
                </c:pt>
                <c:pt idx="3775">
                  <c:v>-83.322636614368989</c:v>
                </c:pt>
                <c:pt idx="3776">
                  <c:v>-83.462449627690162</c:v>
                </c:pt>
                <c:pt idx="3777">
                  <c:v>-83.60176269686977</c:v>
                </c:pt>
                <c:pt idx="3778">
                  <c:v>-83.740574309352326</c:v>
                </c:pt>
                <c:pt idx="3779">
                  <c:v>-83.878882965102036</c:v>
                </c:pt>
                <c:pt idx="3780">
                  <c:v>-84.016687176704764</c:v>
                </c:pt>
                <c:pt idx="3781">
                  <c:v>-84.153985469468452</c:v>
                </c:pt>
                <c:pt idx="3782">
                  <c:v>-84.290776381530506</c:v>
                </c:pt>
                <c:pt idx="3783">
                  <c:v>-84.42705846395134</c:v>
                </c:pt>
                <c:pt idx="3784">
                  <c:v>-84.562830280825452</c:v>
                </c:pt>
                <c:pt idx="3785">
                  <c:v>-84.698090409375581</c:v>
                </c:pt>
                <c:pt idx="3786">
                  <c:v>-84.832837440058711</c:v>
                </c:pt>
                <c:pt idx="3787">
                  <c:v>-84.967069976666636</c:v>
                </c:pt>
                <c:pt idx="3788">
                  <c:v>-85.100786636425568</c:v>
                </c:pt>
                <c:pt idx="3789">
                  <c:v>-85.23398605009767</c:v>
                </c:pt>
                <c:pt idx="3790">
                  <c:v>-85.366666862084642</c:v>
                </c:pt>
                <c:pt idx="3791">
                  <c:v>-85.498827730523274</c:v>
                </c:pt>
                <c:pt idx="3792">
                  <c:v>-85.630467327390718</c:v>
                </c:pt>
                <c:pt idx="3793">
                  <c:v>-85.761584338599818</c:v>
                </c:pt>
                <c:pt idx="3794">
                  <c:v>-85.892177464101167</c:v>
                </c:pt>
                <c:pt idx="3795">
                  <c:v>-86.022245417983754</c:v>
                </c:pt>
                <c:pt idx="3796">
                  <c:v>-86.151786928570374</c:v>
                </c:pt>
                <c:pt idx="3797">
                  <c:v>-86.280800738518892</c:v>
                </c:pt>
                <c:pt idx="3798">
                  <c:v>-86.409285604919035</c:v>
                </c:pt>
                <c:pt idx="3799">
                  <c:v>-86.537240299390533</c:v>
                </c:pt>
                <c:pt idx="3800">
                  <c:v>-86.664663608181471</c:v>
                </c:pt>
                <c:pt idx="3801">
                  <c:v>-86.791554332262322</c:v>
                </c:pt>
              </c:numCache>
            </c:numRef>
          </c:yVal>
          <c:smooth val="0"/>
          <c:extLst>
            <c:ext xmlns:c16="http://schemas.microsoft.com/office/drawing/2014/chart" uri="{C3380CC4-5D6E-409C-BE32-E72D297353CC}">
              <c16:uniqueId val="{00000000-681C-460B-9661-733EF0000C24}"/>
            </c:ext>
          </c:extLst>
        </c:ser>
        <c:dLbls>
          <c:showLegendKey val="0"/>
          <c:showVal val="0"/>
          <c:showCatName val="0"/>
          <c:showSerName val="0"/>
          <c:showPercent val="0"/>
          <c:showBubbleSize val="0"/>
        </c:dLbls>
        <c:axId val="175422464"/>
        <c:axId val="175420928"/>
      </c:scatterChart>
      <c:valAx>
        <c:axId val="17541683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418752"/>
        <c:crosses val="autoZero"/>
        <c:crossBetween val="midCat"/>
      </c:valAx>
      <c:valAx>
        <c:axId val="175418752"/>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416832"/>
        <c:crosses val="autoZero"/>
        <c:crossBetween val="midCat"/>
        <c:majorUnit val="20"/>
        <c:minorUnit val="10"/>
      </c:valAx>
      <c:valAx>
        <c:axId val="175420928"/>
        <c:scaling>
          <c:orientation val="minMax"/>
          <c:max val="180"/>
          <c:min val="-180"/>
        </c:scaling>
        <c:delete val="0"/>
        <c:axPos val="r"/>
        <c:numFmt formatCode="General" sourceLinked="1"/>
        <c:majorTickMark val="out"/>
        <c:minorTickMark val="none"/>
        <c:tickLblPos val="nextTo"/>
        <c:crossAx val="175422464"/>
        <c:crosses val="max"/>
        <c:crossBetween val="midCat"/>
        <c:majorUnit val="45"/>
      </c:valAx>
      <c:valAx>
        <c:axId val="175422464"/>
        <c:scaling>
          <c:logBase val="10"/>
          <c:orientation val="minMax"/>
        </c:scaling>
        <c:delete val="1"/>
        <c:axPos val="b"/>
        <c:numFmt formatCode="General" sourceLinked="1"/>
        <c:majorTickMark val="out"/>
        <c:minorTickMark val="none"/>
        <c:tickLblPos val="nextTo"/>
        <c:crossAx val="175420928"/>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Total Gain and Phase vs. Frequency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94.539719058979003</c:v>
                </c:pt>
                <c:pt idx="1">
                  <c:v>94.506775220081082</c:v>
                </c:pt>
                <c:pt idx="2">
                  <c:v>94.473831381092026</c:v>
                </c:pt>
                <c:pt idx="3">
                  <c:v>94.440887542011012</c:v>
                </c:pt>
                <c:pt idx="4">
                  <c:v>94.407943702837414</c:v>
                </c:pt>
                <c:pt idx="5">
                  <c:v>94.374999863570622</c:v>
                </c:pt>
                <c:pt idx="6">
                  <c:v>94.342056024209654</c:v>
                </c:pt>
                <c:pt idx="7">
                  <c:v>94.309112184753957</c:v>
                </c:pt>
                <c:pt idx="8">
                  <c:v>94.276168345202933</c:v>
                </c:pt>
                <c:pt idx="9">
                  <c:v>94.243224505555716</c:v>
                </c:pt>
                <c:pt idx="10">
                  <c:v>94.210280665811595</c:v>
                </c:pt>
                <c:pt idx="11">
                  <c:v>94.177336825969746</c:v>
                </c:pt>
                <c:pt idx="12">
                  <c:v>94.144392986029573</c:v>
                </c:pt>
                <c:pt idx="13">
                  <c:v>94.111449145990335</c:v>
                </c:pt>
                <c:pt idx="14">
                  <c:v>94.078505305851081</c:v>
                </c:pt>
                <c:pt idx="15">
                  <c:v>94.045561465611257</c:v>
                </c:pt>
                <c:pt idx="16">
                  <c:v>94.012617625270011</c:v>
                </c:pt>
                <c:pt idx="17">
                  <c:v>93.979673784826446</c:v>
                </c:pt>
                <c:pt idx="18">
                  <c:v>93.946729944280079</c:v>
                </c:pt>
                <c:pt idx="19">
                  <c:v>93.913786103629846</c:v>
                </c:pt>
                <c:pt idx="20">
                  <c:v>93.880842262875191</c:v>
                </c:pt>
                <c:pt idx="21">
                  <c:v>93.847898422015135</c:v>
                </c:pt>
                <c:pt idx="22">
                  <c:v>93.814954581048923</c:v>
                </c:pt>
                <c:pt idx="23">
                  <c:v>93.782010739975803</c:v>
                </c:pt>
                <c:pt idx="24">
                  <c:v>93.749066898794879</c:v>
                </c:pt>
                <c:pt idx="25">
                  <c:v>93.716123057505456</c:v>
                </c:pt>
                <c:pt idx="26">
                  <c:v>93.683179216106481</c:v>
                </c:pt>
                <c:pt idx="27">
                  <c:v>93.650235374597287</c:v>
                </c:pt>
                <c:pt idx="28">
                  <c:v>93.617291532977163</c:v>
                </c:pt>
                <c:pt idx="29">
                  <c:v>93.584347691244943</c:v>
                </c:pt>
                <c:pt idx="30">
                  <c:v>93.551403849400032</c:v>
                </c:pt>
                <c:pt idx="31">
                  <c:v>93.518460007441433</c:v>
                </c:pt>
                <c:pt idx="32">
                  <c:v>93.485516165368438</c:v>
                </c:pt>
                <c:pt idx="33">
                  <c:v>93.452572323179965</c:v>
                </c:pt>
                <c:pt idx="34">
                  <c:v>93.419628480875275</c:v>
                </c:pt>
                <c:pt idx="35">
                  <c:v>93.386684638453389</c:v>
                </c:pt>
                <c:pt idx="36">
                  <c:v>93.353740795913581</c:v>
                </c:pt>
                <c:pt idx="37">
                  <c:v>93.3207969532547</c:v>
                </c:pt>
                <c:pt idx="38">
                  <c:v>93.28785311047605</c:v>
                </c:pt>
                <c:pt idx="39">
                  <c:v>93.254909267576636</c:v>
                </c:pt>
                <c:pt idx="40">
                  <c:v>93.221965424555577</c:v>
                </c:pt>
                <c:pt idx="41">
                  <c:v>93.189021581411907</c:v>
                </c:pt>
                <c:pt idx="42">
                  <c:v>93.156077738144759</c:v>
                </c:pt>
                <c:pt idx="43">
                  <c:v>93.123133894753082</c:v>
                </c:pt>
                <c:pt idx="44">
                  <c:v>93.090190051236021</c:v>
                </c:pt>
                <c:pt idx="45">
                  <c:v>93.057246207592556</c:v>
                </c:pt>
                <c:pt idx="46">
                  <c:v>93.02430236382186</c:v>
                </c:pt>
                <c:pt idx="47">
                  <c:v>92.991358519922784</c:v>
                </c:pt>
                <c:pt idx="48">
                  <c:v>92.958414675894375</c:v>
                </c:pt>
                <c:pt idx="49">
                  <c:v>92.925470831735666</c:v>
                </c:pt>
                <c:pt idx="50">
                  <c:v>92.892526987445848</c:v>
                </c:pt>
                <c:pt idx="51">
                  <c:v>92.859583143023741</c:v>
                </c:pt>
                <c:pt idx="52">
                  <c:v>92.826639298468336</c:v>
                </c:pt>
                <c:pt idx="53">
                  <c:v>92.793695453778597</c:v>
                </c:pt>
                <c:pt idx="54">
                  <c:v>92.760751608953683</c:v>
                </c:pt>
                <c:pt idx="55">
                  <c:v>92.727807763992217</c:v>
                </c:pt>
                <c:pt idx="56">
                  <c:v>92.694863918893603</c:v>
                </c:pt>
                <c:pt idx="57">
                  <c:v>92.661920073656603</c:v>
                </c:pt>
                <c:pt idx="58">
                  <c:v>92.628976228279996</c:v>
                </c:pt>
                <c:pt idx="59">
                  <c:v>92.596032382762928</c:v>
                </c:pt>
                <c:pt idx="60">
                  <c:v>92.563088537104235</c:v>
                </c:pt>
                <c:pt idx="61">
                  <c:v>92.530144691302866</c:v>
                </c:pt>
                <c:pt idx="62">
                  <c:v>92.497200845357682</c:v>
                </c:pt>
                <c:pt idx="63">
                  <c:v>92.464256999267732</c:v>
                </c:pt>
                <c:pt idx="64">
                  <c:v>92.431313153031766</c:v>
                </c:pt>
                <c:pt idx="65">
                  <c:v>92.398369306648789</c:v>
                </c:pt>
                <c:pt idx="66">
                  <c:v>92.365425460117464</c:v>
                </c:pt>
                <c:pt idx="67">
                  <c:v>92.332481613437011</c:v>
                </c:pt>
                <c:pt idx="68">
                  <c:v>92.299537766605965</c:v>
                </c:pt>
                <c:pt idx="69">
                  <c:v>92.266593919623404</c:v>
                </c:pt>
                <c:pt idx="70">
                  <c:v>92.233650072488018</c:v>
                </c:pt>
                <c:pt idx="71">
                  <c:v>92.200706225198672</c:v>
                </c:pt>
                <c:pt idx="72">
                  <c:v>92.167762377754343</c:v>
                </c:pt>
                <c:pt idx="73">
                  <c:v>92.134818530153666</c:v>
                </c:pt>
                <c:pt idx="74">
                  <c:v>92.101874682395476</c:v>
                </c:pt>
                <c:pt idx="75">
                  <c:v>92.068930834478664</c:v>
                </c:pt>
                <c:pt idx="76">
                  <c:v>92.035986986402065</c:v>
                </c:pt>
                <c:pt idx="77">
                  <c:v>92.003043138164202</c:v>
                </c:pt>
                <c:pt idx="78">
                  <c:v>91.97009928976415</c:v>
                </c:pt>
                <c:pt idx="79">
                  <c:v>91.937155441200517</c:v>
                </c:pt>
                <c:pt idx="80">
                  <c:v>91.904211592472095</c:v>
                </c:pt>
                <c:pt idx="81">
                  <c:v>91.871267743577562</c:v>
                </c:pt>
                <c:pt idx="82">
                  <c:v>91.83832389451581</c:v>
                </c:pt>
                <c:pt idx="83">
                  <c:v>91.805380045285318</c:v>
                </c:pt>
                <c:pt idx="84">
                  <c:v>91.772436195885064</c:v>
                </c:pt>
                <c:pt idx="85">
                  <c:v>91.73949234631371</c:v>
                </c:pt>
                <c:pt idx="86">
                  <c:v>91.706548496569837</c:v>
                </c:pt>
                <c:pt idx="87">
                  <c:v>91.673604646652151</c:v>
                </c:pt>
                <c:pt idx="88">
                  <c:v>91.640660796559303</c:v>
                </c:pt>
                <c:pt idx="89">
                  <c:v>91.607716946289997</c:v>
                </c:pt>
                <c:pt idx="90">
                  <c:v>91.574773095843085</c:v>
                </c:pt>
                <c:pt idx="91">
                  <c:v>91.541829245216917</c:v>
                </c:pt>
                <c:pt idx="92">
                  <c:v>91.508885394410186</c:v>
                </c:pt>
                <c:pt idx="93">
                  <c:v>91.475941543421612</c:v>
                </c:pt>
                <c:pt idx="94">
                  <c:v>91.442997692249861</c:v>
                </c:pt>
                <c:pt idx="95">
                  <c:v>91.41005384089334</c:v>
                </c:pt>
                <c:pt idx="96">
                  <c:v>91.377109989350899</c:v>
                </c:pt>
                <c:pt idx="97">
                  <c:v>91.344166137620832</c:v>
                </c:pt>
                <c:pt idx="98">
                  <c:v>91.311222285701916</c:v>
                </c:pt>
                <c:pt idx="99">
                  <c:v>91.278278433592703</c:v>
                </c:pt>
                <c:pt idx="100">
                  <c:v>91.24533458129153</c:v>
                </c:pt>
                <c:pt idx="101">
                  <c:v>91.212390728797303</c:v>
                </c:pt>
                <c:pt idx="102">
                  <c:v>91.179446876108173</c:v>
                </c:pt>
                <c:pt idx="103">
                  <c:v>91.146503023222863</c:v>
                </c:pt>
                <c:pt idx="104">
                  <c:v>91.113559170140022</c:v>
                </c:pt>
                <c:pt idx="105">
                  <c:v>91.080615316857845</c:v>
                </c:pt>
                <c:pt idx="106">
                  <c:v>91.047671463374826</c:v>
                </c:pt>
                <c:pt idx="107">
                  <c:v>91.014727609689743</c:v>
                </c:pt>
                <c:pt idx="108">
                  <c:v>90.981783755800748</c:v>
                </c:pt>
                <c:pt idx="109">
                  <c:v>90.948839901706464</c:v>
                </c:pt>
                <c:pt idx="110">
                  <c:v>90.915896047405226</c:v>
                </c:pt>
                <c:pt idx="111">
                  <c:v>90.882952192895615</c:v>
                </c:pt>
                <c:pt idx="112">
                  <c:v>90.850008338175826</c:v>
                </c:pt>
                <c:pt idx="113">
                  <c:v>90.817064483244309</c:v>
                </c:pt>
                <c:pt idx="114">
                  <c:v>90.7841206280996</c:v>
                </c:pt>
                <c:pt idx="115">
                  <c:v>90.751176772740024</c:v>
                </c:pt>
                <c:pt idx="116">
                  <c:v>90.718232917163832</c:v>
                </c:pt>
                <c:pt idx="117">
                  <c:v>90.685289061369389</c:v>
                </c:pt>
                <c:pt idx="118">
                  <c:v>90.652345205355232</c:v>
                </c:pt>
                <c:pt idx="119">
                  <c:v>90.619401349119414</c:v>
                </c:pt>
                <c:pt idx="120">
                  <c:v>90.586457492660358</c:v>
                </c:pt>
                <c:pt idx="121">
                  <c:v>90.553513635976444</c:v>
                </c:pt>
                <c:pt idx="122">
                  <c:v>90.520569779065966</c:v>
                </c:pt>
                <c:pt idx="123">
                  <c:v>90.487625921927076</c:v>
                </c:pt>
                <c:pt idx="124">
                  <c:v>90.454682064558099</c:v>
                </c:pt>
                <c:pt idx="125">
                  <c:v>90.421738206957258</c:v>
                </c:pt>
                <c:pt idx="126">
                  <c:v>90.388794349122804</c:v>
                </c:pt>
                <c:pt idx="127">
                  <c:v>90.355850491052948</c:v>
                </c:pt>
                <c:pt idx="128">
                  <c:v>90.322906632746012</c:v>
                </c:pt>
                <c:pt idx="129">
                  <c:v>90.289962774199978</c:v>
                </c:pt>
                <c:pt idx="130">
                  <c:v>90.257018915413141</c:v>
                </c:pt>
                <c:pt idx="131">
                  <c:v>90.224075056383725</c:v>
                </c:pt>
                <c:pt idx="132">
                  <c:v>90.191131197109783</c:v>
                </c:pt>
                <c:pt idx="133">
                  <c:v>90.158187337589496</c:v>
                </c:pt>
                <c:pt idx="134">
                  <c:v>90.125243477821016</c:v>
                </c:pt>
                <c:pt idx="135">
                  <c:v>90.092299617802297</c:v>
                </c:pt>
                <c:pt idx="136">
                  <c:v>90.059355757531705</c:v>
                </c:pt>
                <c:pt idx="137">
                  <c:v>90.026411897007094</c:v>
                </c:pt>
                <c:pt idx="138">
                  <c:v>89.993468036226588</c:v>
                </c:pt>
                <c:pt idx="139">
                  <c:v>89.960524175188397</c:v>
                </c:pt>
                <c:pt idx="140">
                  <c:v>89.927580313890317</c:v>
                </c:pt>
                <c:pt idx="141">
                  <c:v>89.894636452330516</c:v>
                </c:pt>
                <c:pt idx="142">
                  <c:v>89.861692590506863</c:v>
                </c:pt>
                <c:pt idx="143">
                  <c:v>89.82874872841748</c:v>
                </c:pt>
                <c:pt idx="144">
                  <c:v>89.795804866060266</c:v>
                </c:pt>
                <c:pt idx="145">
                  <c:v>89.762861003433287</c:v>
                </c:pt>
                <c:pt idx="146">
                  <c:v>89.729917140534511</c:v>
                </c:pt>
                <c:pt idx="147">
                  <c:v>89.696973277361579</c:v>
                </c:pt>
                <c:pt idx="148">
                  <c:v>89.664029413912786</c:v>
                </c:pt>
                <c:pt idx="149">
                  <c:v>89.631085550185858</c:v>
                </c:pt>
                <c:pt idx="150">
                  <c:v>89.59814168617855</c:v>
                </c:pt>
                <c:pt idx="151">
                  <c:v>89.56519782188893</c:v>
                </c:pt>
                <c:pt idx="152">
                  <c:v>89.532253957314765</c:v>
                </c:pt>
                <c:pt idx="153">
                  <c:v>89.499310092453868</c:v>
                </c:pt>
                <c:pt idx="154">
                  <c:v>89.466366227303965</c:v>
                </c:pt>
                <c:pt idx="155">
                  <c:v>89.433422361863137</c:v>
                </c:pt>
                <c:pt idx="156">
                  <c:v>89.400478496128954</c:v>
                </c:pt>
                <c:pt idx="157">
                  <c:v>89.367534630099243</c:v>
                </c:pt>
                <c:pt idx="158">
                  <c:v>89.334590763771772</c:v>
                </c:pt>
                <c:pt idx="159">
                  <c:v>89.301646897144153</c:v>
                </c:pt>
                <c:pt idx="160">
                  <c:v>89.268703030214184</c:v>
                </c:pt>
                <c:pt idx="161">
                  <c:v>89.235759162979619</c:v>
                </c:pt>
                <c:pt idx="162">
                  <c:v>89.202815295437986</c:v>
                </c:pt>
                <c:pt idx="163">
                  <c:v>89.169871427587196</c:v>
                </c:pt>
                <c:pt idx="164">
                  <c:v>89.136927559424649</c:v>
                </c:pt>
                <c:pt idx="165">
                  <c:v>89.103983690948212</c:v>
                </c:pt>
                <c:pt idx="166">
                  <c:v>89.071039822155299</c:v>
                </c:pt>
                <c:pt idx="167">
                  <c:v>89.038095953043396</c:v>
                </c:pt>
                <c:pt idx="168">
                  <c:v>89.005152083610426</c:v>
                </c:pt>
                <c:pt idx="169">
                  <c:v>88.972208213853619</c:v>
                </c:pt>
                <c:pt idx="170">
                  <c:v>88.939264343770631</c:v>
                </c:pt>
                <c:pt idx="171">
                  <c:v>88.906320473359159</c:v>
                </c:pt>
                <c:pt idx="172">
                  <c:v>88.873376602616347</c:v>
                </c:pt>
                <c:pt idx="173">
                  <c:v>88.84043273153992</c:v>
                </c:pt>
                <c:pt idx="174">
                  <c:v>88.807488860127251</c:v>
                </c:pt>
                <c:pt idx="175">
                  <c:v>88.774544988375823</c:v>
                </c:pt>
                <c:pt idx="176">
                  <c:v>88.741601116283022</c:v>
                </c:pt>
                <c:pt idx="177">
                  <c:v>88.708657243846289</c:v>
                </c:pt>
                <c:pt idx="178">
                  <c:v>88.675713371062955</c:v>
                </c:pt>
                <c:pt idx="179">
                  <c:v>88.642769497930459</c:v>
                </c:pt>
                <c:pt idx="180">
                  <c:v>88.609825624446074</c:v>
                </c:pt>
                <c:pt idx="181">
                  <c:v>88.576881750607043</c:v>
                </c:pt>
                <c:pt idx="182">
                  <c:v>88.543937876410837</c:v>
                </c:pt>
                <c:pt idx="183">
                  <c:v>88.510994001854684</c:v>
                </c:pt>
                <c:pt idx="184">
                  <c:v>88.478050126935685</c:v>
                </c:pt>
                <c:pt idx="185">
                  <c:v>88.445106251651282</c:v>
                </c:pt>
                <c:pt idx="186">
                  <c:v>88.412162375998662</c:v>
                </c:pt>
                <c:pt idx="187">
                  <c:v>88.379218499974854</c:v>
                </c:pt>
                <c:pt idx="188">
                  <c:v>88.346274623577301</c:v>
                </c:pt>
                <c:pt idx="189">
                  <c:v>88.313330746802961</c:v>
                </c:pt>
                <c:pt idx="190">
                  <c:v>88.280386869649021</c:v>
                </c:pt>
                <c:pt idx="191">
                  <c:v>88.247442992112525</c:v>
                </c:pt>
                <c:pt idx="192">
                  <c:v>88.21449911419063</c:v>
                </c:pt>
                <c:pt idx="193">
                  <c:v>88.181555235880467</c:v>
                </c:pt>
                <c:pt idx="194">
                  <c:v>88.148611357179021</c:v>
                </c:pt>
                <c:pt idx="195">
                  <c:v>88.115667478083196</c:v>
                </c:pt>
                <c:pt idx="196">
                  <c:v>88.082723598590093</c:v>
                </c:pt>
                <c:pt idx="197">
                  <c:v>88.04977971869674</c:v>
                </c:pt>
                <c:pt idx="198">
                  <c:v>88.016835838400041</c:v>
                </c:pt>
                <c:pt idx="199">
                  <c:v>87.983891957696883</c:v>
                </c:pt>
                <c:pt idx="200">
                  <c:v>87.95094807658414</c:v>
                </c:pt>
                <c:pt idx="201">
                  <c:v>87.918004195058842</c:v>
                </c:pt>
                <c:pt idx="202">
                  <c:v>87.885060313117663</c:v>
                </c:pt>
                <c:pt idx="203">
                  <c:v>87.852116430757661</c:v>
                </c:pt>
                <c:pt idx="204">
                  <c:v>87.819172547975427</c:v>
                </c:pt>
                <c:pt idx="205">
                  <c:v>87.78622866476789</c:v>
                </c:pt>
                <c:pt idx="206">
                  <c:v>87.75328478113174</c:v>
                </c:pt>
                <c:pt idx="207">
                  <c:v>87.720340897063792</c:v>
                </c:pt>
                <c:pt idx="208">
                  <c:v>87.687397012560638</c:v>
                </c:pt>
                <c:pt idx="209">
                  <c:v>87.654453127619064</c:v>
                </c:pt>
                <c:pt idx="210">
                  <c:v>87.621509242235675</c:v>
                </c:pt>
                <c:pt idx="211">
                  <c:v>87.588565356407102</c:v>
                </c:pt>
                <c:pt idx="212">
                  <c:v>87.555621470129978</c:v>
                </c:pt>
                <c:pt idx="213">
                  <c:v>87.522677583400935</c:v>
                </c:pt>
                <c:pt idx="214">
                  <c:v>87.48973369621649</c:v>
                </c:pt>
                <c:pt idx="215">
                  <c:v>87.456789808573177</c:v>
                </c:pt>
                <c:pt idx="216">
                  <c:v>87.423845920467457</c:v>
                </c:pt>
                <c:pt idx="217">
                  <c:v>87.390902031895848</c:v>
                </c:pt>
                <c:pt idx="218">
                  <c:v>87.357958142854756</c:v>
                </c:pt>
                <c:pt idx="219">
                  <c:v>87.325014253340782</c:v>
                </c:pt>
                <c:pt idx="220">
                  <c:v>87.29207036335012</c:v>
                </c:pt>
                <c:pt idx="221">
                  <c:v>87.259126472879302</c:v>
                </c:pt>
                <c:pt idx="222">
                  <c:v>87.226182581924462</c:v>
                </c:pt>
                <c:pt idx="223">
                  <c:v>87.193238690482076</c:v>
                </c:pt>
                <c:pt idx="224">
                  <c:v>87.160294798548307</c:v>
                </c:pt>
                <c:pt idx="225">
                  <c:v>87.127350906119659</c:v>
                </c:pt>
                <c:pt idx="226">
                  <c:v>87.094407013192182</c:v>
                </c:pt>
                <c:pt idx="227">
                  <c:v>87.061463119761981</c:v>
                </c:pt>
                <c:pt idx="228">
                  <c:v>87.028519225825505</c:v>
                </c:pt>
                <c:pt idx="229">
                  <c:v>86.995575331378703</c:v>
                </c:pt>
                <c:pt idx="230">
                  <c:v>86.962631436417638</c:v>
                </c:pt>
                <c:pt idx="231">
                  <c:v>86.929687540938531</c:v>
                </c:pt>
                <c:pt idx="232">
                  <c:v>86.896743644937487</c:v>
                </c:pt>
                <c:pt idx="233">
                  <c:v>86.863799748410329</c:v>
                </c:pt>
                <c:pt idx="234">
                  <c:v>86.830855851353135</c:v>
                </c:pt>
                <c:pt idx="235">
                  <c:v>86.797911953762082</c:v>
                </c:pt>
                <c:pt idx="236">
                  <c:v>86.76496805563275</c:v>
                </c:pt>
                <c:pt idx="237">
                  <c:v>86.732024156961316</c:v>
                </c:pt>
                <c:pt idx="238">
                  <c:v>86.699080257743347</c:v>
                </c:pt>
                <c:pt idx="239">
                  <c:v>86.66613635797502</c:v>
                </c:pt>
                <c:pt idx="240">
                  <c:v>86.633192457652015</c:v>
                </c:pt>
                <c:pt idx="241">
                  <c:v>86.600248556769969</c:v>
                </c:pt>
                <c:pt idx="242">
                  <c:v>86.567304655324875</c:v>
                </c:pt>
                <c:pt idx="243">
                  <c:v>86.534360753312313</c:v>
                </c:pt>
                <c:pt idx="244">
                  <c:v>86.501416850727878</c:v>
                </c:pt>
                <c:pt idx="245">
                  <c:v>86.468472947567378</c:v>
                </c:pt>
                <c:pt idx="246">
                  <c:v>86.435529043826378</c:v>
                </c:pt>
                <c:pt idx="247">
                  <c:v>86.402585139500445</c:v>
                </c:pt>
                <c:pt idx="248">
                  <c:v>86.369641234585131</c:v>
                </c:pt>
                <c:pt idx="249">
                  <c:v>86.336697329075832</c:v>
                </c:pt>
                <c:pt idx="250">
                  <c:v>86.303753422968143</c:v>
                </c:pt>
                <c:pt idx="251">
                  <c:v>86.270809516257572</c:v>
                </c:pt>
                <c:pt idx="252">
                  <c:v>86.23786560893933</c:v>
                </c:pt>
                <c:pt idx="253">
                  <c:v>86.204921701009042</c:v>
                </c:pt>
                <c:pt idx="254">
                  <c:v>86.17197779246186</c:v>
                </c:pt>
                <c:pt idx="255">
                  <c:v>86.139033883293123</c:v>
                </c:pt>
                <c:pt idx="256">
                  <c:v>86.106089973498129</c:v>
                </c:pt>
                <c:pt idx="257">
                  <c:v>86.073146063072045</c:v>
                </c:pt>
                <c:pt idx="258">
                  <c:v>86.04020215201021</c:v>
                </c:pt>
                <c:pt idx="259">
                  <c:v>86.007258240307578</c:v>
                </c:pt>
                <c:pt idx="260">
                  <c:v>85.974314327959505</c:v>
                </c:pt>
                <c:pt idx="261">
                  <c:v>85.941370414960915</c:v>
                </c:pt>
                <c:pt idx="262">
                  <c:v>85.908426501306849</c:v>
                </c:pt>
                <c:pt idx="263">
                  <c:v>85.875482586992462</c:v>
                </c:pt>
                <c:pt idx="264">
                  <c:v>85.842538672012537</c:v>
                </c:pt>
                <c:pt idx="265">
                  <c:v>85.809594756362131</c:v>
                </c:pt>
                <c:pt idx="266">
                  <c:v>85.776650840035998</c:v>
                </c:pt>
                <c:pt idx="267">
                  <c:v>85.743706923029151</c:v>
                </c:pt>
                <c:pt idx="268">
                  <c:v>85.710763005336361</c:v>
                </c:pt>
                <c:pt idx="269">
                  <c:v>85.677819086952525</c:v>
                </c:pt>
                <c:pt idx="270">
                  <c:v>85.644875167872087</c:v>
                </c:pt>
                <c:pt idx="271">
                  <c:v>85.611931248089974</c:v>
                </c:pt>
                <c:pt idx="272">
                  <c:v>85.578987327600743</c:v>
                </c:pt>
                <c:pt idx="273">
                  <c:v>85.546043406399107</c:v>
                </c:pt>
                <c:pt idx="274">
                  <c:v>85.513099484479426</c:v>
                </c:pt>
                <c:pt idx="275">
                  <c:v>85.48015556183654</c:v>
                </c:pt>
                <c:pt idx="276">
                  <c:v>85.447211638464609</c:v>
                </c:pt>
                <c:pt idx="277">
                  <c:v>85.414267714358502</c:v>
                </c:pt>
                <c:pt idx="278">
                  <c:v>85.381323789512209</c:v>
                </c:pt>
                <c:pt idx="279">
                  <c:v>85.3483798639204</c:v>
                </c:pt>
                <c:pt idx="280">
                  <c:v>85.315435937577234</c:v>
                </c:pt>
                <c:pt idx="281">
                  <c:v>85.282492010476943</c:v>
                </c:pt>
                <c:pt idx="282">
                  <c:v>85.249548082613828</c:v>
                </c:pt>
                <c:pt idx="283">
                  <c:v>85.216604153982175</c:v>
                </c:pt>
                <c:pt idx="284">
                  <c:v>85.18366022457613</c:v>
                </c:pt>
                <c:pt idx="285">
                  <c:v>85.150716294389568</c:v>
                </c:pt>
                <c:pt idx="286">
                  <c:v>85.117772363416734</c:v>
                </c:pt>
                <c:pt idx="287">
                  <c:v>85.084828431651559</c:v>
                </c:pt>
                <c:pt idx="288">
                  <c:v>85.051884499088175</c:v>
                </c:pt>
                <c:pt idx="289">
                  <c:v>85.018940565720342</c:v>
                </c:pt>
                <c:pt idx="290">
                  <c:v>84.985996631541965</c:v>
                </c:pt>
                <c:pt idx="291">
                  <c:v>84.953052696546905</c:v>
                </c:pt>
                <c:pt idx="292">
                  <c:v>84.920108760728837</c:v>
                </c:pt>
                <c:pt idx="293">
                  <c:v>84.887164824081665</c:v>
                </c:pt>
                <c:pt idx="294">
                  <c:v>84.85422088659908</c:v>
                </c:pt>
                <c:pt idx="295">
                  <c:v>84.82127694827453</c:v>
                </c:pt>
                <c:pt idx="296">
                  <c:v>84.788333009101649</c:v>
                </c:pt>
                <c:pt idx="297">
                  <c:v>84.755389069074155</c:v>
                </c:pt>
                <c:pt idx="298">
                  <c:v>84.722445128185271</c:v>
                </c:pt>
                <c:pt idx="299">
                  <c:v>84.689501186428686</c:v>
                </c:pt>
                <c:pt idx="300">
                  <c:v>84.656557243797707</c:v>
                </c:pt>
                <c:pt idx="301">
                  <c:v>84.623613300285598</c:v>
                </c:pt>
                <c:pt idx="302">
                  <c:v>84.590669355885751</c:v>
                </c:pt>
                <c:pt idx="303">
                  <c:v>84.557725410591416</c:v>
                </c:pt>
                <c:pt idx="304">
                  <c:v>84.524781464395659</c:v>
                </c:pt>
                <c:pt idx="305">
                  <c:v>84.491837517291785</c:v>
                </c:pt>
                <c:pt idx="306">
                  <c:v>84.458893569272732</c:v>
                </c:pt>
                <c:pt idx="307">
                  <c:v>84.425949620331579</c:v>
                </c:pt>
                <c:pt idx="308">
                  <c:v>84.393005670461349</c:v>
                </c:pt>
                <c:pt idx="309">
                  <c:v>84.360061719654865</c:v>
                </c:pt>
                <c:pt idx="310">
                  <c:v>84.327117767905122</c:v>
                </c:pt>
                <c:pt idx="311">
                  <c:v>84.294173815204886</c:v>
                </c:pt>
                <c:pt idx="312">
                  <c:v>84.261229861546937</c:v>
                </c:pt>
                <c:pt idx="313">
                  <c:v>84.228285906923873</c:v>
                </c:pt>
                <c:pt idx="314">
                  <c:v>84.195341951328473</c:v>
                </c:pt>
                <c:pt idx="315">
                  <c:v>84.162397994753292</c:v>
                </c:pt>
                <c:pt idx="316">
                  <c:v>84.12945403719084</c:v>
                </c:pt>
                <c:pt idx="317">
                  <c:v>84.096510078633727</c:v>
                </c:pt>
                <c:pt idx="318">
                  <c:v>84.06356611907411</c:v>
                </c:pt>
                <c:pt idx="319">
                  <c:v>84.030622158504713</c:v>
                </c:pt>
                <c:pt idx="320">
                  <c:v>83.997678196917676</c:v>
                </c:pt>
                <c:pt idx="321">
                  <c:v>83.96473423430507</c:v>
                </c:pt>
                <c:pt idx="322">
                  <c:v>83.931790270659377</c:v>
                </c:pt>
                <c:pt idx="323">
                  <c:v>83.89884630597254</c:v>
                </c:pt>
                <c:pt idx="324">
                  <c:v>83.865902340236644</c:v>
                </c:pt>
                <c:pt idx="325">
                  <c:v>83.832958373443773</c:v>
                </c:pt>
                <c:pt idx="326">
                  <c:v>83.800014405585955</c:v>
                </c:pt>
                <c:pt idx="327">
                  <c:v>83.767070436654961</c:v>
                </c:pt>
                <c:pt idx="328">
                  <c:v>83.734126466642635</c:v>
                </c:pt>
                <c:pt idx="329">
                  <c:v>83.701182495540749</c:v>
                </c:pt>
                <c:pt idx="330">
                  <c:v>83.668238523340989</c:v>
                </c:pt>
                <c:pt idx="331">
                  <c:v>83.635294550035013</c:v>
                </c:pt>
                <c:pt idx="332">
                  <c:v>83.602350575614508</c:v>
                </c:pt>
                <c:pt idx="333">
                  <c:v>83.569406600070806</c:v>
                </c:pt>
                <c:pt idx="334">
                  <c:v>83.53646262339538</c:v>
                </c:pt>
                <c:pt idx="335">
                  <c:v>83.50351864557976</c:v>
                </c:pt>
                <c:pt idx="336">
                  <c:v>83.470574666615107</c:v>
                </c:pt>
                <c:pt idx="337">
                  <c:v>83.437630686492682</c:v>
                </c:pt>
                <c:pt idx="338">
                  <c:v>83.404686705203829</c:v>
                </c:pt>
                <c:pt idx="339">
                  <c:v>83.371742722739498</c:v>
                </c:pt>
                <c:pt idx="340">
                  <c:v>83.338798739090805</c:v>
                </c:pt>
                <c:pt idx="341">
                  <c:v>83.305854754248671</c:v>
                </c:pt>
                <c:pt idx="342">
                  <c:v>83.272910768204071</c:v>
                </c:pt>
                <c:pt idx="343">
                  <c:v>83.239966780947995</c:v>
                </c:pt>
                <c:pt idx="344">
                  <c:v>83.207022792470866</c:v>
                </c:pt>
                <c:pt idx="345">
                  <c:v>83.174078802763702</c:v>
                </c:pt>
                <c:pt idx="346">
                  <c:v>83.141134811816983</c:v>
                </c:pt>
                <c:pt idx="347">
                  <c:v>83.108190819621313</c:v>
                </c:pt>
                <c:pt idx="348">
                  <c:v>83.075246826167088</c:v>
                </c:pt>
                <c:pt idx="349">
                  <c:v>83.042302831444928</c:v>
                </c:pt>
                <c:pt idx="350">
                  <c:v>83.009358835444999</c:v>
                </c:pt>
                <c:pt idx="351">
                  <c:v>82.976414838157694</c:v>
                </c:pt>
                <c:pt idx="352">
                  <c:v>82.943470839573195</c:v>
                </c:pt>
                <c:pt idx="353">
                  <c:v>82.91052683968141</c:v>
                </c:pt>
                <c:pt idx="354">
                  <c:v>82.877582838472662</c:v>
                </c:pt>
                <c:pt idx="355">
                  <c:v>82.844638835936848</c:v>
                </c:pt>
                <c:pt idx="356">
                  <c:v>82.811694832063807</c:v>
                </c:pt>
                <c:pt idx="357">
                  <c:v>82.778750826843265</c:v>
                </c:pt>
                <c:pt idx="358">
                  <c:v>82.745806820265315</c:v>
                </c:pt>
                <c:pt idx="359">
                  <c:v>82.712862812319202</c:v>
                </c:pt>
                <c:pt idx="360">
                  <c:v>82.679918802994777</c:v>
                </c:pt>
                <c:pt idx="361">
                  <c:v>82.646974792281355</c:v>
                </c:pt>
                <c:pt idx="362">
                  <c:v>82.614030780168619</c:v>
                </c:pt>
                <c:pt idx="363">
                  <c:v>82.58108676664564</c:v>
                </c:pt>
                <c:pt idx="364">
                  <c:v>82.548142751701846</c:v>
                </c:pt>
                <c:pt idx="365">
                  <c:v>82.515198735326436</c:v>
                </c:pt>
                <c:pt idx="366">
                  <c:v>82.482254717508297</c:v>
                </c:pt>
                <c:pt idx="367">
                  <c:v>82.449310698236644</c:v>
                </c:pt>
                <c:pt idx="368">
                  <c:v>82.416366677500378</c:v>
                </c:pt>
                <c:pt idx="369">
                  <c:v>82.383422655288356</c:v>
                </c:pt>
                <c:pt idx="370">
                  <c:v>82.350478631589326</c:v>
                </c:pt>
                <c:pt idx="371">
                  <c:v>82.317534606391888</c:v>
                </c:pt>
                <c:pt idx="372">
                  <c:v>82.284590579684675</c:v>
                </c:pt>
                <c:pt idx="373">
                  <c:v>82.251646551456219</c:v>
                </c:pt>
                <c:pt idx="374">
                  <c:v>82.218702521695079</c:v>
                </c:pt>
                <c:pt idx="375">
                  <c:v>82.185758490389304</c:v>
                </c:pt>
                <c:pt idx="376">
                  <c:v>82.152814457527313</c:v>
                </c:pt>
                <c:pt idx="377">
                  <c:v>82.119870423097069</c:v>
                </c:pt>
                <c:pt idx="378">
                  <c:v>82.086926387086976</c:v>
                </c:pt>
                <c:pt idx="379">
                  <c:v>82.053982349484741</c:v>
                </c:pt>
                <c:pt idx="380">
                  <c:v>82.021038310278215</c:v>
                </c:pt>
                <c:pt idx="381">
                  <c:v>81.988094269455303</c:v>
                </c:pt>
                <c:pt idx="382">
                  <c:v>81.955150227003628</c:v>
                </c:pt>
                <c:pt idx="383">
                  <c:v>81.922206182910912</c:v>
                </c:pt>
                <c:pt idx="384">
                  <c:v>81.889262137164494</c:v>
                </c:pt>
                <c:pt idx="385">
                  <c:v>81.856318089751909</c:v>
                </c:pt>
                <c:pt idx="386">
                  <c:v>81.823374040660411</c:v>
                </c:pt>
                <c:pt idx="387">
                  <c:v>81.790429989877168</c:v>
                </c:pt>
                <c:pt idx="388">
                  <c:v>81.75748593738939</c:v>
                </c:pt>
                <c:pt idx="389">
                  <c:v>81.724541883183974</c:v>
                </c:pt>
                <c:pt idx="390">
                  <c:v>81.691597827247975</c:v>
                </c:pt>
                <c:pt idx="391">
                  <c:v>81.658653769568303</c:v>
                </c:pt>
                <c:pt idx="392">
                  <c:v>81.625709710131318</c:v>
                </c:pt>
                <c:pt idx="393">
                  <c:v>81.592765648924072</c:v>
                </c:pt>
                <c:pt idx="394">
                  <c:v>81.559821585932809</c:v>
                </c:pt>
                <c:pt idx="395">
                  <c:v>81.526877521144016</c:v>
                </c:pt>
                <c:pt idx="396">
                  <c:v>81.493933454544006</c:v>
                </c:pt>
                <c:pt idx="397">
                  <c:v>81.460989386118982</c:v>
                </c:pt>
                <c:pt idx="398">
                  <c:v>81.428045315855101</c:v>
                </c:pt>
                <c:pt idx="399">
                  <c:v>81.395101243738267</c:v>
                </c:pt>
                <c:pt idx="400">
                  <c:v>81.36215716975444</c:v>
                </c:pt>
                <c:pt idx="401">
                  <c:v>81.329213093889322</c:v>
                </c:pt>
                <c:pt idx="402">
                  <c:v>81.29626901612869</c:v>
                </c:pt>
                <c:pt idx="403">
                  <c:v>81.263324936458076</c:v>
                </c:pt>
                <c:pt idx="404">
                  <c:v>81.230380854862986</c:v>
                </c:pt>
                <c:pt idx="405">
                  <c:v>81.197436771328626</c:v>
                </c:pt>
                <c:pt idx="406">
                  <c:v>81.16449268584033</c:v>
                </c:pt>
                <c:pt idx="407">
                  <c:v>81.131548598383247</c:v>
                </c:pt>
                <c:pt idx="408">
                  <c:v>81.098604508942429</c:v>
                </c:pt>
                <c:pt idx="409">
                  <c:v>81.0656604175025</c:v>
                </c:pt>
                <c:pt idx="410">
                  <c:v>81.032716324048536</c:v>
                </c:pt>
                <c:pt idx="411">
                  <c:v>80.999772228565021</c:v>
                </c:pt>
                <c:pt idx="412">
                  <c:v>80.966828131036692</c:v>
                </c:pt>
                <c:pt idx="413">
                  <c:v>80.933884031447846</c:v>
                </c:pt>
                <c:pt idx="414">
                  <c:v>80.900939929782766</c:v>
                </c:pt>
                <c:pt idx="415">
                  <c:v>80.867995826025677</c:v>
                </c:pt>
                <c:pt idx="416">
                  <c:v>80.835051720160635</c:v>
                </c:pt>
                <c:pt idx="417">
                  <c:v>80.802107612171511</c:v>
                </c:pt>
                <c:pt idx="418">
                  <c:v>80.769163502042488</c:v>
                </c:pt>
                <c:pt idx="419">
                  <c:v>80.736219389756798</c:v>
                </c:pt>
                <c:pt idx="420">
                  <c:v>80.703275275298267</c:v>
                </c:pt>
                <c:pt idx="421">
                  <c:v>80.670331158650441</c:v>
                </c:pt>
                <c:pt idx="422">
                  <c:v>80.637387039796522</c:v>
                </c:pt>
                <c:pt idx="423">
                  <c:v>80.604442918719599</c:v>
                </c:pt>
                <c:pt idx="424">
                  <c:v>80.57149879540296</c:v>
                </c:pt>
                <c:pt idx="425">
                  <c:v>80.538554669829495</c:v>
                </c:pt>
                <c:pt idx="426">
                  <c:v>80.505610541981895</c:v>
                </c:pt>
                <c:pt idx="427">
                  <c:v>80.472666411842965</c:v>
                </c:pt>
                <c:pt idx="428">
                  <c:v>80.439722279395284</c:v>
                </c:pt>
                <c:pt idx="429">
                  <c:v>80.406778144621128</c:v>
                </c:pt>
                <c:pt idx="430">
                  <c:v>80.37383400750285</c:v>
                </c:pt>
                <c:pt idx="431">
                  <c:v>80.340889868022671</c:v>
                </c:pt>
                <c:pt idx="432">
                  <c:v>80.307945726162458</c:v>
                </c:pt>
                <c:pt idx="433">
                  <c:v>80.275001581904363</c:v>
                </c:pt>
                <c:pt idx="434">
                  <c:v>80.24205743522991</c:v>
                </c:pt>
                <c:pt idx="435">
                  <c:v>80.209113286120697</c:v>
                </c:pt>
                <c:pt idx="436">
                  <c:v>80.176169134558123</c:v>
                </c:pt>
                <c:pt idx="437">
                  <c:v>80.143224980523883</c:v>
                </c:pt>
                <c:pt idx="438">
                  <c:v>80.110280823998664</c:v>
                </c:pt>
                <c:pt idx="439">
                  <c:v>80.077336664963767</c:v>
                </c:pt>
                <c:pt idx="440">
                  <c:v>80.044392503400061</c:v>
                </c:pt>
                <c:pt idx="441">
                  <c:v>80.011448339288222</c:v>
                </c:pt>
                <c:pt idx="442">
                  <c:v>79.978504172608964</c:v>
                </c:pt>
                <c:pt idx="443">
                  <c:v>79.945560003342663</c:v>
                </c:pt>
                <c:pt idx="444">
                  <c:v>79.912615831469651</c:v>
                </c:pt>
                <c:pt idx="445">
                  <c:v>79.879671656970018</c:v>
                </c:pt>
                <c:pt idx="446">
                  <c:v>79.846727479823784</c:v>
                </c:pt>
                <c:pt idx="447">
                  <c:v>79.813783300010854</c:v>
                </c:pt>
                <c:pt idx="448">
                  <c:v>79.780839117510922</c:v>
                </c:pt>
                <c:pt idx="449">
                  <c:v>79.747894932303353</c:v>
                </c:pt>
                <c:pt idx="450">
                  <c:v>79.714950744367798</c:v>
                </c:pt>
                <c:pt idx="451">
                  <c:v>79.682006553683323</c:v>
                </c:pt>
                <c:pt idx="452">
                  <c:v>79.649062360229024</c:v>
                </c:pt>
                <c:pt idx="453">
                  <c:v>79.616118163983757</c:v>
                </c:pt>
                <c:pt idx="454">
                  <c:v>79.583173964926416</c:v>
                </c:pt>
                <c:pt idx="455">
                  <c:v>79.550229763035503</c:v>
                </c:pt>
                <c:pt idx="456">
                  <c:v>79.517285558289359</c:v>
                </c:pt>
                <c:pt idx="457">
                  <c:v>79.484341350666412</c:v>
                </c:pt>
                <c:pt idx="458">
                  <c:v>79.45139714014465</c:v>
                </c:pt>
                <c:pt idx="459">
                  <c:v>79.418452926702059</c:v>
                </c:pt>
                <c:pt idx="460">
                  <c:v>79.38550871031633</c:v>
                </c:pt>
                <c:pt idx="461">
                  <c:v>79.352564490965108</c:v>
                </c:pt>
                <c:pt idx="462">
                  <c:v>79.319620268625755</c:v>
                </c:pt>
                <c:pt idx="463">
                  <c:v>79.286676043275577</c:v>
                </c:pt>
                <c:pt idx="464">
                  <c:v>79.253731814891651</c:v>
                </c:pt>
                <c:pt idx="465">
                  <c:v>79.220787583450857</c:v>
                </c:pt>
                <c:pt idx="466">
                  <c:v>79.187843348929917</c:v>
                </c:pt>
                <c:pt idx="467">
                  <c:v>79.154899111305326</c:v>
                </c:pt>
                <c:pt idx="468">
                  <c:v>79.121954870553552</c:v>
                </c:pt>
                <c:pt idx="469">
                  <c:v>79.08901062665069</c:v>
                </c:pt>
                <c:pt idx="470">
                  <c:v>79.056066379572883</c:v>
                </c:pt>
                <c:pt idx="471">
                  <c:v>79.023122129295771</c:v>
                </c:pt>
                <c:pt idx="472">
                  <c:v>78.990177875795155</c:v>
                </c:pt>
                <c:pt idx="473">
                  <c:v>78.957233619046377</c:v>
                </c:pt>
                <c:pt idx="474">
                  <c:v>78.92428935902484</c:v>
                </c:pt>
                <c:pt idx="475">
                  <c:v>78.891345095705447</c:v>
                </c:pt>
                <c:pt idx="476">
                  <c:v>78.858400829063243</c:v>
                </c:pt>
                <c:pt idx="477">
                  <c:v>78.825456559072819</c:v>
                </c:pt>
                <c:pt idx="478">
                  <c:v>78.792512285708781</c:v>
                </c:pt>
                <c:pt idx="479">
                  <c:v>78.759568008945323</c:v>
                </c:pt>
                <c:pt idx="480">
                  <c:v>78.726623728756678</c:v>
                </c:pt>
                <c:pt idx="481">
                  <c:v>78.693679445116658</c:v>
                </c:pt>
                <c:pt idx="482">
                  <c:v>78.660735157999085</c:v>
                </c:pt>
                <c:pt idx="483">
                  <c:v>78.627790867377399</c:v>
                </c:pt>
                <c:pt idx="484">
                  <c:v>78.594846573225013</c:v>
                </c:pt>
                <c:pt idx="485">
                  <c:v>78.561902275514925</c:v>
                </c:pt>
                <c:pt idx="486">
                  <c:v>78.528957974220148</c:v>
                </c:pt>
                <c:pt idx="487">
                  <c:v>78.496013669313328</c:v>
                </c:pt>
                <c:pt idx="488">
                  <c:v>78.463069360766951</c:v>
                </c:pt>
                <c:pt idx="489">
                  <c:v>78.430125048553407</c:v>
                </c:pt>
                <c:pt idx="490">
                  <c:v>78.397180732644614</c:v>
                </c:pt>
                <c:pt idx="491">
                  <c:v>78.364236413012591</c:v>
                </c:pt>
                <c:pt idx="492">
                  <c:v>78.331292089628874</c:v>
                </c:pt>
                <c:pt idx="493">
                  <c:v>78.298347762465013</c:v>
                </c:pt>
                <c:pt idx="494">
                  <c:v>78.265403431492075</c:v>
                </c:pt>
                <c:pt idx="495">
                  <c:v>78.232459096681197</c:v>
                </c:pt>
                <c:pt idx="496">
                  <c:v>78.199514758003005</c:v>
                </c:pt>
                <c:pt idx="497">
                  <c:v>78.166570415428282</c:v>
                </c:pt>
                <c:pt idx="498">
                  <c:v>78.133626068927143</c:v>
                </c:pt>
                <c:pt idx="499">
                  <c:v>78.100681718469772</c:v>
                </c:pt>
                <c:pt idx="500">
                  <c:v>78.067737364026016</c:v>
                </c:pt>
                <c:pt idx="501">
                  <c:v>78.034793005565589</c:v>
                </c:pt>
                <c:pt idx="502">
                  <c:v>78.001848643057883</c:v>
                </c:pt>
                <c:pt idx="503">
                  <c:v>77.96890427647206</c:v>
                </c:pt>
                <c:pt idx="504">
                  <c:v>77.935959905777111</c:v>
                </c:pt>
                <c:pt idx="505">
                  <c:v>77.903015530941644</c:v>
                </c:pt>
                <c:pt idx="506">
                  <c:v>77.870071151934198</c:v>
                </c:pt>
                <c:pt idx="507">
                  <c:v>77.837126768723067</c:v>
                </c:pt>
                <c:pt idx="508">
                  <c:v>77.804182381276149</c:v>
                </c:pt>
                <c:pt idx="509">
                  <c:v>77.771237989561314</c:v>
                </c:pt>
                <c:pt idx="510">
                  <c:v>77.73829359354589</c:v>
                </c:pt>
                <c:pt idx="511">
                  <c:v>77.705349193197236</c:v>
                </c:pt>
                <c:pt idx="512">
                  <c:v>77.672404788482368</c:v>
                </c:pt>
                <c:pt idx="513">
                  <c:v>77.639460379368046</c:v>
                </c:pt>
                <c:pt idx="514">
                  <c:v>77.606515965820734</c:v>
                </c:pt>
                <c:pt idx="515">
                  <c:v>77.573571547806651</c:v>
                </c:pt>
                <c:pt idx="516">
                  <c:v>77.540627125291877</c:v>
                </c:pt>
                <c:pt idx="517">
                  <c:v>77.507682698242107</c:v>
                </c:pt>
                <c:pt idx="518">
                  <c:v>77.474738266622751</c:v>
                </c:pt>
                <c:pt idx="519">
                  <c:v>77.441793830399064</c:v>
                </c:pt>
                <c:pt idx="520">
                  <c:v>77.408849389535987</c:v>
                </c:pt>
                <c:pt idx="521">
                  <c:v>77.375904943998194</c:v>
                </c:pt>
                <c:pt idx="522">
                  <c:v>77.342960493750127</c:v>
                </c:pt>
                <c:pt idx="523">
                  <c:v>77.310016038755933</c:v>
                </c:pt>
                <c:pt idx="524">
                  <c:v>77.27707157897936</c:v>
                </c:pt>
                <c:pt idx="525">
                  <c:v>77.244127114384099</c:v>
                </c:pt>
                <c:pt idx="526">
                  <c:v>77.211182644933331</c:v>
                </c:pt>
                <c:pt idx="527">
                  <c:v>77.178238170590234</c:v>
                </c:pt>
                <c:pt idx="528">
                  <c:v>77.145293691317562</c:v>
                </c:pt>
                <c:pt idx="529">
                  <c:v>77.112349207077628</c:v>
                </c:pt>
                <c:pt idx="530">
                  <c:v>77.079404717832801</c:v>
                </c:pt>
                <c:pt idx="531">
                  <c:v>77.046460223544813</c:v>
                </c:pt>
                <c:pt idx="532">
                  <c:v>77.013515724175377</c:v>
                </c:pt>
                <c:pt idx="533">
                  <c:v>76.980571219685714</c:v>
                </c:pt>
                <c:pt idx="534">
                  <c:v>76.947626710036957</c:v>
                </c:pt>
                <c:pt idx="535">
                  <c:v>76.914682195189584</c:v>
                </c:pt>
                <c:pt idx="536">
                  <c:v>76.881737675104333</c:v>
                </c:pt>
                <c:pt idx="537">
                  <c:v>76.848793149741141</c:v>
                </c:pt>
                <c:pt idx="538">
                  <c:v>76.815848619059764</c:v>
                </c:pt>
                <c:pt idx="539">
                  <c:v>76.782904083019901</c:v>
                </c:pt>
                <c:pt idx="540">
                  <c:v>76.749959541580552</c:v>
                </c:pt>
                <c:pt idx="541">
                  <c:v>76.717014994700719</c:v>
                </c:pt>
                <c:pt idx="542">
                  <c:v>76.684070442339078</c:v>
                </c:pt>
                <c:pt idx="543">
                  <c:v>76.651125884453563</c:v>
                </c:pt>
                <c:pt idx="544">
                  <c:v>76.618181321002467</c:v>
                </c:pt>
                <c:pt idx="545">
                  <c:v>76.585236751943185</c:v>
                </c:pt>
                <c:pt idx="546">
                  <c:v>76.552292177233156</c:v>
                </c:pt>
                <c:pt idx="547">
                  <c:v>76.519347596829306</c:v>
                </c:pt>
                <c:pt idx="548">
                  <c:v>76.486403010688193</c:v>
                </c:pt>
                <c:pt idx="549">
                  <c:v>76.45345841876626</c:v>
                </c:pt>
                <c:pt idx="550">
                  <c:v>76.420513821019455</c:v>
                </c:pt>
                <c:pt idx="551">
                  <c:v>76.387569217403467</c:v>
                </c:pt>
                <c:pt idx="552">
                  <c:v>76.354624607873433</c:v>
                </c:pt>
                <c:pt idx="553">
                  <c:v>76.321679992384574</c:v>
                </c:pt>
                <c:pt idx="554">
                  <c:v>76.288735370891416</c:v>
                </c:pt>
                <c:pt idx="555">
                  <c:v>76.255790743348058</c:v>
                </c:pt>
                <c:pt idx="556">
                  <c:v>76.222846109708769</c:v>
                </c:pt>
                <c:pt idx="557">
                  <c:v>76.189901469926852</c:v>
                </c:pt>
                <c:pt idx="558">
                  <c:v>76.156956823955696</c:v>
                </c:pt>
                <c:pt idx="559">
                  <c:v>76.124012171748134</c:v>
                </c:pt>
                <c:pt idx="560">
                  <c:v>76.091067513256647</c:v>
                </c:pt>
                <c:pt idx="561">
                  <c:v>76.058122848433428</c:v>
                </c:pt>
                <c:pt idx="562">
                  <c:v>76.025178177230345</c:v>
                </c:pt>
                <c:pt idx="563">
                  <c:v>75.992233499598598</c:v>
                </c:pt>
                <c:pt idx="564">
                  <c:v>75.959288815489487</c:v>
                </c:pt>
                <c:pt idx="565">
                  <c:v>75.926344124853557</c:v>
                </c:pt>
                <c:pt idx="566">
                  <c:v>75.893399427641143</c:v>
                </c:pt>
                <c:pt idx="567">
                  <c:v>75.860454723802192</c:v>
                </c:pt>
                <c:pt idx="568">
                  <c:v>75.827510013286158</c:v>
                </c:pt>
                <c:pt idx="569">
                  <c:v>75.79456529604235</c:v>
                </c:pt>
                <c:pt idx="570">
                  <c:v>75.761620572019368</c:v>
                </c:pt>
                <c:pt idx="571">
                  <c:v>75.728675841165838</c:v>
                </c:pt>
                <c:pt idx="572">
                  <c:v>75.695731103429551</c:v>
                </c:pt>
                <c:pt idx="573">
                  <c:v>75.66278635875814</c:v>
                </c:pt>
                <c:pt idx="574">
                  <c:v>75.629841607098854</c:v>
                </c:pt>
                <c:pt idx="575">
                  <c:v>75.596896848398401</c:v>
                </c:pt>
                <c:pt idx="576">
                  <c:v>75.563952082603237</c:v>
                </c:pt>
                <c:pt idx="577">
                  <c:v>75.531007309659415</c:v>
                </c:pt>
                <c:pt idx="578">
                  <c:v>75.498062529512325</c:v>
                </c:pt>
                <c:pt idx="579">
                  <c:v>75.465117742107338</c:v>
                </c:pt>
                <c:pt idx="580">
                  <c:v>75.432172947388977</c:v>
                </c:pt>
                <c:pt idx="581">
                  <c:v>75.399228145301691</c:v>
                </c:pt>
                <c:pt idx="582">
                  <c:v>75.366283335789333</c:v>
                </c:pt>
                <c:pt idx="583">
                  <c:v>75.333338518795344</c:v>
                </c:pt>
                <c:pt idx="584">
                  <c:v>75.300393694262894</c:v>
                </c:pt>
                <c:pt idx="585">
                  <c:v>75.267448862134401</c:v>
                </c:pt>
                <c:pt idx="586">
                  <c:v>75.234504022352169</c:v>
                </c:pt>
                <c:pt idx="587">
                  <c:v>75.201559174857834</c:v>
                </c:pt>
                <c:pt idx="588">
                  <c:v>75.168614319592692</c:v>
                </c:pt>
                <c:pt idx="589">
                  <c:v>75.13566945649761</c:v>
                </c:pt>
                <c:pt idx="590">
                  <c:v>75.102724585513101</c:v>
                </c:pt>
                <c:pt idx="591">
                  <c:v>75.069779706578842</c:v>
                </c:pt>
                <c:pt idx="592">
                  <c:v>75.036834819634322</c:v>
                </c:pt>
                <c:pt idx="593">
                  <c:v>75.00388992461879</c:v>
                </c:pt>
                <c:pt idx="594">
                  <c:v>74.970945021470627</c:v>
                </c:pt>
                <c:pt idx="595">
                  <c:v>74.938000110127916</c:v>
                </c:pt>
                <c:pt idx="596">
                  <c:v>74.90505519052833</c:v>
                </c:pt>
                <c:pt idx="597">
                  <c:v>74.87211026260897</c:v>
                </c:pt>
                <c:pt idx="598">
                  <c:v>74.839165326306443</c:v>
                </c:pt>
                <c:pt idx="599">
                  <c:v>74.80622038155694</c:v>
                </c:pt>
                <c:pt idx="600">
                  <c:v>74.773275428296174</c:v>
                </c:pt>
                <c:pt idx="601">
                  <c:v>74.740330466459341</c:v>
                </c:pt>
                <c:pt idx="602">
                  <c:v>74.707385495981214</c:v>
                </c:pt>
                <c:pt idx="603">
                  <c:v>74.674440516795912</c:v>
                </c:pt>
                <c:pt idx="604">
                  <c:v>74.641495528837083</c:v>
                </c:pt>
                <c:pt idx="605">
                  <c:v>74.608550532038095</c:v>
                </c:pt>
                <c:pt idx="606">
                  <c:v>74.575605526331501</c:v>
                </c:pt>
                <c:pt idx="607">
                  <c:v>74.542660511649544</c:v>
                </c:pt>
                <c:pt idx="608">
                  <c:v>74.509715487923913</c:v>
                </c:pt>
                <c:pt idx="609">
                  <c:v>74.476770455085585</c:v>
                </c:pt>
                <c:pt idx="610">
                  <c:v>74.443825413065468</c:v>
                </c:pt>
                <c:pt idx="611">
                  <c:v>74.41088036179336</c:v>
                </c:pt>
                <c:pt idx="612">
                  <c:v>74.377935301198974</c:v>
                </c:pt>
                <c:pt idx="613">
                  <c:v>74.344990231211355</c:v>
                </c:pt>
                <c:pt idx="614">
                  <c:v>74.312045151758895</c:v>
                </c:pt>
                <c:pt idx="615">
                  <c:v>74.279100062769658</c:v>
                </c:pt>
                <c:pt idx="616">
                  <c:v>74.246154964170856</c:v>
                </c:pt>
                <c:pt idx="617">
                  <c:v>74.213209855889474</c:v>
                </c:pt>
                <c:pt idx="618">
                  <c:v>74.180264737851672</c:v>
                </c:pt>
                <c:pt idx="619">
                  <c:v>74.147319609983299</c:v>
                </c:pt>
                <c:pt idx="620">
                  <c:v>74.11437447220942</c:v>
                </c:pt>
                <c:pt idx="621">
                  <c:v>74.081429324454618</c:v>
                </c:pt>
                <c:pt idx="622">
                  <c:v>74.048484166642979</c:v>
                </c:pt>
                <c:pt idx="623">
                  <c:v>74.015538998697934</c:v>
                </c:pt>
                <c:pt idx="624">
                  <c:v>73.982593820542178</c:v>
                </c:pt>
                <c:pt idx="625">
                  <c:v>73.949648632098075</c:v>
                </c:pt>
                <c:pt idx="626">
                  <c:v>73.916703433287324</c:v>
                </c:pt>
                <c:pt idx="627">
                  <c:v>73.883758224030942</c:v>
                </c:pt>
                <c:pt idx="628">
                  <c:v>73.850813004249488</c:v>
                </c:pt>
                <c:pt idx="629">
                  <c:v>73.817867773862659</c:v>
                </c:pt>
                <c:pt idx="630">
                  <c:v>73.784922532789835</c:v>
                </c:pt>
                <c:pt idx="631">
                  <c:v>73.751977280949674</c:v>
                </c:pt>
                <c:pt idx="632">
                  <c:v>73.719032018260137</c:v>
                </c:pt>
                <c:pt idx="633">
                  <c:v>73.686086744638644</c:v>
                </c:pt>
                <c:pt idx="634">
                  <c:v>73.653141460001962</c:v>
                </c:pt>
                <c:pt idx="635">
                  <c:v>73.62019616426619</c:v>
                </c:pt>
                <c:pt idx="636">
                  <c:v>73.587250857346888</c:v>
                </c:pt>
                <c:pt idx="637">
                  <c:v>73.554305539158918</c:v>
                </c:pt>
                <c:pt idx="638">
                  <c:v>73.521360209616404</c:v>
                </c:pt>
                <c:pt idx="639">
                  <c:v>73.488414868632944</c:v>
                </c:pt>
                <c:pt idx="640">
                  <c:v>73.455469516121383</c:v>
                </c:pt>
                <c:pt idx="641">
                  <c:v>73.422524151994054</c:v>
                </c:pt>
                <c:pt idx="642">
                  <c:v>73.389578776162494</c:v>
                </c:pt>
                <c:pt idx="643">
                  <c:v>73.356633388537603</c:v>
                </c:pt>
                <c:pt idx="644">
                  <c:v>73.323687989029381</c:v>
                </c:pt>
                <c:pt idx="645">
                  <c:v>73.290742577547704</c:v>
                </c:pt>
                <c:pt idx="646">
                  <c:v>73.257797154001167</c:v>
                </c:pt>
                <c:pt idx="647">
                  <c:v>73.224851718297913</c:v>
                </c:pt>
                <c:pt idx="648">
                  <c:v>73.191906270345513</c:v>
                </c:pt>
                <c:pt idx="649">
                  <c:v>73.158960810050672</c:v>
                </c:pt>
                <c:pt idx="650">
                  <c:v>73.126015337319387</c:v>
                </c:pt>
                <c:pt idx="651">
                  <c:v>73.093069852056942</c:v>
                </c:pt>
                <c:pt idx="652">
                  <c:v>73.060124354168011</c:v>
                </c:pt>
                <c:pt idx="653">
                  <c:v>73.027178843556499</c:v>
                </c:pt>
                <c:pt idx="654">
                  <c:v>72.994233320125304</c:v>
                </c:pt>
                <c:pt idx="655">
                  <c:v>72.961287783777152</c:v>
                </c:pt>
                <c:pt idx="656">
                  <c:v>72.928342234413435</c:v>
                </c:pt>
                <c:pt idx="657">
                  <c:v>72.895396671935245</c:v>
                </c:pt>
                <c:pt idx="658">
                  <c:v>72.86245109624258</c:v>
                </c:pt>
                <c:pt idx="659">
                  <c:v>72.829505507234927</c:v>
                </c:pt>
                <c:pt idx="660">
                  <c:v>72.796559904810977</c:v>
                </c:pt>
                <c:pt idx="661">
                  <c:v>72.763614288868411</c:v>
                </c:pt>
                <c:pt idx="662">
                  <c:v>72.730668659304456</c:v>
                </c:pt>
                <c:pt idx="663">
                  <c:v>72.697723016015431</c:v>
                </c:pt>
                <c:pt idx="664">
                  <c:v>72.664777358896629</c:v>
                </c:pt>
                <c:pt idx="665">
                  <c:v>72.631831687842876</c:v>
                </c:pt>
                <c:pt idx="666">
                  <c:v>72.59888600274823</c:v>
                </c:pt>
                <c:pt idx="667">
                  <c:v>72.565940303505613</c:v>
                </c:pt>
                <c:pt idx="668">
                  <c:v>72.532994590007306</c:v>
                </c:pt>
                <c:pt idx="669">
                  <c:v>72.500048862144936</c:v>
                </c:pt>
                <c:pt idx="670">
                  <c:v>72.467103119808968</c:v>
                </c:pt>
                <c:pt idx="671">
                  <c:v>72.434157362889337</c:v>
                </c:pt>
                <c:pt idx="672">
                  <c:v>72.401211591274901</c:v>
                </c:pt>
                <c:pt idx="673">
                  <c:v>72.368265804853834</c:v>
                </c:pt>
                <c:pt idx="674">
                  <c:v>72.335320003513459</c:v>
                </c:pt>
                <c:pt idx="675">
                  <c:v>72.302374187140146</c:v>
                </c:pt>
                <c:pt idx="676">
                  <c:v>72.269428355619397</c:v>
                </c:pt>
                <c:pt idx="677">
                  <c:v>72.236482508836005</c:v>
                </c:pt>
                <c:pt idx="678">
                  <c:v>72.20353664667374</c:v>
                </c:pt>
                <c:pt idx="679">
                  <c:v>72.17059076901549</c:v>
                </c:pt>
                <c:pt idx="680">
                  <c:v>72.137644875743121</c:v>
                </c:pt>
                <c:pt idx="681">
                  <c:v>72.104698966738098</c:v>
                </c:pt>
                <c:pt idx="682">
                  <c:v>72.071753041880328</c:v>
                </c:pt>
                <c:pt idx="683">
                  <c:v>72.038807101049358</c:v>
                </c:pt>
                <c:pt idx="684">
                  <c:v>72.005861144123472</c:v>
                </c:pt>
                <c:pt idx="685">
                  <c:v>71.972915170980087</c:v>
                </c:pt>
                <c:pt idx="686">
                  <c:v>71.939969181495954</c:v>
                </c:pt>
                <c:pt idx="687">
                  <c:v>71.907023175546342</c:v>
                </c:pt>
                <c:pt idx="688">
                  <c:v>71.874077153006027</c:v>
                </c:pt>
                <c:pt idx="689">
                  <c:v>71.841131113748915</c:v>
                </c:pt>
                <c:pt idx="690">
                  <c:v>71.808185057647407</c:v>
                </c:pt>
                <c:pt idx="691">
                  <c:v>71.775238984573519</c:v>
                </c:pt>
                <c:pt idx="692">
                  <c:v>71.742292894397977</c:v>
                </c:pt>
                <c:pt idx="693">
                  <c:v>71.709346786990466</c:v>
                </c:pt>
                <c:pt idx="694">
                  <c:v>71.676400662219905</c:v>
                </c:pt>
                <c:pt idx="695">
                  <c:v>71.643454519954048</c:v>
                </c:pt>
                <c:pt idx="696">
                  <c:v>71.610508360059811</c:v>
                </c:pt>
                <c:pt idx="697">
                  <c:v>71.577562182402843</c:v>
                </c:pt>
                <c:pt idx="698">
                  <c:v>71.544615986848015</c:v>
                </c:pt>
                <c:pt idx="699">
                  <c:v>71.511669773259129</c:v>
                </c:pt>
                <c:pt idx="700">
                  <c:v>71.478723541498709</c:v>
                </c:pt>
                <c:pt idx="701">
                  <c:v>71.445777291428456</c:v>
                </c:pt>
                <c:pt idx="702">
                  <c:v>71.412831022909074</c:v>
                </c:pt>
                <c:pt idx="703">
                  <c:v>71.379884735800118</c:v>
                </c:pt>
                <c:pt idx="704">
                  <c:v>71.346938429960062</c:v>
                </c:pt>
                <c:pt idx="705">
                  <c:v>71.313992105246115</c:v>
                </c:pt>
                <c:pt idx="706">
                  <c:v>71.281045761514775</c:v>
                </c:pt>
                <c:pt idx="707">
                  <c:v>71.248099398621321</c:v>
                </c:pt>
                <c:pt idx="708">
                  <c:v>71.215153016419805</c:v>
                </c:pt>
                <c:pt idx="709">
                  <c:v>71.182206614763103</c:v>
                </c:pt>
                <c:pt idx="710">
                  <c:v>71.149260193503167</c:v>
                </c:pt>
                <c:pt idx="711">
                  <c:v>71.116313752490882</c:v>
                </c:pt>
                <c:pt idx="712">
                  <c:v>71.08336729157584</c:v>
                </c:pt>
                <c:pt idx="713">
                  <c:v>71.050420810606397</c:v>
                </c:pt>
                <c:pt idx="714">
                  <c:v>71.017474309429986</c:v>
                </c:pt>
                <c:pt idx="715">
                  <c:v>70.984527787892844</c:v>
                </c:pt>
                <c:pt idx="716">
                  <c:v>70.951581245839776</c:v>
                </c:pt>
                <c:pt idx="717">
                  <c:v>70.918634683114746</c:v>
                </c:pt>
                <c:pt idx="718">
                  <c:v>70.885688099560312</c:v>
                </c:pt>
                <c:pt idx="719">
                  <c:v>70.852741495017881</c:v>
                </c:pt>
                <c:pt idx="720">
                  <c:v>70.819794869327893</c:v>
                </c:pt>
                <c:pt idx="721">
                  <c:v>70.786848222329027</c:v>
                </c:pt>
                <c:pt idx="722">
                  <c:v>70.753901553859222</c:v>
                </c:pt>
                <c:pt idx="723">
                  <c:v>70.720954863755082</c:v>
                </c:pt>
                <c:pt idx="724">
                  <c:v>70.688008151851875</c:v>
                </c:pt>
                <c:pt idx="725">
                  <c:v>70.655061417983561</c:v>
                </c:pt>
                <c:pt idx="726">
                  <c:v>70.622114661983147</c:v>
                </c:pt>
                <c:pt idx="727">
                  <c:v>70.58916788368191</c:v>
                </c:pt>
                <c:pt idx="728">
                  <c:v>70.556221082910085</c:v>
                </c:pt>
                <c:pt idx="729">
                  <c:v>70.523274259496759</c:v>
                </c:pt>
                <c:pt idx="730">
                  <c:v>70.490327413269455</c:v>
                </c:pt>
                <c:pt idx="731">
                  <c:v>70.457380544054672</c:v>
                </c:pt>
                <c:pt idx="732">
                  <c:v>70.424433651677163</c:v>
                </c:pt>
                <c:pt idx="733">
                  <c:v>70.391486735960825</c:v>
                </c:pt>
                <c:pt idx="734">
                  <c:v>70.358539796727868</c:v>
                </c:pt>
                <c:pt idx="735">
                  <c:v>70.325592833799192</c:v>
                </c:pt>
                <c:pt idx="736">
                  <c:v>70.292645846994631</c:v>
                </c:pt>
                <c:pt idx="737">
                  <c:v>70.25969883613233</c:v>
                </c:pt>
                <c:pt idx="738">
                  <c:v>70.226751801028996</c:v>
                </c:pt>
                <c:pt idx="739">
                  <c:v>70.193804741500387</c:v>
                </c:pt>
                <c:pt idx="740">
                  <c:v>70.160857657360296</c:v>
                </c:pt>
                <c:pt idx="741">
                  <c:v>70.127910548421511</c:v>
                </c:pt>
                <c:pt idx="742">
                  <c:v>70.094963414495211</c:v>
                </c:pt>
                <c:pt idx="743">
                  <c:v>70.062016255391185</c:v>
                </c:pt>
                <c:pt idx="744">
                  <c:v>70.029069070917743</c:v>
                </c:pt>
                <c:pt idx="745">
                  <c:v>69.996121860881857</c:v>
                </c:pt>
                <c:pt idx="746">
                  <c:v>69.963174625088826</c:v>
                </c:pt>
                <c:pt idx="747">
                  <c:v>69.930227363342624</c:v>
                </c:pt>
                <c:pt idx="748">
                  <c:v>69.897280075445721</c:v>
                </c:pt>
                <c:pt idx="749">
                  <c:v>69.864332761198881</c:v>
                </c:pt>
                <c:pt idx="750">
                  <c:v>69.831385420401773</c:v>
                </c:pt>
                <c:pt idx="751">
                  <c:v>69.798438052852021</c:v>
                </c:pt>
                <c:pt idx="752">
                  <c:v>69.765490658346224</c:v>
                </c:pt>
                <c:pt idx="753">
                  <c:v>69.732543236679078</c:v>
                </c:pt>
                <c:pt idx="754">
                  <c:v>69.699595787643688</c:v>
                </c:pt>
                <c:pt idx="755">
                  <c:v>69.666648311032034</c:v>
                </c:pt>
                <c:pt idx="756">
                  <c:v>69.633700806633868</c:v>
                </c:pt>
                <c:pt idx="757">
                  <c:v>69.60075327423786</c:v>
                </c:pt>
                <c:pt idx="758">
                  <c:v>69.567805713630804</c:v>
                </c:pt>
                <c:pt idx="759">
                  <c:v>69.534858124598074</c:v>
                </c:pt>
                <c:pt idx="760">
                  <c:v>69.50191050692311</c:v>
                </c:pt>
                <c:pt idx="761">
                  <c:v>69.46896286038799</c:v>
                </c:pt>
                <c:pt idx="762">
                  <c:v>69.436015184773055</c:v>
                </c:pt>
                <c:pt idx="763">
                  <c:v>69.403067479856873</c:v>
                </c:pt>
                <c:pt idx="764">
                  <c:v>69.370119745416375</c:v>
                </c:pt>
                <c:pt idx="765">
                  <c:v>69.337171981226902</c:v>
                </c:pt>
                <c:pt idx="766">
                  <c:v>69.304224187062033</c:v>
                </c:pt>
                <c:pt idx="767">
                  <c:v>69.271276362693456</c:v>
                </c:pt>
                <c:pt idx="768">
                  <c:v>69.238328507891353</c:v>
                </c:pt>
                <c:pt idx="769">
                  <c:v>69.20538062242403</c:v>
                </c:pt>
                <c:pt idx="770">
                  <c:v>69.172432706058117</c:v>
                </c:pt>
                <c:pt idx="771">
                  <c:v>69.13948475855841</c:v>
                </c:pt>
                <c:pt idx="772">
                  <c:v>69.106536779687801</c:v>
                </c:pt>
                <c:pt idx="773">
                  <c:v>69.073588769207561</c:v>
                </c:pt>
                <c:pt idx="774">
                  <c:v>69.040640726877058</c:v>
                </c:pt>
                <c:pt idx="775">
                  <c:v>69.00769265245394</c:v>
                </c:pt>
                <c:pt idx="776">
                  <c:v>68.97474454569398</c:v>
                </c:pt>
                <c:pt idx="777">
                  <c:v>68.941796406350761</c:v>
                </c:pt>
                <c:pt idx="778">
                  <c:v>68.908848234176517</c:v>
                </c:pt>
                <c:pt idx="779">
                  <c:v>68.875900028921095</c:v>
                </c:pt>
                <c:pt idx="780">
                  <c:v>68.842951790333032</c:v>
                </c:pt>
                <c:pt idx="781">
                  <c:v>68.810003518158226</c:v>
                </c:pt>
                <c:pt idx="782">
                  <c:v>68.777055212141335</c:v>
                </c:pt>
                <c:pt idx="783">
                  <c:v>68.744106872024631</c:v>
                </c:pt>
                <c:pt idx="784">
                  <c:v>68.711158497548524</c:v>
                </c:pt>
                <c:pt idx="785">
                  <c:v>68.678210088451507</c:v>
                </c:pt>
                <c:pt idx="786">
                  <c:v>68.645261644470125</c:v>
                </c:pt>
                <c:pt idx="787">
                  <c:v>68.612313165338719</c:v>
                </c:pt>
                <c:pt idx="788">
                  <c:v>68.579364650789813</c:v>
                </c:pt>
                <c:pt idx="789">
                  <c:v>68.546416100553856</c:v>
                </c:pt>
                <c:pt idx="790">
                  <c:v>68.513467514359178</c:v>
                </c:pt>
                <c:pt idx="791">
                  <c:v>68.480518891932036</c:v>
                </c:pt>
                <c:pt idx="792">
                  <c:v>68.447570232996668</c:v>
                </c:pt>
                <c:pt idx="793">
                  <c:v>68.414621537275167</c:v>
                </c:pt>
                <c:pt idx="794">
                  <c:v>68.381672804487636</c:v>
                </c:pt>
                <c:pt idx="795">
                  <c:v>68.348724034351889</c:v>
                </c:pt>
                <c:pt idx="796">
                  <c:v>68.315775226583582</c:v>
                </c:pt>
                <c:pt idx="797">
                  <c:v>68.282826380896267</c:v>
                </c:pt>
                <c:pt idx="798">
                  <c:v>68.249877497001449</c:v>
                </c:pt>
                <c:pt idx="799">
                  <c:v>68.216928574608289</c:v>
                </c:pt>
                <c:pt idx="800">
                  <c:v>68.183979613423716</c:v>
                </c:pt>
                <c:pt idx="801">
                  <c:v>68.151030613152386</c:v>
                </c:pt>
                <c:pt idx="802">
                  <c:v>68.118081573497008</c:v>
                </c:pt>
                <c:pt idx="803">
                  <c:v>68.085132494157634</c:v>
                </c:pt>
                <c:pt idx="804">
                  <c:v>68.05218337483231</c:v>
                </c:pt>
                <c:pt idx="805">
                  <c:v>68.019234215216713</c:v>
                </c:pt>
                <c:pt idx="806">
                  <c:v>67.986285015004114</c:v>
                </c:pt>
                <c:pt idx="807">
                  <c:v>67.953335773885541</c:v>
                </c:pt>
                <c:pt idx="808">
                  <c:v>67.920386491549607</c:v>
                </c:pt>
                <c:pt idx="809">
                  <c:v>67.887437167682648</c:v>
                </c:pt>
                <c:pt idx="810">
                  <c:v>67.854487801968531</c:v>
                </c:pt>
                <c:pt idx="811">
                  <c:v>67.821538394088861</c:v>
                </c:pt>
                <c:pt idx="812">
                  <c:v>67.788588943722601</c:v>
                </c:pt>
                <c:pt idx="813">
                  <c:v>67.755639450546425</c:v>
                </c:pt>
                <c:pt idx="814">
                  <c:v>67.722689914234437</c:v>
                </c:pt>
                <c:pt idx="815">
                  <c:v>67.689740334458463</c:v>
                </c:pt>
                <c:pt idx="816">
                  <c:v>67.656790710887478</c:v>
                </c:pt>
                <c:pt idx="817">
                  <c:v>67.62384104318842</c:v>
                </c:pt>
                <c:pt idx="818">
                  <c:v>67.59089133102519</c:v>
                </c:pt>
                <c:pt idx="819">
                  <c:v>67.557941574059626</c:v>
                </c:pt>
                <c:pt idx="820">
                  <c:v>67.524991771950539</c:v>
                </c:pt>
                <c:pt idx="821">
                  <c:v>67.492041924354439</c:v>
                </c:pt>
                <c:pt idx="822">
                  <c:v>67.459092030925078</c:v>
                </c:pt>
                <c:pt idx="823">
                  <c:v>67.426142091313721</c:v>
                </c:pt>
                <c:pt idx="824">
                  <c:v>67.393192105168765</c:v>
                </c:pt>
                <c:pt idx="825">
                  <c:v>67.360242072136074</c:v>
                </c:pt>
                <c:pt idx="826">
                  <c:v>67.327291991858885</c:v>
                </c:pt>
                <c:pt idx="827">
                  <c:v>67.294341863977621</c:v>
                </c:pt>
                <c:pt idx="828">
                  <c:v>67.261391688129862</c:v>
                </c:pt>
                <c:pt idx="829">
                  <c:v>67.228441463950702</c:v>
                </c:pt>
                <c:pt idx="830">
                  <c:v>67.195491191072179</c:v>
                </c:pt>
                <c:pt idx="831">
                  <c:v>67.162540869123816</c:v>
                </c:pt>
                <c:pt idx="832">
                  <c:v>67.129590497731968</c:v>
                </c:pt>
                <c:pt idx="833">
                  <c:v>67.096640076520544</c:v>
                </c:pt>
                <c:pt idx="834">
                  <c:v>67.06368960511017</c:v>
                </c:pt>
                <c:pt idx="835">
                  <c:v>67.030739083119087</c:v>
                </c:pt>
                <c:pt idx="836">
                  <c:v>66.99778851016211</c:v>
                </c:pt>
                <c:pt idx="837">
                  <c:v>66.964837885851438</c:v>
                </c:pt>
                <c:pt idx="838">
                  <c:v>66.931887209796329</c:v>
                </c:pt>
                <c:pt idx="839">
                  <c:v>66.898936481602846</c:v>
                </c:pt>
                <c:pt idx="840">
                  <c:v>66.86598570087439</c:v>
                </c:pt>
                <c:pt idx="841">
                  <c:v>66.833034867210884</c:v>
                </c:pt>
                <c:pt idx="842">
                  <c:v>66.80008398020982</c:v>
                </c:pt>
                <c:pt idx="843">
                  <c:v>66.767133039464937</c:v>
                </c:pt>
                <c:pt idx="844">
                  <c:v>66.73418204456749</c:v>
                </c:pt>
                <c:pt idx="845">
                  <c:v>66.701230995105249</c:v>
                </c:pt>
                <c:pt idx="846">
                  <c:v>66.668279890663015</c:v>
                </c:pt>
                <c:pt idx="847">
                  <c:v>66.635328730822351</c:v>
                </c:pt>
                <c:pt idx="848">
                  <c:v>66.602377515161749</c:v>
                </c:pt>
                <c:pt idx="849">
                  <c:v>66.569426243256302</c:v>
                </c:pt>
                <c:pt idx="850">
                  <c:v>66.536474914678124</c:v>
                </c:pt>
                <c:pt idx="851">
                  <c:v>66.503523528995686</c:v>
                </c:pt>
                <c:pt idx="852">
                  <c:v>66.470572085774791</c:v>
                </c:pt>
                <c:pt idx="853">
                  <c:v>66.437620584577374</c:v>
                </c:pt>
                <c:pt idx="854">
                  <c:v>66.404669024962089</c:v>
                </c:pt>
                <c:pt idx="855">
                  <c:v>66.371717406484635</c:v>
                </c:pt>
                <c:pt idx="856">
                  <c:v>66.338765728696927</c:v>
                </c:pt>
                <c:pt idx="857">
                  <c:v>66.305813991147815</c:v>
                </c:pt>
                <c:pt idx="858">
                  <c:v>66.272862193382352</c:v>
                </c:pt>
                <c:pt idx="859">
                  <c:v>66.239910334942294</c:v>
                </c:pt>
                <c:pt idx="860">
                  <c:v>66.206958415366287</c:v>
                </c:pt>
                <c:pt idx="861">
                  <c:v>66.174006434188556</c:v>
                </c:pt>
                <c:pt idx="862">
                  <c:v>66.141054390940667</c:v>
                </c:pt>
                <c:pt idx="863">
                  <c:v>66.108102285150181</c:v>
                </c:pt>
                <c:pt idx="864">
                  <c:v>66.075150116341433</c:v>
                </c:pt>
                <c:pt idx="865">
                  <c:v>66.042197884034522</c:v>
                </c:pt>
                <c:pt idx="866">
                  <c:v>66.009245587746477</c:v>
                </c:pt>
                <c:pt idx="867">
                  <c:v>65.976293226990336</c:v>
                </c:pt>
                <c:pt idx="868">
                  <c:v>65.943340801275696</c:v>
                </c:pt>
                <c:pt idx="869">
                  <c:v>65.910388310108189</c:v>
                </c:pt>
                <c:pt idx="870">
                  <c:v>65.877435752989598</c:v>
                </c:pt>
                <c:pt idx="871">
                  <c:v>65.844483129418393</c:v>
                </c:pt>
                <c:pt idx="872">
                  <c:v>65.811530438888596</c:v>
                </c:pt>
                <c:pt idx="873">
                  <c:v>65.77857768089109</c:v>
                </c:pt>
                <c:pt idx="874">
                  <c:v>65.745624854912151</c:v>
                </c:pt>
                <c:pt idx="875">
                  <c:v>65.712671960434704</c:v>
                </c:pt>
                <c:pt idx="876">
                  <c:v>65.679718996937297</c:v>
                </c:pt>
                <c:pt idx="877">
                  <c:v>65.646765963895191</c:v>
                </c:pt>
                <c:pt idx="878">
                  <c:v>65.613812860778779</c:v>
                </c:pt>
                <c:pt idx="879">
                  <c:v>65.580859687055295</c:v>
                </c:pt>
                <c:pt idx="880">
                  <c:v>65.547906442187085</c:v>
                </c:pt>
                <c:pt idx="881">
                  <c:v>65.514953125633014</c:v>
                </c:pt>
                <c:pt idx="882">
                  <c:v>65.481999736847598</c:v>
                </c:pt>
                <c:pt idx="883">
                  <c:v>65.449046275281461</c:v>
                </c:pt>
                <c:pt idx="884">
                  <c:v>65.416092740380435</c:v>
                </c:pt>
                <c:pt idx="885">
                  <c:v>65.383139131586958</c:v>
                </c:pt>
                <c:pt idx="886">
                  <c:v>65.350185448338451</c:v>
                </c:pt>
                <c:pt idx="887">
                  <c:v>65.317231690068695</c:v>
                </c:pt>
                <c:pt idx="888">
                  <c:v>65.284277856206756</c:v>
                </c:pt>
                <c:pt idx="889">
                  <c:v>65.251323946177394</c:v>
                </c:pt>
                <c:pt idx="890">
                  <c:v>65.218369959401414</c:v>
                </c:pt>
                <c:pt idx="891">
                  <c:v>65.185415895294625</c:v>
                </c:pt>
                <c:pt idx="892">
                  <c:v>65.152461753268682</c:v>
                </c:pt>
                <c:pt idx="893">
                  <c:v>65.119507532730864</c:v>
                </c:pt>
                <c:pt idx="894">
                  <c:v>65.08655323308362</c:v>
                </c:pt>
                <c:pt idx="895">
                  <c:v>65.053598853725489</c:v>
                </c:pt>
                <c:pt idx="896">
                  <c:v>65.020644394049597</c:v>
                </c:pt>
                <c:pt idx="897">
                  <c:v>64.987689853445076</c:v>
                </c:pt>
                <c:pt idx="898">
                  <c:v>64.954735231296212</c:v>
                </c:pt>
                <c:pt idx="899">
                  <c:v>64.921780526982474</c:v>
                </c:pt>
                <c:pt idx="900">
                  <c:v>64.888825739878953</c:v>
                </c:pt>
                <c:pt idx="901">
                  <c:v>64.855870869355684</c:v>
                </c:pt>
                <c:pt idx="902">
                  <c:v>64.822915914778179</c:v>
                </c:pt>
                <c:pt idx="903">
                  <c:v>64.789960875506637</c:v>
                </c:pt>
                <c:pt idx="904">
                  <c:v>64.757005750896951</c:v>
                </c:pt>
                <c:pt idx="905">
                  <c:v>64.724050540299899</c:v>
                </c:pt>
                <c:pt idx="906">
                  <c:v>64.691095243061312</c:v>
                </c:pt>
                <c:pt idx="907">
                  <c:v>64.658139858521935</c:v>
                </c:pt>
                <c:pt idx="908">
                  <c:v>64.625184386017906</c:v>
                </c:pt>
                <c:pt idx="909">
                  <c:v>64.592228824879655</c:v>
                </c:pt>
                <c:pt idx="910">
                  <c:v>64.559273174433159</c:v>
                </c:pt>
                <c:pt idx="911">
                  <c:v>64.526317433998912</c:v>
                </c:pt>
                <c:pt idx="912">
                  <c:v>64.493361602892477</c:v>
                </c:pt>
                <c:pt idx="913">
                  <c:v>64.460405680423904</c:v>
                </c:pt>
                <c:pt idx="914">
                  <c:v>64.42744966589818</c:v>
                </c:pt>
                <c:pt idx="915">
                  <c:v>64.394493558615252</c:v>
                </c:pt>
                <c:pt idx="916">
                  <c:v>64.361537357869281</c:v>
                </c:pt>
                <c:pt idx="917">
                  <c:v>64.328581062949368</c:v>
                </c:pt>
                <c:pt idx="918">
                  <c:v>64.295624673139002</c:v>
                </c:pt>
                <c:pt idx="919">
                  <c:v>64.262668187716585</c:v>
                </c:pt>
                <c:pt idx="920">
                  <c:v>64.229711605954691</c:v>
                </c:pt>
                <c:pt idx="921">
                  <c:v>64.196754927120395</c:v>
                </c:pt>
                <c:pt idx="922">
                  <c:v>64.163798150475415</c:v>
                </c:pt>
                <c:pt idx="923">
                  <c:v>64.13084127527577</c:v>
                </c:pt>
                <c:pt idx="924">
                  <c:v>64.097884300771582</c:v>
                </c:pt>
                <c:pt idx="925">
                  <c:v>64.064927226207715</c:v>
                </c:pt>
                <c:pt idx="926">
                  <c:v>64.031970050822878</c:v>
                </c:pt>
                <c:pt idx="927">
                  <c:v>63.999012773850353</c:v>
                </c:pt>
                <c:pt idx="928">
                  <c:v>63.966055394517269</c:v>
                </c:pt>
                <c:pt idx="929">
                  <c:v>63.933097912045049</c:v>
                </c:pt>
                <c:pt idx="930">
                  <c:v>63.900140325649197</c:v>
                </c:pt>
                <c:pt idx="931">
                  <c:v>63.867182634539347</c:v>
                </c:pt>
                <c:pt idx="932">
                  <c:v>63.834224837918924</c:v>
                </c:pt>
                <c:pt idx="933">
                  <c:v>63.801266934985364</c:v>
                </c:pt>
                <c:pt idx="934">
                  <c:v>63.768308924930118</c:v>
                </c:pt>
                <c:pt idx="935">
                  <c:v>63.73535080693852</c:v>
                </c:pt>
                <c:pt idx="936">
                  <c:v>63.702392580189468</c:v>
                </c:pt>
                <c:pt idx="937">
                  <c:v>63.669434243855683</c:v>
                </c:pt>
                <c:pt idx="938">
                  <c:v>63.636475797103941</c:v>
                </c:pt>
                <c:pt idx="939">
                  <c:v>63.603517239094181</c:v>
                </c:pt>
                <c:pt idx="940">
                  <c:v>63.570558568980374</c:v>
                </c:pt>
                <c:pt idx="941">
                  <c:v>63.537599785909897</c:v>
                </c:pt>
                <c:pt idx="942">
                  <c:v>63.504640889023577</c:v>
                </c:pt>
                <c:pt idx="943">
                  <c:v>63.471681877455907</c:v>
                </c:pt>
                <c:pt idx="944">
                  <c:v>63.438722750334513</c:v>
                </c:pt>
                <c:pt idx="945">
                  <c:v>63.405763506780765</c:v>
                </c:pt>
                <c:pt idx="946">
                  <c:v>63.372804145908987</c:v>
                </c:pt>
                <c:pt idx="947">
                  <c:v>63.339844666827062</c:v>
                </c:pt>
                <c:pt idx="948">
                  <c:v>63.306885068636056</c:v>
                </c:pt>
                <c:pt idx="949">
                  <c:v>63.273925350429906</c:v>
                </c:pt>
                <c:pt idx="950">
                  <c:v>63.240965511296139</c:v>
                </c:pt>
                <c:pt idx="951">
                  <c:v>63.208005550314958</c:v>
                </c:pt>
                <c:pt idx="952">
                  <c:v>63.175045466559865</c:v>
                </c:pt>
                <c:pt idx="953">
                  <c:v>63.142085259097087</c:v>
                </c:pt>
                <c:pt idx="954">
                  <c:v>63.109124926985942</c:v>
                </c:pt>
                <c:pt idx="955">
                  <c:v>63.07616446927846</c:v>
                </c:pt>
                <c:pt idx="956">
                  <c:v>63.043203885019487</c:v>
                </c:pt>
                <c:pt idx="957">
                  <c:v>63.010243173246877</c:v>
                </c:pt>
                <c:pt idx="958">
                  <c:v>62.977282332990782</c:v>
                </c:pt>
                <c:pt idx="959">
                  <c:v>62.944321363274284</c:v>
                </c:pt>
                <c:pt idx="960">
                  <c:v>62.911360263112819</c:v>
                </c:pt>
                <c:pt idx="961">
                  <c:v>62.878399031514618</c:v>
                </c:pt>
                <c:pt idx="962">
                  <c:v>62.845437667480041</c:v>
                </c:pt>
                <c:pt idx="963">
                  <c:v>62.812476170002228</c:v>
                </c:pt>
                <c:pt idx="964">
                  <c:v>62.779514538066394</c:v>
                </c:pt>
                <c:pt idx="965">
                  <c:v>62.746552770650219</c:v>
                </c:pt>
                <c:pt idx="966">
                  <c:v>62.713590866723415</c:v>
                </c:pt>
                <c:pt idx="967">
                  <c:v>62.680628825248078</c:v>
                </c:pt>
                <c:pt idx="968">
                  <c:v>62.647666645178212</c:v>
                </c:pt>
                <c:pt idx="969">
                  <c:v>62.614704325460337</c:v>
                </c:pt>
                <c:pt idx="970">
                  <c:v>62.581741865032399</c:v>
                </c:pt>
                <c:pt idx="971">
                  <c:v>62.548779262824453</c:v>
                </c:pt>
                <c:pt idx="972">
                  <c:v>62.515816517758694</c:v>
                </c:pt>
                <c:pt idx="973">
                  <c:v>62.482853628749055</c:v>
                </c:pt>
                <c:pt idx="974">
                  <c:v>62.449890594700797</c:v>
                </c:pt>
                <c:pt idx="975">
                  <c:v>62.41692741451142</c:v>
                </c:pt>
                <c:pt idx="976">
                  <c:v>62.383964087069771</c:v>
                </c:pt>
                <c:pt idx="977">
                  <c:v>62.351000611256246</c:v>
                </c:pt>
                <c:pt idx="978">
                  <c:v>62.31803698594301</c:v>
                </c:pt>
                <c:pt idx="979">
                  <c:v>62.285073209993271</c:v>
                </c:pt>
                <c:pt idx="980">
                  <c:v>62.252109282261863</c:v>
                </c:pt>
                <c:pt idx="981">
                  <c:v>62.219145201594763</c:v>
                </c:pt>
                <c:pt idx="982">
                  <c:v>62.186180966829603</c:v>
                </c:pt>
                <c:pt idx="983">
                  <c:v>62.15321657679462</c:v>
                </c:pt>
                <c:pt idx="984">
                  <c:v>62.120252030309487</c:v>
                </c:pt>
                <c:pt idx="985">
                  <c:v>62.087287326184935</c:v>
                </c:pt>
                <c:pt idx="986">
                  <c:v>62.054322463222469</c:v>
                </c:pt>
                <c:pt idx="987">
                  <c:v>62.021357440214672</c:v>
                </c:pt>
                <c:pt idx="988">
                  <c:v>61.98839225594503</c:v>
                </c:pt>
                <c:pt idx="989">
                  <c:v>61.955426909187437</c:v>
                </c:pt>
                <c:pt idx="990">
                  <c:v>61.922461398706886</c:v>
                </c:pt>
                <c:pt idx="991">
                  <c:v>61.889495723258811</c:v>
                </c:pt>
                <c:pt idx="992">
                  <c:v>61.856529881589282</c:v>
                </c:pt>
                <c:pt idx="993">
                  <c:v>61.82356387243459</c:v>
                </c:pt>
                <c:pt idx="994">
                  <c:v>61.790597694521878</c:v>
                </c:pt>
                <c:pt idx="995">
                  <c:v>61.757631346568289</c:v>
                </c:pt>
                <c:pt idx="996">
                  <c:v>61.724664827281259</c:v>
                </c:pt>
                <c:pt idx="997">
                  <c:v>61.691698135358678</c:v>
                </c:pt>
                <c:pt idx="998">
                  <c:v>61.658731269488271</c:v>
                </c:pt>
                <c:pt idx="999">
                  <c:v>61.625764228347919</c:v>
                </c:pt>
                <c:pt idx="1000">
                  <c:v>61.592797010605345</c:v>
                </c:pt>
                <c:pt idx="1001">
                  <c:v>61.559829614918513</c:v>
                </c:pt>
                <c:pt idx="1002">
                  <c:v>61.526862039935033</c:v>
                </c:pt>
                <c:pt idx="1003">
                  <c:v>61.49389428429177</c:v>
                </c:pt>
                <c:pt idx="1004">
                  <c:v>61.460926346616091</c:v>
                </c:pt>
                <c:pt idx="1005">
                  <c:v>61.427958225524371</c:v>
                </c:pt>
                <c:pt idx="1006">
                  <c:v>61.394989919622638</c:v>
                </c:pt>
                <c:pt idx="1007">
                  <c:v>61.362021427506399</c:v>
                </c:pt>
                <c:pt idx="1008">
                  <c:v>61.329052747760507</c:v>
                </c:pt>
                <c:pt idx="1009">
                  <c:v>61.29608387895891</c:v>
                </c:pt>
                <c:pt idx="1010">
                  <c:v>61.263114819665169</c:v>
                </c:pt>
                <c:pt idx="1011">
                  <c:v>61.230145568431368</c:v>
                </c:pt>
                <c:pt idx="1012">
                  <c:v>61.197176123798947</c:v>
                </c:pt>
                <c:pt idx="1013">
                  <c:v>61.164206484298376</c:v>
                </c:pt>
                <c:pt idx="1014">
                  <c:v>61.131236648448699</c:v>
                </c:pt>
                <c:pt idx="1015">
                  <c:v>61.098266614757961</c:v>
                </c:pt>
                <c:pt idx="1016">
                  <c:v>61.065296381722689</c:v>
                </c:pt>
                <c:pt idx="1017">
                  <c:v>61.032325947828276</c:v>
                </c:pt>
                <c:pt idx="1018">
                  <c:v>60.999355311548477</c:v>
                </c:pt>
                <c:pt idx="1019">
                  <c:v>60.966384471345314</c:v>
                </c:pt>
                <c:pt idx="1020">
                  <c:v>60.933413425669336</c:v>
                </c:pt>
                <c:pt idx="1021">
                  <c:v>60.900442172959508</c:v>
                </c:pt>
                <c:pt idx="1022">
                  <c:v>60.867470711642554</c:v>
                </c:pt>
                <c:pt idx="1023">
                  <c:v>60.834499040133608</c:v>
                </c:pt>
                <c:pt idx="1024">
                  <c:v>60.801527156835633</c:v>
                </c:pt>
                <c:pt idx="1025">
                  <c:v>60.768555060139434</c:v>
                </c:pt>
                <c:pt idx="1026">
                  <c:v>60.735582748423781</c:v>
                </c:pt>
                <c:pt idx="1027">
                  <c:v>60.702610220055092</c:v>
                </c:pt>
                <c:pt idx="1028">
                  <c:v>60.669637473387297</c:v>
                </c:pt>
                <c:pt idx="1029">
                  <c:v>60.636664506762003</c:v>
                </c:pt>
                <c:pt idx="1030">
                  <c:v>60.603691318508183</c:v>
                </c:pt>
                <c:pt idx="1031">
                  <c:v>60.570717906942086</c:v>
                </c:pt>
                <c:pt idx="1032">
                  <c:v>60.537744270367348</c:v>
                </c:pt>
                <c:pt idx="1033">
                  <c:v>60.504770407074552</c:v>
                </c:pt>
                <c:pt idx="1034">
                  <c:v>60.471796315341386</c:v>
                </c:pt>
                <c:pt idx="1035">
                  <c:v>60.438821993432683</c:v>
                </c:pt>
                <c:pt idx="1036">
                  <c:v>60.405847439599832</c:v>
                </c:pt>
                <c:pt idx="1037">
                  <c:v>60.372872652081185</c:v>
                </c:pt>
                <c:pt idx="1038">
                  <c:v>60.339897629101607</c:v>
                </c:pt>
                <c:pt idx="1039">
                  <c:v>60.306922368872776</c:v>
                </c:pt>
                <c:pt idx="1040">
                  <c:v>60.273946869592301</c:v>
                </c:pt>
                <c:pt idx="1041">
                  <c:v>60.24097112944456</c:v>
                </c:pt>
                <c:pt idx="1042">
                  <c:v>60.207995146600162</c:v>
                </c:pt>
                <c:pt idx="1043">
                  <c:v>60.175018919215724</c:v>
                </c:pt>
                <c:pt idx="1044">
                  <c:v>60.142042445433901</c:v>
                </c:pt>
                <c:pt idx="1045">
                  <c:v>60.109065723383317</c:v>
                </c:pt>
                <c:pt idx="1046">
                  <c:v>60.07608875117846</c:v>
                </c:pt>
                <c:pt idx="1047">
                  <c:v>60.043111526919276</c:v>
                </c:pt>
                <c:pt idx="1048">
                  <c:v>60.010134048691917</c:v>
                </c:pt>
                <c:pt idx="1049">
                  <c:v>59.977156314567289</c:v>
                </c:pt>
                <c:pt idx="1050">
                  <c:v>59.944178322602241</c:v>
                </c:pt>
                <c:pt idx="1051">
                  <c:v>59.911200070838589</c:v>
                </c:pt>
                <c:pt idx="1052">
                  <c:v>59.878221557303597</c:v>
                </c:pt>
                <c:pt idx="1053">
                  <c:v>59.845242780009336</c:v>
                </c:pt>
                <c:pt idx="1054">
                  <c:v>59.8122637369529</c:v>
                </c:pt>
                <c:pt idx="1055">
                  <c:v>59.779284426116391</c:v>
                </c:pt>
                <c:pt idx="1056">
                  <c:v>59.74630484546627</c:v>
                </c:pt>
                <c:pt idx="1057">
                  <c:v>59.713324992953886</c:v>
                </c:pt>
                <c:pt idx="1058">
                  <c:v>59.680344866515121</c:v>
                </c:pt>
                <c:pt idx="1059">
                  <c:v>59.647364464069852</c:v>
                </c:pt>
                <c:pt idx="1060">
                  <c:v>59.61438378352274</c:v>
                </c:pt>
                <c:pt idx="1061">
                  <c:v>59.581402822762122</c:v>
                </c:pt>
                <c:pt idx="1062">
                  <c:v>59.548421579660591</c:v>
                </c:pt>
                <c:pt idx="1063">
                  <c:v>59.515440052074595</c:v>
                </c:pt>
                <c:pt idx="1064">
                  <c:v>59.482458237844334</c:v>
                </c:pt>
                <c:pt idx="1065">
                  <c:v>59.449476134793571</c:v>
                </c:pt>
                <c:pt idx="1066">
                  <c:v>59.416493740729749</c:v>
                </c:pt>
                <c:pt idx="1067">
                  <c:v>59.383511053443684</c:v>
                </c:pt>
                <c:pt idx="1068">
                  <c:v>59.350528070709522</c:v>
                </c:pt>
                <c:pt idx="1069">
                  <c:v>59.317544790284281</c:v>
                </c:pt>
                <c:pt idx="1070">
                  <c:v>59.284561209908333</c:v>
                </c:pt>
                <c:pt idx="1071">
                  <c:v>59.251577327304837</c:v>
                </c:pt>
                <c:pt idx="1072">
                  <c:v>59.218593140179749</c:v>
                </c:pt>
                <c:pt idx="1073">
                  <c:v>59.185608646221574</c:v>
                </c:pt>
                <c:pt idx="1074">
                  <c:v>59.152623843101388</c:v>
                </c:pt>
                <c:pt idx="1075">
                  <c:v>59.119638728472594</c:v>
                </c:pt>
                <c:pt idx="1076">
                  <c:v>59.086653299971019</c:v>
                </c:pt>
                <c:pt idx="1077">
                  <c:v>59.053667555214389</c:v>
                </c:pt>
                <c:pt idx="1078">
                  <c:v>59.020681491802549</c:v>
                </c:pt>
                <c:pt idx="1079">
                  <c:v>58.987695107317144</c:v>
                </c:pt>
                <c:pt idx="1080">
                  <c:v>58.954708399321476</c:v>
                </c:pt>
                <c:pt idx="1081">
                  <c:v>58.921721365360533</c:v>
                </c:pt>
                <c:pt idx="1082">
                  <c:v>58.888734002960554</c:v>
                </c:pt>
                <c:pt idx="1083">
                  <c:v>58.855746309629353</c:v>
                </c:pt>
                <c:pt idx="1084">
                  <c:v>58.822758282855517</c:v>
                </c:pt>
                <c:pt idx="1085">
                  <c:v>58.789769920109123</c:v>
                </c:pt>
                <c:pt idx="1086">
                  <c:v>58.756781218840537</c:v>
                </c:pt>
                <c:pt idx="1087">
                  <c:v>58.723792176481446</c:v>
                </c:pt>
                <c:pt idx="1088">
                  <c:v>58.690802790443641</c:v>
                </c:pt>
                <c:pt idx="1089">
                  <c:v>58.657813058119629</c:v>
                </c:pt>
                <c:pt idx="1090">
                  <c:v>58.624822976882058</c:v>
                </c:pt>
                <c:pt idx="1091">
                  <c:v>58.591832544083751</c:v>
                </c:pt>
                <c:pt idx="1092">
                  <c:v>58.558841757057642</c:v>
                </c:pt>
                <c:pt idx="1093">
                  <c:v>58.525850613116283</c:v>
                </c:pt>
                <c:pt idx="1094">
                  <c:v>58.492859109552064</c:v>
                </c:pt>
                <c:pt idx="1095">
                  <c:v>58.45986724363695</c:v>
                </c:pt>
                <c:pt idx="1096">
                  <c:v>58.426875012622119</c:v>
                </c:pt>
                <c:pt idx="1097">
                  <c:v>58.393882413738147</c:v>
                </c:pt>
                <c:pt idx="1098">
                  <c:v>58.360889444194569</c:v>
                </c:pt>
                <c:pt idx="1099">
                  <c:v>58.327896101179952</c:v>
                </c:pt>
                <c:pt idx="1100">
                  <c:v>58.294902381861455</c:v>
                </c:pt>
                <c:pt idx="1101">
                  <c:v>58.261908283384983</c:v>
                </c:pt>
                <c:pt idx="1102">
                  <c:v>58.228913802874864</c:v>
                </c:pt>
                <c:pt idx="1103">
                  <c:v>58.195918937433518</c:v>
                </c:pt>
                <c:pt idx="1104">
                  <c:v>58.162923684141646</c:v>
                </c:pt>
                <c:pt idx="1105">
                  <c:v>58.129928040058076</c:v>
                </c:pt>
                <c:pt idx="1106">
                  <c:v>58.096932002219106</c:v>
                </c:pt>
                <c:pt idx="1107">
                  <c:v>58.063935567638616</c:v>
                </c:pt>
                <c:pt idx="1108">
                  <c:v>58.030938733308346</c:v>
                </c:pt>
                <c:pt idx="1109">
                  <c:v>57.997941496196887</c:v>
                </c:pt>
                <c:pt idx="1110">
                  <c:v>57.964943853250126</c:v>
                </c:pt>
                <c:pt idx="1111">
                  <c:v>57.931945801390924</c:v>
                </c:pt>
                <c:pt idx="1112">
                  <c:v>57.898947337518848</c:v>
                </c:pt>
                <c:pt idx="1113">
                  <c:v>57.865948458510005</c:v>
                </c:pt>
                <c:pt idx="1114">
                  <c:v>57.832949161217101</c:v>
                </c:pt>
                <c:pt idx="1115">
                  <c:v>57.799949442468936</c:v>
                </c:pt>
                <c:pt idx="1116">
                  <c:v>57.766949299070291</c:v>
                </c:pt>
                <c:pt idx="1117">
                  <c:v>57.733948727802122</c:v>
                </c:pt>
                <c:pt idx="1118">
                  <c:v>57.700947725420775</c:v>
                </c:pt>
                <c:pt idx="1119">
                  <c:v>57.667946288658385</c:v>
                </c:pt>
                <c:pt idx="1120">
                  <c:v>57.634944414222254</c:v>
                </c:pt>
                <c:pt idx="1121">
                  <c:v>57.601942098794808</c:v>
                </c:pt>
                <c:pt idx="1122">
                  <c:v>57.568939339033626</c:v>
                </c:pt>
                <c:pt idx="1123">
                  <c:v>57.535936131570992</c:v>
                </c:pt>
                <c:pt idx="1124">
                  <c:v>57.502932473013651</c:v>
                </c:pt>
                <c:pt idx="1125">
                  <c:v>57.469928359942955</c:v>
                </c:pt>
                <c:pt idx="1126">
                  <c:v>57.436923788914342</c:v>
                </c:pt>
                <c:pt idx="1127">
                  <c:v>57.40391875645728</c:v>
                </c:pt>
                <c:pt idx="1128">
                  <c:v>57.370913259075074</c:v>
                </c:pt>
                <c:pt idx="1129">
                  <c:v>57.33790729324474</c:v>
                </c:pt>
                <c:pt idx="1130">
                  <c:v>57.304900855416669</c:v>
                </c:pt>
                <c:pt idx="1131">
                  <c:v>57.271893942014444</c:v>
                </c:pt>
                <c:pt idx="1132">
                  <c:v>57.238886549434731</c:v>
                </c:pt>
                <c:pt idx="1133">
                  <c:v>57.205878674047014</c:v>
                </c:pt>
                <c:pt idx="1134">
                  <c:v>57.172870312193396</c:v>
                </c:pt>
                <c:pt idx="1135">
                  <c:v>57.139861460188442</c:v>
                </c:pt>
                <c:pt idx="1136">
                  <c:v>57.106852114319047</c:v>
                </c:pt>
                <c:pt idx="1137">
                  <c:v>57.073842270843905</c:v>
                </c:pt>
                <c:pt idx="1138">
                  <c:v>57.040831925993572</c:v>
                </c:pt>
                <c:pt idx="1139">
                  <c:v>57.007821075970249</c:v>
                </c:pt>
                <c:pt idx="1140">
                  <c:v>56.974809716947604</c:v>
                </c:pt>
                <c:pt idx="1141">
                  <c:v>56.941797845070383</c:v>
                </c:pt>
                <c:pt idx="1142">
                  <c:v>56.90878545645414</c:v>
                </c:pt>
                <c:pt idx="1143">
                  <c:v>56.875772547185576</c:v>
                </c:pt>
                <c:pt idx="1144">
                  <c:v>56.842759113321435</c:v>
                </c:pt>
                <c:pt idx="1145">
                  <c:v>56.809745150889128</c:v>
                </c:pt>
                <c:pt idx="1146">
                  <c:v>56.776730655885849</c:v>
                </c:pt>
                <c:pt idx="1147">
                  <c:v>56.743715624279005</c:v>
                </c:pt>
                <c:pt idx="1148">
                  <c:v>56.710700052005393</c:v>
                </c:pt>
                <c:pt idx="1149">
                  <c:v>56.6776839349711</c:v>
                </c:pt>
                <c:pt idx="1150">
                  <c:v>56.644667269051837</c:v>
                </c:pt>
                <c:pt idx="1151">
                  <c:v>56.611650050091868</c:v>
                </c:pt>
                <c:pt idx="1152">
                  <c:v>56.578632273904191</c:v>
                </c:pt>
                <c:pt idx="1153">
                  <c:v>56.54561393627052</c:v>
                </c:pt>
                <c:pt idx="1154">
                  <c:v>56.512595032940723</c:v>
                </c:pt>
                <c:pt idx="1155">
                  <c:v>56.479575559632607</c:v>
                </c:pt>
                <c:pt idx="1156">
                  <c:v>56.4465555120319</c:v>
                </c:pt>
                <c:pt idx="1157">
                  <c:v>56.413534885791698</c:v>
                </c:pt>
                <c:pt idx="1158">
                  <c:v>56.380513676532509</c:v>
                </c:pt>
                <c:pt idx="1159">
                  <c:v>56.347491879841897</c:v>
                </c:pt>
                <c:pt idx="1160">
                  <c:v>56.31446949127421</c:v>
                </c:pt>
                <c:pt idx="1161">
                  <c:v>56.281446506350335</c:v>
                </c:pt>
                <c:pt idx="1162">
                  <c:v>56.248422920557587</c:v>
                </c:pt>
                <c:pt idx="1163">
                  <c:v>56.215398729349218</c:v>
                </c:pt>
                <c:pt idx="1164">
                  <c:v>56.182373928144287</c:v>
                </c:pt>
                <c:pt idx="1165">
                  <c:v>56.149348512327549</c:v>
                </c:pt>
                <c:pt idx="1166">
                  <c:v>56.1163224772489</c:v>
                </c:pt>
                <c:pt idx="1167">
                  <c:v>56.083295818223505</c:v>
                </c:pt>
                <c:pt idx="1168">
                  <c:v>56.050268530531127</c:v>
                </c:pt>
                <c:pt idx="1169">
                  <c:v>56.017240609416028</c:v>
                </c:pt>
                <c:pt idx="1170">
                  <c:v>55.984212050086846</c:v>
                </c:pt>
                <c:pt idx="1171">
                  <c:v>55.951182847716353</c:v>
                </c:pt>
                <c:pt idx="1172">
                  <c:v>55.9181529974406</c:v>
                </c:pt>
                <c:pt idx="1173">
                  <c:v>55.885122494359649</c:v>
                </c:pt>
                <c:pt idx="1174">
                  <c:v>55.852091333536428</c:v>
                </c:pt>
                <c:pt idx="1175">
                  <c:v>55.819059509996791</c:v>
                </c:pt>
                <c:pt idx="1176">
                  <c:v>55.786027018729399</c:v>
                </c:pt>
                <c:pt idx="1177">
                  <c:v>55.752993854685116</c:v>
                </c:pt>
                <c:pt idx="1178">
                  <c:v>55.719960012776966</c:v>
                </c:pt>
                <c:pt idx="1179">
                  <c:v>55.686925487879947</c:v>
                </c:pt>
                <c:pt idx="1180">
                  <c:v>55.653890274830204</c:v>
                </c:pt>
                <c:pt idx="1181">
                  <c:v>55.620854368425398</c:v>
                </c:pt>
                <c:pt idx="1182">
                  <c:v>55.587817763424283</c:v>
                </c:pt>
                <c:pt idx="1183">
                  <c:v>55.554780454545934</c:v>
                </c:pt>
                <c:pt idx="1184">
                  <c:v>55.521742436469964</c:v>
                </c:pt>
                <c:pt idx="1185">
                  <c:v>55.48870370383603</c:v>
                </c:pt>
                <c:pt idx="1186">
                  <c:v>55.455664251243839</c:v>
                </c:pt>
                <c:pt idx="1187">
                  <c:v>55.422624073252237</c:v>
                </c:pt>
                <c:pt idx="1188">
                  <c:v>55.389583164379374</c:v>
                </c:pt>
                <c:pt idx="1189">
                  <c:v>55.35654151910235</c:v>
                </c:pt>
                <c:pt idx="1190">
                  <c:v>55.323499131856849</c:v>
                </c:pt>
                <c:pt idx="1191">
                  <c:v>55.290455997036887</c:v>
                </c:pt>
                <c:pt idx="1192">
                  <c:v>55.257412108994181</c:v>
                </c:pt>
                <c:pt idx="1193">
                  <c:v>55.224367462038522</c:v>
                </c:pt>
                <c:pt idx="1194">
                  <c:v>55.19132205043681</c:v>
                </c:pt>
                <c:pt idx="1195">
                  <c:v>55.158275868412964</c:v>
                </c:pt>
                <c:pt idx="1196">
                  <c:v>55.125228910147655</c:v>
                </c:pt>
                <c:pt idx="1197">
                  <c:v>55.092181169778165</c:v>
                </c:pt>
                <c:pt idx="1198">
                  <c:v>55.059132641397511</c:v>
                </c:pt>
                <c:pt idx="1199">
                  <c:v>55.026083319054905</c:v>
                </c:pt>
                <c:pt idx="1200">
                  <c:v>54.993033196754425</c:v>
                </c:pt>
                <c:pt idx="1201">
                  <c:v>54.959982268455761</c:v>
                </c:pt>
                <c:pt idx="1202">
                  <c:v>54.926930528073079</c:v>
                </c:pt>
                <c:pt idx="1203">
                  <c:v>54.893877969475142</c:v>
                </c:pt>
                <c:pt idx="1204">
                  <c:v>54.860824586484817</c:v>
                </c:pt>
                <c:pt idx="1205">
                  <c:v>54.827770372878589</c:v>
                </c:pt>
                <c:pt idx="1206">
                  <c:v>54.794715322386658</c:v>
                </c:pt>
                <c:pt idx="1207">
                  <c:v>54.761659428691999</c:v>
                </c:pt>
                <c:pt idx="1208">
                  <c:v>54.728602685430523</c:v>
                </c:pt>
                <c:pt idx="1209">
                  <c:v>54.695545086190442</c:v>
                </c:pt>
                <c:pt idx="1210">
                  <c:v>54.662486624512155</c:v>
                </c:pt>
                <c:pt idx="1211">
                  <c:v>54.629427293887503</c:v>
                </c:pt>
                <c:pt idx="1212">
                  <c:v>54.596367087759987</c:v>
                </c:pt>
                <c:pt idx="1213">
                  <c:v>54.563305999523848</c:v>
                </c:pt>
                <c:pt idx="1214">
                  <c:v>54.530244022524059</c:v>
                </c:pt>
                <c:pt idx="1215">
                  <c:v>54.497181150055908</c:v>
                </c:pt>
                <c:pt idx="1216">
                  <c:v>54.46411737536436</c:v>
                </c:pt>
                <c:pt idx="1217">
                  <c:v>54.431052691644197</c:v>
                </c:pt>
                <c:pt idx="1218">
                  <c:v>54.397987092039017</c:v>
                </c:pt>
                <c:pt idx="1219">
                  <c:v>54.364920569641697</c:v>
                </c:pt>
                <c:pt idx="1220">
                  <c:v>54.33185311749304</c:v>
                </c:pt>
                <c:pt idx="1221">
                  <c:v>54.298784728582163</c:v>
                </c:pt>
                <c:pt idx="1222">
                  <c:v>54.265715395845845</c:v>
                </c:pt>
                <c:pt idx="1223">
                  <c:v>54.232645112168001</c:v>
                </c:pt>
                <c:pt idx="1224">
                  <c:v>54.199573870379425</c:v>
                </c:pt>
                <c:pt idx="1225">
                  <c:v>54.166501663257534</c:v>
                </c:pt>
                <c:pt idx="1226">
                  <c:v>54.13342848352584</c:v>
                </c:pt>
                <c:pt idx="1227">
                  <c:v>54.100354323853601</c:v>
                </c:pt>
                <c:pt idx="1228">
                  <c:v>54.067279176855145</c:v>
                </c:pt>
                <c:pt idx="1229">
                  <c:v>54.034203035090016</c:v>
                </c:pt>
                <c:pt idx="1230">
                  <c:v>54.001125891062181</c:v>
                </c:pt>
                <c:pt idx="1231">
                  <c:v>53.968047737219678</c:v>
                </c:pt>
                <c:pt idx="1232">
                  <c:v>53.934968565954279</c:v>
                </c:pt>
                <c:pt idx="1233">
                  <c:v>53.901888369601181</c:v>
                </c:pt>
                <c:pt idx="1234">
                  <c:v>53.868807140438179</c:v>
                </c:pt>
                <c:pt idx="1235">
                  <c:v>53.835724870685695</c:v>
                </c:pt>
                <c:pt idx="1236">
                  <c:v>53.802641552506152</c:v>
                </c:pt>
                <c:pt idx="1237">
                  <c:v>53.769557178003787</c:v>
                </c:pt>
                <c:pt idx="1238">
                  <c:v>53.736471739223923</c:v>
                </c:pt>
                <c:pt idx="1239">
                  <c:v>53.70338522815242</c:v>
                </c:pt>
                <c:pt idx="1240">
                  <c:v>53.670297636715915</c:v>
                </c:pt>
                <c:pt idx="1241">
                  <c:v>53.637208956780555</c:v>
                </c:pt>
                <c:pt idx="1242">
                  <c:v>53.604119180152175</c:v>
                </c:pt>
                <c:pt idx="1243">
                  <c:v>53.571028298575776</c:v>
                </c:pt>
                <c:pt idx="1244">
                  <c:v>53.537936303734533</c:v>
                </c:pt>
                <c:pt idx="1245">
                  <c:v>53.504843187250202</c:v>
                </c:pt>
                <c:pt idx="1246">
                  <c:v>53.471748940681813</c:v>
                </c:pt>
                <c:pt idx="1247">
                  <c:v>53.438653555526088</c:v>
                </c:pt>
                <c:pt idx="1248">
                  <c:v>53.405557023216261</c:v>
                </c:pt>
                <c:pt idx="1249">
                  <c:v>53.372459335121917</c:v>
                </c:pt>
                <c:pt idx="1250">
                  <c:v>53.339360482548543</c:v>
                </c:pt>
                <c:pt idx="1251">
                  <c:v>53.306260456737064</c:v>
                </c:pt>
                <c:pt idx="1252">
                  <c:v>53.273159248863287</c:v>
                </c:pt>
                <c:pt idx="1253">
                  <c:v>53.240056850037604</c:v>
                </c:pt>
                <c:pt idx="1254">
                  <c:v>53.206953251304164</c:v>
                </c:pt>
                <c:pt idx="1255">
                  <c:v>53.173848443640928</c:v>
                </c:pt>
                <c:pt idx="1256">
                  <c:v>53.140742417958819</c:v>
                </c:pt>
                <c:pt idx="1257">
                  <c:v>53.107635165100845</c:v>
                </c:pt>
                <c:pt idx="1258">
                  <c:v>53.074526675842904</c:v>
                </c:pt>
                <c:pt idx="1259">
                  <c:v>53.041416940891686</c:v>
                </c:pt>
                <c:pt idx="1260">
                  <c:v>53.008305950885685</c:v>
                </c:pt>
                <c:pt idx="1261">
                  <c:v>52.975193696393347</c:v>
                </c:pt>
                <c:pt idx="1262">
                  <c:v>52.942080167913481</c:v>
                </c:pt>
                <c:pt idx="1263">
                  <c:v>52.908965355874493</c:v>
                </c:pt>
                <c:pt idx="1264">
                  <c:v>52.875849250633884</c:v>
                </c:pt>
                <c:pt idx="1265">
                  <c:v>52.842731842477527</c:v>
                </c:pt>
                <c:pt idx="1266">
                  <c:v>52.809613121619641</c:v>
                </c:pt>
                <c:pt idx="1267">
                  <c:v>52.776493078201668</c:v>
                </c:pt>
                <c:pt idx="1268">
                  <c:v>52.743371702292244</c:v>
                </c:pt>
                <c:pt idx="1269">
                  <c:v>52.710248983886423</c:v>
                </c:pt>
                <c:pt idx="1270">
                  <c:v>52.677124912905256</c:v>
                </c:pt>
                <c:pt idx="1271">
                  <c:v>52.643999479195202</c:v>
                </c:pt>
                <c:pt idx="1272">
                  <c:v>52.610872672527691</c:v>
                </c:pt>
                <c:pt idx="1273">
                  <c:v>52.577744482598298</c:v>
                </c:pt>
                <c:pt idx="1274">
                  <c:v>52.544614899026584</c:v>
                </c:pt>
                <c:pt idx="1275">
                  <c:v>52.511483911355405</c:v>
                </c:pt>
                <c:pt idx="1276">
                  <c:v>52.4783515090501</c:v>
                </c:pt>
                <c:pt idx="1277">
                  <c:v>52.44521768149837</c:v>
                </c:pt>
                <c:pt idx="1278">
                  <c:v>52.412082418009483</c:v>
                </c:pt>
                <c:pt idx="1279">
                  <c:v>52.37894570781372</c:v>
                </c:pt>
                <c:pt idx="1280">
                  <c:v>52.345807540061841</c:v>
                </c:pt>
                <c:pt idx="1281">
                  <c:v>52.312667903824604</c:v>
                </c:pt>
                <c:pt idx="1282">
                  <c:v>52.279526788091928</c:v>
                </c:pt>
                <c:pt idx="1283">
                  <c:v>52.246384181772655</c:v>
                </c:pt>
                <c:pt idx="1284">
                  <c:v>52.213240073693868</c:v>
                </c:pt>
                <c:pt idx="1285">
                  <c:v>52.180094452599789</c:v>
                </c:pt>
                <c:pt idx="1286">
                  <c:v>52.146947307152303</c:v>
                </c:pt>
                <c:pt idx="1287">
                  <c:v>52.113798625929356</c:v>
                </c:pt>
                <c:pt idx="1288">
                  <c:v>52.080648397424753</c:v>
                </c:pt>
                <c:pt idx="1289">
                  <c:v>52.047496610047553</c:v>
                </c:pt>
                <c:pt idx="1290">
                  <c:v>52.014343252121364</c:v>
                </c:pt>
                <c:pt idx="1291">
                  <c:v>51.981188311884026</c:v>
                </c:pt>
                <c:pt idx="1292">
                  <c:v>51.948031777486435</c:v>
                </c:pt>
                <c:pt idx="1293">
                  <c:v>51.914873636992795</c:v>
                </c:pt>
                <c:pt idx="1294">
                  <c:v>51.881713878378939</c:v>
                </c:pt>
                <c:pt idx="1295">
                  <c:v>51.848552489532594</c:v>
                </c:pt>
                <c:pt idx="1296">
                  <c:v>51.815389458252341</c:v>
                </c:pt>
                <c:pt idx="1297">
                  <c:v>51.782224772246835</c:v>
                </c:pt>
                <c:pt idx="1298">
                  <c:v>51.749058419134769</c:v>
                </c:pt>
                <c:pt idx="1299">
                  <c:v>51.715890386443675</c:v>
                </c:pt>
                <c:pt idx="1300">
                  <c:v>51.682720661609395</c:v>
                </c:pt>
                <c:pt idx="1301">
                  <c:v>51.64954923197552</c:v>
                </c:pt>
                <c:pt idx="1302">
                  <c:v>51.616376084792883</c:v>
                </c:pt>
                <c:pt idx="1303">
                  <c:v>51.58320120721848</c:v>
                </c:pt>
                <c:pt idx="1304">
                  <c:v>51.550024586315288</c:v>
                </c:pt>
                <c:pt idx="1305">
                  <c:v>51.516846209051252</c:v>
                </c:pt>
                <c:pt idx="1306">
                  <c:v>51.483666062298816</c:v>
                </c:pt>
                <c:pt idx="1307">
                  <c:v>51.450484132834177</c:v>
                </c:pt>
                <c:pt idx="1308">
                  <c:v>51.417300407336541</c:v>
                </c:pt>
                <c:pt idx="1309">
                  <c:v>51.384114872387492</c:v>
                </c:pt>
                <c:pt idx="1310">
                  <c:v>51.350927514470513</c:v>
                </c:pt>
                <c:pt idx="1311">
                  <c:v>51.317738319970033</c:v>
                </c:pt>
                <c:pt idx="1312">
                  <c:v>51.284547275170631</c:v>
                </c:pt>
                <c:pt idx="1313">
                  <c:v>51.251354366256727</c:v>
                </c:pt>
                <c:pt idx="1314">
                  <c:v>51.21815957931156</c:v>
                </c:pt>
                <c:pt idx="1315">
                  <c:v>51.184962900316606</c:v>
                </c:pt>
                <c:pt idx="1316">
                  <c:v>51.151764315150849</c:v>
                </c:pt>
                <c:pt idx="1317">
                  <c:v>51.118563809590185</c:v>
                </c:pt>
                <c:pt idx="1318">
                  <c:v>51.085361369306277</c:v>
                </c:pt>
                <c:pt idx="1319">
                  <c:v>51.052156979866432</c:v>
                </c:pt>
                <c:pt idx="1320">
                  <c:v>51.018950626732376</c:v>
                </c:pt>
                <c:pt idx="1321">
                  <c:v>50.985742295259882</c:v>
                </c:pt>
                <c:pt idx="1322">
                  <c:v>50.952531970697549</c:v>
                </c:pt>
                <c:pt idx="1323">
                  <c:v>50.919319638186749</c:v>
                </c:pt>
                <c:pt idx="1324">
                  <c:v>50.886105282760219</c:v>
                </c:pt>
                <c:pt idx="1325">
                  <c:v>50.852888889341806</c:v>
                </c:pt>
                <c:pt idx="1326">
                  <c:v>50.819670442745291</c:v>
                </c:pt>
                <c:pt idx="1327">
                  <c:v>50.786449927673786</c:v>
                </c:pt>
                <c:pt idx="1328">
                  <c:v>50.753227328719319</c:v>
                </c:pt>
                <c:pt idx="1329">
                  <c:v>50.720002630361464</c:v>
                </c:pt>
                <c:pt idx="1330">
                  <c:v>50.686775816966978</c:v>
                </c:pt>
                <c:pt idx="1331">
                  <c:v>50.653546872788731</c:v>
                </c:pt>
                <c:pt idx="1332">
                  <c:v>50.620315781965218</c:v>
                </c:pt>
                <c:pt idx="1333">
                  <c:v>50.587082528519637</c:v>
                </c:pt>
                <c:pt idx="1334">
                  <c:v>50.553847096358922</c:v>
                </c:pt>
                <c:pt idx="1335">
                  <c:v>50.520609469273346</c:v>
                </c:pt>
                <c:pt idx="1336">
                  <c:v>50.487369630935135</c:v>
                </c:pt>
                <c:pt idx="1337">
                  <c:v>50.454127564898421</c:v>
                </c:pt>
                <c:pt idx="1338">
                  <c:v>50.420883254597669</c:v>
                </c:pt>
                <c:pt idx="1339">
                  <c:v>50.387636683347388</c:v>
                </c:pt>
                <c:pt idx="1340">
                  <c:v>50.354387834340642</c:v>
                </c:pt>
                <c:pt idx="1341">
                  <c:v>50.321136690649304</c:v>
                </c:pt>
                <c:pt idx="1342">
                  <c:v>50.287883235222381</c:v>
                </c:pt>
                <c:pt idx="1343">
                  <c:v>50.25462745088511</c:v>
                </c:pt>
                <c:pt idx="1344">
                  <c:v>50.221369320338695</c:v>
                </c:pt>
                <c:pt idx="1345">
                  <c:v>50.188108826159038</c:v>
                </c:pt>
                <c:pt idx="1346">
                  <c:v>50.154845950796123</c:v>
                </c:pt>
                <c:pt idx="1347">
                  <c:v>50.121580676572691</c:v>
                </c:pt>
                <c:pt idx="1348">
                  <c:v>50.088312985684155</c:v>
                </c:pt>
                <c:pt idx="1349">
                  <c:v>50.055042860196934</c:v>
                </c:pt>
                <c:pt idx="1350">
                  <c:v>50.02177028204818</c:v>
                </c:pt>
                <c:pt idx="1351">
                  <c:v>49.988495233044333</c:v>
                </c:pt>
                <c:pt idx="1352">
                  <c:v>49.955217694860835</c:v>
                </c:pt>
                <c:pt idx="1353">
                  <c:v>49.921937649040856</c:v>
                </c:pt>
                <c:pt idx="1354">
                  <c:v>49.888655076994446</c:v>
                </c:pt>
                <c:pt idx="1355">
                  <c:v>49.855369959997716</c:v>
                </c:pt>
                <c:pt idx="1356">
                  <c:v>49.822082279191832</c:v>
                </c:pt>
                <c:pt idx="1357">
                  <c:v>49.788792015582203</c:v>
                </c:pt>
                <c:pt idx="1358">
                  <c:v>49.75549915003765</c:v>
                </c:pt>
                <c:pt idx="1359">
                  <c:v>49.722203663289044</c:v>
                </c:pt>
                <c:pt idx="1360">
                  <c:v>49.688905535928917</c:v>
                </c:pt>
                <c:pt idx="1361">
                  <c:v>49.655604748410234</c:v>
                </c:pt>
                <c:pt idx="1362">
                  <c:v>49.622301281045594</c:v>
                </c:pt>
                <c:pt idx="1363">
                  <c:v>49.588995114005883</c:v>
                </c:pt>
                <c:pt idx="1364">
                  <c:v>49.555686227320315</c:v>
                </c:pt>
                <c:pt idx="1365">
                  <c:v>49.522374600874087</c:v>
                </c:pt>
                <c:pt idx="1366">
                  <c:v>49.48906021440844</c:v>
                </c:pt>
                <c:pt idx="1367">
                  <c:v>49.45574304751964</c:v>
                </c:pt>
                <c:pt idx="1368">
                  <c:v>49.422423079657264</c:v>
                </c:pt>
                <c:pt idx="1369">
                  <c:v>49.389100290123991</c:v>
                </c:pt>
                <c:pt idx="1370">
                  <c:v>49.355774658074509</c:v>
                </c:pt>
                <c:pt idx="1371">
                  <c:v>49.322446162514034</c:v>
                </c:pt>
                <c:pt idx="1372">
                  <c:v>49.289114782297872</c:v>
                </c:pt>
                <c:pt idx="1373">
                  <c:v>49.255780496130029</c:v>
                </c:pt>
                <c:pt idx="1374">
                  <c:v>49.222443282562544</c:v>
                </c:pt>
                <c:pt idx="1375">
                  <c:v>49.189103119994172</c:v>
                </c:pt>
                <c:pt idx="1376">
                  <c:v>49.155759986669679</c:v>
                </c:pt>
                <c:pt idx="1377">
                  <c:v>49.122413860678321</c:v>
                </c:pt>
                <c:pt idx="1378">
                  <c:v>49.08906471995347</c:v>
                </c:pt>
                <c:pt idx="1379">
                  <c:v>49.055712542271159</c:v>
                </c:pt>
                <c:pt idx="1380">
                  <c:v>49.02235730524901</c:v>
                </c:pt>
                <c:pt idx="1381">
                  <c:v>48.988998986345386</c:v>
                </c:pt>
                <c:pt idx="1382">
                  <c:v>48.95563756285852</c:v>
                </c:pt>
                <c:pt idx="1383">
                  <c:v>48.922273011924766</c:v>
                </c:pt>
                <c:pt idx="1384">
                  <c:v>48.888905310518382</c:v>
                </c:pt>
                <c:pt idx="1385">
                  <c:v>48.855534435449712</c:v>
                </c:pt>
                <c:pt idx="1386">
                  <c:v>48.822160363364887</c:v>
                </c:pt>
                <c:pt idx="1387">
                  <c:v>48.788783070743982</c:v>
                </c:pt>
                <c:pt idx="1388">
                  <c:v>48.755402533900558</c:v>
                </c:pt>
                <c:pt idx="1389">
                  <c:v>48.722018728980132</c:v>
                </c:pt>
                <c:pt idx="1390">
                  <c:v>48.68863163195914</c:v>
                </c:pt>
                <c:pt idx="1391">
                  <c:v>48.655241218644235</c:v>
                </c:pt>
                <c:pt idx="1392">
                  <c:v>48.621847464670594</c:v>
                </c:pt>
                <c:pt idx="1393">
                  <c:v>48.588450345501457</c:v>
                </c:pt>
                <c:pt idx="1394">
                  <c:v>48.55504983642642</c:v>
                </c:pt>
                <c:pt idx="1395">
                  <c:v>48.521645912560544</c:v>
                </c:pt>
                <c:pt idx="1396">
                  <c:v>48.488238548843363</c:v>
                </c:pt>
                <c:pt idx="1397">
                  <c:v>48.454827720037407</c:v>
                </c:pt>
                <c:pt idx="1398">
                  <c:v>48.42141340072768</c:v>
                </c:pt>
                <c:pt idx="1399">
                  <c:v>48.387995565319798</c:v>
                </c:pt>
                <c:pt idx="1400">
                  <c:v>48.354574188039109</c:v>
                </c:pt>
                <c:pt idx="1401">
                  <c:v>48.321149242929636</c:v>
                </c:pt>
                <c:pt idx="1402">
                  <c:v>48.28772070385314</c:v>
                </c:pt>
                <c:pt idx="1403">
                  <c:v>48.254288544487302</c:v>
                </c:pt>
                <c:pt idx="1404">
                  <c:v>48.220852738325149</c:v>
                </c:pt>
                <c:pt idx="1405">
                  <c:v>48.187413258673502</c:v>
                </c:pt>
                <c:pt idx="1406">
                  <c:v>48.153970078651966</c:v>
                </c:pt>
                <c:pt idx="1407">
                  <c:v>48.120523171191884</c:v>
                </c:pt>
                <c:pt idx="1408">
                  <c:v>48.087072509034776</c:v>
                </c:pt>
                <c:pt idx="1409">
                  <c:v>48.053618064731253</c:v>
                </c:pt>
                <c:pt idx="1410">
                  <c:v>48.020159810640052</c:v>
                </c:pt>
                <c:pt idx="1411">
                  <c:v>47.986697718926635</c:v>
                </c:pt>
                <c:pt idx="1412">
                  <c:v>47.953231761561959</c:v>
                </c:pt>
                <c:pt idx="1413">
                  <c:v>47.9197619103211</c:v>
                </c:pt>
                <c:pt idx="1414">
                  <c:v>47.886288136782539</c:v>
                </c:pt>
                <c:pt idx="1415">
                  <c:v>47.852810412326363</c:v>
                </c:pt>
                <c:pt idx="1416">
                  <c:v>47.819328708133348</c:v>
                </c:pt>
                <c:pt idx="1417">
                  <c:v>47.785842995183472</c:v>
                </c:pt>
                <c:pt idx="1418">
                  <c:v>47.752353244254877</c:v>
                </c:pt>
                <c:pt idx="1419">
                  <c:v>47.718859425922695</c:v>
                </c:pt>
                <c:pt idx="1420">
                  <c:v>47.685361510557257</c:v>
                </c:pt>
                <c:pt idx="1421">
                  <c:v>47.651859468323508</c:v>
                </c:pt>
                <c:pt idx="1422">
                  <c:v>47.618353269179501</c:v>
                </c:pt>
                <c:pt idx="1423">
                  <c:v>47.584842882874455</c:v>
                </c:pt>
                <c:pt idx="1424">
                  <c:v>47.551328278948681</c:v>
                </c:pt>
                <c:pt idx="1425">
                  <c:v>47.517809426731375</c:v>
                </c:pt>
                <c:pt idx="1426">
                  <c:v>47.484286295339508</c:v>
                </c:pt>
                <c:pt idx="1427">
                  <c:v>47.450758853676803</c:v>
                </c:pt>
                <c:pt idx="1428">
                  <c:v>47.417227070431991</c:v>
                </c:pt>
                <c:pt idx="1429">
                  <c:v>47.38369091407813</c:v>
                </c:pt>
                <c:pt idx="1430">
                  <c:v>47.350150352870415</c:v>
                </c:pt>
                <c:pt idx="1431">
                  <c:v>47.316605354845734</c:v>
                </c:pt>
                <c:pt idx="1432">
                  <c:v>47.283055887820638</c:v>
                </c:pt>
                <c:pt idx="1433">
                  <c:v>47.249501919390696</c:v>
                </c:pt>
                <c:pt idx="1434">
                  <c:v>47.215943416928077</c:v>
                </c:pt>
                <c:pt idx="1435">
                  <c:v>47.182380347581656</c:v>
                </c:pt>
                <c:pt idx="1436">
                  <c:v>47.148812678274474</c:v>
                </c:pt>
                <c:pt idx="1437">
                  <c:v>47.11524037570279</c:v>
                </c:pt>
                <c:pt idx="1438">
                  <c:v>47.081663406334883</c:v>
                </c:pt>
                <c:pt idx="1439">
                  <c:v>47.048081736409422</c:v>
                </c:pt>
                <c:pt idx="1440">
                  <c:v>47.01449533193432</c:v>
                </c:pt>
                <c:pt idx="1441">
                  <c:v>46.980904158684965</c:v>
                </c:pt>
                <c:pt idx="1442">
                  <c:v>46.947308182203614</c:v>
                </c:pt>
                <c:pt idx="1443">
                  <c:v>46.913707367796789</c:v>
                </c:pt>
                <c:pt idx="1444">
                  <c:v>46.880101680535276</c:v>
                </c:pt>
                <c:pt idx="1445">
                  <c:v>46.846491085251756</c:v>
                </c:pt>
                <c:pt idx="1446">
                  <c:v>46.812875546539701</c:v>
                </c:pt>
                <c:pt idx="1447">
                  <c:v>46.779255028751841</c:v>
                </c:pt>
                <c:pt idx="1448">
                  <c:v>46.745629495999061</c:v>
                </c:pt>
                <c:pt idx="1449">
                  <c:v>46.711998912148673</c:v>
                </c:pt>
                <c:pt idx="1450">
                  <c:v>46.678363240823124</c:v>
                </c:pt>
                <c:pt idx="1451">
                  <c:v>46.644722445398621</c:v>
                </c:pt>
                <c:pt idx="1452">
                  <c:v>46.611076489003565</c:v>
                </c:pt>
                <c:pt idx="1453">
                  <c:v>46.577425334517258</c:v>
                </c:pt>
                <c:pt idx="1454">
                  <c:v>46.543768944568257</c:v>
                </c:pt>
                <c:pt idx="1455">
                  <c:v>46.510107281533095</c:v>
                </c:pt>
                <c:pt idx="1456">
                  <c:v>46.476440307534887</c:v>
                </c:pt>
                <c:pt idx="1457">
                  <c:v>46.44276798444163</c:v>
                </c:pt>
                <c:pt idx="1458">
                  <c:v>46.40909027386482</c:v>
                </c:pt>
                <c:pt idx="1459">
                  <c:v>46.375407137158611</c:v>
                </c:pt>
                <c:pt idx="1460">
                  <c:v>46.341718535416959</c:v>
                </c:pt>
                <c:pt idx="1461">
                  <c:v>46.308024429473662</c:v>
                </c:pt>
                <c:pt idx="1462">
                  <c:v>46.274324779899736</c:v>
                </c:pt>
                <c:pt idx="1463">
                  <c:v>46.24061954700273</c:v>
                </c:pt>
                <c:pt idx="1464">
                  <c:v>46.20690869082474</c:v>
                </c:pt>
                <c:pt idx="1465">
                  <c:v>46.173192171141217</c:v>
                </c:pt>
                <c:pt idx="1466">
                  <c:v>46.139469947459034</c:v>
                </c:pt>
                <c:pt idx="1467">
                  <c:v>46.10574197901574</c:v>
                </c:pt>
                <c:pt idx="1468">
                  <c:v>46.072008224777427</c:v>
                </c:pt>
                <c:pt idx="1469">
                  <c:v>46.038268643437277</c:v>
                </c:pt>
                <c:pt idx="1470">
                  <c:v>46.0045231934144</c:v>
                </c:pt>
                <c:pt idx="1471">
                  <c:v>45.970771832851881</c:v>
                </c:pt>
                <c:pt idx="1472">
                  <c:v>45.937014519616014</c:v>
                </c:pt>
                <c:pt idx="1473">
                  <c:v>45.903251211293437</c:v>
                </c:pt>
                <c:pt idx="1474">
                  <c:v>45.869481865191169</c:v>
                </c:pt>
                <c:pt idx="1475">
                  <c:v>45.835706438334036</c:v>
                </c:pt>
                <c:pt idx="1476">
                  <c:v>45.801924887463557</c:v>
                </c:pt>
                <c:pt idx="1477">
                  <c:v>45.768137169036137</c:v>
                </c:pt>
                <c:pt idx="1478">
                  <c:v>45.734343239222042</c:v>
                </c:pt>
                <c:pt idx="1479">
                  <c:v>45.700543053903182</c:v>
                </c:pt>
                <c:pt idx="1480">
                  <c:v>45.666736568672164</c:v>
                </c:pt>
                <c:pt idx="1481">
                  <c:v>45.632923738830129</c:v>
                </c:pt>
                <c:pt idx="1482">
                  <c:v>45.599104519386124</c:v>
                </c:pt>
                <c:pt idx="1483">
                  <c:v>45.56527886505458</c:v>
                </c:pt>
                <c:pt idx="1484">
                  <c:v>45.531446730254302</c:v>
                </c:pt>
                <c:pt idx="1485">
                  <c:v>45.497608069106789</c:v>
                </c:pt>
                <c:pt idx="1486">
                  <c:v>45.463762835434807</c:v>
                </c:pt>
                <c:pt idx="1487">
                  <c:v>45.429910982760369</c:v>
                </c:pt>
                <c:pt idx="1488">
                  <c:v>45.396052464303914</c:v>
                </c:pt>
                <c:pt idx="1489">
                  <c:v>45.362187232982009</c:v>
                </c:pt>
                <c:pt idx="1490">
                  <c:v>45.328315241406294</c:v>
                </c:pt>
                <c:pt idx="1491">
                  <c:v>45.294436441881615</c:v>
                </c:pt>
                <c:pt idx="1492">
                  <c:v>45.260550786404785</c:v>
                </c:pt>
                <c:pt idx="1493">
                  <c:v>45.226658226662536</c:v>
                </c:pt>
                <c:pt idx="1494">
                  <c:v>45.192758714030383</c:v>
                </c:pt>
                <c:pt idx="1495">
                  <c:v>45.158852199570731</c:v>
                </c:pt>
                <c:pt idx="1496">
                  <c:v>45.124938634031615</c:v>
                </c:pt>
                <c:pt idx="1497">
                  <c:v>45.09101796784492</c:v>
                </c:pt>
                <c:pt idx="1498">
                  <c:v>45.05709015112469</c:v>
                </c:pt>
                <c:pt idx="1499">
                  <c:v>45.023155133665853</c:v>
                </c:pt>
                <c:pt idx="1500">
                  <c:v>44.989212864942473</c:v>
                </c:pt>
                <c:pt idx="1501">
                  <c:v>44.955263294106246</c:v>
                </c:pt>
                <c:pt idx="1502">
                  <c:v>44.921306369984613</c:v>
                </c:pt>
                <c:pt idx="1503">
                  <c:v>44.887342041079627</c:v>
                </c:pt>
                <c:pt idx="1504">
                  <c:v>44.853370255566247</c:v>
                </c:pt>
                <c:pt idx="1505">
                  <c:v>44.819390961290615</c:v>
                </c:pt>
                <c:pt idx="1506">
                  <c:v>44.785404105768421</c:v>
                </c:pt>
                <c:pt idx="1507">
                  <c:v>44.75140963618373</c:v>
                </c:pt>
                <c:pt idx="1508">
                  <c:v>44.717407499386951</c:v>
                </c:pt>
                <c:pt idx="1509">
                  <c:v>44.683397641893201</c:v>
                </c:pt>
                <c:pt idx="1510">
                  <c:v>44.64938000988149</c:v>
                </c:pt>
                <c:pt idx="1511">
                  <c:v>44.615354549192254</c:v>
                </c:pt>
                <c:pt idx="1512">
                  <c:v>44.581321205326184</c:v>
                </c:pt>
                <c:pt idx="1513">
                  <c:v>44.547279923442808</c:v>
                </c:pt>
                <c:pt idx="1514">
                  <c:v>44.513230648358359</c:v>
                </c:pt>
                <c:pt idx="1515">
                  <c:v>44.479173324545044</c:v>
                </c:pt>
                <c:pt idx="1516">
                  <c:v>44.445107896128462</c:v>
                </c:pt>
                <c:pt idx="1517">
                  <c:v>44.411034306886975</c:v>
                </c:pt>
                <c:pt idx="1518">
                  <c:v>44.376952500249629</c:v>
                </c:pt>
                <c:pt idx="1519">
                  <c:v>44.342862419294647</c:v>
                </c:pt>
                <c:pt idx="1520">
                  <c:v>44.308764006747936</c:v>
                </c:pt>
                <c:pt idx="1521">
                  <c:v>44.274657204981565</c:v>
                </c:pt>
                <c:pt idx="1522">
                  <c:v>44.240541956012258</c:v>
                </c:pt>
                <c:pt idx="1523">
                  <c:v>44.206418201499382</c:v>
                </c:pt>
                <c:pt idx="1524">
                  <c:v>44.17228588274422</c:v>
                </c:pt>
                <c:pt idx="1525">
                  <c:v>44.138144940687631</c:v>
                </c:pt>
                <c:pt idx="1526">
                  <c:v>44.103995315909032</c:v>
                </c:pt>
                <c:pt idx="1527">
                  <c:v>44.069836948624712</c:v>
                </c:pt>
                <c:pt idx="1528">
                  <c:v>44.035669778685993</c:v>
                </c:pt>
                <c:pt idx="1529">
                  <c:v>44.00149374557828</c:v>
                </c:pt>
                <c:pt idx="1530">
                  <c:v>43.967308788419089</c:v>
                </c:pt>
                <c:pt idx="1531">
                  <c:v>43.933114845956723</c:v>
                </c:pt>
                <c:pt idx="1532">
                  <c:v>43.898911856568461</c:v>
                </c:pt>
                <c:pt idx="1533">
                  <c:v>43.864699758259853</c:v>
                </c:pt>
                <c:pt idx="1534">
                  <c:v>43.830478488661917</c:v>
                </c:pt>
                <c:pt idx="1535">
                  <c:v>43.796247985031094</c:v>
                </c:pt>
                <c:pt idx="1536">
                  <c:v>43.762008184246419</c:v>
                </c:pt>
                <c:pt idx="1537">
                  <c:v>43.727759022809124</c:v>
                </c:pt>
                <c:pt idx="1538">
                  <c:v>43.693500436840289</c:v>
                </c:pt>
                <c:pt idx="1539">
                  <c:v>43.659232362080253</c:v>
                </c:pt>
                <c:pt idx="1540">
                  <c:v>43.624954733886305</c:v>
                </c:pt>
                <c:pt idx="1541">
                  <c:v>43.590667487231663</c:v>
                </c:pt>
                <c:pt idx="1542">
                  <c:v>43.556370556703953</c:v>
                </c:pt>
                <c:pt idx="1543">
                  <c:v>43.522063876503879</c:v>
                </c:pt>
                <c:pt idx="1544">
                  <c:v>43.487747380443409</c:v>
                </c:pt>
                <c:pt idx="1545">
                  <c:v>43.45342100194496</c:v>
                </c:pt>
                <c:pt idx="1546">
                  <c:v>43.419084674039262</c:v>
                </c:pt>
                <c:pt idx="1547">
                  <c:v>43.384738329364566</c:v>
                </c:pt>
                <c:pt idx="1548">
                  <c:v>43.350381900164962</c:v>
                </c:pt>
                <c:pt idx="1549">
                  <c:v>43.316015318288834</c:v>
                </c:pt>
                <c:pt idx="1550">
                  <c:v>43.281638515187922</c:v>
                </c:pt>
                <c:pt idx="1551">
                  <c:v>43.247251421915479</c:v>
                </c:pt>
                <c:pt idx="1552">
                  <c:v>43.21285396912532</c:v>
                </c:pt>
                <c:pt idx="1553">
                  <c:v>43.178446087070043</c:v>
                </c:pt>
                <c:pt idx="1554">
                  <c:v>43.144027705600095</c:v>
                </c:pt>
                <c:pt idx="1555">
                  <c:v>43.109598754162178</c:v>
                </c:pt>
                <c:pt idx="1556">
                  <c:v>43.075159161798105</c:v>
                </c:pt>
                <c:pt idx="1557">
                  <c:v>43.040708857143422</c:v>
                </c:pt>
                <c:pt idx="1558">
                  <c:v>43.006247768426022</c:v>
                </c:pt>
                <c:pt idx="1559">
                  <c:v>42.971775823464881</c:v>
                </c:pt>
                <c:pt idx="1560">
                  <c:v>42.937292949668951</c:v>
                </c:pt>
                <c:pt idx="1561">
                  <c:v>42.902799074035833</c:v>
                </c:pt>
                <c:pt idx="1562">
                  <c:v>42.868294123150577</c:v>
                </c:pt>
                <c:pt idx="1563">
                  <c:v>42.83377802318428</c:v>
                </c:pt>
                <c:pt idx="1564">
                  <c:v>42.799250699893108</c:v>
                </c:pt>
                <c:pt idx="1565">
                  <c:v>42.764712078616768</c:v>
                </c:pt>
                <c:pt idx="1566">
                  <c:v>42.730162084277694</c:v>
                </c:pt>
                <c:pt idx="1567">
                  <c:v>42.69560064137967</c:v>
                </c:pt>
                <c:pt idx="1568">
                  <c:v>42.661027674006959</c:v>
                </c:pt>
                <c:pt idx="1569">
                  <c:v>42.626443105822389</c:v>
                </c:pt>
                <c:pt idx="1570">
                  <c:v>42.591846860067434</c:v>
                </c:pt>
                <c:pt idx="1571">
                  <c:v>42.557238859559931</c:v>
                </c:pt>
                <c:pt idx="1572">
                  <c:v>42.522619026693739</c:v>
                </c:pt>
                <c:pt idx="1573">
                  <c:v>42.487987283437619</c:v>
                </c:pt>
                <c:pt idx="1574">
                  <c:v>42.453343551333809</c:v>
                </c:pt>
                <c:pt idx="1575">
                  <c:v>42.41868775149711</c:v>
                </c:pt>
                <c:pt idx="1576">
                  <c:v>42.384019804614219</c:v>
                </c:pt>
                <c:pt idx="1577">
                  <c:v>42.349339630942254</c:v>
                </c:pt>
                <c:pt idx="1578">
                  <c:v>42.314647150308303</c:v>
                </c:pt>
                <c:pt idx="1579">
                  <c:v>42.279942282107719</c:v>
                </c:pt>
                <c:pt idx="1580">
                  <c:v>42.245224945304109</c:v>
                </c:pt>
                <c:pt idx="1581">
                  <c:v>42.210495058427725</c:v>
                </c:pt>
                <c:pt idx="1582">
                  <c:v>42.175752539574759</c:v>
                </c:pt>
                <c:pt idx="1583">
                  <c:v>42.140997306406703</c:v>
                </c:pt>
                <c:pt idx="1584">
                  <c:v>42.106229276148994</c:v>
                </c:pt>
                <c:pt idx="1585">
                  <c:v>42.071448365590818</c:v>
                </c:pt>
                <c:pt idx="1586">
                  <c:v>42.036654491083958</c:v>
                </c:pt>
                <c:pt idx="1587">
                  <c:v>42.001847568541983</c:v>
                </c:pt>
                <c:pt idx="1588">
                  <c:v>41.967027513439334</c:v>
                </c:pt>
                <c:pt idx="1589">
                  <c:v>41.93219424081137</c:v>
                </c:pt>
                <c:pt idx="1590">
                  <c:v>41.897347665252632</c:v>
                </c:pt>
                <c:pt idx="1591">
                  <c:v>41.862487700916844</c:v>
                </c:pt>
                <c:pt idx="1592">
                  <c:v>41.827614261516104</c:v>
                </c:pt>
                <c:pt idx="1593">
                  <c:v>41.792727260320184</c:v>
                </c:pt>
                <c:pt idx="1594">
                  <c:v>41.757826610155817</c:v>
                </c:pt>
                <c:pt idx="1595">
                  <c:v>41.722912223406453</c:v>
                </c:pt>
                <c:pt idx="1596">
                  <c:v>41.687984012011555</c:v>
                </c:pt>
                <c:pt idx="1597">
                  <c:v>41.653041887465918</c:v>
                </c:pt>
                <c:pt idx="1598">
                  <c:v>41.618085760819241</c:v>
                </c:pt>
                <c:pt idx="1599">
                  <c:v>41.583115542675976</c:v>
                </c:pt>
                <c:pt idx="1600">
                  <c:v>41.548131143194603</c:v>
                </c:pt>
                <c:pt idx="1601">
                  <c:v>41.513132472087264</c:v>
                </c:pt>
                <c:pt idx="1602">
                  <c:v>41.478119438619359</c:v>
                </c:pt>
                <c:pt idx="1603">
                  <c:v>41.443091951609389</c:v>
                </c:pt>
                <c:pt idx="1604">
                  <c:v>41.408049919428308</c:v>
                </c:pt>
                <c:pt idx="1605">
                  <c:v>41.372993249999851</c:v>
                </c:pt>
                <c:pt idx="1606">
                  <c:v>41.337921850799653</c:v>
                </c:pt>
                <c:pt idx="1607">
                  <c:v>41.302835628855512</c:v>
                </c:pt>
                <c:pt idx="1608">
                  <c:v>41.267734490746726</c:v>
                </c:pt>
                <c:pt idx="1609">
                  <c:v>41.232618342604432</c:v>
                </c:pt>
                <c:pt idx="1610">
                  <c:v>41.197487090111395</c:v>
                </c:pt>
                <c:pt idx="1611">
                  <c:v>41.162340638501789</c:v>
                </c:pt>
                <c:pt idx="1612">
                  <c:v>41.127178892561091</c:v>
                </c:pt>
                <c:pt idx="1613">
                  <c:v>41.092001756626516</c:v>
                </c:pt>
                <c:pt idx="1614">
                  <c:v>41.056809134586636</c:v>
                </c:pt>
                <c:pt idx="1615">
                  <c:v>41.021600929881728</c:v>
                </c:pt>
                <c:pt idx="1616">
                  <c:v>40.986377045503403</c:v>
                </c:pt>
                <c:pt idx="1617">
                  <c:v>40.951137383995892</c:v>
                </c:pt>
                <c:pt idx="1618">
                  <c:v>40.915881847454784</c:v>
                </c:pt>
                <c:pt idx="1619">
                  <c:v>40.880610337528168</c:v>
                </c:pt>
                <c:pt idx="1620">
                  <c:v>40.845322755416973</c:v>
                </c:pt>
                <c:pt idx="1621">
                  <c:v>40.810019001874743</c:v>
                </c:pt>
                <c:pt idx="1622">
                  <c:v>40.774698977208658</c:v>
                </c:pt>
                <c:pt idx="1623">
                  <c:v>40.739362581279188</c:v>
                </c:pt>
                <c:pt idx="1624">
                  <c:v>40.704009713501335</c:v>
                </c:pt>
                <c:pt idx="1625">
                  <c:v>40.668640272844357</c:v>
                </c:pt>
                <c:pt idx="1626">
                  <c:v>40.633254157833022</c:v>
                </c:pt>
                <c:pt idx="1627">
                  <c:v>40.597851266547792</c:v>
                </c:pt>
                <c:pt idx="1628">
                  <c:v>40.562431496625386</c:v>
                </c:pt>
                <c:pt idx="1629">
                  <c:v>40.526994745259799</c:v>
                </c:pt>
                <c:pt idx="1630">
                  <c:v>40.491540909202683</c:v>
                </c:pt>
                <c:pt idx="1631">
                  <c:v>40.456069884764538</c:v>
                </c:pt>
                <c:pt idx="1632">
                  <c:v>40.420581567814736</c:v>
                </c:pt>
                <c:pt idx="1633">
                  <c:v>40.385075853783505</c:v>
                </c:pt>
                <c:pt idx="1634">
                  <c:v>40.349552637662072</c:v>
                </c:pt>
                <c:pt idx="1635">
                  <c:v>40.314011814003543</c:v>
                </c:pt>
                <c:pt idx="1636">
                  <c:v>40.278453276924886</c:v>
                </c:pt>
                <c:pt idx="1637">
                  <c:v>40.242876920106553</c:v>
                </c:pt>
                <c:pt idx="1638">
                  <c:v>40.207282636795078</c:v>
                </c:pt>
                <c:pt idx="1639">
                  <c:v>40.171670319803113</c:v>
                </c:pt>
                <c:pt idx="1640">
                  <c:v>40.136039861511215</c:v>
                </c:pt>
                <c:pt idx="1641">
                  <c:v>40.100391153869367</c:v>
                </c:pt>
                <c:pt idx="1642">
                  <c:v>40.064724088397725</c:v>
                </c:pt>
                <c:pt idx="1643">
                  <c:v>40.029038556188254</c:v>
                </c:pt>
                <c:pt idx="1644">
                  <c:v>39.993334447906335</c:v>
                </c:pt>
                <c:pt idx="1645">
                  <c:v>39.957611653792291</c:v>
                </c:pt>
                <c:pt idx="1646">
                  <c:v>39.921870063662581</c:v>
                </c:pt>
                <c:pt idx="1647">
                  <c:v>39.886109566911934</c:v>
                </c:pt>
                <c:pt idx="1648">
                  <c:v>39.850330052514536</c:v>
                </c:pt>
                <c:pt idx="1649">
                  <c:v>39.814531409026387</c:v>
                </c:pt>
                <c:pt idx="1650">
                  <c:v>39.77871352458655</c:v>
                </c:pt>
                <c:pt idx="1651">
                  <c:v>39.742876286919291</c:v>
                </c:pt>
                <c:pt idx="1652">
                  <c:v>39.707019583336006</c:v>
                </c:pt>
                <c:pt idx="1653">
                  <c:v>39.671143300737</c:v>
                </c:pt>
                <c:pt idx="1654">
                  <c:v>39.63524732561401</c:v>
                </c:pt>
                <c:pt idx="1655">
                  <c:v>39.599331544051758</c:v>
                </c:pt>
                <c:pt idx="1656">
                  <c:v>39.563395841730838</c:v>
                </c:pt>
                <c:pt idx="1657">
                  <c:v>39.527440103929059</c:v>
                </c:pt>
                <c:pt idx="1658">
                  <c:v>39.491464215524694</c:v>
                </c:pt>
                <c:pt idx="1659">
                  <c:v>39.455468060998285</c:v>
                </c:pt>
                <c:pt idx="1660">
                  <c:v>39.419451524435154</c:v>
                </c:pt>
                <c:pt idx="1661">
                  <c:v>39.383414489528306</c:v>
                </c:pt>
                <c:pt idx="1662">
                  <c:v>39.34735683958047</c:v>
                </c:pt>
                <c:pt idx="1663">
                  <c:v>39.311278457507399</c:v>
                </c:pt>
                <c:pt idx="1664">
                  <c:v>39.275179225839956</c:v>
                </c:pt>
                <c:pt idx="1665">
                  <c:v>39.23905902672734</c:v>
                </c:pt>
                <c:pt idx="1666">
                  <c:v>39.202917741939814</c:v>
                </c:pt>
                <c:pt idx="1667">
                  <c:v>39.166755252871795</c:v>
                </c:pt>
                <c:pt idx="1668">
                  <c:v>39.130571440544657</c:v>
                </c:pt>
                <c:pt idx="1669">
                  <c:v>39.09436618561007</c:v>
                </c:pt>
                <c:pt idx="1670">
                  <c:v>39.058139368352876</c:v>
                </c:pt>
                <c:pt idx="1671">
                  <c:v>39.021890868694847</c:v>
                </c:pt>
                <c:pt idx="1672">
                  <c:v>38.985620566197241</c:v>
                </c:pt>
                <c:pt idx="1673">
                  <c:v>38.949328340065023</c:v>
                </c:pt>
                <c:pt idx="1674">
                  <c:v>38.913014069149639</c:v>
                </c:pt>
                <c:pt idx="1675">
                  <c:v>38.876677631953271</c:v>
                </c:pt>
                <c:pt idx="1676">
                  <c:v>38.840318906631722</c:v>
                </c:pt>
                <c:pt idx="1677">
                  <c:v>38.803937770998843</c:v>
                </c:pt>
                <c:pt idx="1678">
                  <c:v>38.767534102529872</c:v>
                </c:pt>
                <c:pt idx="1679">
                  <c:v>38.731107778365356</c:v>
                </c:pt>
                <c:pt idx="1680">
                  <c:v>38.694658675315395</c:v>
                </c:pt>
                <c:pt idx="1681">
                  <c:v>38.658186669863177</c:v>
                </c:pt>
                <c:pt idx="1682">
                  <c:v>38.621691638169793</c:v>
                </c:pt>
                <c:pt idx="1683">
                  <c:v>38.585173456077861</c:v>
                </c:pt>
                <c:pt idx="1684">
                  <c:v>38.548631999116104</c:v>
                </c:pt>
                <c:pt idx="1685">
                  <c:v>38.512067142503618</c:v>
                </c:pt>
                <c:pt idx="1686">
                  <c:v>38.475478761154299</c:v>
                </c:pt>
                <c:pt idx="1687">
                  <c:v>38.438866729681607</c:v>
                </c:pt>
                <c:pt idx="1688">
                  <c:v>38.402230922403056</c:v>
                </c:pt>
                <c:pt idx="1689">
                  <c:v>38.365571213344808</c:v>
                </c:pt>
                <c:pt idx="1690">
                  <c:v>38.328887476246898</c:v>
                </c:pt>
                <c:pt idx="1691">
                  <c:v>38.292179584567549</c:v>
                </c:pt>
                <c:pt idx="1692">
                  <c:v>38.255447411488639</c:v>
                </c:pt>
                <c:pt idx="1693">
                  <c:v>38.218690829920888</c:v>
                </c:pt>
                <c:pt idx="1694">
                  <c:v>38.181909712508244</c:v>
                </c:pt>
                <c:pt idx="1695">
                  <c:v>38.145103931634097</c:v>
                </c:pt>
                <c:pt idx="1696">
                  <c:v>38.1082733594262</c:v>
                </c:pt>
                <c:pt idx="1697">
                  <c:v>38.071417867761959</c:v>
                </c:pt>
                <c:pt idx="1698">
                  <c:v>38.034537328274205</c:v>
                </c:pt>
                <c:pt idx="1699">
                  <c:v>37.997631612356884</c:v>
                </c:pt>
                <c:pt idx="1700">
                  <c:v>37.960700591170685</c:v>
                </c:pt>
                <c:pt idx="1701">
                  <c:v>37.923744135648747</c:v>
                </c:pt>
                <c:pt idx="1702">
                  <c:v>37.886762116502879</c:v>
                </c:pt>
                <c:pt idx="1703">
                  <c:v>37.849754404229309</c:v>
                </c:pt>
                <c:pt idx="1704">
                  <c:v>37.812720869114884</c:v>
                </c:pt>
                <c:pt idx="1705">
                  <c:v>37.775661381243303</c:v>
                </c:pt>
                <c:pt idx="1706">
                  <c:v>37.738575810501551</c:v>
                </c:pt>
                <c:pt idx="1707">
                  <c:v>37.701464026586081</c:v>
                </c:pt>
                <c:pt idx="1708">
                  <c:v>37.664325899009306</c:v>
                </c:pt>
                <c:pt idx="1709">
                  <c:v>37.627161297106618</c:v>
                </c:pt>
                <c:pt idx="1710">
                  <c:v>37.589970090042399</c:v>
                </c:pt>
                <c:pt idx="1711">
                  <c:v>37.552752146817532</c:v>
                </c:pt>
                <c:pt idx="1712">
                  <c:v>37.515507336275896</c:v>
                </c:pt>
                <c:pt idx="1713">
                  <c:v>37.478235527111551</c:v>
                </c:pt>
                <c:pt idx="1714">
                  <c:v>37.440936587875512</c:v>
                </c:pt>
                <c:pt idx="1715">
                  <c:v>37.403610386983523</c:v>
                </c:pt>
                <c:pt idx="1716">
                  <c:v>37.366256792723007</c:v>
                </c:pt>
                <c:pt idx="1717">
                  <c:v>37.328875673260427</c:v>
                </c:pt>
                <c:pt idx="1718">
                  <c:v>37.291466896648842</c:v>
                </c:pt>
                <c:pt idx="1719">
                  <c:v>37.254030330835846</c:v>
                </c:pt>
                <c:pt idx="1720">
                  <c:v>37.216565843670935</c:v>
                </c:pt>
                <c:pt idx="1721">
                  <c:v>37.179073302913523</c:v>
                </c:pt>
                <c:pt idx="1722">
                  <c:v>37.141552576240578</c:v>
                </c:pt>
                <c:pt idx="1723">
                  <c:v>37.104003531255216</c:v>
                </c:pt>
                <c:pt idx="1724">
                  <c:v>37.066426035494132</c:v>
                </c:pt>
                <c:pt idx="1725">
                  <c:v>37.028819956436763</c:v>
                </c:pt>
                <c:pt idx="1726">
                  <c:v>36.991185161512554</c:v>
                </c:pt>
                <c:pt idx="1727">
                  <c:v>36.953521518110435</c:v>
                </c:pt>
                <c:pt idx="1728">
                  <c:v>36.915828893586642</c:v>
                </c:pt>
                <c:pt idx="1729">
                  <c:v>36.878107155273824</c:v>
                </c:pt>
                <c:pt idx="1730">
                  <c:v>36.840356170489592</c:v>
                </c:pt>
                <c:pt idx="1731">
                  <c:v>36.802575806545576</c:v>
                </c:pt>
                <c:pt idx="1732">
                  <c:v>36.764765930756383</c:v>
                </c:pt>
                <c:pt idx="1733">
                  <c:v>36.726926410448343</c:v>
                </c:pt>
                <c:pt idx="1734">
                  <c:v>36.68905711296955</c:v>
                </c:pt>
                <c:pt idx="1735">
                  <c:v>36.651157905698085</c:v>
                </c:pt>
                <c:pt idx="1736">
                  <c:v>36.613228656052435</c:v>
                </c:pt>
                <c:pt idx="1737">
                  <c:v>36.575269231500364</c:v>
                </c:pt>
                <c:pt idx="1738">
                  <c:v>36.537279499568875</c:v>
                </c:pt>
                <c:pt idx="1739">
                  <c:v>36.499259327853764</c:v>
                </c:pt>
                <c:pt idx="1740">
                  <c:v>36.461208584029542</c:v>
                </c:pt>
                <c:pt idx="1741">
                  <c:v>36.423127135859559</c:v>
                </c:pt>
                <c:pt idx="1742">
                  <c:v>36.385014851205717</c:v>
                </c:pt>
                <c:pt idx="1743">
                  <c:v>36.346871598039179</c:v>
                </c:pt>
                <c:pt idx="1744">
                  <c:v>36.308697244449924</c:v>
                </c:pt>
                <c:pt idx="1745">
                  <c:v>36.270491658657676</c:v>
                </c:pt>
                <c:pt idx="1746">
                  <c:v>36.232254709022357</c:v>
                </c:pt>
                <c:pt idx="1747">
                  <c:v>36.19398626405448</c:v>
                </c:pt>
                <c:pt idx="1748">
                  <c:v>36.155686192425947</c:v>
                </c:pt>
                <c:pt idx="1749">
                  <c:v>36.117354362980997</c:v>
                </c:pt>
                <c:pt idx="1750">
                  <c:v>36.078990644746824</c:v>
                </c:pt>
                <c:pt idx="1751">
                  <c:v>36.040594906944968</c:v>
                </c:pt>
                <c:pt idx="1752">
                  <c:v>36.002167019002073</c:v>
                </c:pt>
                <c:pt idx="1753">
                  <c:v>35.963706850561437</c:v>
                </c:pt>
                <c:pt idx="1754">
                  <c:v>35.925214271494298</c:v>
                </c:pt>
                <c:pt idx="1755">
                  <c:v>35.886689151911007</c:v>
                </c:pt>
                <c:pt idx="1756">
                  <c:v>35.848131362172978</c:v>
                </c:pt>
                <c:pt idx="1757">
                  <c:v>35.809540772904207</c:v>
                </c:pt>
                <c:pt idx="1758">
                  <c:v>35.770917255002779</c:v>
                </c:pt>
                <c:pt idx="1759">
                  <c:v>35.732260679653059</c:v>
                </c:pt>
                <c:pt idx="1760">
                  <c:v>35.693570918337493</c:v>
                </c:pt>
                <c:pt idx="1761">
                  <c:v>35.654847842848909</c:v>
                </c:pt>
                <c:pt idx="1762">
                  <c:v>35.616091325302236</c:v>
                </c:pt>
                <c:pt idx="1763">
                  <c:v>35.577301238147328</c:v>
                </c:pt>
                <c:pt idx="1764">
                  <c:v>35.538477454180608</c:v>
                </c:pt>
                <c:pt idx="1765">
                  <c:v>35.499619846558595</c:v>
                </c:pt>
                <c:pt idx="1766">
                  <c:v>35.460728288809335</c:v>
                </c:pt>
                <c:pt idx="1767">
                  <c:v>35.421802654845926</c:v>
                </c:pt>
                <c:pt idx="1768">
                  <c:v>35.382842818978865</c:v>
                </c:pt>
                <c:pt idx="1769">
                  <c:v>35.343848655928966</c:v>
                </c:pt>
                <c:pt idx="1770">
                  <c:v>35.30482004084049</c:v>
                </c:pt>
                <c:pt idx="1771">
                  <c:v>35.265756849294021</c:v>
                </c:pt>
                <c:pt idx="1772">
                  <c:v>35.226658957319742</c:v>
                </c:pt>
                <c:pt idx="1773">
                  <c:v>35.187526241410644</c:v>
                </c:pt>
                <c:pt idx="1774">
                  <c:v>35.148358578535792</c:v>
                </c:pt>
                <c:pt idx="1775">
                  <c:v>35.109155846153833</c:v>
                </c:pt>
                <c:pt idx="1776">
                  <c:v>35.069917922226601</c:v>
                </c:pt>
                <c:pt idx="1777">
                  <c:v>35.030644685232652</c:v>
                </c:pt>
                <c:pt idx="1778">
                  <c:v>34.991336014180995</c:v>
                </c:pt>
                <c:pt idx="1779">
                  <c:v>34.951991788624554</c:v>
                </c:pt>
                <c:pt idx="1780">
                  <c:v>34.912611888674874</c:v>
                </c:pt>
                <c:pt idx="1781">
                  <c:v>34.873196195015254</c:v>
                </c:pt>
                <c:pt idx="1782">
                  <c:v>34.833744588915259</c:v>
                </c:pt>
                <c:pt idx="1783">
                  <c:v>34.794256952244702</c:v>
                </c:pt>
                <c:pt idx="1784">
                  <c:v>34.754733167487892</c:v>
                </c:pt>
                <c:pt idx="1785">
                  <c:v>34.715173117757899</c:v>
                </c:pt>
                <c:pt idx="1786">
                  <c:v>34.675576686811198</c:v>
                </c:pt>
                <c:pt idx="1787">
                  <c:v>34.635943759061668</c:v>
                </c:pt>
                <c:pt idx="1788">
                  <c:v>34.596274219595635</c:v>
                </c:pt>
                <c:pt idx="1789">
                  <c:v>34.556567954186079</c:v>
                </c:pt>
                <c:pt idx="1790">
                  <c:v>34.516824849307632</c:v>
                </c:pt>
                <c:pt idx="1791">
                  <c:v>34.47704479215124</c:v>
                </c:pt>
                <c:pt idx="1792">
                  <c:v>34.43722767063889</c:v>
                </c:pt>
                <c:pt idx="1793">
                  <c:v>34.397373373438725</c:v>
                </c:pt>
                <c:pt idx="1794">
                  <c:v>34.357481789979843</c:v>
                </c:pt>
                <c:pt idx="1795">
                  <c:v>34.31755281046771</c:v>
                </c:pt>
                <c:pt idx="1796">
                  <c:v>34.27758632589871</c:v>
                </c:pt>
                <c:pt idx="1797">
                  <c:v>34.237582228075773</c:v>
                </c:pt>
                <c:pt idx="1798">
                  <c:v>34.197540409623613</c:v>
                </c:pt>
                <c:pt idx="1799">
                  <c:v>34.157460764003751</c:v>
                </c:pt>
                <c:pt idx="1800">
                  <c:v>34.117343185530061</c:v>
                </c:pt>
                <c:pt idx="1801">
                  <c:v>34.0771875693844</c:v>
                </c:pt>
                <c:pt idx="1802">
                  <c:v>34.036993811631675</c:v>
                </c:pt>
                <c:pt idx="1803">
                  <c:v>33.996761809235714</c:v>
                </c:pt>
                <c:pt idx="1804">
                  <c:v>33.956491460074943</c:v>
                </c:pt>
                <c:pt idx="1805">
                  <c:v>33.916182662957468</c:v>
                </c:pt>
                <c:pt idx="1806">
                  <c:v>33.875835317637566</c:v>
                </c:pt>
                <c:pt idx="1807">
                  <c:v>33.835449324830655</c:v>
                </c:pt>
                <c:pt idx="1808">
                  <c:v>33.795024586229907</c:v>
                </c:pt>
                <c:pt idx="1809">
                  <c:v>33.754561004521115</c:v>
                </c:pt>
                <c:pt idx="1810">
                  <c:v>33.714058483399697</c:v>
                </c:pt>
                <c:pt idx="1811">
                  <c:v>33.673516927585453</c:v>
                </c:pt>
                <c:pt idx="1812">
                  <c:v>33.632936242839399</c:v>
                </c:pt>
                <c:pt idx="1813">
                  <c:v>33.592316335979547</c:v>
                </c:pt>
                <c:pt idx="1814">
                  <c:v>33.551657114896713</c:v>
                </c:pt>
                <c:pt idx="1815">
                  <c:v>33.510958488570395</c:v>
                </c:pt>
                <c:pt idx="1816">
                  <c:v>33.470220367085794</c:v>
                </c:pt>
                <c:pt idx="1817">
                  <c:v>33.429442661648878</c:v>
                </c:pt>
                <c:pt idx="1818">
                  <c:v>33.388625284603059</c:v>
                </c:pt>
                <c:pt idx="1819">
                  <c:v>33.347768149445436</c:v>
                </c:pt>
                <c:pt idx="1820">
                  <c:v>33.306871170842456</c:v>
                </c:pt>
                <c:pt idx="1821">
                  <c:v>33.265934264646752</c:v>
                </c:pt>
                <c:pt idx="1822">
                  <c:v>33.224957347913076</c:v>
                </c:pt>
                <c:pt idx="1823">
                  <c:v>33.18394033891439</c:v>
                </c:pt>
                <c:pt idx="1824">
                  <c:v>33.142883157158359</c:v>
                </c:pt>
                <c:pt idx="1825">
                  <c:v>33.101785723403538</c:v>
                </c:pt>
                <c:pt idx="1826">
                  <c:v>33.060647959675784</c:v>
                </c:pt>
                <c:pt idx="1827">
                  <c:v>33.019469789283882</c:v>
                </c:pt>
                <c:pt idx="1828">
                  <c:v>32.978251136836768</c:v>
                </c:pt>
                <c:pt idx="1829">
                  <c:v>32.936991928259239</c:v>
                </c:pt>
                <c:pt idx="1830">
                  <c:v>32.895692090807962</c:v>
                </c:pt>
                <c:pt idx="1831">
                  <c:v>32.854351553088591</c:v>
                </c:pt>
                <c:pt idx="1832">
                  <c:v>32.81297024507105</c:v>
                </c:pt>
                <c:pt idx="1833">
                  <c:v>32.77154809810667</c:v>
                </c:pt>
                <c:pt idx="1834">
                  <c:v>32.730085044943664</c:v>
                </c:pt>
                <c:pt idx="1835">
                  <c:v>32.688581019743779</c:v>
                </c:pt>
                <c:pt idx="1836">
                  <c:v>32.647035958098499</c:v>
                </c:pt>
                <c:pt idx="1837">
                  <c:v>32.605449797044791</c:v>
                </c:pt>
                <c:pt idx="1838">
                  <c:v>32.56382247508197</c:v>
                </c:pt>
                <c:pt idx="1839">
                  <c:v>32.522153932187116</c:v>
                </c:pt>
                <c:pt idx="1840">
                  <c:v>32.480444109831495</c:v>
                </c:pt>
                <c:pt idx="1841">
                  <c:v>32.438692950996838</c:v>
                </c:pt>
                <c:pt idx="1842">
                  <c:v>32.396900400190837</c:v>
                </c:pt>
                <c:pt idx="1843">
                  <c:v>32.355066403463802</c:v>
                </c:pt>
                <c:pt idx="1844">
                  <c:v>32.313190908423771</c:v>
                </c:pt>
                <c:pt idx="1845">
                  <c:v>32.271273864253324</c:v>
                </c:pt>
                <c:pt idx="1846">
                  <c:v>32.229315221724804</c:v>
                </c:pt>
                <c:pt idx="1847">
                  <c:v>32.18731493321642</c:v>
                </c:pt>
                <c:pt idx="1848">
                  <c:v>32.145272952727844</c:v>
                </c:pt>
                <c:pt idx="1849">
                  <c:v>32.103189235896153</c:v>
                </c:pt>
                <c:pt idx="1850">
                  <c:v>32.061063740011306</c:v>
                </c:pt>
                <c:pt idx="1851">
                  <c:v>32.018896424031745</c:v>
                </c:pt>
                <c:pt idx="1852">
                  <c:v>31.976687248599774</c:v>
                </c:pt>
                <c:pt idx="1853">
                  <c:v>31.934436176057623</c:v>
                </c:pt>
                <c:pt idx="1854">
                  <c:v>31.892143170462059</c:v>
                </c:pt>
                <c:pt idx="1855">
                  <c:v>31.84980819760025</c:v>
                </c:pt>
                <c:pt idx="1856">
                  <c:v>31.807431225004787</c:v>
                </c:pt>
                <c:pt idx="1857">
                  <c:v>31.765012221968956</c:v>
                </c:pt>
                <c:pt idx="1858">
                  <c:v>31.722551159561778</c:v>
                </c:pt>
                <c:pt idx="1859">
                  <c:v>31.680048010642889</c:v>
                </c:pt>
                <c:pt idx="1860">
                  <c:v>31.637502749877832</c:v>
                </c:pt>
                <c:pt idx="1861">
                  <c:v>31.59491535375253</c:v>
                </c:pt>
                <c:pt idx="1862">
                  <c:v>31.552285800588244</c:v>
                </c:pt>
                <c:pt idx="1863">
                  <c:v>31.509614070555966</c:v>
                </c:pt>
                <c:pt idx="1864">
                  <c:v>31.466900145691369</c:v>
                </c:pt>
                <c:pt idx="1865">
                  <c:v>31.42414400990895</c:v>
                </c:pt>
                <c:pt idx="1866">
                  <c:v>31.381345649016307</c:v>
                </c:pt>
                <c:pt idx="1867">
                  <c:v>31.338505050728806</c:v>
                </c:pt>
                <c:pt idx="1868">
                  <c:v>31.295622204683333</c:v>
                </c:pt>
                <c:pt idx="1869">
                  <c:v>31.252697102452242</c:v>
                </c:pt>
                <c:pt idx="1870">
                  <c:v>31.209729737557797</c:v>
                </c:pt>
                <c:pt idx="1871">
                  <c:v>31.166720105485357</c:v>
                </c:pt>
                <c:pt idx="1872">
                  <c:v>31.123668203697243</c:v>
                </c:pt>
                <c:pt idx="1873">
                  <c:v>31.080574031646407</c:v>
                </c:pt>
                <c:pt idx="1874">
                  <c:v>31.037437590789793</c:v>
                </c:pt>
                <c:pt idx="1875">
                  <c:v>30.994258884601606</c:v>
                </c:pt>
                <c:pt idx="1876">
                  <c:v>30.951037918586305</c:v>
                </c:pt>
                <c:pt idx="1877">
                  <c:v>30.907774700291924</c:v>
                </c:pt>
                <c:pt idx="1878">
                  <c:v>30.86446923932272</c:v>
                </c:pt>
                <c:pt idx="1879">
                  <c:v>30.821121547351886</c:v>
                </c:pt>
                <c:pt idx="1880">
                  <c:v>30.777731638134441</c:v>
                </c:pt>
                <c:pt idx="1881">
                  <c:v>30.734299527519283</c:v>
                </c:pt>
                <c:pt idx="1882">
                  <c:v>30.690825233461801</c:v>
                </c:pt>
                <c:pt idx="1883">
                  <c:v>30.647308776035821</c:v>
                </c:pt>
                <c:pt idx="1884">
                  <c:v>30.603750177445704</c:v>
                </c:pt>
                <c:pt idx="1885">
                  <c:v>30.560149462038272</c:v>
                </c:pt>
                <c:pt idx="1886">
                  <c:v>30.516506656314156</c:v>
                </c:pt>
                <c:pt idx="1887">
                  <c:v>30.472821788939516</c:v>
                </c:pt>
                <c:pt idx="1888">
                  <c:v>30.429094890757632</c:v>
                </c:pt>
                <c:pt idx="1889">
                  <c:v>30.385325994799551</c:v>
                </c:pt>
                <c:pt idx="1890">
                  <c:v>30.341515136295428</c:v>
                </c:pt>
                <c:pt idx="1891">
                  <c:v>30.297662352685379</c:v>
                </c:pt>
                <c:pt idx="1892">
                  <c:v>30.253767683629992</c:v>
                </c:pt>
                <c:pt idx="1893">
                  <c:v>30.209831171020717</c:v>
                </c:pt>
                <c:pt idx="1894">
                  <c:v>30.16585285899065</c:v>
                </c:pt>
                <c:pt idx="1895">
                  <c:v>30.121832793923961</c:v>
                </c:pt>
                <c:pt idx="1896">
                  <c:v>30.077771024466308</c:v>
                </c:pt>
                <c:pt idx="1897">
                  <c:v>30.033667601534283</c:v>
                </c:pt>
                <c:pt idx="1898">
                  <c:v>29.989522578325243</c:v>
                </c:pt>
                <c:pt idx="1899">
                  <c:v>29.945336010326432</c:v>
                </c:pt>
                <c:pt idx="1900">
                  <c:v>29.901107955324232</c:v>
                </c:pt>
                <c:pt idx="1901">
                  <c:v>29.856838473412903</c:v>
                </c:pt>
                <c:pt idx="1902">
                  <c:v>29.81252762700381</c:v>
                </c:pt>
                <c:pt idx="1903">
                  <c:v>29.768175480833463</c:v>
                </c:pt>
                <c:pt idx="1904">
                  <c:v>29.723782101972105</c:v>
                </c:pt>
                <c:pt idx="1905">
                  <c:v>29.679347559831896</c:v>
                </c:pt>
                <c:pt idx="1906">
                  <c:v>29.634871926174824</c:v>
                </c:pt>
                <c:pt idx="1907">
                  <c:v>29.590355275120107</c:v>
                </c:pt>
                <c:pt idx="1908">
                  <c:v>29.54579768315233</c:v>
                </c:pt>
                <c:pt idx="1909">
                  <c:v>29.501199229128019</c:v>
                </c:pt>
                <c:pt idx="1910">
                  <c:v>29.456559994283133</c:v>
                </c:pt>
                <c:pt idx="1911">
                  <c:v>29.411880062239909</c:v>
                </c:pt>
                <c:pt idx="1912">
                  <c:v>29.367159519013306</c:v>
                </c:pt>
                <c:pt idx="1913">
                  <c:v>29.32239845301752</c:v>
                </c:pt>
                <c:pt idx="1914">
                  <c:v>29.277596955072163</c:v>
                </c:pt>
                <c:pt idx="1915">
                  <c:v>29.232755118408136</c:v>
                </c:pt>
                <c:pt idx="1916">
                  <c:v>29.187873038673402</c:v>
                </c:pt>
                <c:pt idx="1917">
                  <c:v>29.142950813938391</c:v>
                </c:pt>
                <c:pt idx="1918">
                  <c:v>29.097988544701519</c:v>
                </c:pt>
                <c:pt idx="1919">
                  <c:v>29.052986333893656</c:v>
                </c:pt>
                <c:pt idx="1920">
                  <c:v>29.007944286883745</c:v>
                </c:pt>
                <c:pt idx="1921">
                  <c:v>28.962862511482331</c:v>
                </c:pt>
                <c:pt idx="1922">
                  <c:v>28.917741117946733</c:v>
                </c:pt>
                <c:pt idx="1923">
                  <c:v>28.872580218984673</c:v>
                </c:pt>
                <c:pt idx="1924">
                  <c:v>28.827379929758095</c:v>
                </c:pt>
                <c:pt idx="1925">
                  <c:v>28.782140367886978</c:v>
                </c:pt>
                <c:pt idx="1926">
                  <c:v>28.736861653452376</c:v>
                </c:pt>
                <c:pt idx="1927">
                  <c:v>28.691543908999805</c:v>
                </c:pt>
                <c:pt idx="1928">
                  <c:v>28.646187259541655</c:v>
                </c:pt>
                <c:pt idx="1929">
                  <c:v>28.600791832560315</c:v>
                </c:pt>
                <c:pt idx="1930">
                  <c:v>28.555357758010047</c:v>
                </c:pt>
                <c:pt idx="1931">
                  <c:v>28.509885168319343</c:v>
                </c:pt>
                <c:pt idx="1932">
                  <c:v>28.464374198392534</c:v>
                </c:pt>
                <c:pt idx="1933">
                  <c:v>28.41882498561171</c:v>
                </c:pt>
                <c:pt idx="1934">
                  <c:v>28.373237669837607</c:v>
                </c:pt>
                <c:pt idx="1935">
                  <c:v>28.327612393411066</c:v>
                </c:pt>
                <c:pt idx="1936">
                  <c:v>28.28194930115361</c:v>
                </c:pt>
                <c:pt idx="1937">
                  <c:v>28.236248540367981</c:v>
                </c:pt>
                <c:pt idx="1938">
                  <c:v>28.190510260838582</c:v>
                </c:pt>
                <c:pt idx="1939">
                  <c:v>28.144734614831531</c:v>
                </c:pt>
                <c:pt idx="1940">
                  <c:v>28.098921757094132</c:v>
                </c:pt>
                <c:pt idx="1941">
                  <c:v>28.053071844854863</c:v>
                </c:pt>
                <c:pt idx="1942">
                  <c:v>28.007185037822232</c:v>
                </c:pt>
                <c:pt idx="1943">
                  <c:v>27.961261498183863</c:v>
                </c:pt>
                <c:pt idx="1944">
                  <c:v>27.915301390605425</c:v>
                </c:pt>
                <c:pt idx="1945">
                  <c:v>27.869304882228914</c:v>
                </c:pt>
                <c:pt idx="1946">
                  <c:v>27.823272142670668</c:v>
                </c:pt>
                <c:pt idx="1947">
                  <c:v>27.777203344019963</c:v>
                </c:pt>
                <c:pt idx="1948">
                  <c:v>27.731098660835958</c:v>
                </c:pt>
                <c:pt idx="1949">
                  <c:v>27.684958270145493</c:v>
                </c:pt>
                <c:pt idx="1950">
                  <c:v>27.638782351440216</c:v>
                </c:pt>
                <c:pt idx="1951">
                  <c:v>27.592571086673438</c:v>
                </c:pt>
                <c:pt idx="1952">
                  <c:v>27.546324660256481</c:v>
                </c:pt>
                <c:pt idx="1953">
                  <c:v>27.500043259055854</c:v>
                </c:pt>
                <c:pt idx="1954">
                  <c:v>27.453727072388286</c:v>
                </c:pt>
                <c:pt idx="1955">
                  <c:v>27.407376292017254</c:v>
                </c:pt>
                <c:pt idx="1956">
                  <c:v>27.360991112148405</c:v>
                </c:pt>
                <c:pt idx="1957">
                  <c:v>27.314571729424642</c:v>
                </c:pt>
                <c:pt idx="1958">
                  <c:v>27.268118342921454</c:v>
                </c:pt>
                <c:pt idx="1959">
                  <c:v>27.221631154141626</c:v>
                </c:pt>
                <c:pt idx="1960">
                  <c:v>27.175110367009736</c:v>
                </c:pt>
                <c:pt idx="1961">
                  <c:v>27.128556187866124</c:v>
                </c:pt>
                <c:pt idx="1962">
                  <c:v>27.081968825461253</c:v>
                </c:pt>
                <c:pt idx="1963">
                  <c:v>27.035348490949367</c:v>
                </c:pt>
                <c:pt idx="1964">
                  <c:v>26.988695397881969</c:v>
                </c:pt>
                <c:pt idx="1965">
                  <c:v>26.942009762200541</c:v>
                </c:pt>
                <c:pt idx="1966">
                  <c:v>26.895291802230407</c:v>
                </c:pt>
                <c:pt idx="1967">
                  <c:v>26.84854173867253</c:v>
                </c:pt>
                <c:pt idx="1968">
                  <c:v>26.80175979459662</c:v>
                </c:pt>
                <c:pt idx="1969">
                  <c:v>26.754946195432634</c:v>
                </c:pt>
                <c:pt idx="1970">
                  <c:v>26.708101168963267</c:v>
                </c:pt>
                <c:pt idx="1971">
                  <c:v>26.661224945315265</c:v>
                </c:pt>
                <c:pt idx="1972">
                  <c:v>26.614317756951177</c:v>
                </c:pt>
                <c:pt idx="1973">
                  <c:v>26.567379838659871</c:v>
                </c:pt>
                <c:pt idx="1974">
                  <c:v>26.520411427548069</c:v>
                </c:pt>
                <c:pt idx="1975">
                  <c:v>26.473412763030666</c:v>
                </c:pt>
                <c:pt idx="1976">
                  <c:v>26.426384086821102</c:v>
                </c:pt>
                <c:pt idx="1977">
                  <c:v>26.379325642921568</c:v>
                </c:pt>
                <c:pt idx="1978">
                  <c:v>26.332237677612863</c:v>
                </c:pt>
                <c:pt idx="1979">
                  <c:v>26.285120439444256</c:v>
                </c:pt>
                <c:pt idx="1980">
                  <c:v>26.237974179222295</c:v>
                </c:pt>
                <c:pt idx="1981">
                  <c:v>26.190799150000522</c:v>
                </c:pt>
                <c:pt idx="1982">
                  <c:v>26.143595607068232</c:v>
                </c:pt>
                <c:pt idx="1983">
                  <c:v>26.096363807938722</c:v>
                </c:pt>
                <c:pt idx="1984">
                  <c:v>26.04910401233855</c:v>
                </c:pt>
                <c:pt idx="1985">
                  <c:v>26.001816482194769</c:v>
                </c:pt>
                <c:pt idx="1986">
                  <c:v>25.954501481623392</c:v>
                </c:pt>
                <c:pt idx="1987">
                  <c:v>25.907159276917106</c:v>
                </c:pt>
                <c:pt idx="1988">
                  <c:v>25.859790136532517</c:v>
                </c:pt>
                <c:pt idx="1989">
                  <c:v>25.812394331077442</c:v>
                </c:pt>
                <c:pt idx="1990">
                  <c:v>25.764972133298141</c:v>
                </c:pt>
                <c:pt idx="1991">
                  <c:v>25.717523818065452</c:v>
                </c:pt>
                <c:pt idx="1992">
                  <c:v>25.670049662362018</c:v>
                </c:pt>
                <c:pt idx="1993">
                  <c:v>25.62254994526846</c:v>
                </c:pt>
                <c:pt idx="1994">
                  <c:v>25.575024947949171</c:v>
                </c:pt>
                <c:pt idx="1995">
                  <c:v>25.527474953638226</c:v>
                </c:pt>
                <c:pt idx="1996">
                  <c:v>25.479900247625093</c:v>
                </c:pt>
                <c:pt idx="1997">
                  <c:v>25.43230111724041</c:v>
                </c:pt>
                <c:pt idx="1998">
                  <c:v>25.384677851840401</c:v>
                </c:pt>
                <c:pt idx="1999">
                  <c:v>25.337030742792791</c:v>
                </c:pt>
                <c:pt idx="2000">
                  <c:v>25.289360083460608</c:v>
                </c:pt>
                <c:pt idx="2001">
                  <c:v>25.241666169187503</c:v>
                </c:pt>
                <c:pt idx="2002">
                  <c:v>25.19394929728174</c:v>
                </c:pt>
                <c:pt idx="2003">
                  <c:v>25.146209767000521</c:v>
                </c:pt>
                <c:pt idx="2004">
                  <c:v>25.098447879533559</c:v>
                </c:pt>
                <c:pt idx="2005">
                  <c:v>25.050663937987405</c:v>
                </c:pt>
                <c:pt idx="2006">
                  <c:v>25.002858247368248</c:v>
                </c:pt>
                <c:pt idx="2007">
                  <c:v>24.955031114565912</c:v>
                </c:pt>
                <c:pt idx="2008">
                  <c:v>24.90718284833666</c:v>
                </c:pt>
                <c:pt idx="2009">
                  <c:v>24.859313759286074</c:v>
                </c:pt>
                <c:pt idx="2010">
                  <c:v>24.811424159852024</c:v>
                </c:pt>
                <c:pt idx="2011">
                  <c:v>24.763514364286991</c:v>
                </c:pt>
                <c:pt idx="2012">
                  <c:v>24.715584688640657</c:v>
                </c:pt>
                <c:pt idx="2013">
                  <c:v>24.667635450742054</c:v>
                </c:pt>
                <c:pt idx="2014">
                  <c:v>24.61966697018115</c:v>
                </c:pt>
                <c:pt idx="2015">
                  <c:v>24.571679568291465</c:v>
                </c:pt>
                <c:pt idx="2016">
                  <c:v>24.523673568130956</c:v>
                </c:pt>
                <c:pt idx="2017">
                  <c:v>24.475649294463778</c:v>
                </c:pt>
                <c:pt idx="2018">
                  <c:v>24.427607073741903</c:v>
                </c:pt>
                <c:pt idx="2019">
                  <c:v>24.379547234085621</c:v>
                </c:pt>
                <c:pt idx="2020">
                  <c:v>24.331470105265005</c:v>
                </c:pt>
                <c:pt idx="2021">
                  <c:v>24.283376018680251</c:v>
                </c:pt>
                <c:pt idx="2022">
                  <c:v>24.235265307342843</c:v>
                </c:pt>
                <c:pt idx="2023">
                  <c:v>24.187138305855676</c:v>
                </c:pt>
                <c:pt idx="2024">
                  <c:v>24.138995350393184</c:v>
                </c:pt>
                <c:pt idx="2025">
                  <c:v>24.090836778682203</c:v>
                </c:pt>
                <c:pt idx="2026">
                  <c:v>24.042662929981084</c:v>
                </c:pt>
                <c:pt idx="2027">
                  <c:v>23.994474145060188</c:v>
                </c:pt>
                <c:pt idx="2028">
                  <c:v>23.946270766181335</c:v>
                </c:pt>
                <c:pt idx="2029">
                  <c:v>23.898053137077451</c:v>
                </c:pt>
                <c:pt idx="2030">
                  <c:v>23.849821602931836</c:v>
                </c:pt>
                <c:pt idx="2031">
                  <c:v>23.801576510357783</c:v>
                </c:pt>
                <c:pt idx="2032">
                  <c:v>23.753318207377319</c:v>
                </c:pt>
                <c:pt idx="2033">
                  <c:v>23.705047043400572</c:v>
                </c:pt>
                <c:pt idx="2034">
                  <c:v>23.656763369204118</c:v>
                </c:pt>
                <c:pt idx="2035">
                  <c:v>23.608467536910844</c:v>
                </c:pt>
                <c:pt idx="2036">
                  <c:v>23.560159899967132</c:v>
                </c:pt>
                <c:pt idx="2037">
                  <c:v>23.511840813122404</c:v>
                </c:pt>
                <c:pt idx="2038">
                  <c:v>23.463510632407313</c:v>
                </c:pt>
                <c:pt idx="2039">
                  <c:v>23.415169715111595</c:v>
                </c:pt>
                <c:pt idx="2040">
                  <c:v>23.366818419762915</c:v>
                </c:pt>
                <c:pt idx="2041">
                  <c:v>23.318457106104358</c:v>
                </c:pt>
                <c:pt idx="2042">
                  <c:v>23.270086135072535</c:v>
                </c:pt>
                <c:pt idx="2043">
                  <c:v>23.221705868775658</c:v>
                </c:pt>
                <c:pt idx="2044">
                  <c:v>23.1733166704708</c:v>
                </c:pt>
                <c:pt idx="2045">
                  <c:v>23.124918904542191</c:v>
                </c:pt>
                <c:pt idx="2046">
                  <c:v>23.076512936477997</c:v>
                </c:pt>
                <c:pt idx="2047">
                  <c:v>23.028099132848677</c:v>
                </c:pt>
                <c:pt idx="2048">
                  <c:v>22.979677861283374</c:v>
                </c:pt>
                <c:pt idx="2049">
                  <c:v>22.931249490447968</c:v>
                </c:pt>
                <c:pt idx="2050">
                  <c:v>22.882814390021814</c:v>
                </c:pt>
                <c:pt idx="2051">
                  <c:v>22.834372930675229</c:v>
                </c:pt>
                <c:pt idx="2052">
                  <c:v>22.78592548404616</c:v>
                </c:pt>
                <c:pt idx="2053">
                  <c:v>22.737472422717335</c:v>
                </c:pt>
                <c:pt idx="2054">
                  <c:v>22.689014120193146</c:v>
                </c:pt>
                <c:pt idx="2055">
                  <c:v>22.640550950876449</c:v>
                </c:pt>
                <c:pt idx="2056">
                  <c:v>22.592083290045501</c:v>
                </c:pt>
                <c:pt idx="2057">
                  <c:v>22.543611513830179</c:v>
                </c:pt>
                <c:pt idx="2058">
                  <c:v>22.495135999189252</c:v>
                </c:pt>
                <c:pt idx="2059">
                  <c:v>22.446657123886425</c:v>
                </c:pt>
                <c:pt idx="2060">
                  <c:v>22.39817526646717</c:v>
                </c:pt>
                <c:pt idx="2061">
                  <c:v>22.349690806235124</c:v>
                </c:pt>
                <c:pt idx="2062">
                  <c:v>22.30120412322848</c:v>
                </c:pt>
                <c:pt idx="2063">
                  <c:v>22.252715598196524</c:v>
                </c:pt>
                <c:pt idx="2064">
                  <c:v>22.204225612575538</c:v>
                </c:pt>
                <c:pt idx="2065">
                  <c:v>22.155734548465958</c:v>
                </c:pt>
                <c:pt idx="2066">
                  <c:v>22.107242788607813</c:v>
                </c:pt>
                <c:pt idx="2067">
                  <c:v>22.058750716357281</c:v>
                </c:pt>
                <c:pt idx="2068">
                  <c:v>22.01025871566295</c:v>
                </c:pt>
                <c:pt idx="2069">
                  <c:v>21.961767171042233</c:v>
                </c:pt>
                <c:pt idx="2070">
                  <c:v>21.913276467556745</c:v>
                </c:pt>
                <c:pt idx="2071">
                  <c:v>21.864786990789575</c:v>
                </c:pt>
                <c:pt idx="2072">
                  <c:v>21.816299126820443</c:v>
                </c:pt>
                <c:pt idx="2073">
                  <c:v>21.767813262202274</c:v>
                </c:pt>
                <c:pt idx="2074">
                  <c:v>21.7193297839375</c:v>
                </c:pt>
                <c:pt idx="2075">
                  <c:v>21.670849079453603</c:v>
                </c:pt>
                <c:pt idx="2076">
                  <c:v>21.622371536579735</c:v>
                </c:pt>
                <c:pt idx="2077">
                  <c:v>21.573897543522396</c:v>
                </c:pt>
                <c:pt idx="2078">
                  <c:v>21.525427488842194</c:v>
                </c:pt>
                <c:pt idx="2079">
                  <c:v>21.476961761429138</c:v>
                </c:pt>
                <c:pt idx="2080">
                  <c:v>21.428500750479241</c:v>
                </c:pt>
                <c:pt idx="2081">
                  <c:v>21.380044845470621</c:v>
                </c:pt>
                <c:pt idx="2082">
                  <c:v>21.331594436139618</c:v>
                </c:pt>
                <c:pt idx="2083">
                  <c:v>21.283149912456949</c:v>
                </c:pt>
                <c:pt idx="2084">
                  <c:v>21.234711664603804</c:v>
                </c:pt>
                <c:pt idx="2085">
                  <c:v>21.186280082948251</c:v>
                </c:pt>
                <c:pt idx="2086">
                  <c:v>21.137855558021421</c:v>
                </c:pt>
                <c:pt idx="2087">
                  <c:v>21.089438480493584</c:v>
                </c:pt>
                <c:pt idx="2088">
                  <c:v>21.041029241150703</c:v>
                </c:pt>
                <c:pt idx="2089">
                  <c:v>20.992628230870906</c:v>
                </c:pt>
                <c:pt idx="2090">
                  <c:v>20.944235840600342</c:v>
                </c:pt>
                <c:pt idx="2091">
                  <c:v>20.895852461330339</c:v>
                </c:pt>
                <c:pt idx="2092">
                  <c:v>20.847478484073072</c:v>
                </c:pt>
                <c:pt idx="2093">
                  <c:v>20.799114299838863</c:v>
                </c:pt>
                <c:pt idx="2094">
                  <c:v>20.750760299612434</c:v>
                </c:pt>
                <c:pt idx="2095">
                  <c:v>20.702416874329334</c:v>
                </c:pt>
                <c:pt idx="2096">
                  <c:v>20.654084414853028</c:v>
                </c:pt>
                <c:pt idx="2097">
                  <c:v>20.605763311951439</c:v>
                </c:pt>
                <c:pt idx="2098">
                  <c:v>20.557453956273793</c:v>
                </c:pt>
                <c:pt idx="2099">
                  <c:v>20.509156738327711</c:v>
                </c:pt>
                <c:pt idx="2100">
                  <c:v>20.460872048455869</c:v>
                </c:pt>
                <c:pt idx="2101">
                  <c:v>20.412600276813365</c:v>
                </c:pt>
                <c:pt idx="2102">
                  <c:v>20.364341813344691</c:v>
                </c:pt>
                <c:pt idx="2103">
                  <c:v>20.316097047760838</c:v>
                </c:pt>
                <c:pt idx="2104">
                  <c:v>20.267866369516891</c:v>
                </c:pt>
                <c:pt idx="2105">
                  <c:v>20.219650167788995</c:v>
                </c:pt>
                <c:pt idx="2106">
                  <c:v>20.171448831452317</c:v>
                </c:pt>
                <c:pt idx="2107">
                  <c:v>20.123262749058423</c:v>
                </c:pt>
                <c:pt idx="2108">
                  <c:v>20.075092308812486</c:v>
                </c:pt>
                <c:pt idx="2109">
                  <c:v>20.026937898551932</c:v>
                </c:pt>
                <c:pt idx="2110">
                  <c:v>19.978799905723616</c:v>
                </c:pt>
                <c:pt idx="2111">
                  <c:v>19.930678717362088</c:v>
                </c:pt>
                <c:pt idx="2112">
                  <c:v>19.882574720067588</c:v>
                </c:pt>
                <c:pt idx="2113">
                  <c:v>19.834488299984361</c:v>
                </c:pt>
                <c:pt idx="2114">
                  <c:v>19.78641984277882</c:v>
                </c:pt>
                <c:pt idx="2115">
                  <c:v>19.738369733618192</c:v>
                </c:pt>
                <c:pt idx="2116">
                  <c:v>19.690338357148892</c:v>
                </c:pt>
                <c:pt idx="2117">
                  <c:v>19.642326097475252</c:v>
                </c:pt>
                <c:pt idx="2118">
                  <c:v>19.594333338138409</c:v>
                </c:pt>
                <c:pt idx="2119">
                  <c:v>19.54636046209523</c:v>
                </c:pt>
                <c:pt idx="2120">
                  <c:v>19.498407851697159</c:v>
                </c:pt>
                <c:pt idx="2121">
                  <c:v>19.450475888669899</c:v>
                </c:pt>
                <c:pt idx="2122">
                  <c:v>19.402564954092306</c:v>
                </c:pt>
                <c:pt idx="2123">
                  <c:v>19.354675428376428</c:v>
                </c:pt>
                <c:pt idx="2124">
                  <c:v>19.306807691246256</c:v>
                </c:pt>
                <c:pt idx="2125">
                  <c:v>19.258962121718803</c:v>
                </c:pt>
                <c:pt idx="2126">
                  <c:v>19.211139098082629</c:v>
                </c:pt>
                <c:pt idx="2127">
                  <c:v>19.163338997879158</c:v>
                </c:pt>
                <c:pt idx="2128">
                  <c:v>19.11556219788233</c:v>
                </c:pt>
                <c:pt idx="2129">
                  <c:v>19.067809074078792</c:v>
                </c:pt>
                <c:pt idx="2130">
                  <c:v>19.020080001649358</c:v>
                </c:pt>
                <c:pt idx="2131">
                  <c:v>18.972375354948994</c:v>
                </c:pt>
                <c:pt idx="2132">
                  <c:v>18.924695507487865</c:v>
                </c:pt>
                <c:pt idx="2133">
                  <c:v>18.877040831912872</c:v>
                </c:pt>
                <c:pt idx="2134">
                  <c:v>18.829411699988245</c:v>
                </c:pt>
                <c:pt idx="2135">
                  <c:v>18.781808482577709</c:v>
                </c:pt>
                <c:pt idx="2136">
                  <c:v>18.734231549625719</c:v>
                </c:pt>
                <c:pt idx="2137">
                  <c:v>18.686681270139079</c:v>
                </c:pt>
                <c:pt idx="2138">
                  <c:v>18.639158012169375</c:v>
                </c:pt>
                <c:pt idx="2139">
                  <c:v>18.591662142795251</c:v>
                </c:pt>
                <c:pt idx="2140">
                  <c:v>18.544194028104261</c:v>
                </c:pt>
                <c:pt idx="2141">
                  <c:v>18.496754033175616</c:v>
                </c:pt>
                <c:pt idx="2142">
                  <c:v>18.449342522063684</c:v>
                </c:pt>
                <c:pt idx="2143">
                  <c:v>18.401959857779843</c:v>
                </c:pt>
                <c:pt idx="2144">
                  <c:v>18.354606402276431</c:v>
                </c:pt>
                <c:pt idx="2145">
                  <c:v>18.307282516429993</c:v>
                </c:pt>
                <c:pt idx="2146">
                  <c:v>18.259988560024713</c:v>
                </c:pt>
                <c:pt idx="2147">
                  <c:v>18.212724891736407</c:v>
                </c:pt>
                <c:pt idx="2148">
                  <c:v>18.16549186911649</c:v>
                </c:pt>
                <c:pt idx="2149">
                  <c:v>18.118289848576158</c:v>
                </c:pt>
                <c:pt idx="2150">
                  <c:v>18.071119185370936</c:v>
                </c:pt>
                <c:pt idx="2151">
                  <c:v>18.023980233585529</c:v>
                </c:pt>
                <c:pt idx="2152">
                  <c:v>17.976873346118307</c:v>
                </c:pt>
                <c:pt idx="2153">
                  <c:v>17.929798874666879</c:v>
                </c:pt>
                <c:pt idx="2154">
                  <c:v>17.882757169713241</c:v>
                </c:pt>
                <c:pt idx="2155">
                  <c:v>17.835748580509289</c:v>
                </c:pt>
                <c:pt idx="2156">
                  <c:v>17.788773455062842</c:v>
                </c:pt>
                <c:pt idx="2157">
                  <c:v>17.741832140123961</c:v>
                </c:pt>
                <c:pt idx="2158">
                  <c:v>17.694924981170551</c:v>
                </c:pt>
                <c:pt idx="2159">
                  <c:v>17.648052322395589</c:v>
                </c:pt>
                <c:pt idx="2160">
                  <c:v>17.601214506693434</c:v>
                </c:pt>
                <c:pt idx="2161">
                  <c:v>17.554411875647467</c:v>
                </c:pt>
                <c:pt idx="2162">
                  <c:v>17.507644769516595</c:v>
                </c:pt>
                <c:pt idx="2163">
                  <c:v>17.460913527223564</c:v>
                </c:pt>
                <c:pt idx="2164">
                  <c:v>17.414218486342328</c:v>
                </c:pt>
                <c:pt idx="2165">
                  <c:v>17.367559983086043</c:v>
                </c:pt>
                <c:pt idx="2166">
                  <c:v>17.320938352295784</c:v>
                </c:pt>
                <c:pt idx="2167">
                  <c:v>17.274353927428685</c:v>
                </c:pt>
                <c:pt idx="2168">
                  <c:v>17.227807040547034</c:v>
                </c:pt>
                <c:pt idx="2169">
                  <c:v>17.18129802230726</c:v>
                </c:pt>
                <c:pt idx="2170">
                  <c:v>17.134827201949335</c:v>
                </c:pt>
                <c:pt idx="2171">
                  <c:v>17.088394907286371</c:v>
                </c:pt>
                <c:pt idx="2172">
                  <c:v>17.042001464694742</c:v>
                </c:pt>
                <c:pt idx="2173">
                  <c:v>16.995647199103637</c:v>
                </c:pt>
                <c:pt idx="2174">
                  <c:v>16.949332433986424</c:v>
                </c:pt>
                <c:pt idx="2175">
                  <c:v>16.903057491350612</c:v>
                </c:pt>
                <c:pt idx="2176">
                  <c:v>16.856822691729121</c:v>
                </c:pt>
                <c:pt idx="2177">
                  <c:v>16.810628354171694</c:v>
                </c:pt>
                <c:pt idx="2178">
                  <c:v>16.764474796236232</c:v>
                </c:pt>
                <c:pt idx="2179">
                  <c:v>16.718362333980686</c:v>
                </c:pt>
                <c:pt idx="2180">
                  <c:v>16.672291281955385</c:v>
                </c:pt>
                <c:pt idx="2181">
                  <c:v>16.626261953195179</c:v>
                </c:pt>
                <c:pt idx="2182">
                  <c:v>16.580274659212396</c:v>
                </c:pt>
                <c:pt idx="2183">
                  <c:v>16.534329709989471</c:v>
                </c:pt>
                <c:pt idx="2184">
                  <c:v>16.488427413972573</c:v>
                </c:pt>
                <c:pt idx="2185">
                  <c:v>16.442568078065246</c:v>
                </c:pt>
                <c:pt idx="2186">
                  <c:v>16.396752007621821</c:v>
                </c:pt>
                <c:pt idx="2187">
                  <c:v>16.350979506441934</c:v>
                </c:pt>
                <c:pt idx="2188">
                  <c:v>16.305250876764845</c:v>
                </c:pt>
                <c:pt idx="2189">
                  <c:v>16.259566419264427</c:v>
                </c:pt>
                <c:pt idx="2190">
                  <c:v>16.213926433043863</c:v>
                </c:pt>
                <c:pt idx="2191">
                  <c:v>16.168331215631376</c:v>
                </c:pt>
                <c:pt idx="2192">
                  <c:v>16.122781062975523</c:v>
                </c:pt>
                <c:pt idx="2193">
                  <c:v>16.077276269441363</c:v>
                </c:pt>
                <c:pt idx="2194">
                  <c:v>16.031817127806921</c:v>
                </c:pt>
                <c:pt idx="2195">
                  <c:v>15.986403929259041</c:v>
                </c:pt>
                <c:pt idx="2196">
                  <c:v>15.941036963391248</c:v>
                </c:pt>
                <c:pt idx="2197">
                  <c:v>15.895716518200317</c:v>
                </c:pt>
                <c:pt idx="2198">
                  <c:v>15.850442880083776</c:v>
                </c:pt>
                <c:pt idx="2199">
                  <c:v>15.805216333837809</c:v>
                </c:pt>
                <c:pt idx="2200">
                  <c:v>15.760037162655312</c:v>
                </c:pt>
                <c:pt idx="2201">
                  <c:v>15.714905648124684</c:v>
                </c:pt>
                <c:pt idx="2202">
                  <c:v>15.669822070227951</c:v>
                </c:pt>
                <c:pt idx="2203">
                  <c:v>15.624786707340348</c:v>
                </c:pt>
                <c:pt idx="2204">
                  <c:v>15.579799836229073</c:v>
                </c:pt>
                <c:pt idx="2205">
                  <c:v>15.534861732053711</c:v>
                </c:pt>
                <c:pt idx="2206">
                  <c:v>15.489972668365599</c:v>
                </c:pt>
                <c:pt idx="2207">
                  <c:v>15.445132917108511</c:v>
                </c:pt>
                <c:pt idx="2208">
                  <c:v>15.400342748618833</c:v>
                </c:pt>
                <c:pt idx="2209">
                  <c:v>15.355602431627204</c:v>
                </c:pt>
                <c:pt idx="2210">
                  <c:v>15.310912233258859</c:v>
                </c:pt>
                <c:pt idx="2211">
                  <c:v>15.266272419036149</c:v>
                </c:pt>
                <c:pt idx="2212">
                  <c:v>15.221683252879441</c:v>
                </c:pt>
                <c:pt idx="2213">
                  <c:v>15.177144997110085</c:v>
                </c:pt>
                <c:pt idx="2214">
                  <c:v>15.132657912452657</c:v>
                </c:pt>
                <c:pt idx="2215">
                  <c:v>15.088222258037678</c:v>
                </c:pt>
                <c:pt idx="2216">
                  <c:v>15.043838291404626</c:v>
                </c:pt>
                <c:pt idx="2217">
                  <c:v>14.999506268506206</c:v>
                </c:pt>
                <c:pt idx="2218">
                  <c:v>14.955226443710925</c:v>
                </c:pt>
                <c:pt idx="2219">
                  <c:v>14.910999069808291</c:v>
                </c:pt>
                <c:pt idx="2220">
                  <c:v>14.866824398012277</c:v>
                </c:pt>
                <c:pt idx="2221">
                  <c:v>14.822702677966944</c:v>
                </c:pt>
                <c:pt idx="2222">
                  <c:v>14.77863415775078</c:v>
                </c:pt>
                <c:pt idx="2223">
                  <c:v>14.734619083882354</c:v>
                </c:pt>
                <c:pt idx="2224">
                  <c:v>14.690657701326247</c:v>
                </c:pt>
                <c:pt idx="2225">
                  <c:v>14.646750253498462</c:v>
                </c:pt>
                <c:pt idx="2226">
                  <c:v>14.602896982273032</c:v>
                </c:pt>
                <c:pt idx="2227">
                  <c:v>14.559098127989103</c:v>
                </c:pt>
                <c:pt idx="2228">
                  <c:v>14.515353929457023</c:v>
                </c:pt>
                <c:pt idx="2229">
                  <c:v>14.471664623966145</c:v>
                </c:pt>
                <c:pt idx="2230">
                  <c:v>14.428030447292313</c:v>
                </c:pt>
                <c:pt idx="2231">
                  <c:v>14.384451633705604</c:v>
                </c:pt>
                <c:pt idx="2232">
                  <c:v>14.340928415978736</c:v>
                </c:pt>
                <c:pt idx="2233">
                  <c:v>14.297461025395283</c:v>
                </c:pt>
                <c:pt idx="2234">
                  <c:v>14.254049691758974</c:v>
                </c:pt>
                <c:pt idx="2235">
                  <c:v>14.210694643402054</c:v>
                </c:pt>
                <c:pt idx="2236">
                  <c:v>14.167396107195625</c:v>
                </c:pt>
                <c:pt idx="2237">
                  <c:v>14.12415430855868</c:v>
                </c:pt>
                <c:pt idx="2238">
                  <c:v>14.080969471468608</c:v>
                </c:pt>
                <c:pt idx="2239">
                  <c:v>14.037841818471124</c:v>
                </c:pt>
                <c:pt idx="2240">
                  <c:v>13.994771570691567</c:v>
                </c:pt>
                <c:pt idx="2241">
                  <c:v>13.951758947844962</c:v>
                </c:pt>
                <c:pt idx="2242">
                  <c:v>13.908804168248414</c:v>
                </c:pt>
                <c:pt idx="2243">
                  <c:v>13.86590744883163</c:v>
                </c:pt>
                <c:pt idx="2244">
                  <c:v>13.823069005149549</c:v>
                </c:pt>
                <c:pt idx="2245">
                  <c:v>13.780289051394094</c:v>
                </c:pt>
                <c:pt idx="2246">
                  <c:v>13.737567800406833</c:v>
                </c:pt>
                <c:pt idx="2247">
                  <c:v>13.694905463691743</c:v>
                </c:pt>
                <c:pt idx="2248">
                  <c:v>13.652302251428248</c:v>
                </c:pt>
                <c:pt idx="2249">
                  <c:v>13.609758372484775</c:v>
                </c:pt>
                <c:pt idx="2250">
                  <c:v>13.567274034431854</c:v>
                </c:pt>
                <c:pt idx="2251">
                  <c:v>13.524849443556981</c:v>
                </c:pt>
                <c:pt idx="2252">
                  <c:v>13.482484804877981</c:v>
                </c:pt>
                <c:pt idx="2253">
                  <c:v>13.440180322157955</c:v>
                </c:pt>
                <c:pt idx="2254">
                  <c:v>13.397936197920234</c:v>
                </c:pt>
                <c:pt idx="2255">
                  <c:v>13.355752633463279</c:v>
                </c:pt>
                <c:pt idx="2256">
                  <c:v>13.31362982887609</c:v>
                </c:pt>
                <c:pt idx="2257">
                  <c:v>13.271567983053977</c:v>
                </c:pt>
                <c:pt idx="2258">
                  <c:v>13.229567293714462</c:v>
                </c:pt>
                <c:pt idx="2259">
                  <c:v>13.187627957413481</c:v>
                </c:pt>
                <c:pt idx="2260">
                  <c:v>13.14575016956198</c:v>
                </c:pt>
                <c:pt idx="2261">
                  <c:v>13.103934124442889</c:v>
                </c:pt>
                <c:pt idx="2262">
                  <c:v>13.062180015227645</c:v>
                </c:pt>
                <c:pt idx="2263">
                  <c:v>13.020488033994383</c:v>
                </c:pt>
                <c:pt idx="2264">
                  <c:v>12.978858371744451</c:v>
                </c:pt>
                <c:pt idx="2265">
                  <c:v>12.937291218421446</c:v>
                </c:pt>
                <c:pt idx="2266">
                  <c:v>12.895786762928648</c:v>
                </c:pt>
                <c:pt idx="2267">
                  <c:v>12.85434519314766</c:v>
                </c:pt>
                <c:pt idx="2268">
                  <c:v>12.812966695956989</c:v>
                </c:pt>
                <c:pt idx="2269">
                  <c:v>12.771651457251142</c:v>
                </c:pt>
                <c:pt idx="2270">
                  <c:v>12.730399661959789</c:v>
                </c:pt>
                <c:pt idx="2271">
                  <c:v>12.689211494067255</c:v>
                </c:pt>
                <c:pt idx="2272">
                  <c:v>12.648087136632121</c:v>
                </c:pt>
                <c:pt idx="2273">
                  <c:v>12.607026771807156</c:v>
                </c:pt>
                <c:pt idx="2274">
                  <c:v>12.566030580859902</c:v>
                </c:pt>
                <c:pt idx="2275">
                  <c:v>12.525098744192826</c:v>
                </c:pt>
                <c:pt idx="2276">
                  <c:v>12.484231441364127</c:v>
                </c:pt>
                <c:pt idx="2277">
                  <c:v>12.443428851108697</c:v>
                </c:pt>
                <c:pt idx="2278">
                  <c:v>12.402691151359427</c:v>
                </c:pt>
                <c:pt idx="2279">
                  <c:v>12.362018519268624</c:v>
                </c:pt>
                <c:pt idx="2280">
                  <c:v>12.321411131229567</c:v>
                </c:pt>
                <c:pt idx="2281">
                  <c:v>12.280869162898441</c:v>
                </c:pt>
                <c:pt idx="2282">
                  <c:v>12.240392789217044</c:v>
                </c:pt>
                <c:pt idx="2283">
                  <c:v>12.199982184434472</c:v>
                </c:pt>
                <c:pt idx="2284">
                  <c:v>12.15963752213006</c:v>
                </c:pt>
                <c:pt idx="2285">
                  <c:v>12.119358975236436</c:v>
                </c:pt>
                <c:pt idx="2286">
                  <c:v>12.079146716062052</c:v>
                </c:pt>
                <c:pt idx="2287">
                  <c:v>12.039000916315231</c:v>
                </c:pt>
                <c:pt idx="2288">
                  <c:v>11.998921747127152</c:v>
                </c:pt>
                <c:pt idx="2289">
                  <c:v>11.958909379075788</c:v>
                </c:pt>
                <c:pt idx="2290">
                  <c:v>11.918963982209958</c:v>
                </c:pt>
                <c:pt idx="2291">
                  <c:v>11.879085726073386</c:v>
                </c:pt>
                <c:pt idx="2292">
                  <c:v>11.839274779729141</c:v>
                </c:pt>
                <c:pt idx="2293">
                  <c:v>11.79953131178425</c:v>
                </c:pt>
                <c:pt idx="2294">
                  <c:v>11.759855490414445</c:v>
                </c:pt>
                <c:pt idx="2295">
                  <c:v>11.720247483389548</c:v>
                </c:pt>
                <c:pt idx="2296">
                  <c:v>11.680707458098212</c:v>
                </c:pt>
                <c:pt idx="2297">
                  <c:v>11.641235581573564</c:v>
                </c:pt>
                <c:pt idx="2298">
                  <c:v>11.60183202051908</c:v>
                </c:pt>
                <c:pt idx="2299">
                  <c:v>11.562496941333887</c:v>
                </c:pt>
                <c:pt idx="2300">
                  <c:v>11.523230510139268</c:v>
                </c:pt>
                <c:pt idx="2301">
                  <c:v>11.484032892804724</c:v>
                </c:pt>
                <c:pt idx="2302">
                  <c:v>11.444904254974194</c:v>
                </c:pt>
                <c:pt idx="2303">
                  <c:v>11.40584476209307</c:v>
                </c:pt>
                <c:pt idx="2304">
                  <c:v>11.366854579434502</c:v>
                </c:pt>
                <c:pt idx="2305">
                  <c:v>11.327933872126732</c:v>
                </c:pt>
                <c:pt idx="2306">
                  <c:v>11.289082805180222</c:v>
                </c:pt>
                <c:pt idx="2307">
                  <c:v>11.250301543514688</c:v>
                </c:pt>
                <c:pt idx="2308">
                  <c:v>11.211590251986737</c:v>
                </c:pt>
                <c:pt idx="2309">
                  <c:v>11.172949095417978</c:v>
                </c:pt>
                <c:pt idx="2310">
                  <c:v>11.134378238622203</c:v>
                </c:pt>
                <c:pt idx="2311">
                  <c:v>11.095877846433769</c:v>
                </c:pt>
                <c:pt idx="2312">
                  <c:v>11.057448083735892</c:v>
                </c:pt>
                <c:pt idx="2313">
                  <c:v>11.019089115488811</c:v>
                </c:pt>
                <c:pt idx="2314">
                  <c:v>10.980801106758413</c:v>
                </c:pt>
                <c:pt idx="2315">
                  <c:v>10.942584222744777</c:v>
                </c:pt>
                <c:pt idx="2316">
                  <c:v>10.904438628811256</c:v>
                </c:pt>
                <c:pt idx="2317">
                  <c:v>10.866364490513369</c:v>
                </c:pt>
                <c:pt idx="2318">
                  <c:v>10.828361973628054</c:v>
                </c:pt>
                <c:pt idx="2319">
                  <c:v>10.79043124418266</c:v>
                </c:pt>
                <c:pt idx="2320">
                  <c:v>10.752572468484924</c:v>
                </c:pt>
                <c:pt idx="2321">
                  <c:v>10.714785813152139</c:v>
                </c:pt>
                <c:pt idx="2322">
                  <c:v>10.677071445141554</c:v>
                </c:pt>
                <c:pt idx="2323">
                  <c:v>10.639429531779269</c:v>
                </c:pt>
                <c:pt idx="2324">
                  <c:v>10.601860240791293</c:v>
                </c:pt>
                <c:pt idx="2325">
                  <c:v>10.564363740333199</c:v>
                </c:pt>
                <c:pt idx="2326">
                  <c:v>10.526940199020679</c:v>
                </c:pt>
                <c:pt idx="2327">
                  <c:v>10.489589785959993</c:v>
                </c:pt>
                <c:pt idx="2328">
                  <c:v>10.452312670778475</c:v>
                </c:pt>
                <c:pt idx="2329">
                  <c:v>10.415109023655511</c:v>
                </c:pt>
                <c:pt idx="2330">
                  <c:v>10.37797901535323</c:v>
                </c:pt>
                <c:pt idx="2331">
                  <c:v>10.340922817247485</c:v>
                </c:pt>
                <c:pt idx="2332">
                  <c:v>10.303940601359212</c:v>
                </c:pt>
                <c:pt idx="2333">
                  <c:v>10.267032540385708</c:v>
                </c:pt>
                <c:pt idx="2334">
                  <c:v>10.230198807731657</c:v>
                </c:pt>
                <c:pt idx="2335">
                  <c:v>10.193439577540973</c:v>
                </c:pt>
                <c:pt idx="2336">
                  <c:v>10.156755024728598</c:v>
                </c:pt>
                <c:pt idx="2337">
                  <c:v>10.120145325011924</c:v>
                </c:pt>
                <c:pt idx="2338">
                  <c:v>10.08361065494279</c:v>
                </c:pt>
                <c:pt idx="2339">
                  <c:v>10.04715119193955</c:v>
                </c:pt>
                <c:pt idx="2340">
                  <c:v>10.010767114319094</c:v>
                </c:pt>
                <c:pt idx="2341">
                  <c:v>9.9744586013292071</c:v>
                </c:pt>
                <c:pt idx="2342">
                  <c:v>9.9382258331808373</c:v>
                </c:pt>
                <c:pt idx="2343">
                  <c:v>9.9020689910805668</c:v>
                </c:pt>
                <c:pt idx="2344">
                  <c:v>9.8659882572631226</c:v>
                </c:pt>
                <c:pt idx="2345">
                  <c:v>9.8299838150240841</c:v>
                </c:pt>
                <c:pt idx="2346">
                  <c:v>9.7940558487527216</c:v>
                </c:pt>
                <c:pt idx="2347">
                  <c:v>9.758204543964883</c:v>
                </c:pt>
                <c:pt idx="2348">
                  <c:v>9.7224300873357592</c:v>
                </c:pt>
                <c:pt idx="2349">
                  <c:v>9.6867326667332811</c:v>
                </c:pt>
                <c:pt idx="2350">
                  <c:v>9.6511124712509986</c:v>
                </c:pt>
                <c:pt idx="2351">
                  <c:v>9.6155696912418875</c:v>
                </c:pt>
                <c:pt idx="2352">
                  <c:v>9.5801045183508506</c:v>
                </c:pt>
                <c:pt idx="2353">
                  <c:v>9.5447171455491002</c:v>
                </c:pt>
                <c:pt idx="2354">
                  <c:v>9.5094077671672608</c:v>
                </c:pt>
                <c:pt idx="2355">
                  <c:v>9.4741765789291179</c:v>
                </c:pt>
                <c:pt idx="2356">
                  <c:v>9.4390237779852981</c:v>
                </c:pt>
                <c:pt idx="2357">
                  <c:v>9.4039495629474867</c:v>
                </c:pt>
                <c:pt idx="2358">
                  <c:v>9.3689541339216902</c:v>
                </c:pt>
                <c:pt idx="2359">
                  <c:v>9.334037692543081</c:v>
                </c:pt>
                <c:pt idx="2360">
                  <c:v>9.299200442009397</c:v>
                </c:pt>
                <c:pt idx="2361">
                  <c:v>9.264442587115532</c:v>
                </c:pt>
                <c:pt idx="2362">
                  <c:v>9.2297643342878093</c:v>
                </c:pt>
                <c:pt idx="2363">
                  <c:v>9.1951658916181014</c:v>
                </c:pt>
                <c:pt idx="2364">
                  <c:v>9.1606474688987252</c:v>
                </c:pt>
                <c:pt idx="2365">
                  <c:v>9.1262092776564057</c:v>
                </c:pt>
                <c:pt idx="2366">
                  <c:v>9.0918515311872827</c:v>
                </c:pt>
                <c:pt idx="2367">
                  <c:v>9.0575744445916548</c:v>
                </c:pt>
                <c:pt idx="2368">
                  <c:v>9.0233782348084262</c:v>
                </c:pt>
                <c:pt idx="2369">
                  <c:v>8.9892631206500742</c:v>
                </c:pt>
                <c:pt idx="2370">
                  <c:v>8.9552293228379156</c:v>
                </c:pt>
                <c:pt idx="2371">
                  <c:v>8.9212770640364099</c:v>
                </c:pt>
                <c:pt idx="2372">
                  <c:v>8.887406568888931</c:v>
                </c:pt>
                <c:pt idx="2373">
                  <c:v>8.8536180640523163</c:v>
                </c:pt>
                <c:pt idx="2374">
                  <c:v>8.8199117782325374</c:v>
                </c:pt>
                <c:pt idx="2375">
                  <c:v>8.7862879422198787</c:v>
                </c:pt>
                <c:pt idx="2376">
                  <c:v>8.752746788923977</c:v>
                </c:pt>
                <c:pt idx="2377">
                  <c:v>8.7192885534093314</c:v>
                </c:pt>
                <c:pt idx="2378">
                  <c:v>8.6859134729313876</c:v>
                </c:pt>
                <c:pt idx="2379">
                  <c:v>8.6526217869713715</c:v>
                </c:pt>
                <c:pt idx="2380">
                  <c:v>8.6194137372718753</c:v>
                </c:pt>
                <c:pt idx="2381">
                  <c:v>8.5862895678731768</c:v>
                </c:pt>
                <c:pt idx="2382">
                  <c:v>8.5532495251484058</c:v>
                </c:pt>
                <c:pt idx="2383">
                  <c:v>8.520293857839679</c:v>
                </c:pt>
                <c:pt idx="2384">
                  <c:v>8.4874228170934902</c:v>
                </c:pt>
                <c:pt idx="2385">
                  <c:v>8.4546366564971578</c:v>
                </c:pt>
                <c:pt idx="2386">
                  <c:v>8.4219356321146037</c:v>
                </c:pt>
                <c:pt idx="2387">
                  <c:v>8.389320002522302</c:v>
                </c:pt>
                <c:pt idx="2388">
                  <c:v>8.3567900288451504</c:v>
                </c:pt>
                <c:pt idx="2389">
                  <c:v>8.3243459747934239</c:v>
                </c:pt>
                <c:pt idx="2390">
                  <c:v>8.2919881066978913</c:v>
                </c:pt>
                <c:pt idx="2391">
                  <c:v>8.259716693546622</c:v>
                </c:pt>
                <c:pt idx="2392">
                  <c:v>8.2275320070213684</c:v>
                </c:pt>
                <c:pt idx="2393">
                  <c:v>8.1954343215337655</c:v>
                </c:pt>
                <c:pt idx="2394">
                  <c:v>8.1634239142614362</c:v>
                </c:pt>
                <c:pt idx="2395">
                  <c:v>8.131501065184862</c:v>
                </c:pt>
                <c:pt idx="2396">
                  <c:v>8.099666057123498</c:v>
                </c:pt>
                <c:pt idx="2397">
                  <c:v>8.0679191757725608</c:v>
                </c:pt>
                <c:pt idx="2398">
                  <c:v>8.0362607097393592</c:v>
                </c:pt>
                <c:pt idx="2399">
                  <c:v>8.0046909505799047</c:v>
                </c:pt>
                <c:pt idx="2400">
                  <c:v>7.9732101928358112</c:v>
                </c:pt>
                <c:pt idx="2401">
                  <c:v>7.9418187340703819</c:v>
                </c:pt>
                <c:pt idx="2402">
                  <c:v>7.9105168749059738</c:v>
                </c:pt>
                <c:pt idx="2403">
                  <c:v>7.8793049190601163</c:v>
                </c:pt>
                <c:pt idx="2404">
                  <c:v>7.848183173382778</c:v>
                </c:pt>
                <c:pt idx="2405">
                  <c:v>7.817151947892734</c:v>
                </c:pt>
                <c:pt idx="2406">
                  <c:v>7.7862115558144129</c:v>
                </c:pt>
                <c:pt idx="2407">
                  <c:v>7.7553623136149845</c:v>
                </c:pt>
                <c:pt idx="2408">
                  <c:v>7.7246045410410584</c:v>
                </c:pt>
                <c:pt idx="2409">
                  <c:v>7.6939385611554636</c:v>
                </c:pt>
                <c:pt idx="2410">
                  <c:v>7.6633647003739727</c:v>
                </c:pt>
                <c:pt idx="2411">
                  <c:v>7.6328832885026552</c:v>
                </c:pt>
                <c:pt idx="2412">
                  <c:v>7.6024946587742281</c:v>
                </c:pt>
                <c:pt idx="2413">
                  <c:v>7.5721991478853532</c:v>
                </c:pt>
                <c:pt idx="2414">
                  <c:v>7.541997096033386</c:v>
                </c:pt>
                <c:pt idx="2415">
                  <c:v>7.5118888469531004</c:v>
                </c:pt>
                <c:pt idx="2416">
                  <c:v>7.4818747479537118</c:v>
                </c:pt>
                <c:pt idx="2417">
                  <c:v>7.4519551499559986</c:v>
                </c:pt>
                <c:pt idx="2418">
                  <c:v>7.4221304075287078</c:v>
                </c:pt>
                <c:pt idx="2419">
                  <c:v>7.3924008789256543</c:v>
                </c:pt>
                <c:pt idx="2420">
                  <c:v>7.3627669261227542</c:v>
                </c:pt>
                <c:pt idx="2421">
                  <c:v>7.3332289148542724</c:v>
                </c:pt>
                <c:pt idx="2422">
                  <c:v>7.3037872146499421</c:v>
                </c:pt>
                <c:pt idx="2423">
                  <c:v>7.2744421988720802</c:v>
                </c:pt>
                <c:pt idx="2424">
                  <c:v>7.2451942447514348</c:v>
                </c:pt>
                <c:pt idx="2425">
                  <c:v>7.2160437334244785</c:v>
                </c:pt>
                <c:pt idx="2426">
                  <c:v>7.1869910499699579</c:v>
                </c:pt>
                <c:pt idx="2427">
                  <c:v>7.1580365834450337</c:v>
                </c:pt>
                <c:pt idx="2428">
                  <c:v>7.1291807269222254</c:v>
                </c:pt>
                <c:pt idx="2429">
                  <c:v>7.100423877525829</c:v>
                </c:pt>
                <c:pt idx="2430">
                  <c:v>7.0717664364677528</c:v>
                </c:pt>
                <c:pt idx="2431">
                  <c:v>7.0432088090845362</c:v>
                </c:pt>
                <c:pt idx="2432">
                  <c:v>7.0147514048728006</c:v>
                </c:pt>
                <c:pt idx="2433">
                  <c:v>6.9863946375260033</c:v>
                </c:pt>
                <c:pt idx="2434">
                  <c:v>6.958138924969834</c:v>
                </c:pt>
                <c:pt idx="2435">
                  <c:v>6.9299846893984096</c:v>
                </c:pt>
                <c:pt idx="2436">
                  <c:v>6.9019323573101161</c:v>
                </c:pt>
                <c:pt idx="2437">
                  <c:v>6.8739823595430574</c:v>
                </c:pt>
                <c:pt idx="2438">
                  <c:v>6.8461351313104979</c:v>
                </c:pt>
                <c:pt idx="2439">
                  <c:v>6.818391112236446</c:v>
                </c:pt>
                <c:pt idx="2440">
                  <c:v>6.7907507463908257</c:v>
                </c:pt>
                <c:pt idx="2441">
                  <c:v>6.7632144823240958</c:v>
                </c:pt>
                <c:pt idx="2442">
                  <c:v>6.7357827731028896</c:v>
                </c:pt>
                <c:pt idx="2443">
                  <c:v>6.7084560763436052</c:v>
                </c:pt>
                <c:pt idx="2444">
                  <c:v>6.6812348542480917</c:v>
                </c:pt>
                <c:pt idx="2445">
                  <c:v>6.6541195736368097</c:v>
                </c:pt>
                <c:pt idx="2446">
                  <c:v>6.6271107059837302</c:v>
                </c:pt>
                <c:pt idx="2447">
                  <c:v>6.6002087274494139</c:v>
                </c:pt>
                <c:pt idx="2448">
                  <c:v>6.5734141189153501</c:v>
                </c:pt>
                <c:pt idx="2449">
                  <c:v>6.5467273660162784</c:v>
                </c:pt>
                <c:pt idx="2450">
                  <c:v>6.5201489591741879</c:v>
                </c:pt>
                <c:pt idx="2451">
                  <c:v>6.4936793936300266</c:v>
                </c:pt>
                <c:pt idx="2452">
                  <c:v>6.4673191694772072</c:v>
                </c:pt>
                <c:pt idx="2453">
                  <c:v>6.4410687916925884</c:v>
                </c:pt>
                <c:pt idx="2454">
                  <c:v>6.414928770168844</c:v>
                </c:pt>
                <c:pt idx="2455">
                  <c:v>6.3888996197456835</c:v>
                </c:pt>
                <c:pt idx="2456">
                  <c:v>6.362981860240736</c:v>
                </c:pt>
                <c:pt idx="2457">
                  <c:v>6.3371760164802593</c:v>
                </c:pt>
                <c:pt idx="2458">
                  <c:v>6.3114826183292667</c:v>
                </c:pt>
                <c:pt idx="2459">
                  <c:v>6.2859022007210017</c:v>
                </c:pt>
                <c:pt idx="2460">
                  <c:v>6.2604353036861937</c:v>
                </c:pt>
                <c:pt idx="2461">
                  <c:v>6.2350824723822083</c:v>
                </c:pt>
                <c:pt idx="2462">
                  <c:v>6.2098442571210324</c:v>
                </c:pt>
                <c:pt idx="2463">
                  <c:v>6.18472121339643</c:v>
                </c:pt>
                <c:pt idx="2464">
                  <c:v>6.1597139019119194</c:v>
                </c:pt>
                <c:pt idx="2465">
                  <c:v>6.1348228886068661</c:v>
                </c:pt>
                <c:pt idx="2466">
                  <c:v>6.1100487446821354</c:v>
                </c:pt>
                <c:pt idx="2467">
                  <c:v>6.0853920466259144</c:v>
                </c:pt>
                <c:pt idx="2468">
                  <c:v>6.0608533762374606</c:v>
                </c:pt>
                <c:pt idx="2469">
                  <c:v>6.0364333206519056</c:v>
                </c:pt>
                <c:pt idx="2470">
                  <c:v>6.0121324723623388</c:v>
                </c:pt>
                <c:pt idx="2471">
                  <c:v>5.9879514292428837</c:v>
                </c:pt>
                <c:pt idx="2472">
                  <c:v>5.9638907945696698</c:v>
                </c:pt>
                <c:pt idx="2473">
                  <c:v>5.9399511770418121</c:v>
                </c:pt>
                <c:pt idx="2474">
                  <c:v>5.9161331908008066</c:v>
                </c:pt>
                <c:pt idx="2475">
                  <c:v>5.8924374554492189</c:v>
                </c:pt>
                <c:pt idx="2476">
                  <c:v>5.8688645960689358</c:v>
                </c:pt>
                <c:pt idx="2477">
                  <c:v>5.8454152432375199</c:v>
                </c:pt>
                <c:pt idx="2478">
                  <c:v>5.8220900330439385</c:v>
                </c:pt>
                <c:pt idx="2479">
                  <c:v>5.7988896071033347</c:v>
                </c:pt>
                <c:pt idx="2480">
                  <c:v>5.7758146125701506</c:v>
                </c:pt>
                <c:pt idx="2481">
                  <c:v>5.7528657021502934</c:v>
                </c:pt>
                <c:pt idx="2482">
                  <c:v>5.7300435341121378</c:v>
                </c:pt>
                <c:pt idx="2483">
                  <c:v>5.7073487722962524</c:v>
                </c:pt>
                <c:pt idx="2484">
                  <c:v>5.6847820861228326</c:v>
                </c:pt>
                <c:pt idx="2485">
                  <c:v>5.6623441505995444</c:v>
                </c:pt>
                <c:pt idx="2486">
                  <c:v>5.6400356463255621</c:v>
                </c:pt>
                <c:pt idx="2487">
                  <c:v>5.6178572594957004</c:v>
                </c:pt>
                <c:pt idx="2488">
                  <c:v>5.5958096819026242</c:v>
                </c:pt>
                <c:pt idx="2489">
                  <c:v>5.5738936109363859</c:v>
                </c:pt>
                <c:pt idx="2490">
                  <c:v>5.552109749583531</c:v>
                </c:pt>
                <c:pt idx="2491">
                  <c:v>5.5304588064231686</c:v>
                </c:pt>
                <c:pt idx="2492">
                  <c:v>5.5089414956218876</c:v>
                </c:pt>
                <c:pt idx="2493">
                  <c:v>5.4875585369262492</c:v>
                </c:pt>
                <c:pt idx="2494">
                  <c:v>5.4663106556528422</c:v>
                </c:pt>
                <c:pt idx="2495">
                  <c:v>5.445198582677425</c:v>
                </c:pt>
                <c:pt idx="2496">
                  <c:v>5.4242230544199757</c:v>
                </c:pt>
                <c:pt idx="2497">
                  <c:v>5.4033848128287767</c:v>
                </c:pt>
                <c:pt idx="2498">
                  <c:v>5.3826846053610424</c:v>
                </c:pt>
                <c:pt idx="2499">
                  <c:v>5.3621231849618711</c:v>
                </c:pt>
                <c:pt idx="2500">
                  <c:v>5.3417013100394142</c:v>
                </c:pt>
                <c:pt idx="2501">
                  <c:v>5.3214197444381393</c:v>
                </c:pt>
                <c:pt idx="2502">
                  <c:v>5.3012792574088241</c:v>
                </c:pt>
                <c:pt idx="2503">
                  <c:v>5.2812806235750251</c:v>
                </c:pt>
                <c:pt idx="2504">
                  <c:v>5.2614246228972767</c:v>
                </c:pt>
                <c:pt idx="2505">
                  <c:v>5.2417120406332778</c:v>
                </c:pt>
                <c:pt idx="2506">
                  <c:v>5.2221436672946799</c:v>
                </c:pt>
                <c:pt idx="2507">
                  <c:v>5.2027202986004495</c:v>
                </c:pt>
                <c:pt idx="2508">
                  <c:v>5.1834427354267545</c:v>
                </c:pt>
                <c:pt idx="2509">
                  <c:v>5.1643117837521384</c:v>
                </c:pt>
                <c:pt idx="2510">
                  <c:v>5.1453282545994909</c:v>
                </c:pt>
                <c:pt idx="2511">
                  <c:v>5.1264929639731101</c:v>
                </c:pt>
                <c:pt idx="2512">
                  <c:v>5.1078067327920387</c:v>
                </c:pt>
                <c:pt idx="2513">
                  <c:v>5.0892703868182672</c:v>
                </c:pt>
                <c:pt idx="2514">
                  <c:v>5.070884756580087</c:v>
                </c:pt>
                <c:pt idx="2515">
                  <c:v>5.0526506772914823</c:v>
                </c:pt>
                <c:pt idx="2516">
                  <c:v>5.0345689887649119</c:v>
                </c:pt>
                <c:pt idx="2517">
                  <c:v>5.0166405353197705</c:v>
                </c:pt>
                <c:pt idx="2518">
                  <c:v>4.9988661656850422</c:v>
                </c:pt>
                <c:pt idx="2519">
                  <c:v>4.981246732895583</c:v>
                </c:pt>
                <c:pt idx="2520">
                  <c:v>4.9637830941837056</c:v>
                </c:pt>
                <c:pt idx="2521">
                  <c:v>4.9464761108626298</c:v>
                </c:pt>
                <c:pt idx="2522">
                  <c:v>4.9293266482049782</c:v>
                </c:pt>
                <c:pt idx="2523">
                  <c:v>4.9123355753135032</c:v>
                </c:pt>
                <c:pt idx="2524">
                  <c:v>4.8955037649854676</c:v>
                </c:pt>
                <c:pt idx="2525">
                  <c:v>4.8788320935688185</c:v>
                </c:pt>
                <c:pt idx="2526">
                  <c:v>4.8623214408115443</c:v>
                </c:pt>
                <c:pt idx="2527">
                  <c:v>4.8459726897026627</c:v>
                </c:pt>
                <c:pt idx="2528">
                  <c:v>4.8297867263046435</c:v>
                </c:pt>
                <c:pt idx="2529">
                  <c:v>4.8137644395779207</c:v>
                </c:pt>
                <c:pt idx="2530">
                  <c:v>4.7979067211959867</c:v>
                </c:pt>
                <c:pt idx="2531">
                  <c:v>4.7822144653511227</c:v>
                </c:pt>
                <c:pt idx="2532">
                  <c:v>4.7666885685508724</c:v>
                </c:pt>
                <c:pt idx="2533">
                  <c:v>4.7513299294039069</c:v>
                </c:pt>
                <c:pt idx="2534">
                  <c:v>4.7361394483959627</c:v>
                </c:pt>
                <c:pt idx="2535">
                  <c:v>4.7211180276544678</c:v>
                </c:pt>
                <c:pt idx="2536">
                  <c:v>4.7062665707021276</c:v>
                </c:pt>
                <c:pt idx="2537">
                  <c:v>4.6915859821986245</c:v>
                </c:pt>
                <c:pt idx="2538">
                  <c:v>4.6770771676702436</c:v>
                </c:pt>
                <c:pt idx="2539">
                  <c:v>4.6627410332266122</c:v>
                </c:pt>
                <c:pt idx="2540">
                  <c:v>4.6485784852642906</c:v>
                </c:pt>
                <c:pt idx="2541">
                  <c:v>4.6345904301568979</c:v>
                </c:pt>
                <c:pt idx="2542">
                  <c:v>4.6207777739303797</c:v>
                </c:pt>
                <c:pt idx="2543">
                  <c:v>4.6071414219242097</c:v>
                </c:pt>
                <c:pt idx="2544">
                  <c:v>4.5936822784362974</c:v>
                </c:pt>
                <c:pt idx="2545">
                  <c:v>4.5804012463529267</c:v>
                </c:pt>
                <c:pt idx="2546">
                  <c:v>4.5672992267610013</c:v>
                </c:pt>
                <c:pt idx="2547">
                  <c:v>4.5543771185437478</c:v>
                </c:pt>
                <c:pt idx="2548">
                  <c:v>4.5416358179583503</c:v>
                </c:pt>
                <c:pt idx="2549">
                  <c:v>4.5290762181939828</c:v>
                </c:pt>
                <c:pt idx="2550">
                  <c:v>4.5166992089121996</c:v>
                </c:pt>
                <c:pt idx="2551">
                  <c:v>4.5045056757653716</c:v>
                </c:pt>
                <c:pt idx="2552">
                  <c:v>4.4924964998951875</c:v>
                </c:pt>
                <c:pt idx="2553">
                  <c:v>4.4806725574090196</c:v>
                </c:pt>
                <c:pt idx="2554">
                  <c:v>4.4690347188343997</c:v>
                </c:pt>
                <c:pt idx="2555">
                  <c:v>4.4575838485483015</c:v>
                </c:pt>
                <c:pt idx="2556">
                  <c:v>4.4463208041837641</c:v>
                </c:pt>
                <c:pt idx="2557">
                  <c:v>4.4352464360108987</c:v>
                </c:pt>
                <c:pt idx="2558">
                  <c:v>4.4243615862901997</c:v>
                </c:pt>
                <c:pt idx="2559">
                  <c:v>4.4136670885999809</c:v>
                </c:pt>
                <c:pt idx="2560">
                  <c:v>4.4031637671350872</c:v>
                </c:pt>
                <c:pt idx="2561">
                  <c:v>4.3928524359754446</c:v>
                </c:pt>
                <c:pt idx="2562">
                  <c:v>4.3827338983247195</c:v>
                </c:pt>
                <c:pt idx="2563">
                  <c:v>4.3728089457167627</c:v>
                </c:pt>
                <c:pt idx="2564">
                  <c:v>4.3630783571895462</c:v>
                </c:pt>
                <c:pt idx="2565">
                  <c:v>4.3535428984235827</c:v>
                </c:pt>
                <c:pt idx="2566">
                  <c:v>4.3442033208462325</c:v>
                </c:pt>
                <c:pt idx="2567">
                  <c:v>4.3350603606985256</c:v>
                </c:pt>
                <c:pt idx="2568">
                  <c:v>4.326114738062893</c:v>
                </c:pt>
                <c:pt idx="2569">
                  <c:v>4.3173671558519224</c:v>
                </c:pt>
                <c:pt idx="2570">
                  <c:v>4.3088182987561261</c:v>
                </c:pt>
                <c:pt idx="2571">
                  <c:v>4.3004688321473372</c:v>
                </c:pt>
                <c:pt idx="2572">
                  <c:v>4.292319400939407</c:v>
                </c:pt>
                <c:pt idx="2573">
                  <c:v>4.2843706284014642</c:v>
                </c:pt>
                <c:pt idx="2574">
                  <c:v>4.2766231149237584</c:v>
                </c:pt>
                <c:pt idx="2575">
                  <c:v>4.2690774367343591</c:v>
                </c:pt>
                <c:pt idx="2576">
                  <c:v>4.2617341445630936</c:v>
                </c:pt>
                <c:pt idx="2577">
                  <c:v>4.2545937622536458</c:v>
                </c:pt>
                <c:pt idx="2578">
                  <c:v>4.2476567853187568</c:v>
                </c:pt>
                <c:pt idx="2579">
                  <c:v>4.2409236794394864</c:v>
                </c:pt>
                <c:pt idx="2580">
                  <c:v>4.2343948789038102</c:v>
                </c:pt>
                <c:pt idx="2581">
                  <c:v>4.2280707849842001</c:v>
                </c:pt>
                <c:pt idx="2582">
                  <c:v>4.2219517642511972</c:v>
                </c:pt>
                <c:pt idx="2583">
                  <c:v>4.2160381468209929</c:v>
                </c:pt>
                <c:pt idx="2584">
                  <c:v>4.2103302245335659</c:v>
                </c:pt>
                <c:pt idx="2585">
                  <c:v>4.2048282490616442</c:v>
                </c:pt>
                <c:pt idx="2586">
                  <c:v>4.1995324299439218</c:v>
                </c:pt>
                <c:pt idx="2587">
                  <c:v>4.1944429325442787</c:v>
                </c:pt>
                <c:pt idx="2588">
                  <c:v>4.1895598759308736</c:v>
                </c:pt>
                <c:pt idx="2589">
                  <c:v>4.1848833306743805</c:v>
                </c:pt>
                <c:pt idx="2590">
                  <c:v>4.1804133165616273</c:v>
                </c:pt>
                <c:pt idx="2591">
                  <c:v>4.1761498002230182</c:v>
                </c:pt>
                <c:pt idx="2592">
                  <c:v>4.1720926926682083</c:v>
                </c:pt>
                <c:pt idx="2593">
                  <c:v>4.1682418467302558</c:v>
                </c:pt>
                <c:pt idx="2594">
                  <c:v>4.1645970544132211</c:v>
                </c:pt>
                <c:pt idx="2595">
                  <c:v>4.1611580441393112</c:v>
                </c:pt>
                <c:pt idx="2596">
                  <c:v>4.1579244778953246</c:v>
                </c:pt>
                <c:pt idx="2597">
                  <c:v>4.1548959482712666</c:v>
                </c:pt>
                <c:pt idx="2598">
                  <c:v>4.1520719753917259</c:v>
                </c:pt>
                <c:pt idx="2599">
                  <c:v>4.1494520037324918</c:v>
                </c:pt>
                <c:pt idx="2600">
                  <c:v>4.1470353988227862</c:v>
                </c:pt>
                <c:pt idx="2601">
                  <c:v>4.1448214438271442</c:v>
                </c:pt>
                <c:pt idx="2602">
                  <c:v>4.142809336003924</c:v>
                </c:pt>
                <c:pt idx="2603">
                  <c:v>4.1409981830370786</c:v>
                </c:pt>
                <c:pt idx="2604">
                  <c:v>4.1393869992379759</c:v>
                </c:pt>
                <c:pt idx="2605">
                  <c:v>4.1379747016118156</c:v>
                </c:pt>
                <c:pt idx="2606">
                  <c:v>4.1367601057875749</c:v>
                </c:pt>
                <c:pt idx="2607">
                  <c:v>4.135741921805649</c:v>
                </c:pt>
                <c:pt idx="2608">
                  <c:v>4.1349187497596382</c:v>
                </c:pt>
                <c:pt idx="2609">
                  <c:v>4.1342890752903969</c:v>
                </c:pt>
                <c:pt idx="2610">
                  <c:v>4.1338512649265313</c:v>
                </c:pt>
                <c:pt idx="2611">
                  <c:v>4.1336035612686226</c:v>
                </c:pt>
                <c:pt idx="2612">
                  <c:v>4.1335440780136938</c:v>
                </c:pt>
                <c:pt idx="2613">
                  <c:v>4.1336707948163891</c:v>
                </c:pt>
                <c:pt idx="2614">
                  <c:v>4.1339815519830205</c:v>
                </c:pt>
                <c:pt idx="2615">
                  <c:v>4.1344740449954385</c:v>
                </c:pt>
                <c:pt idx="2616">
                  <c:v>4.1351458188620196</c:v>
                </c:pt>
                <c:pt idx="2617">
                  <c:v>4.1359942622915051</c:v>
                </c:pt>
                <c:pt idx="2618">
                  <c:v>4.137016601688158</c:v>
                </c:pt>
                <c:pt idx="2619">
                  <c:v>4.1382098949649873</c:v>
                </c:pt>
                <c:pt idx="2620">
                  <c:v>4.139571025173014</c:v>
                </c:pt>
                <c:pt idx="2621">
                  <c:v>4.1410966939431217</c:v>
                </c:pt>
                <c:pt idx="2622">
                  <c:v>4.1427834147416407</c:v>
                </c:pt>
                <c:pt idx="2623">
                  <c:v>4.1446275059346815</c:v>
                </c:pt>
                <c:pt idx="2624">
                  <c:v>4.1466250836632108</c:v>
                </c:pt>
                <c:pt idx="2625">
                  <c:v>4.1487720545261562</c:v>
                </c:pt>
                <c:pt idx="2626">
                  <c:v>4.1510641080730517</c:v>
                </c:pt>
                <c:pt idx="2627">
                  <c:v>4.1534967091057586</c:v>
                </c:pt>
                <c:pt idx="2628">
                  <c:v>4.1560650897907401</c:v>
                </c:pt>
                <c:pt idx="2629">
                  <c:v>4.1587642415834702</c:v>
                </c:pt>
                <c:pt idx="2630">
                  <c:v>4.161588906967725</c:v>
                </c:pt>
                <c:pt idx="2631">
                  <c:v>4.1645335710130711</c:v>
                </c:pt>
                <c:pt idx="2632">
                  <c:v>4.1675924527548851</c:v>
                </c:pt>
                <c:pt idx="2633">
                  <c:v>4.1707594964006853</c:v>
                </c:pt>
                <c:pt idx="2634">
                  <c:v>4.1740283623728551</c:v>
                </c:pt>
                <c:pt idx="2635">
                  <c:v>4.1773924181888979</c:v>
                </c:pt>
                <c:pt idx="2636">
                  <c:v>4.180844729194491</c:v>
                </c:pt>
                <c:pt idx="2637">
                  <c:v>4.1843780491545415</c:v>
                </c:pt>
                <c:pt idx="2638">
                  <c:v>4.1879848107155881</c:v>
                </c:pt>
                <c:pt idx="2639">
                  <c:v>4.1916571157514051</c:v>
                </c:pt>
                <c:pt idx="2640">
                  <c:v>4.1953867256078929</c:v>
                </c:pt>
                <c:pt idx="2641">
                  <c:v>4.1991650512611614</c:v>
                </c:pt>
                <c:pt idx="2642">
                  <c:v>4.2029831434095737</c:v>
                </c:pt>
                <c:pt idx="2643">
                  <c:v>4.2068316825160093</c:v>
                </c:pt>
                <c:pt idx="2644">
                  <c:v>4.2107009688282027</c:v>
                </c:pt>
                <c:pt idx="2645">
                  <c:v>4.214580912394462</c:v>
                </c:pt>
                <c:pt idx="2646">
                  <c:v>4.218461023107607</c:v>
                </c:pt>
                <c:pt idx="2647">
                  <c:v>4.2223304008029956</c:v>
                </c:pt>
                <c:pt idx="2648">
                  <c:v>4.22617772544295</c:v>
                </c:pt>
                <c:pt idx="2649">
                  <c:v>4.2299912474228032</c:v>
                </c:pt>
                <c:pt idx="2650">
                  <c:v>4.2337587780340931</c:v>
                </c:pt>
                <c:pt idx="2651">
                  <c:v>4.2374676801279074</c:v>
                </c:pt>
                <c:pt idx="2652">
                  <c:v>4.2411048590181721</c:v>
                </c:pt>
                <c:pt idx="2653">
                  <c:v>4.2446567536738522</c:v>
                </c:pt>
                <c:pt idx="2654">
                  <c:v>4.248109328249134</c:v>
                </c:pt>
                <c:pt idx="2655">
                  <c:v>4.2514480640021093</c:v>
                </c:pt>
                <c:pt idx="2656">
                  <c:v>4.2546579516622112</c:v>
                </c:pt>
                <c:pt idx="2657">
                  <c:v>4.2577234843018905</c:v>
                </c:pt>
                <c:pt idx="2658">
                  <c:v>4.2606286507784832</c:v>
                </c:pt>
                <c:pt idx="2659">
                  <c:v>4.2633569298107616</c:v>
                </c:pt>
                <c:pt idx="2660">
                  <c:v>4.2658912847599622</c:v>
                </c:pt>
                <c:pt idx="2661">
                  <c:v>4.2682141591904612</c:v>
                </c:pt>
                <c:pt idx="2662">
                  <c:v>4.2703074732825783</c:v>
                </c:pt>
                <c:pt idx="2663">
                  <c:v>4.2721526211806591</c:v>
                </c:pt>
                <c:pt idx="2664">
                  <c:v>4.2737304693550451</c:v>
                </c:pt>
                <c:pt idx="2665">
                  <c:v>4.2750213560659782</c:v>
                </c:pt>
                <c:pt idx="2666">
                  <c:v>4.2760050920146933</c:v>
                </c:pt>
                <c:pt idx="2667">
                  <c:v>4.2766609622710048</c:v>
                </c:pt>
                <c:pt idx="2668">
                  <c:v>4.2769677295702557</c:v>
                </c:pt>
                <c:pt idx="2669">
                  <c:v>4.276903639069336</c:v>
                </c:pt>
                <c:pt idx="2670">
                  <c:v>4.2764464246578315</c:v>
                </c:pt>
                <c:pt idx="2671">
                  <c:v>4.2755733169155654</c:v>
                </c:pt>
                <c:pt idx="2672">
                  <c:v>4.2742610528100506</c:v>
                </c:pt>
                <c:pt idx="2673">
                  <c:v>4.2724858872264839</c:v>
                </c:pt>
                <c:pt idx="2674">
                  <c:v>4.2702236064196901</c:v>
                </c:pt>
                <c:pt idx="2675">
                  <c:v>4.267449543475264</c:v>
                </c:pt>
                <c:pt idx="2676">
                  <c:v>4.2641385958651865</c:v>
                </c:pt>
                <c:pt idx="2677">
                  <c:v>4.260265245174196</c:v>
                </c:pt>
                <c:pt idx="2678">
                  <c:v>4.25580357907464</c:v>
                </c:pt>
                <c:pt idx="2679">
                  <c:v>4.2507273156137515</c:v>
                </c:pt>
                <c:pt idx="2680">
                  <c:v>4.245009829873422</c:v>
                </c:pt>
                <c:pt idx="2681">
                  <c:v>4.2386241830547116</c:v>
                </c:pt>
                <c:pt idx="2682">
                  <c:v>4.2315431540238908</c:v>
                </c:pt>
                <c:pt idx="2683">
                  <c:v>4.223739273352602</c:v>
                </c:pt>
                <c:pt idx="2684">
                  <c:v>4.215184859865734</c:v>
                </c:pt>
                <c:pt idx="2685">
                  <c:v>4.2058520597003817</c:v>
                </c:pt>
                <c:pt idx="2686">
                  <c:v>4.1957128878638699</c:v>
                </c:pt>
                <c:pt idx="2687">
                  <c:v>4.1847392722609342</c:v>
                </c:pt>
                <c:pt idx="2688">
                  <c:v>4.1729031001452945</c:v>
                </c:pt>
                <c:pt idx="2689">
                  <c:v>4.1601762669293159</c:v>
                </c:pt>
                <c:pt idx="2690">
                  <c:v>4.1465307272716538</c:v>
                </c:pt>
                <c:pt idx="2691">
                  <c:v>4.1319385483348556</c:v>
                </c:pt>
                <c:pt idx="2692">
                  <c:v>4.1163719650927755</c:v>
                </c:pt>
                <c:pt idx="2693">
                  <c:v>4.0998034375408441</c:v>
                </c:pt>
                <c:pt idx="2694">
                  <c:v>4.082205709642265</c:v>
                </c:pt>
                <c:pt idx="2695">
                  <c:v>4.0635518698237796</c:v>
                </c:pt>
                <c:pt idx="2696">
                  <c:v>4.0438154128113544</c:v>
                </c:pt>
                <c:pt idx="2697">
                  <c:v>4.0229703025753176</c:v>
                </c:pt>
                <c:pt idx="2698">
                  <c:v>4.00099103613708</c:v>
                </c:pt>
                <c:pt idx="2699">
                  <c:v>3.9778527079683208</c:v>
                </c:pt>
                <c:pt idx="2700">
                  <c:v>3.953531074695023</c:v>
                </c:pt>
                <c:pt idx="2701">
                  <c:v>3.9280026198070912</c:v>
                </c:pt>
                <c:pt idx="2702">
                  <c:v>3.9012446180541027</c:v>
                </c:pt>
                <c:pt idx="2703">
                  <c:v>3.8732351992018659</c:v>
                </c:pt>
                <c:pt idx="2704">
                  <c:v>3.8439534108088695</c:v>
                </c:pt>
                <c:pt idx="2705">
                  <c:v>3.8133792796802419</c:v>
                </c:pt>
                <c:pt idx="2706">
                  <c:v>3.7814938716489439</c:v>
                </c:pt>
                <c:pt idx="2707">
                  <c:v>3.7482793493355042</c:v>
                </c:pt>
                <c:pt idx="2708">
                  <c:v>3.7137190275372105</c:v>
                </c:pt>
                <c:pt idx="2709">
                  <c:v>3.6777974259069883</c:v>
                </c:pt>
                <c:pt idx="2710">
                  <c:v>3.6405003185880265</c:v>
                </c:pt>
                <c:pt idx="2711">
                  <c:v>3.6018147804847782</c:v>
                </c:pt>
                <c:pt idx="2712">
                  <c:v>3.5617292298655534</c:v>
                </c:pt>
                <c:pt idx="2713">
                  <c:v>3.5202334670123947</c:v>
                </c:pt>
                <c:pt idx="2714">
                  <c:v>3.4773187086565613</c:v>
                </c:pt>
                <c:pt idx="2715">
                  <c:v>3.4329776179609164</c:v>
                </c:pt>
                <c:pt idx="2716">
                  <c:v>3.3872043298435339</c:v>
                </c:pt>
                <c:pt idx="2717">
                  <c:v>3.3399944714614787</c:v>
                </c:pt>
                <c:pt idx="2718">
                  <c:v>3.2913451777128162</c:v>
                </c:pt>
                <c:pt idx="2719">
                  <c:v>3.2412551016444247</c:v>
                </c:pt>
                <c:pt idx="2720">
                  <c:v>3.1897244196911552</c:v>
                </c:pt>
                <c:pt idx="2721">
                  <c:v>3.1367548317107796</c:v>
                </c:pt>
                <c:pt idx="2722">
                  <c:v>3.0823495558114633</c:v>
                </c:pt>
                <c:pt idx="2723">
                  <c:v>3.0265133180107879</c:v>
                </c:pt>
                <c:pt idx="2724">
                  <c:v>2.9692523367996113</c:v>
                </c:pt>
                <c:pt idx="2725">
                  <c:v>2.9105743027196058</c:v>
                </c:pt>
                <c:pt idx="2726">
                  <c:v>2.8504883531006913</c:v>
                </c:pt>
                <c:pt idx="2727">
                  <c:v>2.7890050421337302</c:v>
                </c:pt>
                <c:pt idx="2728">
                  <c:v>2.726136306487164</c:v>
                </c:pt>
                <c:pt idx="2729">
                  <c:v>2.6618954267042394</c:v>
                </c:pt>
                <c:pt idx="2730">
                  <c:v>2.5962969846425472</c:v>
                </c:pt>
                <c:pt idx="2731">
                  <c:v>2.5293568172393583</c:v>
                </c:pt>
                <c:pt idx="2732">
                  <c:v>2.4610919669076576</c:v>
                </c:pt>
                <c:pt idx="2733">
                  <c:v>2.3915206288824371</c:v>
                </c:pt>
                <c:pt idx="2734">
                  <c:v>2.3206620958484421</c:v>
                </c:pt>
                <c:pt idx="2735">
                  <c:v>2.2485367001933785</c:v>
                </c:pt>
                <c:pt idx="2736">
                  <c:v>2.1751657542315068</c:v>
                </c:pt>
                <c:pt idx="2737">
                  <c:v>2.1005714887484999</c:v>
                </c:pt>
                <c:pt idx="2738">
                  <c:v>2.0247769902170285</c:v>
                </c:pt>
                <c:pt idx="2739">
                  <c:v>1.9478061370262989</c:v>
                </c:pt>
                <c:pt idx="2740">
                  <c:v>1.8696835350655661</c:v>
                </c:pt>
                <c:pt idx="2741">
                  <c:v>1.7904344529888108</c:v>
                </c:pt>
                <c:pt idx="2742">
                  <c:v>1.7100847574777913</c:v>
                </c:pt>
                <c:pt idx="2743">
                  <c:v>1.6286608488052565</c:v>
                </c:pt>
                <c:pt idx="2744">
                  <c:v>1.5461895969863271</c:v>
                </c:pt>
                <c:pt idx="2745">
                  <c:v>1.4626982787846476</c:v>
                </c:pt>
                <c:pt idx="2746">
                  <c:v>1.3782145158252894</c:v>
                </c:pt>
                <c:pt idx="2747">
                  <c:v>1.2927662140427589</c:v>
                </c:pt>
                <c:pt idx="2748">
                  <c:v>1.2063815046750943</c:v>
                </c:pt>
                <c:pt idx="2749">
                  <c:v>1.1190886869898924</c:v>
                </c:pt>
                <c:pt idx="2750">
                  <c:v>1.0309161729127905</c:v>
                </c:pt>
                <c:pt idx="2751">
                  <c:v>0.94189243369936437</c:v>
                </c:pt>
                <c:pt idx="2752">
                  <c:v>0.85204594877864637</c:v>
                </c:pt>
                <c:pt idx="2753">
                  <c:v>0.76140515687093246</c:v>
                </c:pt>
                <c:pt idx="2754">
                  <c:v>0.66999840946302514</c:v>
                </c:pt>
                <c:pt idx="2755">
                  <c:v>0.5778539267063838</c:v>
                </c:pt>
                <c:pt idx="2756">
                  <c:v>0.48499975578497978</c:v>
                </c:pt>
                <c:pt idx="2757">
                  <c:v>0.39146373178037808</c:v>
                </c:pt>
                <c:pt idx="2758">
                  <c:v>0.29727344104948361</c:v>
                </c:pt>
                <c:pt idx="2759">
                  <c:v>0.20245618710904212</c:v>
                </c:pt>
                <c:pt idx="2760">
                  <c:v>0.10703895901543194</c:v>
                </c:pt>
                <c:pt idx="2761">
                  <c:v>1.1048402206671228E-2</c:v>
                </c:pt>
                <c:pt idx="2762">
                  <c:v>-8.5489208229767563E-2</c:v>
                </c:pt>
                <c:pt idx="2763">
                  <c:v>-0.18254799191619542</c:v>
                </c:pt>
                <c:pt idx="2764">
                  <c:v>-0.28010248522856457</c:v>
                </c:pt>
                <c:pt idx="2765">
                  <c:v>-0.37812766109296819</c:v>
                </c:pt>
                <c:pt idx="2766">
                  <c:v>-0.47659894660693503</c:v>
                </c:pt>
                <c:pt idx="2767">
                  <c:v>-0.57549223856688836</c:v>
                </c:pt>
                <c:pt idx="2768">
                  <c:v>-0.67478391698322093</c:v>
                </c:pt>
                <c:pt idx="2769">
                  <c:v>-0.77445085667224456</c:v>
                </c:pt>
                <c:pt idx="2770">
                  <c:v>-0.87447043701406646</c:v>
                </c:pt>
                <c:pt idx="2771">
                  <c:v>-0.97482054996769296</c:v>
                </c:pt>
                <c:pt idx="2772">
                  <c:v>-1.0754796064383119</c:v>
                </c:pt>
                <c:pt idx="2773">
                  <c:v>-1.1764265410887418</c:v>
                </c:pt>
                <c:pt idx="2774">
                  <c:v>-1.2776408156870247</c:v>
                </c:pt>
                <c:pt idx="2775">
                  <c:v>-1.3791024210863314</c:v>
                </c:pt>
                <c:pt idx="2776">
                  <c:v>-1.4807918779239129</c:v>
                </c:pt>
                <c:pt idx="2777">
                  <c:v>-1.5826902361314987</c:v>
                </c:pt>
                <c:pt idx="2778">
                  <c:v>-1.684779073343764</c:v>
                </c:pt>
                <c:pt idx="2779">
                  <c:v>-1.7870404922880401</c:v>
                </c:pt>
                <c:pt idx="2780">
                  <c:v>-1.8894571172406729</c:v>
                </c:pt>
                <c:pt idx="2781">
                  <c:v>-1.9920120896265205</c:v>
                </c:pt>
                <c:pt idx="2782">
                  <c:v>-2.0946890628387731</c:v>
                </c:pt>
                <c:pt idx="2783">
                  <c:v>-2.1974721963534454</c:v>
                </c:pt>
                <c:pt idx="2784">
                  <c:v>-2.3003461492054416</c:v>
                </c:pt>
                <c:pt idx="2785">
                  <c:v>-2.4032960728962145</c:v>
                </c:pt>
                <c:pt idx="2786">
                  <c:v>-2.5063076037921626</c:v>
                </c:pt>
                <c:pt idx="2787">
                  <c:v>-2.6093668550766678</c:v>
                </c:pt>
                <c:pt idx="2788">
                  <c:v>-2.7124604083100143</c:v>
                </c:pt>
                <c:pt idx="2789">
                  <c:v>-2.815575304650801</c:v>
                </c:pt>
                <c:pt idx="2790">
                  <c:v>-2.9186990357885407</c:v>
                </c:pt>
                <c:pt idx="2791">
                  <c:v>-3.0218195346327863</c:v>
                </c:pt>
                <c:pt idx="2792">
                  <c:v>-3.1249251658040578</c:v>
                </c:pt>
                <c:pt idx="2793">
                  <c:v>-3.2280047159644436</c:v>
                </c:pt>
                <c:pt idx="2794">
                  <c:v>-3.3310473840271322</c:v>
                </c:pt>
                <c:pt idx="2795">
                  <c:v>-3.4340427712782624</c:v>
                </c:pt>
                <c:pt idx="2796">
                  <c:v>-3.5369808714433209</c:v>
                </c:pt>
                <c:pt idx="2797">
                  <c:v>-3.6398520607261595</c:v>
                </c:pt>
                <c:pt idx="2798">
                  <c:v>-3.7426470878503295</c:v>
                </c:pt>
                <c:pt idx="2799">
                  <c:v>-3.8453570641231321</c:v>
                </c:pt>
                <c:pt idx="2800">
                  <c:v>-3.9479734535473239</c:v>
                </c:pt>
                <c:pt idx="2801">
                  <c:v>-4.0504880630004498</c:v>
                </c:pt>
                <c:pt idx="2802">
                  <c:v>-4.1528930324977038</c:v>
                </c:pt>
                <c:pt idx="2803">
                  <c:v>-4.2551808255581705</c:v>
                </c:pt>
                <c:pt idx="2804">
                  <c:v>-4.3573442196849959</c:v>
                </c:pt>
                <c:pt idx="2805">
                  <c:v>-4.4593762969748436</c:v>
                </c:pt>
                <c:pt idx="2806">
                  <c:v>-4.5612704348684598</c:v>
                </c:pt>
                <c:pt idx="2807">
                  <c:v>-4.6630202970495809</c:v>
                </c:pt>
                <c:pt idx="2808">
                  <c:v>-4.7646198245034181</c:v>
                </c:pt>
                <c:pt idx="2809">
                  <c:v>-4.8660632267408506</c:v>
                </c:pt>
                <c:pt idx="2810">
                  <c:v>-4.9673449731946491</c:v>
                </c:pt>
                <c:pt idx="2811">
                  <c:v>-5.0684597847937862</c:v>
                </c:pt>
                <c:pt idx="2812">
                  <c:v>-5.169402625717753</c:v>
                </c:pt>
                <c:pt idx="2813">
                  <c:v>-5.270168695338163</c:v>
                </c:pt>
                <c:pt idx="2814">
                  <c:v>-5.3707534203457916</c:v>
                </c:pt>
                <c:pt idx="2815">
                  <c:v>-5.4711524470681976</c:v>
                </c:pt>
                <c:pt idx="2816">
                  <c:v>-5.571361633977352</c:v>
                </c:pt>
                <c:pt idx="2817">
                  <c:v>-5.6713770443880387</c:v>
                </c:pt>
                <c:pt idx="2818">
                  <c:v>-5.7711949393471684</c:v>
                </c:pt>
                <c:pt idx="2819">
                  <c:v>-5.8708117707145524</c:v>
                </c:pt>
                <c:pt idx="2820">
                  <c:v>-5.9702241744310118</c:v>
                </c:pt>
                <c:pt idx="2821">
                  <c:v>-6.069428963976212</c:v>
                </c:pt>
                <c:pt idx="2822">
                  <c:v>-6.168423124011305</c:v>
                </c:pt>
                <c:pt idx="2823">
                  <c:v>-6.2672038042070399</c:v>
                </c:pt>
                <c:pt idx="2824">
                  <c:v>-6.3657683132524223</c:v>
                </c:pt>
                <c:pt idx="2825">
                  <c:v>-6.46411411304297</c:v>
                </c:pt>
                <c:pt idx="2826">
                  <c:v>-6.5622388130451785</c:v>
                </c:pt>
                <c:pt idx="2827">
                  <c:v>-6.6601401648343259</c:v>
                </c:pt>
                <c:pt idx="2828">
                  <c:v>-6.7578160568019019</c:v>
                </c:pt>
                <c:pt idx="2829">
                  <c:v>-6.8552645090306576</c:v>
                </c:pt>
                <c:pt idx="2830">
                  <c:v>-6.9524836683315039</c:v>
                </c:pt>
                <c:pt idx="2831">
                  <c:v>-7.0494718034424908</c:v>
                </c:pt>
                <c:pt idx="2832">
                  <c:v>-7.1462273003814571</c:v>
                </c:pt>
                <c:pt idx="2833">
                  <c:v>-7.2427486579530118</c:v>
                </c:pt>
                <c:pt idx="2834">
                  <c:v>-7.3390344834039203</c:v>
                </c:pt>
                <c:pt idx="2835">
                  <c:v>-7.4350834882237304</c:v>
                </c:pt>
                <c:pt idx="2836">
                  <c:v>-7.5308944840863727</c:v>
                </c:pt>
                <c:pt idx="2837">
                  <c:v>-7.6264663789305107</c:v>
                </c:pt>
                <c:pt idx="2838">
                  <c:v>-7.7217981731733589</c:v>
                </c:pt>
                <c:pt idx="2839">
                  <c:v>-7.8168889560549104</c:v>
                </c:pt>
                <c:pt idx="2840">
                  <c:v>-7.9117379021088592</c:v>
                </c:pt>
                <c:pt idx="2841">
                  <c:v>-8.0063442677570826</c:v>
                </c:pt>
                <c:pt idx="2842">
                  <c:v>-8.1007073880232419</c:v>
                </c:pt>
                <c:pt idx="2843">
                  <c:v>-8.1948266733627531</c:v>
                </c:pt>
                <c:pt idx="2844">
                  <c:v>-8.2887016066048353</c:v>
                </c:pt>
                <c:pt idx="2845">
                  <c:v>-8.3823317400038473</c:v>
                </c:pt>
                <c:pt idx="2846">
                  <c:v>-8.4757166923969738</c:v>
                </c:pt>
                <c:pt idx="2847">
                  <c:v>-8.5688561464635384</c:v>
                </c:pt>
                <c:pt idx="2848">
                  <c:v>-8.6617498460841418</c:v>
                </c:pt>
                <c:pt idx="2849">
                  <c:v>-8.7543975937953178</c:v>
                </c:pt>
                <c:pt idx="2850">
                  <c:v>-8.8467992483382503</c:v>
                </c:pt>
                <c:pt idx="2851">
                  <c:v>-8.9389547222959003</c:v>
                </c:pt>
                <c:pt idx="2852">
                  <c:v>-9.0308639798186121</c:v>
                </c:pt>
                <c:pt idx="2853">
                  <c:v>-9.1225270344332294</c:v>
                </c:pt>
                <c:pt idx="2854">
                  <c:v>-9.2139439469331919</c:v>
                </c:pt>
                <c:pt idx="2855">
                  <c:v>-9.3051148233479957</c:v>
                </c:pt>
                <c:pt idx="2856">
                  <c:v>-9.396039812988537</c:v>
                </c:pt>
                <c:pt idx="2857">
                  <c:v>-9.4867191065646956</c:v>
                </c:pt>
                <c:pt idx="2858">
                  <c:v>-9.5771529343754942</c:v>
                </c:pt>
                <c:pt idx="2859">
                  <c:v>-9.6673415645666712</c:v>
                </c:pt>
                <c:pt idx="2860">
                  <c:v>-9.7572853014544965</c:v>
                </c:pt>
                <c:pt idx="2861">
                  <c:v>-9.846984483912685</c:v>
                </c:pt>
                <c:pt idx="2862">
                  <c:v>-9.9364394838228645</c:v>
                </c:pt>
                <c:pt idx="2863">
                  <c:v>-10.025650704581714</c:v>
                </c:pt>
                <c:pt idx="2864">
                  <c:v>-10.114618579667326</c:v>
                </c:pt>
                <c:pt idx="2865">
                  <c:v>-10.20334357126049</c:v>
                </c:pt>
                <c:pt idx="2866">
                  <c:v>-10.291826168918337</c:v>
                </c:pt>
                <c:pt idx="2867">
                  <c:v>-10.380066888300242</c:v>
                </c:pt>
                <c:pt idx="2868">
                  <c:v>-10.468066269943151</c:v>
                </c:pt>
                <c:pt idx="2869">
                  <c:v>-10.555824878084225</c:v>
                </c:pt>
                <c:pt idx="2870">
                  <c:v>-10.64334329953005</c:v>
                </c:pt>
                <c:pt idx="2871">
                  <c:v>-10.730622142569711</c:v>
                </c:pt>
                <c:pt idx="2872">
                  <c:v>-10.817662035930786</c:v>
                </c:pt>
                <c:pt idx="2873">
                  <c:v>-10.904463627777218</c:v>
                </c:pt>
                <c:pt idx="2874">
                  <c:v>-10.991027584745163</c:v>
                </c:pt>
                <c:pt idx="2875">
                  <c:v>-11.077354591019104</c:v>
                </c:pt>
                <c:pt idx="2876">
                  <c:v>-11.163445347442938</c:v>
                </c:pt>
                <c:pt idx="2877">
                  <c:v>-11.249300570668648</c:v>
                </c:pt>
                <c:pt idx="2878">
                  <c:v>-11.334920992336414</c:v>
                </c:pt>
                <c:pt idx="2879">
                  <c:v>-11.420307358290223</c:v>
                </c:pt>
                <c:pt idx="2880">
                  <c:v>-11.505460427823744</c:v>
                </c:pt>
                <c:pt idx="2881">
                  <c:v>-11.590380972956666</c:v>
                </c:pt>
                <c:pt idx="2882">
                  <c:v>-11.675069777741243</c:v>
                </c:pt>
                <c:pt idx="2883">
                  <c:v>-11.759527637596266</c:v>
                </c:pt>
                <c:pt idx="2884">
                  <c:v>-11.843755358668842</c:v>
                </c:pt>
                <c:pt idx="2885">
                  <c:v>-11.927753757221923</c:v>
                </c:pt>
                <c:pt idx="2886">
                  <c:v>-12.011523659047459</c:v>
                </c:pt>
                <c:pt idx="2887">
                  <c:v>-12.095065898903439</c:v>
                </c:pt>
                <c:pt idx="2888">
                  <c:v>-12.178381319974408</c:v>
                </c:pt>
                <c:pt idx="2889">
                  <c:v>-12.261470773355223</c:v>
                </c:pt>
                <c:pt idx="2890">
                  <c:v>-12.344335117554637</c:v>
                </c:pt>
                <c:pt idx="2891">
                  <c:v>-12.426975218021802</c:v>
                </c:pt>
                <c:pt idx="2892">
                  <c:v>-12.509391946691064</c:v>
                </c:pt>
                <c:pt idx="2893">
                  <c:v>-12.591586181547211</c:v>
                </c:pt>
                <c:pt idx="2894">
                  <c:v>-12.673558806208867</c:v>
                </c:pt>
                <c:pt idx="2895">
                  <c:v>-12.755310709529102</c:v>
                </c:pt>
                <c:pt idx="2896">
                  <c:v>-12.836842785214648</c:v>
                </c:pt>
                <c:pt idx="2897">
                  <c:v>-12.918155931459632</c:v>
                </c:pt>
                <c:pt idx="2898">
                  <c:v>-12.999251050597273</c:v>
                </c:pt>
                <c:pt idx="2899">
                  <c:v>-13.080129048765414</c:v>
                </c:pt>
                <c:pt idx="2900">
                  <c:v>-13.160790835586972</c:v>
                </c:pt>
                <c:pt idx="2901">
                  <c:v>-13.241237323864905</c:v>
                </c:pt>
                <c:pt idx="2902">
                  <c:v>-13.321469429290742</c:v>
                </c:pt>
                <c:pt idx="2903">
                  <c:v>-13.401488070165279</c:v>
                </c:pt>
                <c:pt idx="2904">
                  <c:v>-13.481294167133647</c:v>
                </c:pt>
                <c:pt idx="2905">
                  <c:v>-13.560888642929934</c:v>
                </c:pt>
                <c:pt idx="2906">
                  <c:v>-13.640272422135858</c:v>
                </c:pt>
                <c:pt idx="2907">
                  <c:v>-13.71944643094939</c:v>
                </c:pt>
                <c:pt idx="2908">
                  <c:v>-13.798411596963422</c:v>
                </c:pt>
                <c:pt idx="2909">
                  <c:v>-13.877168848956433</c:v>
                </c:pt>
                <c:pt idx="2910">
                  <c:v>-13.955719116691592</c:v>
                </c:pt>
                <c:pt idx="2911">
                  <c:v>-14.034063330726552</c:v>
                </c:pt>
                <c:pt idx="2912">
                  <c:v>-14.112202422231304</c:v>
                </c:pt>
                <c:pt idx="2913">
                  <c:v>-14.190137322815035</c:v>
                </c:pt>
                <c:pt idx="2914">
                  <c:v>-14.267868964362616</c:v>
                </c:pt>
                <c:pt idx="2915">
                  <c:v>-14.345398278877317</c:v>
                </c:pt>
                <c:pt idx="2916">
                  <c:v>-14.422726198333129</c:v>
                </c:pt>
                <c:pt idx="2917">
                  <c:v>-14.499853654533041</c:v>
                </c:pt>
                <c:pt idx="2918">
                  <c:v>-14.576781578975552</c:v>
                </c:pt>
                <c:pt idx="2919">
                  <c:v>-14.653510902727726</c:v>
                </c:pt>
                <c:pt idx="2920">
                  <c:v>-14.73004255630479</c:v>
                </c:pt>
                <c:pt idx="2921">
                  <c:v>-14.806377469556109</c:v>
                </c:pt>
                <c:pt idx="2922">
                  <c:v>-14.882516571557558</c:v>
                </c:pt>
                <c:pt idx="2923">
                  <c:v>-14.958460790509658</c:v>
                </c:pt>
                <c:pt idx="2924">
                  <c:v>-15.034211053640833</c:v>
                </c:pt>
                <c:pt idx="2925">
                  <c:v>-15.109768287116989</c:v>
                </c:pt>
                <c:pt idx="2926">
                  <c:v>-15.185133415955326</c:v>
                </c:pt>
                <c:pt idx="2927">
                  <c:v>-15.260307363943902</c:v>
                </c:pt>
                <c:pt idx="2928">
                  <c:v>-15.335291053566021</c:v>
                </c:pt>
                <c:pt idx="2929">
                  <c:v>-15.410085405927633</c:v>
                </c:pt>
                <c:pt idx="2930">
                  <c:v>-15.484691340691912</c:v>
                </c:pt>
                <c:pt idx="2931">
                  <c:v>-15.559109776015397</c:v>
                </c:pt>
                <c:pt idx="2932">
                  <c:v>-15.633341628489529</c:v>
                </c:pt>
                <c:pt idx="2933">
                  <c:v>-15.707387813086218</c:v>
                </c:pt>
                <c:pt idx="2934">
                  <c:v>-15.781249243106036</c:v>
                </c:pt>
                <c:pt idx="2935">
                  <c:v>-15.854926830131056</c:v>
                </c:pt>
                <c:pt idx="2936">
                  <c:v>-15.928421483980637</c:v>
                </c:pt>
                <c:pt idx="2937">
                  <c:v>-16.001734112670661</c:v>
                </c:pt>
                <c:pt idx="2938">
                  <c:v>-16.074865622375338</c:v>
                </c:pt>
                <c:pt idx="2939">
                  <c:v>-16.147816917392905</c:v>
                </c:pt>
                <c:pt idx="2940">
                  <c:v>-16.220588900113142</c:v>
                </c:pt>
                <c:pt idx="2941">
                  <c:v>-16.293182470989073</c:v>
                </c:pt>
                <c:pt idx="2942">
                  <c:v>-16.365598528509587</c:v>
                </c:pt>
                <c:pt idx="2943">
                  <c:v>-16.43783796917581</c:v>
                </c:pt>
                <c:pt idx="2944">
                  <c:v>-16.509901687479548</c:v>
                </c:pt>
                <c:pt idx="2945">
                  <c:v>-16.58179057588362</c:v>
                </c:pt>
                <c:pt idx="2946">
                  <c:v>-16.653505524805293</c:v>
                </c:pt>
                <c:pt idx="2947">
                  <c:v>-16.725047422600564</c:v>
                </c:pt>
                <c:pt idx="2948">
                  <c:v>-16.796417155551516</c:v>
                </c:pt>
                <c:pt idx="2949">
                  <c:v>-16.867615607855239</c:v>
                </c:pt>
                <c:pt idx="2950">
                  <c:v>-16.938643661614567</c:v>
                </c:pt>
                <c:pt idx="2951">
                  <c:v>-17.00950219683002</c:v>
                </c:pt>
                <c:pt idx="2952">
                  <c:v>-17.080192091394373</c:v>
                </c:pt>
                <c:pt idx="2953">
                  <c:v>-17.150714221088425</c:v>
                </c:pt>
                <c:pt idx="2954">
                  <c:v>-17.221069459577812</c:v>
                </c:pt>
                <c:pt idx="2955">
                  <c:v>-17.291258678411758</c:v>
                </c:pt>
                <c:pt idx="2956">
                  <c:v>-17.361282747023196</c:v>
                </c:pt>
                <c:pt idx="2957">
                  <c:v>-17.431142532729766</c:v>
                </c:pt>
                <c:pt idx="2958">
                  <c:v>-17.500838900736625</c:v>
                </c:pt>
                <c:pt idx="2959">
                  <c:v>-17.57037271414012</c:v>
                </c:pt>
                <c:pt idx="2960">
                  <c:v>-17.639744833932138</c:v>
                </c:pt>
                <c:pt idx="2961">
                  <c:v>-17.708956119006508</c:v>
                </c:pt>
                <c:pt idx="2962">
                  <c:v>-17.778007426165455</c:v>
                </c:pt>
                <c:pt idx="2963">
                  <c:v>-17.846899610127679</c:v>
                </c:pt>
                <c:pt idx="2964">
                  <c:v>-17.915633523536684</c:v>
                </c:pt>
                <c:pt idx="2965">
                  <c:v>-17.984210016970763</c:v>
                </c:pt>
                <c:pt idx="2966">
                  <c:v>-18.052629938952805</c:v>
                </c:pt>
                <c:pt idx="2967">
                  <c:v>-18.120894135962033</c:v>
                </c:pt>
                <c:pt idx="2968">
                  <c:v>-18.189003452444918</c:v>
                </c:pt>
                <c:pt idx="2969">
                  <c:v>-18.256958730828469</c:v>
                </c:pt>
                <c:pt idx="2970">
                  <c:v>-18.324760811532744</c:v>
                </c:pt>
                <c:pt idx="2971">
                  <c:v>-18.392410532984918</c:v>
                </c:pt>
                <c:pt idx="2972">
                  <c:v>-18.459908731632993</c:v>
                </c:pt>
                <c:pt idx="2973">
                  <c:v>-18.527256241961233</c:v>
                </c:pt>
                <c:pt idx="2974">
                  <c:v>-18.594453896504707</c:v>
                </c:pt>
                <c:pt idx="2975">
                  <c:v>-18.661502525865178</c:v>
                </c:pt>
                <c:pt idx="2976">
                  <c:v>-18.728402958727465</c:v>
                </c:pt>
                <c:pt idx="2977">
                  <c:v>-18.795156021875393</c:v>
                </c:pt>
                <c:pt idx="2978">
                  <c:v>-18.861762540208964</c:v>
                </c:pt>
                <c:pt idx="2979">
                  <c:v>-18.9282233367611</c:v>
                </c:pt>
                <c:pt idx="2980">
                  <c:v>-18.994539232715869</c:v>
                </c:pt>
                <c:pt idx="2981">
                  <c:v>-19.060711047424938</c:v>
                </c:pt>
                <c:pt idx="2982">
                  <c:v>-19.126739598426745</c:v>
                </c:pt>
                <c:pt idx="2983">
                  <c:v>-19.192625701464252</c:v>
                </c:pt>
                <c:pt idx="2984">
                  <c:v>-19.258370170502378</c:v>
                </c:pt>
                <c:pt idx="2985">
                  <c:v>-19.323973817748342</c:v>
                </c:pt>
                <c:pt idx="2986">
                  <c:v>-19.389437453668712</c:v>
                </c:pt>
                <c:pt idx="2987">
                  <c:v>-19.454761887009209</c:v>
                </c:pt>
                <c:pt idx="2988">
                  <c:v>-19.519947924813415</c:v>
                </c:pt>
                <c:pt idx="2989">
                  <c:v>-19.584996372441598</c:v>
                </c:pt>
                <c:pt idx="2990">
                  <c:v>-19.649908033590023</c:v>
                </c:pt>
                <c:pt idx="2991">
                  <c:v>-19.714683710310126</c:v>
                </c:pt>
                <c:pt idx="2992">
                  <c:v>-19.779324203027755</c:v>
                </c:pt>
                <c:pt idx="2993">
                  <c:v>-19.843830310562403</c:v>
                </c:pt>
                <c:pt idx="2994">
                  <c:v>-19.908202830146656</c:v>
                </c:pt>
                <c:pt idx="2995">
                  <c:v>-19.972442557444911</c:v>
                </c:pt>
                <c:pt idx="2996">
                  <c:v>-20.036550286573451</c:v>
                </c:pt>
                <c:pt idx="2997">
                  <c:v>-20.100526810118801</c:v>
                </c:pt>
                <c:pt idx="2998">
                  <c:v>-20.16437291915766</c:v>
                </c:pt>
                <c:pt idx="2999">
                  <c:v>-20.228089403275554</c:v>
                </c:pt>
                <c:pt idx="3000">
                  <c:v>-20.291677050586088</c:v>
                </c:pt>
                <c:pt idx="3001">
                  <c:v>-20.355136647750047</c:v>
                </c:pt>
                <c:pt idx="3002">
                  <c:v>-20.418468979994064</c:v>
                </c:pt>
                <c:pt idx="3003">
                  <c:v>-20.481674831129336</c:v>
                </c:pt>
                <c:pt idx="3004">
                  <c:v>-20.54475498357078</c:v>
                </c:pt>
                <c:pt idx="3005">
                  <c:v>-20.607710218355159</c:v>
                </c:pt>
                <c:pt idx="3006">
                  <c:v>-20.670541315159994</c:v>
                </c:pt>
                <c:pt idx="3007">
                  <c:v>-20.733249052321124</c:v>
                </c:pt>
                <c:pt idx="3008">
                  <c:v>-20.795834206851872</c:v>
                </c:pt>
                <c:pt idx="3009">
                  <c:v>-20.858297554460201</c:v>
                </c:pt>
                <c:pt idx="3010">
                  <c:v>-20.920639869566973</c:v>
                </c:pt>
                <c:pt idx="3011">
                  <c:v>-20.982861925324062</c:v>
                </c:pt>
                <c:pt idx="3012">
                  <c:v>-21.044964493630857</c:v>
                </c:pt>
                <c:pt idx="3013">
                  <c:v>-21.106948345152695</c:v>
                </c:pt>
                <c:pt idx="3014">
                  <c:v>-21.168814249337302</c:v>
                </c:pt>
                <c:pt idx="3015">
                  <c:v>-21.23056297443231</c:v>
                </c:pt>
                <c:pt idx="3016">
                  <c:v>-21.292195287501684</c:v>
                </c:pt>
                <c:pt idx="3017">
                  <c:v>-21.353711954442424</c:v>
                </c:pt>
                <c:pt idx="3018">
                  <c:v>-21.415113740001068</c:v>
                </c:pt>
                <c:pt idx="3019">
                  <c:v>-21.476401407789677</c:v>
                </c:pt>
                <c:pt idx="3020">
                  <c:v>-21.537575720302215</c:v>
                </c:pt>
                <c:pt idx="3021">
                  <c:v>-21.598637438929757</c:v>
                </c:pt>
                <c:pt idx="3022">
                  <c:v>-21.659587323976442</c:v>
                </c:pt>
                <c:pt idx="3023">
                  <c:v>-21.720426134674806</c:v>
                </c:pt>
                <c:pt idx="3024">
                  <c:v>-21.78115462920055</c:v>
                </c:pt>
                <c:pt idx="3025">
                  <c:v>-21.841773564687848</c:v>
                </c:pt>
                <c:pt idx="3026">
                  <c:v>-21.902283697243739</c:v>
                </c:pt>
                <c:pt idx="3027">
                  <c:v>-21.962685781962467</c:v>
                </c:pt>
                <c:pt idx="3028">
                  <c:v>-22.022980572939801</c:v>
                </c:pt>
                <c:pt idx="3029">
                  <c:v>-22.083168823286833</c:v>
                </c:pt>
                <c:pt idx="3030">
                  <c:v>-22.14325128514405</c:v>
                </c:pt>
                <c:pt idx="3031">
                  <c:v>-22.203228709694312</c:v>
                </c:pt>
                <c:pt idx="3032">
                  <c:v>-22.263101847176323</c:v>
                </c:pt>
                <c:pt idx="3033">
                  <c:v>-22.322871446897445</c:v>
                </c:pt>
                <c:pt idx="3034">
                  <c:v>-22.382538257246832</c:v>
                </c:pt>
                <c:pt idx="3035">
                  <c:v>-22.442103025707233</c:v>
                </c:pt>
                <c:pt idx="3036">
                  <c:v>-22.501566498867874</c:v>
                </c:pt>
                <c:pt idx="3037">
                  <c:v>-22.560929422436008</c:v>
                </c:pt>
                <c:pt idx="3038">
                  <c:v>-22.620192541248993</c:v>
                </c:pt>
                <c:pt idx="3039">
                  <c:v>-22.679356599285171</c:v>
                </c:pt>
                <c:pt idx="3040">
                  <c:v>-22.738422339676131</c:v>
                </c:pt>
                <c:pt idx="3041">
                  <c:v>-22.797390504716539</c:v>
                </c:pt>
                <c:pt idx="3042">
                  <c:v>-22.85626183587582</c:v>
                </c:pt>
                <c:pt idx="3043">
                  <c:v>-22.915037073808058</c:v>
                </c:pt>
                <c:pt idx="3044">
                  <c:v>-22.97371695836231</c:v>
                </c:pt>
                <c:pt idx="3045">
                  <c:v>-23.032302228592975</c:v>
                </c:pt>
                <c:pt idx="3046">
                  <c:v>-23.090793622768942</c:v>
                </c:pt>
                <c:pt idx="3047">
                  <c:v>-23.149191878383654</c:v>
                </c:pt>
                <c:pt idx="3048">
                  <c:v>-23.207497732163848</c:v>
                </c:pt>
                <c:pt idx="3049">
                  <c:v>-23.265711920079092</c:v>
                </c:pt>
                <c:pt idx="3050">
                  <c:v>-23.323835177349785</c:v>
                </c:pt>
                <c:pt idx="3051">
                  <c:v>-23.381868238456413</c:v>
                </c:pt>
                <c:pt idx="3052">
                  <c:v>-23.439811837147339</c:v>
                </c:pt>
                <c:pt idx="3053">
                  <c:v>-23.497666706446765</c:v>
                </c:pt>
                <c:pt idx="3054">
                  <c:v>-23.555433578662939</c:v>
                </c:pt>
                <c:pt idx="3055">
                  <c:v>-23.613113185395143</c:v>
                </c:pt>
                <c:pt idx="3056">
                  <c:v>-23.670706257541223</c:v>
                </c:pt>
                <c:pt idx="3057">
                  <c:v>-23.728213525304778</c:v>
                </c:pt>
                <c:pt idx="3058">
                  <c:v>-23.785635718201487</c:v>
                </c:pt>
                <c:pt idx="3059">
                  <c:v>-23.84297356506611</c:v>
                </c:pt>
                <c:pt idx="3060">
                  <c:v>-23.90022779405858</c:v>
                </c:pt>
                <c:pt idx="3061">
                  <c:v>-23.957399132670162</c:v>
                </c:pt>
                <c:pt idx="3062">
                  <c:v>-24.014488307729071</c:v>
                </c:pt>
                <c:pt idx="3063">
                  <c:v>-24.071496045406665</c:v>
                </c:pt>
                <c:pt idx="3064">
                  <c:v>-24.128423071222031</c:v>
                </c:pt>
                <c:pt idx="3065">
                  <c:v>-24.185270110047675</c:v>
                </c:pt>
                <c:pt idx="3066">
                  <c:v>-24.242037886114215</c:v>
                </c:pt>
                <c:pt idx="3067">
                  <c:v>-24.298727123015542</c:v>
                </c:pt>
                <c:pt idx="3068">
                  <c:v>-24.355338543712147</c:v>
                </c:pt>
                <c:pt idx="3069">
                  <c:v>-24.411872870536872</c:v>
                </c:pt>
                <c:pt idx="3070">
                  <c:v>-24.468330825197583</c:v>
                </c:pt>
                <c:pt idx="3071">
                  <c:v>-24.524713128781922</c:v>
                </c:pt>
                <c:pt idx="3072">
                  <c:v>-24.581020501760314</c:v>
                </c:pt>
                <c:pt idx="3073">
                  <c:v>-24.637253663989704</c:v>
                </c:pt>
                <c:pt idx="3074">
                  <c:v>-24.693413334716251</c:v>
                </c:pt>
                <c:pt idx="3075">
                  <c:v>-24.749500232578786</c:v>
                </c:pt>
                <c:pt idx="3076">
                  <c:v>-24.80551507561124</c:v>
                </c:pt>
                <c:pt idx="3077">
                  <c:v>-24.861458581245103</c:v>
                </c:pt>
                <c:pt idx="3078">
                  <c:v>-24.917331466311957</c:v>
                </c:pt>
                <c:pt idx="3079">
                  <c:v>-24.973134447045492</c:v>
                </c:pt>
                <c:pt idx="3080">
                  <c:v>-25.028868239083057</c:v>
                </c:pt>
                <c:pt idx="3081">
                  <c:v>-25.084533557468077</c:v>
                </c:pt>
                <c:pt idx="3082">
                  <c:v>-25.140131116650934</c:v>
                </c:pt>
                <c:pt idx="3083">
                  <c:v>-25.195661630490406</c:v>
                </c:pt>
                <c:pt idx="3084">
                  <c:v>-25.251125812255019</c:v>
                </c:pt>
                <c:pt idx="3085">
                  <c:v>-25.306524374623642</c:v>
                </c:pt>
                <c:pt idx="3086">
                  <c:v>-25.361858029686122</c:v>
                </c:pt>
                <c:pt idx="3087">
                  <c:v>-25.417127488944566</c:v>
                </c:pt>
                <c:pt idx="3088">
                  <c:v>-25.47233346331247</c:v>
                </c:pt>
                <c:pt idx="3089">
                  <c:v>-25.527476663116055</c:v>
                </c:pt>
                <c:pt idx="3090">
                  <c:v>-25.58255779809344</c:v>
                </c:pt>
                <c:pt idx="3091">
                  <c:v>-25.637577577394755</c:v>
                </c:pt>
                <c:pt idx="3092">
                  <c:v>-25.692536709581773</c:v>
                </c:pt>
                <c:pt idx="3093">
                  <c:v>-25.747435902627007</c:v>
                </c:pt>
                <c:pt idx="3094">
                  <c:v>-25.802275863913508</c:v>
                </c:pt>
                <c:pt idx="3095">
                  <c:v>-25.857057300233514</c:v>
                </c:pt>
                <c:pt idx="3096">
                  <c:v>-25.911780917787517</c:v>
                </c:pt>
                <c:pt idx="3097">
                  <c:v>-25.966447422182842</c:v>
                </c:pt>
                <c:pt idx="3098">
                  <c:v>-26.021057518432649</c:v>
                </c:pt>
                <c:pt idx="3099">
                  <c:v>-26.075611910953633</c:v>
                </c:pt>
                <c:pt idx="3100">
                  <c:v>-26.13011130356497</c:v>
                </c:pt>
                <c:pt idx="3101">
                  <c:v>-26.184556399486038</c:v>
                </c:pt>
                <c:pt idx="3102">
                  <c:v>-26.238947901334445</c:v>
                </c:pt>
                <c:pt idx="3103">
                  <c:v>-26.293286511123487</c:v>
                </c:pt>
                <c:pt idx="3104">
                  <c:v>-26.347572930260252</c:v>
                </c:pt>
                <c:pt idx="3105">
                  <c:v>-26.401807859542657</c:v>
                </c:pt>
                <c:pt idx="3106">
                  <c:v>-26.455991999157121</c:v>
                </c:pt>
                <c:pt idx="3107">
                  <c:v>-26.510126048675389</c:v>
                </c:pt>
                <c:pt idx="3108">
                  <c:v>-26.564210707051387</c:v>
                </c:pt>
                <c:pt idx="3109">
                  <c:v>-26.618246672618803</c:v>
                </c:pt>
                <c:pt idx="3110">
                  <c:v>-26.672234643087172</c:v>
                </c:pt>
                <c:pt idx="3111">
                  <c:v>-26.726175315538313</c:v>
                </c:pt>
                <c:pt idx="3112">
                  <c:v>-26.780069386423555</c:v>
                </c:pt>
                <c:pt idx="3113">
                  <c:v>-26.833917551558947</c:v>
                </c:pt>
                <c:pt idx="3114">
                  <c:v>-26.887720506122605</c:v>
                </c:pt>
                <c:pt idx="3115">
                  <c:v>-26.941478944649614</c:v>
                </c:pt>
                <c:pt idx="3116">
                  <c:v>-26.99519356102865</c:v>
                </c:pt>
                <c:pt idx="3117">
                  <c:v>-27.04886504849744</c:v>
                </c:pt>
                <c:pt idx="3118">
                  <c:v>-27.102494099638299</c:v>
                </c:pt>
                <c:pt idx="3119">
                  <c:v>-27.156081406374128</c:v>
                </c:pt>
                <c:pt idx="3120">
                  <c:v>-27.209627659963118</c:v>
                </c:pt>
                <c:pt idx="3121">
                  <c:v>-27.263133550994432</c:v>
                </c:pt>
                <c:pt idx="3122">
                  <c:v>-27.316599769383096</c:v>
                </c:pt>
                <c:pt idx="3123">
                  <c:v>-27.370027004365255</c:v>
                </c:pt>
                <c:pt idx="3124">
                  <c:v>-27.423415944492888</c:v>
                </c:pt>
                <c:pt idx="3125">
                  <c:v>-27.476767277628532</c:v>
                </c:pt>
                <c:pt idx="3126">
                  <c:v>-27.530081690940143</c:v>
                </c:pt>
                <c:pt idx="3127">
                  <c:v>-27.583359870895478</c:v>
                </c:pt>
                <c:pt idx="3128">
                  <c:v>-27.636602503256505</c:v>
                </c:pt>
                <c:pt idx="3129">
                  <c:v>-27.689810273073732</c:v>
                </c:pt>
                <c:pt idx="3130">
                  <c:v>-27.742983864680696</c:v>
                </c:pt>
                <c:pt idx="3131">
                  <c:v>-27.796123961687748</c:v>
                </c:pt>
                <c:pt idx="3132">
                  <c:v>-27.849231246976061</c:v>
                </c:pt>
                <c:pt idx="3133">
                  <c:v>-27.902306402691597</c:v>
                </c:pt>
                <c:pt idx="3134">
                  <c:v>-27.955350110239166</c:v>
                </c:pt>
                <c:pt idx="3135">
                  <c:v>-28.008363050275669</c:v>
                </c:pt>
                <c:pt idx="3136">
                  <c:v>-28.061345902703977</c:v>
                </c:pt>
                <c:pt idx="3137">
                  <c:v>-28.114299346666336</c:v>
                </c:pt>
                <c:pt idx="3138">
                  <c:v>-28.167224060538008</c:v>
                </c:pt>
                <c:pt idx="3139">
                  <c:v>-28.220120721920129</c:v>
                </c:pt>
                <c:pt idx="3140">
                  <c:v>-28.272990007633304</c:v>
                </c:pt>
                <c:pt idx="3141">
                  <c:v>-28.325832593710629</c:v>
                </c:pt>
                <c:pt idx="3142">
                  <c:v>-28.378649155390807</c:v>
                </c:pt>
                <c:pt idx="3143">
                  <c:v>-28.431440367110895</c:v>
                </c:pt>
                <c:pt idx="3144">
                  <c:v>-28.484206902499398</c:v>
                </c:pt>
                <c:pt idx="3145">
                  <c:v>-28.53694943436901</c:v>
                </c:pt>
                <c:pt idx="3146">
                  <c:v>-28.589668634708929</c:v>
                </c:pt>
                <c:pt idx="3147">
                  <c:v>-28.642365174678524</c:v>
                </c:pt>
                <c:pt idx="3148">
                  <c:v>-28.695039724598441</c:v>
                </c:pt>
                <c:pt idx="3149">
                  <c:v>-28.747692953944227</c:v>
                </c:pt>
                <c:pt idx="3150">
                  <c:v>-28.800325531338341</c:v>
                </c:pt>
                <c:pt idx="3151">
                  <c:v>-28.852938124542188</c:v>
                </c:pt>
                <c:pt idx="3152">
                  <c:v>-28.905531400448766</c:v>
                </c:pt>
                <c:pt idx="3153">
                  <c:v>-28.958106025074581</c:v>
                </c:pt>
                <c:pt idx="3154">
                  <c:v>-29.010662663551745</c:v>
                </c:pt>
                <c:pt idx="3155">
                  <c:v>-29.063201980120418</c:v>
                </c:pt>
                <c:pt idx="3156">
                  <c:v>-29.115724638120085</c:v>
                </c:pt>
                <c:pt idx="3157">
                  <c:v>-29.168231299981958</c:v>
                </c:pt>
                <c:pt idx="3158">
                  <c:v>-29.220722627220688</c:v>
                </c:pt>
                <c:pt idx="3159">
                  <c:v>-29.273199280426063</c:v>
                </c:pt>
                <c:pt idx="3160">
                  <c:v>-29.325661919254514</c:v>
                </c:pt>
                <c:pt idx="3161">
                  <c:v>-29.378111202421429</c:v>
                </c:pt>
                <c:pt idx="3162">
                  <c:v>-29.430547787691985</c:v>
                </c:pt>
                <c:pt idx="3163">
                  <c:v>-29.482972331873025</c:v>
                </c:pt>
                <c:pt idx="3164">
                  <c:v>-29.535385490804522</c:v>
                </c:pt>
                <c:pt idx="3165">
                  <c:v>-29.587787919350834</c:v>
                </c:pt>
                <c:pt idx="3166">
                  <c:v>-29.64018027139209</c:v>
                </c:pt>
                <c:pt idx="3167">
                  <c:v>-29.692563199816075</c:v>
                </c:pt>
                <c:pt idx="3168">
                  <c:v>-29.744937356508693</c:v>
                </c:pt>
                <c:pt idx="3169">
                  <c:v>-29.797303392345142</c:v>
                </c:pt>
                <c:pt idx="3170">
                  <c:v>-29.849661957181986</c:v>
                </c:pt>
                <c:pt idx="3171">
                  <c:v>-29.902013699847437</c:v>
                </c:pt>
                <c:pt idx="3172">
                  <c:v>-29.954359268132485</c:v>
                </c:pt>
                <c:pt idx="3173">
                  <c:v>-30.006699308782302</c:v>
                </c:pt>
                <c:pt idx="3174">
                  <c:v>-30.059034467487159</c:v>
                </c:pt>
                <c:pt idx="3175">
                  <c:v>-30.111365388872887</c:v>
                </c:pt>
                <c:pt idx="3176">
                  <c:v>-30.163692716492569</c:v>
                </c:pt>
                <c:pt idx="3177">
                  <c:v>-30.216017092816543</c:v>
                </c:pt>
                <c:pt idx="3178">
                  <c:v>-30.268339159223785</c:v>
                </c:pt>
                <c:pt idx="3179">
                  <c:v>-30.320659555992609</c:v>
                </c:pt>
                <c:pt idx="3180">
                  <c:v>-30.372978922291125</c:v>
                </c:pt>
                <c:pt idx="3181">
                  <c:v>-30.425297896168519</c:v>
                </c:pt>
                <c:pt idx="3182">
                  <c:v>-30.47761711454541</c:v>
                </c:pt>
                <c:pt idx="3183">
                  <c:v>-30.5299372132041</c:v>
                </c:pt>
                <c:pt idx="3184">
                  <c:v>-30.582258826779835</c:v>
                </c:pt>
                <c:pt idx="3185">
                  <c:v>-30.634582588751623</c:v>
                </c:pt>
                <c:pt idx="3186">
                  <c:v>-30.686909131431364</c:v>
                </c:pt>
                <c:pt idx="3187">
                  <c:v>-30.73923908595647</c:v>
                </c:pt>
                <c:pt idx="3188">
                  <c:v>-30.791573082278873</c:v>
                </c:pt>
                <c:pt idx="3189">
                  <c:v>-30.843911749155968</c:v>
                </c:pt>
                <c:pt idx="3190">
                  <c:v>-30.896255714140896</c:v>
                </c:pt>
                <c:pt idx="3191">
                  <c:v>-30.948605603573959</c:v>
                </c:pt>
                <c:pt idx="3192">
                  <c:v>-31.000962042571341</c:v>
                </c:pt>
                <c:pt idx="3193">
                  <c:v>-31.053325655017634</c:v>
                </c:pt>
                <c:pt idx="3194">
                  <c:v>-31.105697063554377</c:v>
                </c:pt>
                <c:pt idx="3195">
                  <c:v>-31.158076889571845</c:v>
                </c:pt>
                <c:pt idx="3196">
                  <c:v>-31.210465753198132</c:v>
                </c:pt>
                <c:pt idx="3197">
                  <c:v>-31.262864273290912</c:v>
                </c:pt>
                <c:pt idx="3198">
                  <c:v>-31.315273067426975</c:v>
                </c:pt>
                <c:pt idx="3199">
                  <c:v>-31.367692751892463</c:v>
                </c:pt>
                <c:pt idx="3200">
                  <c:v>-31.420123941674309</c:v>
                </c:pt>
                <c:pt idx="3201">
                  <c:v>-31.472567250448947</c:v>
                </c:pt>
                <c:pt idx="3202">
                  <c:v>-31.525023290574016</c:v>
                </c:pt>
                <c:pt idx="3203">
                  <c:v>-31.577492673078247</c:v>
                </c:pt>
                <c:pt idx="3204">
                  <c:v>-31.629976007651948</c:v>
                </c:pt>
                <c:pt idx="3205">
                  <c:v>-31.682473902636914</c:v>
                </c:pt>
                <c:pt idx="3206">
                  <c:v>-31.734986965017114</c:v>
                </c:pt>
                <c:pt idx="3207">
                  <c:v>-31.787515800409256</c:v>
                </c:pt>
                <c:pt idx="3208">
                  <c:v>-31.840061013052914</c:v>
                </c:pt>
                <c:pt idx="3209">
                  <c:v>-31.892623205800753</c:v>
                </c:pt>
                <c:pt idx="3210">
                  <c:v>-31.945202980109023</c:v>
                </c:pt>
                <c:pt idx="3211">
                  <c:v>-31.99780093602854</c:v>
                </c:pt>
                <c:pt idx="3212">
                  <c:v>-32.050417672193461</c:v>
                </c:pt>
                <c:pt idx="3213">
                  <c:v>-32.103053785814232</c:v>
                </c:pt>
                <c:pt idx="3214">
                  <c:v>-32.155709872665632</c:v>
                </c:pt>
                <c:pt idx="3215">
                  <c:v>-32.208386527078233</c:v>
                </c:pt>
                <c:pt idx="3216">
                  <c:v>-32.261084341929134</c:v>
                </c:pt>
                <c:pt idx="3217">
                  <c:v>-32.313803908631847</c:v>
                </c:pt>
                <c:pt idx="3218">
                  <c:v>-32.366545817127289</c:v>
                </c:pt>
                <c:pt idx="3219">
                  <c:v>-32.419310655874163</c:v>
                </c:pt>
                <c:pt idx="3220">
                  <c:v>-32.472099011838978</c:v>
                </c:pt>
                <c:pt idx="3221">
                  <c:v>-32.524911470487908</c:v>
                </c:pt>
                <c:pt idx="3222">
                  <c:v>-32.577748615775754</c:v>
                </c:pt>
                <c:pt idx="3223">
                  <c:v>-32.630611030137963</c:v>
                </c:pt>
                <c:pt idx="3224">
                  <c:v>-32.683499294480598</c:v>
                </c:pt>
                <c:pt idx="3225">
                  <c:v>-32.736413988171357</c:v>
                </c:pt>
                <c:pt idx="3226">
                  <c:v>-32.789355689029676</c:v>
                </c:pt>
                <c:pt idx="3227">
                  <c:v>-32.842324973318668</c:v>
                </c:pt>
                <c:pt idx="3228">
                  <c:v>-32.89532241573437</c:v>
                </c:pt>
                <c:pt idx="3229">
                  <c:v>-32.948348589398357</c:v>
                </c:pt>
                <c:pt idx="3230">
                  <c:v>-33.001404065847247</c:v>
                </c:pt>
                <c:pt idx="3231">
                  <c:v>-33.054489415023752</c:v>
                </c:pt>
                <c:pt idx="3232">
                  <c:v>-33.107605205268676</c:v>
                </c:pt>
                <c:pt idx="3233">
                  <c:v>-33.160752003310577</c:v>
                </c:pt>
                <c:pt idx="3234">
                  <c:v>-33.213930374257863</c:v>
                </c:pt>
                <c:pt idx="3235">
                  <c:v>-33.26714088158954</c:v>
                </c:pt>
                <c:pt idx="3236">
                  <c:v>-33.320384087146053</c:v>
                </c:pt>
                <c:pt idx="3237">
                  <c:v>-33.373660551120935</c:v>
                </c:pt>
                <c:pt idx="3238">
                  <c:v>-33.426970832052042</c:v>
                </c:pt>
                <c:pt idx="3239">
                  <c:v>-33.480315486812373</c:v>
                </c:pt>
                <c:pt idx="3240">
                  <c:v>-33.533695070602221</c:v>
                </c:pt>
                <c:pt idx="3241">
                  <c:v>-33.587110136939572</c:v>
                </c:pt>
                <c:pt idx="3242">
                  <c:v>-33.640561237652562</c:v>
                </c:pt>
                <c:pt idx="3243">
                  <c:v>-33.694048922870977</c:v>
                </c:pt>
                <c:pt idx="3244">
                  <c:v>-33.747573741016666</c:v>
                </c:pt>
                <c:pt idx="3245">
                  <c:v>-33.801136238797035</c:v>
                </c:pt>
                <c:pt idx="3246">
                  <c:v>-33.85473696119481</c:v>
                </c:pt>
                <c:pt idx="3247">
                  <c:v>-33.908376451461564</c:v>
                </c:pt>
                <c:pt idx="3248">
                  <c:v>-33.962055251108445</c:v>
                </c:pt>
                <c:pt idx="3249">
                  <c:v>-34.015773899898797</c:v>
                </c:pt>
                <c:pt idx="3250">
                  <c:v>-34.069532935839966</c:v>
                </c:pt>
                <c:pt idx="3251">
                  <c:v>-34.12333289517467</c:v>
                </c:pt>
                <c:pt idx="3252">
                  <c:v>-34.177174312374412</c:v>
                </c:pt>
                <c:pt idx="3253">
                  <c:v>-34.231057720131112</c:v>
                </c:pt>
                <c:pt idx="3254">
                  <c:v>-34.284983649348874</c:v>
                </c:pt>
                <c:pt idx="3255">
                  <c:v>-34.338952629137303</c:v>
                </c:pt>
                <c:pt idx="3256">
                  <c:v>-34.392965186803494</c:v>
                </c:pt>
                <c:pt idx="3257">
                  <c:v>-34.447021847844432</c:v>
                </c:pt>
                <c:pt idx="3258">
                  <c:v>-34.501123135940134</c:v>
                </c:pt>
                <c:pt idx="3259">
                  <c:v>-34.555269572945576</c:v>
                </c:pt>
                <c:pt idx="3260">
                  <c:v>-34.6094616788846</c:v>
                </c:pt>
                <c:pt idx="3261">
                  <c:v>-34.663699971941774</c:v>
                </c:pt>
                <c:pt idx="3262">
                  <c:v>-34.717984968455781</c:v>
                </c:pt>
                <c:pt idx="3263">
                  <c:v>-34.772317182912495</c:v>
                </c:pt>
                <c:pt idx="3264">
                  <c:v>-34.826697127938068</c:v>
                </c:pt>
                <c:pt idx="3265">
                  <c:v>-34.881125314292554</c:v>
                </c:pt>
                <c:pt idx="3266">
                  <c:v>-34.935602250862409</c:v>
                </c:pt>
                <c:pt idx="3267">
                  <c:v>-34.99012844465463</c:v>
                </c:pt>
                <c:pt idx="3268">
                  <c:v>-35.044704400790273</c:v>
                </c:pt>
                <c:pt idx="3269">
                  <c:v>-35.099330622497583</c:v>
                </c:pt>
                <c:pt idx="3270">
                  <c:v>-35.154007611106152</c:v>
                </c:pt>
                <c:pt idx="3271">
                  <c:v>-35.208735866041081</c:v>
                </c:pt>
                <c:pt idx="3272">
                  <c:v>-35.263515884815639</c:v>
                </c:pt>
                <c:pt idx="3273">
                  <c:v>-35.318348163026634</c:v>
                </c:pt>
                <c:pt idx="3274">
                  <c:v>-35.373233194348053</c:v>
                </c:pt>
                <c:pt idx="3275">
                  <c:v>-35.428171470525122</c:v>
                </c:pt>
                <c:pt idx="3276">
                  <c:v>-35.483163481368713</c:v>
                </c:pt>
                <c:pt idx="3277">
                  <c:v>-35.538209714750323</c:v>
                </c:pt>
                <c:pt idx="3278">
                  <c:v>-35.593310656595982</c:v>
                </c:pt>
                <c:pt idx="3279">
                  <c:v>-35.648466790880775</c:v>
                </c:pt>
                <c:pt idx="3280">
                  <c:v>-35.703678599624766</c:v>
                </c:pt>
                <c:pt idx="3281">
                  <c:v>-35.758946562886265</c:v>
                </c:pt>
                <c:pt idx="3282">
                  <c:v>-35.814271158758622</c:v>
                </c:pt>
                <c:pt idx="3283">
                  <c:v>-35.869652863363541</c:v>
                </c:pt>
                <c:pt idx="3284">
                  <c:v>-35.92509215084786</c:v>
                </c:pt>
                <c:pt idx="3285">
                  <c:v>-35.9805894933777</c:v>
                </c:pt>
                <c:pt idx="3286">
                  <c:v>-36.036145361134729</c:v>
                </c:pt>
                <c:pt idx="3287">
                  <c:v>-36.091760222311457</c:v>
                </c:pt>
                <c:pt idx="3288">
                  <c:v>-36.147434543106705</c:v>
                </c:pt>
                <c:pt idx="3289">
                  <c:v>-36.203168787722035</c:v>
                </c:pt>
                <c:pt idx="3290">
                  <c:v>-36.258963418356871</c:v>
                </c:pt>
                <c:pt idx="3291">
                  <c:v>-36.314818895205107</c:v>
                </c:pt>
                <c:pt idx="3292">
                  <c:v>-36.370735676451027</c:v>
                </c:pt>
                <c:pt idx="3293">
                  <c:v>-36.426714218266071</c:v>
                </c:pt>
                <c:pt idx="3294">
                  <c:v>-36.482754974804251</c:v>
                </c:pt>
                <c:pt idx="3295">
                  <c:v>-36.538858398199729</c:v>
                </c:pt>
                <c:pt idx="3296">
                  <c:v>-36.595024938562965</c:v>
                </c:pt>
                <c:pt idx="3297">
                  <c:v>-36.651255043977422</c:v>
                </c:pt>
                <c:pt idx="3298">
                  <c:v>-36.707549160496868</c:v>
                </c:pt>
                <c:pt idx="3299">
                  <c:v>-36.763907732141782</c:v>
                </c:pt>
                <c:pt idx="3300">
                  <c:v>-36.820331200897094</c:v>
                </c:pt>
                <c:pt idx="3301">
                  <c:v>-36.876820006709004</c:v>
                </c:pt>
                <c:pt idx="3302">
                  <c:v>-36.933374587482987</c:v>
                </c:pt>
                <c:pt idx="3303">
                  <c:v>-36.98999537908059</c:v>
                </c:pt>
                <c:pt idx="3304">
                  <c:v>-37.046682815317176</c:v>
                </c:pt>
                <c:pt idx="3305">
                  <c:v>-37.103437327960442</c:v>
                </c:pt>
                <c:pt idx="3306">
                  <c:v>-37.160259346727585</c:v>
                </c:pt>
                <c:pt idx="3307">
                  <c:v>-37.217149299283236</c:v>
                </c:pt>
                <c:pt idx="3308">
                  <c:v>-37.274107611238257</c:v>
                </c:pt>
                <c:pt idx="3309">
                  <c:v>-37.331134706147495</c:v>
                </c:pt>
                <c:pt idx="3310">
                  <c:v>-37.388231005508231</c:v>
                </c:pt>
                <c:pt idx="3311">
                  <c:v>-37.445396928759173</c:v>
                </c:pt>
                <c:pt idx="3312">
                  <c:v>-37.502632893278175</c:v>
                </c:pt>
                <c:pt idx="3313">
                  <c:v>-37.559939314382078</c:v>
                </c:pt>
                <c:pt idx="3314">
                  <c:v>-37.617316605324561</c:v>
                </c:pt>
                <c:pt idx="3315">
                  <c:v>-37.674765177296401</c:v>
                </c:pt>
                <c:pt idx="3316">
                  <c:v>-37.732285439423102</c:v>
                </c:pt>
                <c:pt idx="3317">
                  <c:v>-37.789877798765573</c:v>
                </c:pt>
                <c:pt idx="3318">
                  <c:v>-37.847542660318737</c:v>
                </c:pt>
                <c:pt idx="3319">
                  <c:v>-37.905280427011341</c:v>
                </c:pt>
                <c:pt idx="3320">
                  <c:v>-37.963091499705108</c:v>
                </c:pt>
                <c:pt idx="3321">
                  <c:v>-38.02097627719526</c:v>
                </c:pt>
                <c:pt idx="3322">
                  <c:v>-38.078935156210022</c:v>
                </c:pt>
                <c:pt idx="3323">
                  <c:v>-38.136968531410446</c:v>
                </c:pt>
                <c:pt idx="3324">
                  <c:v>-38.195076795391095</c:v>
                </c:pt>
                <c:pt idx="3325">
                  <c:v>-38.253260338679539</c:v>
                </c:pt>
                <c:pt idx="3326">
                  <c:v>-38.311519549737405</c:v>
                </c:pt>
                <c:pt idx="3327">
                  <c:v>-38.369854814960092</c:v>
                </c:pt>
                <c:pt idx="3328">
                  <c:v>-38.428266518678754</c:v>
                </c:pt>
                <c:pt idx="3329">
                  <c:v>-38.486755043159341</c:v>
                </c:pt>
                <c:pt idx="3330">
                  <c:v>-38.545320768604661</c:v>
                </c:pt>
                <c:pt idx="3331">
                  <c:v>-38.603964073154813</c:v>
                </c:pt>
                <c:pt idx="3332">
                  <c:v>-38.662685332888515</c:v>
                </c:pt>
                <c:pt idx="3333">
                  <c:v>-38.721484921823816</c:v>
                </c:pt>
                <c:pt idx="3334">
                  <c:v>-38.780363211920069</c:v>
                </c:pt>
                <c:pt idx="3335">
                  <c:v>-38.839320573078872</c:v>
                </c:pt>
                <c:pt idx="3336">
                  <c:v>-38.89835737314597</c:v>
                </c:pt>
                <c:pt idx="3337">
                  <c:v>-38.957473977912208</c:v>
                </c:pt>
                <c:pt idx="3338">
                  <c:v>-39.016670751116187</c:v>
                </c:pt>
                <c:pt idx="3339">
                  <c:v>-39.075948054445547</c:v>
                </c:pt>
                <c:pt idx="3340">
                  <c:v>-39.135306247538672</c:v>
                </c:pt>
                <c:pt idx="3341">
                  <c:v>-39.194745687987776</c:v>
                </c:pt>
                <c:pt idx="3342">
                  <c:v>-39.254266731339996</c:v>
                </c:pt>
                <c:pt idx="3343">
                  <c:v>-39.313869731100212</c:v>
                </c:pt>
                <c:pt idx="3344">
                  <c:v>-39.373555038733244</c:v>
                </c:pt>
                <c:pt idx="3345">
                  <c:v>-39.433323003666473</c:v>
                </c:pt>
                <c:pt idx="3346">
                  <c:v>-39.493173973292627</c:v>
                </c:pt>
                <c:pt idx="3347">
                  <c:v>-39.553108292971551</c:v>
                </c:pt>
                <c:pt idx="3348">
                  <c:v>-39.613126306034204</c:v>
                </c:pt>
                <c:pt idx="3349">
                  <c:v>-39.673228353784559</c:v>
                </c:pt>
                <c:pt idx="3350">
                  <c:v>-39.733414775503206</c:v>
                </c:pt>
                <c:pt idx="3351">
                  <c:v>-39.793685908449703</c:v>
                </c:pt>
                <c:pt idx="3352">
                  <c:v>-39.854042087866709</c:v>
                </c:pt>
                <c:pt idx="3353">
                  <c:v>-39.914483646982077</c:v>
                </c:pt>
                <c:pt idx="3354">
                  <c:v>-39.975010917013172</c:v>
                </c:pt>
                <c:pt idx="3355">
                  <c:v>-40.035624227169578</c:v>
                </c:pt>
                <c:pt idx="3356">
                  <c:v>-40.096323904656977</c:v>
                </c:pt>
                <c:pt idx="3357">
                  <c:v>-40.157110274680434</c:v>
                </c:pt>
                <c:pt idx="3358">
                  <c:v>-40.217983660448297</c:v>
                </c:pt>
                <c:pt idx="3359">
                  <c:v>-40.278944383175876</c:v>
                </c:pt>
                <c:pt idx="3360">
                  <c:v>-40.339992762089274</c:v>
                </c:pt>
                <c:pt idx="3361">
                  <c:v>-40.401129114428905</c:v>
                </c:pt>
                <c:pt idx="3362">
                  <c:v>-40.462353755453648</c:v>
                </c:pt>
                <c:pt idx="3363">
                  <c:v>-40.5236669984454</c:v>
                </c:pt>
                <c:pt idx="3364">
                  <c:v>-40.585069154712301</c:v>
                </c:pt>
                <c:pt idx="3365">
                  <c:v>-40.646560533593401</c:v>
                </c:pt>
                <c:pt idx="3366">
                  <c:v>-40.708141442462953</c:v>
                </c:pt>
                <c:pt idx="3367">
                  <c:v>-40.769812186734178</c:v>
                </c:pt>
                <c:pt idx="3368">
                  <c:v>-40.83157306986422</c:v>
                </c:pt>
                <c:pt idx="3369">
                  <c:v>-40.89342439335833</c:v>
                </c:pt>
                <c:pt idx="3370">
                  <c:v>-40.955366456773959</c:v>
                </c:pt>
                <c:pt idx="3371">
                  <c:v>-41.017399557726073</c:v>
                </c:pt>
                <c:pt idx="3372">
                  <c:v>-41.079523991890824</c:v>
                </c:pt>
                <c:pt idx="3373">
                  <c:v>-41.141740053010992</c:v>
                </c:pt>
                <c:pt idx="3374">
                  <c:v>-41.204048032900033</c:v>
                </c:pt>
                <c:pt idx="3375">
                  <c:v>-41.266448221447199</c:v>
                </c:pt>
                <c:pt idx="3376">
                  <c:v>-41.32894090662208</c:v>
                </c:pt>
                <c:pt idx="3377">
                  <c:v>-41.391526374479604</c:v>
                </c:pt>
                <c:pt idx="3378">
                  <c:v>-41.454204909164638</c:v>
                </c:pt>
                <c:pt idx="3379">
                  <c:v>-41.516976792917092</c:v>
                </c:pt>
                <c:pt idx="3380">
                  <c:v>-41.579842306076841</c:v>
                </c:pt>
                <c:pt idx="3381">
                  <c:v>-41.642801727088646</c:v>
                </c:pt>
                <c:pt idx="3382">
                  <c:v>-41.705855332507006</c:v>
                </c:pt>
                <c:pt idx="3383">
                  <c:v>-41.769003397001413</c:v>
                </c:pt>
                <c:pt idx="3384">
                  <c:v>-41.832246193361314</c:v>
                </c:pt>
                <c:pt idx="3385">
                  <c:v>-41.895583992501308</c:v>
                </c:pt>
                <c:pt idx="3386">
                  <c:v>-41.959017063465893</c:v>
                </c:pt>
                <c:pt idx="3387">
                  <c:v>-42.022545673435012</c:v>
                </c:pt>
                <c:pt idx="3388">
                  <c:v>-42.086170087729059</c:v>
                </c:pt>
                <c:pt idx="3389">
                  <c:v>-42.149890569813948</c:v>
                </c:pt>
                <c:pt idx="3390">
                  <c:v>-42.213707381306335</c:v>
                </c:pt>
                <c:pt idx="3391">
                  <c:v>-42.277620781979067</c:v>
                </c:pt>
                <c:pt idx="3392">
                  <c:v>-42.341631029766049</c:v>
                </c:pt>
                <c:pt idx="3393">
                  <c:v>-42.405738380767595</c:v>
                </c:pt>
                <c:pt idx="3394">
                  <c:v>-42.469943089255644</c:v>
                </c:pt>
                <c:pt idx="3395">
                  <c:v>-42.53424540767918</c:v>
                </c:pt>
                <c:pt idx="3396">
                  <c:v>-42.598645586669186</c:v>
                </c:pt>
                <c:pt idx="3397">
                  <c:v>-42.663143875044071</c:v>
                </c:pt>
                <c:pt idx="3398">
                  <c:v>-42.72774051981466</c:v>
                </c:pt>
                <c:pt idx="3399">
                  <c:v>-42.792435766189946</c:v>
                </c:pt>
                <c:pt idx="3400">
                  <c:v>-42.857229857581764</c:v>
                </c:pt>
                <c:pt idx="3401">
                  <c:v>-42.922123035610305</c:v>
                </c:pt>
                <c:pt idx="3402">
                  <c:v>-42.987115540109428</c:v>
                </c:pt>
                <c:pt idx="3403">
                  <c:v>-43.052207609131472</c:v>
                </c:pt>
                <c:pt idx="3404">
                  <c:v>-43.117399478953054</c:v>
                </c:pt>
                <c:pt idx="3405">
                  <c:v>-43.182691384079533</c:v>
                </c:pt>
                <c:pt idx="3406">
                  <c:v>-43.248083557250744</c:v>
                </c:pt>
                <c:pt idx="3407">
                  <c:v>-43.313576229445935</c:v>
                </c:pt>
                <c:pt idx="3408">
                  <c:v>-43.379169629889091</c:v>
                </c:pt>
                <c:pt idx="3409">
                  <c:v>-43.44486398605347</c:v>
                </c:pt>
                <c:pt idx="3410">
                  <c:v>-43.510659523667677</c:v>
                </c:pt>
                <c:pt idx="3411">
                  <c:v>-43.576556466719367</c:v>
                </c:pt>
                <c:pt idx="3412">
                  <c:v>-43.642555037461776</c:v>
                </c:pt>
                <c:pt idx="3413">
                  <c:v>-43.708655456417659</c:v>
                </c:pt>
                <c:pt idx="3414">
                  <c:v>-43.7748579423845</c:v>
                </c:pt>
                <c:pt idx="3415">
                  <c:v>-43.841162712439747</c:v>
                </c:pt>
                <c:pt idx="3416">
                  <c:v>-43.907569981945549</c:v>
                </c:pt>
                <c:pt idx="3417">
                  <c:v>-43.974079964553368</c:v>
                </c:pt>
                <c:pt idx="3418">
                  <c:v>-44.040692872209462</c:v>
                </c:pt>
                <c:pt idx="3419">
                  <c:v>-44.107408915158892</c:v>
                </c:pt>
                <c:pt idx="3420">
                  <c:v>-44.174228301950819</c:v>
                </c:pt>
                <c:pt idx="3421">
                  <c:v>-44.241151239443099</c:v>
                </c:pt>
                <c:pt idx="3422">
                  <c:v>-44.308177932806878</c:v>
                </c:pt>
                <c:pt idx="3423">
                  <c:v>-44.3753085855313</c:v>
                </c:pt>
                <c:pt idx="3424">
                  <c:v>-44.44254339942794</c:v>
                </c:pt>
                <c:pt idx="3425">
                  <c:v>-44.509882574635711</c:v>
                </c:pt>
                <c:pt idx="3426">
                  <c:v>-44.577326309624809</c:v>
                </c:pt>
                <c:pt idx="3427">
                  <c:v>-44.644874801201595</c:v>
                </c:pt>
                <c:pt idx="3428">
                  <c:v>-44.712528244512725</c:v>
                </c:pt>
                <c:pt idx="3429">
                  <c:v>-44.780286833049765</c:v>
                </c:pt>
                <c:pt idx="3430">
                  <c:v>-44.848150758653055</c:v>
                </c:pt>
                <c:pt idx="3431">
                  <c:v>-44.916120211516315</c:v>
                </c:pt>
                <c:pt idx="3432">
                  <c:v>-44.984195380190542</c:v>
                </c:pt>
                <c:pt idx="3433">
                  <c:v>-45.052376451588422</c:v>
                </c:pt>
                <c:pt idx="3434">
                  <c:v>-45.120663610987975</c:v>
                </c:pt>
                <c:pt idx="3435">
                  <c:v>-45.189057042036787</c:v>
                </c:pt>
                <c:pt idx="3436">
                  <c:v>-45.257556926756308</c:v>
                </c:pt>
                <c:pt idx="3437">
                  <c:v>-45.326163445544609</c:v>
                </c:pt>
                <c:pt idx="3438">
                  <c:v>-45.394876777181771</c:v>
                </c:pt>
                <c:pt idx="3439">
                  <c:v>-45.463697098832029</c:v>
                </c:pt>
                <c:pt idx="3440">
                  <c:v>-45.532624586048833</c:v>
                </c:pt>
                <c:pt idx="3441">
                  <c:v>-45.601659412777281</c:v>
                </c:pt>
                <c:pt idx="3442">
                  <c:v>-45.670801751358603</c:v>
                </c:pt>
                <c:pt idx="3443">
                  <c:v>-45.740051772533256</c:v>
                </c:pt>
                <c:pt idx="3444">
                  <c:v>-45.80940964544407</c:v>
                </c:pt>
                <c:pt idx="3445">
                  <c:v>-45.878875537640084</c:v>
                </c:pt>
                <c:pt idx="3446">
                  <c:v>-45.948449615079852</c:v>
                </c:pt>
                <c:pt idx="3447">
                  <c:v>-46.018132042133921</c:v>
                </c:pt>
                <c:pt idx="3448">
                  <c:v>-46.087922981588974</c:v>
                </c:pt>
                <c:pt idx="3449">
                  <c:v>-46.157822594650035</c:v>
                </c:pt>
                <c:pt idx="3450">
                  <c:v>-46.227831040944153</c:v>
                </c:pt>
                <c:pt idx="3451">
                  <c:v>-46.297948478522812</c:v>
                </c:pt>
                <c:pt idx="3452">
                  <c:v>-46.368175063865074</c:v>
                </c:pt>
                <c:pt idx="3453">
                  <c:v>-46.43851095188041</c:v>
                </c:pt>
                <c:pt idx="3454">
                  <c:v>-46.508956295911233</c:v>
                </c:pt>
                <c:pt idx="3455">
                  <c:v>-46.579511247735638</c:v>
                </c:pt>
                <c:pt idx="3456">
                  <c:v>-46.650175957570077</c:v>
                </c:pt>
                <c:pt idx="3457">
                  <c:v>-46.720950574071381</c:v>
                </c:pt>
                <c:pt idx="3458">
                  <c:v>-46.791835244340106</c:v>
                </c:pt>
                <c:pt idx="3459">
                  <c:v>-46.86283011392193</c:v>
                </c:pt>
                <c:pt idx="3460">
                  <c:v>-46.93393532681047</c:v>
                </c:pt>
                <c:pt idx="3461">
                  <c:v>-47.00515102544928</c:v>
                </c:pt>
                <c:pt idx="3462">
                  <c:v>-47.076477350734294</c:v>
                </c:pt>
                <c:pt idx="3463">
                  <c:v>-47.147914442015491</c:v>
                </c:pt>
                <c:pt idx="3464">
                  <c:v>-47.219462437099153</c:v>
                </c:pt>
                <c:pt idx="3465">
                  <c:v>-47.291121472249557</c:v>
                </c:pt>
                <c:pt idx="3466">
                  <c:v>-47.362891682191247</c:v>
                </c:pt>
                <c:pt idx="3467">
                  <c:v>-47.434773200110229</c:v>
                </c:pt>
                <c:pt idx="3468">
                  <c:v>-47.506766157655974</c:v>
                </c:pt>
                <c:pt idx="3469">
                  <c:v>-47.578870684943126</c:v>
                </c:pt>
                <c:pt idx="3470">
                  <c:v>-47.651086910553261</c:v>
                </c:pt>
                <c:pt idx="3471">
                  <c:v>-47.72341496153561</c:v>
                </c:pt>
                <c:pt idx="3472">
                  <c:v>-47.795854963409226</c:v>
                </c:pt>
                <c:pt idx="3473">
                  <c:v>-47.868407040163902</c:v>
                </c:pt>
                <c:pt idx="3474">
                  <c:v>-47.941071314261649</c:v>
                </c:pt>
                <c:pt idx="3475">
                  <c:v>-48.013847906637849</c:v>
                </c:pt>
                <c:pt idx="3476">
                  <c:v>-48.086736936702593</c:v>
                </c:pt>
                <c:pt idx="3477">
                  <c:v>-48.159738522341264</c:v>
                </c:pt>
                <c:pt idx="3478">
                  <c:v>-48.23285277991593</c:v>
                </c:pt>
                <c:pt idx="3479">
                  <c:v>-48.30607982426605</c:v>
                </c:pt>
                <c:pt idx="3480">
                  <c:v>-48.379419768709724</c:v>
                </c:pt>
                <c:pt idx="3481">
                  <c:v>-48.452872725043868</c:v>
                </c:pt>
                <c:pt idx="3482">
                  <c:v>-48.526438803545553</c:v>
                </c:pt>
                <c:pt idx="3483">
                  <c:v>-48.600118112972162</c:v>
                </c:pt>
                <c:pt idx="3484">
                  <c:v>-48.673910760562691</c:v>
                </c:pt>
                <c:pt idx="3485">
                  <c:v>-48.747816852037325</c:v>
                </c:pt>
                <c:pt idx="3486">
                  <c:v>-48.821836491598759</c:v>
                </c:pt>
                <c:pt idx="3487">
                  <c:v>-48.895969781931953</c:v>
                </c:pt>
                <c:pt idx="3488">
                  <c:v>-48.970216824205117</c:v>
                </c:pt>
                <c:pt idx="3489">
                  <c:v>-49.044577718069633</c:v>
                </c:pt>
                <c:pt idx="3490">
                  <c:v>-49.119052561660233</c:v>
                </c:pt>
                <c:pt idx="3491">
                  <c:v>-49.193641451595418</c:v>
                </c:pt>
                <c:pt idx="3492">
                  <c:v>-49.268344482977028</c:v>
                </c:pt>
                <c:pt idx="3493">
                  <c:v>-49.3431617493913</c:v>
                </c:pt>
                <c:pt idx="3494">
                  <c:v>-49.418093342907746</c:v>
                </c:pt>
                <c:pt idx="3495">
                  <c:v>-49.493139354080014</c:v>
                </c:pt>
                <c:pt idx="3496">
                  <c:v>-49.568299871945165</c:v>
                </c:pt>
                <c:pt idx="3497">
                  <c:v>-49.64357498402353</c:v>
                </c:pt>
                <c:pt idx="3498">
                  <c:v>-49.718964776318984</c:v>
                </c:pt>
                <c:pt idx="3499">
                  <c:v>-49.794469333318418</c:v>
                </c:pt>
                <c:pt idx="3500">
                  <c:v>-49.87008873799109</c:v>
                </c:pt>
                <c:pt idx="3501">
                  <c:v>-49.945823071788659</c:v>
                </c:pt>
                <c:pt idx="3502">
                  <c:v>-50.021672414644762</c:v>
                </c:pt>
                <c:pt idx="3503">
                  <c:v>-50.097636844974147</c:v>
                </c:pt>
                <c:pt idx="3504">
                  <c:v>-50.173716439672766</c:v>
                </c:pt>
                <c:pt idx="3505">
                  <c:v>-50.249911274116656</c:v>
                </c:pt>
                <c:pt idx="3506">
                  <c:v>-50.326221422161609</c:v>
                </c:pt>
                <c:pt idx="3507">
                  <c:v>-50.402646956142611</c:v>
                </c:pt>
                <c:pt idx="3508">
                  <c:v>-50.479187946872848</c:v>
                </c:pt>
                <c:pt idx="3509">
                  <c:v>-50.555844463643034</c:v>
                </c:pt>
                <c:pt idx="3510">
                  <c:v>-50.632616574221345</c:v>
                </c:pt>
                <c:pt idx="3511">
                  <c:v>-50.709504344851112</c:v>
                </c:pt>
                <c:pt idx="3512">
                  <c:v>-50.786507840251701</c:v>
                </c:pt>
                <c:pt idx="3513">
                  <c:v>-50.863627123616475</c:v>
                </c:pt>
                <c:pt idx="3514">
                  <c:v>-50.940862256611737</c:v>
                </c:pt>
                <c:pt idx="3515">
                  <c:v>-51.018213299376967</c:v>
                </c:pt>
                <c:pt idx="3516">
                  <c:v>-51.095680310522489</c:v>
                </c:pt>
                <c:pt idx="3517">
                  <c:v>-51.173263347129428</c:v>
                </c:pt>
                <c:pt idx="3518">
                  <c:v>-51.250962464748085</c:v>
                </c:pt>
                <c:pt idx="3519">
                  <c:v>-51.328777717396889</c:v>
                </c:pt>
                <c:pt idx="3520">
                  <c:v>-51.406709157561714</c:v>
                </c:pt>
                <c:pt idx="3521">
                  <c:v>-51.484756836194087</c:v>
                </c:pt>
                <c:pt idx="3522">
                  <c:v>-51.562920802710515</c:v>
                </c:pt>
                <c:pt idx="3523">
                  <c:v>-51.641201104991119</c:v>
                </c:pt>
                <c:pt idx="3524">
                  <c:v>-51.719597789378184</c:v>
                </c:pt>
                <c:pt idx="3525">
                  <c:v>-51.79811090067539</c:v>
                </c:pt>
                <c:pt idx="3526">
                  <c:v>-51.876740482145905</c:v>
                </c:pt>
                <c:pt idx="3527">
                  <c:v>-51.955486575511799</c:v>
                </c:pt>
                <c:pt idx="3528">
                  <c:v>-52.03434922095208</c:v>
                </c:pt>
                <c:pt idx="3529">
                  <c:v>-52.113328457101701</c:v>
                </c:pt>
                <c:pt idx="3530">
                  <c:v>-52.19242432104997</c:v>
                </c:pt>
                <c:pt idx="3531">
                  <c:v>-52.271636848339533</c:v>
                </c:pt>
                <c:pt idx="3532">
                  <c:v>-52.350966072964681</c:v>
                </c:pt>
                <c:pt idx="3533">
                  <c:v>-52.430412027369606</c:v>
                </c:pt>
                <c:pt idx="3534">
                  <c:v>-52.509974742447696</c:v>
                </c:pt>
                <c:pt idx="3535">
                  <c:v>-52.589654247539777</c:v>
                </c:pt>
                <c:pt idx="3536">
                  <c:v>-52.669450570432545</c:v>
                </c:pt>
                <c:pt idx="3537">
                  <c:v>-52.749363737356639</c:v>
                </c:pt>
                <c:pt idx="3538">
                  <c:v>-52.829393772986279</c:v>
                </c:pt>
                <c:pt idx="3539">
                  <c:v>-52.909540700436921</c:v>
                </c:pt>
                <c:pt idx="3540">
                  <c:v>-52.989804541263666</c:v>
                </c:pt>
                <c:pt idx="3541">
                  <c:v>-53.070185315460385</c:v>
                </c:pt>
                <c:pt idx="3542">
                  <c:v>-53.150683041457334</c:v>
                </c:pt>
                <c:pt idx="3543">
                  <c:v>-53.23129773612056</c:v>
                </c:pt>
                <c:pt idx="3544">
                  <c:v>-53.312029414749453</c:v>
                </c:pt>
                <c:pt idx="3545">
                  <c:v>-53.392878091075751</c:v>
                </c:pt>
                <c:pt idx="3546">
                  <c:v>-53.473843777261614</c:v>
                </c:pt>
                <c:pt idx="3547">
                  <c:v>-53.554926483898406</c:v>
                </c:pt>
                <c:pt idx="3548">
                  <c:v>-53.636126220004954</c:v>
                </c:pt>
                <c:pt idx="3549">
                  <c:v>-53.717442993025742</c:v>
                </c:pt>
                <c:pt idx="3550">
                  <c:v>-53.798876808829391</c:v>
                </c:pt>
                <c:pt idx="3551">
                  <c:v>-53.88042767170765</c:v>
                </c:pt>
                <c:pt idx="3552">
                  <c:v>-53.962095584372811</c:v>
                </c:pt>
                <c:pt idx="3553">
                  <c:v>-54.043880547956803</c:v>
                </c:pt>
                <c:pt idx="3554">
                  <c:v>-54.12578256200942</c:v>
                </c:pt>
                <c:pt idx="3555">
                  <c:v>-54.207801624496653</c:v>
                </c:pt>
                <c:pt idx="3556">
                  <c:v>-54.289937731799199</c:v>
                </c:pt>
                <c:pt idx="3557">
                  <c:v>-54.372190878710356</c:v>
                </c:pt>
                <c:pt idx="3558">
                  <c:v>-54.45456105843526</c:v>
                </c:pt>
                <c:pt idx="3559">
                  <c:v>-54.537048262588698</c:v>
                </c:pt>
                <c:pt idx="3560">
                  <c:v>-54.619652481193498</c:v>
                </c:pt>
                <c:pt idx="3561">
                  <c:v>-54.702373702678983</c:v>
                </c:pt>
                <c:pt idx="3562">
                  <c:v>-54.785211913879756</c:v>
                </c:pt>
                <c:pt idx="3563">
                  <c:v>-54.868167100033389</c:v>
                </c:pt>
                <c:pt idx="3564">
                  <c:v>-54.951239244779224</c:v>
                </c:pt>
                <c:pt idx="3565">
                  <c:v>-55.034428330156828</c:v>
                </c:pt>
                <c:pt idx="3566">
                  <c:v>-55.1177343366043</c:v>
                </c:pt>
                <c:pt idx="3567">
                  <c:v>-55.201157242956491</c:v>
                </c:pt>
                <c:pt idx="3568">
                  <c:v>-55.28469702644361</c:v>
                </c:pt>
                <c:pt idx="3569">
                  <c:v>-55.368353662689415</c:v>
                </c:pt>
                <c:pt idx="3570">
                  <c:v>-55.452127125710142</c:v>
                </c:pt>
                <c:pt idx="3571">
                  <c:v>-55.536017387912054</c:v>
                </c:pt>
                <c:pt idx="3572">
                  <c:v>-55.6200244200908</c:v>
                </c:pt>
                <c:pt idx="3573">
                  <c:v>-55.704148191428928</c:v>
                </c:pt>
                <c:pt idx="3574">
                  <c:v>-55.788388669494651</c:v>
                </c:pt>
                <c:pt idx="3575">
                  <c:v>-55.872745820241121</c:v>
                </c:pt>
                <c:pt idx="3576">
                  <c:v>-55.957219608003228</c:v>
                </c:pt>
                <c:pt idx="3577">
                  <c:v>-56.041809995497111</c:v>
                </c:pt>
                <c:pt idx="3578">
                  <c:v>-56.126516943818324</c:v>
                </c:pt>
                <c:pt idx="3579">
                  <c:v>-56.211340412440578</c:v>
                </c:pt>
                <c:pt idx="3580">
                  <c:v>-56.29628035921332</c:v>
                </c:pt>
                <c:pt idx="3581">
                  <c:v>-56.381336740361043</c:v>
                </c:pt>
                <c:pt idx="3582">
                  <c:v>-56.466509510481295</c:v>
                </c:pt>
                <c:pt idx="3583">
                  <c:v>-56.551798622543323</c:v>
                </c:pt>
                <c:pt idx="3584">
                  <c:v>-56.637204027886192</c:v>
                </c:pt>
                <c:pt idx="3585">
                  <c:v>-56.722725676217649</c:v>
                </c:pt>
                <c:pt idx="3586">
                  <c:v>-56.808363515612193</c:v>
                </c:pt>
                <c:pt idx="3587">
                  <c:v>-56.894117492509778</c:v>
                </c:pt>
                <c:pt idx="3588">
                  <c:v>-56.979987551714188</c:v>
                </c:pt>
                <c:pt idx="3589">
                  <c:v>-57.065973636391227</c:v>
                </c:pt>
                <c:pt idx="3590">
                  <c:v>-57.152075688067811</c:v>
                </c:pt>
                <c:pt idx="3591">
                  <c:v>-57.238293646629543</c:v>
                </c:pt>
                <c:pt idx="3592">
                  <c:v>-57.324627450320087</c:v>
                </c:pt>
                <c:pt idx="3593">
                  <c:v>-57.41107703573897</c:v>
                </c:pt>
                <c:pt idx="3594">
                  <c:v>-57.49764233784002</c:v>
                </c:pt>
                <c:pt idx="3595">
                  <c:v>-57.584323289930424</c:v>
                </c:pt>
                <c:pt idx="3596">
                  <c:v>-57.671119823668462</c:v>
                </c:pt>
                <c:pt idx="3597">
                  <c:v>-57.758031869062648</c:v>
                </c:pt>
                <c:pt idx="3598">
                  <c:v>-57.84505935446947</c:v>
                </c:pt>
                <c:pt idx="3599">
                  <c:v>-57.932202206592258</c:v>
                </c:pt>
                <c:pt idx="3600">
                  <c:v>-58.019460350479619</c:v>
                </c:pt>
                <c:pt idx="3601">
                  <c:v>-58.106833709523819</c:v>
                </c:pt>
                <c:pt idx="3602">
                  <c:v>-58.194322205459386</c:v>
                </c:pt>
                <c:pt idx="3603">
                  <c:v>-58.28192575836087</c:v>
                </c:pt>
                <c:pt idx="3604">
                  <c:v>-58.369644286642519</c:v>
                </c:pt>
                <c:pt idx="3605">
                  <c:v>-58.457477707055332</c:v>
                </c:pt>
                <c:pt idx="3606">
                  <c:v>-58.545425934686662</c:v>
                </c:pt>
                <c:pt idx="3607">
                  <c:v>-58.633488882957764</c:v>
                </c:pt>
                <c:pt idx="3608">
                  <c:v>-58.721666463622725</c:v>
                </c:pt>
                <c:pt idx="3609">
                  <c:v>-58.809958586766726</c:v>
                </c:pt>
                <c:pt idx="3610">
                  <c:v>-58.898365160804438</c:v>
                </c:pt>
                <c:pt idx="3611">
                  <c:v>-58.9868860924785</c:v>
                </c:pt>
                <c:pt idx="3612">
                  <c:v>-59.075521286857942</c:v>
                </c:pt>
                <c:pt idx="3613">
                  <c:v>-59.16427064733594</c:v>
                </c:pt>
                <c:pt idx="3614">
                  <c:v>-59.253134075629681</c:v>
                </c:pt>
                <c:pt idx="3615">
                  <c:v>-59.342111471777145</c:v>
                </c:pt>
                <c:pt idx="3616">
                  <c:v>-59.431202734136264</c:v>
                </c:pt>
                <c:pt idx="3617">
                  <c:v>-59.520407759383389</c:v>
                </c:pt>
                <c:pt idx="3618">
                  <c:v>-59.609726442511253</c:v>
                </c:pt>
                <c:pt idx="3619">
                  <c:v>-59.699158676827395</c:v>
                </c:pt>
                <c:pt idx="3620">
                  <c:v>-59.78870435395293</c:v>
                </c:pt>
                <c:pt idx="3621">
                  <c:v>-59.878363363820249</c:v>
                </c:pt>
                <c:pt idx="3622">
                  <c:v>-59.968135594671743</c:v>
                </c:pt>
                <c:pt idx="3623">
                  <c:v>-60.058020933058238</c:v>
                </c:pt>
                <c:pt idx="3624">
                  <c:v>-60.148019263836346</c:v>
                </c:pt>
                <c:pt idx="3625">
                  <c:v>-60.238130470168485</c:v>
                </c:pt>
                <c:pt idx="3626">
                  <c:v>-60.328354433519252</c:v>
                </c:pt>
                <c:pt idx="3627">
                  <c:v>-60.41869103365525</c:v>
                </c:pt>
                <c:pt idx="3628">
                  <c:v>-60.509140148642288</c:v>
                </c:pt>
                <c:pt idx="3629">
                  <c:v>-60.599701654844367</c:v>
                </c:pt>
                <c:pt idx="3630">
                  <c:v>-60.690375426921079</c:v>
                </c:pt>
                <c:pt idx="3631">
                  <c:v>-60.781161337827037</c:v>
                </c:pt>
                <c:pt idx="3632">
                  <c:v>-60.87205925880874</c:v>
                </c:pt>
                <c:pt idx="3633">
                  <c:v>-60.963069059403963</c:v>
                </c:pt>
                <c:pt idx="3634">
                  <c:v>-61.054190607438954</c:v>
                </c:pt>
                <c:pt idx="3635">
                  <c:v>-61.14542376902768</c:v>
                </c:pt>
                <c:pt idx="3636">
                  <c:v>-61.236768408568743</c:v>
                </c:pt>
                <c:pt idx="3637">
                  <c:v>-61.328224388744758</c:v>
                </c:pt>
                <c:pt idx="3638">
                  <c:v>-61.419791570519493</c:v>
                </c:pt>
                <c:pt idx="3639">
                  <c:v>-61.511469813136898</c:v>
                </c:pt>
                <c:pt idx="3640">
                  <c:v>-61.603258974118575</c:v>
                </c:pt>
                <c:pt idx="3641">
                  <c:v>-61.695158909261998</c:v>
                </c:pt>
                <c:pt idx="3642">
                  <c:v>-61.787169472639</c:v>
                </c:pt>
                <c:pt idx="3643">
                  <c:v>-61.879290516593244</c:v>
                </c:pt>
                <c:pt idx="3644">
                  <c:v>-61.971521891739137</c:v>
                </c:pt>
                <c:pt idx="3645">
                  <c:v>-62.063863446958919</c:v>
                </c:pt>
                <c:pt idx="3646">
                  <c:v>-62.156315029401519</c:v>
                </c:pt>
                <c:pt idx="3647">
                  <c:v>-62.248876484480277</c:v>
                </c:pt>
                <c:pt idx="3648">
                  <c:v>-62.341547655870812</c:v>
                </c:pt>
                <c:pt idx="3649">
                  <c:v>-62.434328385509524</c:v>
                </c:pt>
                <c:pt idx="3650">
                  <c:v>-62.52721851359113</c:v>
                </c:pt>
                <c:pt idx="3651">
                  <c:v>-62.62021787856709</c:v>
                </c:pt>
                <c:pt idx="3652">
                  <c:v>-62.713326317143142</c:v>
                </c:pt>
                <c:pt idx="3653">
                  <c:v>-62.806543664277676</c:v>
                </c:pt>
                <c:pt idx="3654">
                  <c:v>-62.899869753179672</c:v>
                </c:pt>
                <c:pt idx="3655">
                  <c:v>-62.99330441530639</c:v>
                </c:pt>
                <c:pt idx="3656">
                  <c:v>-63.086847480361939</c:v>
                </c:pt>
                <c:pt idx="3657">
                  <c:v>-63.180498776294471</c:v>
                </c:pt>
                <c:pt idx="3658">
                  <c:v>-63.274258129294708</c:v>
                </c:pt>
                <c:pt idx="3659">
                  <c:v>-63.368125363793517</c:v>
                </c:pt>
                <c:pt idx="3660">
                  <c:v>-63.462100302460343</c:v>
                </c:pt>
                <c:pt idx="3661">
                  <c:v>-63.556182766200678</c:v>
                </c:pt>
                <c:pt idx="3662">
                  <c:v>-63.650372574154169</c:v>
                </c:pt>
                <c:pt idx="3663">
                  <c:v>-63.744669543692652</c:v>
                </c:pt>
                <c:pt idx="3664">
                  <c:v>-63.839073490418102</c:v>
                </c:pt>
                <c:pt idx="3665">
                  <c:v>-63.933584228160278</c:v>
                </c:pt>
                <c:pt idx="3666">
                  <c:v>-64.028201568974794</c:v>
                </c:pt>
                <c:pt idx="3667">
                  <c:v>-64.12292532314153</c:v>
                </c:pt>
                <c:pt idx="3668">
                  <c:v>-64.217755299161695</c:v>
                </c:pt>
                <c:pt idx="3669">
                  <c:v>-64.312691303756495</c:v>
                </c:pt>
                <c:pt idx="3670">
                  <c:v>-64.407733141864682</c:v>
                </c:pt>
                <c:pt idx="3671">
                  <c:v>-64.502880616640738</c:v>
                </c:pt>
                <c:pt idx="3672">
                  <c:v>-64.598133529452838</c:v>
                </c:pt>
                <c:pt idx="3673">
                  <c:v>-64.69349167988041</c:v>
                </c:pt>
                <c:pt idx="3674">
                  <c:v>-64.788954865712512</c:v>
                </c:pt>
                <c:pt idx="3675">
                  <c:v>-64.884522882945802</c:v>
                </c:pt>
                <c:pt idx="3676">
                  <c:v>-64.980195525782193</c:v>
                </c:pt>
                <c:pt idx="3677">
                  <c:v>-65.075972586627429</c:v>
                </c:pt>
                <c:pt idx="3678">
                  <c:v>-65.17185385608839</c:v>
                </c:pt>
                <c:pt idx="3679">
                  <c:v>-65.267839122971594</c:v>
                </c:pt>
                <c:pt idx="3680">
                  <c:v>-65.36392817428117</c:v>
                </c:pt>
                <c:pt idx="3681">
                  <c:v>-65.460120795216909</c:v>
                </c:pt>
                <c:pt idx="3682">
                  <c:v>-65.556416769171989</c:v>
                </c:pt>
                <c:pt idx="3683">
                  <c:v>-65.652815877731882</c:v>
                </c:pt>
                <c:pt idx="3684">
                  <c:v>-65.749317900671485</c:v>
                </c:pt>
                <c:pt idx="3685">
                  <c:v>-65.845922615953896</c:v>
                </c:pt>
                <c:pt idx="3686">
                  <c:v>-65.942629799728465</c:v>
                </c:pt>
                <c:pt idx="3687">
                  <c:v>-66.039439226329023</c:v>
                </c:pt>
                <c:pt idx="3688">
                  <c:v>-66.13635066827166</c:v>
                </c:pt>
                <c:pt idx="3689">
                  <c:v>-66.233363896253664</c:v>
                </c:pt>
                <c:pt idx="3690">
                  <c:v>-66.330478679151199</c:v>
                </c:pt>
                <c:pt idx="3691">
                  <c:v>-66.427694784018144</c:v>
                </c:pt>
                <c:pt idx="3692">
                  <c:v>-66.525011976083647</c:v>
                </c:pt>
                <c:pt idx="3693">
                  <c:v>-66.622430018751459</c:v>
                </c:pt>
                <c:pt idx="3694">
                  <c:v>-66.719948673597514</c:v>
                </c:pt>
                <c:pt idx="3695">
                  <c:v>-66.817567700369125</c:v>
                </c:pt>
                <c:pt idx="3696">
                  <c:v>-66.915286856982505</c:v>
                </c:pt>
                <c:pt idx="3697">
                  <c:v>-67.013105899522316</c:v>
                </c:pt>
                <c:pt idx="3698">
                  <c:v>-67.111024582239608</c:v>
                </c:pt>
                <c:pt idx="3699">
                  <c:v>-67.209042657550867</c:v>
                </c:pt>
                <c:pt idx="3700">
                  <c:v>-67.307159876036067</c:v>
                </c:pt>
                <c:pt idx="3701">
                  <c:v>-67.405375986437988</c:v>
                </c:pt>
                <c:pt idx="3702">
                  <c:v>-67.503690735660683</c:v>
                </c:pt>
                <c:pt idx="3703">
                  <c:v>-67.60210386876831</c:v>
                </c:pt>
                <c:pt idx="3704">
                  <c:v>-67.700615128984239</c:v>
                </c:pt>
                <c:pt idx="3705">
                  <c:v>-67.799224257689644</c:v>
                </c:pt>
                <c:pt idx="3706">
                  <c:v>-67.89793099442285</c:v>
                </c:pt>
                <c:pt idx="3707">
                  <c:v>-67.996735076877854</c:v>
                </c:pt>
                <c:pt idx="3708">
                  <c:v>-68.095636240904241</c:v>
                </c:pt>
                <c:pt idx="3709">
                  <c:v>-68.194634220505719</c:v>
                </c:pt>
                <c:pt idx="3710">
                  <c:v>-68.293728747839396</c:v>
                </c:pt>
                <c:pt idx="3711">
                  <c:v>-68.392919553215549</c:v>
                </c:pt>
                <c:pt idx="3712">
                  <c:v>-68.492206365096735</c:v>
                </c:pt>
                <c:pt idx="3713">
                  <c:v>-68.591588910097173</c:v>
                </c:pt>
                <c:pt idx="3714">
                  <c:v>-68.691066912982322</c:v>
                </c:pt>
                <c:pt idx="3715">
                  <c:v>-68.790640096668611</c:v>
                </c:pt>
                <c:pt idx="3716">
                  <c:v>-68.890308182223222</c:v>
                </c:pt>
                <c:pt idx="3717">
                  <c:v>-68.990070888863769</c:v>
                </c:pt>
                <c:pt idx="3718">
                  <c:v>-69.089927933957938</c:v>
                </c:pt>
                <c:pt idx="3719">
                  <c:v>-69.189879033023715</c:v>
                </c:pt>
                <c:pt idx="3720">
                  <c:v>-69.28992389972943</c:v>
                </c:pt>
                <c:pt idx="3721">
                  <c:v>-69.390062245894029</c:v>
                </c:pt>
                <c:pt idx="3722">
                  <c:v>-69.490293781486557</c:v>
                </c:pt>
                <c:pt idx="3723">
                  <c:v>-69.590618214627739</c:v>
                </c:pt>
                <c:pt idx="3724">
                  <c:v>-69.691035251589113</c:v>
                </c:pt>
                <c:pt idx="3725">
                  <c:v>-69.791544596794338</c:v>
                </c:pt>
                <c:pt idx="3726">
                  <c:v>-69.892145952819902</c:v>
                </c:pt>
                <c:pt idx="3727">
                  <c:v>-69.992839020394968</c:v>
                </c:pt>
                <c:pt idx="3728">
                  <c:v>-70.093623498403389</c:v>
                </c:pt>
                <c:pt idx="3729">
                  <c:v>-70.19449908388377</c:v>
                </c:pt>
                <c:pt idx="3730">
                  <c:v>-70.295465472030912</c:v>
                </c:pt>
                <c:pt idx="3731">
                  <c:v>-70.396522356196911</c:v>
                </c:pt>
                <c:pt idx="3732">
                  <c:v>-70.497669427892433</c:v>
                </c:pt>
                <c:pt idx="3733">
                  <c:v>-70.598906376788022</c:v>
                </c:pt>
                <c:pt idx="3734">
                  <c:v>-70.700232890715853</c:v>
                </c:pt>
                <c:pt idx="3735">
                  <c:v>-70.801648655670988</c:v>
                </c:pt>
                <c:pt idx="3736">
                  <c:v>-70.903153355813856</c:v>
                </c:pt>
                <c:pt idx="3737">
                  <c:v>-71.004746673471232</c:v>
                </c:pt>
                <c:pt idx="3738">
                  <c:v>-71.106428289138705</c:v>
                </c:pt>
                <c:pt idx="3739">
                  <c:v>-71.208197881483329</c:v>
                </c:pt>
                <c:pt idx="3740">
                  <c:v>-71.310055127344825</c:v>
                </c:pt>
                <c:pt idx="3741">
                  <c:v>-71.411999701738878</c:v>
                </c:pt>
                <c:pt idx="3742">
                  <c:v>-71.514031277859416</c:v>
                </c:pt>
                <c:pt idx="3743">
                  <c:v>-71.616149527081234</c:v>
                </c:pt>
                <c:pt idx="3744">
                  <c:v>-71.718354118963092</c:v>
                </c:pt>
                <c:pt idx="3745">
                  <c:v>-71.820644721249906</c:v>
                </c:pt>
                <c:pt idx="3746">
                  <c:v>-71.923020999876954</c:v>
                </c:pt>
                <c:pt idx="3747">
                  <c:v>-72.025482618972774</c:v>
                </c:pt>
                <c:pt idx="3748">
                  <c:v>-72.128029240861849</c:v>
                </c:pt>
                <c:pt idx="3749">
                  <c:v>-72.230660526069244</c:v>
                </c:pt>
                <c:pt idx="3750">
                  <c:v>-72.333376133323938</c:v>
                </c:pt>
                <c:pt idx="3751">
                  <c:v>-72.436175719562328</c:v>
                </c:pt>
                <c:pt idx="3752">
                  <c:v>-72.539058939932389</c:v>
                </c:pt>
                <c:pt idx="3753">
                  <c:v>-72.642025447798716</c:v>
                </c:pt>
                <c:pt idx="3754">
                  <c:v>-72.745074894745471</c:v>
                </c:pt>
                <c:pt idx="3755">
                  <c:v>-72.848206930582151</c:v>
                </c:pt>
                <c:pt idx="3756">
                  <c:v>-72.951421203347422</c:v>
                </c:pt>
                <c:pt idx="3757">
                  <c:v>-73.054717359314168</c:v>
                </c:pt>
                <c:pt idx="3758">
                  <c:v>-73.158095042995058</c:v>
                </c:pt>
                <c:pt idx="3759">
                  <c:v>-73.261553897146769</c:v>
                </c:pt>
                <c:pt idx="3760">
                  <c:v>-73.365093562776167</c:v>
                </c:pt>
                <c:pt idx="3761">
                  <c:v>-73.468713679145225</c:v>
                </c:pt>
                <c:pt idx="3762">
                  <c:v>-73.572413883777003</c:v>
                </c:pt>
                <c:pt idx="3763">
                  <c:v>-73.676193812461918</c:v>
                </c:pt>
                <c:pt idx="3764">
                  <c:v>-73.780053099262631</c:v>
                </c:pt>
                <c:pt idx="3765">
                  <c:v>-73.883991376521521</c:v>
                </c:pt>
                <c:pt idx="3766">
                  <c:v>-73.988008274866374</c:v>
                </c:pt>
                <c:pt idx="3767">
                  <c:v>-74.092103423217125</c:v>
                </c:pt>
                <c:pt idx="3768">
                  <c:v>-74.196276448792773</c:v>
                </c:pt>
                <c:pt idx="3769">
                  <c:v>-74.300526977118082</c:v>
                </c:pt>
                <c:pt idx="3770">
                  <c:v>-74.404854632030577</c:v>
                </c:pt>
                <c:pt idx="3771">
                  <c:v>-74.509259035688771</c:v>
                </c:pt>
                <c:pt idx="3772">
                  <c:v>-74.613739808578444</c:v>
                </c:pt>
                <c:pt idx="3773">
                  <c:v>-74.718296569521087</c:v>
                </c:pt>
                <c:pt idx="3774">
                  <c:v>-74.822928935681489</c:v>
                </c:pt>
                <c:pt idx="3775">
                  <c:v>-74.927636522575966</c:v>
                </c:pt>
                <c:pt idx="3776">
                  <c:v>-75.03241894408086</c:v>
                </c:pt>
                <c:pt idx="3777">
                  <c:v>-75.137275812440279</c:v>
                </c:pt>
                <c:pt idx="3778">
                  <c:v>-75.242206738275499</c:v>
                </c:pt>
                <c:pt idx="3779">
                  <c:v>-75.347211330593098</c:v>
                </c:pt>
                <c:pt idx="3780">
                  <c:v>-75.452289196795064</c:v>
                </c:pt>
                <c:pt idx="3781">
                  <c:v>-75.557439942686571</c:v>
                </c:pt>
                <c:pt idx="3782">
                  <c:v>-75.662663172486774</c:v>
                </c:pt>
                <c:pt idx="3783">
                  <c:v>-75.767958488837763</c:v>
                </c:pt>
                <c:pt idx="3784">
                  <c:v>-75.873325492813905</c:v>
                </c:pt>
                <c:pt idx="3785">
                  <c:v>-75.97876378393353</c:v>
                </c:pt>
                <c:pt idx="3786">
                  <c:v>-76.084272960167127</c:v>
                </c:pt>
                <c:pt idx="3787">
                  <c:v>-76.1898526179491</c:v>
                </c:pt>
                <c:pt idx="3788">
                  <c:v>-76.295502352188024</c:v>
                </c:pt>
                <c:pt idx="3789">
                  <c:v>-76.401221756277636</c:v>
                </c:pt>
                <c:pt idx="3790">
                  <c:v>-76.507010422107115</c:v>
                </c:pt>
                <c:pt idx="3791">
                  <c:v>-76.612867940073826</c:v>
                </c:pt>
                <c:pt idx="3792">
                  <c:v>-76.718793899092816</c:v>
                </c:pt>
                <c:pt idx="3793">
                  <c:v>-76.82478788661021</c:v>
                </c:pt>
                <c:pt idx="3794">
                  <c:v>-76.930849488613887</c:v>
                </c:pt>
                <c:pt idx="3795">
                  <c:v>-77.036978289645901</c:v>
                </c:pt>
                <c:pt idx="3796">
                  <c:v>-77.14317387281524</c:v>
                </c:pt>
                <c:pt idx="3797">
                  <c:v>-77.249435819809079</c:v>
                </c:pt>
                <c:pt idx="3798">
                  <c:v>-77.355763710906828</c:v>
                </c:pt>
                <c:pt idx="3799">
                  <c:v>-77.462157124991592</c:v>
                </c:pt>
                <c:pt idx="3800">
                  <c:v>-77.568615639564285</c:v>
                </c:pt>
                <c:pt idx="3801">
                  <c:v>-77.675138830756694</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933312"/>
        <c:axId val="175947776"/>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89.976618733452327</c:v>
                </c:pt>
                <c:pt idx="1">
                  <c:v>89.97652988467668</c:v>
                </c:pt>
                <c:pt idx="2">
                  <c:v>89.976440698276079</c:v>
                </c:pt>
                <c:pt idx="3">
                  <c:v>89.976351172967597</c:v>
                </c:pt>
                <c:pt idx="4">
                  <c:v>89.976261307463375</c:v>
                </c:pt>
                <c:pt idx="5">
                  <c:v>89.976171100470694</c:v>
                </c:pt>
                <c:pt idx="6">
                  <c:v>89.97608055069189</c:v>
                </c:pt>
                <c:pt idx="7">
                  <c:v>89.975989656824368</c:v>
                </c:pt>
                <c:pt idx="8">
                  <c:v>89.9758984175606</c:v>
                </c:pt>
                <c:pt idx="9">
                  <c:v>89.975806831588073</c:v>
                </c:pt>
                <c:pt idx="10">
                  <c:v>89.975714897589341</c:v>
                </c:pt>
                <c:pt idx="11">
                  <c:v>89.975622614241885</c:v>
                </c:pt>
                <c:pt idx="12">
                  <c:v>89.975529980218184</c:v>
                </c:pt>
                <c:pt idx="13">
                  <c:v>89.975436994185671</c:v>
                </c:pt>
                <c:pt idx="14">
                  <c:v>89.975343654806736</c:v>
                </c:pt>
                <c:pt idx="15">
                  <c:v>89.975249960738637</c:v>
                </c:pt>
                <c:pt idx="16">
                  <c:v>89.975155910633589</c:v>
                </c:pt>
                <c:pt idx="17">
                  <c:v>89.975061503138647</c:v>
                </c:pt>
                <c:pt idx="18">
                  <c:v>89.974966736895723</c:v>
                </c:pt>
                <c:pt idx="19">
                  <c:v>89.974871610541598</c:v>
                </c:pt>
                <c:pt idx="20">
                  <c:v>89.974776122707851</c:v>
                </c:pt>
                <c:pt idx="21">
                  <c:v>89.974680272020876</c:v>
                </c:pt>
                <c:pt idx="22">
                  <c:v>89.974584057101822</c:v>
                </c:pt>
                <c:pt idx="23">
                  <c:v>89.974487476566608</c:v>
                </c:pt>
                <c:pt idx="24">
                  <c:v>89.974390529025911</c:v>
                </c:pt>
                <c:pt idx="25">
                  <c:v>89.974293213085105</c:v>
                </c:pt>
                <c:pt idx="26">
                  <c:v>89.974195527344293</c:v>
                </c:pt>
                <c:pt idx="27">
                  <c:v>89.974097470398235</c:v>
                </c:pt>
                <c:pt idx="28">
                  <c:v>89.973999040836333</c:v>
                </c:pt>
                <c:pt idx="29">
                  <c:v>89.973900237242717</c:v>
                </c:pt>
                <c:pt idx="30">
                  <c:v>89.973801058195988</c:v>
                </c:pt>
                <c:pt idx="31">
                  <c:v>89.973701502269478</c:v>
                </c:pt>
                <c:pt idx="32">
                  <c:v>89.973601568031071</c:v>
                </c:pt>
                <c:pt idx="33">
                  <c:v>89.973501254043143</c:v>
                </c:pt>
                <c:pt idx="34">
                  <c:v>89.973400558862693</c:v>
                </c:pt>
                <c:pt idx="35">
                  <c:v>89.973299481041167</c:v>
                </c:pt>
                <c:pt idx="36">
                  <c:v>89.973198019124538</c:v>
                </c:pt>
                <c:pt idx="37">
                  <c:v>89.973096171653282</c:v>
                </c:pt>
                <c:pt idx="38">
                  <c:v>89.972993937162258</c:v>
                </c:pt>
                <c:pt idx="39">
                  <c:v>89.972891314180799</c:v>
                </c:pt>
                <c:pt idx="40">
                  <c:v>89.972788301232697</c:v>
                </c:pt>
                <c:pt idx="41">
                  <c:v>89.972684896836057</c:v>
                </c:pt>
                <c:pt idx="42">
                  <c:v>89.972581099503373</c:v>
                </c:pt>
                <c:pt idx="43">
                  <c:v>89.972476907741509</c:v>
                </c:pt>
                <c:pt idx="44">
                  <c:v>89.972372320051619</c:v>
                </c:pt>
                <c:pt idx="45">
                  <c:v>89.972267334929228</c:v>
                </c:pt>
                <c:pt idx="46">
                  <c:v>89.972161950864034</c:v>
                </c:pt>
                <c:pt idx="47">
                  <c:v>89.972056166340153</c:v>
                </c:pt>
                <c:pt idx="48">
                  <c:v>89.97194997983577</c:v>
                </c:pt>
                <c:pt idx="49">
                  <c:v>89.971843389823405</c:v>
                </c:pt>
                <c:pt idx="50">
                  <c:v>89.971736394769721</c:v>
                </c:pt>
                <c:pt idx="51">
                  <c:v>89.971628993135582</c:v>
                </c:pt>
                <c:pt idx="52">
                  <c:v>89.971521183375984</c:v>
                </c:pt>
                <c:pt idx="53">
                  <c:v>89.971412963940068</c:v>
                </c:pt>
                <c:pt idx="54">
                  <c:v>89.97130433327105</c:v>
                </c:pt>
                <c:pt idx="55">
                  <c:v>89.971195289806275</c:v>
                </c:pt>
                <c:pt idx="56">
                  <c:v>89.971085831977135</c:v>
                </c:pt>
                <c:pt idx="57">
                  <c:v>89.970975958209024</c:v>
                </c:pt>
                <c:pt idx="58">
                  <c:v>89.970865666921426</c:v>
                </c:pt>
                <c:pt idx="59">
                  <c:v>89.970754956527713</c:v>
                </c:pt>
                <c:pt idx="60">
                  <c:v>89.97064382543536</c:v>
                </c:pt>
                <c:pt idx="61">
                  <c:v>89.970532272045659</c:v>
                </c:pt>
                <c:pt idx="62">
                  <c:v>89.970420294753936</c:v>
                </c:pt>
                <c:pt idx="63">
                  <c:v>89.970307891949346</c:v>
                </c:pt>
                <c:pt idx="64">
                  <c:v>89.970195062014966</c:v>
                </c:pt>
                <c:pt idx="65">
                  <c:v>89.97008180332773</c:v>
                </c:pt>
                <c:pt idx="66">
                  <c:v>89.969968114258336</c:v>
                </c:pt>
                <c:pt idx="67">
                  <c:v>89.969853993171384</c:v>
                </c:pt>
                <c:pt idx="68">
                  <c:v>89.969739438425194</c:v>
                </c:pt>
                <c:pt idx="69">
                  <c:v>89.969624448371903</c:v>
                </c:pt>
                <c:pt idx="70">
                  <c:v>89.969509021357311</c:v>
                </c:pt>
                <c:pt idx="71">
                  <c:v>89.969393155721008</c:v>
                </c:pt>
                <c:pt idx="72">
                  <c:v>89.969276849796216</c:v>
                </c:pt>
                <c:pt idx="73">
                  <c:v>89.969160101909878</c:v>
                </c:pt>
                <c:pt idx="74">
                  <c:v>89.969042910382541</c:v>
                </c:pt>
                <c:pt idx="75">
                  <c:v>89.968925273528384</c:v>
                </c:pt>
                <c:pt idx="76">
                  <c:v>89.968807189655152</c:v>
                </c:pt>
                <c:pt idx="77">
                  <c:v>89.968688657064206</c:v>
                </c:pt>
                <c:pt idx="78">
                  <c:v>89.968569674050428</c:v>
                </c:pt>
                <c:pt idx="79">
                  <c:v>89.968450238902221</c:v>
                </c:pt>
                <c:pt idx="80">
                  <c:v>89.968330349901493</c:v>
                </c:pt>
                <c:pt idx="81">
                  <c:v>89.968210005323598</c:v>
                </c:pt>
                <c:pt idx="82">
                  <c:v>89.968089203437358</c:v>
                </c:pt>
                <c:pt idx="83">
                  <c:v>89.967967942505041</c:v>
                </c:pt>
                <c:pt idx="84">
                  <c:v>89.967846220782235</c:v>
                </c:pt>
                <c:pt idx="85">
                  <c:v>89.967724036517993</c:v>
                </c:pt>
                <c:pt idx="86">
                  <c:v>89.967601387954687</c:v>
                </c:pt>
                <c:pt idx="87">
                  <c:v>89.967478273327913</c:v>
                </c:pt>
                <c:pt idx="88">
                  <c:v>89.967354690866713</c:v>
                </c:pt>
                <c:pt idx="89">
                  <c:v>89.967230638793311</c:v>
                </c:pt>
                <c:pt idx="90">
                  <c:v>89.967106115323176</c:v>
                </c:pt>
                <c:pt idx="91">
                  <c:v>89.966981118665018</c:v>
                </c:pt>
                <c:pt idx="92">
                  <c:v>89.966855647020751</c:v>
                </c:pt>
                <c:pt idx="93">
                  <c:v>89.966729698585453</c:v>
                </c:pt>
                <c:pt idx="94">
                  <c:v>89.966603271547299</c:v>
                </c:pt>
                <c:pt idx="95">
                  <c:v>89.96647636408764</c:v>
                </c:pt>
                <c:pt idx="96">
                  <c:v>89.966348974380864</c:v>
                </c:pt>
                <c:pt idx="97">
                  <c:v>89.966221100594439</c:v>
                </c:pt>
                <c:pt idx="98">
                  <c:v>89.966092740888939</c:v>
                </c:pt>
                <c:pt idx="99">
                  <c:v>89.965963893417822</c:v>
                </c:pt>
                <c:pt idx="100">
                  <c:v>89.965834556327607</c:v>
                </c:pt>
                <c:pt idx="101">
                  <c:v>89.965704727757768</c:v>
                </c:pt>
                <c:pt idx="102">
                  <c:v>89.965574405840684</c:v>
                </c:pt>
                <c:pt idx="103">
                  <c:v>89.965443588701675</c:v>
                </c:pt>
                <c:pt idx="104">
                  <c:v>89.965312274458881</c:v>
                </c:pt>
                <c:pt idx="105">
                  <c:v>89.965180461223355</c:v>
                </c:pt>
                <c:pt idx="106">
                  <c:v>89.965048147098898</c:v>
                </c:pt>
                <c:pt idx="107">
                  <c:v>89.964915330182208</c:v>
                </c:pt>
                <c:pt idx="108">
                  <c:v>89.964782008562622</c:v>
                </c:pt>
                <c:pt idx="109">
                  <c:v>89.964648180322371</c:v>
                </c:pt>
                <c:pt idx="110">
                  <c:v>89.964513843536224</c:v>
                </c:pt>
                <c:pt idx="111">
                  <c:v>89.964378996271748</c:v>
                </c:pt>
                <c:pt idx="112">
                  <c:v>89.964243636589188</c:v>
                </c:pt>
                <c:pt idx="113">
                  <c:v>89.964107762541317</c:v>
                </c:pt>
                <c:pt idx="114">
                  <c:v>89.963971372173617</c:v>
                </c:pt>
                <c:pt idx="115">
                  <c:v>89.963834463524037</c:v>
                </c:pt>
                <c:pt idx="116">
                  <c:v>89.963697034623152</c:v>
                </c:pt>
                <c:pt idx="117">
                  <c:v>89.963559083494033</c:v>
                </c:pt>
                <c:pt idx="118">
                  <c:v>89.963420608152191</c:v>
                </c:pt>
                <c:pt idx="119">
                  <c:v>89.963281606605676</c:v>
                </c:pt>
                <c:pt idx="120">
                  <c:v>89.963142076854908</c:v>
                </c:pt>
                <c:pt idx="121">
                  <c:v>89.963002016892744</c:v>
                </c:pt>
                <c:pt idx="122">
                  <c:v>89.962861424704414</c:v>
                </c:pt>
                <c:pt idx="123">
                  <c:v>89.962720298267428</c:v>
                </c:pt>
                <c:pt idx="124">
                  <c:v>89.962578635551679</c:v>
                </c:pt>
                <c:pt idx="125">
                  <c:v>89.962436434519347</c:v>
                </c:pt>
                <c:pt idx="126">
                  <c:v>89.962293693124863</c:v>
                </c:pt>
                <c:pt idx="127">
                  <c:v>89.962150409314802</c:v>
                </c:pt>
                <c:pt idx="128">
                  <c:v>89.962006581028092</c:v>
                </c:pt>
                <c:pt idx="129">
                  <c:v>89.961862206195676</c:v>
                </c:pt>
                <c:pt idx="130">
                  <c:v>89.961717282740722</c:v>
                </c:pt>
                <c:pt idx="131">
                  <c:v>89.961571808578483</c:v>
                </c:pt>
                <c:pt idx="132">
                  <c:v>89.961425781616313</c:v>
                </c:pt>
                <c:pt idx="133">
                  <c:v>89.961279199753577</c:v>
                </c:pt>
                <c:pt idx="134">
                  <c:v>89.961132060881667</c:v>
                </c:pt>
                <c:pt idx="135">
                  <c:v>89.960984362883977</c:v>
                </c:pt>
                <c:pt idx="136">
                  <c:v>89.960836103635856</c:v>
                </c:pt>
                <c:pt idx="137">
                  <c:v>89.960687281004567</c:v>
                </c:pt>
                <c:pt idx="138">
                  <c:v>89.960537892849288</c:v>
                </c:pt>
                <c:pt idx="139">
                  <c:v>89.960387937021054</c:v>
                </c:pt>
                <c:pt idx="140">
                  <c:v>89.960237411362684</c:v>
                </c:pt>
                <c:pt idx="141">
                  <c:v>89.960086313708899</c:v>
                </c:pt>
                <c:pt idx="142">
                  <c:v>89.95993464188615</c:v>
                </c:pt>
                <c:pt idx="143">
                  <c:v>89.959782393712558</c:v>
                </c:pt>
                <c:pt idx="144">
                  <c:v>89.959629566998075</c:v>
                </c:pt>
                <c:pt idx="145">
                  <c:v>89.959476159544209</c:v>
                </c:pt>
                <c:pt idx="146">
                  <c:v>89.959322169144258</c:v>
                </c:pt>
                <c:pt idx="147">
                  <c:v>89.95916759358299</c:v>
                </c:pt>
                <c:pt idx="148">
                  <c:v>89.959012430636804</c:v>
                </c:pt>
                <c:pt idx="149">
                  <c:v>89.958856678073701</c:v>
                </c:pt>
                <c:pt idx="150">
                  <c:v>89.958700333653169</c:v>
                </c:pt>
                <c:pt idx="151">
                  <c:v>89.958543395126156</c:v>
                </c:pt>
                <c:pt idx="152">
                  <c:v>89.958385860235083</c:v>
                </c:pt>
                <c:pt idx="153">
                  <c:v>89.958227726713787</c:v>
                </c:pt>
                <c:pt idx="154">
                  <c:v>89.958068992287522</c:v>
                </c:pt>
                <c:pt idx="155">
                  <c:v>89.957909654672889</c:v>
                </c:pt>
                <c:pt idx="156">
                  <c:v>89.957749711577733</c:v>
                </c:pt>
                <c:pt idx="157">
                  <c:v>89.957589160701332</c:v>
                </c:pt>
                <c:pt idx="158">
                  <c:v>89.95742799973408</c:v>
                </c:pt>
                <c:pt idx="159">
                  <c:v>89.957266226357717</c:v>
                </c:pt>
                <c:pt idx="160">
                  <c:v>89.957103838245104</c:v>
                </c:pt>
                <c:pt idx="161">
                  <c:v>89.956940833060244</c:v>
                </c:pt>
                <c:pt idx="162">
                  <c:v>89.956777208458334</c:v>
                </c:pt>
                <c:pt idx="163">
                  <c:v>89.956612962085572</c:v>
                </c:pt>
                <c:pt idx="164">
                  <c:v>89.956448091579304</c:v>
                </c:pt>
                <c:pt idx="165">
                  <c:v>89.956282594567838</c:v>
                </c:pt>
                <c:pt idx="166">
                  <c:v>89.956116468670444</c:v>
                </c:pt>
                <c:pt idx="167">
                  <c:v>89.955949711497453</c:v>
                </c:pt>
                <c:pt idx="168">
                  <c:v>89.955782320650002</c:v>
                </c:pt>
                <c:pt idx="169">
                  <c:v>89.955614293720188</c:v>
                </c:pt>
                <c:pt idx="170">
                  <c:v>89.955445628290917</c:v>
                </c:pt>
                <c:pt idx="171">
                  <c:v>89.955276321935955</c:v>
                </c:pt>
                <c:pt idx="172">
                  <c:v>89.955106372219774</c:v>
                </c:pt>
                <c:pt idx="173">
                  <c:v>89.954935776697639</c:v>
                </c:pt>
                <c:pt idx="174">
                  <c:v>89.954764532915547</c:v>
                </c:pt>
                <c:pt idx="175">
                  <c:v>89.954592638410119</c:v>
                </c:pt>
                <c:pt idx="176">
                  <c:v>89.954420090708666</c:v>
                </c:pt>
                <c:pt idx="177">
                  <c:v>89.954246887329063</c:v>
                </c:pt>
                <c:pt idx="178">
                  <c:v>89.954073025779792</c:v>
                </c:pt>
                <c:pt idx="179">
                  <c:v>89.953898503559813</c:v>
                </c:pt>
                <c:pt idx="180">
                  <c:v>89.953723318158609</c:v>
                </c:pt>
                <c:pt idx="181">
                  <c:v>89.95354746705614</c:v>
                </c:pt>
                <c:pt idx="182">
                  <c:v>89.953370947722817</c:v>
                </c:pt>
                <c:pt idx="183">
                  <c:v>89.953193757619331</c:v>
                </c:pt>
                <c:pt idx="184">
                  <c:v>89.953015894196866</c:v>
                </c:pt>
                <c:pt idx="185">
                  <c:v>89.952837354896786</c:v>
                </c:pt>
                <c:pt idx="186">
                  <c:v>89.952658137150834</c:v>
                </c:pt>
                <c:pt idx="187">
                  <c:v>89.952478238380934</c:v>
                </c:pt>
                <c:pt idx="188">
                  <c:v>89.95229765599926</c:v>
                </c:pt>
                <c:pt idx="189">
                  <c:v>89.952116387408083</c:v>
                </c:pt>
                <c:pt idx="190">
                  <c:v>89.951934429999909</c:v>
                </c:pt>
                <c:pt idx="191">
                  <c:v>89.951751781157228</c:v>
                </c:pt>
                <c:pt idx="192">
                  <c:v>89.951568438252636</c:v>
                </c:pt>
                <c:pt idx="193">
                  <c:v>89.951384398648756</c:v>
                </c:pt>
                <c:pt idx="194">
                  <c:v>89.951199659698148</c:v>
                </c:pt>
                <c:pt idx="195">
                  <c:v>89.951014218743381</c:v>
                </c:pt>
                <c:pt idx="196">
                  <c:v>89.950828073116853</c:v>
                </c:pt>
                <c:pt idx="197">
                  <c:v>89.950641220140866</c:v>
                </c:pt>
                <c:pt idx="198">
                  <c:v>89.950453657127525</c:v>
                </c:pt>
                <c:pt idx="199">
                  <c:v>89.950265381378728</c:v>
                </c:pt>
                <c:pt idx="200">
                  <c:v>89.950076390186155</c:v>
                </c:pt>
                <c:pt idx="201">
                  <c:v>89.949886680831142</c:v>
                </c:pt>
                <c:pt idx="202">
                  <c:v>89.949696250584722</c:v>
                </c:pt>
                <c:pt idx="203">
                  <c:v>89.949505096707568</c:v>
                </c:pt>
                <c:pt idx="204">
                  <c:v>89.949313216449909</c:v>
                </c:pt>
                <c:pt idx="205">
                  <c:v>89.949120607051569</c:v>
                </c:pt>
                <c:pt idx="206">
                  <c:v>89.948927265741858</c:v>
                </c:pt>
                <c:pt idx="207">
                  <c:v>89.948733189739556</c:v>
                </c:pt>
                <c:pt idx="208">
                  <c:v>89.94853837625287</c:v>
                </c:pt>
                <c:pt idx="209">
                  <c:v>89.948342822479432</c:v>
                </c:pt>
                <c:pt idx="210">
                  <c:v>89.948146525606219</c:v>
                </c:pt>
                <c:pt idx="211">
                  <c:v>89.947949482809449</c:v>
                </c:pt>
                <c:pt idx="212">
                  <c:v>89.947751691254709</c:v>
                </c:pt>
                <c:pt idx="213">
                  <c:v>89.947553148096759</c:v>
                </c:pt>
                <c:pt idx="214">
                  <c:v>89.947353850479573</c:v>
                </c:pt>
                <c:pt idx="215">
                  <c:v>89.947153795536238</c:v>
                </c:pt>
                <c:pt idx="216">
                  <c:v>89.946952980388971</c:v>
                </c:pt>
                <c:pt idx="217">
                  <c:v>89.946751402149062</c:v>
                </c:pt>
                <c:pt idx="218">
                  <c:v>89.94654905791684</c:v>
                </c:pt>
                <c:pt idx="219">
                  <c:v>89.946345944781541</c:v>
                </c:pt>
                <c:pt idx="220">
                  <c:v>89.946142059821412</c:v>
                </c:pt>
                <c:pt idx="221">
                  <c:v>89.945937400103602</c:v>
                </c:pt>
                <c:pt idx="222">
                  <c:v>89.94573196268405</c:v>
                </c:pt>
                <c:pt idx="223">
                  <c:v>89.945525744607565</c:v>
                </c:pt>
                <c:pt idx="224">
                  <c:v>89.945318742907745</c:v>
                </c:pt>
                <c:pt idx="225">
                  <c:v>89.945110954606832</c:v>
                </c:pt>
                <c:pt idx="226">
                  <c:v>89.944902376715831</c:v>
                </c:pt>
                <c:pt idx="227">
                  <c:v>89.944693006234331</c:v>
                </c:pt>
                <c:pt idx="228">
                  <c:v>89.944482840150599</c:v>
                </c:pt>
                <c:pt idx="229">
                  <c:v>89.944271875441373</c:v>
                </c:pt>
                <c:pt idx="230">
                  <c:v>89.94406010907197</c:v>
                </c:pt>
                <c:pt idx="231">
                  <c:v>89.943847537996106</c:v>
                </c:pt>
                <c:pt idx="232">
                  <c:v>89.943634159155977</c:v>
                </c:pt>
                <c:pt idx="233">
                  <c:v>89.943419969482179</c:v>
                </c:pt>
                <c:pt idx="234">
                  <c:v>89.943204965893599</c:v>
                </c:pt>
                <c:pt idx="235">
                  <c:v>89.942989145297389</c:v>
                </c:pt>
                <c:pt idx="236">
                  <c:v>89.942772504589044</c:v>
                </c:pt>
                <c:pt idx="237">
                  <c:v>89.942555040652152</c:v>
                </c:pt>
                <c:pt idx="238">
                  <c:v>89.94233675035855</c:v>
                </c:pt>
                <c:pt idx="239">
                  <c:v>89.942117630568163</c:v>
                </c:pt>
                <c:pt idx="240">
                  <c:v>89.941897678128953</c:v>
                </c:pt>
                <c:pt idx="241">
                  <c:v>89.941676889876945</c:v>
                </c:pt>
                <c:pt idx="242">
                  <c:v>89.941455262636111</c:v>
                </c:pt>
                <c:pt idx="243">
                  <c:v>89.941232793218362</c:v>
                </c:pt>
                <c:pt idx="244">
                  <c:v>89.94100947842351</c:v>
                </c:pt>
                <c:pt idx="245">
                  <c:v>89.940785315039207</c:v>
                </c:pt>
                <c:pt idx="246">
                  <c:v>89.940560299840882</c:v>
                </c:pt>
                <c:pt idx="247">
                  <c:v>89.940334429591729</c:v>
                </c:pt>
                <c:pt idx="248">
                  <c:v>89.940107701042592</c:v>
                </c:pt>
                <c:pt idx="249">
                  <c:v>89.93988011093208</c:v>
                </c:pt>
                <c:pt idx="250">
                  <c:v>89.939651655986296</c:v>
                </c:pt>
                <c:pt idx="251">
                  <c:v>89.939422332918966</c:v>
                </c:pt>
                <c:pt idx="252">
                  <c:v>89.939192138431295</c:v>
                </c:pt>
                <c:pt idx="253">
                  <c:v>89.938961069211985</c:v>
                </c:pt>
                <c:pt idx="254">
                  <c:v>89.938729121937115</c:v>
                </c:pt>
                <c:pt idx="255">
                  <c:v>89.938496293270205</c:v>
                </c:pt>
                <c:pt idx="256">
                  <c:v>89.938262579861998</c:v>
                </c:pt>
                <c:pt idx="257">
                  <c:v>89.938027978350604</c:v>
                </c:pt>
                <c:pt idx="258">
                  <c:v>89.937792485361285</c:v>
                </c:pt>
                <c:pt idx="259">
                  <c:v>89.937556097506572</c:v>
                </c:pt>
                <c:pt idx="260">
                  <c:v>89.937318811386035</c:v>
                </c:pt>
                <c:pt idx="261">
                  <c:v>89.937080623586311</c:v>
                </c:pt>
                <c:pt idx="262">
                  <c:v>89.936841530681178</c:v>
                </c:pt>
                <c:pt idx="263">
                  <c:v>89.936601529231311</c:v>
                </c:pt>
                <c:pt idx="264">
                  <c:v>89.936360615784309</c:v>
                </c:pt>
                <c:pt idx="265">
                  <c:v>89.936118786874715</c:v>
                </c:pt>
                <c:pt idx="266">
                  <c:v>89.935876039023839</c:v>
                </c:pt>
                <c:pt idx="267">
                  <c:v>89.935632368739832</c:v>
                </c:pt>
                <c:pt idx="268">
                  <c:v>89.935387772517515</c:v>
                </c:pt>
                <c:pt idx="269">
                  <c:v>89.935142246838424</c:v>
                </c:pt>
                <c:pt idx="270">
                  <c:v>89.934895788170778</c:v>
                </c:pt>
                <c:pt idx="271">
                  <c:v>89.934648392969265</c:v>
                </c:pt>
                <c:pt idx="272">
                  <c:v>89.934400057675191</c:v>
                </c:pt>
                <c:pt idx="273">
                  <c:v>89.934150778716287</c:v>
                </c:pt>
                <c:pt idx="274">
                  <c:v>89.933900552506756</c:v>
                </c:pt>
                <c:pt idx="275">
                  <c:v>89.933649375447146</c:v>
                </c:pt>
                <c:pt idx="276">
                  <c:v>89.933397243924304</c:v>
                </c:pt>
                <c:pt idx="277">
                  <c:v>89.933144154311435</c:v>
                </c:pt>
                <c:pt idx="278">
                  <c:v>89.93289010296786</c:v>
                </c:pt>
                <c:pt idx="279">
                  <c:v>89.932635086239131</c:v>
                </c:pt>
                <c:pt idx="280">
                  <c:v>89.932379100456927</c:v>
                </c:pt>
                <c:pt idx="281">
                  <c:v>89.932122141938933</c:v>
                </c:pt>
                <c:pt idx="282">
                  <c:v>89.931864206988863</c:v>
                </c:pt>
                <c:pt idx="283">
                  <c:v>89.931605291896389</c:v>
                </c:pt>
                <c:pt idx="284">
                  <c:v>89.931345392937132</c:v>
                </c:pt>
                <c:pt idx="285">
                  <c:v>89.931084506372471</c:v>
                </c:pt>
                <c:pt idx="286">
                  <c:v>89.930822628449661</c:v>
                </c:pt>
                <c:pt idx="287">
                  <c:v>89.930559755401632</c:v>
                </c:pt>
                <c:pt idx="288">
                  <c:v>89.930295883447073</c:v>
                </c:pt>
                <c:pt idx="289">
                  <c:v>89.930031008790223</c:v>
                </c:pt>
                <c:pt idx="290">
                  <c:v>89.929765127620968</c:v>
                </c:pt>
                <c:pt idx="291">
                  <c:v>89.929498236114682</c:v>
                </c:pt>
                <c:pt idx="292">
                  <c:v>89.929230330432219</c:v>
                </c:pt>
                <c:pt idx="293">
                  <c:v>89.928961406719822</c:v>
                </c:pt>
                <c:pt idx="294">
                  <c:v>89.928691461109139</c:v>
                </c:pt>
                <c:pt idx="295">
                  <c:v>89.928420489717084</c:v>
                </c:pt>
                <c:pt idx="296">
                  <c:v>89.928148488645817</c:v>
                </c:pt>
                <c:pt idx="297">
                  <c:v>89.927875453982693</c:v>
                </c:pt>
                <c:pt idx="298">
                  <c:v>89.927601381800216</c:v>
                </c:pt>
                <c:pt idx="299">
                  <c:v>89.927326268155937</c:v>
                </c:pt>
                <c:pt idx="300">
                  <c:v>89.927050109092463</c:v>
                </c:pt>
                <c:pt idx="301">
                  <c:v>89.926772900637317</c:v>
                </c:pt>
                <c:pt idx="302">
                  <c:v>89.926494638803007</c:v>
                </c:pt>
                <c:pt idx="303">
                  <c:v>89.926215319586788</c:v>
                </c:pt>
                <c:pt idx="304">
                  <c:v>89.925934938970784</c:v>
                </c:pt>
                <c:pt idx="305">
                  <c:v>89.925653492921839</c:v>
                </c:pt>
                <c:pt idx="306">
                  <c:v>89.925370977391424</c:v>
                </c:pt>
                <c:pt idx="307">
                  <c:v>89.925087388315674</c:v>
                </c:pt>
                <c:pt idx="308">
                  <c:v>89.924802721615308</c:v>
                </c:pt>
                <c:pt idx="309">
                  <c:v>89.92451697319548</c:v>
                </c:pt>
                <c:pt idx="310">
                  <c:v>89.924230138945831</c:v>
                </c:pt>
                <c:pt idx="311">
                  <c:v>89.923942214740364</c:v>
                </c:pt>
                <c:pt idx="312">
                  <c:v>89.9236531964374</c:v>
                </c:pt>
                <c:pt idx="313">
                  <c:v>89.92336307987955</c:v>
                </c:pt>
                <c:pt idx="314">
                  <c:v>89.923071860893586</c:v>
                </c:pt>
                <c:pt idx="315">
                  <c:v>89.922779535290502</c:v>
                </c:pt>
                <c:pt idx="316">
                  <c:v>89.922486098865292</c:v>
                </c:pt>
                <c:pt idx="317">
                  <c:v>89.922191547396991</c:v>
                </c:pt>
                <c:pt idx="318">
                  <c:v>89.921895876648634</c:v>
                </c:pt>
                <c:pt idx="319">
                  <c:v>89.921599082367123</c:v>
                </c:pt>
                <c:pt idx="320">
                  <c:v>89.921301160283221</c:v>
                </c:pt>
                <c:pt idx="321">
                  <c:v>89.921002106111473</c:v>
                </c:pt>
                <c:pt idx="322">
                  <c:v>89.920701915550083</c:v>
                </c:pt>
                <c:pt idx="323">
                  <c:v>89.920400584281012</c:v>
                </c:pt>
                <c:pt idx="324">
                  <c:v>89.920098107969721</c:v>
                </c:pt>
                <c:pt idx="325">
                  <c:v>89.919794482265246</c:v>
                </c:pt>
                <c:pt idx="326">
                  <c:v>89.919489702800078</c:v>
                </c:pt>
                <c:pt idx="327">
                  <c:v>89.919183765190169</c:v>
                </c:pt>
                <c:pt idx="328">
                  <c:v>89.918876665034702</c:v>
                </c:pt>
                <c:pt idx="329">
                  <c:v>89.918568397916232</c:v>
                </c:pt>
                <c:pt idx="330">
                  <c:v>89.918258959400518</c:v>
                </c:pt>
                <c:pt idx="331">
                  <c:v>89.917948345036407</c:v>
                </c:pt>
                <c:pt idx="332">
                  <c:v>89.917636550355937</c:v>
                </c:pt>
                <c:pt idx="333">
                  <c:v>89.917323570874061</c:v>
                </c:pt>
                <c:pt idx="334">
                  <c:v>89.917009402088809</c:v>
                </c:pt>
                <c:pt idx="335">
                  <c:v>89.916694039480973</c:v>
                </c:pt>
                <c:pt idx="336">
                  <c:v>89.916377478514264</c:v>
                </c:pt>
                <c:pt idx="337">
                  <c:v>89.916059714635168</c:v>
                </c:pt>
                <c:pt idx="338">
                  <c:v>89.915740743272792</c:v>
                </c:pt>
                <c:pt idx="339">
                  <c:v>89.91542055983895</c:v>
                </c:pt>
                <c:pt idx="340">
                  <c:v>89.915099159727987</c:v>
                </c:pt>
                <c:pt idx="341">
                  <c:v>89.914776538316787</c:v>
                </c:pt>
                <c:pt idx="342">
                  <c:v>89.91445269096458</c:v>
                </c:pt>
                <c:pt idx="343">
                  <c:v>89.914127613013093</c:v>
                </c:pt>
                <c:pt idx="344">
                  <c:v>89.913801299786229</c:v>
                </c:pt>
                <c:pt idx="345">
                  <c:v>89.913473746590199</c:v>
                </c:pt>
                <c:pt idx="346">
                  <c:v>89.913144948713352</c:v>
                </c:pt>
                <c:pt idx="347">
                  <c:v>89.912814901426174</c:v>
                </c:pt>
                <c:pt idx="348">
                  <c:v>89.912483599981144</c:v>
                </c:pt>
                <c:pt idx="349">
                  <c:v>89.912151039612681</c:v>
                </c:pt>
                <c:pt idx="350">
                  <c:v>89.91181721553717</c:v>
                </c:pt>
                <c:pt idx="351">
                  <c:v>89.911482122952748</c:v>
                </c:pt>
                <c:pt idx="352">
                  <c:v>89.911145757039364</c:v>
                </c:pt>
                <c:pt idx="353">
                  <c:v>89.910808112958591</c:v>
                </c:pt>
                <c:pt idx="354">
                  <c:v>89.910469185853728</c:v>
                </c:pt>
                <c:pt idx="355">
                  <c:v>89.91012897084947</c:v>
                </c:pt>
                <c:pt idx="356">
                  <c:v>89.909787463052112</c:v>
                </c:pt>
                <c:pt idx="357">
                  <c:v>89.909444657549315</c:v>
                </c:pt>
                <c:pt idx="358">
                  <c:v>89.909100549410084</c:v>
                </c:pt>
                <c:pt idx="359">
                  <c:v>89.908755133684622</c:v>
                </c:pt>
                <c:pt idx="360">
                  <c:v>89.908408405404472</c:v>
                </c:pt>
                <c:pt idx="361">
                  <c:v>89.908060359582166</c:v>
                </c:pt>
                <c:pt idx="362">
                  <c:v>89.907710991211317</c:v>
                </c:pt>
                <c:pt idx="363">
                  <c:v>89.907360295266542</c:v>
                </c:pt>
                <c:pt idx="364">
                  <c:v>89.907008266703386</c:v>
                </c:pt>
                <c:pt idx="365">
                  <c:v>89.906654900458179</c:v>
                </c:pt>
                <c:pt idx="366">
                  <c:v>89.906300191448025</c:v>
                </c:pt>
                <c:pt idx="367">
                  <c:v>89.905944134570731</c:v>
                </c:pt>
                <c:pt idx="368">
                  <c:v>89.905586724704733</c:v>
                </c:pt>
                <c:pt idx="369">
                  <c:v>89.905227956708927</c:v>
                </c:pt>
                <c:pt idx="370">
                  <c:v>89.904867825422812</c:v>
                </c:pt>
                <c:pt idx="371">
                  <c:v>89.904506325666162</c:v>
                </c:pt>
                <c:pt idx="372">
                  <c:v>89.904143452239126</c:v>
                </c:pt>
                <c:pt idx="373">
                  <c:v>89.903779199922056</c:v>
                </c:pt>
                <c:pt idx="374">
                  <c:v>89.903413563475553</c:v>
                </c:pt>
                <c:pt idx="375">
                  <c:v>89.903046537640208</c:v>
                </c:pt>
                <c:pt idx="376">
                  <c:v>89.902678117136745</c:v>
                </c:pt>
                <c:pt idx="377">
                  <c:v>89.902308296665709</c:v>
                </c:pt>
                <c:pt idx="378">
                  <c:v>89.901937070907593</c:v>
                </c:pt>
                <c:pt idx="379">
                  <c:v>89.901564434522683</c:v>
                </c:pt>
                <c:pt idx="380">
                  <c:v>89.901190382150915</c:v>
                </c:pt>
                <c:pt idx="381">
                  <c:v>89.900814908411903</c:v>
                </c:pt>
                <c:pt idx="382">
                  <c:v>89.900438007904839</c:v>
                </c:pt>
                <c:pt idx="383">
                  <c:v>89.900059675208368</c:v>
                </c:pt>
                <c:pt idx="384">
                  <c:v>89.899679904880514</c:v>
                </c:pt>
                <c:pt idx="385">
                  <c:v>89.899298691458682</c:v>
                </c:pt>
                <c:pt idx="386">
                  <c:v>89.898916029459471</c:v>
                </c:pt>
                <c:pt idx="387">
                  <c:v>89.89853191337869</c:v>
                </c:pt>
                <c:pt idx="388">
                  <c:v>89.898146337691216</c:v>
                </c:pt>
                <c:pt idx="389">
                  <c:v>89.89775929685095</c:v>
                </c:pt>
                <c:pt idx="390">
                  <c:v>89.89737078529069</c:v>
                </c:pt>
                <c:pt idx="391">
                  <c:v>89.896980797422117</c:v>
                </c:pt>
                <c:pt idx="392">
                  <c:v>89.896589327635638</c:v>
                </c:pt>
                <c:pt idx="393">
                  <c:v>89.89619637030043</c:v>
                </c:pt>
                <c:pt idx="394">
                  <c:v>89.895801919764153</c:v>
                </c:pt>
                <c:pt idx="395">
                  <c:v>89.895405970353124</c:v>
                </c:pt>
                <c:pt idx="396">
                  <c:v>89.89500851637203</c:v>
                </c:pt>
                <c:pt idx="397">
                  <c:v>89.894609552103944</c:v>
                </c:pt>
                <c:pt idx="398">
                  <c:v>89.894209071810181</c:v>
                </c:pt>
                <c:pt idx="399">
                  <c:v>89.8938070697303</c:v>
                </c:pt>
                <c:pt idx="400">
                  <c:v>89.893403540081962</c:v>
                </c:pt>
                <c:pt idx="401">
                  <c:v>89.892998477060885</c:v>
                </c:pt>
                <c:pt idx="402">
                  <c:v>89.892591874840662</c:v>
                </c:pt>
                <c:pt idx="403">
                  <c:v>89.892183727572828</c:v>
                </c:pt>
                <c:pt idx="404">
                  <c:v>89.891774029386639</c:v>
                </c:pt>
                <c:pt idx="405">
                  <c:v>89.891362774389123</c:v>
                </c:pt>
                <c:pt idx="406">
                  <c:v>89.890949956664855</c:v>
                </c:pt>
                <c:pt idx="407">
                  <c:v>89.890535570275929</c:v>
                </c:pt>
                <c:pt idx="408">
                  <c:v>89.890119609261959</c:v>
                </c:pt>
                <c:pt idx="409">
                  <c:v>89.889702067639817</c:v>
                </c:pt>
                <c:pt idx="410">
                  <c:v>89.889282939403714</c:v>
                </c:pt>
                <c:pt idx="411">
                  <c:v>89.888862218525048</c:v>
                </c:pt>
                <c:pt idx="412">
                  <c:v>89.888439898952228</c:v>
                </c:pt>
                <c:pt idx="413">
                  <c:v>89.888015974610781</c:v>
                </c:pt>
                <c:pt idx="414">
                  <c:v>89.887590439403098</c:v>
                </c:pt>
                <c:pt idx="415">
                  <c:v>89.887163287208423</c:v>
                </c:pt>
                <c:pt idx="416">
                  <c:v>89.886734511882736</c:v>
                </c:pt>
                <c:pt idx="417">
                  <c:v>89.886304107258667</c:v>
                </c:pt>
                <c:pt idx="418">
                  <c:v>89.885872067145442</c:v>
                </c:pt>
                <c:pt idx="419">
                  <c:v>89.88543838532874</c:v>
                </c:pt>
                <c:pt idx="420">
                  <c:v>89.885003055570664</c:v>
                </c:pt>
                <c:pt idx="421">
                  <c:v>89.884566071609626</c:v>
                </c:pt>
                <c:pt idx="422">
                  <c:v>89.88412742716018</c:v>
                </c:pt>
                <c:pt idx="423">
                  <c:v>89.883687115913091</c:v>
                </c:pt>
                <c:pt idx="424">
                  <c:v>89.883245131535105</c:v>
                </c:pt>
                <c:pt idx="425">
                  <c:v>89.882801467668898</c:v>
                </c:pt>
                <c:pt idx="426">
                  <c:v>89.882356117933028</c:v>
                </c:pt>
                <c:pt idx="427">
                  <c:v>89.881909075921797</c:v>
                </c:pt>
                <c:pt idx="428">
                  <c:v>89.881460335205162</c:v>
                </c:pt>
                <c:pt idx="429">
                  <c:v>89.881009889328695</c:v>
                </c:pt>
                <c:pt idx="430">
                  <c:v>89.880557731813369</c:v>
                </c:pt>
                <c:pt idx="431">
                  <c:v>89.880103856155628</c:v>
                </c:pt>
                <c:pt idx="432">
                  <c:v>89.879648255827163</c:v>
                </c:pt>
                <c:pt idx="433">
                  <c:v>89.879190924274866</c:v>
                </c:pt>
                <c:pt idx="434">
                  <c:v>89.878731854920758</c:v>
                </c:pt>
                <c:pt idx="435">
                  <c:v>89.878271041161867</c:v>
                </c:pt>
                <c:pt idx="436">
                  <c:v>89.877808476370078</c:v>
                </c:pt>
                <c:pt idx="437">
                  <c:v>89.87734415389221</c:v>
                </c:pt>
                <c:pt idx="438">
                  <c:v>89.876878067049688</c:v>
                </c:pt>
                <c:pt idx="439">
                  <c:v>89.876410209138655</c:v>
                </c:pt>
                <c:pt idx="440">
                  <c:v>89.875940573429745</c:v>
                </c:pt>
                <c:pt idx="441">
                  <c:v>89.875469153168027</c:v>
                </c:pt>
                <c:pt idx="442">
                  <c:v>89.874995941572934</c:v>
                </c:pt>
                <c:pt idx="443">
                  <c:v>89.874520931838148</c:v>
                </c:pt>
                <c:pt idx="444">
                  <c:v>89.874044117131419</c:v>
                </c:pt>
                <c:pt idx="445">
                  <c:v>89.873565490594629</c:v>
                </c:pt>
                <c:pt idx="446">
                  <c:v>89.873085045343601</c:v>
                </c:pt>
                <c:pt idx="447">
                  <c:v>89.87260277446795</c:v>
                </c:pt>
                <c:pt idx="448">
                  <c:v>89.87211867103106</c:v>
                </c:pt>
                <c:pt idx="449">
                  <c:v>89.871632728070026</c:v>
                </c:pt>
                <c:pt idx="450">
                  <c:v>89.871144938595421</c:v>
                </c:pt>
                <c:pt idx="451">
                  <c:v>89.870655295591277</c:v>
                </c:pt>
                <c:pt idx="452">
                  <c:v>89.870163792015006</c:v>
                </c:pt>
                <c:pt idx="453">
                  <c:v>89.869670420797249</c:v>
                </c:pt>
                <c:pt idx="454">
                  <c:v>89.869175174841772</c:v>
                </c:pt>
                <c:pt idx="455">
                  <c:v>89.86867804702544</c:v>
                </c:pt>
                <c:pt idx="456">
                  <c:v>89.868179030197965</c:v>
                </c:pt>
                <c:pt idx="457">
                  <c:v>89.867678117182038</c:v>
                </c:pt>
                <c:pt idx="458">
                  <c:v>89.867175300772956</c:v>
                </c:pt>
                <c:pt idx="459">
                  <c:v>89.86667057373873</c:v>
                </c:pt>
                <c:pt idx="460">
                  <c:v>89.866163928819844</c:v>
                </c:pt>
                <c:pt idx="461">
                  <c:v>89.865655358729214</c:v>
                </c:pt>
                <c:pt idx="462">
                  <c:v>89.865144856152142</c:v>
                </c:pt>
                <c:pt idx="463">
                  <c:v>89.864632413746037</c:v>
                </c:pt>
                <c:pt idx="464">
                  <c:v>89.86411802414051</c:v>
                </c:pt>
                <c:pt idx="465">
                  <c:v>89.863601679937133</c:v>
                </c:pt>
                <c:pt idx="466">
                  <c:v>89.863083373709358</c:v>
                </c:pt>
                <c:pt idx="467">
                  <c:v>89.862563098002497</c:v>
                </c:pt>
                <c:pt idx="468">
                  <c:v>89.862040845333425</c:v>
                </c:pt>
                <c:pt idx="469">
                  <c:v>89.861516608190726</c:v>
                </c:pt>
                <c:pt idx="470">
                  <c:v>89.860990379034362</c:v>
                </c:pt>
                <c:pt idx="471">
                  <c:v>89.860462150295703</c:v>
                </c:pt>
                <c:pt idx="472">
                  <c:v>89.859931914377327</c:v>
                </c:pt>
                <c:pt idx="473">
                  <c:v>89.859399663652994</c:v>
                </c:pt>
                <c:pt idx="474">
                  <c:v>89.858865390467429</c:v>
                </c:pt>
                <c:pt idx="475">
                  <c:v>89.858329087136397</c:v>
                </c:pt>
                <c:pt idx="476">
                  <c:v>89.85779074594636</c:v>
                </c:pt>
                <c:pt idx="477">
                  <c:v>89.857250359154548</c:v>
                </c:pt>
                <c:pt idx="478">
                  <c:v>89.856707918988747</c:v>
                </c:pt>
                <c:pt idx="479">
                  <c:v>89.856163417647224</c:v>
                </c:pt>
                <c:pt idx="480">
                  <c:v>89.855616847298649</c:v>
                </c:pt>
                <c:pt idx="481">
                  <c:v>89.85506820008186</c:v>
                </c:pt>
                <c:pt idx="482">
                  <c:v>89.854517468105968</c:v>
                </c:pt>
                <c:pt idx="483">
                  <c:v>89.85396464344997</c:v>
                </c:pt>
                <c:pt idx="484">
                  <c:v>89.853409718162879</c:v>
                </c:pt>
                <c:pt idx="485">
                  <c:v>89.852852684263468</c:v>
                </c:pt>
                <c:pt idx="486">
                  <c:v>89.852293533740195</c:v>
                </c:pt>
                <c:pt idx="487">
                  <c:v>89.851732258551081</c:v>
                </c:pt>
                <c:pt idx="488">
                  <c:v>89.851168850623594</c:v>
                </c:pt>
                <c:pt idx="489">
                  <c:v>89.850603301854605</c:v>
                </c:pt>
                <c:pt idx="490">
                  <c:v>89.850035604110133</c:v>
                </c:pt>
                <c:pt idx="491">
                  <c:v>89.849465749225317</c:v>
                </c:pt>
                <c:pt idx="492">
                  <c:v>89.848893729004331</c:v>
                </c:pt>
                <c:pt idx="493">
                  <c:v>89.848319535220128</c:v>
                </c:pt>
                <c:pt idx="494">
                  <c:v>89.84774315961451</c:v>
                </c:pt>
                <c:pt idx="495">
                  <c:v>89.847164593897858</c:v>
                </c:pt>
                <c:pt idx="496">
                  <c:v>89.846583829749108</c:v>
                </c:pt>
                <c:pt idx="497">
                  <c:v>89.846000858815486</c:v>
                </c:pt>
                <c:pt idx="498">
                  <c:v>89.845415672712662</c:v>
                </c:pt>
                <c:pt idx="499">
                  <c:v>89.844828263024326</c:v>
                </c:pt>
                <c:pt idx="500">
                  <c:v>89.844238621302239</c:v>
                </c:pt>
                <c:pt idx="501">
                  <c:v>89.843646739066102</c:v>
                </c:pt>
                <c:pt idx="502">
                  <c:v>89.843052607803358</c:v>
                </c:pt>
                <c:pt idx="503">
                  <c:v>89.842456218969204</c:v>
                </c:pt>
                <c:pt idx="504">
                  <c:v>89.841857563986238</c:v>
                </c:pt>
                <c:pt idx="505">
                  <c:v>89.841256634244658</c:v>
                </c:pt>
                <c:pt idx="506">
                  <c:v>89.840653421101806</c:v>
                </c:pt>
                <c:pt idx="507">
                  <c:v>89.840047915882295</c:v>
                </c:pt>
                <c:pt idx="508">
                  <c:v>89.839440109877742</c:v>
                </c:pt>
                <c:pt idx="509">
                  <c:v>89.838829994346753</c:v>
                </c:pt>
                <c:pt idx="510">
                  <c:v>89.838217560514636</c:v>
                </c:pt>
                <c:pt idx="511">
                  <c:v>89.837602799573446</c:v>
                </c:pt>
                <c:pt idx="512">
                  <c:v>89.836985702681744</c:v>
                </c:pt>
                <c:pt idx="513">
                  <c:v>89.836366260964581</c:v>
                </c:pt>
                <c:pt idx="514">
                  <c:v>89.835744465513173</c:v>
                </c:pt>
                <c:pt idx="515">
                  <c:v>89.835120307385068</c:v>
                </c:pt>
                <c:pt idx="516">
                  <c:v>89.834493777603726</c:v>
                </c:pt>
                <c:pt idx="517">
                  <c:v>89.833864867158539</c:v>
                </c:pt>
                <c:pt idx="518">
                  <c:v>89.833233567004726</c:v>
                </c:pt>
                <c:pt idx="519">
                  <c:v>89.832599868063085</c:v>
                </c:pt>
                <c:pt idx="520">
                  <c:v>89.83196376122001</c:v>
                </c:pt>
                <c:pt idx="521">
                  <c:v>89.831325237327221</c:v>
                </c:pt>
                <c:pt idx="522">
                  <c:v>89.830684287201706</c:v>
                </c:pt>
                <c:pt idx="523">
                  <c:v>89.830040901625622</c:v>
                </c:pt>
                <c:pt idx="524">
                  <c:v>89.82939507134607</c:v>
                </c:pt>
                <c:pt idx="525">
                  <c:v>89.828746787075019</c:v>
                </c:pt>
                <c:pt idx="526">
                  <c:v>89.828096039489182</c:v>
                </c:pt>
                <c:pt idx="527">
                  <c:v>89.827442819229844</c:v>
                </c:pt>
                <c:pt idx="528">
                  <c:v>89.826787116902807</c:v>
                </c:pt>
                <c:pt idx="529">
                  <c:v>89.826128923078102</c:v>
                </c:pt>
                <c:pt idx="530">
                  <c:v>89.825468228289992</c:v>
                </c:pt>
                <c:pt idx="531">
                  <c:v>89.824805023036831</c:v>
                </c:pt>
                <c:pt idx="532">
                  <c:v>89.824139297780818</c:v>
                </c:pt>
                <c:pt idx="533">
                  <c:v>89.823471042948015</c:v>
                </c:pt>
                <c:pt idx="534">
                  <c:v>89.822800248928061</c:v>
                </c:pt>
                <c:pt idx="535">
                  <c:v>89.822126906074104</c:v>
                </c:pt>
                <c:pt idx="536">
                  <c:v>89.821451004702666</c:v>
                </c:pt>
                <c:pt idx="537">
                  <c:v>89.820772535093553</c:v>
                </c:pt>
                <c:pt idx="538">
                  <c:v>89.820091487489549</c:v>
                </c:pt>
                <c:pt idx="539">
                  <c:v>89.819407852096461</c:v>
                </c:pt>
                <c:pt idx="540">
                  <c:v>89.818721619082908</c:v>
                </c:pt>
                <c:pt idx="541">
                  <c:v>89.818032778580147</c:v>
                </c:pt>
                <c:pt idx="542">
                  <c:v>89.817341320681948</c:v>
                </c:pt>
                <c:pt idx="543">
                  <c:v>89.816647235444464</c:v>
                </c:pt>
                <c:pt idx="544">
                  <c:v>89.815950512886133</c:v>
                </c:pt>
                <c:pt idx="545">
                  <c:v>89.815251142987435</c:v>
                </c:pt>
                <c:pt idx="546">
                  <c:v>89.814549115690866</c:v>
                </c:pt>
                <c:pt idx="547">
                  <c:v>89.813844420900665</c:v>
                </c:pt>
                <c:pt idx="548">
                  <c:v>89.813137048482758</c:v>
                </c:pt>
                <c:pt idx="549">
                  <c:v>89.81242698826459</c:v>
                </c:pt>
                <c:pt idx="550">
                  <c:v>89.811714230034994</c:v>
                </c:pt>
                <c:pt idx="551">
                  <c:v>89.810998763543992</c:v>
                </c:pt>
                <c:pt idx="552">
                  <c:v>89.810280578502727</c:v>
                </c:pt>
                <c:pt idx="553">
                  <c:v>89.809559664583247</c:v>
                </c:pt>
                <c:pt idx="554">
                  <c:v>89.808836011418393</c:v>
                </c:pt>
                <c:pt idx="555">
                  <c:v>89.808109608601612</c:v>
                </c:pt>
                <c:pt idx="556">
                  <c:v>89.807380445686888</c:v>
                </c:pt>
                <c:pt idx="557">
                  <c:v>89.806648512188502</c:v>
                </c:pt>
                <c:pt idx="558">
                  <c:v>89.805913797580928</c:v>
                </c:pt>
                <c:pt idx="559">
                  <c:v>89.805176291298693</c:v>
                </c:pt>
                <c:pt idx="560">
                  <c:v>89.804435982736166</c:v>
                </c:pt>
                <c:pt idx="561">
                  <c:v>89.80369286124747</c:v>
                </c:pt>
                <c:pt idx="562">
                  <c:v>89.802946916146325</c:v>
                </c:pt>
                <c:pt idx="563">
                  <c:v>89.802198136705826</c:v>
                </c:pt>
                <c:pt idx="564">
                  <c:v>89.801446512158378</c:v>
                </c:pt>
                <c:pt idx="565">
                  <c:v>89.800692031695533</c:v>
                </c:pt>
                <c:pt idx="566">
                  <c:v>89.799934684467686</c:v>
                </c:pt>
                <c:pt idx="567">
                  <c:v>89.799174459584179</c:v>
                </c:pt>
                <c:pt idx="568">
                  <c:v>89.798411346112928</c:v>
                </c:pt>
                <c:pt idx="569">
                  <c:v>89.797645333080325</c:v>
                </c:pt>
                <c:pt idx="570">
                  <c:v>89.796876409471139</c:v>
                </c:pt>
                <c:pt idx="571">
                  <c:v>89.796104564228301</c:v>
                </c:pt>
                <c:pt idx="572">
                  <c:v>89.795329786252779</c:v>
                </c:pt>
                <c:pt idx="573">
                  <c:v>89.794552064403348</c:v>
                </c:pt>
                <c:pt idx="574">
                  <c:v>89.793771387496577</c:v>
                </c:pt>
                <c:pt idx="575">
                  <c:v>89.792987744306444</c:v>
                </c:pt>
                <c:pt idx="576">
                  <c:v>89.792201123564411</c:v>
                </c:pt>
                <c:pt idx="577">
                  <c:v>89.791411513959162</c:v>
                </c:pt>
                <c:pt idx="578">
                  <c:v>89.790618904136352</c:v>
                </c:pt>
                <c:pt idx="579">
                  <c:v>89.789823282698578</c:v>
                </c:pt>
                <c:pt idx="580">
                  <c:v>89.789024638205177</c:v>
                </c:pt>
                <c:pt idx="581">
                  <c:v>89.788222959172032</c:v>
                </c:pt>
                <c:pt idx="582">
                  <c:v>89.787418234071438</c:v>
                </c:pt>
                <c:pt idx="583">
                  <c:v>89.786610451331924</c:v>
                </c:pt>
                <c:pt idx="584">
                  <c:v>89.785799599338048</c:v>
                </c:pt>
                <c:pt idx="585">
                  <c:v>89.784985666430345</c:v>
                </c:pt>
                <c:pt idx="586">
                  <c:v>89.784168640905051</c:v>
                </c:pt>
                <c:pt idx="587">
                  <c:v>89.783348511013926</c:v>
                </c:pt>
                <c:pt idx="588">
                  <c:v>89.782525264964207</c:v>
                </c:pt>
                <c:pt idx="589">
                  <c:v>89.781698890918278</c:v>
                </c:pt>
                <c:pt idx="590">
                  <c:v>89.780869376993692</c:v>
                </c:pt>
                <c:pt idx="591">
                  <c:v>89.780036711262795</c:v>
                </c:pt>
                <c:pt idx="592">
                  <c:v>89.779200881752686</c:v>
                </c:pt>
                <c:pt idx="593">
                  <c:v>89.778361876445032</c:v>
                </c:pt>
                <c:pt idx="594">
                  <c:v>89.777519683275841</c:v>
                </c:pt>
                <c:pt idx="595">
                  <c:v>89.776674290135375</c:v>
                </c:pt>
                <c:pt idx="596">
                  <c:v>89.775825684867868</c:v>
                </c:pt>
                <c:pt idx="597">
                  <c:v>89.77497385527144</c:v>
                </c:pt>
                <c:pt idx="598">
                  <c:v>89.774118789097884</c:v>
                </c:pt>
                <c:pt idx="599">
                  <c:v>89.77326047405252</c:v>
                </c:pt>
                <c:pt idx="600">
                  <c:v>89.772398897793934</c:v>
                </c:pt>
                <c:pt idx="601">
                  <c:v>89.771534047933969</c:v>
                </c:pt>
                <c:pt idx="602">
                  <c:v>89.77066591203733</c:v>
                </c:pt>
                <c:pt idx="603">
                  <c:v>89.769794477621616</c:v>
                </c:pt>
                <c:pt idx="604">
                  <c:v>89.768919732157002</c:v>
                </c:pt>
                <c:pt idx="605">
                  <c:v>89.768041663066057</c:v>
                </c:pt>
                <c:pt idx="606">
                  <c:v>89.767160257723688</c:v>
                </c:pt>
                <c:pt idx="607">
                  <c:v>89.766275503456825</c:v>
                </c:pt>
                <c:pt idx="608">
                  <c:v>89.765387387544322</c:v>
                </c:pt>
                <c:pt idx="609">
                  <c:v>89.764495897216719</c:v>
                </c:pt>
                <c:pt idx="610">
                  <c:v>89.763601019656164</c:v>
                </c:pt>
                <c:pt idx="611">
                  <c:v>89.762702741996023</c:v>
                </c:pt>
                <c:pt idx="612">
                  <c:v>89.761801051320958</c:v>
                </c:pt>
                <c:pt idx="613">
                  <c:v>89.760895934666479</c:v>
                </c:pt>
                <c:pt idx="614">
                  <c:v>89.759987379019037</c:v>
                </c:pt>
                <c:pt idx="615">
                  <c:v>89.759075371315575</c:v>
                </c:pt>
                <c:pt idx="616">
                  <c:v>89.758159898443481</c:v>
                </c:pt>
                <c:pt idx="617">
                  <c:v>89.75724094724039</c:v>
                </c:pt>
                <c:pt idx="618">
                  <c:v>89.756318504493976</c:v>
                </c:pt>
                <c:pt idx="619">
                  <c:v>89.755392556941771</c:v>
                </c:pt>
                <c:pt idx="620">
                  <c:v>89.754463091270949</c:v>
                </c:pt>
                <c:pt idx="621">
                  <c:v>89.753530094118219</c:v>
                </c:pt>
                <c:pt idx="622">
                  <c:v>89.752593552069513</c:v>
                </c:pt>
                <c:pt idx="623">
                  <c:v>89.751653451659848</c:v>
                </c:pt>
                <c:pt idx="624">
                  <c:v>89.750709779373167</c:v>
                </c:pt>
                <c:pt idx="625">
                  <c:v>89.74976252164214</c:v>
                </c:pt>
                <c:pt idx="626">
                  <c:v>89.748811664847864</c:v>
                </c:pt>
                <c:pt idx="627">
                  <c:v>89.747857195319867</c:v>
                </c:pt>
                <c:pt idx="628">
                  <c:v>89.746899099335678</c:v>
                </c:pt>
                <c:pt idx="629">
                  <c:v>89.745937363120845</c:v>
                </c:pt>
                <c:pt idx="630">
                  <c:v>89.744971972848575</c:v>
                </c:pt>
                <c:pt idx="631">
                  <c:v>89.744002914639651</c:v>
                </c:pt>
                <c:pt idx="632">
                  <c:v>89.743030174562179</c:v>
                </c:pt>
                <c:pt idx="633">
                  <c:v>89.742053738631327</c:v>
                </c:pt>
                <c:pt idx="634">
                  <c:v>89.7410735928093</c:v>
                </c:pt>
                <c:pt idx="635">
                  <c:v>89.740089723004971</c:v>
                </c:pt>
                <c:pt idx="636">
                  <c:v>89.739102115073734</c:v>
                </c:pt>
                <c:pt idx="637">
                  <c:v>89.738110754817356</c:v>
                </c:pt>
                <c:pt idx="638">
                  <c:v>89.737115627983655</c:v>
                </c:pt>
                <c:pt idx="639">
                  <c:v>89.736116720266438</c:v>
                </c:pt>
                <c:pt idx="640">
                  <c:v>89.73511401730515</c:v>
                </c:pt>
                <c:pt idx="641">
                  <c:v>89.734107504684857</c:v>
                </c:pt>
                <c:pt idx="642">
                  <c:v>89.73309716793581</c:v>
                </c:pt>
                <c:pt idx="643">
                  <c:v>89.732082992533421</c:v>
                </c:pt>
                <c:pt idx="644">
                  <c:v>89.731064963897964</c:v>
                </c:pt>
                <c:pt idx="645">
                  <c:v>89.730043067394433</c:v>
                </c:pt>
                <c:pt idx="646">
                  <c:v>89.72901728833223</c:v>
                </c:pt>
                <c:pt idx="647">
                  <c:v>89.727987611965062</c:v>
                </c:pt>
                <c:pt idx="648">
                  <c:v>89.726954023490649</c:v>
                </c:pt>
                <c:pt idx="649">
                  <c:v>89.725916508050574</c:v>
                </c:pt>
                <c:pt idx="650">
                  <c:v>89.724875050730091</c:v>
                </c:pt>
                <c:pt idx="651">
                  <c:v>89.723829636557753</c:v>
                </c:pt>
                <c:pt idx="652">
                  <c:v>89.722780250505394</c:v>
                </c:pt>
                <c:pt idx="653">
                  <c:v>89.721726877487797</c:v>
                </c:pt>
                <c:pt idx="654">
                  <c:v>89.720669502362554</c:v>
                </c:pt>
                <c:pt idx="655">
                  <c:v>89.719608109929752</c:v>
                </c:pt>
                <c:pt idx="656">
                  <c:v>89.718542684931862</c:v>
                </c:pt>
                <c:pt idx="657">
                  <c:v>89.717473212053406</c:v>
                </c:pt>
                <c:pt idx="658">
                  <c:v>89.716399675920883</c:v>
                </c:pt>
                <c:pt idx="659">
                  <c:v>89.715322061102398</c:v>
                </c:pt>
                <c:pt idx="660">
                  <c:v>89.714240352107566</c:v>
                </c:pt>
                <c:pt idx="661">
                  <c:v>89.713154533387183</c:v>
                </c:pt>
                <c:pt idx="662">
                  <c:v>89.712064589333096</c:v>
                </c:pt>
                <c:pt idx="663">
                  <c:v>89.710970504277967</c:v>
                </c:pt>
                <c:pt idx="664">
                  <c:v>89.709872262494954</c:v>
                </c:pt>
                <c:pt idx="665">
                  <c:v>89.708769848197605</c:v>
                </c:pt>
                <c:pt idx="666">
                  <c:v>89.707663245539564</c:v>
                </c:pt>
                <c:pt idx="667">
                  <c:v>89.706552438614338</c:v>
                </c:pt>
                <c:pt idx="668">
                  <c:v>89.705437411455208</c:v>
                </c:pt>
                <c:pt idx="669">
                  <c:v>89.704318148034758</c:v>
                </c:pt>
                <c:pt idx="670">
                  <c:v>89.703194632264811</c:v>
                </c:pt>
                <c:pt idx="671">
                  <c:v>89.702066847996221</c:v>
                </c:pt>
                <c:pt idx="672">
                  <c:v>89.700934779018525</c:v>
                </c:pt>
                <c:pt idx="673">
                  <c:v>89.699798409059795</c:v>
                </c:pt>
                <c:pt idx="674">
                  <c:v>89.698657721786404</c:v>
                </c:pt>
                <c:pt idx="675">
                  <c:v>89.697512700802747</c:v>
                </c:pt>
                <c:pt idx="676">
                  <c:v>89.696363329651007</c:v>
                </c:pt>
                <c:pt idx="677">
                  <c:v>89.69520959181105</c:v>
                </c:pt>
                <c:pt idx="678">
                  <c:v>89.694051470699918</c:v>
                </c:pt>
                <c:pt idx="679">
                  <c:v>89.692888949671939</c:v>
                </c:pt>
                <c:pt idx="680">
                  <c:v>89.691722012018147</c:v>
                </c:pt>
                <c:pt idx="681">
                  <c:v>89.690550640966364</c:v>
                </c:pt>
                <c:pt idx="682">
                  <c:v>89.689374819680623</c:v>
                </c:pt>
                <c:pt idx="683">
                  <c:v>89.688194531261274</c:v>
                </c:pt>
                <c:pt idx="684">
                  <c:v>89.687009758744495</c:v>
                </c:pt>
                <c:pt idx="685">
                  <c:v>89.685820485102127</c:v>
                </c:pt>
                <c:pt idx="686">
                  <c:v>89.684626693241469</c:v>
                </c:pt>
                <c:pt idx="687">
                  <c:v>89.683428366004961</c:v>
                </c:pt>
                <c:pt idx="688">
                  <c:v>89.682225486169983</c:v>
                </c:pt>
                <c:pt idx="689">
                  <c:v>89.681018036448648</c:v>
                </c:pt>
                <c:pt idx="690">
                  <c:v>89.679805999487471</c:v>
                </c:pt>
                <c:pt idx="691">
                  <c:v>89.678589357867196</c:v>
                </c:pt>
                <c:pt idx="692">
                  <c:v>89.677368094102448</c:v>
                </c:pt>
                <c:pt idx="693">
                  <c:v>89.676142190641613</c:v>
                </c:pt>
                <c:pt idx="694">
                  <c:v>89.6749116298665</c:v>
                </c:pt>
                <c:pt idx="695">
                  <c:v>89.673676394092112</c:v>
                </c:pt>
                <c:pt idx="696">
                  <c:v>89.672436465566435</c:v>
                </c:pt>
                <c:pt idx="697">
                  <c:v>89.671191826470078</c:v>
                </c:pt>
                <c:pt idx="698">
                  <c:v>89.669942458916125</c:v>
                </c:pt>
                <c:pt idx="699">
                  <c:v>89.668688344949828</c:v>
                </c:pt>
                <c:pt idx="700">
                  <c:v>89.667429466548398</c:v>
                </c:pt>
                <c:pt idx="701">
                  <c:v>89.666165805620665</c:v>
                </c:pt>
                <c:pt idx="702">
                  <c:v>89.664897344006889</c:v>
                </c:pt>
                <c:pt idx="703">
                  <c:v>89.663624063478508</c:v>
                </c:pt>
                <c:pt idx="704">
                  <c:v>89.662345945737812</c:v>
                </c:pt>
                <c:pt idx="705">
                  <c:v>89.661062972417724</c:v>
                </c:pt>
                <c:pt idx="706">
                  <c:v>89.659775125081609</c:v>
                </c:pt>
                <c:pt idx="707">
                  <c:v>89.658482385222811</c:v>
                </c:pt>
                <c:pt idx="708">
                  <c:v>89.657184734264632</c:v>
                </c:pt>
                <c:pt idx="709">
                  <c:v>89.655882153559901</c:v>
                </c:pt>
                <c:pt idx="710">
                  <c:v>89.654574624390747</c:v>
                </c:pt>
                <c:pt idx="711">
                  <c:v>89.653262127968375</c:v>
                </c:pt>
                <c:pt idx="712">
                  <c:v>89.651944645432735</c:v>
                </c:pt>
                <c:pt idx="713">
                  <c:v>89.650622157852354</c:v>
                </c:pt>
                <c:pt idx="714">
                  <c:v>89.649294646223936</c:v>
                </c:pt>
                <c:pt idx="715">
                  <c:v>89.647962091472138</c:v>
                </c:pt>
                <c:pt idx="716">
                  <c:v>89.646624474449368</c:v>
                </c:pt>
                <c:pt idx="717">
                  <c:v>89.645281775935473</c:v>
                </c:pt>
                <c:pt idx="718">
                  <c:v>89.643933976637356</c:v>
                </c:pt>
                <c:pt idx="719">
                  <c:v>89.642581057188934</c:v>
                </c:pt>
                <c:pt idx="720">
                  <c:v>89.641222998150582</c:v>
                </c:pt>
                <c:pt idx="721">
                  <c:v>89.639859780009104</c:v>
                </c:pt>
                <c:pt idx="722">
                  <c:v>89.638491383177296</c:v>
                </c:pt>
                <c:pt idx="723">
                  <c:v>89.637117787993731</c:v>
                </c:pt>
                <c:pt idx="724">
                  <c:v>89.635738974722514</c:v>
                </c:pt>
                <c:pt idx="725">
                  <c:v>89.634354923552891</c:v>
                </c:pt>
                <c:pt idx="726">
                  <c:v>89.632965614599087</c:v>
                </c:pt>
                <c:pt idx="727">
                  <c:v>89.631571027899923</c:v>
                </c:pt>
                <c:pt idx="728">
                  <c:v>89.630171143418607</c:v>
                </c:pt>
                <c:pt idx="729">
                  <c:v>89.628765941042403</c:v>
                </c:pt>
                <c:pt idx="730">
                  <c:v>89.627355400582417</c:v>
                </c:pt>
                <c:pt idx="731">
                  <c:v>89.625939501773161</c:v>
                </c:pt>
                <c:pt idx="732">
                  <c:v>89.624518224272464</c:v>
                </c:pt>
                <c:pt idx="733">
                  <c:v>89.623091547660977</c:v>
                </c:pt>
                <c:pt idx="734">
                  <c:v>89.621659451442042</c:v>
                </c:pt>
                <c:pt idx="735">
                  <c:v>89.620221915041341</c:v>
                </c:pt>
                <c:pt idx="736">
                  <c:v>89.618778917806594</c:v>
                </c:pt>
                <c:pt idx="737">
                  <c:v>89.617330439007262</c:v>
                </c:pt>
                <c:pt idx="738">
                  <c:v>89.61587645783429</c:v>
                </c:pt>
                <c:pt idx="739">
                  <c:v>89.614416953399783</c:v>
                </c:pt>
                <c:pt idx="740">
                  <c:v>89.61295190473669</c:v>
                </c:pt>
                <c:pt idx="741">
                  <c:v>89.611481290798537</c:v>
                </c:pt>
                <c:pt idx="742">
                  <c:v>89.610005090459182</c:v>
                </c:pt>
                <c:pt idx="743">
                  <c:v>89.608523282512351</c:v>
                </c:pt>
                <c:pt idx="744">
                  <c:v>89.607035845671504</c:v>
                </c:pt>
                <c:pt idx="745">
                  <c:v>89.605542758569484</c:v>
                </c:pt>
                <c:pt idx="746">
                  <c:v>89.604043999758133</c:v>
                </c:pt>
                <c:pt idx="747">
                  <c:v>89.602539547708091</c:v>
                </c:pt>
                <c:pt idx="748">
                  <c:v>89.60102938080847</c:v>
                </c:pt>
                <c:pt idx="749">
                  <c:v>89.599513477366472</c:v>
                </c:pt>
                <c:pt idx="750">
                  <c:v>89.597991815607188</c:v>
                </c:pt>
                <c:pt idx="751">
                  <c:v>89.596464373673214</c:v>
                </c:pt>
                <c:pt idx="752">
                  <c:v>89.594931129624385</c:v>
                </c:pt>
                <c:pt idx="753">
                  <c:v>89.593392061437413</c:v>
                </c:pt>
                <c:pt idx="754">
                  <c:v>89.591847147005637</c:v>
                </c:pt>
                <c:pt idx="755">
                  <c:v>89.590296364138638</c:v>
                </c:pt>
                <c:pt idx="756">
                  <c:v>89.588739690561994</c:v>
                </c:pt>
                <c:pt idx="757">
                  <c:v>89.587177103916943</c:v>
                </c:pt>
                <c:pt idx="758">
                  <c:v>89.585608581760027</c:v>
                </c:pt>
                <c:pt idx="759">
                  <c:v>89.584034101562807</c:v>
                </c:pt>
                <c:pt idx="760">
                  <c:v>89.582453640711577</c:v>
                </c:pt>
                <c:pt idx="761">
                  <c:v>89.580867176506928</c:v>
                </c:pt>
                <c:pt idx="762">
                  <c:v>89.579274686163586</c:v>
                </c:pt>
                <c:pt idx="763">
                  <c:v>89.577676146809949</c:v>
                </c:pt>
                <c:pt idx="764">
                  <c:v>89.576071535487898</c:v>
                </c:pt>
                <c:pt idx="765">
                  <c:v>89.574460829152258</c:v>
                </c:pt>
                <c:pt idx="766">
                  <c:v>89.57284400467077</c:v>
                </c:pt>
                <c:pt idx="767">
                  <c:v>89.571221038823467</c:v>
                </c:pt>
                <c:pt idx="768">
                  <c:v>89.569591908302513</c:v>
                </c:pt>
                <c:pt idx="769">
                  <c:v>89.56795658971194</c:v>
                </c:pt>
                <c:pt idx="770">
                  <c:v>89.56631505956706</c:v>
                </c:pt>
                <c:pt idx="771">
                  <c:v>89.564667294294352</c:v>
                </c:pt>
                <c:pt idx="772">
                  <c:v>89.563013270231124</c:v>
                </c:pt>
                <c:pt idx="773">
                  <c:v>89.561352963625026</c:v>
                </c:pt>
                <c:pt idx="774">
                  <c:v>89.559686350633854</c:v>
                </c:pt>
                <c:pt idx="775">
                  <c:v>89.558013407325134</c:v>
                </c:pt>
                <c:pt idx="776">
                  <c:v>89.556334109675859</c:v>
                </c:pt>
                <c:pt idx="777">
                  <c:v>89.554648433572041</c:v>
                </c:pt>
                <c:pt idx="778">
                  <c:v>89.552956354808487</c:v>
                </c:pt>
                <c:pt idx="779">
                  <c:v>89.551257849088373</c:v>
                </c:pt>
                <c:pt idx="780">
                  <c:v>89.549552892022916</c:v>
                </c:pt>
                <c:pt idx="781">
                  <c:v>89.547841459131078</c:v>
                </c:pt>
                <c:pt idx="782">
                  <c:v>89.546123525839164</c:v>
                </c:pt>
                <c:pt idx="783">
                  <c:v>89.54439906748047</c:v>
                </c:pt>
                <c:pt idx="784">
                  <c:v>89.542668059294982</c:v>
                </c:pt>
                <c:pt idx="785">
                  <c:v>89.540930476428997</c:v>
                </c:pt>
                <c:pt idx="786">
                  <c:v>89.539186293934762</c:v>
                </c:pt>
                <c:pt idx="787">
                  <c:v>89.537435486770192</c:v>
                </c:pt>
                <c:pt idx="788">
                  <c:v>89.535678029798376</c:v>
                </c:pt>
                <c:pt idx="789">
                  <c:v>89.533913897787329</c:v>
                </c:pt>
                <c:pt idx="790">
                  <c:v>89.532143065409684</c:v>
                </c:pt>
                <c:pt idx="791">
                  <c:v>89.530365507242124</c:v>
                </c:pt>
                <c:pt idx="792">
                  <c:v>89.52858119776532</c:v>
                </c:pt>
                <c:pt idx="793">
                  <c:v>89.526790111363283</c:v>
                </c:pt>
                <c:pt idx="794">
                  <c:v>89.524992222323178</c:v>
                </c:pt>
                <c:pt idx="795">
                  <c:v>89.523187504834951</c:v>
                </c:pt>
                <c:pt idx="796">
                  <c:v>89.521375932990821</c:v>
                </c:pt>
                <c:pt idx="797">
                  <c:v>89.519557480785139</c:v>
                </c:pt>
                <c:pt idx="798">
                  <c:v>89.517732122113813</c:v>
                </c:pt>
                <c:pt idx="799">
                  <c:v>89.515899830774089</c:v>
                </c:pt>
                <c:pt idx="800">
                  <c:v>89.51406058046409</c:v>
                </c:pt>
                <c:pt idx="801">
                  <c:v>89.512214344782464</c:v>
                </c:pt>
                <c:pt idx="802">
                  <c:v>89.510361097228056</c:v>
                </c:pt>
                <c:pt idx="803">
                  <c:v>89.508500811199468</c:v>
                </c:pt>
                <c:pt idx="804">
                  <c:v>89.50663345999476</c:v>
                </c:pt>
                <c:pt idx="805">
                  <c:v>89.504759016810965</c:v>
                </c:pt>
                <c:pt idx="806">
                  <c:v>89.502877454743867</c:v>
                </c:pt>
                <c:pt idx="807">
                  <c:v>89.500988746787414</c:v>
                </c:pt>
                <c:pt idx="808">
                  <c:v>89.499092865833589</c:v>
                </c:pt>
                <c:pt idx="809">
                  <c:v>89.497189784671775</c:v>
                </c:pt>
                <c:pt idx="810">
                  <c:v>89.495279475988568</c:v>
                </c:pt>
                <c:pt idx="811">
                  <c:v>89.493361912367263</c:v>
                </c:pt>
                <c:pt idx="812">
                  <c:v>89.491437066287588</c:v>
                </c:pt>
                <c:pt idx="813">
                  <c:v>89.489504910125163</c:v>
                </c:pt>
                <c:pt idx="814">
                  <c:v>89.487565416151241</c:v>
                </c:pt>
                <c:pt idx="815">
                  <c:v>89.485618556532273</c:v>
                </c:pt>
                <c:pt idx="816">
                  <c:v>89.483664303329519</c:v>
                </c:pt>
                <c:pt idx="817">
                  <c:v>89.481702628498638</c:v>
                </c:pt>
                <c:pt idx="818">
                  <c:v>89.479733503889321</c:v>
                </c:pt>
                <c:pt idx="819">
                  <c:v>89.477756901244859</c:v>
                </c:pt>
                <c:pt idx="820">
                  <c:v>89.475772792201795</c:v>
                </c:pt>
                <c:pt idx="821">
                  <c:v>89.47378114828949</c:v>
                </c:pt>
                <c:pt idx="822">
                  <c:v>89.471781940929702</c:v>
                </c:pt>
                <c:pt idx="823">
                  <c:v>89.469775141436259</c:v>
                </c:pt>
                <c:pt idx="824">
                  <c:v>89.467760721014571</c:v>
                </c:pt>
                <c:pt idx="825">
                  <c:v>89.46573865076131</c:v>
                </c:pt>
                <c:pt idx="826">
                  <c:v>89.463708901663864</c:v>
                </c:pt>
                <c:pt idx="827">
                  <c:v>89.461671444600142</c:v>
                </c:pt>
                <c:pt idx="828">
                  <c:v>89.459626250337976</c:v>
                </c:pt>
                <c:pt idx="829">
                  <c:v>89.457573289534793</c:v>
                </c:pt>
                <c:pt idx="830">
                  <c:v>89.455512532737188</c:v>
                </c:pt>
                <c:pt idx="831">
                  <c:v>89.453443950380503</c:v>
                </c:pt>
                <c:pt idx="832">
                  <c:v>89.451367512788465</c:v>
                </c:pt>
                <c:pt idx="833">
                  <c:v>89.449283190172693</c:v>
                </c:pt>
                <c:pt idx="834">
                  <c:v>89.447190952632297</c:v>
                </c:pt>
                <c:pt idx="835">
                  <c:v>89.445090770153499</c:v>
                </c:pt>
                <c:pt idx="836">
                  <c:v>89.442982612609228</c:v>
                </c:pt>
                <c:pt idx="837">
                  <c:v>89.440866449758573</c:v>
                </c:pt>
                <c:pt idx="838">
                  <c:v>89.438742251246509</c:v>
                </c:pt>
                <c:pt idx="839">
                  <c:v>89.436609986603372</c:v>
                </c:pt>
                <c:pt idx="840">
                  <c:v>89.434469625244475</c:v>
                </c:pt>
                <c:pt idx="841">
                  <c:v>89.432321136469696</c:v>
                </c:pt>
                <c:pt idx="842">
                  <c:v>89.430164489462982</c:v>
                </c:pt>
                <c:pt idx="843">
                  <c:v>89.427999653292005</c:v>
                </c:pt>
                <c:pt idx="844">
                  <c:v>89.42582659690764</c:v>
                </c:pt>
                <c:pt idx="845">
                  <c:v>89.423645289143593</c:v>
                </c:pt>
                <c:pt idx="846">
                  <c:v>89.421455698715917</c:v>
                </c:pt>
                <c:pt idx="847">
                  <c:v>89.419257794222659</c:v>
                </c:pt>
                <c:pt idx="848">
                  <c:v>89.41705154414332</c:v>
                </c:pt>
                <c:pt idx="849">
                  <c:v>89.414836916838496</c:v>
                </c:pt>
                <c:pt idx="850">
                  <c:v>89.412613880549301</c:v>
                </c:pt>
                <c:pt idx="851">
                  <c:v>89.410382403397165</c:v>
                </c:pt>
                <c:pt idx="852">
                  <c:v>89.408142453383093</c:v>
                </c:pt>
                <c:pt idx="853">
                  <c:v>89.405893998387484</c:v>
                </c:pt>
                <c:pt idx="854">
                  <c:v>89.403637006169504</c:v>
                </c:pt>
                <c:pt idx="855">
                  <c:v>89.401371444366703</c:v>
                </c:pt>
                <c:pt idx="856">
                  <c:v>89.399097280494615</c:v>
                </c:pt>
                <c:pt idx="857">
                  <c:v>89.396814481946151</c:v>
                </c:pt>
                <c:pt idx="858">
                  <c:v>89.394523015991297</c:v>
                </c:pt>
                <c:pt idx="859">
                  <c:v>89.392222849776616</c:v>
                </c:pt>
                <c:pt idx="860">
                  <c:v>89.389913950324697</c:v>
                </c:pt>
                <c:pt idx="861">
                  <c:v>89.387596284533885</c:v>
                </c:pt>
                <c:pt idx="862">
                  <c:v>89.385269819177608</c:v>
                </c:pt>
                <c:pt idx="863">
                  <c:v>89.38293452090403</c:v>
                </c:pt>
                <c:pt idx="864">
                  <c:v>89.380590356235629</c:v>
                </c:pt>
                <c:pt idx="865">
                  <c:v>89.37823729156861</c:v>
                </c:pt>
                <c:pt idx="866">
                  <c:v>89.375875293172484</c:v>
                </c:pt>
                <c:pt idx="867">
                  <c:v>89.373504327189664</c:v>
                </c:pt>
                <c:pt idx="868">
                  <c:v>89.371124359634905</c:v>
                </c:pt>
                <c:pt idx="869">
                  <c:v>89.368735356394879</c:v>
                </c:pt>
                <c:pt idx="870">
                  <c:v>89.366337283227665</c:v>
                </c:pt>
                <c:pt idx="871">
                  <c:v>89.363930105762336</c:v>
                </c:pt>
                <c:pt idx="872">
                  <c:v>89.36151378949836</c:v>
                </c:pt>
                <c:pt idx="873">
                  <c:v>89.359088299805322</c:v>
                </c:pt>
                <c:pt idx="874">
                  <c:v>89.35665360192219</c:v>
                </c:pt>
                <c:pt idx="875">
                  <c:v>89.354209660957068</c:v>
                </c:pt>
                <c:pt idx="876">
                  <c:v>89.351756441886536</c:v>
                </c:pt>
                <c:pt idx="877">
                  <c:v>89.349293909555229</c:v>
                </c:pt>
                <c:pt idx="878">
                  <c:v>89.346822028675419</c:v>
                </c:pt>
                <c:pt idx="879">
                  <c:v>89.344340763826409</c:v>
                </c:pt>
                <c:pt idx="880">
                  <c:v>89.34185007945409</c:v>
                </c:pt>
                <c:pt idx="881">
                  <c:v>89.339349939870431</c:v>
                </c:pt>
                <c:pt idx="882">
                  <c:v>89.336840309253077</c:v>
                </c:pt>
                <c:pt idx="883">
                  <c:v>89.334321151644687</c:v>
                </c:pt>
                <c:pt idx="884">
                  <c:v>89.331792430952589</c:v>
                </c:pt>
                <c:pt idx="885">
                  <c:v>89.329254110948142</c:v>
                </c:pt>
                <c:pt idx="886">
                  <c:v>89.326706155266393</c:v>
                </c:pt>
                <c:pt idx="887">
                  <c:v>89.324148527405427</c:v>
                </c:pt>
                <c:pt idx="888">
                  <c:v>89.321581190725965</c:v>
                </c:pt>
                <c:pt idx="889">
                  <c:v>89.319004108450756</c:v>
                </c:pt>
                <c:pt idx="890">
                  <c:v>89.316417243664148</c:v>
                </c:pt>
                <c:pt idx="891">
                  <c:v>89.313820559311637</c:v>
                </c:pt>
                <c:pt idx="892">
                  <c:v>89.311214018199124</c:v>
                </c:pt>
                <c:pt idx="893">
                  <c:v>89.308597582992689</c:v>
                </c:pt>
                <c:pt idx="894">
                  <c:v>89.305971216217799</c:v>
                </c:pt>
                <c:pt idx="895">
                  <c:v>89.303334880259058</c:v>
                </c:pt>
                <c:pt idx="896">
                  <c:v>89.300688537359449</c:v>
                </c:pt>
                <c:pt idx="897">
                  <c:v>89.298032149620013</c:v>
                </c:pt>
                <c:pt idx="898">
                  <c:v>89.295365678999147</c:v>
                </c:pt>
                <c:pt idx="899">
                  <c:v>89.292689087312169</c:v>
                </c:pt>
                <c:pt idx="900">
                  <c:v>89.29000233623087</c:v>
                </c:pt>
                <c:pt idx="901">
                  <c:v>89.2873053872828</c:v>
                </c:pt>
                <c:pt idx="902">
                  <c:v>89.284598201850898</c:v>
                </c:pt>
                <c:pt idx="903">
                  <c:v>89.281880741172898</c:v>
                </c:pt>
                <c:pt idx="904">
                  <c:v>89.27915296634076</c:v>
                </c:pt>
                <c:pt idx="905">
                  <c:v>89.27641483830017</c:v>
                </c:pt>
                <c:pt idx="906">
                  <c:v>89.273666317850072</c:v>
                </c:pt>
                <c:pt idx="907">
                  <c:v>89.270907365641975</c:v>
                </c:pt>
                <c:pt idx="908">
                  <c:v>89.268137942179536</c:v>
                </c:pt>
                <c:pt idx="909">
                  <c:v>89.265358007817994</c:v>
                </c:pt>
                <c:pt idx="910">
                  <c:v>89.262567522763561</c:v>
                </c:pt>
                <c:pt idx="911">
                  <c:v>89.25976644707292</c:v>
                </c:pt>
                <c:pt idx="912">
                  <c:v>89.256954740652745</c:v>
                </c:pt>
                <c:pt idx="913">
                  <c:v>89.254132363259032</c:v>
                </c:pt>
                <c:pt idx="914">
                  <c:v>89.25129927449656</c:v>
                </c:pt>
                <c:pt idx="915">
                  <c:v>89.248455433818478</c:v>
                </c:pt>
                <c:pt idx="916">
                  <c:v>89.245600800525509</c:v>
                </c:pt>
                <c:pt idx="917">
                  <c:v>89.242735333765651</c:v>
                </c:pt>
                <c:pt idx="918">
                  <c:v>89.239858992533414</c:v>
                </c:pt>
                <c:pt idx="919">
                  <c:v>89.236971735669343</c:v>
                </c:pt>
                <c:pt idx="920">
                  <c:v>89.2340735218595</c:v>
                </c:pt>
                <c:pt idx="921">
                  <c:v>89.231164309634778</c:v>
                </c:pt>
                <c:pt idx="922">
                  <c:v>89.22824405737046</c:v>
                </c:pt>
                <c:pt idx="923">
                  <c:v>89.225312723285512</c:v>
                </c:pt>
                <c:pt idx="924">
                  <c:v>89.22237026544218</c:v>
                </c:pt>
                <c:pt idx="925">
                  <c:v>89.219416641745255</c:v>
                </c:pt>
                <c:pt idx="926">
                  <c:v>89.216451809941645</c:v>
                </c:pt>
                <c:pt idx="927">
                  <c:v>89.213475727619596</c:v>
                </c:pt>
                <c:pt idx="928">
                  <c:v>89.210488352208387</c:v>
                </c:pt>
                <c:pt idx="929">
                  <c:v>89.207489640977485</c:v>
                </c:pt>
                <c:pt idx="930">
                  <c:v>89.204479551036087</c:v>
                </c:pt>
                <c:pt idx="931">
                  <c:v>89.201458039332579</c:v>
                </c:pt>
                <c:pt idx="932">
                  <c:v>89.198425062653897</c:v>
                </c:pt>
                <c:pt idx="933">
                  <c:v>89.195380577624846</c:v>
                </c:pt>
                <c:pt idx="934">
                  <c:v>89.192324540707688</c:v>
                </c:pt>
                <c:pt idx="935">
                  <c:v>89.189256908201415</c:v>
                </c:pt>
                <c:pt idx="936">
                  <c:v>89.186177636241212</c:v>
                </c:pt>
                <c:pt idx="937">
                  <c:v>89.183086680797857</c:v>
                </c:pt>
                <c:pt idx="938">
                  <c:v>89.179983997677056</c:v>
                </c:pt>
                <c:pt idx="939">
                  <c:v>89.176869542518972</c:v>
                </c:pt>
                <c:pt idx="940">
                  <c:v>89.173743270797502</c:v>
                </c:pt>
                <c:pt idx="941">
                  <c:v>89.170605137819692</c:v>
                </c:pt>
                <c:pt idx="942">
                  <c:v>89.167455098725256</c:v>
                </c:pt>
                <c:pt idx="943">
                  <c:v>89.164293108485737</c:v>
                </c:pt>
                <c:pt idx="944">
                  <c:v>89.161119121904122</c:v>
                </c:pt>
                <c:pt idx="945">
                  <c:v>89.157933093614091</c:v>
                </c:pt>
                <c:pt idx="946">
                  <c:v>89.154734978079475</c:v>
                </c:pt>
                <c:pt idx="947">
                  <c:v>89.151524729593547</c:v>
                </c:pt>
                <c:pt idx="948">
                  <c:v>89.148302302278537</c:v>
                </c:pt>
                <c:pt idx="949">
                  <c:v>89.145067650084883</c:v>
                </c:pt>
                <c:pt idx="950">
                  <c:v>89.141820726790698</c:v>
                </c:pt>
                <c:pt idx="951">
                  <c:v>89.13856148600108</c:v>
                </c:pt>
                <c:pt idx="952">
                  <c:v>89.135289881147557</c:v>
                </c:pt>
                <c:pt idx="953">
                  <c:v>89.132005865487386</c:v>
                </c:pt>
                <c:pt idx="954">
                  <c:v>89.12870939210292</c:v>
                </c:pt>
                <c:pt idx="955">
                  <c:v>89.125400413901119</c:v>
                </c:pt>
                <c:pt idx="956">
                  <c:v>89.122078883612687</c:v>
                </c:pt>
                <c:pt idx="957">
                  <c:v>89.118744753791589</c:v>
                </c:pt>
                <c:pt idx="958">
                  <c:v>89.115397976814407</c:v>
                </c:pt>
                <c:pt idx="959">
                  <c:v>89.112038504879607</c:v>
                </c:pt>
                <c:pt idx="960">
                  <c:v>89.108666290007008</c:v>
                </c:pt>
                <c:pt idx="961">
                  <c:v>89.105281284037062</c:v>
                </c:pt>
                <c:pt idx="962">
                  <c:v>89.10188343863021</c:v>
                </c:pt>
                <c:pt idx="963">
                  <c:v>89.098472705266303</c:v>
                </c:pt>
                <c:pt idx="964">
                  <c:v>89.095049035243818</c:v>
                </c:pt>
                <c:pt idx="965">
                  <c:v>89.09161237967929</c:v>
                </c:pt>
                <c:pt idx="966">
                  <c:v>89.08816268950676</c:v>
                </c:pt>
                <c:pt idx="967">
                  <c:v>89.084699915476904</c:v>
                </c:pt>
                <c:pt idx="968">
                  <c:v>89.081224008156468</c:v>
                </c:pt>
                <c:pt idx="969">
                  <c:v>89.0777349179277</c:v>
                </c:pt>
                <c:pt idx="970">
                  <c:v>89.074232594987521</c:v>
                </c:pt>
                <c:pt idx="971">
                  <c:v>89.070716989346906</c:v>
                </c:pt>
                <c:pt idx="972">
                  <c:v>89.067188050830396</c:v>
                </c:pt>
                <c:pt idx="973">
                  <c:v>89.063645729075148</c:v>
                </c:pt>
                <c:pt idx="974">
                  <c:v>89.06008997353041</c:v>
                </c:pt>
                <c:pt idx="975">
                  <c:v>89.056520733456864</c:v>
                </c:pt>
                <c:pt idx="976">
                  <c:v>89.052937957925877</c:v>
                </c:pt>
                <c:pt idx="977">
                  <c:v>89.049341595818916</c:v>
                </c:pt>
                <c:pt idx="978">
                  <c:v>89.045731595826737</c:v>
                </c:pt>
                <c:pt idx="979">
                  <c:v>89.042107906448791</c:v>
                </c:pt>
                <c:pt idx="980">
                  <c:v>89.038470475992625</c:v>
                </c:pt>
                <c:pt idx="981">
                  <c:v>89.034819252572916</c:v>
                </c:pt>
                <c:pt idx="982">
                  <c:v>89.031154184111088</c:v>
                </c:pt>
                <c:pt idx="983">
                  <c:v>89.02747521833443</c:v>
                </c:pt>
                <c:pt idx="984">
                  <c:v>89.023782302775544</c:v>
                </c:pt>
                <c:pt idx="985">
                  <c:v>89.020075384771445</c:v>
                </c:pt>
                <c:pt idx="986">
                  <c:v>89.016354411463041</c:v>
                </c:pt>
                <c:pt idx="987">
                  <c:v>89.012619329794447</c:v>
                </c:pt>
                <c:pt idx="988">
                  <c:v>89.008870086512061</c:v>
                </c:pt>
                <c:pt idx="989">
                  <c:v>89.005106628164128</c:v>
                </c:pt>
                <c:pt idx="990">
                  <c:v>89.001328901099882</c:v>
                </c:pt>
                <c:pt idx="991">
                  <c:v>88.99753685146888</c:v>
                </c:pt>
                <c:pt idx="992">
                  <c:v>88.993730425220249</c:v>
                </c:pt>
                <c:pt idx="993">
                  <c:v>88.98990956810205</c:v>
                </c:pt>
                <c:pt idx="994">
                  <c:v>88.986074225660488</c:v>
                </c:pt>
                <c:pt idx="995">
                  <c:v>88.98222434323921</c:v>
                </c:pt>
                <c:pt idx="996">
                  <c:v>88.978359865978646</c:v>
                </c:pt>
                <c:pt idx="997">
                  <c:v>88.974480738815231</c:v>
                </c:pt>
                <c:pt idx="998">
                  <c:v>88.970586906480634</c:v>
                </c:pt>
                <c:pt idx="999">
                  <c:v>88.966678313501163</c:v>
                </c:pt>
                <c:pt idx="1000">
                  <c:v>88.962754904196899</c:v>
                </c:pt>
                <c:pt idx="1001">
                  <c:v>88.958816622681113</c:v>
                </c:pt>
                <c:pt idx="1002">
                  <c:v>88.954863412859368</c:v>
                </c:pt>
                <c:pt idx="1003">
                  <c:v>88.950895218428869</c:v>
                </c:pt>
                <c:pt idx="1004">
                  <c:v>88.946911982877779</c:v>
                </c:pt>
                <c:pt idx="1005">
                  <c:v>88.942913649484382</c:v>
                </c:pt>
                <c:pt idx="1006">
                  <c:v>88.938900161316397</c:v>
                </c:pt>
                <c:pt idx="1007">
                  <c:v>88.93487146123023</c:v>
                </c:pt>
                <c:pt idx="1008">
                  <c:v>88.930827491870147</c:v>
                </c:pt>
                <c:pt idx="1009">
                  <c:v>88.926768195667705</c:v>
                </c:pt>
                <c:pt idx="1010">
                  <c:v>88.922693514840816</c:v>
                </c:pt>
                <c:pt idx="1011">
                  <c:v>88.918603391393134</c:v>
                </c:pt>
                <c:pt idx="1012">
                  <c:v>88.914497767113176</c:v>
                </c:pt>
                <c:pt idx="1013">
                  <c:v>88.910376583573665</c:v>
                </c:pt>
                <c:pt idx="1014">
                  <c:v>88.906239782130726</c:v>
                </c:pt>
                <c:pt idx="1015">
                  <c:v>88.902087303923139</c:v>
                </c:pt>
                <c:pt idx="1016">
                  <c:v>88.89791908987155</c:v>
                </c:pt>
                <c:pt idx="1017">
                  <c:v>88.893735080677757</c:v>
                </c:pt>
                <c:pt idx="1018">
                  <c:v>88.889535216823887</c:v>
                </c:pt>
                <c:pt idx="1019">
                  <c:v>88.885319438571671</c:v>
                </c:pt>
                <c:pt idx="1020">
                  <c:v>88.881087685961617</c:v>
                </c:pt>
                <c:pt idx="1021">
                  <c:v>88.876839898812349</c:v>
                </c:pt>
                <c:pt idx="1022">
                  <c:v>88.872576016719663</c:v>
                </c:pt>
                <c:pt idx="1023">
                  <c:v>88.868295979055816</c:v>
                </c:pt>
                <c:pt idx="1024">
                  <c:v>88.86399972496892</c:v>
                </c:pt>
                <c:pt idx="1025">
                  <c:v>88.859687193381816</c:v>
                </c:pt>
                <c:pt idx="1026">
                  <c:v>88.85535832299162</c:v>
                </c:pt>
                <c:pt idx="1027">
                  <c:v>88.851013052268769</c:v>
                </c:pt>
                <c:pt idx="1028">
                  <c:v>88.846651319456171</c:v>
                </c:pt>
                <c:pt idx="1029">
                  <c:v>88.842273062568609</c:v>
                </c:pt>
                <c:pt idx="1030">
                  <c:v>88.837878219391769</c:v>
                </c:pt>
                <c:pt idx="1031">
                  <c:v>88.833466727481508</c:v>
                </c:pt>
                <c:pt idx="1032">
                  <c:v>88.829038524163138</c:v>
                </c:pt>
                <c:pt idx="1033">
                  <c:v>88.824593546530423</c:v>
                </c:pt>
                <c:pt idx="1034">
                  <c:v>88.820131731445031</c:v>
                </c:pt>
                <c:pt idx="1035">
                  <c:v>88.815653015535503</c:v>
                </c:pt>
                <c:pt idx="1036">
                  <c:v>88.811157335196597</c:v>
                </c:pt>
                <c:pt idx="1037">
                  <c:v>88.806644626588394</c:v>
                </c:pt>
                <c:pt idx="1038">
                  <c:v>88.80211482563557</c:v>
                </c:pt>
                <c:pt idx="1039">
                  <c:v>88.797567868026405</c:v>
                </c:pt>
                <c:pt idx="1040">
                  <c:v>88.793003689212256</c:v>
                </c:pt>
                <c:pt idx="1041">
                  <c:v>88.788422224406418</c:v>
                </c:pt>
                <c:pt idx="1042">
                  <c:v>88.783823408583586</c:v>
                </c:pt>
                <c:pt idx="1043">
                  <c:v>88.779207176478891</c:v>
                </c:pt>
                <c:pt idx="1044">
                  <c:v>88.774573462586972</c:v>
                </c:pt>
                <c:pt idx="1045">
                  <c:v>88.769922201161435</c:v>
                </c:pt>
                <c:pt idx="1046">
                  <c:v>88.765253326213738</c:v>
                </c:pt>
                <c:pt idx="1047">
                  <c:v>88.760566771512543</c:v>
                </c:pt>
                <c:pt idx="1048">
                  <c:v>88.755862470582812</c:v>
                </c:pt>
                <c:pt idx="1049">
                  <c:v>88.751140356704965</c:v>
                </c:pt>
                <c:pt idx="1050">
                  <c:v>88.746400362914059</c:v>
                </c:pt>
                <c:pt idx="1051">
                  <c:v>88.741642421999018</c:v>
                </c:pt>
                <c:pt idx="1052">
                  <c:v>88.73686646650161</c:v>
                </c:pt>
                <c:pt idx="1053">
                  <c:v>88.732072428715824</c:v>
                </c:pt>
                <c:pt idx="1054">
                  <c:v>88.727260240686803</c:v>
                </c:pt>
                <c:pt idx="1055">
                  <c:v>88.722429834210232</c:v>
                </c:pt>
                <c:pt idx="1056">
                  <c:v>88.717581140831257</c:v>
                </c:pt>
                <c:pt idx="1057">
                  <c:v>88.712714091843864</c:v>
                </c:pt>
                <c:pt idx="1058">
                  <c:v>88.707828618289753</c:v>
                </c:pt>
                <c:pt idx="1059">
                  <c:v>88.702924650957826</c:v>
                </c:pt>
                <c:pt idx="1060">
                  <c:v>88.698002120382867</c:v>
                </c:pt>
                <c:pt idx="1061">
                  <c:v>88.693060956845244</c:v>
                </c:pt>
                <c:pt idx="1062">
                  <c:v>88.688101090369543</c:v>
                </c:pt>
                <c:pt idx="1063">
                  <c:v>88.683122450723999</c:v>
                </c:pt>
                <c:pt idx="1064">
                  <c:v>88.678124967419521</c:v>
                </c:pt>
                <c:pt idx="1065">
                  <c:v>88.673108569708845</c:v>
                </c:pt>
                <c:pt idx="1066">
                  <c:v>88.668073186585687</c:v>
                </c:pt>
                <c:pt idx="1067">
                  <c:v>88.663018746783806</c:v>
                </c:pt>
                <c:pt idx="1068">
                  <c:v>88.65794517877616</c:v>
                </c:pt>
                <c:pt idx="1069">
                  <c:v>88.652852410774145</c:v>
                </c:pt>
                <c:pt idx="1070">
                  <c:v>88.647740370726439</c:v>
                </c:pt>
                <c:pt idx="1071">
                  <c:v>88.642608986318479</c:v>
                </c:pt>
                <c:pt idx="1072">
                  <c:v>88.637458184971237</c:v>
                </c:pt>
                <c:pt idx="1073">
                  <c:v>88.632287893840555</c:v>
                </c:pt>
                <c:pt idx="1074">
                  <c:v>88.627098039816204</c:v>
                </c:pt>
                <c:pt idx="1075">
                  <c:v>88.621888549520961</c:v>
                </c:pt>
                <c:pt idx="1076">
                  <c:v>88.616659349309742</c:v>
                </c:pt>
                <c:pt idx="1077">
                  <c:v>88.611410365268654</c:v>
                </c:pt>
                <c:pt idx="1078">
                  <c:v>88.606141523214262</c:v>
                </c:pt>
                <c:pt idx="1079">
                  <c:v>88.600852748692475</c:v>
                </c:pt>
                <c:pt idx="1080">
                  <c:v>88.595543966977857</c:v>
                </c:pt>
                <c:pt idx="1081">
                  <c:v>88.590215103072509</c:v>
                </c:pt>
                <c:pt idx="1082">
                  <c:v>88.584866081705371</c:v>
                </c:pt>
                <c:pt idx="1083">
                  <c:v>88.579496827331226</c:v>
                </c:pt>
                <c:pt idx="1084">
                  <c:v>88.574107264129665</c:v>
                </c:pt>
                <c:pt idx="1085">
                  <c:v>88.568697316004517</c:v>
                </c:pt>
                <c:pt idx="1086">
                  <c:v>88.563266906582555</c:v>
                </c:pt>
                <c:pt idx="1087">
                  <c:v>88.557815959212817</c:v>
                </c:pt>
                <c:pt idx="1088">
                  <c:v>88.552344396965665</c:v>
                </c:pt>
                <c:pt idx="1089">
                  <c:v>88.546852142631749</c:v>
                </c:pt>
                <c:pt idx="1090">
                  <c:v>88.541339118721311</c:v>
                </c:pt>
                <c:pt idx="1091">
                  <c:v>88.535805247462974</c:v>
                </c:pt>
                <c:pt idx="1092">
                  <c:v>88.530250450803109</c:v>
                </c:pt>
                <c:pt idx="1093">
                  <c:v>88.524674650404677</c:v>
                </c:pt>
                <c:pt idx="1094">
                  <c:v>88.519077767646493</c:v>
                </c:pt>
                <c:pt idx="1095">
                  <c:v>88.513459723622105</c:v>
                </c:pt>
                <c:pt idx="1096">
                  <c:v>88.50782043913911</c:v>
                </c:pt>
                <c:pt idx="1097">
                  <c:v>88.502159834717929</c:v>
                </c:pt>
                <c:pt idx="1098">
                  <c:v>88.496477830591175</c:v>
                </c:pt>
                <c:pt idx="1099">
                  <c:v>88.49077434670248</c:v>
                </c:pt>
                <c:pt idx="1100">
                  <c:v>88.48504930270569</c:v>
                </c:pt>
                <c:pt idx="1101">
                  <c:v>88.479302617963882</c:v>
                </c:pt>
                <c:pt idx="1102">
                  <c:v>88.473534211548369</c:v>
                </c:pt>
                <c:pt idx="1103">
                  <c:v>88.467744002237978</c:v>
                </c:pt>
                <c:pt idx="1104">
                  <c:v>88.461931908517755</c:v>
                </c:pt>
                <c:pt idx="1105">
                  <c:v>88.456097848578381</c:v>
                </c:pt>
                <c:pt idx="1106">
                  <c:v>88.450241740314993</c:v>
                </c:pt>
                <c:pt idx="1107">
                  <c:v>88.444363501326308</c:v>
                </c:pt>
                <c:pt idx="1108">
                  <c:v>88.438463048913661</c:v>
                </c:pt>
                <c:pt idx="1109">
                  <c:v>88.432540300080092</c:v>
                </c:pt>
                <c:pt idx="1110">
                  <c:v>88.426595171529272</c:v>
                </c:pt>
                <c:pt idx="1111">
                  <c:v>88.42062757966481</c:v>
                </c:pt>
                <c:pt idx="1112">
                  <c:v>88.414637440588976</c:v>
                </c:pt>
                <c:pt idx="1113">
                  <c:v>88.408624670102</c:v>
                </c:pt>
                <c:pt idx="1114">
                  <c:v>88.40258918370094</c:v>
                </c:pt>
                <c:pt idx="1115">
                  <c:v>88.396530896578781</c:v>
                </c:pt>
                <c:pt idx="1116">
                  <c:v>88.39044972362359</c:v>
                </c:pt>
                <c:pt idx="1117">
                  <c:v>88.384345579417314</c:v>
                </c:pt>
                <c:pt idx="1118">
                  <c:v>88.378218378235033</c:v>
                </c:pt>
                <c:pt idx="1119">
                  <c:v>88.372068034043863</c:v>
                </c:pt>
                <c:pt idx="1120">
                  <c:v>88.365894460502105</c:v>
                </c:pt>
                <c:pt idx="1121">
                  <c:v>88.35969757095809</c:v>
                </c:pt>
                <c:pt idx="1122">
                  <c:v>88.353477278449446</c:v>
                </c:pt>
                <c:pt idx="1123">
                  <c:v>88.347233495701857</c:v>
                </c:pt>
                <c:pt idx="1124">
                  <c:v>88.34096613512844</c:v>
                </c:pt>
                <c:pt idx="1125">
                  <c:v>88.334675108828364</c:v>
                </c:pt>
                <c:pt idx="1126">
                  <c:v>88.328360328586214</c:v>
                </c:pt>
                <c:pt idx="1127">
                  <c:v>88.322021705870796</c:v>
                </c:pt>
                <c:pt idx="1128">
                  <c:v>88.315659151834296</c:v>
                </c:pt>
                <c:pt idx="1129">
                  <c:v>88.309272577311248</c:v>
                </c:pt>
                <c:pt idx="1130">
                  <c:v>88.302861892817475</c:v>
                </c:pt>
                <c:pt idx="1131">
                  <c:v>88.296427008549273</c:v>
                </c:pt>
                <c:pt idx="1132">
                  <c:v>88.289967834382324</c:v>
                </c:pt>
                <c:pt idx="1133">
                  <c:v>88.283484279870663</c:v>
                </c:pt>
                <c:pt idx="1134">
                  <c:v>88.276976254245838</c:v>
                </c:pt>
                <c:pt idx="1135">
                  <c:v>88.270443666415744</c:v>
                </c:pt>
                <c:pt idx="1136">
                  <c:v>88.2638864249639</c:v>
                </c:pt>
                <c:pt idx="1137">
                  <c:v>88.257304438148083</c:v>
                </c:pt>
                <c:pt idx="1138">
                  <c:v>88.250697613899746</c:v>
                </c:pt>
                <c:pt idx="1139">
                  <c:v>88.244065859822712</c:v>
                </c:pt>
                <c:pt idx="1140">
                  <c:v>88.237409083192361</c:v>
                </c:pt>
                <c:pt idx="1141">
                  <c:v>88.230727190954468</c:v>
                </c:pt>
                <c:pt idx="1142">
                  <c:v>88.224020089724561</c:v>
                </c:pt>
                <c:pt idx="1143">
                  <c:v>88.217287685786474</c:v>
                </c:pt>
                <c:pt idx="1144">
                  <c:v>88.210529885091631</c:v>
                </c:pt>
                <c:pt idx="1145">
                  <c:v>88.203746593258018</c:v>
                </c:pt>
                <c:pt idx="1146">
                  <c:v>88.196937715569135</c:v>
                </c:pt>
                <c:pt idx="1147">
                  <c:v>88.190103156973024</c:v>
                </c:pt>
                <c:pt idx="1148">
                  <c:v>88.183242822081255</c:v>
                </c:pt>
                <c:pt idx="1149">
                  <c:v>88.176356615167975</c:v>
                </c:pt>
                <c:pt idx="1150">
                  <c:v>88.16944444016886</c:v>
                </c:pt>
                <c:pt idx="1151">
                  <c:v>88.162506200680127</c:v>
                </c:pt>
                <c:pt idx="1152">
                  <c:v>88.155541799957533</c:v>
                </c:pt>
                <c:pt idx="1153">
                  <c:v>88.148551140915345</c:v>
                </c:pt>
                <c:pt idx="1154">
                  <c:v>88.141534126125492</c:v>
                </c:pt>
                <c:pt idx="1155">
                  <c:v>88.134490657816315</c:v>
                </c:pt>
                <c:pt idx="1156">
                  <c:v>88.127420637871808</c:v>
                </c:pt>
                <c:pt idx="1157">
                  <c:v>88.120323967830387</c:v>
                </c:pt>
                <c:pt idx="1158">
                  <c:v>88.11320054888408</c:v>
                </c:pt>
                <c:pt idx="1159">
                  <c:v>88.106050281877444</c:v>
                </c:pt>
                <c:pt idx="1160">
                  <c:v>88.098873067306585</c:v>
                </c:pt>
                <c:pt idx="1161">
                  <c:v>88.091668805318051</c:v>
                </c:pt>
                <c:pt idx="1162">
                  <c:v>88.084437395707965</c:v>
                </c:pt>
                <c:pt idx="1163">
                  <c:v>88.077178737921017</c:v>
                </c:pt>
                <c:pt idx="1164">
                  <c:v>88.069892731049336</c:v>
                </c:pt>
                <c:pt idx="1165">
                  <c:v>88.062579273831574</c:v>
                </c:pt>
                <c:pt idx="1166">
                  <c:v>88.055238264651962</c:v>
                </c:pt>
                <c:pt idx="1167">
                  <c:v>88.047869601539063</c:v>
                </c:pt>
                <c:pt idx="1168">
                  <c:v>88.040473182165172</c:v>
                </c:pt>
                <c:pt idx="1169">
                  <c:v>88.0330489038449</c:v>
                </c:pt>
                <c:pt idx="1170">
                  <c:v>88.025596663534444</c:v>
                </c:pt>
                <c:pt idx="1171">
                  <c:v>88.018116357830408</c:v>
                </c:pt>
                <c:pt idx="1172">
                  <c:v>88.010607882968941</c:v>
                </c:pt>
                <c:pt idx="1173">
                  <c:v>88.003071134824637</c:v>
                </c:pt>
                <c:pt idx="1174">
                  <c:v>87.995506008909615</c:v>
                </c:pt>
                <c:pt idx="1175">
                  <c:v>87.987912400372409</c:v>
                </c:pt>
                <c:pt idx="1176">
                  <c:v>87.980290203997058</c:v>
                </c:pt>
                <c:pt idx="1177">
                  <c:v>87.972639314202041</c:v>
                </c:pt>
                <c:pt idx="1178">
                  <c:v>87.96495962503937</c:v>
                </c:pt>
                <c:pt idx="1179">
                  <c:v>87.957251030193447</c:v>
                </c:pt>
                <c:pt idx="1180">
                  <c:v>87.949513422980246</c:v>
                </c:pt>
                <c:pt idx="1181">
                  <c:v>87.941746696346058</c:v>
                </c:pt>
                <c:pt idx="1182">
                  <c:v>87.933950742866742</c:v>
                </c:pt>
                <c:pt idx="1183">
                  <c:v>87.926125454746639</c:v>
                </c:pt>
                <c:pt idx="1184">
                  <c:v>87.918270723817557</c:v>
                </c:pt>
                <c:pt idx="1185">
                  <c:v>87.910386441537753</c:v>
                </c:pt>
                <c:pt idx="1186">
                  <c:v>87.90247249899096</c:v>
                </c:pt>
                <c:pt idx="1187">
                  <c:v>87.894528786885445</c:v>
                </c:pt>
                <c:pt idx="1188">
                  <c:v>87.886555195552972</c:v>
                </c:pt>
                <c:pt idx="1189">
                  <c:v>87.878551614947682</c:v>
                </c:pt>
                <c:pt idx="1190">
                  <c:v>87.870517934645406</c:v>
                </c:pt>
                <c:pt idx="1191">
                  <c:v>87.862454043842348</c:v>
                </c:pt>
                <c:pt idx="1192">
                  <c:v>87.854359831354373</c:v>
                </c:pt>
                <c:pt idx="1193">
                  <c:v>87.846235185615811</c:v>
                </c:pt>
                <c:pt idx="1194">
                  <c:v>87.838079994678552</c:v>
                </c:pt>
                <c:pt idx="1195">
                  <c:v>87.829894146211046</c:v>
                </c:pt>
                <c:pt idx="1196">
                  <c:v>87.821677527497386</c:v>
                </c:pt>
                <c:pt idx="1197">
                  <c:v>87.81343002543629</c:v>
                </c:pt>
                <c:pt idx="1198">
                  <c:v>87.805151526540001</c:v>
                </c:pt>
                <c:pt idx="1199">
                  <c:v>87.796841916933502</c:v>
                </c:pt>
                <c:pt idx="1200">
                  <c:v>87.788501082353406</c:v>
                </c:pt>
                <c:pt idx="1201">
                  <c:v>87.780128908147034</c:v>
                </c:pt>
                <c:pt idx="1202">
                  <c:v>87.771725279271479</c:v>
                </c:pt>
                <c:pt idx="1203">
                  <c:v>87.763290080292506</c:v>
                </c:pt>
                <c:pt idx="1204">
                  <c:v>87.75482319538375</c:v>
                </c:pt>
                <c:pt idx="1205">
                  <c:v>87.746324508325571</c:v>
                </c:pt>
                <c:pt idx="1206">
                  <c:v>87.737793902504293</c:v>
                </c:pt>
                <c:pt idx="1207">
                  <c:v>87.729231260911007</c:v>
                </c:pt>
                <c:pt idx="1208">
                  <c:v>87.720636466140903</c:v>
                </c:pt>
                <c:pt idx="1209">
                  <c:v>87.712009400391992</c:v>
                </c:pt>
                <c:pt idx="1210">
                  <c:v>87.703349945464367</c:v>
                </c:pt>
                <c:pt idx="1211">
                  <c:v>87.694657982759125</c:v>
                </c:pt>
                <c:pt idx="1212">
                  <c:v>87.685933393277651</c:v>
                </c:pt>
                <c:pt idx="1213">
                  <c:v>87.677176057620287</c:v>
                </c:pt>
                <c:pt idx="1214">
                  <c:v>87.668385855985775</c:v>
                </c:pt>
                <c:pt idx="1215">
                  <c:v>87.659562668170068</c:v>
                </c:pt>
                <c:pt idx="1216">
                  <c:v>87.650706373565384</c:v>
                </c:pt>
                <c:pt idx="1217">
                  <c:v>87.641816851159405</c:v>
                </c:pt>
                <c:pt idx="1218">
                  <c:v>87.63289397953443</c:v>
                </c:pt>
                <c:pt idx="1219">
                  <c:v>87.623937636866131</c:v>
                </c:pt>
                <c:pt idx="1220">
                  <c:v>87.614947700922798</c:v>
                </c:pt>
                <c:pt idx="1221">
                  <c:v>87.605924049064527</c:v>
                </c:pt>
                <c:pt idx="1222">
                  <c:v>87.596866558242127</c:v>
                </c:pt>
                <c:pt idx="1223">
                  <c:v>87.587775104996297</c:v>
                </c:pt>
                <c:pt idx="1224">
                  <c:v>87.578649565456672</c:v>
                </c:pt>
                <c:pt idx="1225">
                  <c:v>87.569489815340916</c:v>
                </c:pt>
                <c:pt idx="1226">
                  <c:v>87.560295729953836</c:v>
                </c:pt>
                <c:pt idx="1227">
                  <c:v>87.551067184186479</c:v>
                </c:pt>
                <c:pt idx="1228">
                  <c:v>87.541804052515232</c:v>
                </c:pt>
                <c:pt idx="1229">
                  <c:v>87.532506209000957</c:v>
                </c:pt>
                <c:pt idx="1230">
                  <c:v>87.523173527288051</c:v>
                </c:pt>
                <c:pt idx="1231">
                  <c:v>87.513805880603499</c:v>
                </c:pt>
                <c:pt idx="1232">
                  <c:v>87.504403141756299</c:v>
                </c:pt>
                <c:pt idx="1233">
                  <c:v>87.494965183136117</c:v>
                </c:pt>
                <c:pt idx="1234">
                  <c:v>87.485491876712857</c:v>
                </c:pt>
                <c:pt idx="1235">
                  <c:v>87.475983094035527</c:v>
                </c:pt>
                <c:pt idx="1236">
                  <c:v>87.466438706231372</c:v>
                </c:pt>
                <c:pt idx="1237">
                  <c:v>87.456858584005317</c:v>
                </c:pt>
                <c:pt idx="1238">
                  <c:v>87.447242597638706</c:v>
                </c:pt>
                <c:pt idx="1239">
                  <c:v>87.437590616988786</c:v>
                </c:pt>
                <c:pt idx="1240">
                  <c:v>87.427902511487517</c:v>
                </c:pt>
                <c:pt idx="1241">
                  <c:v>87.418178150141301</c:v>
                </c:pt>
                <c:pt idx="1242">
                  <c:v>87.408417401529405</c:v>
                </c:pt>
                <c:pt idx="1243">
                  <c:v>87.398620133803846</c:v>
                </c:pt>
                <c:pt idx="1244">
                  <c:v>87.388786214688139</c:v>
                </c:pt>
                <c:pt idx="1245">
                  <c:v>87.378915511476507</c:v>
                </c:pt>
                <c:pt idx="1246">
                  <c:v>87.369007891033405</c:v>
                </c:pt>
                <c:pt idx="1247">
                  <c:v>87.359063219792219</c:v>
                </c:pt>
                <c:pt idx="1248">
                  <c:v>87.349081363754919</c:v>
                </c:pt>
                <c:pt idx="1249">
                  <c:v>87.339062188491084</c:v>
                </c:pt>
                <c:pt idx="1250">
                  <c:v>87.329005559136988</c:v>
                </c:pt>
                <c:pt idx="1251">
                  <c:v>87.31891134039509</c:v>
                </c:pt>
                <c:pt idx="1252">
                  <c:v>87.308779396533112</c:v>
                </c:pt>
                <c:pt idx="1253">
                  <c:v>87.298609591383197</c:v>
                </c:pt>
                <c:pt idx="1254">
                  <c:v>87.288401788341389</c:v>
                </c:pt>
                <c:pt idx="1255">
                  <c:v>87.278155850366758</c:v>
                </c:pt>
                <c:pt idx="1256">
                  <c:v>87.267871639980484</c:v>
                </c:pt>
                <c:pt idx="1257">
                  <c:v>87.257549019265511</c:v>
                </c:pt>
                <c:pt idx="1258">
                  <c:v>87.247187849865398</c:v>
                </c:pt>
                <c:pt idx="1259">
                  <c:v>87.236787992983977</c:v>
                </c:pt>
                <c:pt idx="1260">
                  <c:v>87.226349309384361</c:v>
                </c:pt>
                <c:pt idx="1261">
                  <c:v>87.215871659388384</c:v>
                </c:pt>
                <c:pt idx="1262">
                  <c:v>87.205354902875854</c:v>
                </c:pt>
                <c:pt idx="1263">
                  <c:v>87.194798899283953</c:v>
                </c:pt>
                <c:pt idx="1264">
                  <c:v>87.184203507606441</c:v>
                </c:pt>
                <c:pt idx="1265">
                  <c:v>87.173568586392989</c:v>
                </c:pt>
                <c:pt idx="1266">
                  <c:v>87.162893993748625</c:v>
                </c:pt>
                <c:pt idx="1267">
                  <c:v>87.152179587332995</c:v>
                </c:pt>
                <c:pt idx="1268">
                  <c:v>87.141425224359708</c:v>
                </c:pt>
                <c:pt idx="1269">
                  <c:v>87.13063076159591</c:v>
                </c:pt>
                <c:pt idx="1270">
                  <c:v>87.119796055361235</c:v>
                </c:pt>
                <c:pt idx="1271">
                  <c:v>87.108920961527588</c:v>
                </c:pt>
                <c:pt idx="1272">
                  <c:v>87.098005335518337</c:v>
                </c:pt>
                <c:pt idx="1273">
                  <c:v>87.087049032307775</c:v>
                </c:pt>
                <c:pt idx="1274">
                  <c:v>87.076051906420645</c:v>
                </c:pt>
                <c:pt idx="1275">
                  <c:v>87.065013811931223</c:v>
                </c:pt>
                <c:pt idx="1276">
                  <c:v>87.053934602463201</c:v>
                </c:pt>
                <c:pt idx="1277">
                  <c:v>87.042814131188678</c:v>
                </c:pt>
                <c:pt idx="1278">
                  <c:v>87.031652250828088</c:v>
                </c:pt>
                <c:pt idx="1279">
                  <c:v>87.020448813649224</c:v>
                </c:pt>
                <c:pt idx="1280">
                  <c:v>87.009203671466921</c:v>
                </c:pt>
                <c:pt idx="1281">
                  <c:v>86.997916675642671</c:v>
                </c:pt>
                <c:pt idx="1282">
                  <c:v>86.986587677083804</c:v>
                </c:pt>
                <c:pt idx="1283">
                  <c:v>86.975216526243273</c:v>
                </c:pt>
                <c:pt idx="1284">
                  <c:v>86.963803073119124</c:v>
                </c:pt>
                <c:pt idx="1285">
                  <c:v>86.952347167253834</c:v>
                </c:pt>
                <c:pt idx="1286">
                  <c:v>86.94084865773408</c:v>
                </c:pt>
                <c:pt idx="1287">
                  <c:v>86.929307393190271</c:v>
                </c:pt>
                <c:pt idx="1288">
                  <c:v>86.917723221795953</c:v>
                </c:pt>
                <c:pt idx="1289">
                  <c:v>86.906095991267634</c:v>
                </c:pt>
                <c:pt idx="1290">
                  <c:v>86.894425548864135</c:v>
                </c:pt>
                <c:pt idx="1291">
                  <c:v>86.882711741386387</c:v>
                </c:pt>
                <c:pt idx="1292">
                  <c:v>86.87095441517701</c:v>
                </c:pt>
                <c:pt idx="1293">
                  <c:v>86.859153416119725</c:v>
                </c:pt>
                <c:pt idx="1294">
                  <c:v>86.847308589639439</c:v>
                </c:pt>
                <c:pt idx="1295">
                  <c:v>86.835419780701471</c:v>
                </c:pt>
                <c:pt idx="1296">
                  <c:v>86.823486833811558</c:v>
                </c:pt>
                <c:pt idx="1297">
                  <c:v>86.811509593015344</c:v>
                </c:pt>
                <c:pt idx="1298">
                  <c:v>86.799487901898104</c:v>
                </c:pt>
                <c:pt idx="1299">
                  <c:v>86.787421603584619</c:v>
                </c:pt>
                <c:pt idx="1300">
                  <c:v>86.775310540738687</c:v>
                </c:pt>
                <c:pt idx="1301">
                  <c:v>86.763154555563077</c:v>
                </c:pt>
                <c:pt idx="1302">
                  <c:v>86.750953489799073</c:v>
                </c:pt>
                <c:pt idx="1303">
                  <c:v>86.73870718472655</c:v>
                </c:pt>
                <c:pt idx="1304">
                  <c:v>86.726415481163528</c:v>
                </c:pt>
                <c:pt idx="1305">
                  <c:v>86.714078219466032</c:v>
                </c:pt>
                <c:pt idx="1306">
                  <c:v>86.701695239527879</c:v>
                </c:pt>
                <c:pt idx="1307">
                  <c:v>86.689266380780808</c:v>
                </c:pt>
                <c:pt idx="1308">
                  <c:v>86.676791482194062</c:v>
                </c:pt>
                <c:pt idx="1309">
                  <c:v>86.664270382274097</c:v>
                </c:pt>
                <c:pt idx="1310">
                  <c:v>86.651702919064988</c:v>
                </c:pt>
                <c:pt idx="1311">
                  <c:v>86.639088930148006</c:v>
                </c:pt>
                <c:pt idx="1312">
                  <c:v>86.62642825264146</c:v>
                </c:pt>
                <c:pt idx="1313">
                  <c:v>86.613720723201027</c:v>
                </c:pt>
                <c:pt idx="1314">
                  <c:v>86.600966178019263</c:v>
                </c:pt>
                <c:pt idx="1315">
                  <c:v>86.588164452826064</c:v>
                </c:pt>
                <c:pt idx="1316">
                  <c:v>86.575315382888206</c:v>
                </c:pt>
                <c:pt idx="1317">
                  <c:v>86.562418803009692</c:v>
                </c:pt>
                <c:pt idx="1318">
                  <c:v>86.549474547531759</c:v>
                </c:pt>
                <c:pt idx="1319">
                  <c:v>86.53648245033267</c:v>
                </c:pt>
                <c:pt idx="1320">
                  <c:v>86.523442344828112</c:v>
                </c:pt>
                <c:pt idx="1321">
                  <c:v>86.510354063971263</c:v>
                </c:pt>
                <c:pt idx="1322">
                  <c:v>86.49721744025274</c:v>
                </c:pt>
                <c:pt idx="1323">
                  <c:v>86.484032305700808</c:v>
                </c:pt>
                <c:pt idx="1324">
                  <c:v>86.47079849188178</c:v>
                </c:pt>
                <c:pt idx="1325">
                  <c:v>86.457515829899677</c:v>
                </c:pt>
                <c:pt idx="1326">
                  <c:v>86.444184150397163</c:v>
                </c:pt>
                <c:pt idx="1327">
                  <c:v>86.430803283554937</c:v>
                </c:pt>
                <c:pt idx="1328">
                  <c:v>86.417373059092739</c:v>
                </c:pt>
                <c:pt idx="1329">
                  <c:v>86.403893306269239</c:v>
                </c:pt>
                <c:pt idx="1330">
                  <c:v>86.390363853882278</c:v>
                </c:pt>
                <c:pt idx="1331">
                  <c:v>86.376784530269475</c:v>
                </c:pt>
                <c:pt idx="1332">
                  <c:v>86.363155163308306</c:v>
                </c:pt>
                <c:pt idx="1333">
                  <c:v>86.349475580416623</c:v>
                </c:pt>
                <c:pt idx="1334">
                  <c:v>86.335745608552969</c:v>
                </c:pt>
                <c:pt idx="1335">
                  <c:v>86.321965074217019</c:v>
                </c:pt>
                <c:pt idx="1336">
                  <c:v>86.308133803450019</c:v>
                </c:pt>
                <c:pt idx="1337">
                  <c:v>86.294251621835244</c:v>
                </c:pt>
                <c:pt idx="1338">
                  <c:v>86.280318354498561</c:v>
                </c:pt>
                <c:pt idx="1339">
                  <c:v>86.266333826108863</c:v>
                </c:pt>
                <c:pt idx="1340">
                  <c:v>86.252297860878528</c:v>
                </c:pt>
                <c:pt idx="1341">
                  <c:v>86.238210282564197</c:v>
                </c:pt>
                <c:pt idx="1342">
                  <c:v>86.224070914467276</c:v>
                </c:pt>
                <c:pt idx="1343">
                  <c:v>86.209879579434499</c:v>
                </c:pt>
                <c:pt idx="1344">
                  <c:v>86.195636099858561</c:v>
                </c:pt>
                <c:pt idx="1345">
                  <c:v>86.181340297679014</c:v>
                </c:pt>
                <c:pt idx="1346">
                  <c:v>86.16699199438267</c:v>
                </c:pt>
                <c:pt idx="1347">
                  <c:v>86.152591011004645</c:v>
                </c:pt>
                <c:pt idx="1348">
                  <c:v>86.138137168128722</c:v>
                </c:pt>
                <c:pt idx="1349">
                  <c:v>86.123630285888638</c:v>
                </c:pt>
                <c:pt idx="1350">
                  <c:v>86.109070183968441</c:v>
                </c:pt>
                <c:pt idx="1351">
                  <c:v>86.094456681603745</c:v>
                </c:pt>
                <c:pt idx="1352">
                  <c:v>86.079789597582248</c:v>
                </c:pt>
                <c:pt idx="1353">
                  <c:v>86.065068750244862</c:v>
                </c:pt>
                <c:pt idx="1354">
                  <c:v>86.05029395748663</c:v>
                </c:pt>
                <c:pt idx="1355">
                  <c:v>86.035465036757685</c:v>
                </c:pt>
                <c:pt idx="1356">
                  <c:v>86.020581805064239</c:v>
                </c:pt>
                <c:pt idx="1357">
                  <c:v>86.005644078969567</c:v>
                </c:pt>
                <c:pt idx="1358">
                  <c:v>85.990651674595355</c:v>
                </c:pt>
                <c:pt idx="1359">
                  <c:v>85.975604407622285</c:v>
                </c:pt>
                <c:pt idx="1360">
                  <c:v>85.96050209329178</c:v>
                </c:pt>
                <c:pt idx="1361">
                  <c:v>85.945344546406659</c:v>
                </c:pt>
                <c:pt idx="1362">
                  <c:v>85.930131581332731</c:v>
                </c:pt>
                <c:pt idx="1363">
                  <c:v>85.914863011999799</c:v>
                </c:pt>
                <c:pt idx="1364">
                  <c:v>85.899538651902915</c:v>
                </c:pt>
                <c:pt idx="1365">
                  <c:v>85.884158314104042</c:v>
                </c:pt>
                <c:pt idx="1366">
                  <c:v>85.868721811232888</c:v>
                </c:pt>
                <c:pt idx="1367">
                  <c:v>85.853228955488646</c:v>
                </c:pt>
                <c:pt idx="1368">
                  <c:v>85.837679558641383</c:v>
                </c:pt>
                <c:pt idx="1369">
                  <c:v>85.822073432033392</c:v>
                </c:pt>
                <c:pt idx="1370">
                  <c:v>85.806410386580779</c:v>
                </c:pt>
                <c:pt idx="1371">
                  <c:v>85.790690232774892</c:v>
                </c:pt>
                <c:pt idx="1372">
                  <c:v>85.774912780683863</c:v>
                </c:pt>
                <c:pt idx="1373">
                  <c:v>85.759077839954614</c:v>
                </c:pt>
                <c:pt idx="1374">
                  <c:v>85.743185219813896</c:v>
                </c:pt>
                <c:pt idx="1375">
                  <c:v>85.727234729070503</c:v>
                </c:pt>
                <c:pt idx="1376">
                  <c:v>85.711226176116654</c:v>
                </c:pt>
                <c:pt idx="1377">
                  <c:v>85.695159368930177</c:v>
                </c:pt>
                <c:pt idx="1378">
                  <c:v>85.679034115075808</c:v>
                </c:pt>
                <c:pt idx="1379">
                  <c:v>85.662850221707359</c:v>
                </c:pt>
                <c:pt idx="1380">
                  <c:v>85.646607495569626</c:v>
                </c:pt>
                <c:pt idx="1381">
                  <c:v>85.630305743000264</c:v>
                </c:pt>
                <c:pt idx="1382">
                  <c:v>85.613944769931834</c:v>
                </c:pt>
                <c:pt idx="1383">
                  <c:v>85.59752438189372</c:v>
                </c:pt>
                <c:pt idx="1384">
                  <c:v>85.581044384014319</c:v>
                </c:pt>
                <c:pt idx="1385">
                  <c:v>85.564504581023087</c:v>
                </c:pt>
                <c:pt idx="1386">
                  <c:v>85.547904777252754</c:v>
                </c:pt>
                <c:pt idx="1387">
                  <c:v>85.531244776641643</c:v>
                </c:pt>
                <c:pt idx="1388">
                  <c:v>85.514524382735601</c:v>
                </c:pt>
                <c:pt idx="1389">
                  <c:v>85.497743398690631</c:v>
                </c:pt>
                <c:pt idx="1390">
                  <c:v>85.480901627275315</c:v>
                </c:pt>
                <c:pt idx="1391">
                  <c:v>85.463998870872643</c:v>
                </c:pt>
                <c:pt idx="1392">
                  <c:v>85.447034931483245</c:v>
                </c:pt>
                <c:pt idx="1393">
                  <c:v>85.430009610727424</c:v>
                </c:pt>
                <c:pt idx="1394">
                  <c:v>85.412922709847592</c:v>
                </c:pt>
                <c:pt idx="1395">
                  <c:v>85.395774029711376</c:v>
                </c:pt>
                <c:pt idx="1396">
                  <c:v>85.378563370813779</c:v>
                </c:pt>
                <c:pt idx="1397">
                  <c:v>85.36129053328024</c:v>
                </c:pt>
                <c:pt idx="1398">
                  <c:v>85.343955316869142</c:v>
                </c:pt>
                <c:pt idx="1399">
                  <c:v>85.326557520974788</c:v>
                </c:pt>
                <c:pt idx="1400">
                  <c:v>85.30909694463007</c:v>
                </c:pt>
                <c:pt idx="1401">
                  <c:v>85.29157338650981</c:v>
                </c:pt>
                <c:pt idx="1402">
                  <c:v>85.273986644933117</c:v>
                </c:pt>
                <c:pt idx="1403">
                  <c:v>85.256336517867013</c:v>
                </c:pt>
                <c:pt idx="1404">
                  <c:v>85.238622802929029</c:v>
                </c:pt>
                <c:pt idx="1405">
                  <c:v>85.220845297390909</c:v>
                </c:pt>
                <c:pt idx="1406">
                  <c:v>85.203003798181115</c:v>
                </c:pt>
                <c:pt idx="1407">
                  <c:v>85.185098101888684</c:v>
                </c:pt>
                <c:pt idx="1408">
                  <c:v>85.167128004766113</c:v>
                </c:pt>
                <c:pt idx="1409">
                  <c:v>85.149093302733306</c:v>
                </c:pt>
                <c:pt idx="1410">
                  <c:v>85.130993791380178</c:v>
                </c:pt>
                <c:pt idx="1411">
                  <c:v>85.112829265970859</c:v>
                </c:pt>
                <c:pt idx="1412">
                  <c:v>85.094599521446995</c:v>
                </c:pt>
                <c:pt idx="1413">
                  <c:v>85.076304352431322</c:v>
                </c:pt>
                <c:pt idx="1414">
                  <c:v>85.057943553231425</c:v>
                </c:pt>
                <c:pt idx="1415">
                  <c:v>85.039516917843486</c:v>
                </c:pt>
                <c:pt idx="1416">
                  <c:v>85.02102423995602</c:v>
                </c:pt>
                <c:pt idx="1417">
                  <c:v>85.002465312953859</c:v>
                </c:pt>
                <c:pt idx="1418">
                  <c:v>84.9838399299218</c:v>
                </c:pt>
                <c:pt idx="1419">
                  <c:v>84.965147883649166</c:v>
                </c:pt>
                <c:pt idx="1420">
                  <c:v>84.946388966633251</c:v>
                </c:pt>
                <c:pt idx="1421">
                  <c:v>84.927562971084043</c:v>
                </c:pt>
                <c:pt idx="1422">
                  <c:v>84.908669688927802</c:v>
                </c:pt>
                <c:pt idx="1423">
                  <c:v>84.889708911812022</c:v>
                </c:pt>
                <c:pt idx="1424">
                  <c:v>84.870680431109037</c:v>
                </c:pt>
                <c:pt idx="1425">
                  <c:v>84.851584037921185</c:v>
                </c:pt>
                <c:pt idx="1426">
                  <c:v>84.832419523084866</c:v>
                </c:pt>
                <c:pt idx="1427">
                  <c:v>84.813186677174798</c:v>
                </c:pt>
                <c:pt idx="1428">
                  <c:v>84.793885290509579</c:v>
                </c:pt>
                <c:pt idx="1429">
                  <c:v>84.774515153155235</c:v>
                </c:pt>
                <c:pt idx="1430">
                  <c:v>84.755076054931081</c:v>
                </c:pt>
                <c:pt idx="1431">
                  <c:v>84.735567785413792</c:v>
                </c:pt>
                <c:pt idx="1432">
                  <c:v>84.715990133942725</c:v>
                </c:pt>
                <c:pt idx="1433">
                  <c:v>84.69634288962483</c:v>
                </c:pt>
                <c:pt idx="1434">
                  <c:v>84.676625841339487</c:v>
                </c:pt>
                <c:pt idx="1435">
                  <c:v>84.656838777744184</c:v>
                </c:pt>
                <c:pt idx="1436">
                  <c:v>84.636981487279144</c:v>
                </c:pt>
                <c:pt idx="1437">
                  <c:v>84.61705375817327</c:v>
                </c:pt>
                <c:pt idx="1438">
                  <c:v>84.597055378449028</c:v>
                </c:pt>
                <c:pt idx="1439">
                  <c:v>84.57698613592818</c:v>
                </c:pt>
                <c:pt idx="1440">
                  <c:v>84.55684581823715</c:v>
                </c:pt>
                <c:pt idx="1441">
                  <c:v>84.536634212812942</c:v>
                </c:pt>
                <c:pt idx="1442">
                  <c:v>84.516351106908587</c:v>
                </c:pt>
                <c:pt idx="1443">
                  <c:v>84.495996287599382</c:v>
                </c:pt>
                <c:pt idx="1444">
                  <c:v>84.475569541787877</c:v>
                </c:pt>
                <c:pt idx="1445">
                  <c:v>84.455070656210978</c:v>
                </c:pt>
                <c:pt idx="1446">
                  <c:v>84.434499417445366</c:v>
                </c:pt>
                <c:pt idx="1447">
                  <c:v>84.413855611913647</c:v>
                </c:pt>
                <c:pt idx="1448">
                  <c:v>84.393139025890903</c:v>
                </c:pt>
                <c:pt idx="1449">
                  <c:v>84.372349445510807</c:v>
                </c:pt>
                <c:pt idx="1450">
                  <c:v>84.351486656771684</c:v>
                </c:pt>
                <c:pt idx="1451">
                  <c:v>84.330550445544048</c:v>
                </c:pt>
                <c:pt idx="1452">
                  <c:v>84.309540597576259</c:v>
                </c:pt>
                <c:pt idx="1453">
                  <c:v>84.288456898501394</c:v>
                </c:pt>
                <c:pt idx="1454">
                  <c:v>84.26729913384446</c:v>
                </c:pt>
                <c:pt idx="1455">
                  <c:v>84.246067089028898</c:v>
                </c:pt>
                <c:pt idx="1456">
                  <c:v>84.224760549383632</c:v>
                </c:pt>
                <c:pt idx="1457">
                  <c:v>84.203379300150218</c:v>
                </c:pt>
                <c:pt idx="1458">
                  <c:v>84.181923126489991</c:v>
                </c:pt>
                <c:pt idx="1459">
                  <c:v>84.160391813491145</c:v>
                </c:pt>
                <c:pt idx="1460">
                  <c:v>84.138785146176744</c:v>
                </c:pt>
                <c:pt idx="1461">
                  <c:v>84.117102909511331</c:v>
                </c:pt>
                <c:pt idx="1462">
                  <c:v>84.095344888409159</c:v>
                </c:pt>
                <c:pt idx="1463">
                  <c:v>84.07351086774139</c:v>
                </c:pt>
                <c:pt idx="1464">
                  <c:v>84.051600632344176</c:v>
                </c:pt>
                <c:pt idx="1465">
                  <c:v>84.029613967026705</c:v>
                </c:pt>
                <c:pt idx="1466">
                  <c:v>84.007550656578687</c:v>
                </c:pt>
                <c:pt idx="1467">
                  <c:v>83.9854104857788</c:v>
                </c:pt>
                <c:pt idx="1468">
                  <c:v>83.963193239403026</c:v>
                </c:pt>
                <c:pt idx="1469">
                  <c:v>83.940898702232246</c:v>
                </c:pt>
                <c:pt idx="1470">
                  <c:v>83.918526659061598</c:v>
                </c:pt>
                <c:pt idx="1471">
                  <c:v>83.896076894708557</c:v>
                </c:pt>
                <c:pt idx="1472">
                  <c:v>83.873549194020953</c:v>
                </c:pt>
                <c:pt idx="1473">
                  <c:v>83.850943341887415</c:v>
                </c:pt>
                <c:pt idx="1474">
                  <c:v>83.828259123244024</c:v>
                </c:pt>
                <c:pt idx="1475">
                  <c:v>83.805496323085492</c:v>
                </c:pt>
                <c:pt idx="1476">
                  <c:v>83.782654726472089</c:v>
                </c:pt>
                <c:pt idx="1477">
                  <c:v>83.759734118540962</c:v>
                </c:pt>
                <c:pt idx="1478">
                  <c:v>83.736734284513787</c:v>
                </c:pt>
                <c:pt idx="1479">
                  <c:v>83.713655009707068</c:v>
                </c:pt>
                <c:pt idx="1480">
                  <c:v>83.690496079541603</c:v>
                </c:pt>
                <c:pt idx="1481">
                  <c:v>83.667257279551947</c:v>
                </c:pt>
                <c:pt idx="1482">
                  <c:v>83.643938395396219</c:v>
                </c:pt>
                <c:pt idx="1483">
                  <c:v>83.620539212866206</c:v>
                </c:pt>
                <c:pt idx="1484">
                  <c:v>83.597059517897421</c:v>
                </c:pt>
                <c:pt idx="1485">
                  <c:v>83.573499096579184</c:v>
                </c:pt>
                <c:pt idx="1486">
                  <c:v>83.549857735164693</c:v>
                </c:pt>
                <c:pt idx="1487">
                  <c:v>83.526135220081954</c:v>
                </c:pt>
                <c:pt idx="1488">
                  <c:v>83.502331337943943</c:v>
                </c:pt>
                <c:pt idx="1489">
                  <c:v>83.478445875559089</c:v>
                </c:pt>
                <c:pt idx="1490">
                  <c:v>83.454478619942861</c:v>
                </c:pt>
                <c:pt idx="1491">
                  <c:v>83.430429358327885</c:v>
                </c:pt>
                <c:pt idx="1492">
                  <c:v>83.406297878175465</c:v>
                </c:pt>
                <c:pt idx="1493">
                  <c:v>83.382083967186645</c:v>
                </c:pt>
                <c:pt idx="1494">
                  <c:v>83.357787413313403</c:v>
                </c:pt>
                <c:pt idx="1495">
                  <c:v>83.33340800477059</c:v>
                </c:pt>
                <c:pt idx="1496">
                  <c:v>83.308945530046742</c:v>
                </c:pt>
                <c:pt idx="1497">
                  <c:v>83.284399777917045</c:v>
                </c:pt>
                <c:pt idx="1498">
                  <c:v>83.259770537453647</c:v>
                </c:pt>
                <c:pt idx="1499">
                  <c:v>83.235057598039134</c:v>
                </c:pt>
                <c:pt idx="1500">
                  <c:v>83.210260749377696</c:v>
                </c:pt>
                <c:pt idx="1501">
                  <c:v>83.185379781507976</c:v>
                </c:pt>
                <c:pt idx="1502">
                  <c:v>83.160414484815036</c:v>
                </c:pt>
                <c:pt idx="1503">
                  <c:v>83.135364650043741</c:v>
                </c:pt>
                <c:pt idx="1504">
                  <c:v>83.1102300683104</c:v>
                </c:pt>
                <c:pt idx="1505">
                  <c:v>83.085010531116652</c:v>
                </c:pt>
                <c:pt idx="1506">
                  <c:v>83.05970583036202</c:v>
                </c:pt>
                <c:pt idx="1507">
                  <c:v>83.034315758356726</c:v>
                </c:pt>
                <c:pt idx="1508">
                  <c:v>83.008840107836093</c:v>
                </c:pt>
                <c:pt idx="1509">
                  <c:v>82.983278671972755</c:v>
                </c:pt>
                <c:pt idx="1510">
                  <c:v>82.957631244391109</c:v>
                </c:pt>
                <c:pt idx="1511">
                  <c:v>82.931897619180987</c:v>
                </c:pt>
                <c:pt idx="1512">
                  <c:v>82.906077590910982</c:v>
                </c:pt>
                <c:pt idx="1513">
                  <c:v>82.880170954643589</c:v>
                </c:pt>
                <c:pt idx="1514">
                  <c:v>82.854177505948527</c:v>
                </c:pt>
                <c:pt idx="1515">
                  <c:v>82.828097040917584</c:v>
                </c:pt>
                <c:pt idx="1516">
                  <c:v>82.80192935617859</c:v>
                </c:pt>
                <c:pt idx="1517">
                  <c:v>82.775674248911457</c:v>
                </c:pt>
                <c:pt idx="1518">
                  <c:v>82.749331516861588</c:v>
                </c:pt>
                <c:pt idx="1519">
                  <c:v>82.722900958355638</c:v>
                </c:pt>
                <c:pt idx="1520">
                  <c:v>82.696382372316677</c:v>
                </c:pt>
                <c:pt idx="1521">
                  <c:v>82.669775558279454</c:v>
                </c:pt>
                <c:pt idx="1522">
                  <c:v>82.643080316406142</c:v>
                </c:pt>
                <c:pt idx="1523">
                  <c:v>82.616296447501512</c:v>
                </c:pt>
                <c:pt idx="1524">
                  <c:v>82.589423753029209</c:v>
                </c:pt>
                <c:pt idx="1525">
                  <c:v>82.562462035128164</c:v>
                </c:pt>
                <c:pt idx="1526">
                  <c:v>82.535411096627314</c:v>
                </c:pt>
                <c:pt idx="1527">
                  <c:v>82.508270741064337</c:v>
                </c:pt>
                <c:pt idx="1528">
                  <c:v>82.481040772699956</c:v>
                </c:pt>
                <c:pt idx="1529">
                  <c:v>82.453720996535679</c:v>
                </c:pt>
                <c:pt idx="1530">
                  <c:v>82.426311218331023</c:v>
                </c:pt>
                <c:pt idx="1531">
                  <c:v>82.39881124461948</c:v>
                </c:pt>
                <c:pt idx="1532">
                  <c:v>82.371220882727044</c:v>
                </c:pt>
                <c:pt idx="1533">
                  <c:v>82.343539940788702</c:v>
                </c:pt>
                <c:pt idx="1534">
                  <c:v>82.315768227766128</c:v>
                </c:pt>
                <c:pt idx="1535">
                  <c:v>82.287905553466203</c:v>
                </c:pt>
                <c:pt idx="1536">
                  <c:v>82.259951728558065</c:v>
                </c:pt>
                <c:pt idx="1537">
                  <c:v>82.231906564591853</c:v>
                </c:pt>
                <c:pt idx="1538">
                  <c:v>82.203769874016515</c:v>
                </c:pt>
                <c:pt idx="1539">
                  <c:v>82.175541470198937</c:v>
                </c:pt>
                <c:pt idx="1540">
                  <c:v>82.147221167442297</c:v>
                </c:pt>
                <c:pt idx="1541">
                  <c:v>82.118808781004859</c:v>
                </c:pt>
                <c:pt idx="1542">
                  <c:v>82.090304127119055</c:v>
                </c:pt>
                <c:pt idx="1543">
                  <c:v>82.06170702301111</c:v>
                </c:pt>
                <c:pt idx="1544">
                  <c:v>82.033017286920085</c:v>
                </c:pt>
                <c:pt idx="1545">
                  <c:v>82.004234738117788</c:v>
                </c:pt>
                <c:pt idx="1546">
                  <c:v>81.975359196928295</c:v>
                </c:pt>
                <c:pt idx="1547">
                  <c:v>81.946390484748235</c:v>
                </c:pt>
                <c:pt idx="1548">
                  <c:v>81.917328424066909</c:v>
                </c:pt>
                <c:pt idx="1549">
                  <c:v>81.88817283848681</c:v>
                </c:pt>
                <c:pt idx="1550">
                  <c:v>81.858923552743931</c:v>
                </c:pt>
                <c:pt idx="1551">
                  <c:v>81.829580392729184</c:v>
                </c:pt>
                <c:pt idx="1552">
                  <c:v>81.800143185508901</c:v>
                </c:pt>
                <c:pt idx="1553">
                  <c:v>81.770611759345428</c:v>
                </c:pt>
                <c:pt idx="1554">
                  <c:v>81.740985943720474</c:v>
                </c:pt>
                <c:pt idx="1555">
                  <c:v>81.71126556935431</c:v>
                </c:pt>
                <c:pt idx="1556">
                  <c:v>81.681450468229684</c:v>
                </c:pt>
                <c:pt idx="1557">
                  <c:v>81.651540473612187</c:v>
                </c:pt>
                <c:pt idx="1558">
                  <c:v>81.621535420073542</c:v>
                </c:pt>
                <c:pt idx="1559">
                  <c:v>81.591435143513493</c:v>
                </c:pt>
                <c:pt idx="1560">
                  <c:v>81.56123948118298</c:v>
                </c:pt>
                <c:pt idx="1561">
                  <c:v>81.530948271705881</c:v>
                </c:pt>
                <c:pt idx="1562">
                  <c:v>81.500561355103457</c:v>
                </c:pt>
                <c:pt idx="1563">
                  <c:v>81.470078572816206</c:v>
                </c:pt>
                <c:pt idx="1564">
                  <c:v>81.43949976772862</c:v>
                </c:pt>
                <c:pt idx="1565">
                  <c:v>81.408824784191793</c:v>
                </c:pt>
                <c:pt idx="1566">
                  <c:v>81.378053468048194</c:v>
                </c:pt>
                <c:pt idx="1567">
                  <c:v>81.347185666654667</c:v>
                </c:pt>
                <c:pt idx="1568">
                  <c:v>81.31622122890785</c:v>
                </c:pt>
                <c:pt idx="1569">
                  <c:v>81.285160005268395</c:v>
                </c:pt>
                <c:pt idx="1570">
                  <c:v>81.254001847784437</c:v>
                </c:pt>
                <c:pt idx="1571">
                  <c:v>81.22274661011916</c:v>
                </c:pt>
                <c:pt idx="1572">
                  <c:v>81.191394147573149</c:v>
                </c:pt>
                <c:pt idx="1573">
                  <c:v>81.159944317111581</c:v>
                </c:pt>
                <c:pt idx="1574">
                  <c:v>81.128396977389329</c:v>
                </c:pt>
                <c:pt idx="1575">
                  <c:v>81.096751988776532</c:v>
                </c:pt>
                <c:pt idx="1576">
                  <c:v>81.065009213384855</c:v>
                </c:pt>
                <c:pt idx="1577">
                  <c:v>81.033168515093834</c:v>
                </c:pt>
                <c:pt idx="1578">
                  <c:v>81.001229759577058</c:v>
                </c:pt>
                <c:pt idx="1579">
                  <c:v>80.969192814328807</c:v>
                </c:pt>
                <c:pt idx="1580">
                  <c:v>80.937057548692053</c:v>
                </c:pt>
                <c:pt idx="1581">
                  <c:v>80.904823833883881</c:v>
                </c:pt>
                <c:pt idx="1582">
                  <c:v>80.872491543024182</c:v>
                </c:pt>
                <c:pt idx="1583">
                  <c:v>80.84006055116221</c:v>
                </c:pt>
                <c:pt idx="1584">
                  <c:v>80.807530735305647</c:v>
                </c:pt>
                <c:pt idx="1585">
                  <c:v>80.774901974447289</c:v>
                </c:pt>
                <c:pt idx="1586">
                  <c:v>80.742174149594632</c:v>
                </c:pt>
                <c:pt idx="1587">
                  <c:v>80.709347143796961</c:v>
                </c:pt>
                <c:pt idx="1588">
                  <c:v>80.676420842175247</c:v>
                </c:pt>
                <c:pt idx="1589">
                  <c:v>80.643395131950726</c:v>
                </c:pt>
                <c:pt idx="1590">
                  <c:v>80.61026990247349</c:v>
                </c:pt>
                <c:pt idx="1591">
                  <c:v>80.577045045252532</c:v>
                </c:pt>
                <c:pt idx="1592">
                  <c:v>80.543720453985159</c:v>
                </c:pt>
                <c:pt idx="1593">
                  <c:v>80.510296024586935</c:v>
                </c:pt>
                <c:pt idx="1594">
                  <c:v>80.476771655221242</c:v>
                </c:pt>
                <c:pt idx="1595">
                  <c:v>80.44314724633108</c:v>
                </c:pt>
                <c:pt idx="1596">
                  <c:v>80.409422700667179</c:v>
                </c:pt>
                <c:pt idx="1597">
                  <c:v>80.375597923320697</c:v>
                </c:pt>
                <c:pt idx="1598">
                  <c:v>80.341672821753775</c:v>
                </c:pt>
                <c:pt idx="1599">
                  <c:v>80.3076473058305</c:v>
                </c:pt>
                <c:pt idx="1600">
                  <c:v>80.273521287848112</c:v>
                </c:pt>
                <c:pt idx="1601">
                  <c:v>80.239294682569223</c:v>
                </c:pt>
                <c:pt idx="1602">
                  <c:v>80.204967407253577</c:v>
                </c:pt>
                <c:pt idx="1603">
                  <c:v>80.17053938169029</c:v>
                </c:pt>
                <c:pt idx="1604">
                  <c:v>80.13601052822915</c:v>
                </c:pt>
                <c:pt idx="1605">
                  <c:v>80.101380771815158</c:v>
                </c:pt>
                <c:pt idx="1606">
                  <c:v>80.066650040019496</c:v>
                </c:pt>
                <c:pt idx="1607">
                  <c:v>80.031818263073916</c:v>
                </c:pt>
                <c:pt idx="1608">
                  <c:v>79.996885373903154</c:v>
                </c:pt>
                <c:pt idx="1609">
                  <c:v>79.961851308158657</c:v>
                </c:pt>
                <c:pt idx="1610">
                  <c:v>79.926716004252384</c:v>
                </c:pt>
                <c:pt idx="1611">
                  <c:v>79.891479403391074</c:v>
                </c:pt>
                <c:pt idx="1612">
                  <c:v>79.85614144960995</c:v>
                </c:pt>
                <c:pt idx="1613">
                  <c:v>79.820702089807156</c:v>
                </c:pt>
                <c:pt idx="1614">
                  <c:v>79.785161273779138</c:v>
                </c:pt>
                <c:pt idx="1615">
                  <c:v>79.749518954254313</c:v>
                </c:pt>
                <c:pt idx="1616">
                  <c:v>79.713775086928891</c:v>
                </c:pt>
                <c:pt idx="1617">
                  <c:v>79.677929630502277</c:v>
                </c:pt>
                <c:pt idx="1618">
                  <c:v>79.641982546712896</c:v>
                </c:pt>
                <c:pt idx="1619">
                  <c:v>79.605933800372384</c:v>
                </c:pt>
                <c:pt idx="1620">
                  <c:v>79.569783359403971</c:v>
                </c:pt>
                <c:pt idx="1621">
                  <c:v>79.533531194876289</c:v>
                </c:pt>
                <c:pt idx="1622">
                  <c:v>79.497177281041928</c:v>
                </c:pt>
                <c:pt idx="1623">
                  <c:v>79.460721595372348</c:v>
                </c:pt>
                <c:pt idx="1624">
                  <c:v>79.424164118595769</c:v>
                </c:pt>
                <c:pt idx="1625">
                  <c:v>79.387504834734472</c:v>
                </c:pt>
                <c:pt idx="1626">
                  <c:v>79.350743731141577</c:v>
                </c:pt>
                <c:pt idx="1627">
                  <c:v>79.313880798537511</c:v>
                </c:pt>
                <c:pt idx="1628">
                  <c:v>79.276916031050959</c:v>
                </c:pt>
                <c:pt idx="1629">
                  <c:v>79.239849426252832</c:v>
                </c:pt>
                <c:pt idx="1630">
                  <c:v>79.20268098519746</c:v>
                </c:pt>
                <c:pt idx="1631">
                  <c:v>79.165410712459973</c:v>
                </c:pt>
                <c:pt idx="1632">
                  <c:v>79.128038616174294</c:v>
                </c:pt>
                <c:pt idx="1633">
                  <c:v>79.090564708073302</c:v>
                </c:pt>
                <c:pt idx="1634">
                  <c:v>79.052989003526477</c:v>
                </c:pt>
                <c:pt idx="1635">
                  <c:v>79.015311521579605</c:v>
                </c:pt>
                <c:pt idx="1636">
                  <c:v>78.977532284995249</c:v>
                </c:pt>
                <c:pt idx="1637">
                  <c:v>78.939651320289784</c:v>
                </c:pt>
                <c:pt idx="1638">
                  <c:v>78.901668657777137</c:v>
                </c:pt>
                <c:pt idx="1639">
                  <c:v>78.863584331605111</c:v>
                </c:pt>
                <c:pt idx="1640">
                  <c:v>78.82539837979725</c:v>
                </c:pt>
                <c:pt idx="1641">
                  <c:v>78.787110844293849</c:v>
                </c:pt>
                <c:pt idx="1642">
                  <c:v>78.74872177099121</c:v>
                </c:pt>
                <c:pt idx="1643">
                  <c:v>78.710231209783899</c:v>
                </c:pt>
                <c:pt idx="1644">
                  <c:v>78.671639214604212</c:v>
                </c:pt>
                <c:pt idx="1645">
                  <c:v>78.632945843464981</c:v>
                </c:pt>
                <c:pt idx="1646">
                  <c:v>78.594151158499542</c:v>
                </c:pt>
                <c:pt idx="1647">
                  <c:v>78.555255226004377</c:v>
                </c:pt>
                <c:pt idx="1648">
                  <c:v>78.516258116480387</c:v>
                </c:pt>
                <c:pt idx="1649">
                  <c:v>78.477159904674821</c:v>
                </c:pt>
                <c:pt idx="1650">
                  <c:v>78.437960669623848</c:v>
                </c:pt>
                <c:pt idx="1651">
                  <c:v>78.398660494693985</c:v>
                </c:pt>
                <c:pt idx="1652">
                  <c:v>78.359259467625435</c:v>
                </c:pt>
                <c:pt idx="1653">
                  <c:v>78.319757680574213</c:v>
                </c:pt>
                <c:pt idx="1654">
                  <c:v>78.280155230155543</c:v>
                </c:pt>
                <c:pt idx="1655">
                  <c:v>78.240452217485284</c:v>
                </c:pt>
                <c:pt idx="1656">
                  <c:v>78.200648748225689</c:v>
                </c:pt>
                <c:pt idx="1657">
                  <c:v>78.160744932626244</c:v>
                </c:pt>
                <c:pt idx="1658">
                  <c:v>78.120740885568068</c:v>
                </c:pt>
                <c:pt idx="1659">
                  <c:v>78.080636726608219</c:v>
                </c:pt>
                <c:pt idx="1660">
                  <c:v>78.040432580021587</c:v>
                </c:pt>
                <c:pt idx="1661">
                  <c:v>78.000128574847196</c:v>
                </c:pt>
                <c:pt idx="1662">
                  <c:v>77.959724844930037</c:v>
                </c:pt>
                <c:pt idx="1663">
                  <c:v>77.919221528966858</c:v>
                </c:pt>
                <c:pt idx="1664">
                  <c:v>77.878618770549338</c:v>
                </c:pt>
                <c:pt idx="1665">
                  <c:v>77.837916718209343</c:v>
                </c:pt>
                <c:pt idx="1666">
                  <c:v>77.797115525462871</c:v>
                </c:pt>
                <c:pt idx="1667">
                  <c:v>77.756215350855754</c:v>
                </c:pt>
                <c:pt idx="1668">
                  <c:v>77.715216358006828</c:v>
                </c:pt>
                <c:pt idx="1669">
                  <c:v>77.674118715654501</c:v>
                </c:pt>
                <c:pt idx="1670">
                  <c:v>77.632922597701082</c:v>
                </c:pt>
                <c:pt idx="1671">
                  <c:v>77.591628183257868</c:v>
                </c:pt>
                <c:pt idx="1672">
                  <c:v>77.550235656690788</c:v>
                </c:pt>
                <c:pt idx="1673">
                  <c:v>77.508745207665157</c:v>
                </c:pt>
                <c:pt idx="1674">
                  <c:v>77.46715703119196</c:v>
                </c:pt>
                <c:pt idx="1675">
                  <c:v>77.425471327672994</c:v>
                </c:pt>
                <c:pt idx="1676">
                  <c:v>77.383688302945885</c:v>
                </c:pt>
                <c:pt idx="1677">
                  <c:v>77.341808168331539</c:v>
                </c:pt>
                <c:pt idx="1678">
                  <c:v>77.299831140677924</c:v>
                </c:pt>
                <c:pt idx="1679">
                  <c:v>77.25775744240724</c:v>
                </c:pt>
                <c:pt idx="1680">
                  <c:v>77.215587301561797</c:v>
                </c:pt>
                <c:pt idx="1681">
                  <c:v>77.173320951849419</c:v>
                </c:pt>
                <c:pt idx="1682">
                  <c:v>77.130958632689953</c:v>
                </c:pt>
                <c:pt idx="1683">
                  <c:v>77.088500589261344</c:v>
                </c:pt>
                <c:pt idx="1684">
                  <c:v>77.045947072546014</c:v>
                </c:pt>
                <c:pt idx="1685">
                  <c:v>77.003298339376556</c:v>
                </c:pt>
                <c:pt idx="1686">
                  <c:v>76.960554652482529</c:v>
                </c:pt>
                <c:pt idx="1687">
                  <c:v>76.917716280536411</c:v>
                </c:pt>
                <c:pt idx="1688">
                  <c:v>76.874783498200145</c:v>
                </c:pt>
                <c:pt idx="1689">
                  <c:v>76.831756586171096</c:v>
                </c:pt>
                <c:pt idx="1690">
                  <c:v>76.788635831229598</c:v>
                </c:pt>
                <c:pt idx="1691">
                  <c:v>76.745421526282854</c:v>
                </c:pt>
                <c:pt idx="1692">
                  <c:v>76.702113970414317</c:v>
                </c:pt>
                <c:pt idx="1693">
                  <c:v>76.658713468927971</c:v>
                </c:pt>
                <c:pt idx="1694">
                  <c:v>76.615220333395555</c:v>
                </c:pt>
                <c:pt idx="1695">
                  <c:v>76.571634881702408</c:v>
                </c:pt>
                <c:pt idx="1696">
                  <c:v>76.52795743809439</c:v>
                </c:pt>
                <c:pt idx="1697">
                  <c:v>76.48418833322367</c:v>
                </c:pt>
                <c:pt idx="1698">
                  <c:v>76.440327904195271</c:v>
                </c:pt>
                <c:pt idx="1699">
                  <c:v>76.396376494612937</c:v>
                </c:pt>
                <c:pt idx="1700">
                  <c:v>76.35233445462606</c:v>
                </c:pt>
                <c:pt idx="1701">
                  <c:v>76.308202140974956</c:v>
                </c:pt>
                <c:pt idx="1702">
                  <c:v>76.263979917037446</c:v>
                </c:pt>
                <c:pt idx="1703">
                  <c:v>76.219668152874505</c:v>
                </c:pt>
                <c:pt idx="1704">
                  <c:v>76.175267225276542</c:v>
                </c:pt>
                <c:pt idx="1705">
                  <c:v>76.130777517808909</c:v>
                </c:pt>
                <c:pt idx="1706">
                  <c:v>76.086199420857554</c:v>
                </c:pt>
                <c:pt idx="1707">
                  <c:v>76.041533331675751</c:v>
                </c:pt>
                <c:pt idx="1708">
                  <c:v>75.9967796544273</c:v>
                </c:pt>
                <c:pt idx="1709">
                  <c:v>75.951938800234899</c:v>
                </c:pt>
                <c:pt idx="1710">
                  <c:v>75.907011187223048</c:v>
                </c:pt>
                <c:pt idx="1711">
                  <c:v>75.861997240564406</c:v>
                </c:pt>
                <c:pt idx="1712">
                  <c:v>75.81689739252468</c:v>
                </c:pt>
                <c:pt idx="1713">
                  <c:v>75.77171208250688</c:v>
                </c:pt>
                <c:pt idx="1714">
                  <c:v>75.726441757097291</c:v>
                </c:pt>
                <c:pt idx="1715">
                  <c:v>75.681086870108928</c:v>
                </c:pt>
                <c:pt idx="1716">
                  <c:v>75.635647882626628</c:v>
                </c:pt>
                <c:pt idx="1717">
                  <c:v>75.590125263050723</c:v>
                </c:pt>
                <c:pt idx="1718">
                  <c:v>75.544519487141486</c:v>
                </c:pt>
                <c:pt idx="1719">
                  <c:v>75.498831038062789</c:v>
                </c:pt>
                <c:pt idx="1720">
                  <c:v>75.453060406426431</c:v>
                </c:pt>
                <c:pt idx="1721">
                  <c:v>75.407208090334265</c:v>
                </c:pt>
                <c:pt idx="1722">
                  <c:v>75.361274595422429</c:v>
                </c:pt>
                <c:pt idx="1723">
                  <c:v>75.315260434904118</c:v>
                </c:pt>
                <c:pt idx="1724">
                  <c:v>75.269166129612216</c:v>
                </c:pt>
                <c:pt idx="1725">
                  <c:v>75.222992208041902</c:v>
                </c:pt>
                <c:pt idx="1726">
                  <c:v>75.17673920639281</c:v>
                </c:pt>
                <c:pt idx="1727">
                  <c:v>75.130407668611412</c:v>
                </c:pt>
                <c:pt idx="1728">
                  <c:v>75.083998146431441</c:v>
                </c:pt>
                <c:pt idx="1729">
                  <c:v>75.037511199417281</c:v>
                </c:pt>
                <c:pt idx="1730">
                  <c:v>74.990947395003275</c:v>
                </c:pt>
                <c:pt idx="1731">
                  <c:v>74.944307308535954</c:v>
                </c:pt>
                <c:pt idx="1732">
                  <c:v>74.897591523313295</c:v>
                </c:pt>
                <c:pt idx="1733">
                  <c:v>74.850800630625628</c:v>
                </c:pt>
                <c:pt idx="1734">
                  <c:v>74.803935229796039</c:v>
                </c:pt>
                <c:pt idx="1735">
                  <c:v>74.756995928218075</c:v>
                </c:pt>
                <c:pt idx="1736">
                  <c:v>74.709983341397063</c:v>
                </c:pt>
                <c:pt idx="1737">
                  <c:v>74.662898092987035</c:v>
                </c:pt>
                <c:pt idx="1738">
                  <c:v>74.615740814830431</c:v>
                </c:pt>
                <c:pt idx="1739">
                  <c:v>74.568512146995616</c:v>
                </c:pt>
                <c:pt idx="1740">
                  <c:v>74.521212737814295</c:v>
                </c:pt>
                <c:pt idx="1741">
                  <c:v>74.473843243919276</c:v>
                </c:pt>
                <c:pt idx="1742">
                  <c:v>74.426404330280704</c:v>
                </c:pt>
                <c:pt idx="1743">
                  <c:v>74.378896670243208</c:v>
                </c:pt>
                <c:pt idx="1744">
                  <c:v>74.331320945560748</c:v>
                </c:pt>
                <c:pt idx="1745">
                  <c:v>74.283677846433051</c:v>
                </c:pt>
                <c:pt idx="1746">
                  <c:v>74.235968071540398</c:v>
                </c:pt>
                <c:pt idx="1747">
                  <c:v>74.188192328078415</c:v>
                </c:pt>
                <c:pt idx="1748">
                  <c:v>74.140351331790967</c:v>
                </c:pt>
                <c:pt idx="1749">
                  <c:v>74.092445807005831</c:v>
                </c:pt>
                <c:pt idx="1750">
                  <c:v>74.044476486665715</c:v>
                </c:pt>
                <c:pt idx="1751">
                  <c:v>73.99644411236261</c:v>
                </c:pt>
                <c:pt idx="1752">
                  <c:v>73.94834943436841</c:v>
                </c:pt>
                <c:pt idx="1753">
                  <c:v>73.900193211667101</c:v>
                </c:pt>
                <c:pt idx="1754">
                  <c:v>73.851976211986198</c:v>
                </c:pt>
                <c:pt idx="1755">
                  <c:v>73.803699211825773</c:v>
                </c:pt>
                <c:pt idx="1756">
                  <c:v>73.75536299649022</c:v>
                </c:pt>
                <c:pt idx="1757">
                  <c:v>73.706968360115795</c:v>
                </c:pt>
                <c:pt idx="1758">
                  <c:v>73.658516105700159</c:v>
                </c:pt>
                <c:pt idx="1759">
                  <c:v>73.6100070451308</c:v>
                </c:pt>
                <c:pt idx="1760">
                  <c:v>73.561441999211084</c:v>
                </c:pt>
                <c:pt idx="1761">
                  <c:v>73.512821797689142</c:v>
                </c:pt>
                <c:pt idx="1762">
                  <c:v>73.464147279281789</c:v>
                </c:pt>
                <c:pt idx="1763">
                  <c:v>73.41541929170198</c:v>
                </c:pt>
                <c:pt idx="1764">
                  <c:v>73.366638691682795</c:v>
                </c:pt>
                <c:pt idx="1765">
                  <c:v>73.317806345001827</c:v>
                </c:pt>
                <c:pt idx="1766">
                  <c:v>73.268923126504561</c:v>
                </c:pt>
                <c:pt idx="1767">
                  <c:v>73.219989920127901</c:v>
                </c:pt>
                <c:pt idx="1768">
                  <c:v>73.171007618921067</c:v>
                </c:pt>
                <c:pt idx="1769">
                  <c:v>73.121977125068028</c:v>
                </c:pt>
                <c:pt idx="1770">
                  <c:v>73.072899349907686</c:v>
                </c:pt>
                <c:pt idx="1771">
                  <c:v>73.023775213954508</c:v>
                </c:pt>
                <c:pt idx="1772">
                  <c:v>72.974605646916856</c:v>
                </c:pt>
                <c:pt idx="1773">
                  <c:v>72.925391587715893</c:v>
                </c:pt>
                <c:pt idx="1774">
                  <c:v>72.876133984502644</c:v>
                </c:pt>
                <c:pt idx="1775">
                  <c:v>72.826833794676261</c:v>
                </c:pt>
                <c:pt idx="1776">
                  <c:v>72.77749198489866</c:v>
                </c:pt>
                <c:pt idx="1777">
                  <c:v>72.728109531109695</c:v>
                </c:pt>
                <c:pt idx="1778">
                  <c:v>72.678687418543362</c:v>
                </c:pt>
                <c:pt idx="1779">
                  <c:v>72.629226641739038</c:v>
                </c:pt>
                <c:pt idx="1780">
                  <c:v>72.579728204556332</c:v>
                </c:pt>
                <c:pt idx="1781">
                  <c:v>72.530193120185572</c:v>
                </c:pt>
                <c:pt idx="1782">
                  <c:v>72.48062241115926</c:v>
                </c:pt>
                <c:pt idx="1783">
                  <c:v>72.431017109362315</c:v>
                </c:pt>
                <c:pt idx="1784">
                  <c:v>72.381378256041401</c:v>
                </c:pt>
                <c:pt idx="1785">
                  <c:v>72.331706901812908</c:v>
                </c:pt>
                <c:pt idx="1786">
                  <c:v>72.282004106670357</c:v>
                </c:pt>
                <c:pt idx="1787">
                  <c:v>72.232270939992091</c:v>
                </c:pt>
                <c:pt idx="1788">
                  <c:v>72.182508480545181</c:v>
                </c:pt>
                <c:pt idx="1789">
                  <c:v>72.132717816490683</c:v>
                </c:pt>
                <c:pt idx="1790">
                  <c:v>72.082900045387916</c:v>
                </c:pt>
                <c:pt idx="1791">
                  <c:v>72.033056274196454</c:v>
                </c:pt>
                <c:pt idx="1792">
                  <c:v>71.983187619277871</c:v>
                </c:pt>
                <c:pt idx="1793">
                  <c:v>71.933295206397048</c:v>
                </c:pt>
                <c:pt idx="1794">
                  <c:v>71.883380170720997</c:v>
                </c:pt>
                <c:pt idx="1795">
                  <c:v>71.833443656818261</c:v>
                </c:pt>
                <c:pt idx="1796">
                  <c:v>71.783486818656513</c:v>
                </c:pt>
                <c:pt idx="1797">
                  <c:v>71.733510819599516</c:v>
                </c:pt>
                <c:pt idx="1798">
                  <c:v>71.683516832401267</c:v>
                </c:pt>
                <c:pt idx="1799">
                  <c:v>71.633506039202629</c:v>
                </c:pt>
                <c:pt idx="1800">
                  <c:v>71.583479631523531</c:v>
                </c:pt>
                <c:pt idx="1801">
                  <c:v>71.533438810254921</c:v>
                </c:pt>
                <c:pt idx="1802">
                  <c:v>71.483384785651992</c:v>
                </c:pt>
                <c:pt idx="1803">
                  <c:v>71.433318777322356</c:v>
                </c:pt>
                <c:pt idx="1804">
                  <c:v>71.383242014217075</c:v>
                </c:pt>
                <c:pt idx="1805">
                  <c:v>71.333155734616696</c:v>
                </c:pt>
                <c:pt idx="1806">
                  <c:v>71.283061186119284</c:v>
                </c:pt>
                <c:pt idx="1807">
                  <c:v>71.232959625626918</c:v>
                </c:pt>
                <c:pt idx="1808">
                  <c:v>71.182852319328191</c:v>
                </c:pt>
                <c:pt idx="1809">
                  <c:v>71.132740542683848</c:v>
                </c:pt>
                <c:pt idx="1810">
                  <c:v>71.082625580408177</c:v>
                </c:pt>
                <c:pt idx="1811">
                  <c:v>71.032508726448896</c:v>
                </c:pt>
                <c:pt idx="1812">
                  <c:v>70.982391283970472</c:v>
                </c:pt>
                <c:pt idx="1813">
                  <c:v>70.932274565328626</c:v>
                </c:pt>
                <c:pt idx="1814">
                  <c:v>70.882159892051732</c:v>
                </c:pt>
                <c:pt idx="1815">
                  <c:v>70.832048594814367</c:v>
                </c:pt>
                <c:pt idx="1816">
                  <c:v>70.781942013414351</c:v>
                </c:pt>
                <c:pt idx="1817">
                  <c:v>70.731841496745645</c:v>
                </c:pt>
                <c:pt idx="1818">
                  <c:v>70.681748402771632</c:v>
                </c:pt>
                <c:pt idx="1819">
                  <c:v>70.631664098496216</c:v>
                </c:pt>
                <c:pt idx="1820">
                  <c:v>70.581589959934405</c:v>
                </c:pt>
                <c:pt idx="1821">
                  <c:v>70.531527372080532</c:v>
                </c:pt>
                <c:pt idx="1822">
                  <c:v>70.481477728877593</c:v>
                </c:pt>
                <c:pt idx="1823">
                  <c:v>70.431442433181985</c:v>
                </c:pt>
                <c:pt idx="1824">
                  <c:v>70.381422896729859</c:v>
                </c:pt>
                <c:pt idx="1825">
                  <c:v>70.331420540100282</c:v>
                </c:pt>
                <c:pt idx="1826">
                  <c:v>70.281436792678747</c:v>
                </c:pt>
                <c:pt idx="1827">
                  <c:v>70.231473092617222</c:v>
                </c:pt>
                <c:pt idx="1828">
                  <c:v>70.181530886796239</c:v>
                </c:pt>
                <c:pt idx="1829">
                  <c:v>70.131611630781549</c:v>
                </c:pt>
                <c:pt idx="1830">
                  <c:v>70.081716788782543</c:v>
                </c:pt>
                <c:pt idx="1831">
                  <c:v>70.031847833609518</c:v>
                </c:pt>
                <c:pt idx="1832">
                  <c:v>69.982006246625602</c:v>
                </c:pt>
                <c:pt idx="1833">
                  <c:v>69.932193517703382</c:v>
                </c:pt>
                <c:pt idx="1834">
                  <c:v>69.882411145175965</c:v>
                </c:pt>
                <c:pt idx="1835">
                  <c:v>69.832660635786169</c:v>
                </c:pt>
                <c:pt idx="1836">
                  <c:v>69.782943504639618</c:v>
                </c:pt>
                <c:pt idx="1837">
                  <c:v>69.73326127514936</c:v>
                </c:pt>
                <c:pt idx="1838">
                  <c:v>69.683615478985118</c:v>
                </c:pt>
                <c:pt idx="1839">
                  <c:v>69.634007656018213</c:v>
                </c:pt>
                <c:pt idx="1840">
                  <c:v>69.584439354264148</c:v>
                </c:pt>
                <c:pt idx="1841">
                  <c:v>69.534912129828726</c:v>
                </c:pt>
                <c:pt idx="1842">
                  <c:v>69.48542754684658</c:v>
                </c:pt>
                <c:pt idx="1843">
                  <c:v>69.435987177422874</c:v>
                </c:pt>
                <c:pt idx="1844">
                  <c:v>69.38659260157101</c:v>
                </c:pt>
                <c:pt idx="1845">
                  <c:v>69.337245407151698</c:v>
                </c:pt>
                <c:pt idx="1846">
                  <c:v>69.287947189806943</c:v>
                </c:pt>
                <c:pt idx="1847">
                  <c:v>69.238699552896449</c:v>
                </c:pt>
                <c:pt idx="1848">
                  <c:v>69.189504107430778</c:v>
                </c:pt>
                <c:pt idx="1849">
                  <c:v>69.140362472001968</c:v>
                </c:pt>
                <c:pt idx="1850">
                  <c:v>69.091276272716115</c:v>
                </c:pt>
                <c:pt idx="1851">
                  <c:v>69.042247143120932</c:v>
                </c:pt>
                <c:pt idx="1852">
                  <c:v>68.993276724135214</c:v>
                </c:pt>
                <c:pt idx="1853">
                  <c:v>68.944366663974577</c:v>
                </c:pt>
                <c:pt idx="1854">
                  <c:v>68.895518618075513</c:v>
                </c:pt>
                <c:pt idx="1855">
                  <c:v>68.846734249022319</c:v>
                </c:pt>
                <c:pt idx="1856">
                  <c:v>68.798015226467044</c:v>
                </c:pt>
                <c:pt idx="1857">
                  <c:v>68.749363227050978</c:v>
                </c:pt>
                <c:pt idx="1858">
                  <c:v>68.700779934325524</c:v>
                </c:pt>
                <c:pt idx="1859">
                  <c:v>68.652267038669379</c:v>
                </c:pt>
                <c:pt idx="1860">
                  <c:v>68.603826237206988</c:v>
                </c:pt>
                <c:pt idx="1861">
                  <c:v>68.555459233723184</c:v>
                </c:pt>
                <c:pt idx="1862">
                  <c:v>68.507167738578474</c:v>
                </c:pt>
                <c:pt idx="1863">
                  <c:v>68.458953468620933</c:v>
                </c:pt>
                <c:pt idx="1864">
                  <c:v>68.410818147099548</c:v>
                </c:pt>
                <c:pt idx="1865">
                  <c:v>68.362763503573674</c:v>
                </c:pt>
                <c:pt idx="1866">
                  <c:v>68.314791273821825</c:v>
                </c:pt>
                <c:pt idx="1867">
                  <c:v>68.266903199751013</c:v>
                </c:pt>
                <c:pt idx="1868">
                  <c:v>68.219101029301854</c:v>
                </c:pt>
                <c:pt idx="1869">
                  <c:v>68.171386516353706</c:v>
                </c:pt>
                <c:pt idx="1870">
                  <c:v>68.123761420629734</c:v>
                </c:pt>
                <c:pt idx="1871">
                  <c:v>68.07622750759802</c:v>
                </c:pt>
                <c:pt idx="1872">
                  <c:v>68.0287865483742</c:v>
                </c:pt>
                <c:pt idx="1873">
                  <c:v>67.981440319621242</c:v>
                </c:pt>
                <c:pt idx="1874">
                  <c:v>67.93419060344722</c:v>
                </c:pt>
                <c:pt idx="1875">
                  <c:v>67.887039187303856</c:v>
                </c:pt>
                <c:pt idx="1876">
                  <c:v>67.839987863882143</c:v>
                </c:pt>
                <c:pt idx="1877">
                  <c:v>67.793038431008142</c:v>
                </c:pt>
                <c:pt idx="1878">
                  <c:v>67.746192691535256</c:v>
                </c:pt>
                <c:pt idx="1879">
                  <c:v>67.69945245323818</c:v>
                </c:pt>
                <c:pt idx="1880">
                  <c:v>67.652819528703802</c:v>
                </c:pt>
                <c:pt idx="1881">
                  <c:v>67.606295735220456</c:v>
                </c:pt>
                <c:pt idx="1882">
                  <c:v>67.55988289466795</c:v>
                </c:pt>
                <c:pt idx="1883">
                  <c:v>67.513582833404669</c:v>
                </c:pt>
                <c:pt idx="1884">
                  <c:v>67.467397382153649</c:v>
                </c:pt>
                <c:pt idx="1885">
                  <c:v>67.421328375889047</c:v>
                </c:pt>
                <c:pt idx="1886">
                  <c:v>67.375377653718402</c:v>
                </c:pt>
                <c:pt idx="1887">
                  <c:v>67.329547058767901</c:v>
                </c:pt>
                <c:pt idx="1888">
                  <c:v>67.283838438062688</c:v>
                </c:pt>
                <c:pt idx="1889">
                  <c:v>67.23825364240767</c:v>
                </c:pt>
                <c:pt idx="1890">
                  <c:v>67.192794526267718</c:v>
                </c:pt>
                <c:pt idx="1891">
                  <c:v>67.147462947645749</c:v>
                </c:pt>
                <c:pt idx="1892">
                  <c:v>67.102260767960033</c:v>
                </c:pt>
                <c:pt idx="1893">
                  <c:v>67.057189851920953</c:v>
                </c:pt>
                <c:pt idx="1894">
                  <c:v>67.01225206740574</c:v>
                </c:pt>
                <c:pt idx="1895">
                  <c:v>66.967449285332847</c:v>
                </c:pt>
                <c:pt idx="1896">
                  <c:v>66.922783379535687</c:v>
                </c:pt>
                <c:pt idx="1897">
                  <c:v>66.87825622663388</c:v>
                </c:pt>
                <c:pt idx="1898">
                  <c:v>66.83386970590432</c:v>
                </c:pt>
                <c:pt idx="1899">
                  <c:v>66.789625699152438</c:v>
                </c:pt>
                <c:pt idx="1900">
                  <c:v>66.745526090579858</c:v>
                </c:pt>
                <c:pt idx="1901">
                  <c:v>66.701572766653541</c:v>
                </c:pt>
                <c:pt idx="1902">
                  <c:v>66.657767615972716</c:v>
                </c:pt>
                <c:pt idx="1903">
                  <c:v>66.614112529135397</c:v>
                </c:pt>
                <c:pt idx="1904">
                  <c:v>66.570609398603125</c:v>
                </c:pt>
                <c:pt idx="1905">
                  <c:v>66.527260118565792</c:v>
                </c:pt>
                <c:pt idx="1906">
                  <c:v>66.484066584805575</c:v>
                </c:pt>
                <c:pt idx="1907">
                  <c:v>66.441030694558719</c:v>
                </c:pt>
                <c:pt idx="1908">
                  <c:v>66.398154346377467</c:v>
                </c:pt>
                <c:pt idx="1909">
                  <c:v>66.355439439993575</c:v>
                </c:pt>
                <c:pt idx="1910">
                  <c:v>66.312887876173747</c:v>
                </c:pt>
                <c:pt idx="1911">
                  <c:v>66.270501556583426</c:v>
                </c:pt>
                <c:pt idx="1912">
                  <c:v>66.228282383642352</c:v>
                </c:pt>
                <c:pt idx="1913">
                  <c:v>66.186232260384344</c:v>
                </c:pt>
                <c:pt idx="1914">
                  <c:v>66.144353090313487</c:v>
                </c:pt>
                <c:pt idx="1915">
                  <c:v>66.102646777260404</c:v>
                </c:pt>
                <c:pt idx="1916">
                  <c:v>66.061115225238211</c:v>
                </c:pt>
                <c:pt idx="1917">
                  <c:v>66.019760338297175</c:v>
                </c:pt>
                <c:pt idx="1918">
                  <c:v>65.978584020379088</c:v>
                </c:pt>
                <c:pt idx="1919">
                  <c:v>65.937588175171044</c:v>
                </c:pt>
                <c:pt idx="1920">
                  <c:v>65.896774705957867</c:v>
                </c:pt>
                <c:pt idx="1921">
                  <c:v>65.856145515475191</c:v>
                </c:pt>
                <c:pt idx="1922">
                  <c:v>65.815702505760427</c:v>
                </c:pt>
                <c:pt idx="1923">
                  <c:v>65.775447578004645</c:v>
                </c:pt>
                <c:pt idx="1924">
                  <c:v>65.735382632402548</c:v>
                </c:pt>
                <c:pt idx="1925">
                  <c:v>65.695509568003089</c:v>
                </c:pt>
                <c:pt idx="1926">
                  <c:v>65.655830282558739</c:v>
                </c:pt>
                <c:pt idx="1927">
                  <c:v>65.616346672374718</c:v>
                </c:pt>
                <c:pt idx="1928">
                  <c:v>65.577060632157014</c:v>
                </c:pt>
                <c:pt idx="1929">
                  <c:v>65.537974054861721</c:v>
                </c:pt>
                <c:pt idx="1930">
                  <c:v>65.499088831540888</c:v>
                </c:pt>
                <c:pt idx="1931">
                  <c:v>65.46040685119236</c:v>
                </c:pt>
                <c:pt idx="1932">
                  <c:v>65.421930000604547</c:v>
                </c:pt>
                <c:pt idx="1933">
                  <c:v>65.383660164203079</c:v>
                </c:pt>
                <c:pt idx="1934">
                  <c:v>65.345599223898319</c:v>
                </c:pt>
                <c:pt idx="1935">
                  <c:v>65.30774905893027</c:v>
                </c:pt>
                <c:pt idx="1936">
                  <c:v>65.270111545714514</c:v>
                </c:pt>
                <c:pt idx="1937">
                  <c:v>65.232688557687425</c:v>
                </c:pt>
                <c:pt idx="1938">
                  <c:v>65.19548196514954</c:v>
                </c:pt>
                <c:pt idx="1939">
                  <c:v>65.158493635114283</c:v>
                </c:pt>
                <c:pt idx="1940">
                  <c:v>65.121725431148263</c:v>
                </c:pt>
                <c:pt idx="1941">
                  <c:v>65.085179213218424</c:v>
                </c:pt>
                <c:pt idx="1942">
                  <c:v>65.048856837534288</c:v>
                </c:pt>
                <c:pt idx="1943">
                  <c:v>65.012760156394222</c:v>
                </c:pt>
                <c:pt idx="1944">
                  <c:v>64.976891018027004</c:v>
                </c:pt>
                <c:pt idx="1945">
                  <c:v>64.941251266437675</c:v>
                </c:pt>
                <c:pt idx="1946">
                  <c:v>64.90584274124943</c:v>
                </c:pt>
                <c:pt idx="1947">
                  <c:v>64.870667277548577</c:v>
                </c:pt>
                <c:pt idx="1948">
                  <c:v>64.835726705728163</c:v>
                </c:pt>
                <c:pt idx="1949">
                  <c:v>64.801022851330288</c:v>
                </c:pt>
                <c:pt idx="1950">
                  <c:v>64.766557534891788</c:v>
                </c:pt>
                <c:pt idx="1951">
                  <c:v>64.732332571785889</c:v>
                </c:pt>
                <c:pt idx="1952">
                  <c:v>64.698349772066379</c:v>
                </c:pt>
                <c:pt idx="1953">
                  <c:v>64.66461094031304</c:v>
                </c:pt>
                <c:pt idx="1954">
                  <c:v>64.631117875472924</c:v>
                </c:pt>
                <c:pt idx="1955">
                  <c:v>64.597872370706739</c:v>
                </c:pt>
                <c:pt idx="1956">
                  <c:v>64.56487621323096</c:v>
                </c:pt>
                <c:pt idx="1957">
                  <c:v>64.532131184163774</c:v>
                </c:pt>
                <c:pt idx="1958">
                  <c:v>64.499639058368089</c:v>
                </c:pt>
                <c:pt idx="1959">
                  <c:v>64.467401604298502</c:v>
                </c:pt>
                <c:pt idx="1960">
                  <c:v>64.435420583842841</c:v>
                </c:pt>
                <c:pt idx="1961">
                  <c:v>64.403697752170672</c:v>
                </c:pt>
                <c:pt idx="1962">
                  <c:v>64.372234857576728</c:v>
                </c:pt>
                <c:pt idx="1963">
                  <c:v>64.34103364132784</c:v>
                </c:pt>
                <c:pt idx="1964">
                  <c:v>64.310095837507646</c:v>
                </c:pt>
                <c:pt idx="1965">
                  <c:v>64.279423172864782</c:v>
                </c:pt>
                <c:pt idx="1966">
                  <c:v>64.249017366657824</c:v>
                </c:pt>
                <c:pt idx="1967">
                  <c:v>64.2188801305048</c:v>
                </c:pt>
                <c:pt idx="1968">
                  <c:v>64.189013168228158</c:v>
                </c:pt>
                <c:pt idx="1969">
                  <c:v>64.159418175704488</c:v>
                </c:pt>
                <c:pt idx="1970">
                  <c:v>64.130096840712923</c:v>
                </c:pt>
                <c:pt idx="1971">
                  <c:v>64.101050842783351</c:v>
                </c:pt>
                <c:pt idx="1972">
                  <c:v>64.072281853046874</c:v>
                </c:pt>
                <c:pt idx="1973">
                  <c:v>64.043791534084406</c:v>
                </c:pt>
                <c:pt idx="1974">
                  <c:v>64.015581539778552</c:v>
                </c:pt>
                <c:pt idx="1975">
                  <c:v>63.987653515164439</c:v>
                </c:pt>
                <c:pt idx="1976">
                  <c:v>63.960009096280501</c:v>
                </c:pt>
                <c:pt idx="1977">
                  <c:v>63.932649910021937</c:v>
                </c:pt>
                <c:pt idx="1978">
                  <c:v>63.905577573992417</c:v>
                </c:pt>
                <c:pt idx="1979">
                  <c:v>63.878793696359068</c:v>
                </c:pt>
                <c:pt idx="1980">
                  <c:v>63.852299875705526</c:v>
                </c:pt>
                <c:pt idx="1981">
                  <c:v>63.82609770088709</c:v>
                </c:pt>
                <c:pt idx="1982">
                  <c:v>63.80018875088696</c:v>
                </c:pt>
                <c:pt idx="1983">
                  <c:v>63.774574594671137</c:v>
                </c:pt>
                <c:pt idx="1984">
                  <c:v>63.749256791047515</c:v>
                </c:pt>
                <c:pt idx="1985">
                  <c:v>63.724236888522569</c:v>
                </c:pt>
                <c:pt idx="1986">
                  <c:v>63.699516425159615</c:v>
                </c:pt>
                <c:pt idx="1987">
                  <c:v>63.675096928439118</c:v>
                </c:pt>
                <c:pt idx="1988">
                  <c:v>63.650979915119265</c:v>
                </c:pt>
                <c:pt idx="1989">
                  <c:v>63.627166891095143</c:v>
                </c:pt>
                <c:pt idx="1990">
                  <c:v>63.603659351264199</c:v>
                </c:pt>
                <c:pt idx="1991">
                  <c:v>63.580458779384756</c:v>
                </c:pt>
                <c:pt idx="1992">
                  <c:v>63.557566647943929</c:v>
                </c:pt>
                <c:pt idx="1993">
                  <c:v>63.53498441802013</c:v>
                </c:pt>
                <c:pt idx="1994">
                  <c:v>63.512713539149033</c:v>
                </c:pt>
                <c:pt idx="1995">
                  <c:v>63.490755449190388</c:v>
                </c:pt>
                <c:pt idx="1996">
                  <c:v>63.46911157419548</c:v>
                </c:pt>
                <c:pt idx="1997">
                  <c:v>63.44778332827633</c:v>
                </c:pt>
                <c:pt idx="1998">
                  <c:v>63.426772113474684</c:v>
                </c:pt>
                <c:pt idx="1999">
                  <c:v>63.406079319632951</c:v>
                </c:pt>
                <c:pt idx="2000">
                  <c:v>63.385706324265158</c:v>
                </c:pt>
                <c:pt idx="2001">
                  <c:v>63.365654492431716</c:v>
                </c:pt>
                <c:pt idx="2002">
                  <c:v>63.345925176611033</c:v>
                </c:pt>
                <c:pt idx="2003">
                  <c:v>63.326519716575888</c:v>
                </c:pt>
                <c:pt idx="2004">
                  <c:v>63.30743943926845</c:v>
                </c:pt>
                <c:pt idx="2005">
                  <c:v>63.288685658679356</c:v>
                </c:pt>
                <c:pt idx="2006">
                  <c:v>63.270259675723693</c:v>
                </c:pt>
                <c:pt idx="2007">
                  <c:v>63.252162778122525</c:v>
                </c:pt>
                <c:pt idx="2008">
                  <c:v>63.234396240282308</c:v>
                </c:pt>
                <c:pt idx="2009">
                  <c:v>63.216961323177486</c:v>
                </c:pt>
                <c:pt idx="2010">
                  <c:v>63.199859274234058</c:v>
                </c:pt>
                <c:pt idx="2011">
                  <c:v>63.183091327212139</c:v>
                </c:pt>
                <c:pt idx="2012">
                  <c:v>63.166658702094225</c:v>
                </c:pt>
                <c:pt idx="2013">
                  <c:v>63.150562604970048</c:v>
                </c:pt>
                <c:pt idx="2014">
                  <c:v>63.134804227925216</c:v>
                </c:pt>
                <c:pt idx="2015">
                  <c:v>63.119384748931054</c:v>
                </c:pt>
                <c:pt idx="2016">
                  <c:v>63.104305331735105</c:v>
                </c:pt>
                <c:pt idx="2017">
                  <c:v>63.089567125753319</c:v>
                </c:pt>
                <c:pt idx="2018">
                  <c:v>63.075171265963021</c:v>
                </c:pt>
                <c:pt idx="2019">
                  <c:v>63.061118872798218</c:v>
                </c:pt>
                <c:pt idx="2020">
                  <c:v>63.047411052045547</c:v>
                </c:pt>
                <c:pt idx="2021">
                  <c:v>63.034048894741119</c:v>
                </c:pt>
                <c:pt idx="2022">
                  <c:v>63.021033477070816</c:v>
                </c:pt>
                <c:pt idx="2023">
                  <c:v>63.008365860268825</c:v>
                </c:pt>
                <c:pt idx="2024">
                  <c:v>62.996047090520037</c:v>
                </c:pt>
                <c:pt idx="2025">
                  <c:v>62.984078198864253</c:v>
                </c:pt>
                <c:pt idx="2026">
                  <c:v>62.972460201098443</c:v>
                </c:pt>
                <c:pt idx="2027">
                  <c:v>62.961194097684441</c:v>
                </c:pt>
                <c:pt idx="2028">
                  <c:v>62.950280873655871</c:v>
                </c:pt>
                <c:pt idx="2029">
                  <c:v>62.939721498526865</c:v>
                </c:pt>
                <c:pt idx="2030">
                  <c:v>62.929516926202126</c:v>
                </c:pt>
                <c:pt idx="2031">
                  <c:v>62.919668094890099</c:v>
                </c:pt>
                <c:pt idx="2032">
                  <c:v>62.910175927014407</c:v>
                </c:pt>
                <c:pt idx="2033">
                  <c:v>62.901041329130223</c:v>
                </c:pt>
                <c:pt idx="2034">
                  <c:v>62.892265191840153</c:v>
                </c:pt>
                <c:pt idx="2035">
                  <c:v>62.883848389711588</c:v>
                </c:pt>
                <c:pt idx="2036">
                  <c:v>62.875791781197137</c:v>
                </c:pt>
                <c:pt idx="2037">
                  <c:v>62.868096208554761</c:v>
                </c:pt>
                <c:pt idx="2038">
                  <c:v>62.860762497771418</c:v>
                </c:pt>
                <c:pt idx="2039">
                  <c:v>62.853791458485873</c:v>
                </c:pt>
                <c:pt idx="2040">
                  <c:v>62.84718388391461</c:v>
                </c:pt>
                <c:pt idx="2041">
                  <c:v>62.840940550780374</c:v>
                </c:pt>
                <c:pt idx="2042">
                  <c:v>62.835062219239376</c:v>
                </c:pt>
                <c:pt idx="2043">
                  <c:v>62.829549632812459</c:v>
                </c:pt>
                <c:pt idx="2044">
                  <c:v>62.82440351831832</c:v>
                </c:pt>
                <c:pt idx="2045">
                  <c:v>62.819624585805002</c:v>
                </c:pt>
                <c:pt idx="2046">
                  <c:v>62.815213528486865</c:v>
                </c:pt>
                <c:pt idx="2047">
                  <c:v>62.811171022680867</c:v>
                </c:pt>
                <c:pt idx="2048">
                  <c:v>62.807497727744803</c:v>
                </c:pt>
                <c:pt idx="2049">
                  <c:v>62.804194286019111</c:v>
                </c:pt>
                <c:pt idx="2050">
                  <c:v>62.801261322766436</c:v>
                </c:pt>
                <c:pt idx="2051">
                  <c:v>62.798699446116899</c:v>
                </c:pt>
                <c:pt idx="2052">
                  <c:v>62.796509247013191</c:v>
                </c:pt>
                <c:pt idx="2053">
                  <c:v>62.79469129915617</c:v>
                </c:pt>
                <c:pt idx="2054">
                  <c:v>62.793246158954474</c:v>
                </c:pt>
                <c:pt idx="2055">
                  <c:v>62.792174365475219</c:v>
                </c:pt>
                <c:pt idx="2056">
                  <c:v>62.791476440394192</c:v>
                </c:pt>
                <c:pt idx="2057">
                  <c:v>62.791152887950986</c:v>
                </c:pt>
                <c:pt idx="2058">
                  <c:v>62.791204194903315</c:v>
                </c:pt>
                <c:pt idx="2059">
                  <c:v>62.79163083048465</c:v>
                </c:pt>
                <c:pt idx="2060">
                  <c:v>62.79243324636316</c:v>
                </c:pt>
                <c:pt idx="2061">
                  <c:v>62.79361187660065</c:v>
                </c:pt>
                <c:pt idx="2062">
                  <c:v>62.795167137616048</c:v>
                </c:pt>
                <c:pt idx="2063">
                  <c:v>62.797099428149451</c:v>
                </c:pt>
                <c:pt idx="2064">
                  <c:v>62.799409129225339</c:v>
                </c:pt>
                <c:pt idx="2065">
                  <c:v>62.802096604123136</c:v>
                </c:pt>
                <c:pt idx="2066">
                  <c:v>62.805162198344092</c:v>
                </c:pt>
                <c:pt idx="2067">
                  <c:v>62.808606239581778</c:v>
                </c:pt>
                <c:pt idx="2068">
                  <c:v>62.81242903769602</c:v>
                </c:pt>
                <c:pt idx="2069">
                  <c:v>62.816630884685239</c:v>
                </c:pt>
                <c:pt idx="2070">
                  <c:v>62.821212054664088</c:v>
                </c:pt>
                <c:pt idx="2071">
                  <c:v>62.826172803840549</c:v>
                </c:pt>
                <c:pt idx="2072">
                  <c:v>62.831513370493923</c:v>
                </c:pt>
                <c:pt idx="2073">
                  <c:v>62.837233974958068</c:v>
                </c:pt>
                <c:pt idx="2074">
                  <c:v>62.843334819602873</c:v>
                </c:pt>
                <c:pt idx="2075">
                  <c:v>62.849816088818983</c:v>
                </c:pt>
                <c:pt idx="2076">
                  <c:v>62.856677949004776</c:v>
                </c:pt>
                <c:pt idx="2077">
                  <c:v>62.863920548553679</c:v>
                </c:pt>
                <c:pt idx="2078">
                  <c:v>62.871544017844457</c:v>
                </c:pt>
                <c:pt idx="2079">
                  <c:v>62.879548469232077</c:v>
                </c:pt>
                <c:pt idx="2080">
                  <c:v>62.887933997042069</c:v>
                </c:pt>
                <c:pt idx="2081">
                  <c:v>62.896700677564638</c:v>
                </c:pt>
                <c:pt idx="2082">
                  <c:v>62.905848569051741</c:v>
                </c:pt>
                <c:pt idx="2083">
                  <c:v>62.915377711716047</c:v>
                </c:pt>
                <c:pt idx="2084">
                  <c:v>62.925288127729885</c:v>
                </c:pt>
                <c:pt idx="2085">
                  <c:v>62.9355798212287</c:v>
                </c:pt>
                <c:pt idx="2086">
                  <c:v>62.946252778314047</c:v>
                </c:pt>
                <c:pt idx="2087">
                  <c:v>62.957306967058585</c:v>
                </c:pt>
                <c:pt idx="2088">
                  <c:v>62.968742337514541</c:v>
                </c:pt>
                <c:pt idx="2089">
                  <c:v>62.980558821721459</c:v>
                </c:pt>
                <c:pt idx="2090">
                  <c:v>62.992756333716855</c:v>
                </c:pt>
                <c:pt idx="2091">
                  <c:v>63.005334769550061</c:v>
                </c:pt>
                <c:pt idx="2092">
                  <c:v>63.01829400729352</c:v>
                </c:pt>
                <c:pt idx="2093">
                  <c:v>63.031633907061746</c:v>
                </c:pt>
                <c:pt idx="2094">
                  <c:v>63.045354311026841</c:v>
                </c:pt>
                <c:pt idx="2095">
                  <c:v>63.059455043437737</c:v>
                </c:pt>
                <c:pt idx="2096">
                  <c:v>63.073935910642433</c:v>
                </c:pt>
                <c:pt idx="2097">
                  <c:v>63.08879670110916</c:v>
                </c:pt>
                <c:pt idx="2098">
                  <c:v>63.10403718545119</c:v>
                </c:pt>
                <c:pt idx="2099">
                  <c:v>63.119657116454164</c:v>
                </c:pt>
                <c:pt idx="2100">
                  <c:v>63.135656229101002</c:v>
                </c:pt>
                <c:pt idx="2101">
                  <c:v>63.152034240604934</c:v>
                </c:pt>
                <c:pt idx="2102">
                  <c:v>63.168790850437048</c:v>
                </c:pt>
                <c:pt idx="2103">
                  <c:v>63.185925740361725</c:v>
                </c:pt>
                <c:pt idx="2104">
                  <c:v>63.203438574469075</c:v>
                </c:pt>
                <c:pt idx="2105">
                  <c:v>63.221328999212801</c:v>
                </c:pt>
                <c:pt idx="2106">
                  <c:v>63.239596643446689</c:v>
                </c:pt>
                <c:pt idx="2107">
                  <c:v>63.258241118464994</c:v>
                </c:pt>
                <c:pt idx="2108">
                  <c:v>63.277262018042009</c:v>
                </c:pt>
                <c:pt idx="2109">
                  <c:v>63.296658918477007</c:v>
                </c:pt>
                <c:pt idx="2110">
                  <c:v>63.316431378636324</c:v>
                </c:pt>
                <c:pt idx="2111">
                  <c:v>63.336578940000706</c:v>
                </c:pt>
                <c:pt idx="2112">
                  <c:v>63.357101126712351</c:v>
                </c:pt>
                <c:pt idx="2113">
                  <c:v>63.377997445624416</c:v>
                </c:pt>
                <c:pt idx="2114">
                  <c:v>63.399267386351397</c:v>
                </c:pt>
                <c:pt idx="2115">
                  <c:v>63.420910421321963</c:v>
                </c:pt>
                <c:pt idx="2116">
                  <c:v>63.442926005832646</c:v>
                </c:pt>
                <c:pt idx="2117">
                  <c:v>63.465313578103562</c:v>
                </c:pt>
                <c:pt idx="2118">
                  <c:v>63.488072559335038</c:v>
                </c:pt>
                <c:pt idx="2119">
                  <c:v>63.511202353767175</c:v>
                </c:pt>
                <c:pt idx="2120">
                  <c:v>63.534702348739032</c:v>
                </c:pt>
                <c:pt idx="2121">
                  <c:v>63.558571914751582</c:v>
                </c:pt>
                <c:pt idx="2122">
                  <c:v>63.582810405530324</c:v>
                </c:pt>
                <c:pt idx="2123">
                  <c:v>63.607417158089646</c:v>
                </c:pt>
                <c:pt idx="2124">
                  <c:v>63.632391492800167</c:v>
                </c:pt>
                <c:pt idx="2125">
                  <c:v>63.657732713456525</c:v>
                </c:pt>
                <c:pt idx="2126">
                  <c:v>63.683440107344808</c:v>
                </c:pt>
                <c:pt idx="2127">
                  <c:v>63.709512945317002</c:v>
                </c:pt>
                <c:pt idx="2128">
                  <c:v>63.735950481859703</c:v>
                </c:pt>
                <c:pt idx="2129">
                  <c:v>63.762751955169435</c:v>
                </c:pt>
                <c:pt idx="2130">
                  <c:v>63.789916587228277</c:v>
                </c:pt>
                <c:pt idx="2131">
                  <c:v>63.817443583879609</c:v>
                </c:pt>
                <c:pt idx="2132">
                  <c:v>63.845332134906229</c:v>
                </c:pt>
                <c:pt idx="2133">
                  <c:v>63.873581414110959</c:v>
                </c:pt>
                <c:pt idx="2134">
                  <c:v>63.902190579395565</c:v>
                </c:pt>
                <c:pt idx="2135">
                  <c:v>63.931158772844924</c:v>
                </c:pt>
                <c:pt idx="2136">
                  <c:v>63.960485120809096</c:v>
                </c:pt>
                <c:pt idx="2137">
                  <c:v>63.990168733989563</c:v>
                </c:pt>
                <c:pt idx="2138">
                  <c:v>64.020208707524105</c:v>
                </c:pt>
                <c:pt idx="2139">
                  <c:v>64.050604121076077</c:v>
                </c:pt>
                <c:pt idx="2140">
                  <c:v>64.081354038922399</c:v>
                </c:pt>
                <c:pt idx="2141">
                  <c:v>64.112457510043626</c:v>
                </c:pt>
                <c:pt idx="2142">
                  <c:v>64.143913568216561</c:v>
                </c:pt>
                <c:pt idx="2143">
                  <c:v>64.175721232105658</c:v>
                </c:pt>
                <c:pt idx="2144">
                  <c:v>64.207879505358605</c:v>
                </c:pt>
                <c:pt idx="2145">
                  <c:v>64.24038737670044</c:v>
                </c:pt>
                <c:pt idx="2146">
                  <c:v>64.273243820030757</c:v>
                </c:pt>
                <c:pt idx="2147">
                  <c:v>64.306447794521048</c:v>
                </c:pt>
                <c:pt idx="2148">
                  <c:v>64.339998244714593</c:v>
                </c:pt>
                <c:pt idx="2149">
                  <c:v>64.373894100625208</c:v>
                </c:pt>
                <c:pt idx="2150">
                  <c:v>64.408134277839707</c:v>
                </c:pt>
                <c:pt idx="2151">
                  <c:v>64.442717677619967</c:v>
                </c:pt>
                <c:pt idx="2152">
                  <c:v>64.477643187006521</c:v>
                </c:pt>
                <c:pt idx="2153">
                  <c:v>64.512909678923208</c:v>
                </c:pt>
                <c:pt idx="2154">
                  <c:v>64.548516012283088</c:v>
                </c:pt>
                <c:pt idx="2155">
                  <c:v>64.584461032095007</c:v>
                </c:pt>
                <c:pt idx="2156">
                  <c:v>64.620743569572056</c:v>
                </c:pt>
                <c:pt idx="2157">
                  <c:v>64.657362442240597</c:v>
                </c:pt>
                <c:pt idx="2158">
                  <c:v>64.69431645404913</c:v>
                </c:pt>
                <c:pt idx="2159">
                  <c:v>64.731604395480986</c:v>
                </c:pt>
                <c:pt idx="2160">
                  <c:v>64.769225043664747</c:v>
                </c:pt>
                <c:pt idx="2161">
                  <c:v>64.807177162488799</c:v>
                </c:pt>
                <c:pt idx="2162">
                  <c:v>64.845459502713467</c:v>
                </c:pt>
                <c:pt idx="2163">
                  <c:v>64.884070802087336</c:v>
                </c:pt>
                <c:pt idx="2164">
                  <c:v>64.923009785462455</c:v>
                </c:pt>
                <c:pt idx="2165">
                  <c:v>64.96227516491075</c:v>
                </c:pt>
                <c:pt idx="2166">
                  <c:v>65.001865639842009</c:v>
                </c:pt>
                <c:pt idx="2167">
                  <c:v>65.041779897121927</c:v>
                </c:pt>
                <c:pt idx="2168">
                  <c:v>65.082016611191051</c:v>
                </c:pt>
                <c:pt idx="2169">
                  <c:v>65.122574444185503</c:v>
                </c:pt>
                <c:pt idx="2170">
                  <c:v>65.163452046057216</c:v>
                </c:pt>
                <c:pt idx="2171">
                  <c:v>65.204648054695696</c:v>
                </c:pt>
                <c:pt idx="2172">
                  <c:v>65.246161096050102</c:v>
                </c:pt>
                <c:pt idx="2173">
                  <c:v>65.287989784252446</c:v>
                </c:pt>
                <c:pt idx="2174">
                  <c:v>65.330132721740952</c:v>
                </c:pt>
                <c:pt idx="2175">
                  <c:v>65.372588499386083</c:v>
                </c:pt>
                <c:pt idx="2176">
                  <c:v>65.415355696612451</c:v>
                </c:pt>
                <c:pt idx="2177">
                  <c:v>65.458432881527315</c:v>
                </c:pt>
                <c:pt idx="2178">
                  <c:v>65.501818611046332</c:v>
                </c:pt>
                <c:pt idx="2179">
                  <c:v>65.545511431018809</c:v>
                </c:pt>
                <c:pt idx="2180">
                  <c:v>65.589509876357681</c:v>
                </c:pt>
                <c:pt idx="2181">
                  <c:v>65.633812471164717</c:v>
                </c:pt>
                <c:pt idx="2182">
                  <c:v>65.678417728862229</c:v>
                </c:pt>
                <c:pt idx="2183">
                  <c:v>65.723324152319051</c:v>
                </c:pt>
                <c:pt idx="2184">
                  <c:v>65.768530233981522</c:v>
                </c:pt>
                <c:pt idx="2185">
                  <c:v>65.814034456004165</c:v>
                </c:pt>
                <c:pt idx="2186">
                  <c:v>65.859835290378243</c:v>
                </c:pt>
                <c:pt idx="2187">
                  <c:v>65.905931199063332</c:v>
                </c:pt>
                <c:pt idx="2188">
                  <c:v>65.952320634118806</c:v>
                </c:pt>
                <c:pt idx="2189">
                  <c:v>65.999002037835311</c:v>
                </c:pt>
                <c:pt idx="2190">
                  <c:v>66.045973842865862</c:v>
                </c:pt>
                <c:pt idx="2191">
                  <c:v>66.093234472358461</c:v>
                </c:pt>
                <c:pt idx="2192">
                  <c:v>66.140782340088634</c:v>
                </c:pt>
                <c:pt idx="2193">
                  <c:v>66.188615850592313</c:v>
                </c:pt>
                <c:pt idx="2194">
                  <c:v>66.236733399297023</c:v>
                </c:pt>
                <c:pt idx="2195">
                  <c:v>66.285133372656887</c:v>
                </c:pt>
                <c:pt idx="2196">
                  <c:v>66.333814148285654</c:v>
                </c:pt>
                <c:pt idx="2197">
                  <c:v>66.38277409508936</c:v>
                </c:pt>
                <c:pt idx="2198">
                  <c:v>66.432011573399521</c:v>
                </c:pt>
                <c:pt idx="2199">
                  <c:v>66.481524935108325</c:v>
                </c:pt>
                <c:pt idx="2200">
                  <c:v>66.531312523800509</c:v>
                </c:pt>
                <c:pt idx="2201">
                  <c:v>66.581372674888271</c:v>
                </c:pt>
                <c:pt idx="2202">
                  <c:v>66.631703715745445</c:v>
                </c:pt>
                <c:pt idx="2203">
                  <c:v>66.682303965839452</c:v>
                </c:pt>
                <c:pt idx="2204">
                  <c:v>66.733171736866694</c:v>
                </c:pt>
                <c:pt idx="2205">
                  <c:v>66.784305332885708</c:v>
                </c:pt>
                <c:pt idx="2206">
                  <c:v>66.835703050450633</c:v>
                </c:pt>
                <c:pt idx="2207">
                  <c:v>66.887363178744536</c:v>
                </c:pt>
                <c:pt idx="2208">
                  <c:v>66.939283999713268</c:v>
                </c:pt>
                <c:pt idx="2209">
                  <c:v>66.991463788198288</c:v>
                </c:pt>
                <c:pt idx="2210">
                  <c:v>67.043900812069722</c:v>
                </c:pt>
                <c:pt idx="2211">
                  <c:v>67.096593332358907</c:v>
                </c:pt>
                <c:pt idx="2212">
                  <c:v>67.149539603391219</c:v>
                </c:pt>
                <c:pt idx="2213">
                  <c:v>67.202737872918178</c:v>
                </c:pt>
                <c:pt idx="2214">
                  <c:v>67.256186382249794</c:v>
                </c:pt>
                <c:pt idx="2215">
                  <c:v>67.309883366385094</c:v>
                </c:pt>
                <c:pt idx="2216">
                  <c:v>67.363827054144707</c:v>
                </c:pt>
                <c:pt idx="2217">
                  <c:v>67.418015668301052</c:v>
                </c:pt>
                <c:pt idx="2218">
                  <c:v>67.472447425708481</c:v>
                </c:pt>
                <c:pt idx="2219">
                  <c:v>67.527120537434186</c:v>
                </c:pt>
                <c:pt idx="2220">
                  <c:v>67.582033208887481</c:v>
                </c:pt>
                <c:pt idx="2221">
                  <c:v>67.63718363994856</c:v>
                </c:pt>
                <c:pt idx="2222">
                  <c:v>67.692570025097083</c:v>
                </c:pt>
                <c:pt idx="2223">
                  <c:v>67.748190553539999</c:v>
                </c:pt>
                <c:pt idx="2224">
                  <c:v>67.804043409340764</c:v>
                </c:pt>
                <c:pt idx="2225">
                  <c:v>67.860126771543847</c:v>
                </c:pt>
                <c:pt idx="2226">
                  <c:v>67.916438814301671</c:v>
                </c:pt>
                <c:pt idx="2227">
                  <c:v>67.972977707001291</c:v>
                </c:pt>
                <c:pt idx="2228">
                  <c:v>68.029741614388243</c:v>
                </c:pt>
                <c:pt idx="2229">
                  <c:v>68.086728696690358</c:v>
                </c:pt>
                <c:pt idx="2230">
                  <c:v>68.143937109742467</c:v>
                </c:pt>
                <c:pt idx="2231">
                  <c:v>68.2013650051084</c:v>
                </c:pt>
                <c:pt idx="2232">
                  <c:v>68.259010530202687</c:v>
                </c:pt>
                <c:pt idx="2233">
                  <c:v>68.316871828412104</c:v>
                </c:pt>
                <c:pt idx="2234">
                  <c:v>68.374947039215641</c:v>
                </c:pt>
                <c:pt idx="2235">
                  <c:v>68.433234298303645</c:v>
                </c:pt>
                <c:pt idx="2236">
                  <c:v>68.491731737697435</c:v>
                </c:pt>
                <c:pt idx="2237">
                  <c:v>68.550437485865231</c:v>
                </c:pt>
                <c:pt idx="2238">
                  <c:v>68.609349667839879</c:v>
                </c:pt>
                <c:pt idx="2239">
                  <c:v>68.668466405333973</c:v>
                </c:pt>
                <c:pt idx="2240">
                  <c:v>68.727785816855089</c:v>
                </c:pt>
                <c:pt idx="2241">
                  <c:v>68.787306017818452</c:v>
                </c:pt>
                <c:pt idx="2242">
                  <c:v>68.847025120660049</c:v>
                </c:pt>
                <c:pt idx="2243">
                  <c:v>68.906941234948334</c:v>
                </c:pt>
                <c:pt idx="2244">
                  <c:v>68.967052467493517</c:v>
                </c:pt>
                <c:pt idx="2245">
                  <c:v>69.027356922458367</c:v>
                </c:pt>
                <c:pt idx="2246">
                  <c:v>69.087852701464513</c:v>
                </c:pt>
                <c:pt idx="2247">
                  <c:v>69.148537903700273</c:v>
                </c:pt>
                <c:pt idx="2248">
                  <c:v>69.209410626026482</c:v>
                </c:pt>
                <c:pt idx="2249">
                  <c:v>69.270468963080418</c:v>
                </c:pt>
                <c:pt idx="2250">
                  <c:v>69.3317110073789</c:v>
                </c:pt>
                <c:pt idx="2251">
                  <c:v>69.393134849420292</c:v>
                </c:pt>
                <c:pt idx="2252">
                  <c:v>69.454738577784596</c:v>
                </c:pt>
                <c:pt idx="2253">
                  <c:v>69.516520279233518</c:v>
                </c:pt>
                <c:pt idx="2254">
                  <c:v>69.578478038807603</c:v>
                </c:pt>
                <c:pt idx="2255">
                  <c:v>69.640609939922442</c:v>
                </c:pt>
                <c:pt idx="2256">
                  <c:v>69.702914064464721</c:v>
                </c:pt>
                <c:pt idx="2257">
                  <c:v>69.765388492883929</c:v>
                </c:pt>
                <c:pt idx="2258">
                  <c:v>69.828031304286199</c:v>
                </c:pt>
                <c:pt idx="2259">
                  <c:v>69.890840576523971</c:v>
                </c:pt>
                <c:pt idx="2260">
                  <c:v>69.953814386285231</c:v>
                </c:pt>
                <c:pt idx="2261">
                  <c:v>70.016950809181665</c:v>
                </c:pt>
                <c:pt idx="2262">
                  <c:v>70.080247919832317</c:v>
                </c:pt>
                <c:pt idx="2263">
                  <c:v>70.143703791951793</c:v>
                </c:pt>
                <c:pt idx="2264">
                  <c:v>70.207316498428582</c:v>
                </c:pt>
                <c:pt idx="2265">
                  <c:v>70.271084111410289</c:v>
                </c:pt>
                <c:pt idx="2266">
                  <c:v>70.335004702379365</c:v>
                </c:pt>
                <c:pt idx="2267">
                  <c:v>70.39907634223357</c:v>
                </c:pt>
                <c:pt idx="2268">
                  <c:v>70.463297101360638</c:v>
                </c:pt>
                <c:pt idx="2269">
                  <c:v>70.52766504971305</c:v>
                </c:pt>
                <c:pt idx="2270">
                  <c:v>70.592178256879748</c:v>
                </c:pt>
                <c:pt idx="2271">
                  <c:v>70.656834792158719</c:v>
                </c:pt>
                <c:pt idx="2272">
                  <c:v>70.721632724623646</c:v>
                </c:pt>
                <c:pt idx="2273">
                  <c:v>70.786570123192178</c:v>
                </c:pt>
                <c:pt idx="2274">
                  <c:v>70.851645056691481</c:v>
                </c:pt>
                <c:pt idx="2275">
                  <c:v>70.916855593920687</c:v>
                </c:pt>
                <c:pt idx="2276">
                  <c:v>70.98219980371374</c:v>
                </c:pt>
                <c:pt idx="2277">
                  <c:v>71.04767575499676</c:v>
                </c:pt>
                <c:pt idx="2278">
                  <c:v>71.11328151684782</c:v>
                </c:pt>
                <c:pt idx="2279">
                  <c:v>71.179015158551778</c:v>
                </c:pt>
                <c:pt idx="2280">
                  <c:v>71.24487474965315</c:v>
                </c:pt>
                <c:pt idx="2281">
                  <c:v>71.310858360008751</c:v>
                </c:pt>
                <c:pt idx="2282">
                  <c:v>71.376964059837547</c:v>
                </c:pt>
                <c:pt idx="2283">
                  <c:v>71.443189919766681</c:v>
                </c:pt>
                <c:pt idx="2284">
                  <c:v>71.509534010879037</c:v>
                </c:pt>
                <c:pt idx="2285">
                  <c:v>71.575994404754482</c:v>
                </c:pt>
                <c:pt idx="2286">
                  <c:v>71.642569173512854</c:v>
                </c:pt>
                <c:pt idx="2287">
                  <c:v>71.7092563898523</c:v>
                </c:pt>
                <c:pt idx="2288">
                  <c:v>71.776054127086113</c:v>
                </c:pt>
                <c:pt idx="2289">
                  <c:v>71.842960459177789</c:v>
                </c:pt>
                <c:pt idx="2290">
                  <c:v>71.909973460773855</c:v>
                </c:pt>
                <c:pt idx="2291">
                  <c:v>71.977091207234054</c:v>
                </c:pt>
                <c:pt idx="2292">
                  <c:v>72.044311774658183</c:v>
                </c:pt>
                <c:pt idx="2293">
                  <c:v>72.111633239914852</c:v>
                </c:pt>
                <c:pt idx="2294">
                  <c:v>72.179053680661355</c:v>
                </c:pt>
                <c:pt idx="2295">
                  <c:v>72.2465711753687</c:v>
                </c:pt>
                <c:pt idx="2296">
                  <c:v>72.314183803337087</c:v>
                </c:pt>
                <c:pt idx="2297">
                  <c:v>72.381889644715358</c:v>
                </c:pt>
                <c:pt idx="2298">
                  <c:v>72.449686780513133</c:v>
                </c:pt>
                <c:pt idx="2299">
                  <c:v>72.517573292613548</c:v>
                </c:pt>
                <c:pt idx="2300">
                  <c:v>72.585547263782772</c:v>
                </c:pt>
                <c:pt idx="2301">
                  <c:v>72.65360677767589</c:v>
                </c:pt>
                <c:pt idx="2302">
                  <c:v>72.721749918843599</c:v>
                </c:pt>
                <c:pt idx="2303">
                  <c:v>72.789974772732052</c:v>
                </c:pt>
                <c:pt idx="2304">
                  <c:v>72.858279425683534</c:v>
                </c:pt>
                <c:pt idx="2305">
                  <c:v>72.926661964932734</c:v>
                </c:pt>
                <c:pt idx="2306">
                  <c:v>72.995120478603241</c:v>
                </c:pt>
                <c:pt idx="2307">
                  <c:v>73.06365305569679</c:v>
                </c:pt>
                <c:pt idx="2308">
                  <c:v>73.132257786084239</c:v>
                </c:pt>
                <c:pt idx="2309">
                  <c:v>73.20093276049289</c:v>
                </c:pt>
                <c:pt idx="2310">
                  <c:v>73.269676070488771</c:v>
                </c:pt>
                <c:pt idx="2311">
                  <c:v>73.338485808460845</c:v>
                </c:pt>
                <c:pt idx="2312">
                  <c:v>73.407360067596954</c:v>
                </c:pt>
                <c:pt idx="2313">
                  <c:v>73.476296941862515</c:v>
                </c:pt>
                <c:pt idx="2314">
                  <c:v>73.545294525973006</c:v>
                </c:pt>
                <c:pt idx="2315">
                  <c:v>73.614350915364426</c:v>
                </c:pt>
                <c:pt idx="2316">
                  <c:v>73.683464206163052</c:v>
                </c:pt>
                <c:pt idx="2317">
                  <c:v>73.752632495148632</c:v>
                </c:pt>
                <c:pt idx="2318">
                  <c:v>73.82185387971866</c:v>
                </c:pt>
                <c:pt idx="2319">
                  <c:v>73.891126457847477</c:v>
                </c:pt>
                <c:pt idx="2320">
                  <c:v>73.960448328043114</c:v>
                </c:pt>
                <c:pt idx="2321">
                  <c:v>74.029817589301715</c:v>
                </c:pt>
                <c:pt idx="2322">
                  <c:v>74.099232341059107</c:v>
                </c:pt>
                <c:pt idx="2323">
                  <c:v>74.168690683138507</c:v>
                </c:pt>
                <c:pt idx="2324">
                  <c:v>74.238190715696803</c:v>
                </c:pt>
                <c:pt idx="2325">
                  <c:v>74.307730539166286</c:v>
                </c:pt>
                <c:pt idx="2326">
                  <c:v>74.377308254195043</c:v>
                </c:pt>
                <c:pt idx="2327">
                  <c:v>74.446921961583783</c:v>
                </c:pt>
                <c:pt idx="2328">
                  <c:v>74.516569762218481</c:v>
                </c:pt>
                <c:pt idx="2329">
                  <c:v>74.586249757002491</c:v>
                </c:pt>
                <c:pt idx="2330">
                  <c:v>74.655960046783278</c:v>
                </c:pt>
                <c:pt idx="2331">
                  <c:v>74.725698732277053</c:v>
                </c:pt>
                <c:pt idx="2332">
                  <c:v>74.795463913990446</c:v>
                </c:pt>
                <c:pt idx="2333">
                  <c:v>74.865253692140016</c:v>
                </c:pt>
                <c:pt idx="2334">
                  <c:v>74.935066166565264</c:v>
                </c:pt>
                <c:pt idx="2335">
                  <c:v>75.004899436643001</c:v>
                </c:pt>
                <c:pt idx="2336">
                  <c:v>75.074751601195914</c:v>
                </c:pt>
                <c:pt idx="2337">
                  <c:v>75.144620758397821</c:v>
                </c:pt>
                <c:pt idx="2338">
                  <c:v>75.214505005675562</c:v>
                </c:pt>
                <c:pt idx="2339">
                  <c:v>75.284402439610957</c:v>
                </c:pt>
                <c:pt idx="2340">
                  <c:v>75.354311155834424</c:v>
                </c:pt>
                <c:pt idx="2341">
                  <c:v>75.424229248918792</c:v>
                </c:pt>
                <c:pt idx="2342">
                  <c:v>75.494154812268732</c:v>
                </c:pt>
                <c:pt idx="2343">
                  <c:v>75.564085938007594</c:v>
                </c:pt>
                <c:pt idx="2344">
                  <c:v>75.634020716857989</c:v>
                </c:pt>
                <c:pt idx="2345">
                  <c:v>75.703957238024771</c:v>
                </c:pt>
                <c:pt idx="2346">
                  <c:v>75.773893589067228</c:v>
                </c:pt>
                <c:pt idx="2347">
                  <c:v>75.843827855774876</c:v>
                </c:pt>
                <c:pt idx="2348">
                  <c:v>75.913758122033741</c:v>
                </c:pt>
                <c:pt idx="2349">
                  <c:v>75.983682469693875</c:v>
                </c:pt>
                <c:pt idx="2350">
                  <c:v>76.053598978430784</c:v>
                </c:pt>
                <c:pt idx="2351">
                  <c:v>76.123505725603664</c:v>
                </c:pt>
                <c:pt idx="2352">
                  <c:v>76.193400786109748</c:v>
                </c:pt>
                <c:pt idx="2353">
                  <c:v>76.263282232237088</c:v>
                </c:pt>
                <c:pt idx="2354">
                  <c:v>76.333148133511003</c:v>
                </c:pt>
                <c:pt idx="2355">
                  <c:v>76.402996556537317</c:v>
                </c:pt>
                <c:pt idx="2356">
                  <c:v>76.472825564844314</c:v>
                </c:pt>
                <c:pt idx="2357">
                  <c:v>76.542633218717484</c:v>
                </c:pt>
                <c:pt idx="2358">
                  <c:v>76.612417575032779</c:v>
                </c:pt>
                <c:pt idx="2359">
                  <c:v>76.682176687086383</c:v>
                </c:pt>
                <c:pt idx="2360">
                  <c:v>76.751908604416982</c:v>
                </c:pt>
                <c:pt idx="2361">
                  <c:v>76.821611372629789</c:v>
                </c:pt>
                <c:pt idx="2362">
                  <c:v>76.891283033211451</c:v>
                </c:pt>
                <c:pt idx="2363">
                  <c:v>76.960921623344717</c:v>
                </c:pt>
                <c:pt idx="2364">
                  <c:v>77.03052517571615</c:v>
                </c:pt>
                <c:pt idx="2365">
                  <c:v>77.100091718322247</c:v>
                </c:pt>
                <c:pt idx="2366">
                  <c:v>77.16961927426982</c:v>
                </c:pt>
                <c:pt idx="2367">
                  <c:v>77.239105861573435</c:v>
                </c:pt>
                <c:pt idx="2368">
                  <c:v>77.308549492947307</c:v>
                </c:pt>
                <c:pt idx="2369">
                  <c:v>77.377948175594412</c:v>
                </c:pt>
                <c:pt idx="2370">
                  <c:v>77.44729991099021</c:v>
                </c:pt>
                <c:pt idx="2371">
                  <c:v>77.516602694663106</c:v>
                </c:pt>
                <c:pt idx="2372">
                  <c:v>77.58585451597007</c:v>
                </c:pt>
                <c:pt idx="2373">
                  <c:v>77.655053357866436</c:v>
                </c:pt>
                <c:pt idx="2374">
                  <c:v>77.724197196674709</c:v>
                </c:pt>
                <c:pt idx="2375">
                  <c:v>77.793284001845265</c:v>
                </c:pt>
                <c:pt idx="2376">
                  <c:v>77.862311735714869</c:v>
                </c:pt>
                <c:pt idx="2377">
                  <c:v>77.931278353259188</c:v>
                </c:pt>
                <c:pt idx="2378">
                  <c:v>78.000181801842473</c:v>
                </c:pt>
                <c:pt idx="2379">
                  <c:v>78.069020020959499</c:v>
                </c:pt>
                <c:pt idx="2380">
                  <c:v>78.137790941976604</c:v>
                </c:pt>
                <c:pt idx="2381">
                  <c:v>78.206492487864196</c:v>
                </c:pt>
                <c:pt idx="2382">
                  <c:v>78.275122572928055</c:v>
                </c:pt>
                <c:pt idx="2383">
                  <c:v>78.34367910253178</c:v>
                </c:pt>
                <c:pt idx="2384">
                  <c:v>78.41215997281806</c:v>
                </c:pt>
                <c:pt idx="2385">
                  <c:v>78.480563070421823</c:v>
                </c:pt>
                <c:pt idx="2386">
                  <c:v>78.548886272181178</c:v>
                </c:pt>
                <c:pt idx="2387">
                  <c:v>78.617127444839483</c:v>
                </c:pt>
                <c:pt idx="2388">
                  <c:v>78.685284444746628</c:v>
                </c:pt>
                <c:pt idx="2389">
                  <c:v>78.75335511755128</c:v>
                </c:pt>
                <c:pt idx="2390">
                  <c:v>78.82133729789021</c:v>
                </c:pt>
                <c:pt idx="2391">
                  <c:v>78.88922880907009</c:v>
                </c:pt>
                <c:pt idx="2392">
                  <c:v>78.957027462746453</c:v>
                </c:pt>
                <c:pt idx="2393">
                  <c:v>79.024731058594426</c:v>
                </c:pt>
                <c:pt idx="2394">
                  <c:v>79.092337383975575</c:v>
                </c:pt>
                <c:pt idx="2395">
                  <c:v>79.159844213597395</c:v>
                </c:pt>
                <c:pt idx="2396">
                  <c:v>79.227249309170148</c:v>
                </c:pt>
                <c:pt idx="2397">
                  <c:v>79.294550419053806</c:v>
                </c:pt>
                <c:pt idx="2398">
                  <c:v>79.361745277902017</c:v>
                </c:pt>
                <c:pt idx="2399">
                  <c:v>79.428831606297678</c:v>
                </c:pt>
                <c:pt idx="2400">
                  <c:v>79.49580711038648</c:v>
                </c:pt>
                <c:pt idx="2401">
                  <c:v>79.562669481498048</c:v>
                </c:pt>
                <c:pt idx="2402">
                  <c:v>79.62941639576627</c:v>
                </c:pt>
                <c:pt idx="2403">
                  <c:v>79.696045513741083</c:v>
                </c:pt>
                <c:pt idx="2404">
                  <c:v>79.76255447999344</c:v>
                </c:pt>
                <c:pt idx="2405">
                  <c:v>79.828940922713485</c:v>
                </c:pt>
                <c:pt idx="2406">
                  <c:v>79.895202453303966</c:v>
                </c:pt>
                <c:pt idx="2407">
                  <c:v>79.961336665965234</c:v>
                </c:pt>
                <c:pt idx="2408">
                  <c:v>80.027341137273325</c:v>
                </c:pt>
                <c:pt idx="2409">
                  <c:v>80.093213425751244</c:v>
                </c:pt>
                <c:pt idx="2410">
                  <c:v>80.158951071434956</c:v>
                </c:pt>
                <c:pt idx="2411">
                  <c:v>80.224551595428551</c:v>
                </c:pt>
                <c:pt idx="2412">
                  <c:v>80.290012499455941</c:v>
                </c:pt>
                <c:pt idx="2413">
                  <c:v>80.355331265401929</c:v>
                </c:pt>
                <c:pt idx="2414">
                  <c:v>80.420505354848672</c:v>
                </c:pt>
                <c:pt idx="2415">
                  <c:v>80.485532208601782</c:v>
                </c:pt>
                <c:pt idx="2416">
                  <c:v>80.550409246210805</c:v>
                </c:pt>
                <c:pt idx="2417">
                  <c:v>80.615133865479933</c:v>
                </c:pt>
                <c:pt idx="2418">
                  <c:v>80.679703441972293</c:v>
                </c:pt>
                <c:pt idx="2419">
                  <c:v>80.744115328505686</c:v>
                </c:pt>
                <c:pt idx="2420">
                  <c:v>80.808366854639203</c:v>
                </c:pt>
                <c:pt idx="2421">
                  <c:v>80.872455326151822</c:v>
                </c:pt>
                <c:pt idx="2422">
                  <c:v>80.936378024513701</c:v>
                </c:pt>
                <c:pt idx="2423">
                  <c:v>81.000132206345967</c:v>
                </c:pt>
                <c:pt idx="2424">
                  <c:v>81.063715102875094</c:v>
                </c:pt>
                <c:pt idx="2425">
                  <c:v>81.12712391937508</c:v>
                </c:pt>
                <c:pt idx="2426">
                  <c:v>81.190355834602315</c:v>
                </c:pt>
                <c:pt idx="2427">
                  <c:v>81.253408000222095</c:v>
                </c:pt>
                <c:pt idx="2428">
                  <c:v>81.316277540221961</c:v>
                </c:pt>
                <c:pt idx="2429">
                  <c:v>81.37896155031882</c:v>
                </c:pt>
                <c:pt idx="2430">
                  <c:v>81.441457097355894</c:v>
                </c:pt>
                <c:pt idx="2431">
                  <c:v>81.503761218687515</c:v>
                </c:pt>
                <c:pt idx="2432">
                  <c:v>81.565870921556012</c:v>
                </c:pt>
                <c:pt idx="2433">
                  <c:v>81.627783182457634</c:v>
                </c:pt>
                <c:pt idx="2434">
                  <c:v>81.689494946497078</c:v>
                </c:pt>
                <c:pt idx="2435">
                  <c:v>81.751003126732655</c:v>
                </c:pt>
                <c:pt idx="2436">
                  <c:v>81.812304603509574</c:v>
                </c:pt>
                <c:pt idx="2437">
                  <c:v>81.873396223782066</c:v>
                </c:pt>
                <c:pt idx="2438">
                  <c:v>81.934274800425982</c:v>
                </c:pt>
                <c:pt idx="2439">
                  <c:v>81.994937111536643</c:v>
                </c:pt>
                <c:pt idx="2440">
                  <c:v>82.055379899718247</c:v>
                </c:pt>
                <c:pt idx="2441">
                  <c:v>82.115599871359237</c:v>
                </c:pt>
                <c:pt idx="2442">
                  <c:v>82.175593695897064</c:v>
                </c:pt>
                <c:pt idx="2443">
                  <c:v>82.235358005068946</c:v>
                </c:pt>
                <c:pt idx="2444">
                  <c:v>82.294889392151092</c:v>
                </c:pt>
                <c:pt idx="2445">
                  <c:v>82.354184411185031</c:v>
                </c:pt>
                <c:pt idx="2446">
                  <c:v>82.413239576190705</c:v>
                </c:pt>
                <c:pt idx="2447">
                  <c:v>82.472051360366024</c:v>
                </c:pt>
                <c:pt idx="2448">
                  <c:v>82.530616195273126</c:v>
                </c:pt>
                <c:pt idx="2449">
                  <c:v>82.58893047001088</c:v>
                </c:pt>
                <c:pt idx="2450">
                  <c:v>82.646990530373216</c:v>
                </c:pt>
                <c:pt idx="2451">
                  <c:v>82.704792677992572</c:v>
                </c:pt>
                <c:pt idx="2452">
                  <c:v>82.762333169470438</c:v>
                </c:pt>
                <c:pt idx="2453">
                  <c:v>82.819608215489978</c:v>
                </c:pt>
                <c:pt idx="2454">
                  <c:v>82.876613979916712</c:v>
                </c:pt>
                <c:pt idx="2455">
                  <c:v>82.933346578881498</c:v>
                </c:pt>
                <c:pt idx="2456">
                  <c:v>82.989802079849213</c:v>
                </c:pt>
                <c:pt idx="2457">
                  <c:v>83.045976500669099</c:v>
                </c:pt>
                <c:pt idx="2458">
                  <c:v>83.101865808611421</c:v>
                </c:pt>
                <c:pt idx="2459">
                  <c:v>83.157465919386368</c:v>
                </c:pt>
                <c:pt idx="2460">
                  <c:v>83.212772696144995</c:v>
                </c:pt>
                <c:pt idx="2461">
                  <c:v>83.26778194846338</c:v>
                </c:pt>
                <c:pt idx="2462">
                  <c:v>83.322489431309151</c:v>
                </c:pt>
                <c:pt idx="2463">
                  <c:v>83.37689084399095</c:v>
                </c:pt>
                <c:pt idx="2464">
                  <c:v>83.430981829087429</c:v>
                </c:pt>
                <c:pt idx="2465">
                  <c:v>83.484757971358334</c:v>
                </c:pt>
                <c:pt idx="2466">
                  <c:v>83.538214796637035</c:v>
                </c:pt>
                <c:pt idx="2467">
                  <c:v>83.59134777070264</c:v>
                </c:pt>
                <c:pt idx="2468">
                  <c:v>83.644152298133022</c:v>
                </c:pt>
                <c:pt idx="2469">
                  <c:v>83.696623721135765</c:v>
                </c:pt>
                <c:pt idx="2470">
                  <c:v>83.748757318361015</c:v>
                </c:pt>
                <c:pt idx="2471">
                  <c:v>83.800548303690618</c:v>
                </c:pt>
                <c:pt idx="2472">
                  <c:v>83.851991825007147</c:v>
                </c:pt>
                <c:pt idx="2473">
                  <c:v>83.903082962940502</c:v>
                </c:pt>
                <c:pt idx="2474">
                  <c:v>83.953816729591381</c:v>
                </c:pt>
                <c:pt idx="2475">
                  <c:v>84.004188067233713</c:v>
                </c:pt>
                <c:pt idx="2476">
                  <c:v>84.054191846991131</c:v>
                </c:pt>
                <c:pt idx="2477">
                  <c:v>84.10382286749099</c:v>
                </c:pt>
                <c:pt idx="2478">
                  <c:v>84.153075853494755</c:v>
                </c:pt>
                <c:pt idx="2479">
                  <c:v>84.201945454501853</c:v>
                </c:pt>
                <c:pt idx="2480">
                  <c:v>84.250426243328903</c:v>
                </c:pt>
                <c:pt idx="2481">
                  <c:v>84.298512714663573</c:v>
                </c:pt>
                <c:pt idx="2482">
                  <c:v>84.346199283591929</c:v>
                </c:pt>
                <c:pt idx="2483">
                  <c:v>84.393480284097365</c:v>
                </c:pt>
                <c:pt idx="2484">
                  <c:v>84.440349967533948</c:v>
                </c:pt>
                <c:pt idx="2485">
                  <c:v>84.486802501070486</c:v>
                </c:pt>
                <c:pt idx="2486">
                  <c:v>84.532831966107139</c:v>
                </c:pt>
                <c:pt idx="2487">
                  <c:v>84.578432356661779</c:v>
                </c:pt>
                <c:pt idx="2488">
                  <c:v>84.623597577725675</c:v>
                </c:pt>
                <c:pt idx="2489">
                  <c:v>84.668321443592106</c:v>
                </c:pt>
                <c:pt idx="2490">
                  <c:v>84.712597676149926</c:v>
                </c:pt>
                <c:pt idx="2491">
                  <c:v>84.756419903147702</c:v>
                </c:pt>
                <c:pt idx="2492">
                  <c:v>84.799781656425594</c:v>
                </c:pt>
                <c:pt idx="2493">
                  <c:v>84.842676370113082</c:v>
                </c:pt>
                <c:pt idx="2494">
                  <c:v>84.885097378794242</c:v>
                </c:pt>
                <c:pt idx="2495">
                  <c:v>84.927037915637314</c:v>
                </c:pt>
                <c:pt idx="2496">
                  <c:v>84.968491110490177</c:v>
                </c:pt>
                <c:pt idx="2497">
                  <c:v>85.009449987940172</c:v>
                </c:pt>
                <c:pt idx="2498">
                  <c:v>85.049907465337327</c:v>
                </c:pt>
                <c:pt idx="2499">
                  <c:v>85.08985635077822</c:v>
                </c:pt>
                <c:pt idx="2500">
                  <c:v>85.12928934105571</c:v>
                </c:pt>
                <c:pt idx="2501">
                  <c:v>85.168199019567396</c:v>
                </c:pt>
                <c:pt idx="2502">
                  <c:v>85.206577854183266</c:v>
                </c:pt>
                <c:pt idx="2503">
                  <c:v>85.244418195076562</c:v>
                </c:pt>
                <c:pt idx="2504">
                  <c:v>85.281712272510461</c:v>
                </c:pt>
                <c:pt idx="2505">
                  <c:v>85.318452194582903</c:v>
                </c:pt>
                <c:pt idx="2506">
                  <c:v>85.354629944930849</c:v>
                </c:pt>
                <c:pt idx="2507">
                  <c:v>85.390237380387873</c:v>
                </c:pt>
                <c:pt idx="2508">
                  <c:v>85.425266228599369</c:v>
                </c:pt>
                <c:pt idx="2509">
                  <c:v>85.459708085590322</c:v>
                </c:pt>
                <c:pt idx="2510">
                  <c:v>85.493554413287526</c:v>
                </c:pt>
                <c:pt idx="2511">
                  <c:v>85.526796536995448</c:v>
                </c:pt>
                <c:pt idx="2512">
                  <c:v>85.559425642821139</c:v>
                </c:pt>
                <c:pt idx="2513">
                  <c:v>85.591432775052638</c:v>
                </c:pt>
                <c:pt idx="2514">
                  <c:v>85.622808833485067</c:v>
                </c:pt>
                <c:pt idx="2515">
                  <c:v>85.653544570696482</c:v>
                </c:pt>
                <c:pt idx="2516">
                  <c:v>85.683630589270678</c:v>
                </c:pt>
                <c:pt idx="2517">
                  <c:v>85.713057338967886</c:v>
                </c:pt>
                <c:pt idx="2518">
                  <c:v>85.741815113839266</c:v>
                </c:pt>
                <c:pt idx="2519">
                  <c:v>85.76989404928888</c:v>
                </c:pt>
                <c:pt idx="2520">
                  <c:v>85.797284119075186</c:v>
                </c:pt>
                <c:pt idx="2521">
                  <c:v>85.823975132258141</c:v>
                </c:pt>
                <c:pt idx="2522">
                  <c:v>85.849956730087328</c:v>
                </c:pt>
                <c:pt idx="2523">
                  <c:v>85.875218382828535</c:v>
                </c:pt>
                <c:pt idx="2524">
                  <c:v>85.899749386530644</c:v>
                </c:pt>
                <c:pt idx="2525">
                  <c:v>85.923538859730911</c:v>
                </c:pt>
                <c:pt idx="2526">
                  <c:v>85.946575740096335</c:v>
                </c:pt>
                <c:pt idx="2527">
                  <c:v>85.96884878100046</c:v>
                </c:pt>
                <c:pt idx="2528">
                  <c:v>85.990346548034012</c:v>
                </c:pt>
                <c:pt idx="2529">
                  <c:v>86.011057415451972</c:v>
                </c:pt>
                <c:pt idx="2530">
                  <c:v>86.030969562549373</c:v>
                </c:pt>
                <c:pt idx="2531">
                  <c:v>86.050070969967834</c:v>
                </c:pt>
                <c:pt idx="2532">
                  <c:v>86.068349415935174</c:v>
                </c:pt>
                <c:pt idx="2533">
                  <c:v>86.08579247242929</c:v>
                </c:pt>
                <c:pt idx="2534">
                  <c:v>86.102387501272432</c:v>
                </c:pt>
                <c:pt idx="2535">
                  <c:v>86.118121650150428</c:v>
                </c:pt>
                <c:pt idx="2536">
                  <c:v>86.132981848554479</c:v>
                </c:pt>
                <c:pt idx="2537">
                  <c:v>86.146954803651198</c:v>
                </c:pt>
                <c:pt idx="2538">
                  <c:v>86.160026996069135</c:v>
                </c:pt>
                <c:pt idx="2539">
                  <c:v>86.172184675611732</c:v>
                </c:pt>
                <c:pt idx="2540">
                  <c:v>86.18341385688646</c:v>
                </c:pt>
                <c:pt idx="2541">
                  <c:v>86.193700314853686</c:v>
                </c:pt>
                <c:pt idx="2542">
                  <c:v>86.203029580292593</c:v>
                </c:pt>
                <c:pt idx="2543">
                  <c:v>86.211386935185061</c:v>
                </c:pt>
                <c:pt idx="2544">
                  <c:v>86.218757408010788</c:v>
                </c:pt>
                <c:pt idx="2545">
                  <c:v>86.225125768960254</c:v>
                </c:pt>
                <c:pt idx="2546">
                  <c:v>86.230476525057767</c:v>
                </c:pt>
                <c:pt idx="2547">
                  <c:v>86.234793915196065</c:v>
                </c:pt>
                <c:pt idx="2548">
                  <c:v>86.238061905083129</c:v>
                </c:pt>
                <c:pt idx="2549">
                  <c:v>86.240264182096311</c:v>
                </c:pt>
                <c:pt idx="2550">
                  <c:v>86.241384150046144</c:v>
                </c:pt>
                <c:pt idx="2551">
                  <c:v>86.241404923845835</c:v>
                </c:pt>
                <c:pt idx="2552">
                  <c:v>86.240309324089765</c:v>
                </c:pt>
                <c:pt idx="2553">
                  <c:v>86.238079871533827</c:v>
                </c:pt>
                <c:pt idx="2554">
                  <c:v>86.234698781484212</c:v>
                </c:pt>
                <c:pt idx="2555">
                  <c:v>86.23014795808659</c:v>
                </c:pt>
                <c:pt idx="2556">
                  <c:v>86.224408988520722</c:v>
                </c:pt>
                <c:pt idx="2557">
                  <c:v>86.217463137095535</c:v>
                </c:pt>
                <c:pt idx="2558">
                  <c:v>86.209291339249063</c:v>
                </c:pt>
                <c:pt idx="2559">
                  <c:v>86.199874195445432</c:v>
                </c:pt>
                <c:pt idx="2560">
                  <c:v>86.189191964977425</c:v>
                </c:pt>
                <c:pt idx="2561">
                  <c:v>86.177224559665987</c:v>
                </c:pt>
                <c:pt idx="2562">
                  <c:v>86.163951537463035</c:v>
                </c:pt>
                <c:pt idx="2563">
                  <c:v>86.149352095953617</c:v>
                </c:pt>
                <c:pt idx="2564">
                  <c:v>86.13340506575824</c:v>
                </c:pt>
                <c:pt idx="2565">
                  <c:v>86.116088903837763</c:v>
                </c:pt>
                <c:pt idx="2566">
                  <c:v>86.09738168669854</c:v>
                </c:pt>
                <c:pt idx="2567">
                  <c:v>86.077261103498628</c:v>
                </c:pt>
                <c:pt idx="2568">
                  <c:v>86.055704449059618</c:v>
                </c:pt>
                <c:pt idx="2569">
                  <c:v>86.032688616779595</c:v>
                </c:pt>
                <c:pt idx="2570">
                  <c:v>86.008190091451397</c:v>
                </c:pt>
                <c:pt idx="2571">
                  <c:v>85.98218494198872</c:v>
                </c:pt>
                <c:pt idx="2572">
                  <c:v>85.954648814059027</c:v>
                </c:pt>
                <c:pt idx="2573">
                  <c:v>85.925556922627578</c:v>
                </c:pt>
                <c:pt idx="2574">
                  <c:v>85.894884044412038</c:v>
                </c:pt>
                <c:pt idx="2575">
                  <c:v>85.862604510254428</c:v>
                </c:pt>
                <c:pt idx="2576">
                  <c:v>85.828692197408998</c:v>
                </c:pt>
                <c:pt idx="2577">
                  <c:v>85.793120521752186</c:v>
                </c:pt>
                <c:pt idx="2578">
                  <c:v>85.755862429918082</c:v>
                </c:pt>
                <c:pt idx="2579">
                  <c:v>85.716890391360224</c:v>
                </c:pt>
                <c:pt idx="2580">
                  <c:v>85.676176390349809</c:v>
                </c:pt>
                <c:pt idx="2581">
                  <c:v>85.633691917910966</c:v>
                </c:pt>
                <c:pt idx="2582">
                  <c:v>85.589407963699159</c:v>
                </c:pt>
                <c:pt idx="2583">
                  <c:v>85.543295007831702</c:v>
                </c:pt>
                <c:pt idx="2584">
                  <c:v>85.495323012672586</c:v>
                </c:pt>
                <c:pt idx="2585">
                  <c:v>85.445461414583107</c:v>
                </c:pt>
                <c:pt idx="2586">
                  <c:v>85.393679115641618</c:v>
                </c:pt>
                <c:pt idx="2587">
                  <c:v>85.33994447534721</c:v>
                </c:pt>
                <c:pt idx="2588">
                  <c:v>85.284225302309451</c:v>
                </c:pt>
                <c:pt idx="2589">
                  <c:v>85.226488845939528</c:v>
                </c:pt>
                <c:pt idx="2590">
                  <c:v>85.166701788152096</c:v>
                </c:pt>
                <c:pt idx="2591">
                  <c:v>85.104830235088244</c:v>
                </c:pt>
                <c:pt idx="2592">
                  <c:v>85.040839708875637</c:v>
                </c:pt>
                <c:pt idx="2593">
                  <c:v>84.974695139435937</c:v>
                </c:pt>
                <c:pt idx="2594">
                  <c:v>84.906360856354979</c:v>
                </c:pt>
                <c:pt idx="2595">
                  <c:v>84.835800580836889</c:v>
                </c:pt>
                <c:pt idx="2596">
                  <c:v>84.762977417748772</c:v>
                </c:pt>
                <c:pt idx="2597">
                  <c:v>84.687853847786215</c:v>
                </c:pt>
                <c:pt idx="2598">
                  <c:v>84.610391719770078</c:v>
                </c:pt>
                <c:pt idx="2599">
                  <c:v>84.530552243099393</c:v>
                </c:pt>
                <c:pt idx="2600">
                  <c:v>84.448295980385353</c:v>
                </c:pt>
                <c:pt idx="2601">
                  <c:v>84.363582840284138</c:v>
                </c:pt>
                <c:pt idx="2602">
                  <c:v>84.276372070560399</c:v>
                </c:pt>
                <c:pt idx="2603">
                  <c:v>84.186622251407528</c:v>
                </c:pt>
                <c:pt idx="2604">
                  <c:v>84.094291289049693</c:v>
                </c:pt>
                <c:pt idx="2605">
                  <c:v>83.999336409665119</c:v>
                </c:pt>
                <c:pt idx="2606">
                  <c:v>83.901714153652392</c:v>
                </c:pt>
                <c:pt idx="2607">
                  <c:v>83.801380370291724</c:v>
                </c:pt>
                <c:pt idx="2608">
                  <c:v>83.698290212818762</c:v>
                </c:pt>
                <c:pt idx="2609">
                  <c:v>83.592398133968913</c:v>
                </c:pt>
                <c:pt idx="2610">
                  <c:v>83.483657882024545</c:v>
                </c:pt>
                <c:pt idx="2611">
                  <c:v>83.372022497410015</c:v>
                </c:pt>
                <c:pt idx="2612">
                  <c:v>83.25744430989154</c:v>
                </c:pt>
                <c:pt idx="2613">
                  <c:v>83.139874936418124</c:v>
                </c:pt>
                <c:pt idx="2614">
                  <c:v>83.019265279670677</c:v>
                </c:pt>
                <c:pt idx="2615">
                  <c:v>82.895565527368248</c:v>
                </c:pt>
                <c:pt idx="2616">
                  <c:v>82.768725152389493</c:v>
                </c:pt>
                <c:pt idx="2617">
                  <c:v>82.638692913784169</c:v>
                </c:pt>
                <c:pt idx="2618">
                  <c:v>82.505416858722313</c:v>
                </c:pt>
                <c:pt idx="2619">
                  <c:v>82.368844325471201</c:v>
                </c:pt>
                <c:pt idx="2620">
                  <c:v>82.228921947457593</c:v>
                </c:pt>
                <c:pt idx="2621">
                  <c:v>82.08559565850527</c:v>
                </c:pt>
                <c:pt idx="2622">
                  <c:v>81.93881069931777</c:v>
                </c:pt>
                <c:pt idx="2623">
                  <c:v>81.788511625304537</c:v>
                </c:pt>
                <c:pt idx="2624">
                  <c:v>81.634642315828017</c:v>
                </c:pt>
                <c:pt idx="2625">
                  <c:v>81.477145984975479</c:v>
                </c:pt>
                <c:pt idx="2626">
                  <c:v>81.315965193947278</c:v>
                </c:pt>
                <c:pt idx="2627">
                  <c:v>81.151041865169205</c:v>
                </c:pt>
                <c:pt idx="2628">
                  <c:v>80.982317298232445</c:v>
                </c:pt>
                <c:pt idx="2629">
                  <c:v>80.809732187773776</c:v>
                </c:pt>
                <c:pt idx="2630">
                  <c:v>80.633226643416819</c:v>
                </c:pt>
                <c:pt idx="2631">
                  <c:v>80.452740211889392</c:v>
                </c:pt>
                <c:pt idx="2632">
                  <c:v>80.268211901444133</c:v>
                </c:pt>
                <c:pt idx="2633">
                  <c:v>80.079580208719108</c:v>
                </c:pt>
                <c:pt idx="2634">
                  <c:v>79.886783148163133</c:v>
                </c:pt>
                <c:pt idx="2635">
                  <c:v>79.689758284172385</c:v>
                </c:pt>
                <c:pt idx="2636">
                  <c:v>79.488442766079814</c:v>
                </c:pt>
                <c:pt idx="2637">
                  <c:v>79.282773366144994</c:v>
                </c:pt>
                <c:pt idx="2638">
                  <c:v>79.072686520695626</c:v>
                </c:pt>
                <c:pt idx="2639">
                  <c:v>78.858118374578623</c:v>
                </c:pt>
                <c:pt idx="2640">
                  <c:v>78.639004829075361</c:v>
                </c:pt>
                <c:pt idx="2641">
                  <c:v>78.415281593446778</c:v>
                </c:pt>
                <c:pt idx="2642">
                  <c:v>78.18688424027043</c:v>
                </c:pt>
                <c:pt idx="2643">
                  <c:v>77.953748264737925</c:v>
                </c:pt>
                <c:pt idx="2644">
                  <c:v>77.715809148076019</c:v>
                </c:pt>
                <c:pt idx="2645">
                  <c:v>77.473002425266344</c:v>
                </c:pt>
                <c:pt idx="2646">
                  <c:v>77.225263757226543</c:v>
                </c:pt>
                <c:pt idx="2647">
                  <c:v>76.972529007625681</c:v>
                </c:pt>
                <c:pt idx="2648">
                  <c:v>76.714734324493875</c:v>
                </c:pt>
                <c:pt idx="2649">
                  <c:v>76.451816226793682</c:v>
                </c:pt>
                <c:pt idx="2650">
                  <c:v>76.183711696114571</c:v>
                </c:pt>
                <c:pt idx="2651">
                  <c:v>75.910358273634856</c:v>
                </c:pt>
                <c:pt idx="2652">
                  <c:v>75.631694162507358</c:v>
                </c:pt>
                <c:pt idx="2653">
                  <c:v>75.347658335806472</c:v>
                </c:pt>
                <c:pt idx="2654">
                  <c:v>75.0581906501574</c:v>
                </c:pt>
                <c:pt idx="2655">
                  <c:v>74.763231965174811</c:v>
                </c:pt>
                <c:pt idx="2656">
                  <c:v>74.462724268804919</c:v>
                </c:pt>
                <c:pt idx="2657">
                  <c:v>74.156610808669015</c:v>
                </c:pt>
                <c:pt idx="2658">
                  <c:v>73.844836229465741</c:v>
                </c:pt>
                <c:pt idx="2659">
                  <c:v>73.527346716487983</c:v>
                </c:pt>
                <c:pt idx="2660">
                  <c:v>73.204090145281782</c:v>
                </c:pt>
                <c:pt idx="2661">
                  <c:v>72.875016237440889</c:v>
                </c:pt>
                <c:pt idx="2662">
                  <c:v>72.540076722515778</c:v>
                </c:pt>
                <c:pt idx="2663">
                  <c:v>72.199225505972009</c:v>
                </c:pt>
                <c:pt idx="2664">
                  <c:v>71.852418843112105</c:v>
                </c:pt>
                <c:pt idx="2665">
                  <c:v>71.499615518821457</c:v>
                </c:pt>
                <c:pt idx="2666">
                  <c:v>71.140777032972679</c:v>
                </c:pt>
                <c:pt idx="2667">
                  <c:v>70.775867791278131</c:v>
                </c:pt>
                <c:pt idx="2668">
                  <c:v>70.404855301321419</c:v>
                </c:pt>
                <c:pt idx="2669">
                  <c:v>70.027710373466363</c:v>
                </c:pt>
                <c:pt idx="2670">
                  <c:v>69.644407326273949</c:v>
                </c:pt>
                <c:pt idx="2671">
                  <c:v>69.25492419601872</c:v>
                </c:pt>
                <c:pt idx="2672">
                  <c:v>68.859242949819986</c:v>
                </c:pt>
                <c:pt idx="2673">
                  <c:v>68.457349701854554</c:v>
                </c:pt>
                <c:pt idx="2674">
                  <c:v>68.049234932064067</c:v>
                </c:pt>
                <c:pt idx="2675">
                  <c:v>67.634893706667654</c:v>
                </c:pt>
                <c:pt idx="2676">
                  <c:v>67.214325899779965</c:v>
                </c:pt>
                <c:pt idx="2677">
                  <c:v>66.787536415319138</c:v>
                </c:pt>
                <c:pt idx="2678">
                  <c:v>66.354535408347289</c:v>
                </c:pt>
                <c:pt idx="2679">
                  <c:v>65.915338504913038</c:v>
                </c:pt>
                <c:pt idx="2680">
                  <c:v>65.469967019393223</c:v>
                </c:pt>
                <c:pt idx="2681">
                  <c:v>65.018448168278567</c:v>
                </c:pt>
                <c:pt idx="2682">
                  <c:v>64.560815279273612</c:v>
                </c:pt>
                <c:pt idx="2683">
                  <c:v>64.097107994515511</c:v>
                </c:pt>
                <c:pt idx="2684">
                  <c:v>63.62737246669333</c:v>
                </c:pt>
                <c:pt idx="2685">
                  <c:v>63.151661546753886</c:v>
                </c:pt>
                <c:pt idx="2686">
                  <c:v>62.670034961871039</c:v>
                </c:pt>
                <c:pt idx="2687">
                  <c:v>62.182559482298672</c:v>
                </c:pt>
                <c:pt idx="2688">
                  <c:v>61.689309075714419</c:v>
                </c:pt>
                <c:pt idx="2689">
                  <c:v>61.190365047625377</c:v>
                </c:pt>
                <c:pt idx="2690">
                  <c:v>60.685816166405928</c:v>
                </c:pt>
                <c:pt idx="2691">
                  <c:v>60.175758771543983</c:v>
                </c:pt>
                <c:pt idx="2692">
                  <c:v>59.660296863676678</c:v>
                </c:pt>
                <c:pt idx="2693">
                  <c:v>59.139542175037533</c:v>
                </c:pt>
                <c:pt idx="2694">
                  <c:v>58.613614218955504</c:v>
                </c:pt>
                <c:pt idx="2695">
                  <c:v>58.082640317143301</c:v>
                </c:pt>
                <c:pt idx="2696">
                  <c:v>57.546755603525085</c:v>
                </c:pt>
                <c:pt idx="2697">
                  <c:v>57.006103003508898</c:v>
                </c:pt>
                <c:pt idx="2698">
                  <c:v>56.460833187644397</c:v>
                </c:pt>
                <c:pt idx="2699">
                  <c:v>55.911104498790394</c:v>
                </c:pt>
                <c:pt idx="2700">
                  <c:v>55.357082851979442</c:v>
                </c:pt>
                <c:pt idx="2701">
                  <c:v>54.798941606386734</c:v>
                </c:pt>
                <c:pt idx="2702">
                  <c:v>54.236861408911352</c:v>
                </c:pt>
                <c:pt idx="2703">
                  <c:v>53.671030009089051</c:v>
                </c:pt>
                <c:pt idx="2704">
                  <c:v>53.101642045239757</c:v>
                </c:pt>
                <c:pt idx="2705">
                  <c:v>52.528898801905328</c:v>
                </c:pt>
                <c:pt idx="2706">
                  <c:v>51.95300793892531</c:v>
                </c:pt>
                <c:pt idx="2707">
                  <c:v>51.374183192604136</c:v>
                </c:pt>
                <c:pt idx="2708">
                  <c:v>50.792644049707206</c:v>
                </c:pt>
                <c:pt idx="2709">
                  <c:v>50.20861539522943</c:v>
                </c:pt>
                <c:pt idx="2710">
                  <c:v>49.622327135046675</c:v>
                </c:pt>
                <c:pt idx="2711">
                  <c:v>49.034013794854076</c:v>
                </c:pt>
                <c:pt idx="2712">
                  <c:v>48.443914096894559</c:v>
                </c:pt>
                <c:pt idx="2713">
                  <c:v>47.852270516266429</c:v>
                </c:pt>
                <c:pt idx="2714">
                  <c:v>47.259328818735639</c:v>
                </c:pt>
                <c:pt idx="2715">
                  <c:v>46.665337582141007</c:v>
                </c:pt>
                <c:pt idx="2716">
                  <c:v>46.07054770364843</c:v>
                </c:pt>
                <c:pt idx="2717">
                  <c:v>45.475211895246446</c:v>
                </c:pt>
                <c:pt idx="2718">
                  <c:v>44.879584169957951</c:v>
                </c:pt>
                <c:pt idx="2719">
                  <c:v>44.283919321356109</c:v>
                </c:pt>
                <c:pt idx="2720">
                  <c:v>43.688472399032548</c:v>
                </c:pt>
                <c:pt idx="2721">
                  <c:v>43.093498182686375</c:v>
                </c:pt>
                <c:pt idx="2722">
                  <c:v>42.499250657541666</c:v>
                </c:pt>
                <c:pt idx="2723">
                  <c:v>41.905982493764498</c:v>
                </c:pt>
                <c:pt idx="2724">
                  <c:v>41.313944532537192</c:v>
                </c:pt>
                <c:pt idx="2725">
                  <c:v>40.723385281352563</c:v>
                </c:pt>
                <c:pt idx="2726">
                  <c:v>40.13455042104323</c:v>
                </c:pt>
                <c:pt idx="2727">
                  <c:v>39.547682326905004</c:v>
                </c:pt>
                <c:pt idx="2728">
                  <c:v>38.963019606193285</c:v>
                </c:pt>
                <c:pt idx="2729">
                  <c:v>38.380796654075482</c:v>
                </c:pt>
                <c:pt idx="2730">
                  <c:v>37.801243229985829</c:v>
                </c:pt>
                <c:pt idx="2731">
                  <c:v>37.224584056133011</c:v>
                </c:pt>
                <c:pt idx="2732">
                  <c:v>36.651038439725767</c:v>
                </c:pt>
                <c:pt idx="2733">
                  <c:v>36.080819920269818</c:v>
                </c:pt>
                <c:pt idx="2734">
                  <c:v>35.514135943084966</c:v>
                </c:pt>
                <c:pt idx="2735">
                  <c:v>34.951187559986977</c:v>
                </c:pt>
                <c:pt idx="2736">
                  <c:v>34.39216915784661</c:v>
                </c:pt>
                <c:pt idx="2737">
                  <c:v>33.837268215530344</c:v>
                </c:pt>
                <c:pt idx="2738">
                  <c:v>33.286665089531226</c:v>
                </c:pt>
                <c:pt idx="2739">
                  <c:v>32.740532828369027</c:v>
                </c:pt>
                <c:pt idx="2740">
                  <c:v>32.199037015677902</c:v>
                </c:pt>
                <c:pt idx="2741">
                  <c:v>31.662335641667255</c:v>
                </c:pt>
                <c:pt idx="2742">
                  <c:v>31.130579002519482</c:v>
                </c:pt>
                <c:pt idx="2743">
                  <c:v>30.60390962706964</c:v>
                </c:pt>
                <c:pt idx="2744">
                  <c:v>30.082462230036271</c:v>
                </c:pt>
                <c:pt idx="2745">
                  <c:v>29.566363690841058</c:v>
                </c:pt>
                <c:pt idx="2746">
                  <c:v>29.055733057045387</c:v>
                </c:pt>
                <c:pt idx="2747">
                  <c:v>28.550681571243757</c:v>
                </c:pt>
                <c:pt idx="2748">
                  <c:v>28.051312720211342</c:v>
                </c:pt>
                <c:pt idx="2749">
                  <c:v>27.557722305010856</c:v>
                </c:pt>
                <c:pt idx="2750">
                  <c:v>27.069998530728697</c:v>
                </c:pt>
                <c:pt idx="2751">
                  <c:v>26.588222114441464</c:v>
                </c:pt>
                <c:pt idx="2752">
                  <c:v>26.112466410005283</c:v>
                </c:pt>
                <c:pt idx="2753">
                  <c:v>25.642797548242356</c:v>
                </c:pt>
                <c:pt idx="2754">
                  <c:v>25.179274591093161</c:v>
                </c:pt>
                <c:pt idx="2755">
                  <c:v>24.721949698301898</c:v>
                </c:pt>
                <c:pt idx="2756">
                  <c:v>24.270868305256329</c:v>
                </c:pt>
                <c:pt idx="2757">
                  <c:v>23.826069310579669</c:v>
                </c:pt>
                <c:pt idx="2758">
                  <c:v>23.387585272171549</c:v>
                </c:pt>
                <c:pt idx="2759">
                  <c:v>22.955442610365907</c:v>
                </c:pt>
                <c:pt idx="2760">
                  <c:v>22.529661817002818</c:v>
                </c:pt>
                <c:pt idx="2761">
                  <c:v>22.11025766920099</c:v>
                </c:pt>
                <c:pt idx="2762">
                  <c:v>21.697239446715713</c:v>
                </c:pt>
                <c:pt idx="2763">
                  <c:v>21.290611151813494</c:v>
                </c:pt>
                <c:pt idx="2764">
                  <c:v>20.890371730665748</c:v>
                </c:pt>
                <c:pt idx="2765">
                  <c:v>20.496515295332728</c:v>
                </c:pt>
                <c:pt idx="2766">
                  <c:v>20.109031345462512</c:v>
                </c:pt>
                <c:pt idx="2767">
                  <c:v>19.727904988918169</c:v>
                </c:pt>
                <c:pt idx="2768">
                  <c:v>19.353117160599908</c:v>
                </c:pt>
                <c:pt idx="2769">
                  <c:v>18.984644838787773</c:v>
                </c:pt>
                <c:pt idx="2770">
                  <c:v>18.622461258424153</c:v>
                </c:pt>
                <c:pt idx="2771">
                  <c:v>18.266536120781609</c:v>
                </c:pt>
                <c:pt idx="2772">
                  <c:v>17.916835799048016</c:v>
                </c:pt>
                <c:pt idx="2773">
                  <c:v>17.573323539405806</c:v>
                </c:pt>
                <c:pt idx="2774">
                  <c:v>17.235959657253574</c:v>
                </c:pt>
                <c:pt idx="2775">
                  <c:v>16.904701728238081</c:v>
                </c:pt>
                <c:pt idx="2776">
                  <c:v>16.579504773857877</c:v>
                </c:pt>
                <c:pt idx="2777">
                  <c:v>16.260321441411037</c:v>
                </c:pt>
                <c:pt idx="2778">
                  <c:v>15.947102178115358</c:v>
                </c:pt>
                <c:pt idx="2779">
                  <c:v>15.63979539927783</c:v>
                </c:pt>
                <c:pt idx="2780">
                  <c:v>15.338347650412999</c:v>
                </c:pt>
                <c:pt idx="2781">
                  <c:v>15.04270376324618</c:v>
                </c:pt>
                <c:pt idx="2782">
                  <c:v>14.752807005591336</c:v>
                </c:pt>
                <c:pt idx="2783">
                  <c:v>14.468599225074939</c:v>
                </c:pt>
                <c:pt idx="2784">
                  <c:v>14.190020986763045</c:v>
                </c:pt>
                <c:pt idx="2785">
                  <c:v>13.917011704707818</c:v>
                </c:pt>
                <c:pt idx="2786">
                  <c:v>13.649509767515241</c:v>
                </c:pt>
                <c:pt idx="2787">
                  <c:v>13.387452657990337</c:v>
                </c:pt>
                <c:pt idx="2788">
                  <c:v>13.130777066984109</c:v>
                </c:pt>
                <c:pt idx="2789">
                  <c:v>12.879419001551014</c:v>
                </c:pt>
                <c:pt idx="2790">
                  <c:v>12.63331388754176</c:v>
                </c:pt>
                <c:pt idx="2791">
                  <c:v>12.392396666781224</c:v>
                </c:pt>
                <c:pt idx="2792">
                  <c:v>12.156601888963905</c:v>
                </c:pt>
                <c:pt idx="2793">
                  <c:v>11.925863798433625</c:v>
                </c:pt>
                <c:pt idx="2794">
                  <c:v>11.700116415996661</c:v>
                </c:pt>
                <c:pt idx="2795">
                  <c:v>11.47929361593765</c:v>
                </c:pt>
                <c:pt idx="2796">
                  <c:v>11.26332919839956</c:v>
                </c:pt>
                <c:pt idx="2797">
                  <c:v>11.052156957301946</c:v>
                </c:pt>
                <c:pt idx="2798">
                  <c:v>10.845710743955181</c:v>
                </c:pt>
                <c:pt idx="2799">
                  <c:v>10.643924526552155</c:v>
                </c:pt>
                <c:pt idx="2800">
                  <c:v>10.446732445696171</c:v>
                </c:pt>
                <c:pt idx="2801">
                  <c:v>10.25406886613149</c:v>
                </c:pt>
                <c:pt idx="2802">
                  <c:v>10.065868424849782</c:v>
                </c:pt>
                <c:pt idx="2803">
                  <c:v>9.8820660757205019</c:v>
                </c:pt>
                <c:pt idx="2804">
                  <c:v>9.7025971308172814</c:v>
                </c:pt>
                <c:pt idx="2805">
                  <c:v>9.5273972985884541</c:v>
                </c:pt>
                <c:pt idx="2806">
                  <c:v>9.3564027190220713</c:v>
                </c:pt>
                <c:pt idx="2807">
                  <c:v>9.1895499959607037</c:v>
                </c:pt>
                <c:pt idx="2808">
                  <c:v>9.0267762267031344</c:v>
                </c:pt>
                <c:pt idx="2809">
                  <c:v>8.8680190290332348</c:v>
                </c:pt>
                <c:pt idx="2810">
                  <c:v>8.7132165658150882</c:v>
                </c:pt>
                <c:pt idx="2811">
                  <c:v>8.5623075672797881</c:v>
                </c:pt>
                <c:pt idx="2812">
                  <c:v>8.4152313511335706</c:v>
                </c:pt>
                <c:pt idx="2813">
                  <c:v>8.2719278406040644</c:v>
                </c:pt>
                <c:pt idx="2814">
                  <c:v>8.1323375805486933</c:v>
                </c:pt>
                <c:pt idx="2815">
                  <c:v>7.9964017517276034</c:v>
                </c:pt>
                <c:pt idx="2816">
                  <c:v>7.8640621833559123</c:v>
                </c:pt>
                <c:pt idx="2817">
                  <c:v>7.7352613640364893</c:v>
                </c:pt>
                <c:pt idx="2818">
                  <c:v>7.6099424511706388</c:v>
                </c:pt>
                <c:pt idx="2819">
                  <c:v>7.4880492789379787</c:v>
                </c:pt>
                <c:pt idx="2820">
                  <c:v>7.3695263649425158</c:v>
                </c:pt>
                <c:pt idx="2821">
                  <c:v>7.2543189156056656</c:v>
                </c:pt>
                <c:pt idx="2822">
                  <c:v>7.1423728303879557</c:v>
                </c:pt>
                <c:pt idx="2823">
                  <c:v>7.0336347049166648</c:v>
                </c:pt>
                <c:pt idx="2824">
                  <c:v>6.9280518330970153</c:v>
                </c:pt>
                <c:pt idx="2825">
                  <c:v>6.8255722082725185</c:v>
                </c:pt>
                <c:pt idx="2826">
                  <c:v>6.7261445235047574</c:v>
                </c:pt>
                <c:pt idx="2827">
                  <c:v>6.6297181710318682</c:v>
                </c:pt>
                <c:pt idx="2828">
                  <c:v>6.5362432409688438</c:v>
                </c:pt>
                <c:pt idx="2829">
                  <c:v>6.4456705193056791</c:v>
                </c:pt>
                <c:pt idx="2830">
                  <c:v>6.3579514852551711</c:v>
                </c:pt>
                <c:pt idx="2831">
                  <c:v>6.2730383080017305</c:v>
                </c:pt>
                <c:pt idx="2832">
                  <c:v>6.1908838429013144</c:v>
                </c:pt>
                <c:pt idx="2833">
                  <c:v>6.1114416271745995</c:v>
                </c:pt>
                <c:pt idx="2834">
                  <c:v>6.034665875136028</c:v>
                </c:pt>
                <c:pt idx="2835">
                  <c:v>5.9605114730013611</c:v>
                </c:pt>
                <c:pt idx="2836">
                  <c:v>5.8889339733079282</c:v>
                </c:pt>
                <c:pt idx="2837">
                  <c:v>5.8198895889877349</c:v>
                </c:pt>
                <c:pt idx="2838">
                  <c:v>5.753335187121678</c:v>
                </c:pt>
                <c:pt idx="2839">
                  <c:v>5.6892282824080667</c:v>
                </c:pt>
                <c:pt idx="2840">
                  <c:v>5.6275270303783884</c:v>
                </c:pt>
                <c:pt idx="2841">
                  <c:v>5.5681902203799609</c:v>
                </c:pt>
                <c:pt idx="2842">
                  <c:v>5.5111772683613935</c:v>
                </c:pt>
                <c:pt idx="2843">
                  <c:v>5.456448209474928</c:v>
                </c:pt>
                <c:pt idx="2844">
                  <c:v>5.4039636905255293</c:v>
                </c:pt>
                <c:pt idx="2845">
                  <c:v>5.3536849622861666</c:v>
                </c:pt>
                <c:pt idx="2846">
                  <c:v>5.3055738716936958</c:v>
                </c:pt>
                <c:pt idx="2847">
                  <c:v>5.2595928539545014</c:v>
                </c:pt>
                <c:pt idx="2848">
                  <c:v>5.2157049245647329</c:v>
                </c:pt>
                <c:pt idx="2849">
                  <c:v>5.1738736712705418</c:v>
                </c:pt>
                <c:pt idx="2850">
                  <c:v>5.1340632459796609</c:v>
                </c:pt>
                <c:pt idx="2851">
                  <c:v>5.0962383566345295</c:v>
                </c:pt>
                <c:pt idx="2852">
                  <c:v>5.0603642590681943</c:v>
                </c:pt>
                <c:pt idx="2853">
                  <c:v>5.0264067488457442</c:v>
                </c:pt>
                <c:pt idx="2854">
                  <c:v>4.994332153107905</c:v>
                </c:pt>
                <c:pt idx="2855">
                  <c:v>4.9641073224268837</c:v>
                </c:pt>
                <c:pt idx="2856">
                  <c:v>4.9356996226786407</c:v>
                </c:pt>
                <c:pt idx="2857">
                  <c:v>4.9090769269463124</c:v>
                </c:pt>
                <c:pt idx="2858">
                  <c:v>4.8842076074612635</c:v>
                </c:pt>
                <c:pt idx="2859">
                  <c:v>4.861060527581742</c:v>
                </c:pt>
                <c:pt idx="2860">
                  <c:v>4.8396050338303951</c:v>
                </c:pt>
                <c:pt idx="2861">
                  <c:v>4.8198109479823472</c:v>
                </c:pt>
                <c:pt idx="2862">
                  <c:v>4.801648559216062</c:v>
                </c:pt>
                <c:pt idx="2863">
                  <c:v>4.7850886163317341</c:v>
                </c:pt>
                <c:pt idx="2864">
                  <c:v>4.7701023200426391</c:v>
                </c:pt>
                <c:pt idx="2865">
                  <c:v>4.7566613153372828</c:v>
                </c:pt>
                <c:pt idx="2866">
                  <c:v>4.7447376839267861</c:v>
                </c:pt>
                <c:pt idx="2867">
                  <c:v>4.7343039367706012</c:v>
                </c:pt>
                <c:pt idx="2868">
                  <c:v>4.7253330066878902</c:v>
                </c:pt>
                <c:pt idx="2869">
                  <c:v>4.7177982410585173</c:v>
                </c:pt>
                <c:pt idx="2870">
                  <c:v>4.7116733946140528</c:v>
                </c:pt>
                <c:pt idx="2871">
                  <c:v>4.7069326223175381</c:v>
                </c:pt>
                <c:pt idx="2872">
                  <c:v>4.7035504723450856</c:v>
                </c:pt>
                <c:pt idx="2873">
                  <c:v>4.701501879151067</c:v>
                </c:pt>
                <c:pt idx="2874">
                  <c:v>4.7007621566434921</c:v>
                </c:pt>
                <c:pt idx="2875">
                  <c:v>4.7013069914446248</c:v>
                </c:pt>
                <c:pt idx="2876">
                  <c:v>4.703112436259147</c:v>
                </c:pt>
                <c:pt idx="2877">
                  <c:v>4.7061549033335837</c:v>
                </c:pt>
                <c:pt idx="2878">
                  <c:v>4.7104111580244421</c:v>
                </c:pt>
                <c:pt idx="2879">
                  <c:v>4.715858312455282</c:v>
                </c:pt>
                <c:pt idx="2880">
                  <c:v>4.7224738192826408</c:v>
                </c:pt>
                <c:pt idx="2881">
                  <c:v>4.7302354655562056</c:v>
                </c:pt>
                <c:pt idx="2882">
                  <c:v>4.7391213666812462</c:v>
                </c:pt>
                <c:pt idx="2883">
                  <c:v>4.7491099604794442</c:v>
                </c:pt>
                <c:pt idx="2884">
                  <c:v>4.7601800013472655</c:v>
                </c:pt>
                <c:pt idx="2885">
                  <c:v>4.7723105545180715</c:v>
                </c:pt>
                <c:pt idx="2886">
                  <c:v>4.7854809904137312</c:v>
                </c:pt>
                <c:pt idx="2887">
                  <c:v>4.7996709791025864</c:v>
                </c:pt>
                <c:pt idx="2888">
                  <c:v>4.814860484847685</c:v>
                </c:pt>
                <c:pt idx="2889">
                  <c:v>4.8310297607515054</c:v>
                </c:pt>
                <c:pt idx="2890">
                  <c:v>4.8481593434991055</c:v>
                </c:pt>
                <c:pt idx="2891">
                  <c:v>4.8662300481918521</c:v>
                </c:pt>
                <c:pt idx="2892">
                  <c:v>4.8852229632763624</c:v>
                </c:pt>
                <c:pt idx="2893">
                  <c:v>4.9051194455651626</c:v>
                </c:pt>
                <c:pt idx="2894">
                  <c:v>4.92590111534426</c:v>
                </c:pt>
                <c:pt idx="2895">
                  <c:v>4.9475498515791969</c:v>
                </c:pt>
                <c:pt idx="2896">
                  <c:v>4.9700477872014517</c:v>
                </c:pt>
                <c:pt idx="2897">
                  <c:v>4.9933773044879501</c:v>
                </c:pt>
                <c:pt idx="2898">
                  <c:v>5.0175210305257565</c:v>
                </c:pt>
                <c:pt idx="2899">
                  <c:v>5.0424618327593862</c:v>
                </c:pt>
                <c:pt idx="2900">
                  <c:v>5.0681828146268799</c:v>
                </c:pt>
                <c:pt idx="2901">
                  <c:v>5.0946673112768792</c:v>
                </c:pt>
                <c:pt idx="2902">
                  <c:v>5.1218988853667611</c:v>
                </c:pt>
                <c:pt idx="2903">
                  <c:v>5.1498613229414332</c:v>
                </c:pt>
                <c:pt idx="2904">
                  <c:v>5.1785386293925058</c:v>
                </c:pt>
                <c:pt idx="2905">
                  <c:v>5.2079150254954527</c:v>
                </c:pt>
                <c:pt idx="2906">
                  <c:v>5.2379749435229996</c:v>
                </c:pt>
                <c:pt idx="2907">
                  <c:v>5.2687030234324936</c:v>
                </c:pt>
                <c:pt idx="2908">
                  <c:v>5.3000841091338771</c:v>
                </c:pt>
                <c:pt idx="2909">
                  <c:v>5.3321032448224344</c:v>
                </c:pt>
                <c:pt idx="2910">
                  <c:v>5.3647456713898691</c:v>
                </c:pt>
                <c:pt idx="2911">
                  <c:v>5.3979968229008648</c:v>
                </c:pt>
                <c:pt idx="2912">
                  <c:v>5.4318423231465545</c:v>
                </c:pt>
                <c:pt idx="2913">
                  <c:v>5.4662679822579889</c:v>
                </c:pt>
                <c:pt idx="2914">
                  <c:v>5.501259793391398</c:v>
                </c:pt>
                <c:pt idx="2915">
                  <c:v>5.5368039294797597</c:v>
                </c:pt>
                <c:pt idx="2916">
                  <c:v>5.5728867400451065</c:v>
                </c:pt>
                <c:pt idx="2917">
                  <c:v>5.6094947480791575</c:v>
                </c:pt>
                <c:pt idx="2918">
                  <c:v>5.6466146469840055</c:v>
                </c:pt>
                <c:pt idx="2919">
                  <c:v>5.6842332975724617</c:v>
                </c:pt>
                <c:pt idx="2920">
                  <c:v>5.7223377251320642</c:v>
                </c:pt>
                <c:pt idx="2921">
                  <c:v>5.7609151165453056</c:v>
                </c:pt>
                <c:pt idx="2922">
                  <c:v>5.7999528174690056</c:v>
                </c:pt>
                <c:pt idx="2923">
                  <c:v>5.8394383295701004</c:v>
                </c:pt>
                <c:pt idx="2924">
                  <c:v>5.8793593078174524</c:v>
                </c:pt>
                <c:pt idx="2925">
                  <c:v>5.9197035578280293</c:v>
                </c:pt>
                <c:pt idx="2926">
                  <c:v>5.9604590332661189</c:v>
                </c:pt>
                <c:pt idx="2927">
                  <c:v>6.0016138332976823</c:v>
                </c:pt>
                <c:pt idx="2928">
                  <c:v>6.0431562000912606</c:v>
                </c:pt>
                <c:pt idx="2929">
                  <c:v>6.0850745163763236</c:v>
                </c:pt>
                <c:pt idx="2930">
                  <c:v>6.1273573030446755</c:v>
                </c:pt>
                <c:pt idx="2931">
                  <c:v>6.1699932168058069</c:v>
                </c:pt>
                <c:pt idx="2932">
                  <c:v>6.2129710478847926</c:v>
                </c:pt>
                <c:pt idx="2933">
                  <c:v>6.2562797177708944</c:v>
                </c:pt>
                <c:pt idx="2934">
                  <c:v>6.299908277011923</c:v>
                </c:pt>
                <c:pt idx="2935">
                  <c:v>6.3438459030503225</c:v>
                </c:pt>
                <c:pt idx="2936">
                  <c:v>6.3880818981064635</c:v>
                </c:pt>
                <c:pt idx="2937">
                  <c:v>6.432605687103063</c:v>
                </c:pt>
                <c:pt idx="2938">
                  <c:v>6.47740681563468</c:v>
                </c:pt>
                <c:pt idx="2939">
                  <c:v>6.5224749479734498</c:v>
                </c:pt>
                <c:pt idx="2940">
                  <c:v>6.5677998651215148</c:v>
                </c:pt>
                <c:pt idx="2941">
                  <c:v>6.6133714629003464</c:v>
                </c:pt>
                <c:pt idx="2942">
                  <c:v>6.6591797500773566</c:v>
                </c:pt>
                <c:pt idx="2943">
                  <c:v>6.7052148465335222</c:v>
                </c:pt>
                <c:pt idx="2944">
                  <c:v>6.7514669814696902</c:v>
                </c:pt>
                <c:pt idx="2945">
                  <c:v>6.7979264916431816</c:v>
                </c:pt>
                <c:pt idx="2946">
                  <c:v>6.844583819648733</c:v>
                </c:pt>
                <c:pt idx="2947">
                  <c:v>6.8914295122284841</c:v>
                </c:pt>
                <c:pt idx="2948">
                  <c:v>6.9384542186186025</c:v>
                </c:pt>
                <c:pt idx="2949">
                  <c:v>6.9856486889310077</c:v>
                </c:pt>
                <c:pt idx="2950">
                  <c:v>7.0330037725647685</c:v>
                </c:pt>
                <c:pt idx="2951">
                  <c:v>7.0805104166550734</c:v>
                </c:pt>
                <c:pt idx="2952">
                  <c:v>7.1281596645486047</c:v>
                </c:pt>
                <c:pt idx="2953">
                  <c:v>7.1759426543142979</c:v>
                </c:pt>
                <c:pt idx="2954">
                  <c:v>7.2238506172822099</c:v>
                </c:pt>
                <c:pt idx="2955">
                  <c:v>7.2718748766120029</c:v>
                </c:pt>
                <c:pt idx="2956">
                  <c:v>7.3200068458946816</c:v>
                </c:pt>
                <c:pt idx="2957">
                  <c:v>7.3682380277758739</c:v>
                </c:pt>
                <c:pt idx="2958">
                  <c:v>7.4165600126153493</c:v>
                </c:pt>
                <c:pt idx="2959">
                  <c:v>7.4649644771689623</c:v>
                </c:pt>
                <c:pt idx="2960">
                  <c:v>7.5134431832967437</c:v>
                </c:pt>
                <c:pt idx="2961">
                  <c:v>7.5619879767026532</c:v>
                </c:pt>
                <c:pt idx="2962">
                  <c:v>7.6105907856957344</c:v>
                </c:pt>
                <c:pt idx="2963">
                  <c:v>7.6592436199767064</c:v>
                </c:pt>
                <c:pt idx="2964">
                  <c:v>7.7079385694526081</c:v>
                </c:pt>
                <c:pt idx="2965">
                  <c:v>7.7566678030724745</c:v>
                </c:pt>
                <c:pt idx="2966">
                  <c:v>7.8054235676893882</c:v>
                </c:pt>
                <c:pt idx="2967">
                  <c:v>7.8541981869427389</c:v>
                </c:pt>
                <c:pt idx="2968">
                  <c:v>7.9029840601685919</c:v>
                </c:pt>
                <c:pt idx="2969">
                  <c:v>7.9517736613255181</c:v>
                </c:pt>
                <c:pt idx="2970">
                  <c:v>8.0005595379480781</c:v>
                </c:pt>
                <c:pt idx="2971">
                  <c:v>8.0493343101195194</c:v>
                </c:pt>
                <c:pt idx="2972">
                  <c:v>8.0980906694656767</c:v>
                </c:pt>
                <c:pt idx="2973">
                  <c:v>8.1468213781688235</c:v>
                </c:pt>
                <c:pt idx="2974">
                  <c:v>8.1955192680048867</c:v>
                </c:pt>
                <c:pt idx="2975">
                  <c:v>8.2441772393942756</c:v>
                </c:pt>
                <c:pt idx="2976">
                  <c:v>8.2927882604791421</c:v>
                </c:pt>
                <c:pt idx="2977">
                  <c:v>8.3413453662146253</c:v>
                </c:pt>
                <c:pt idx="2978">
                  <c:v>8.3898416574815826</c:v>
                </c:pt>
                <c:pt idx="2979">
                  <c:v>8.4382703002156632</c:v>
                </c:pt>
                <c:pt idx="2980">
                  <c:v>8.4866245245539176</c:v>
                </c:pt>
                <c:pt idx="2981">
                  <c:v>8.5348976240024683</c:v>
                </c:pt>
                <c:pt idx="2982">
                  <c:v>8.5830829546158327</c:v>
                </c:pt>
                <c:pt idx="2983">
                  <c:v>8.6311739341991256</c:v>
                </c:pt>
                <c:pt idx="2984">
                  <c:v>8.6791640415200675</c:v>
                </c:pt>
                <c:pt idx="2985">
                  <c:v>8.7270468155427636</c:v>
                </c:pt>
                <c:pt idx="2986">
                  <c:v>8.7748158546748414</c:v>
                </c:pt>
                <c:pt idx="2987">
                  <c:v>8.8224648160281163</c:v>
                </c:pt>
                <c:pt idx="2988">
                  <c:v>8.8699874146992954</c:v>
                </c:pt>
                <c:pt idx="2989">
                  <c:v>8.9173774230597189</c:v>
                </c:pt>
                <c:pt idx="2990">
                  <c:v>8.9646286700651387</c:v>
                </c:pt>
                <c:pt idx="2991">
                  <c:v>9.0117350405748766</c:v>
                </c:pt>
                <c:pt idx="2992">
                  <c:v>9.0586904746883761</c:v>
                </c:pt>
                <c:pt idx="2993">
                  <c:v>9.1054889670921</c:v>
                </c:pt>
                <c:pt idx="2994">
                  <c:v>9.1521245664259538</c:v>
                </c:pt>
                <c:pt idx="2995">
                  <c:v>9.1985913746524943</c:v>
                </c:pt>
                <c:pt idx="2996">
                  <c:v>9.2448835464490173</c:v>
                </c:pt>
                <c:pt idx="2997">
                  <c:v>9.2909952886076894</c:v>
                </c:pt>
                <c:pt idx="2998">
                  <c:v>9.336920859448071</c:v>
                </c:pt>
                <c:pt idx="2999">
                  <c:v>9.382654568240838</c:v>
                </c:pt>
                <c:pt idx="3000">
                  <c:v>9.4281907746452305</c:v>
                </c:pt>
                <c:pt idx="3001">
                  <c:v>9.4735238881579562</c:v>
                </c:pt>
                <c:pt idx="3002">
                  <c:v>9.5186483675711884</c:v>
                </c:pt>
                <c:pt idx="3003">
                  <c:v>9.5635587204448029</c:v>
                </c:pt>
                <c:pt idx="3004">
                  <c:v>9.6082495025854087</c:v>
                </c:pt>
                <c:pt idx="3005">
                  <c:v>9.6527153175399576</c:v>
                </c:pt>
                <c:pt idx="3006">
                  <c:v>9.696950816097285</c:v>
                </c:pt>
                <c:pt idx="3007">
                  <c:v>9.7409506958015584</c:v>
                </c:pt>
                <c:pt idx="3008">
                  <c:v>9.7847097004733996</c:v>
                </c:pt>
                <c:pt idx="3009">
                  <c:v>9.8282226197433147</c:v>
                </c:pt>
                <c:pt idx="3010">
                  <c:v>9.8714842885914607</c:v>
                </c:pt>
                <c:pt idx="3011">
                  <c:v>9.9144895869011975</c:v>
                </c:pt>
                <c:pt idx="3012">
                  <c:v>9.9572334390179833</c:v>
                </c:pt>
                <c:pt idx="3013">
                  <c:v>9.999710813317364</c:v>
                </c:pt>
                <c:pt idx="3014">
                  <c:v>10.041916721786521</c:v>
                </c:pt>
                <c:pt idx="3015">
                  <c:v>10.083846219605675</c:v>
                </c:pt>
                <c:pt idx="3016">
                  <c:v>10.125494404748025</c:v>
                </c:pt>
                <c:pt idx="3017">
                  <c:v>10.16685641758005</c:v>
                </c:pt>
                <c:pt idx="3018">
                  <c:v>10.207927440472645</c:v>
                </c:pt>
                <c:pt idx="3019">
                  <c:v>10.248702697422232</c:v>
                </c:pt>
                <c:pt idx="3020">
                  <c:v>10.289177453675393</c:v>
                </c:pt>
                <c:pt idx="3021">
                  <c:v>10.329347015365215</c:v>
                </c:pt>
                <c:pt idx="3022">
                  <c:v>10.369206729151358</c:v>
                </c:pt>
                <c:pt idx="3023">
                  <c:v>10.40875198187004</c:v>
                </c:pt>
                <c:pt idx="3024">
                  <c:v>10.447978200190732</c:v>
                </c:pt>
                <c:pt idx="3025">
                  <c:v>10.486880850277288</c:v>
                </c:pt>
                <c:pt idx="3026">
                  <c:v>10.525455437460352</c:v>
                </c:pt>
                <c:pt idx="3027">
                  <c:v>10.563697505912273</c:v>
                </c:pt>
                <c:pt idx="3028">
                  <c:v>10.60160263833049</c:v>
                </c:pt>
                <c:pt idx="3029">
                  <c:v>10.639166455626423</c:v>
                </c:pt>
                <c:pt idx="3030">
                  <c:v>10.676384616622187</c:v>
                </c:pt>
                <c:pt idx="3031">
                  <c:v>10.713252817752391</c:v>
                </c:pt>
                <c:pt idx="3032">
                  <c:v>10.749766792769606</c:v>
                </c:pt>
                <c:pt idx="3033">
                  <c:v>10.78592231246131</c:v>
                </c:pt>
                <c:pt idx="3034">
                  <c:v>10.821715184366269</c:v>
                </c:pt>
                <c:pt idx="3035">
                  <c:v>10.857141252500838</c:v>
                </c:pt>
                <c:pt idx="3036">
                  <c:v>10.892196397089037</c:v>
                </c:pt>
                <c:pt idx="3037">
                  <c:v>10.926876534298231</c:v>
                </c:pt>
                <c:pt idx="3038">
                  <c:v>10.961177615979409</c:v>
                </c:pt>
                <c:pt idx="3039">
                  <c:v>10.995095629414095</c:v>
                </c:pt>
                <c:pt idx="3040">
                  <c:v>11.028626597064971</c:v>
                </c:pt>
                <c:pt idx="3041">
                  <c:v>11.061766576332417</c:v>
                </c:pt>
                <c:pt idx="3042">
                  <c:v>11.094511659313042</c:v>
                </c:pt>
                <c:pt idx="3043">
                  <c:v>11.126857972568303</c:v>
                </c:pt>
                <c:pt idx="3044">
                  <c:v>11.158801676892722</c:v>
                </c:pt>
                <c:pt idx="3045">
                  <c:v>11.19033896708828</c:v>
                </c:pt>
                <c:pt idx="3046">
                  <c:v>11.221466071743407</c:v>
                </c:pt>
                <c:pt idx="3047">
                  <c:v>11.25217925301564</c:v>
                </c:pt>
                <c:pt idx="3048">
                  <c:v>11.28247480642176</c:v>
                </c:pt>
                <c:pt idx="3049">
                  <c:v>11.312349060624513</c:v>
                </c:pt>
                <c:pt idx="3050">
                  <c:v>11.341798377232436</c:v>
                </c:pt>
                <c:pt idx="3051">
                  <c:v>11.370819150596702</c:v>
                </c:pt>
                <c:pt idx="3052">
                  <c:v>11.399407807615091</c:v>
                </c:pt>
                <c:pt idx="3053">
                  <c:v>11.427560807538583</c:v>
                </c:pt>
                <c:pt idx="3054">
                  <c:v>11.455274641782125</c:v>
                </c:pt>
                <c:pt idx="3055">
                  <c:v>11.482545833740261</c:v>
                </c:pt>
                <c:pt idx="3056">
                  <c:v>11.509370938601137</c:v>
                </c:pt>
                <c:pt idx="3057">
                  <c:v>11.535746543171399</c:v>
                </c:pt>
                <c:pt idx="3058">
                  <c:v>11.561669265698356</c:v>
                </c:pt>
                <c:pt idx="3059">
                  <c:v>11.587135755698853</c:v>
                </c:pt>
                <c:pt idx="3060">
                  <c:v>11.612142693789593</c:v>
                </c:pt>
                <c:pt idx="3061">
                  <c:v>11.636686791519708</c:v>
                </c:pt>
                <c:pt idx="3062">
                  <c:v>11.66076479121125</c:v>
                </c:pt>
                <c:pt idx="3063">
                  <c:v>11.684373465794977</c:v>
                </c:pt>
                <c:pt idx="3064">
                  <c:v>11.707509618656729</c:v>
                </c:pt>
                <c:pt idx="3065">
                  <c:v>11.730170083481653</c:v>
                </c:pt>
                <c:pt idx="3066">
                  <c:v>11.752351724101459</c:v>
                </c:pt>
                <c:pt idx="3067">
                  <c:v>11.774051434348337</c:v>
                </c:pt>
                <c:pt idx="3068">
                  <c:v>11.795266137905912</c:v>
                </c:pt>
                <c:pt idx="3069">
                  <c:v>11.81599278816816</c:v>
                </c:pt>
                <c:pt idx="3070">
                  <c:v>11.836228368096442</c:v>
                </c:pt>
                <c:pt idx="3071">
                  <c:v>11.855969890080729</c:v>
                </c:pt>
                <c:pt idx="3072">
                  <c:v>11.875214395806154</c:v>
                </c:pt>
                <c:pt idx="3073">
                  <c:v>11.893958956114773</c:v>
                </c:pt>
                <c:pt idx="3074">
                  <c:v>11.912200670877525</c:v>
                </c:pt>
                <c:pt idx="3075">
                  <c:v>11.929936668863519</c:v>
                </c:pt>
                <c:pt idx="3076">
                  <c:v>11.947164107611371</c:v>
                </c:pt>
                <c:pt idx="3077">
                  <c:v>11.963880173307018</c:v>
                </c:pt>
                <c:pt idx="3078">
                  <c:v>11.980082080657724</c:v>
                </c:pt>
                <c:pt idx="3079">
                  <c:v>11.995767072773475</c:v>
                </c:pt>
                <c:pt idx="3080">
                  <c:v>12.010932421045425</c:v>
                </c:pt>
                <c:pt idx="3081">
                  <c:v>12.025575425031349</c:v>
                </c:pt>
                <c:pt idx="3082">
                  <c:v>12.039693412337613</c:v>
                </c:pt>
                <c:pt idx="3083">
                  <c:v>12.053283738508128</c:v>
                </c:pt>
                <c:pt idx="3084">
                  <c:v>12.066343786911432</c:v>
                </c:pt>
                <c:pt idx="3085">
                  <c:v>12.078870968629445</c:v>
                </c:pt>
                <c:pt idx="3086">
                  <c:v>12.090862722352483</c:v>
                </c:pt>
                <c:pt idx="3087">
                  <c:v>12.10231651426966</c:v>
                </c:pt>
                <c:pt idx="3088">
                  <c:v>12.113229837964866</c:v>
                </c:pt>
                <c:pt idx="3089">
                  <c:v>12.12360021431229</c:v>
                </c:pt>
                <c:pt idx="3090">
                  <c:v>12.133425191377029</c:v>
                </c:pt>
                <c:pt idx="3091">
                  <c:v>12.142702344311743</c:v>
                </c:pt>
                <c:pt idx="3092">
                  <c:v>12.151429275258948</c:v>
                </c:pt>
                <c:pt idx="3093">
                  <c:v>12.159603613252528</c:v>
                </c:pt>
                <c:pt idx="3094">
                  <c:v>12.167223014123323</c:v>
                </c:pt>
                <c:pt idx="3095">
                  <c:v>12.174285160400729</c:v>
                </c:pt>
                <c:pt idx="3096">
                  <c:v>12.180787761223002</c:v>
                </c:pt>
                <c:pt idx="3097">
                  <c:v>12.186728552241078</c:v>
                </c:pt>
                <c:pt idx="3098">
                  <c:v>12.192105295530894</c:v>
                </c:pt>
                <c:pt idx="3099">
                  <c:v>12.196915779499136</c:v>
                </c:pt>
                <c:pt idx="3100">
                  <c:v>12.201157818799686</c:v>
                </c:pt>
                <c:pt idx="3101">
                  <c:v>12.204829254240337</c:v>
                </c:pt>
                <c:pt idx="3102">
                  <c:v>12.207927952699549</c:v>
                </c:pt>
                <c:pt idx="3103">
                  <c:v>12.210451807040926</c:v>
                </c:pt>
                <c:pt idx="3104">
                  <c:v>12.212398736025307</c:v>
                </c:pt>
                <c:pt idx="3105">
                  <c:v>12.213766684231928</c:v>
                </c:pt>
                <c:pt idx="3106">
                  <c:v>12.214553621971817</c:v>
                </c:pt>
                <c:pt idx="3107">
                  <c:v>12.214757545207362</c:v>
                </c:pt>
                <c:pt idx="3108">
                  <c:v>12.214376475472932</c:v>
                </c:pt>
                <c:pt idx="3109">
                  <c:v>12.213408459793214</c:v>
                </c:pt>
                <c:pt idx="3110">
                  <c:v>12.211851570604239</c:v>
                </c:pt>
                <c:pt idx="3111">
                  <c:v>12.209703905676179</c:v>
                </c:pt>
                <c:pt idx="3112">
                  <c:v>12.206963588034853</c:v>
                </c:pt>
                <c:pt idx="3113">
                  <c:v>12.203628765886492</c:v>
                </c:pt>
                <c:pt idx="3114">
                  <c:v>12.199697612539524</c:v>
                </c:pt>
                <c:pt idx="3115">
                  <c:v>12.195168326332038</c:v>
                </c:pt>
                <c:pt idx="3116">
                  <c:v>12.190039130555846</c:v>
                </c:pt>
                <c:pt idx="3117">
                  <c:v>12.18430827338284</c:v>
                </c:pt>
                <c:pt idx="3118">
                  <c:v>12.177974027791805</c:v>
                </c:pt>
                <c:pt idx="3119">
                  <c:v>12.171034691496345</c:v>
                </c:pt>
                <c:pt idx="3120">
                  <c:v>12.163488586873058</c:v>
                </c:pt>
                <c:pt idx="3121">
                  <c:v>12.155334060889146</c:v>
                </c:pt>
                <c:pt idx="3122">
                  <c:v>12.146569485033467</c:v>
                </c:pt>
                <c:pt idx="3123">
                  <c:v>12.137193255244455</c:v>
                </c:pt>
                <c:pt idx="3124">
                  <c:v>12.127203791843158</c:v>
                </c:pt>
                <c:pt idx="3125">
                  <c:v>12.116599539459912</c:v>
                </c:pt>
                <c:pt idx="3126">
                  <c:v>12.10537896697042</c:v>
                </c:pt>
                <c:pt idx="3127">
                  <c:v>12.093540567424441</c:v>
                </c:pt>
                <c:pt idx="3128">
                  <c:v>12.081082857978828</c:v>
                </c:pt>
                <c:pt idx="3129">
                  <c:v>12.068004379831052</c:v>
                </c:pt>
                <c:pt idx="3130">
                  <c:v>12.05430369815096</c:v>
                </c:pt>
                <c:pt idx="3131">
                  <c:v>12.039979402015405</c:v>
                </c:pt>
                <c:pt idx="3132">
                  <c:v>12.025030104342363</c:v>
                </c:pt>
                <c:pt idx="3133">
                  <c:v>12.009454441823266</c:v>
                </c:pt>
                <c:pt idx="3134">
                  <c:v>11.993251074860495</c:v>
                </c:pt>
                <c:pt idx="3135">
                  <c:v>11.976418687499205</c:v>
                </c:pt>
                <c:pt idx="3136">
                  <c:v>11.958955987365385</c:v>
                </c:pt>
                <c:pt idx="3137">
                  <c:v>11.940861705600014</c:v>
                </c:pt>
                <c:pt idx="3138">
                  <c:v>11.922134596793711</c:v>
                </c:pt>
                <c:pt idx="3139">
                  <c:v>11.902773438926062</c:v>
                </c:pt>
                <c:pt idx="3140">
                  <c:v>11.88277703329851</c:v>
                </c:pt>
                <c:pt idx="3141">
                  <c:v>11.862144204473594</c:v>
                </c:pt>
                <c:pt idx="3142">
                  <c:v>11.840873800208925</c:v>
                </c:pt>
                <c:pt idx="3143">
                  <c:v>11.818964691397866</c:v>
                </c:pt>
                <c:pt idx="3144">
                  <c:v>11.796415772003485</c:v>
                </c:pt>
                <c:pt idx="3145">
                  <c:v>11.773225958997045</c:v>
                </c:pt>
                <c:pt idx="3146">
                  <c:v>11.749394192295966</c:v>
                </c:pt>
                <c:pt idx="3147">
                  <c:v>11.724919434700695</c:v>
                </c:pt>
                <c:pt idx="3148">
                  <c:v>11.699800671833714</c:v>
                </c:pt>
                <c:pt idx="3149">
                  <c:v>11.67403691207565</c:v>
                </c:pt>
                <c:pt idx="3150">
                  <c:v>11.647627186505133</c:v>
                </c:pt>
                <c:pt idx="3151">
                  <c:v>11.620570548835389</c:v>
                </c:pt>
                <c:pt idx="3152">
                  <c:v>11.592866075354209</c:v>
                </c:pt>
                <c:pt idx="3153">
                  <c:v>11.564512864859836</c:v>
                </c:pt>
                <c:pt idx="3154">
                  <c:v>11.535510038602695</c:v>
                </c:pt>
                <c:pt idx="3155">
                  <c:v>11.505856740220054</c:v>
                </c:pt>
                <c:pt idx="3156">
                  <c:v>11.475552135677106</c:v>
                </c:pt>
                <c:pt idx="3157">
                  <c:v>11.444595413204127</c:v>
                </c:pt>
                <c:pt idx="3158">
                  <c:v>11.412985783236422</c:v>
                </c:pt>
                <c:pt idx="3159">
                  <c:v>11.380722478350322</c:v>
                </c:pt>
                <c:pt idx="3160">
                  <c:v>11.347804753204173</c:v>
                </c:pt>
                <c:pt idx="3161">
                  <c:v>11.314231884475419</c:v>
                </c:pt>
                <c:pt idx="3162">
                  <c:v>11.28000317079983</c:v>
                </c:pt>
                <c:pt idx="3163">
                  <c:v>11.24511793270878</c:v>
                </c:pt>
                <c:pt idx="3164">
                  <c:v>11.209575512568847</c:v>
                </c:pt>
                <c:pt idx="3165">
                  <c:v>11.173375274519543</c:v>
                </c:pt>
                <c:pt idx="3166">
                  <c:v>11.136516604410957</c:v>
                </c:pt>
                <c:pt idx="3167">
                  <c:v>11.098998909743642</c:v>
                </c:pt>
                <c:pt idx="3168">
                  <c:v>11.060821619603502</c:v>
                </c:pt>
                <c:pt idx="3169">
                  <c:v>11.021984184604719</c:v>
                </c:pt>
                <c:pt idx="3170">
                  <c:v>10.982486076821743</c:v>
                </c:pt>
                <c:pt idx="3171">
                  <c:v>10.942326789731624</c:v>
                </c:pt>
                <c:pt idx="3172">
                  <c:v>10.901505838149518</c:v>
                </c:pt>
                <c:pt idx="3173">
                  <c:v>10.860022758166537</c:v>
                </c:pt>
                <c:pt idx="3174">
                  <c:v>10.817877107087298</c:v>
                </c:pt>
                <c:pt idx="3175">
                  <c:v>10.775068463366722</c:v>
                </c:pt>
                <c:pt idx="3176">
                  <c:v>10.731596426547242</c:v>
                </c:pt>
                <c:pt idx="3177">
                  <c:v>10.687460617196592</c:v>
                </c:pt>
                <c:pt idx="3178">
                  <c:v>10.642660676842354</c:v>
                </c:pt>
                <c:pt idx="3179">
                  <c:v>10.59719626791005</c:v>
                </c:pt>
                <c:pt idx="3180">
                  <c:v>10.551067073660334</c:v>
                </c:pt>
                <c:pt idx="3181">
                  <c:v>10.504272798122059</c:v>
                </c:pt>
                <c:pt idx="3182">
                  <c:v>10.456813166030884</c:v>
                </c:pt>
                <c:pt idx="3183">
                  <c:v>10.408687922764244</c:v>
                </c:pt>
                <c:pt idx="3184">
                  <c:v>10.359896834276384</c:v>
                </c:pt>
                <c:pt idx="3185">
                  <c:v>10.310439687034375</c:v>
                </c:pt>
                <c:pt idx="3186">
                  <c:v>10.260316287951696</c:v>
                </c:pt>
                <c:pt idx="3187">
                  <c:v>10.209526464324227</c:v>
                </c:pt>
                <c:pt idx="3188">
                  <c:v>10.158070063764995</c:v>
                </c:pt>
                <c:pt idx="3189">
                  <c:v>10.105946954137238</c:v>
                </c:pt>
                <c:pt idx="3190">
                  <c:v>10.053157023488922</c:v>
                </c:pt>
                <c:pt idx="3191">
                  <c:v>9.9997001799873146</c:v>
                </c:pt>
                <c:pt idx="3192">
                  <c:v>9.9455763518507467</c:v>
                </c:pt>
                <c:pt idx="3193">
                  <c:v>9.8907854872836083</c:v>
                </c:pt>
                <c:pt idx="3194">
                  <c:v>9.8353275544069731</c:v>
                </c:pt>
                <c:pt idx="3195">
                  <c:v>9.7792025411942802</c:v>
                </c:pt>
                <c:pt idx="3196">
                  <c:v>9.7224104554000803</c:v>
                </c:pt>
                <c:pt idx="3197">
                  <c:v>9.6649513244945524</c:v>
                </c:pt>
                <c:pt idx="3198">
                  <c:v>9.6068251955947233</c:v>
                </c:pt>
                <c:pt idx="3199">
                  <c:v>9.5480321353947772</c:v>
                </c:pt>
                <c:pt idx="3200">
                  <c:v>9.488572230097958</c:v>
                </c:pt>
                <c:pt idx="3201">
                  <c:v>9.4284455853472764</c:v>
                </c:pt>
                <c:pt idx="3202">
                  <c:v>9.3676523261552802</c:v>
                </c:pt>
                <c:pt idx="3203">
                  <c:v>9.3061925968350465</c:v>
                </c:pt>
                <c:pt idx="3204">
                  <c:v>9.2440665609280188</c:v>
                </c:pt>
                <c:pt idx="3205">
                  <c:v>9.1812744011363066</c:v>
                </c:pt>
                <c:pt idx="3206">
                  <c:v>9.117816319249016</c:v>
                </c:pt>
                <c:pt idx="3207">
                  <c:v>9.0536925360713951</c:v>
                </c:pt>
                <c:pt idx="3208">
                  <c:v>8.9889032913549727</c:v>
                </c:pt>
                <c:pt idx="3209">
                  <c:v>8.9234488437223547</c:v>
                </c:pt>
                <c:pt idx="3210">
                  <c:v>8.8573294705976764</c:v>
                </c:pt>
                <c:pt idx="3211">
                  <c:v>8.7905454681324784</c:v>
                </c:pt>
                <c:pt idx="3212">
                  <c:v>8.7230971511319524</c:v>
                </c:pt>
                <c:pt idx="3213">
                  <c:v>8.6549848529826363</c:v>
                </c:pt>
                <c:pt idx="3214">
                  <c:v>8.5862089255780631</c:v>
                </c:pt>
                <c:pt idx="3215">
                  <c:v>8.5167697392433297</c:v>
                </c:pt>
                <c:pt idx="3216">
                  <c:v>8.4466676826619675</c:v>
                </c:pt>
                <c:pt idx="3217">
                  <c:v>8.3759031628003697</c:v>
                </c:pt>
                <c:pt idx="3218">
                  <c:v>8.3044766048319048</c:v>
                </c:pt>
                <c:pt idx="3219">
                  <c:v>8.2323884520605191</c:v>
                </c:pt>
                <c:pt idx="3220">
                  <c:v>8.1596391658462437</c:v>
                </c:pt>
                <c:pt idx="3221">
                  <c:v>8.0862292255268926</c:v>
                </c:pt>
                <c:pt idx="3222">
                  <c:v>8.0121591283410112</c:v>
                </c:pt>
                <c:pt idx="3223">
                  <c:v>7.9374293893523316</c:v>
                </c:pt>
                <c:pt idx="3224">
                  <c:v>7.8620405413693675</c:v>
                </c:pt>
                <c:pt idx="3225">
                  <c:v>7.7859931348684768</c:v>
                </c:pt>
                <c:pt idx="3226">
                  <c:v>7.7092877379153038</c:v>
                </c:pt>
                <c:pt idx="3227">
                  <c:v>7.6319249360845163</c:v>
                </c:pt>
                <c:pt idx="3228">
                  <c:v>7.5539053323822145</c:v>
                </c:pt>
                <c:pt idx="3229">
                  <c:v>7.475229547164389</c:v>
                </c:pt>
                <c:pt idx="3230">
                  <c:v>7.3958982180566579</c:v>
                </c:pt>
                <c:pt idx="3231">
                  <c:v>7.3159119998757944</c:v>
                </c:pt>
                <c:pt idx="3232">
                  <c:v>7.2352715645443482</c:v>
                </c:pt>
                <c:pt idx="3233">
                  <c:v>7.1539776010143044</c:v>
                </c:pt>
                <c:pt idx="3234">
                  <c:v>7.072030815180085</c:v>
                </c:pt>
                <c:pt idx="3235">
                  <c:v>6.9894319298007019</c:v>
                </c:pt>
                <c:pt idx="3236">
                  <c:v>6.9061816844135251</c:v>
                </c:pt>
                <c:pt idx="3237">
                  <c:v>6.8222808352536219</c:v>
                </c:pt>
                <c:pt idx="3238">
                  <c:v>6.737730155167867</c:v>
                </c:pt>
                <c:pt idx="3239">
                  <c:v>6.6525304335334852</c:v>
                </c:pt>
                <c:pt idx="3240">
                  <c:v>6.5666824761713656</c:v>
                </c:pt>
                <c:pt idx="3241">
                  <c:v>6.4801871052632691</c:v>
                </c:pt>
                <c:pt idx="3242">
                  <c:v>6.3930451592657107</c:v>
                </c:pt>
                <c:pt idx="3243">
                  <c:v>6.3052574928238414</c:v>
                </c:pt>
                <c:pt idx="3244">
                  <c:v>6.2168249766872918</c:v>
                </c:pt>
                <c:pt idx="3245">
                  <c:v>6.127748497621468</c:v>
                </c:pt>
                <c:pt idx="3246">
                  <c:v>6.0380289583231104</c:v>
                </c:pt>
                <c:pt idx="3247">
                  <c:v>5.9476672773323571</c:v>
                </c:pt>
                <c:pt idx="3248">
                  <c:v>5.8566643889438126</c:v>
                </c:pt>
                <c:pt idx="3249">
                  <c:v>5.7650212431216232</c:v>
                </c:pt>
                <c:pt idx="3250">
                  <c:v>5.6727388054083576</c:v>
                </c:pt>
                <c:pt idx="3251">
                  <c:v>5.5798180568381213</c:v>
                </c:pt>
                <c:pt idx="3252">
                  <c:v>5.486259993847483</c:v>
                </c:pt>
                <c:pt idx="3253">
                  <c:v>5.3920656281854349</c:v>
                </c:pt>
                <c:pt idx="3254">
                  <c:v>5.2972359868244041</c:v>
                </c:pt>
                <c:pt idx="3255">
                  <c:v>5.2017721118691327</c:v>
                </c:pt>
                <c:pt idx="3256">
                  <c:v>5.1056750604676893</c:v>
                </c:pt>
                <c:pt idx="3257">
                  <c:v>5.0089459047201501</c:v>
                </c:pt>
                <c:pt idx="3258">
                  <c:v>4.9115857315870812</c:v>
                </c:pt>
                <c:pt idx="3259">
                  <c:v>4.8135956427989584</c:v>
                </c:pt>
                <c:pt idx="3260">
                  <c:v>4.7149767547637396</c:v>
                </c:pt>
                <c:pt idx="3261">
                  <c:v>4.6157301984752905</c:v>
                </c:pt>
                <c:pt idx="3262">
                  <c:v>4.5158571194205024</c:v>
                </c:pt>
                <c:pt idx="3263">
                  <c:v>4.4153586774863243</c:v>
                </c:pt>
                <c:pt idx="3264">
                  <c:v>4.3142360468689276</c:v>
                </c:pt>
                <c:pt idx="3265">
                  <c:v>4.2124904159774985</c:v>
                </c:pt>
                <c:pt idx="3266">
                  <c:v>4.1101229873430043</c:v>
                </c:pt>
                <c:pt idx="3267">
                  <c:v>4.0071349775223268</c:v>
                </c:pt>
                <c:pt idx="3268">
                  <c:v>3.9035276170058637</c:v>
                </c:pt>
                <c:pt idx="3269">
                  <c:v>3.7993021501218891</c:v>
                </c:pt>
                <c:pt idx="3270">
                  <c:v>3.6944598349431601</c:v>
                </c:pt>
                <c:pt idx="3271">
                  <c:v>3.5890019431910503</c:v>
                </c:pt>
                <c:pt idx="3272">
                  <c:v>3.4829297601402516</c:v>
                </c:pt>
                <c:pt idx="3273">
                  <c:v>3.3762445845230502</c:v>
                </c:pt>
                <c:pt idx="3274">
                  <c:v>3.268947728436018</c:v>
                </c:pt>
                <c:pt idx="3275">
                  <c:v>3.1610405172418439</c:v>
                </c:pt>
                <c:pt idx="3276">
                  <c:v>3.0525242894726716</c:v>
                </c:pt>
                <c:pt idx="3277">
                  <c:v>2.9434003967372746</c:v>
                </c:pt>
                <c:pt idx="3278">
                  <c:v>2.833670203620926</c:v>
                </c:pt>
                <c:pt idx="3279">
                  <c:v>2.7233350875897315</c:v>
                </c:pt>
                <c:pt idx="3280">
                  <c:v>2.6123964388958996</c:v>
                </c:pt>
                <c:pt idx="3281">
                  <c:v>2.500855660478436</c:v>
                </c:pt>
                <c:pt idx="3282">
                  <c:v>2.3887141678659418</c:v>
                </c:pt>
                <c:pt idx="3283">
                  <c:v>2.2759733890811162</c:v>
                </c:pt>
                <c:pt idx="3284">
                  <c:v>2.1626347645414512</c:v>
                </c:pt>
                <c:pt idx="3285">
                  <c:v>2.0486997469628534</c:v>
                </c:pt>
                <c:pt idx="3286">
                  <c:v>1.9341698012613904</c:v>
                </c:pt>
                <c:pt idx="3287">
                  <c:v>1.8190464044562304</c:v>
                </c:pt>
                <c:pt idx="3288">
                  <c:v>1.7033310455703656</c:v>
                </c:pt>
                <c:pt idx="3289">
                  <c:v>1.5870252255335231</c:v>
                </c:pt>
                <c:pt idx="3290">
                  <c:v>1.4701304570847356</c:v>
                </c:pt>
                <c:pt idx="3291">
                  <c:v>1.3526482646725242</c:v>
                </c:pt>
                <c:pt idx="3292">
                  <c:v>1.2345801843585491</c:v>
                </c:pt>
                <c:pt idx="3293">
                  <c:v>1.1159277637181617</c:v>
                </c:pt>
                <c:pt idx="3294">
                  <c:v>0.99669256174291831</c:v>
                </c:pt>
                <c:pt idx="3295">
                  <c:v>0.87687614874079145</c:v>
                </c:pt>
                <c:pt idx="3296">
                  <c:v>0.75648010624041717</c:v>
                </c:pt>
                <c:pt idx="3297">
                  <c:v>0.6355060268910222</c:v>
                </c:pt>
                <c:pt idx="3298">
                  <c:v>0.5139555143638006</c:v>
                </c:pt>
                <c:pt idx="3299">
                  <c:v>0.39183018325564944</c:v>
                </c:pt>
                <c:pt idx="3300">
                  <c:v>0.26913165898895386</c:v>
                </c:pt>
                <c:pt idx="3301">
                  <c:v>0.1458615777138732</c:v>
                </c:pt>
                <c:pt idx="3302">
                  <c:v>2.2021586212048305E-2</c:v>
                </c:pt>
                <c:pt idx="3303">
                  <c:v>-0.10238665820398296</c:v>
                </c:pt>
                <c:pt idx="3304">
                  <c:v>-0.22736148778759002</c:v>
                </c:pt>
                <c:pt idx="3305">
                  <c:v>-0.35290122445536554</c:v>
                </c:pt>
                <c:pt idx="3306">
                  <c:v>-0.47900417988566346</c:v>
                </c:pt>
                <c:pt idx="3307">
                  <c:v>-0.60566865561591499</c:v>
                </c:pt>
                <c:pt idx="3308">
                  <c:v>-0.73289294313954656</c:v>
                </c:pt>
                <c:pt idx="3309">
                  <c:v>-0.86067532400460323</c:v>
                </c:pt>
                <c:pt idx="3310">
                  <c:v>-0.98901406990907503</c:v>
                </c:pt>
                <c:pt idx="3311">
                  <c:v>-1.1179074427999467</c:v>
                </c:pt>
                <c:pt idx="3312">
                  <c:v>-1.2473536949688082</c:v>
                </c:pt>
                <c:pt idx="3313">
                  <c:v>-1.3773510691478634</c:v>
                </c:pt>
                <c:pt idx="3314">
                  <c:v>-1.5078977986073028</c:v>
                </c:pt>
                <c:pt idx="3315">
                  <c:v>-1.6389921072527613</c:v>
                </c:pt>
                <c:pt idx="3316">
                  <c:v>-1.7706322097170641</c:v>
                </c:pt>
                <c:pt idx="3317">
                  <c:v>-1.9028163114610663</c:v>
                </c:pt>
                <c:pt idx="3318">
                  <c:v>-2.0355426088645743</c:v>
                </c:pt>
                <c:pt idx="3319">
                  <c:v>-2.168809289324912</c:v>
                </c:pt>
                <c:pt idx="3320">
                  <c:v>-2.302614531349775</c:v>
                </c:pt>
                <c:pt idx="3321">
                  <c:v>-2.4369565046530113</c:v>
                </c:pt>
                <c:pt idx="3322">
                  <c:v>-2.5718333702474752</c:v>
                </c:pt>
                <c:pt idx="3323">
                  <c:v>-2.7072432805404674</c:v>
                </c:pt>
                <c:pt idx="3324">
                  <c:v>-2.8431843794257645</c:v>
                </c:pt>
                <c:pt idx="3325">
                  <c:v>-2.9796548023791729</c:v>
                </c:pt>
                <c:pt idx="3326">
                  <c:v>-3.1166526765483127</c:v>
                </c:pt>
                <c:pt idx="3327">
                  <c:v>-3.2541761208485696</c:v>
                </c:pt>
                <c:pt idx="3328">
                  <c:v>-3.39222324605268</c:v>
                </c:pt>
                <c:pt idx="3329">
                  <c:v>-3.5307921548825618</c:v>
                </c:pt>
                <c:pt idx="3330">
                  <c:v>-3.6698809421027363</c:v>
                </c:pt>
                <c:pt idx="3331">
                  <c:v>-3.8094876946092597</c:v>
                </c:pt>
                <c:pt idx="3332">
                  <c:v>-3.9496104915209287</c:v>
                </c:pt>
                <c:pt idx="3333">
                  <c:v>-4.0902474042693484</c:v>
                </c:pt>
                <c:pt idx="3334">
                  <c:v>-4.2313964966881485</c:v>
                </c:pt>
                <c:pt idx="3335">
                  <c:v>-4.3730558251022558</c:v>
                </c:pt>
                <c:pt idx="3336">
                  <c:v>-4.5152234384181327</c:v>
                </c:pt>
                <c:pt idx="3337">
                  <c:v>-4.6578973782084176</c:v>
                </c:pt>
                <c:pt idx="3338">
                  <c:v>-4.8010756788025901</c:v>
                </c:pt>
                <c:pt idx="3339">
                  <c:v>-4.9447563673734862</c:v>
                </c:pt>
                <c:pt idx="3340">
                  <c:v>-5.0889374640225924</c:v>
                </c:pt>
                <c:pt idx="3341">
                  <c:v>-5.2336169818684937</c:v>
                </c:pt>
                <c:pt idx="3342">
                  <c:v>-5.3787929271295809</c:v>
                </c:pt>
                <c:pt idx="3343">
                  <c:v>-5.5244632992116465</c:v>
                </c:pt>
                <c:pt idx="3344">
                  <c:v>-5.6706260907907051</c:v>
                </c:pt>
                <c:pt idx="3345">
                  <c:v>-5.8172792878972075</c:v>
                </c:pt>
                <c:pt idx="3346">
                  <c:v>-5.9644208699994863</c:v>
                </c:pt>
                <c:pt idx="3347">
                  <c:v>-6.1120488100864065</c:v>
                </c:pt>
                <c:pt idx="3348">
                  <c:v>-6.2601610747499024</c:v>
                </c:pt>
                <c:pt idx="3349">
                  <c:v>-6.408755624265325</c:v>
                </c:pt>
                <c:pt idx="3350">
                  <c:v>-6.5578304126725584</c:v>
                </c:pt>
                <c:pt idx="3351">
                  <c:v>-6.7073833878575613</c:v>
                </c:pt>
                <c:pt idx="3352">
                  <c:v>-6.8574124916299297</c:v>
                </c:pt>
                <c:pt idx="3353">
                  <c:v>-7.0079156598037571</c:v>
                </c:pt>
                <c:pt idx="3354">
                  <c:v>-7.1588908222736052</c:v>
                </c:pt>
                <c:pt idx="3355">
                  <c:v>-7.3103359030950514</c:v>
                </c:pt>
                <c:pt idx="3356">
                  <c:v>-7.4622488205586421</c:v>
                </c:pt>
                <c:pt idx="3357">
                  <c:v>-7.614627487268308</c:v>
                </c:pt>
                <c:pt idx="3358">
                  <c:v>-7.7674698102153457</c:v>
                </c:pt>
                <c:pt idx="3359">
                  <c:v>-7.9207736908551283</c:v>
                </c:pt>
                <c:pt idx="3360">
                  <c:v>-8.0745370251788131</c:v>
                </c:pt>
                <c:pt idx="3361">
                  <c:v>-8.2287577037892277</c:v>
                </c:pt>
                <c:pt idx="3362">
                  <c:v>-8.3834336119720945</c:v>
                </c:pt>
                <c:pt idx="3363">
                  <c:v>-8.5385626297675685</c:v>
                </c:pt>
                <c:pt idx="3364">
                  <c:v>-8.6941426320445601</c:v>
                </c:pt>
                <c:pt idx="3365">
                  <c:v>-8.8501714885659339</c:v>
                </c:pt>
                <c:pt idx="3366">
                  <c:v>-9.0066470640644809</c:v>
                </c:pt>
                <c:pt idx="3367">
                  <c:v>-9.1635672183071222</c:v>
                </c:pt>
                <c:pt idx="3368">
                  <c:v>-9.3209298061658501</c:v>
                </c:pt>
                <c:pt idx="3369">
                  <c:v>-9.4787326776841496</c:v>
                </c:pt>
                <c:pt idx="3370">
                  <c:v>-9.6369736781437325</c:v>
                </c:pt>
                <c:pt idx="3371">
                  <c:v>-9.7956506481320389</c:v>
                </c:pt>
                <c:pt idx="3372">
                  <c:v>-9.954761423605504</c:v>
                </c:pt>
                <c:pt idx="3373">
                  <c:v>-10.114303835954587</c:v>
                </c:pt>
                <c:pt idx="3374">
                  <c:v>-10.274275712069198</c:v>
                </c:pt>
                <c:pt idx="3375">
                  <c:v>-10.434674874398468</c:v>
                </c:pt>
                <c:pt idx="3376">
                  <c:v>-10.595499141016774</c:v>
                </c:pt>
                <c:pt idx="3377">
                  <c:v>-10.756746325680467</c:v>
                </c:pt>
                <c:pt idx="3378">
                  <c:v>-10.918414237892932</c:v>
                </c:pt>
                <c:pt idx="3379">
                  <c:v>-11.080500682962224</c:v>
                </c:pt>
                <c:pt idx="3380">
                  <c:v>-11.243003462059306</c:v>
                </c:pt>
                <c:pt idx="3381">
                  <c:v>-11.405920372278388</c:v>
                </c:pt>
                <c:pt idx="3382">
                  <c:v>-11.569249206691723</c:v>
                </c:pt>
                <c:pt idx="3383">
                  <c:v>-11.732987754408697</c:v>
                </c:pt>
                <c:pt idx="3384">
                  <c:v>-11.897133800630513</c:v>
                </c:pt>
                <c:pt idx="3385">
                  <c:v>-12.0616851267051</c:v>
                </c:pt>
                <c:pt idx="3386">
                  <c:v>-12.226639510181371</c:v>
                </c:pt>
                <c:pt idx="3387">
                  <c:v>-12.391994724863508</c:v>
                </c:pt>
                <c:pt idx="3388">
                  <c:v>-12.557748540861951</c:v>
                </c:pt>
                <c:pt idx="3389">
                  <c:v>-12.723898724647256</c:v>
                </c:pt>
                <c:pt idx="3390">
                  <c:v>-12.89044303909867</c:v>
                </c:pt>
                <c:pt idx="3391">
                  <c:v>-13.057379243557165</c:v>
                </c:pt>
                <c:pt idx="3392">
                  <c:v>-13.224705093873951</c:v>
                </c:pt>
                <c:pt idx="3393">
                  <c:v>-13.392418342456295</c:v>
                </c:pt>
                <c:pt idx="3394">
                  <c:v>-13.560516738320075</c:v>
                </c:pt>
                <c:pt idx="3395">
                  <c:v>-13.728998027134338</c:v>
                </c:pt>
                <c:pt idx="3396">
                  <c:v>-13.897859951267435</c:v>
                </c:pt>
                <c:pt idx="3397">
                  <c:v>-14.067100249833345</c:v>
                </c:pt>
                <c:pt idx="3398">
                  <c:v>-14.236716658736384</c:v>
                </c:pt>
                <c:pt idx="3399">
                  <c:v>-14.406706910714234</c:v>
                </c:pt>
                <c:pt idx="3400">
                  <c:v>-14.577068735382909</c:v>
                </c:pt>
                <c:pt idx="3401">
                  <c:v>-14.747799859278274</c:v>
                </c:pt>
                <c:pt idx="3402">
                  <c:v>-14.918898005896182</c:v>
                </c:pt>
                <c:pt idx="3403">
                  <c:v>-15.09036089573749</c:v>
                </c:pt>
                <c:pt idx="3404">
                  <c:v>-15.262186246343276</c:v>
                </c:pt>
                <c:pt idx="3405">
                  <c:v>-15.434371772338409</c:v>
                </c:pt>
                <c:pt idx="3406">
                  <c:v>-15.606915185467926</c:v>
                </c:pt>
                <c:pt idx="3407">
                  <c:v>-15.779814194635804</c:v>
                </c:pt>
                <c:pt idx="3408">
                  <c:v>-15.953066505942502</c:v>
                </c:pt>
                <c:pt idx="3409">
                  <c:v>-16.126669822719748</c:v>
                </c:pt>
                <c:pt idx="3410">
                  <c:v>-16.300621845569651</c:v>
                </c:pt>
                <c:pt idx="3411">
                  <c:v>-16.474920272396673</c:v>
                </c:pt>
                <c:pt idx="3412">
                  <c:v>-16.649562798442588</c:v>
                </c:pt>
                <c:pt idx="3413">
                  <c:v>-16.824547116322776</c:v>
                </c:pt>
                <c:pt idx="3414">
                  <c:v>-16.999870916054903</c:v>
                </c:pt>
                <c:pt idx="3415">
                  <c:v>-17.175531885095921</c:v>
                </c:pt>
                <c:pt idx="3416">
                  <c:v>-17.351527708369048</c:v>
                </c:pt>
                <c:pt idx="3417">
                  <c:v>-17.52785606829849</c:v>
                </c:pt>
                <c:pt idx="3418">
                  <c:v>-17.704514644837928</c:v>
                </c:pt>
                <c:pt idx="3419">
                  <c:v>-17.881501115501806</c:v>
                </c:pt>
                <c:pt idx="3420">
                  <c:v>-18.058813155391192</c:v>
                </c:pt>
                <c:pt idx="3421">
                  <c:v>-18.236448437225647</c:v>
                </c:pt>
                <c:pt idx="3422">
                  <c:v>-18.414404631369365</c:v>
                </c:pt>
                <c:pt idx="3423">
                  <c:v>-18.592679405857751</c:v>
                </c:pt>
                <c:pt idx="3424">
                  <c:v>-18.771270426426014</c:v>
                </c:pt>
                <c:pt idx="3425">
                  <c:v>-18.95017535653264</c:v>
                </c:pt>
                <c:pt idx="3426">
                  <c:v>-19.12939185738685</c:v>
                </c:pt>
                <c:pt idx="3427">
                  <c:v>-19.30891758797199</c:v>
                </c:pt>
                <c:pt idx="3428">
                  <c:v>-19.488750205070801</c:v>
                </c:pt>
                <c:pt idx="3429">
                  <c:v>-19.668887363288547</c:v>
                </c:pt>
                <c:pt idx="3430">
                  <c:v>-19.849326715075534</c:v>
                </c:pt>
                <c:pt idx="3431">
                  <c:v>-20.030065910751148</c:v>
                </c:pt>
                <c:pt idx="3432">
                  <c:v>-20.211102598525031</c:v>
                </c:pt>
                <c:pt idx="3433">
                  <c:v>-20.39243442451837</c:v>
                </c:pt>
                <c:pt idx="3434">
                  <c:v>-20.574059032785527</c:v>
                </c:pt>
                <c:pt idx="3435">
                  <c:v>-20.755974065334271</c:v>
                </c:pt>
                <c:pt idx="3436">
                  <c:v>-20.938177162145706</c:v>
                </c:pt>
                <c:pt idx="3437">
                  <c:v>-21.120665961194362</c:v>
                </c:pt>
                <c:pt idx="3438">
                  <c:v>-21.303438098466813</c:v>
                </c:pt>
                <c:pt idx="3439">
                  <c:v>-21.486491207980578</c:v>
                </c:pt>
                <c:pt idx="3440">
                  <c:v>-21.66982292180262</c:v>
                </c:pt>
                <c:pt idx="3441">
                  <c:v>-21.853430870065864</c:v>
                </c:pt>
                <c:pt idx="3442">
                  <c:v>-22.037312680988663</c:v>
                </c:pt>
                <c:pt idx="3443">
                  <c:v>-22.221465980889803</c:v>
                </c:pt>
                <c:pt idx="3444">
                  <c:v>-22.405888394205959</c:v>
                </c:pt>
                <c:pt idx="3445">
                  <c:v>-22.590577543508914</c:v>
                </c:pt>
                <c:pt idx="3446">
                  <c:v>-22.77553104951869</c:v>
                </c:pt>
                <c:pt idx="3447">
                  <c:v>-22.960746531122197</c:v>
                </c:pt>
                <c:pt idx="3448">
                  <c:v>-23.146221605385222</c:v>
                </c:pt>
                <c:pt idx="3449">
                  <c:v>-23.331953887570222</c:v>
                </c:pt>
                <c:pt idx="3450">
                  <c:v>-23.517940991148123</c:v>
                </c:pt>
                <c:pt idx="3451">
                  <c:v>-23.704180527814202</c:v>
                </c:pt>
                <c:pt idx="3452">
                  <c:v>-23.890670107501876</c:v>
                </c:pt>
                <c:pt idx="3453">
                  <c:v>-24.077407338394238</c:v>
                </c:pt>
                <c:pt idx="3454">
                  <c:v>-24.264389826940345</c:v>
                </c:pt>
                <c:pt idx="3455">
                  <c:v>-24.451615177866103</c:v>
                </c:pt>
                <c:pt idx="3456">
                  <c:v>-24.639080994187111</c:v>
                </c:pt>
                <c:pt idx="3457">
                  <c:v>-24.826784877221854</c:v>
                </c:pt>
                <c:pt idx="3458">
                  <c:v>-25.014724426604403</c:v>
                </c:pt>
                <c:pt idx="3459">
                  <c:v>-25.202897240294618</c:v>
                </c:pt>
                <c:pt idx="3460">
                  <c:v>-25.391300914592279</c:v>
                </c:pt>
                <c:pt idx="3461">
                  <c:v>-25.579933044146657</c:v>
                </c:pt>
                <c:pt idx="3462">
                  <c:v>-25.768791221969678</c:v>
                </c:pt>
                <c:pt idx="3463">
                  <c:v>-25.957873039445388</c:v>
                </c:pt>
                <c:pt idx="3464">
                  <c:v>-26.147176086343251</c:v>
                </c:pt>
                <c:pt idx="3465">
                  <c:v>-26.336697950826618</c:v>
                </c:pt>
                <c:pt idx="3466">
                  <c:v>-26.52643621946666</c:v>
                </c:pt>
                <c:pt idx="3467">
                  <c:v>-26.71638847724887</c:v>
                </c:pt>
                <c:pt idx="3468">
                  <c:v>-26.90655230758756</c:v>
                </c:pt>
                <c:pt idx="3469">
                  <c:v>-27.09692529233476</c:v>
                </c:pt>
                <c:pt idx="3470">
                  <c:v>-27.287505011789278</c:v>
                </c:pt>
                <c:pt idx="3471">
                  <c:v>-27.478289044709868</c:v>
                </c:pt>
                <c:pt idx="3472">
                  <c:v>-27.669274968322611</c:v>
                </c:pt>
                <c:pt idx="3473">
                  <c:v>-27.860460358332034</c:v>
                </c:pt>
                <c:pt idx="3474">
                  <c:v>-28.051842788932277</c:v>
                </c:pt>
                <c:pt idx="3475">
                  <c:v>-28.243419832815533</c:v>
                </c:pt>
                <c:pt idx="3476">
                  <c:v>-28.43518906118311</c:v>
                </c:pt>
                <c:pt idx="3477">
                  <c:v>-28.627148043753749</c:v>
                </c:pt>
                <c:pt idx="3478">
                  <c:v>-28.819294348776083</c:v>
                </c:pt>
                <c:pt idx="3479">
                  <c:v>-29.011625543035905</c:v>
                </c:pt>
                <c:pt idx="3480">
                  <c:v>-29.204139191869615</c:v>
                </c:pt>
                <c:pt idx="3481">
                  <c:v>-29.396832859168967</c:v>
                </c:pt>
                <c:pt idx="3482">
                  <c:v>-29.589704107396017</c:v>
                </c:pt>
                <c:pt idx="3483">
                  <c:v>-29.782750497591223</c:v>
                </c:pt>
                <c:pt idx="3484">
                  <c:v>-29.97596958938172</c:v>
                </c:pt>
                <c:pt idx="3485">
                  <c:v>-30.16935894099521</c:v>
                </c:pt>
                <c:pt idx="3486">
                  <c:v>-30.362916109266138</c:v>
                </c:pt>
                <c:pt idx="3487">
                  <c:v>-30.556638649648079</c:v>
                </c:pt>
                <c:pt idx="3488">
                  <c:v>-30.750524116224426</c:v>
                </c:pt>
                <c:pt idx="3489">
                  <c:v>-30.944570061717457</c:v>
                </c:pt>
                <c:pt idx="3490">
                  <c:v>-31.138774037498848</c:v>
                </c:pt>
                <c:pt idx="3491">
                  <c:v>-31.333133593600962</c:v>
                </c:pt>
                <c:pt idx="3492">
                  <c:v>-31.527646278727616</c:v>
                </c:pt>
                <c:pt idx="3493">
                  <c:v>-31.722309640262978</c:v>
                </c:pt>
                <c:pt idx="3494">
                  <c:v>-31.917121224285921</c:v>
                </c:pt>
                <c:pt idx="3495">
                  <c:v>-32.112078575576959</c:v>
                </c:pt>
                <c:pt idx="3496">
                  <c:v>-32.307179237632653</c:v>
                </c:pt>
                <c:pt idx="3497">
                  <c:v>-32.502420752674709</c:v>
                </c:pt>
                <c:pt idx="3498">
                  <c:v>-32.697800661662171</c:v>
                </c:pt>
                <c:pt idx="3499">
                  <c:v>-32.893316504304465</c:v>
                </c:pt>
                <c:pt idx="3500">
                  <c:v>-33.088965819070211</c:v>
                </c:pt>
                <c:pt idx="3501">
                  <c:v>-33.284746143200692</c:v>
                </c:pt>
                <c:pt idx="3502">
                  <c:v>-33.480655012722991</c:v>
                </c:pt>
                <c:pt idx="3503">
                  <c:v>-33.676689962459307</c:v>
                </c:pt>
                <c:pt idx="3504">
                  <c:v>-33.87284852604293</c:v>
                </c:pt>
                <c:pt idx="3505">
                  <c:v>-34.069128235928417</c:v>
                </c:pt>
                <c:pt idx="3506">
                  <c:v>-34.265526623403105</c:v>
                </c:pt>
                <c:pt idx="3507">
                  <c:v>-34.462041218604924</c:v>
                </c:pt>
                <c:pt idx="3508">
                  <c:v>-34.658669550529993</c:v>
                </c:pt>
                <c:pt idx="3509">
                  <c:v>-34.85540914704967</c:v>
                </c:pt>
                <c:pt idx="3510">
                  <c:v>-35.052257534923569</c:v>
                </c:pt>
                <c:pt idx="3511">
                  <c:v>-35.249212239811499</c:v>
                </c:pt>
                <c:pt idx="3512">
                  <c:v>-35.446270786289432</c:v>
                </c:pt>
                <c:pt idx="3513">
                  <c:v>-35.643430697862755</c:v>
                </c:pt>
                <c:pt idx="3514">
                  <c:v>-35.840689496980843</c:v>
                </c:pt>
                <c:pt idx="3515">
                  <c:v>-36.038044705052243</c:v>
                </c:pt>
                <c:pt idx="3516">
                  <c:v>-36.235493842458936</c:v>
                </c:pt>
                <c:pt idx="3517">
                  <c:v>-36.433034428571119</c:v>
                </c:pt>
                <c:pt idx="3518">
                  <c:v>-36.630663981763234</c:v>
                </c:pt>
                <c:pt idx="3519">
                  <c:v>-36.828380019430455</c:v>
                </c:pt>
                <c:pt idx="3520">
                  <c:v>-37.026180058001188</c:v>
                </c:pt>
                <c:pt idx="3521">
                  <c:v>-37.224061612957172</c:v>
                </c:pt>
                <c:pt idx="3522">
                  <c:v>-37.422022198847429</c:v>
                </c:pt>
                <c:pt idx="3523">
                  <c:v>-37.620059329304155</c:v>
                </c:pt>
                <c:pt idx="3524">
                  <c:v>-37.818170517062384</c:v>
                </c:pt>
                <c:pt idx="3525">
                  <c:v>-38.016353273972499</c:v>
                </c:pt>
                <c:pt idx="3526">
                  <c:v>-38.214605111023161</c:v>
                </c:pt>
                <c:pt idx="3527">
                  <c:v>-38.412923538353482</c:v>
                </c:pt>
                <c:pt idx="3528">
                  <c:v>-38.611306065273425</c:v>
                </c:pt>
                <c:pt idx="3529">
                  <c:v>-38.809750200281883</c:v>
                </c:pt>
                <c:pt idx="3530">
                  <c:v>-39.008253451084045</c:v>
                </c:pt>
                <c:pt idx="3531">
                  <c:v>-39.206813324610323</c:v>
                </c:pt>
                <c:pt idx="3532">
                  <c:v>-39.405427327034147</c:v>
                </c:pt>
                <c:pt idx="3533">
                  <c:v>-39.604092963791999</c:v>
                </c:pt>
                <c:pt idx="3534">
                  <c:v>-39.802807739603452</c:v>
                </c:pt>
                <c:pt idx="3535">
                  <c:v>-40.001569158487172</c:v>
                </c:pt>
                <c:pt idx="3536">
                  <c:v>-40.200374723784648</c:v>
                </c:pt>
                <c:pt idx="3537">
                  <c:v>-40.399221938177249</c:v>
                </c:pt>
                <c:pt idx="3538">
                  <c:v>-40.59810830370759</c:v>
                </c:pt>
                <c:pt idx="3539">
                  <c:v>-40.797031321800034</c:v>
                </c:pt>
                <c:pt idx="3540">
                  <c:v>-40.995988493281175</c:v>
                </c:pt>
                <c:pt idx="3541">
                  <c:v>-41.194977318399822</c:v>
                </c:pt>
                <c:pt idx="3542">
                  <c:v>-41.393995296849255</c:v>
                </c:pt>
                <c:pt idx="3543">
                  <c:v>-41.593039927789306</c:v>
                </c:pt>
                <c:pt idx="3544">
                  <c:v>-41.792108709864493</c:v>
                </c:pt>
                <c:pt idx="3545">
                  <c:v>-41.99119914122997</c:v>
                </c:pt>
                <c:pt idx="3546">
                  <c:v>-42.190308719571476</c:v>
                </c:pt>
                <c:pt idx="3547">
                  <c:v>-42.389434942127281</c:v>
                </c:pt>
                <c:pt idx="3548">
                  <c:v>-42.588575305711743</c:v>
                </c:pt>
                <c:pt idx="3549">
                  <c:v>-42.787727306737708</c:v>
                </c:pt>
                <c:pt idx="3550">
                  <c:v>-42.9868884412395</c:v>
                </c:pt>
                <c:pt idx="3551">
                  <c:v>-43.186056204895351</c:v>
                </c:pt>
                <c:pt idx="3552">
                  <c:v>-43.385228093050586</c:v>
                </c:pt>
                <c:pt idx="3553">
                  <c:v>-43.584401600744513</c:v>
                </c:pt>
                <c:pt idx="3554">
                  <c:v>-43.78357422272947</c:v>
                </c:pt>
                <c:pt idx="3555">
                  <c:v>-43.982743453497875</c:v>
                </c:pt>
                <c:pt idx="3556">
                  <c:v>-44.181906787305422</c:v>
                </c:pt>
                <c:pt idx="3557">
                  <c:v>-44.381061718195809</c:v>
                </c:pt>
                <c:pt idx="3558">
                  <c:v>-44.580205740025889</c:v>
                </c:pt>
                <c:pt idx="3559">
                  <c:v>-44.779336346489657</c:v>
                </c:pt>
                <c:pt idx="3560">
                  <c:v>-44.978451031142583</c:v>
                </c:pt>
                <c:pt idx="3561">
                  <c:v>-45.17754728742986</c:v>
                </c:pt>
                <c:pt idx="3562">
                  <c:v>-45.376622608707265</c:v>
                </c:pt>
                <c:pt idx="3563">
                  <c:v>-45.575674488271574</c:v>
                </c:pt>
                <c:pt idx="3564">
                  <c:v>-45.774700419383379</c:v>
                </c:pt>
                <c:pt idx="3565">
                  <c:v>-45.973697895292929</c:v>
                </c:pt>
                <c:pt idx="3566">
                  <c:v>-46.17266440926872</c:v>
                </c:pt>
                <c:pt idx="3567">
                  <c:v>-46.371597454620968</c:v>
                </c:pt>
                <c:pt idx="3568">
                  <c:v>-46.570494524730464</c:v>
                </c:pt>
                <c:pt idx="3569">
                  <c:v>-46.769353113073464</c:v>
                </c:pt>
                <c:pt idx="3570">
                  <c:v>-46.968170713249918</c:v>
                </c:pt>
                <c:pt idx="3571">
                  <c:v>-47.166944819010894</c:v>
                </c:pt>
                <c:pt idx="3572">
                  <c:v>-47.365672924282222</c:v>
                </c:pt>
                <c:pt idx="3573">
                  <c:v>-47.564352523197925</c:v>
                </c:pt>
                <c:pt idx="3574">
                  <c:v>-47.762981110121643</c:v>
                </c:pt>
                <c:pt idx="3575">
                  <c:v>-47.961556179678325</c:v>
                </c:pt>
                <c:pt idx="3576">
                  <c:v>-48.160075226780833</c:v>
                </c:pt>
                <c:pt idx="3577">
                  <c:v>-48.358535746658333</c:v>
                </c:pt>
                <c:pt idx="3578">
                  <c:v>-48.55693523488344</c:v>
                </c:pt>
                <c:pt idx="3579">
                  <c:v>-48.755271187401092</c:v>
                </c:pt>
                <c:pt idx="3580">
                  <c:v>-48.953541100557288</c:v>
                </c:pt>
                <c:pt idx="3581">
                  <c:v>-49.151742471128301</c:v>
                </c:pt>
                <c:pt idx="3582">
                  <c:v>-49.349872796347711</c:v>
                </c:pt>
                <c:pt idx="3583">
                  <c:v>-49.547929573936983</c:v>
                </c:pt>
                <c:pt idx="3584">
                  <c:v>-49.745910302134121</c:v>
                </c:pt>
                <c:pt idx="3585">
                  <c:v>-49.943812479720975</c:v>
                </c:pt>
                <c:pt idx="3586">
                  <c:v>-50.141633606056473</c:v>
                </c:pt>
                <c:pt idx="3587">
                  <c:v>-50.339371181102052</c:v>
                </c:pt>
                <c:pt idx="3588">
                  <c:v>-50.537022705454291</c:v>
                </c:pt>
                <c:pt idx="3589">
                  <c:v>-50.734585680372334</c:v>
                </c:pt>
                <c:pt idx="3590">
                  <c:v>-50.932057607809668</c:v>
                </c:pt>
                <c:pt idx="3591">
                  <c:v>-51.12943599044317</c:v>
                </c:pt>
                <c:pt idx="3592">
                  <c:v>-51.326718331703461</c:v>
                </c:pt>
                <c:pt idx="3593">
                  <c:v>-51.523902135804974</c:v>
                </c:pt>
                <c:pt idx="3594">
                  <c:v>-51.72098490777654</c:v>
                </c:pt>
                <c:pt idx="3595">
                  <c:v>-51.917964153492449</c:v>
                </c:pt>
                <c:pt idx="3596">
                  <c:v>-52.114837379701925</c:v>
                </c:pt>
                <c:pt idx="3597">
                  <c:v>-52.311602094061342</c:v>
                </c:pt>
                <c:pt idx="3598">
                  <c:v>-52.508255805164325</c:v>
                </c:pt>
                <c:pt idx="3599">
                  <c:v>-52.704796022573404</c:v>
                </c:pt>
                <c:pt idx="3600">
                  <c:v>-52.901220256850195</c:v>
                </c:pt>
                <c:pt idx="3601">
                  <c:v>-53.097526019587605</c:v>
                </c:pt>
                <c:pt idx="3602">
                  <c:v>-53.293710823441515</c:v>
                </c:pt>
                <c:pt idx="3603">
                  <c:v>-53.489772182162241</c:v>
                </c:pt>
                <c:pt idx="3604">
                  <c:v>-53.685707610624661</c:v>
                </c:pt>
                <c:pt idx="3605">
                  <c:v>-53.881514624863215</c:v>
                </c:pt>
                <c:pt idx="3606">
                  <c:v>-54.077190742101294</c:v>
                </c:pt>
                <c:pt idx="3607">
                  <c:v>-54.272733480785263</c:v>
                </c:pt>
                <c:pt idx="3608">
                  <c:v>-54.468140360614584</c:v>
                </c:pt>
                <c:pt idx="3609">
                  <c:v>-54.663408902576862</c:v>
                </c:pt>
                <c:pt idx="3610">
                  <c:v>-54.858536628978271</c:v>
                </c:pt>
                <c:pt idx="3611">
                  <c:v>-55.05352106347776</c:v>
                </c:pt>
                <c:pt idx="3612">
                  <c:v>-55.248359731119209</c:v>
                </c:pt>
                <c:pt idx="3613">
                  <c:v>-55.443050158364926</c:v>
                </c:pt>
                <c:pt idx="3614">
                  <c:v>-55.637589873128022</c:v>
                </c:pt>
                <c:pt idx="3615">
                  <c:v>-55.831976404807506</c:v>
                </c:pt>
                <c:pt idx="3616">
                  <c:v>-56.026207284319412</c:v>
                </c:pt>
                <c:pt idx="3617">
                  <c:v>-56.220280044131698</c:v>
                </c:pt>
                <c:pt idx="3618">
                  <c:v>-56.414192218300286</c:v>
                </c:pt>
                <c:pt idx="3619">
                  <c:v>-56.607941342497938</c:v>
                </c:pt>
                <c:pt idx="3620">
                  <c:v>-56.801524954053775</c:v>
                </c:pt>
                <c:pt idx="3621">
                  <c:v>-56.994940591984914</c:v>
                </c:pt>
                <c:pt idx="3622">
                  <c:v>-57.188185797030201</c:v>
                </c:pt>
                <c:pt idx="3623">
                  <c:v>-57.381258111687174</c:v>
                </c:pt>
                <c:pt idx="3624">
                  <c:v>-57.574155080246314</c:v>
                </c:pt>
                <c:pt idx="3625">
                  <c:v>-57.766874248825815</c:v>
                </c:pt>
                <c:pt idx="3626">
                  <c:v>-57.959413165406119</c:v>
                </c:pt>
                <c:pt idx="3627">
                  <c:v>-58.151769379867076</c:v>
                </c:pt>
                <c:pt idx="3628">
                  <c:v>-58.343940444022479</c:v>
                </c:pt>
                <c:pt idx="3629">
                  <c:v>-58.53592391165671</c:v>
                </c:pt>
                <c:pt idx="3630">
                  <c:v>-58.727717338560296</c:v>
                </c:pt>
                <c:pt idx="3631">
                  <c:v>-58.919318282566792</c:v>
                </c:pt>
                <c:pt idx="3632">
                  <c:v>-59.110724303589279</c:v>
                </c:pt>
                <c:pt idx="3633">
                  <c:v>-59.30193296365627</c:v>
                </c:pt>
                <c:pt idx="3634">
                  <c:v>-59.492941826950599</c:v>
                </c:pt>
                <c:pt idx="3635">
                  <c:v>-59.683748459844807</c:v>
                </c:pt>
                <c:pt idx="3636">
                  <c:v>-59.874350430940112</c:v>
                </c:pt>
                <c:pt idx="3637">
                  <c:v>-60.064745311103934</c:v>
                </c:pt>
                <c:pt idx="3638">
                  <c:v>-60.254930673507133</c:v>
                </c:pt>
                <c:pt idx="3639">
                  <c:v>-60.444904093663325</c:v>
                </c:pt>
                <c:pt idx="3640">
                  <c:v>-60.634663149467372</c:v>
                </c:pt>
                <c:pt idx="3641">
                  <c:v>-60.824205421233472</c:v>
                </c:pt>
                <c:pt idx="3642">
                  <c:v>-61.013528491735073</c:v>
                </c:pt>
                <c:pt idx="3643">
                  <c:v>-61.202629946244585</c:v>
                </c:pt>
                <c:pt idx="3644">
                  <c:v>-61.39150737257178</c:v>
                </c:pt>
                <c:pt idx="3645">
                  <c:v>-61.580158361106101</c:v>
                </c:pt>
                <c:pt idx="3646">
                  <c:v>-61.768580504854128</c:v>
                </c:pt>
                <c:pt idx="3647">
                  <c:v>-61.956771399483713</c:v>
                </c:pt>
                <c:pt idx="3648">
                  <c:v>-62.14472864336139</c:v>
                </c:pt>
                <c:pt idx="3649">
                  <c:v>-62.332449837597039</c:v>
                </c:pt>
                <c:pt idx="3650">
                  <c:v>-62.519932586082803</c:v>
                </c:pt>
                <c:pt idx="3651">
                  <c:v>-62.707174495537998</c:v>
                </c:pt>
                <c:pt idx="3652">
                  <c:v>-62.894173175547593</c:v>
                </c:pt>
                <c:pt idx="3653">
                  <c:v>-63.080926238609592</c:v>
                </c:pt>
                <c:pt idx="3654">
                  <c:v>-63.267431300173754</c:v>
                </c:pt>
                <c:pt idx="3655">
                  <c:v>-63.453685978688682</c:v>
                </c:pt>
                <c:pt idx="3656">
                  <c:v>-63.639687895643775</c:v>
                </c:pt>
                <c:pt idx="3657">
                  <c:v>-63.825434675613593</c:v>
                </c:pt>
                <c:pt idx="3658">
                  <c:v>-64.010923946302313</c:v>
                </c:pt>
                <c:pt idx="3659">
                  <c:v>-64.196153338591088</c:v>
                </c:pt>
                <c:pt idx="3660">
                  <c:v>-64.381120486579576</c:v>
                </c:pt>
                <c:pt idx="3661">
                  <c:v>-64.565823027635403</c:v>
                </c:pt>
                <c:pt idx="3662">
                  <c:v>-64.750258602438421</c:v>
                </c:pt>
                <c:pt idx="3663">
                  <c:v>-64.934424855027871</c:v>
                </c:pt>
                <c:pt idx="3664">
                  <c:v>-65.118319432850654</c:v>
                </c:pt>
                <c:pt idx="3665">
                  <c:v>-65.301939986807838</c:v>
                </c:pt>
                <c:pt idx="3666">
                  <c:v>-65.485284171301402</c:v>
                </c:pt>
                <c:pt idx="3667">
                  <c:v>-65.668349644286778</c:v>
                </c:pt>
                <c:pt idx="3668">
                  <c:v>-65.851134067317687</c:v>
                </c:pt>
                <c:pt idx="3669">
                  <c:v>-66.033635105598719</c:v>
                </c:pt>
                <c:pt idx="3670">
                  <c:v>-66.21585042803251</c:v>
                </c:pt>
                <c:pt idx="3671">
                  <c:v>-66.397777707273264</c:v>
                </c:pt>
                <c:pt idx="3672">
                  <c:v>-66.579414619775321</c:v>
                </c:pt>
                <c:pt idx="3673">
                  <c:v>-66.760758845845018</c:v>
                </c:pt>
                <c:pt idx="3674">
                  <c:v>-66.941808069693721</c:v>
                </c:pt>
                <c:pt idx="3675">
                  <c:v>-67.122559979489097</c:v>
                </c:pt>
                <c:pt idx="3676">
                  <c:v>-67.303012267409855</c:v>
                </c:pt>
                <c:pt idx="3677">
                  <c:v>-67.483162629696835</c:v>
                </c:pt>
                <c:pt idx="3678">
                  <c:v>-67.663008766709055</c:v>
                </c:pt>
                <c:pt idx="3679">
                  <c:v>-67.842548382976574</c:v>
                </c:pt>
                <c:pt idx="3680">
                  <c:v>-68.021779187258204</c:v>
                </c:pt>
                <c:pt idx="3681">
                  <c:v>-68.200698892595369</c:v>
                </c:pt>
                <c:pt idx="3682">
                  <c:v>-68.379305216368081</c:v>
                </c:pt>
                <c:pt idx="3683">
                  <c:v>-68.557595880352139</c:v>
                </c:pt>
                <c:pt idx="3684">
                  <c:v>-68.735568610778813</c:v>
                </c:pt>
                <c:pt idx="3685">
                  <c:v>-68.913221138388465</c:v>
                </c:pt>
                <c:pt idx="3686">
                  <c:v>-69.090551198492335</c:v>
                </c:pt>
                <c:pt idx="3687">
                  <c:v>-69.267556531032113</c:v>
                </c:pt>
                <c:pt idx="3688">
                  <c:v>-69.444234880636557</c:v>
                </c:pt>
                <c:pt idx="3689">
                  <c:v>-69.620583996685212</c:v>
                </c:pt>
                <c:pt idx="3690">
                  <c:v>-69.796601633366492</c:v>
                </c:pt>
                <c:pt idx="3691">
                  <c:v>-69.972285549742523</c:v>
                </c:pt>
                <c:pt idx="3692">
                  <c:v>-70.147633509806852</c:v>
                </c:pt>
                <c:pt idx="3693">
                  <c:v>-70.322643282551326</c:v>
                </c:pt>
                <c:pt idx="3694">
                  <c:v>-70.497312642028575</c:v>
                </c:pt>
                <c:pt idx="3695">
                  <c:v>-70.671639367413647</c:v>
                </c:pt>
                <c:pt idx="3696">
                  <c:v>-70.845621243071619</c:v>
                </c:pt>
                <c:pt idx="3697">
                  <c:v>-71.01925605862067</c:v>
                </c:pt>
                <c:pt idx="3698">
                  <c:v>-71.192541608999363</c:v>
                </c:pt>
                <c:pt idx="3699">
                  <c:v>-71.365475694532932</c:v>
                </c:pt>
                <c:pt idx="3700">
                  <c:v>-71.53805612099994</c:v>
                </c:pt>
                <c:pt idx="3701">
                  <c:v>-71.710280699700576</c:v>
                </c:pt>
                <c:pt idx="3702">
                  <c:v>-71.882147247524998</c:v>
                </c:pt>
                <c:pt idx="3703">
                  <c:v>-72.053653587021302</c:v>
                </c:pt>
                <c:pt idx="3704">
                  <c:v>-72.224797546467698</c:v>
                </c:pt>
                <c:pt idx="3705">
                  <c:v>-72.395576959940755</c:v>
                </c:pt>
                <c:pt idx="3706">
                  <c:v>-72.565989667387058</c:v>
                </c:pt>
                <c:pt idx="3707">
                  <c:v>-72.736033514695634</c:v>
                </c:pt>
                <c:pt idx="3708">
                  <c:v>-72.90570635376892</c:v>
                </c:pt>
                <c:pt idx="3709">
                  <c:v>-73.075006042596684</c:v>
                </c:pt>
                <c:pt idx="3710">
                  <c:v>-73.243930445329653</c:v>
                </c:pt>
                <c:pt idx="3711">
                  <c:v>-73.412477432353086</c:v>
                </c:pt>
                <c:pt idx="3712">
                  <c:v>-73.580644880362343</c:v>
                </c:pt>
                <c:pt idx="3713">
                  <c:v>-73.748430672438602</c:v>
                </c:pt>
                <c:pt idx="3714">
                  <c:v>-73.915832698123978</c:v>
                </c:pt>
                <c:pt idx="3715">
                  <c:v>-74.082848853500053</c:v>
                </c:pt>
                <c:pt idx="3716">
                  <c:v>-74.24947704126356</c:v>
                </c:pt>
                <c:pt idx="3717">
                  <c:v>-74.415715170806251</c:v>
                </c:pt>
                <c:pt idx="3718">
                  <c:v>-74.581561158292317</c:v>
                </c:pt>
                <c:pt idx="3719">
                  <c:v>-74.747012926739274</c:v>
                </c:pt>
                <c:pt idx="3720">
                  <c:v>-74.912068406095443</c:v>
                </c:pt>
                <c:pt idx="3721">
                  <c:v>-75.076725533324336</c:v>
                </c:pt>
                <c:pt idx="3722">
                  <c:v>-75.240982252482667</c:v>
                </c:pt>
                <c:pt idx="3723">
                  <c:v>-75.404836514804103</c:v>
                </c:pt>
                <c:pt idx="3724">
                  <c:v>-75.568286278781187</c:v>
                </c:pt>
                <c:pt idx="3725">
                  <c:v>-75.731329510249054</c:v>
                </c:pt>
                <c:pt idx="3726">
                  <c:v>-75.893964182468082</c:v>
                </c:pt>
                <c:pt idx="3727">
                  <c:v>-76.056188276210804</c:v>
                </c:pt>
                <c:pt idx="3728">
                  <c:v>-76.217999779842785</c:v>
                </c:pt>
                <c:pt idx="3729">
                  <c:v>-76.379396689412872</c:v>
                </c:pt>
                <c:pt idx="3730">
                  <c:v>-76.540377008735703</c:v>
                </c:pt>
                <c:pt idx="3731">
                  <c:v>-76.700938749481026</c:v>
                </c:pt>
                <c:pt idx="3732">
                  <c:v>-76.861079931260122</c:v>
                </c:pt>
                <c:pt idx="3733">
                  <c:v>-77.020798581712526</c:v>
                </c:pt>
                <c:pt idx="3734">
                  <c:v>-77.18009273659672</c:v>
                </c:pt>
                <c:pt idx="3735">
                  <c:v>-77.338960439878022</c:v>
                </c:pt>
                <c:pt idx="3736">
                  <c:v>-77.49739974381788</c:v>
                </c:pt>
                <c:pt idx="3737">
                  <c:v>-77.655408709065512</c:v>
                </c:pt>
                <c:pt idx="3738">
                  <c:v>-77.812985404745973</c:v>
                </c:pt>
                <c:pt idx="3739">
                  <c:v>-77.970127908555042</c:v>
                </c:pt>
                <c:pt idx="3740">
                  <c:v>-78.126834306848195</c:v>
                </c:pt>
                <c:pt idx="3741">
                  <c:v>-78.283102694733088</c:v>
                </c:pt>
                <c:pt idx="3742">
                  <c:v>-78.438931176162683</c:v>
                </c:pt>
                <c:pt idx="3743">
                  <c:v>-78.594317864030188</c:v>
                </c:pt>
                <c:pt idx="3744">
                  <c:v>-78.74926088026055</c:v>
                </c:pt>
                <c:pt idx="3745">
                  <c:v>-78.903758355904785</c:v>
                </c:pt>
                <c:pt idx="3746">
                  <c:v>-79.057808431235188</c:v>
                </c:pt>
                <c:pt idx="3747">
                  <c:v>-79.211409255842426</c:v>
                </c:pt>
                <c:pt idx="3748">
                  <c:v>-79.364558988726756</c:v>
                </c:pt>
                <c:pt idx="3749">
                  <c:v>-79.517255798398338</c:v>
                </c:pt>
                <c:pt idx="3750">
                  <c:v>-79.669497862970672</c:v>
                </c:pt>
                <c:pt idx="3751">
                  <c:v>-79.821283370258897</c:v>
                </c:pt>
                <c:pt idx="3752">
                  <c:v>-79.972610517876063</c:v>
                </c:pt>
                <c:pt idx="3753">
                  <c:v>-80.12347751333138</c:v>
                </c:pt>
                <c:pt idx="3754">
                  <c:v>-80.273882574129004</c:v>
                </c:pt>
                <c:pt idx="3755">
                  <c:v>-80.423823927864376</c:v>
                </c:pt>
                <c:pt idx="3756">
                  <c:v>-80.573299812322659</c:v>
                </c:pt>
                <c:pt idx="3757">
                  <c:v>-80.722308475581883</c:v>
                </c:pt>
                <c:pt idx="3758">
                  <c:v>-80.870848176105454</c:v>
                </c:pt>
                <c:pt idx="3759">
                  <c:v>-81.018917182848227</c:v>
                </c:pt>
                <c:pt idx="3760">
                  <c:v>-81.166513775352399</c:v>
                </c:pt>
                <c:pt idx="3761">
                  <c:v>-81.313636243848677</c:v>
                </c:pt>
                <c:pt idx="3762">
                  <c:v>-81.460282889357686</c:v>
                </c:pt>
                <c:pt idx="3763">
                  <c:v>-81.606452023788407</c:v>
                </c:pt>
                <c:pt idx="3764">
                  <c:v>-81.752141970041848</c:v>
                </c:pt>
                <c:pt idx="3765">
                  <c:v>-81.897351062108186</c:v>
                </c:pt>
                <c:pt idx="3766">
                  <c:v>-82.042077645173379</c:v>
                </c:pt>
                <c:pt idx="3767">
                  <c:v>-82.186320075716168</c:v>
                </c:pt>
                <c:pt idx="3768">
                  <c:v>-82.330076721610297</c:v>
                </c:pt>
                <c:pt idx="3769">
                  <c:v>-82.473345962228777</c:v>
                </c:pt>
                <c:pt idx="3770">
                  <c:v>-82.616126188542395</c:v>
                </c:pt>
                <c:pt idx="3771">
                  <c:v>-82.758415803224167</c:v>
                </c:pt>
                <c:pt idx="3772">
                  <c:v>-82.900213220751539</c:v>
                </c:pt>
                <c:pt idx="3773">
                  <c:v>-83.041516867506303</c:v>
                </c:pt>
                <c:pt idx="3774">
                  <c:v>-83.182325181879079</c:v>
                </c:pt>
                <c:pt idx="3775">
                  <c:v>-83.322636614368989</c:v>
                </c:pt>
                <c:pt idx="3776">
                  <c:v>-83.462449627690162</c:v>
                </c:pt>
                <c:pt idx="3777">
                  <c:v>-83.60176269686977</c:v>
                </c:pt>
                <c:pt idx="3778">
                  <c:v>-83.740574309352326</c:v>
                </c:pt>
                <c:pt idx="3779">
                  <c:v>-83.878882965102036</c:v>
                </c:pt>
                <c:pt idx="3780">
                  <c:v>-84.016687176704764</c:v>
                </c:pt>
                <c:pt idx="3781">
                  <c:v>-84.153985469468452</c:v>
                </c:pt>
                <c:pt idx="3782">
                  <c:v>-84.290776381530506</c:v>
                </c:pt>
                <c:pt idx="3783">
                  <c:v>-84.42705846395134</c:v>
                </c:pt>
                <c:pt idx="3784">
                  <c:v>-84.562830280825452</c:v>
                </c:pt>
                <c:pt idx="3785">
                  <c:v>-84.698090409375581</c:v>
                </c:pt>
                <c:pt idx="3786">
                  <c:v>-84.832837440058711</c:v>
                </c:pt>
                <c:pt idx="3787">
                  <c:v>-84.967069976666636</c:v>
                </c:pt>
                <c:pt idx="3788">
                  <c:v>-85.100786636425568</c:v>
                </c:pt>
                <c:pt idx="3789">
                  <c:v>-85.23398605009767</c:v>
                </c:pt>
                <c:pt idx="3790">
                  <c:v>-85.366666862084642</c:v>
                </c:pt>
                <c:pt idx="3791">
                  <c:v>-85.498827730523274</c:v>
                </c:pt>
                <c:pt idx="3792">
                  <c:v>-85.630467327390718</c:v>
                </c:pt>
                <c:pt idx="3793">
                  <c:v>-85.761584338599818</c:v>
                </c:pt>
                <c:pt idx="3794">
                  <c:v>-85.892177464101167</c:v>
                </c:pt>
                <c:pt idx="3795">
                  <c:v>-86.022245417983754</c:v>
                </c:pt>
                <c:pt idx="3796">
                  <c:v>-86.151786928570374</c:v>
                </c:pt>
                <c:pt idx="3797">
                  <c:v>-86.280800738518892</c:v>
                </c:pt>
                <c:pt idx="3798">
                  <c:v>-86.409285604919035</c:v>
                </c:pt>
                <c:pt idx="3799">
                  <c:v>-86.537240299390533</c:v>
                </c:pt>
                <c:pt idx="3800">
                  <c:v>-86.664663608181471</c:v>
                </c:pt>
                <c:pt idx="3801">
                  <c:v>-86.791554332262322</c:v>
                </c:pt>
              </c:numCache>
            </c:numRef>
          </c:yVal>
          <c:smooth val="0"/>
          <c:extLst>
            <c:ext xmlns:c16="http://schemas.microsoft.com/office/drawing/2014/chart" uri="{C3380CC4-5D6E-409C-BE32-E72D297353CC}">
              <c16:uniqueId val="{00000000-6423-4E7D-821C-09B8EADD5853}"/>
            </c:ext>
          </c:extLst>
        </c:ser>
        <c:dLbls>
          <c:showLegendKey val="0"/>
          <c:showVal val="0"/>
          <c:showCatName val="0"/>
          <c:showSerName val="0"/>
          <c:showPercent val="0"/>
          <c:showBubbleSize val="0"/>
        </c:dLbls>
        <c:axId val="175955968"/>
        <c:axId val="175949696"/>
      </c:scatterChart>
      <c:valAx>
        <c:axId val="17593331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947776"/>
        <c:crosses val="autoZero"/>
        <c:crossBetween val="midCat"/>
      </c:valAx>
      <c:valAx>
        <c:axId val="175947776"/>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933312"/>
        <c:crosses val="autoZero"/>
        <c:crossBetween val="midCat"/>
        <c:majorUnit val="20"/>
        <c:minorUnit val="10"/>
      </c:valAx>
      <c:valAx>
        <c:axId val="175949696"/>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crossAx val="175955968"/>
        <c:crosses val="max"/>
        <c:crossBetween val="midCat"/>
        <c:majorUnit val="45"/>
      </c:valAx>
      <c:valAx>
        <c:axId val="175955968"/>
        <c:scaling>
          <c:logBase val="10"/>
          <c:orientation val="minMax"/>
        </c:scaling>
        <c:delete val="1"/>
        <c:axPos val="b"/>
        <c:numFmt formatCode="General" sourceLinked="1"/>
        <c:majorTickMark val="out"/>
        <c:minorTickMark val="none"/>
        <c:tickLblPos val="nextTo"/>
        <c:crossAx val="175949696"/>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png"/><Relationship Id="rId4"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142</xdr:row>
          <xdr:rowOff>171450</xdr:rowOff>
        </xdr:from>
        <xdr:to>
          <xdr:col>7</xdr:col>
          <xdr:colOff>7553325</xdr:colOff>
          <xdr:row>172</xdr:row>
          <xdr:rowOff>15875</xdr:rowOff>
        </xdr:to>
        <xdr:sp macro="" textlink="">
          <xdr:nvSpPr>
            <xdr:cNvPr id="1047" name="Object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8467</xdr:colOff>
      <xdr:row>147</xdr:row>
      <xdr:rowOff>8467</xdr:rowOff>
    </xdr:from>
    <xdr:to>
      <xdr:col>4</xdr:col>
      <xdr:colOff>1096433</xdr:colOff>
      <xdr:row>168</xdr:row>
      <xdr:rowOff>148167</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793930</xdr:colOff>
      <xdr:row>39</xdr:row>
      <xdr:rowOff>170363</xdr:rowOff>
    </xdr:from>
    <xdr:to>
      <xdr:col>3</xdr:col>
      <xdr:colOff>5879373</xdr:colOff>
      <xdr:row>57</xdr:row>
      <xdr:rowOff>166280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994833</xdr:colOff>
      <xdr:row>29</xdr:row>
      <xdr:rowOff>1767416</xdr:rowOff>
    </xdr:from>
    <xdr:to>
      <xdr:col>4</xdr:col>
      <xdr:colOff>2995083</xdr:colOff>
      <xdr:row>29</xdr:row>
      <xdr:rowOff>2920999</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5433483" y="24875066"/>
          <a:ext cx="2000250" cy="1153583"/>
        </a:xfrm>
        <a:prstGeom prst="rect">
          <a:avLst/>
        </a:prstGeom>
      </xdr:spPr>
    </xdr:pic>
    <xdr:clientData/>
  </xdr:twoCellAnchor>
  <xdr:twoCellAnchor>
    <xdr:from>
      <xdr:col>4</xdr:col>
      <xdr:colOff>889000</xdr:colOff>
      <xdr:row>11</xdr:row>
      <xdr:rowOff>1493574</xdr:rowOff>
    </xdr:from>
    <xdr:to>
      <xdr:col>4</xdr:col>
      <xdr:colOff>2868930</xdr:colOff>
      <xdr:row>11</xdr:row>
      <xdr:rowOff>3647494</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27650" y="8904024"/>
          <a:ext cx="1979930" cy="2153920"/>
        </a:xfrm>
        <a:prstGeom prst="rect">
          <a:avLst/>
        </a:prstGeom>
        <a:noFill/>
        <a:ln>
          <a:noFill/>
        </a:ln>
      </xdr:spPr>
    </xdr:pic>
    <xdr:clientData/>
  </xdr:twoCellAnchor>
  <xdr:twoCellAnchor>
    <xdr:from>
      <xdr:col>4</xdr:col>
      <xdr:colOff>1322916</xdr:colOff>
      <xdr:row>28</xdr:row>
      <xdr:rowOff>2529416</xdr:rowOff>
    </xdr:from>
    <xdr:to>
      <xdr:col>4</xdr:col>
      <xdr:colOff>2590376</xdr:colOff>
      <xdr:row>28</xdr:row>
      <xdr:rowOff>3841326</xdr:rowOff>
    </xdr:to>
    <xdr:pic>
      <xdr:nvPicPr>
        <xdr:cNvPr id="4" name="Picture 3">
          <a:extLst>
            <a:ext uri="{FF2B5EF4-FFF2-40B4-BE49-F238E27FC236}">
              <a16:creationId xmlns:a16="http://schemas.microsoft.com/office/drawing/2014/main" id="{00000000-0008-0000-0400-000004000000}"/>
            </a:ext>
          </a:extLst>
        </xdr:cNvPr>
        <xdr:cNvPicPr/>
      </xdr:nvPicPr>
      <xdr:blipFill rotWithShape="1">
        <a:blip xmlns:r="http://schemas.openxmlformats.org/officeDocument/2006/relationships" r:embed="rId3"/>
        <a:srcRect l="3114"/>
        <a:stretch/>
      </xdr:blipFill>
      <xdr:spPr bwMode="auto">
        <a:xfrm>
          <a:off x="5761566" y="21674666"/>
          <a:ext cx="1267460" cy="131191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539750</xdr:colOff>
      <xdr:row>30</xdr:row>
      <xdr:rowOff>158750</xdr:rowOff>
    </xdr:from>
    <xdr:to>
      <xdr:col>4</xdr:col>
      <xdr:colOff>3275965</xdr:colOff>
      <xdr:row>30</xdr:row>
      <xdr:rowOff>1593215</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78400" y="28467050"/>
          <a:ext cx="2736215" cy="1434465"/>
        </a:xfrm>
        <a:prstGeom prst="rect">
          <a:avLst/>
        </a:prstGeom>
        <a:noFill/>
        <a:ln>
          <a:noFill/>
        </a:ln>
      </xdr:spPr>
    </xdr:pic>
    <xdr:clientData/>
  </xdr:twoCellAnchor>
  <xdr:twoCellAnchor>
    <xdr:from>
      <xdr:col>4</xdr:col>
      <xdr:colOff>931333</xdr:colOff>
      <xdr:row>31</xdr:row>
      <xdr:rowOff>846666</xdr:rowOff>
    </xdr:from>
    <xdr:to>
      <xdr:col>4</xdr:col>
      <xdr:colOff>2911263</xdr:colOff>
      <xdr:row>31</xdr:row>
      <xdr:rowOff>3000586</xdr:rowOff>
    </xdr:to>
    <xdr:pic>
      <xdr:nvPicPr>
        <xdr:cNvPr id="6" name="Picture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9983" y="30869466"/>
          <a:ext cx="1979930" cy="215392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270547/AppData/Local/Microsoft/Windows/INetCache/Content.MSO/TPS546x24A_Calculator_Checkli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atfish\TPS546x24A_Calculator_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Microsoft_Visio_2003-2010_Drawing.vsd"/></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i.com/lit/an/slva689/slva689.pdf" TargetMode="External"/><Relationship Id="rId2" Type="http://schemas.openxmlformats.org/officeDocument/2006/relationships/hyperlink" Target="http://www.ti.com/lit/an/slva689/slva689.pdf" TargetMode="External"/><Relationship Id="rId1" Type="http://schemas.openxmlformats.org/officeDocument/2006/relationships/hyperlink" Target="http://www.ti.com/lit/an/slva689/slva689.pdf"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Q146"/>
  <sheetViews>
    <sheetView tabSelected="1" zoomScale="85" zoomScaleNormal="85" workbookViewId="0">
      <pane ySplit="2" topLeftCell="A69" activePane="bottomLeft" state="frozen"/>
      <selection pane="bottomLeft" activeCell="E78" sqref="E78"/>
    </sheetView>
  </sheetViews>
  <sheetFormatPr defaultColWidth="9.140625" defaultRowHeight="14.25"/>
  <cols>
    <col min="1" max="1" width="2.85546875" style="172" customWidth="1"/>
    <col min="2" max="2" width="28.140625" style="172" customWidth="1"/>
    <col min="3" max="6" width="15.5703125" style="172" customWidth="1"/>
    <col min="7" max="7" width="10.140625" style="251" bestFit="1" customWidth="1"/>
    <col min="8" max="8" width="113.28515625" style="172" customWidth="1"/>
    <col min="9" max="9" width="13.5703125" style="172" customWidth="1"/>
    <col min="10" max="10" width="37.85546875" style="172" customWidth="1"/>
    <col min="11" max="11" width="12" style="172" customWidth="1"/>
    <col min="12" max="12" width="13.140625" style="172" customWidth="1"/>
    <col min="13" max="16384" width="9.140625" style="172"/>
  </cols>
  <sheetData>
    <row r="1" spans="2:17" ht="24" thickBot="1">
      <c r="B1" s="385" t="s">
        <v>549</v>
      </c>
      <c r="C1" s="385"/>
      <c r="D1" s="385"/>
      <c r="E1" s="385"/>
      <c r="F1" s="385"/>
      <c r="G1" s="385"/>
      <c r="H1" s="385"/>
    </row>
    <row r="2" spans="2:17" ht="26.25" thickBot="1">
      <c r="B2" s="170" t="s">
        <v>20</v>
      </c>
      <c r="C2" s="170" t="s">
        <v>550</v>
      </c>
      <c r="D2" s="170" t="s">
        <v>551</v>
      </c>
      <c r="E2" s="170" t="s">
        <v>552</v>
      </c>
      <c r="F2" s="170" t="s">
        <v>553</v>
      </c>
      <c r="G2" s="171" t="s">
        <v>210</v>
      </c>
      <c r="H2" s="170" t="s">
        <v>554</v>
      </c>
      <c r="I2" s="173">
        <f>Vout*0.98</f>
        <v>3.234</v>
      </c>
      <c r="J2" s="173">
        <f>Vout*1.02</f>
        <v>3.3659999999999997</v>
      </c>
      <c r="L2" s="174"/>
      <c r="M2" s="174"/>
      <c r="N2" s="174"/>
      <c r="O2" s="175"/>
      <c r="P2" s="174"/>
      <c r="Q2" s="174"/>
    </row>
    <row r="3" spans="2:17">
      <c r="B3" s="176" t="s">
        <v>191</v>
      </c>
      <c r="C3" s="65" t="s">
        <v>193</v>
      </c>
      <c r="D3" s="177"/>
      <c r="E3" s="66"/>
      <c r="F3" s="177"/>
      <c r="G3" s="178" t="s">
        <v>198</v>
      </c>
      <c r="H3" s="179" t="s">
        <v>191</v>
      </c>
      <c r="I3" s="173"/>
      <c r="J3" s="180" t="s">
        <v>16</v>
      </c>
      <c r="L3" s="174"/>
      <c r="M3" s="174"/>
      <c r="N3" s="174"/>
      <c r="O3" s="175"/>
      <c r="P3" s="174"/>
      <c r="Q3" s="174"/>
    </row>
    <row r="4" spans="2:17" ht="15">
      <c r="B4" s="176" t="s">
        <v>204</v>
      </c>
      <c r="D4" s="252">
        <f>VLOOKUP(C3,'Compensation References'!A2:C4,2,FALSE)</f>
        <v>40</v>
      </c>
      <c r="E4" s="66"/>
      <c r="F4" s="177"/>
      <c r="G4" s="178" t="s">
        <v>26</v>
      </c>
      <c r="H4" s="179" t="s">
        <v>199</v>
      </c>
      <c r="I4" s="173"/>
      <c r="J4" s="58" t="s">
        <v>546</v>
      </c>
      <c r="L4" s="174"/>
      <c r="M4" s="174"/>
      <c r="N4" s="174"/>
      <c r="O4" s="175"/>
      <c r="P4" s="174"/>
      <c r="Q4" s="174"/>
    </row>
    <row r="5" spans="2:17" ht="15" customHeight="1">
      <c r="B5" s="176" t="s">
        <v>182</v>
      </c>
      <c r="C5" s="65">
        <v>12</v>
      </c>
      <c r="D5" s="177"/>
      <c r="E5" s="66"/>
      <c r="F5" s="177"/>
      <c r="G5" s="178" t="s">
        <v>22</v>
      </c>
      <c r="H5" s="179" t="s">
        <v>181</v>
      </c>
      <c r="I5" s="173">
        <f>Iout/2</f>
        <v>10</v>
      </c>
      <c r="J5" s="59" t="s">
        <v>547</v>
      </c>
      <c r="L5" s="174"/>
      <c r="M5" s="174"/>
      <c r="N5" s="174"/>
      <c r="O5" s="175"/>
      <c r="P5" s="174"/>
      <c r="Q5" s="174"/>
    </row>
    <row r="6" spans="2:17" ht="15">
      <c r="B6" s="176" t="s">
        <v>23</v>
      </c>
      <c r="C6" s="65">
        <v>3.3</v>
      </c>
      <c r="D6" s="177"/>
      <c r="E6" s="66"/>
      <c r="F6" s="177"/>
      <c r="G6" s="178" t="s">
        <v>22</v>
      </c>
      <c r="H6" s="179" t="s">
        <v>24</v>
      </c>
      <c r="J6" s="60" t="s">
        <v>548</v>
      </c>
      <c r="L6" s="174"/>
      <c r="M6" s="174"/>
      <c r="N6" s="174"/>
      <c r="O6" s="175"/>
      <c r="P6" s="174"/>
      <c r="Q6" s="174"/>
    </row>
    <row r="7" spans="2:17" ht="15">
      <c r="B7" s="176" t="s">
        <v>15</v>
      </c>
      <c r="C7" s="253"/>
      <c r="D7" s="182"/>
      <c r="E7" s="65">
        <v>0.125</v>
      </c>
      <c r="F7" s="181"/>
      <c r="G7" s="178" t="s">
        <v>22</v>
      </c>
      <c r="H7" s="179" t="s">
        <v>78</v>
      </c>
      <c r="J7" s="61" t="s">
        <v>17</v>
      </c>
      <c r="L7" s="174"/>
      <c r="M7" s="174"/>
      <c r="N7" s="174"/>
      <c r="O7" s="175"/>
      <c r="P7" s="174"/>
      <c r="Q7" s="174"/>
    </row>
    <row r="8" spans="2:17" ht="15">
      <c r="B8" s="176" t="s">
        <v>170</v>
      </c>
      <c r="C8" s="66"/>
      <c r="D8" s="182"/>
      <c r="E8" s="66"/>
      <c r="F8" s="183">
        <f>VOSL*Vout</f>
        <v>0.41249999999999998</v>
      </c>
      <c r="G8" s="178" t="s">
        <v>22</v>
      </c>
      <c r="H8" s="179" t="s">
        <v>545</v>
      </c>
      <c r="J8" s="62" t="s">
        <v>18</v>
      </c>
      <c r="L8" s="174"/>
      <c r="M8" s="174"/>
      <c r="N8" s="174"/>
      <c r="O8" s="175"/>
      <c r="P8" s="174"/>
      <c r="Q8" s="174"/>
    </row>
    <row r="9" spans="2:17" ht="15">
      <c r="B9" s="176" t="s">
        <v>25</v>
      </c>
      <c r="C9" s="65">
        <v>20</v>
      </c>
      <c r="D9" s="177"/>
      <c r="E9" s="66"/>
      <c r="F9" s="177"/>
      <c r="G9" s="178" t="s">
        <v>26</v>
      </c>
      <c r="H9" s="179" t="s">
        <v>137</v>
      </c>
      <c r="J9" s="63" t="s">
        <v>19</v>
      </c>
      <c r="L9" s="174"/>
      <c r="M9" s="174"/>
      <c r="N9" s="174"/>
      <c r="O9" s="175"/>
      <c r="P9" s="174"/>
      <c r="Q9" s="174"/>
    </row>
    <row r="10" spans="2:17">
      <c r="B10" s="176" t="s">
        <v>128</v>
      </c>
      <c r="C10" s="65">
        <v>1</v>
      </c>
      <c r="D10" s="177"/>
      <c r="E10" s="66"/>
      <c r="F10" s="177"/>
      <c r="G10" s="178" t="s">
        <v>130</v>
      </c>
      <c r="H10" s="179" t="s">
        <v>129</v>
      </c>
      <c r="K10" s="174"/>
      <c r="L10" s="174"/>
      <c r="M10" s="174"/>
      <c r="N10" s="174"/>
      <c r="O10" s="175"/>
      <c r="P10" s="174"/>
      <c r="Q10" s="174"/>
    </row>
    <row r="11" spans="2:17" ht="15" thickBot="1">
      <c r="B11" s="176" t="s">
        <v>138</v>
      </c>
      <c r="C11" s="66"/>
      <c r="D11" s="184">
        <f>Iout/Phases</f>
        <v>20</v>
      </c>
      <c r="E11" s="66"/>
      <c r="F11" s="177"/>
      <c r="G11" s="178" t="s">
        <v>26</v>
      </c>
      <c r="H11" s="179" t="s">
        <v>200</v>
      </c>
      <c r="K11" s="174"/>
      <c r="L11" s="174"/>
      <c r="M11" s="174"/>
      <c r="N11" s="174"/>
      <c r="O11" s="175"/>
      <c r="P11" s="174"/>
      <c r="Q11" s="174"/>
    </row>
    <row r="12" spans="2:17" ht="15" customHeight="1">
      <c r="B12" s="176" t="s">
        <v>27</v>
      </c>
      <c r="C12" s="65">
        <v>6.6</v>
      </c>
      <c r="D12" s="177"/>
      <c r="E12" s="66"/>
      <c r="F12" s="177"/>
      <c r="G12" s="178" t="s">
        <v>26</v>
      </c>
      <c r="H12" s="179" t="s">
        <v>28</v>
      </c>
      <c r="J12" s="386" t="s">
        <v>205</v>
      </c>
      <c r="K12" s="174"/>
      <c r="L12" s="174"/>
      <c r="M12" s="174"/>
      <c r="N12" s="174"/>
      <c r="O12" s="175"/>
      <c r="P12" s="174"/>
      <c r="Q12" s="174"/>
    </row>
    <row r="13" spans="2:17">
      <c r="B13" s="176" t="s">
        <v>29</v>
      </c>
      <c r="C13" s="65">
        <v>99</v>
      </c>
      <c r="D13" s="177"/>
      <c r="E13" s="66"/>
      <c r="F13" s="177"/>
      <c r="G13" s="178" t="s">
        <v>30</v>
      </c>
      <c r="H13" s="179" t="s">
        <v>31</v>
      </c>
      <c r="J13" s="387"/>
      <c r="K13" s="185"/>
      <c r="L13" s="174"/>
      <c r="M13" s="174"/>
      <c r="N13" s="174"/>
      <c r="O13" s="175"/>
      <c r="P13" s="174"/>
      <c r="Q13" s="174"/>
    </row>
    <row r="14" spans="2:17">
      <c r="B14" s="176" t="s">
        <v>32</v>
      </c>
      <c r="C14" s="65">
        <v>165</v>
      </c>
      <c r="D14" s="177"/>
      <c r="E14" s="66"/>
      <c r="F14" s="177"/>
      <c r="G14" s="178" t="s">
        <v>30</v>
      </c>
      <c r="H14" s="179" t="s">
        <v>33</v>
      </c>
      <c r="J14" s="387"/>
      <c r="K14" s="186"/>
      <c r="L14" s="174"/>
      <c r="M14" s="174"/>
      <c r="N14" s="174"/>
      <c r="O14" s="175"/>
      <c r="P14" s="174"/>
      <c r="Q14" s="174"/>
    </row>
    <row r="15" spans="2:17">
      <c r="B15" s="176" t="s">
        <v>34</v>
      </c>
      <c r="C15" s="65">
        <v>165</v>
      </c>
      <c r="D15" s="177"/>
      <c r="E15" s="66"/>
      <c r="F15" s="177"/>
      <c r="G15" s="178" t="s">
        <v>30</v>
      </c>
      <c r="H15" s="179" t="s">
        <v>35</v>
      </c>
      <c r="J15" s="387"/>
      <c r="K15" s="186"/>
      <c r="L15" s="174"/>
      <c r="M15" s="174"/>
      <c r="N15" s="174"/>
      <c r="O15" s="175"/>
      <c r="P15" s="174"/>
      <c r="Q15" s="174"/>
    </row>
    <row r="16" spans="2:17" ht="15" thickBot="1">
      <c r="B16" s="176" t="s">
        <v>36</v>
      </c>
      <c r="C16" s="65">
        <v>650</v>
      </c>
      <c r="D16" s="177"/>
      <c r="E16" s="66"/>
      <c r="F16" s="177"/>
      <c r="G16" s="178" t="s">
        <v>11</v>
      </c>
      <c r="H16" s="179" t="s">
        <v>354</v>
      </c>
      <c r="J16" s="387"/>
      <c r="K16" s="186"/>
    </row>
    <row r="17" spans="2:11" ht="15.75">
      <c r="B17" s="414" t="s">
        <v>669</v>
      </c>
      <c r="C17" s="415"/>
      <c r="D17" s="415"/>
      <c r="E17" s="415"/>
      <c r="F17" s="415"/>
      <c r="G17" s="415"/>
      <c r="H17" s="416"/>
      <c r="J17" s="387"/>
      <c r="K17" s="186"/>
    </row>
    <row r="18" spans="2:11" ht="15" thickBot="1">
      <c r="B18" s="417" t="s">
        <v>670</v>
      </c>
      <c r="C18" s="418"/>
      <c r="D18" s="418"/>
      <c r="E18" s="418"/>
      <c r="F18" s="418"/>
      <c r="G18" s="418"/>
      <c r="H18" s="419"/>
      <c r="J18" s="387"/>
      <c r="K18" s="186"/>
    </row>
    <row r="19" spans="2:11">
      <c r="B19" s="334" t="s">
        <v>44</v>
      </c>
      <c r="C19" s="335"/>
      <c r="D19" s="336">
        <f>(Pvin-Vout)*(Vout/Pvin)/(fsw*10^3)*10^6</f>
        <v>3.6807692307692306</v>
      </c>
      <c r="E19" s="337"/>
      <c r="F19" s="338"/>
      <c r="G19" s="339" t="s">
        <v>45</v>
      </c>
      <c r="H19" s="340" t="s">
        <v>46</v>
      </c>
      <c r="J19" s="387"/>
      <c r="K19" s="186"/>
    </row>
    <row r="20" spans="2:11">
      <c r="B20" s="176" t="s">
        <v>47</v>
      </c>
      <c r="C20" s="253"/>
      <c r="D20" s="187">
        <f>D19/(0.1*Iout/Phases)</f>
        <v>1.8403846153846153</v>
      </c>
      <c r="E20" s="150"/>
      <c r="F20" s="188"/>
      <c r="G20" s="178" t="s">
        <v>41</v>
      </c>
      <c r="H20" s="179" t="s">
        <v>48</v>
      </c>
      <c r="J20" s="387"/>
      <c r="K20" s="186"/>
    </row>
    <row r="21" spans="2:11">
      <c r="B21" s="176" t="s">
        <v>42</v>
      </c>
      <c r="C21" s="253"/>
      <c r="D21" s="187">
        <f>D19/(0.4*Iout/Phases)</f>
        <v>0.46009615384615382</v>
      </c>
      <c r="E21" s="150"/>
      <c r="F21" s="188"/>
      <c r="G21" s="178" t="s">
        <v>41</v>
      </c>
      <c r="H21" s="179" t="s">
        <v>43</v>
      </c>
      <c r="J21" s="387"/>
      <c r="K21" s="174"/>
    </row>
    <row r="22" spans="2:11">
      <c r="B22" s="176" t="s">
        <v>692</v>
      </c>
      <c r="C22" s="253"/>
      <c r="D22" s="187">
        <f>D19/(0.3*Iout/Phases)</f>
        <v>0.61346153846153839</v>
      </c>
      <c r="E22" s="150"/>
      <c r="F22" s="188"/>
      <c r="G22" s="178" t="s">
        <v>41</v>
      </c>
      <c r="H22" s="179" t="s">
        <v>693</v>
      </c>
      <c r="J22" s="387"/>
      <c r="K22" s="174"/>
    </row>
    <row r="23" spans="2:11">
      <c r="B23" s="176" t="s">
        <v>310</v>
      </c>
      <c r="C23" s="330"/>
      <c r="D23" s="177"/>
      <c r="E23" s="65">
        <v>1</v>
      </c>
      <c r="F23" s="177"/>
      <c r="G23" s="178" t="s">
        <v>41</v>
      </c>
      <c r="H23" s="179" t="s">
        <v>311</v>
      </c>
      <c r="J23" s="387"/>
      <c r="K23" s="174"/>
    </row>
    <row r="24" spans="2:11">
      <c r="B24" s="176" t="s">
        <v>312</v>
      </c>
      <c r="C24" s="330"/>
      <c r="D24" s="177"/>
      <c r="E24" s="65">
        <v>95</v>
      </c>
      <c r="F24" s="177"/>
      <c r="G24" s="178" t="s">
        <v>167</v>
      </c>
      <c r="H24" s="179" t="s">
        <v>360</v>
      </c>
      <c r="J24" s="387"/>
      <c r="K24" s="174"/>
    </row>
    <row r="25" spans="2:11" ht="15" thickBot="1">
      <c r="B25" s="176" t="s">
        <v>39</v>
      </c>
      <c r="C25" s="253"/>
      <c r="D25" s="330"/>
      <c r="E25" s="66"/>
      <c r="F25" s="183">
        <f>E23*E24/100</f>
        <v>0.95</v>
      </c>
      <c r="G25" s="178" t="s">
        <v>41</v>
      </c>
      <c r="H25" s="179" t="s">
        <v>677</v>
      </c>
      <c r="J25" s="388"/>
      <c r="K25" s="174"/>
    </row>
    <row r="26" spans="2:11">
      <c r="B26" s="176" t="s">
        <v>49</v>
      </c>
      <c r="C26" s="253"/>
      <c r="D26" s="330"/>
      <c r="E26" s="79"/>
      <c r="F26" s="199">
        <f>D19/Lout</f>
        <v>3.8744939271255059</v>
      </c>
      <c r="G26" s="178" t="s">
        <v>26</v>
      </c>
      <c r="H26" s="179" t="s">
        <v>154</v>
      </c>
    </row>
    <row r="27" spans="2:11">
      <c r="B27" s="176" t="s">
        <v>151</v>
      </c>
      <c r="C27" s="253"/>
      <c r="D27" s="330"/>
      <c r="E27" s="79"/>
      <c r="F27" s="199">
        <f>1/(fsw*10^3)/(Lout*10^-6)</f>
        <v>1.619433198380567</v>
      </c>
      <c r="G27" s="178" t="s">
        <v>152</v>
      </c>
      <c r="H27" s="179" t="s">
        <v>153</v>
      </c>
    </row>
    <row r="28" spans="2:11">
      <c r="B28" s="176" t="s">
        <v>50</v>
      </c>
      <c r="C28" s="253"/>
      <c r="D28" s="330"/>
      <c r="E28" s="150"/>
      <c r="F28" s="195">
        <f>Iripple/Iphase</f>
        <v>0.19372469635627529</v>
      </c>
      <c r="G28" s="178" t="s">
        <v>51</v>
      </c>
      <c r="H28" s="179" t="s">
        <v>52</v>
      </c>
    </row>
    <row r="29" spans="2:11">
      <c r="B29" s="176" t="s">
        <v>53</v>
      </c>
      <c r="C29" s="253"/>
      <c r="D29" s="330"/>
      <c r="E29" s="79"/>
      <c r="F29" s="199">
        <f>Iphase+Iripple/2</f>
        <v>21.937246963562753</v>
      </c>
      <c r="G29" s="178" t="s">
        <v>51</v>
      </c>
      <c r="H29" s="179" t="s">
        <v>54</v>
      </c>
    </row>
    <row r="30" spans="2:11" ht="15" thickBot="1">
      <c r="B30" s="341" t="s">
        <v>55</v>
      </c>
      <c r="C30" s="342"/>
      <c r="D30" s="343"/>
      <c r="E30" s="344"/>
      <c r="F30" s="345">
        <f>SQRT(Iphase^2+1/12*(Iripple)^2)</f>
        <v>20.031249967636676</v>
      </c>
      <c r="G30" s="346" t="s">
        <v>56</v>
      </c>
      <c r="H30" s="347" t="s">
        <v>57</v>
      </c>
    </row>
    <row r="31" spans="2:11" ht="15.75">
      <c r="B31" s="420" t="s">
        <v>671</v>
      </c>
      <c r="C31" s="421"/>
      <c r="D31" s="421"/>
      <c r="E31" s="421"/>
      <c r="F31" s="421"/>
      <c r="G31" s="421"/>
      <c r="H31" s="422"/>
      <c r="J31" s="365"/>
    </row>
    <row r="32" spans="2:11" ht="15" thickBot="1">
      <c r="B32" s="417" t="s">
        <v>672</v>
      </c>
      <c r="C32" s="418"/>
      <c r="D32" s="418"/>
      <c r="E32" s="418"/>
      <c r="F32" s="418"/>
      <c r="G32" s="418"/>
      <c r="H32" s="419"/>
    </row>
    <row r="33" spans="2:10">
      <c r="B33" s="176" t="s">
        <v>58</v>
      </c>
      <c r="C33" s="253"/>
      <c r="D33" s="189">
        <f>Iripple/(8*fsw*C13)*10^6</f>
        <v>7.5262119796532749</v>
      </c>
      <c r="E33" s="79"/>
      <c r="F33" s="190"/>
      <c r="G33" s="178" t="s">
        <v>40</v>
      </c>
      <c r="H33" s="179" t="s">
        <v>178</v>
      </c>
    </row>
    <row r="34" spans="2:10">
      <c r="B34" s="176" t="s">
        <v>59</v>
      </c>
      <c r="C34" s="253"/>
      <c r="D34" s="191">
        <f>1/(2*PI()*(C14*10^-3)/(C12/Phases)*(fsw*10^3)/10)*10^6</f>
        <v>97.941503441166333</v>
      </c>
      <c r="E34" s="254"/>
      <c r="F34" s="192"/>
      <c r="G34" s="178" t="s">
        <v>40</v>
      </c>
      <c r="H34" s="179" t="s">
        <v>179</v>
      </c>
    </row>
    <row r="35" spans="2:10">
      <c r="B35" s="176" t="s">
        <v>60</v>
      </c>
      <c r="C35" s="253"/>
      <c r="D35" s="191">
        <f>1/(2*PI()*(C15*10^-3)/(C12/Phases)*(fsw*10^3)/10)*10^6</f>
        <v>97.941503441166333</v>
      </c>
      <c r="E35" s="254"/>
      <c r="F35" s="192"/>
      <c r="G35" s="178" t="s">
        <v>40</v>
      </c>
      <c r="H35" s="179" t="s">
        <v>180</v>
      </c>
    </row>
    <row r="36" spans="2:10">
      <c r="B36" s="176" t="s">
        <v>313</v>
      </c>
      <c r="C36" s="330"/>
      <c r="D36" s="177"/>
      <c r="E36" s="65">
        <v>330</v>
      </c>
      <c r="F36" s="177"/>
      <c r="G36" s="178" t="s">
        <v>40</v>
      </c>
      <c r="H36" s="179" t="s">
        <v>314</v>
      </c>
    </row>
    <row r="37" spans="2:10">
      <c r="B37" s="176" t="s">
        <v>365</v>
      </c>
      <c r="C37" s="330"/>
      <c r="D37" s="177"/>
      <c r="E37" s="65">
        <v>65</v>
      </c>
      <c r="F37" s="177"/>
      <c r="G37" s="178" t="s">
        <v>167</v>
      </c>
      <c r="H37" s="179" t="s">
        <v>359</v>
      </c>
    </row>
    <row r="38" spans="2:10">
      <c r="B38" s="176" t="s">
        <v>61</v>
      </c>
      <c r="C38" s="253"/>
      <c r="E38" s="66"/>
      <c r="F38" s="183">
        <f>E36*E37/100</f>
        <v>214.5</v>
      </c>
      <c r="G38" s="178" t="s">
        <v>40</v>
      </c>
      <c r="H38" s="179" t="s">
        <v>64</v>
      </c>
    </row>
    <row r="39" spans="2:10">
      <c r="B39" s="176" t="s">
        <v>62</v>
      </c>
      <c r="C39" s="330"/>
      <c r="D39" s="177"/>
      <c r="E39" s="65">
        <v>9</v>
      </c>
      <c r="F39" s="177"/>
      <c r="G39" s="178" t="s">
        <v>116</v>
      </c>
      <c r="H39" s="179" t="s">
        <v>65</v>
      </c>
    </row>
    <row r="40" spans="2:10">
      <c r="B40" s="176" t="s">
        <v>63</v>
      </c>
      <c r="C40" s="330"/>
      <c r="D40" s="331"/>
      <c r="E40" s="65">
        <v>2</v>
      </c>
      <c r="F40" s="177"/>
      <c r="G40" s="178"/>
      <c r="H40" s="179" t="s">
        <v>377</v>
      </c>
    </row>
    <row r="41" spans="2:10">
      <c r="B41" s="176" t="s">
        <v>66</v>
      </c>
      <c r="C41" s="253"/>
      <c r="D41" s="332"/>
      <c r="E41" s="254"/>
      <c r="F41" s="194">
        <f>IF(E40=0,0.001,E40*F38)</f>
        <v>429</v>
      </c>
      <c r="G41" s="178" t="s">
        <v>40</v>
      </c>
      <c r="H41" s="179" t="s">
        <v>68</v>
      </c>
    </row>
    <row r="42" spans="2:10">
      <c r="B42" s="176" t="s">
        <v>67</v>
      </c>
      <c r="C42" s="253"/>
      <c r="D42" s="332"/>
      <c r="E42" s="66"/>
      <c r="F42" s="183">
        <f>IF(E40=0,0,E39/E40)</f>
        <v>4.5</v>
      </c>
      <c r="G42" s="178" t="s">
        <v>116</v>
      </c>
      <c r="H42" s="179" t="s">
        <v>69</v>
      </c>
    </row>
    <row r="43" spans="2:10">
      <c r="B43" s="176" t="s">
        <v>315</v>
      </c>
      <c r="C43" s="253"/>
      <c r="D43" s="331"/>
      <c r="E43" s="65">
        <v>47</v>
      </c>
      <c r="F43" s="177"/>
      <c r="G43" s="178" t="s">
        <v>40</v>
      </c>
      <c r="H43" s="179" t="s">
        <v>366</v>
      </c>
    </row>
    <row r="44" spans="2:10">
      <c r="B44" s="176" t="s">
        <v>316</v>
      </c>
      <c r="C44" s="253"/>
      <c r="D44" s="331"/>
      <c r="E44" s="65">
        <v>80</v>
      </c>
      <c r="F44" s="177"/>
      <c r="G44" s="178" t="s">
        <v>167</v>
      </c>
      <c r="H44" s="179" t="s">
        <v>361</v>
      </c>
    </row>
    <row r="45" spans="2:10">
      <c r="B45" s="176" t="s">
        <v>374</v>
      </c>
      <c r="C45" s="253"/>
      <c r="D45" s="177"/>
      <c r="E45" s="65">
        <v>1</v>
      </c>
      <c r="F45" s="177"/>
      <c r="G45" s="178" t="s">
        <v>116</v>
      </c>
      <c r="H45" s="179" t="s">
        <v>368</v>
      </c>
    </row>
    <row r="46" spans="2:10">
      <c r="B46" s="176" t="s">
        <v>375</v>
      </c>
      <c r="C46" s="253"/>
      <c r="D46" s="177"/>
      <c r="E46" s="65">
        <v>4</v>
      </c>
      <c r="F46" s="177"/>
      <c r="G46" s="178"/>
      <c r="H46" s="179" t="s">
        <v>376</v>
      </c>
    </row>
    <row r="47" spans="2:10">
      <c r="B47" s="176" t="s">
        <v>373</v>
      </c>
      <c r="C47" s="253"/>
      <c r="D47" s="177"/>
      <c r="E47" s="66"/>
      <c r="F47" s="183">
        <f>E43*E44/100</f>
        <v>37.6</v>
      </c>
      <c r="G47" s="178" t="s">
        <v>40</v>
      </c>
      <c r="H47" s="179" t="s">
        <v>367</v>
      </c>
      <c r="J47" s="193"/>
    </row>
    <row r="48" spans="2:10">
      <c r="B48" s="176" t="s">
        <v>369</v>
      </c>
      <c r="C48" s="253"/>
      <c r="D48" s="192"/>
      <c r="E48" s="254"/>
      <c r="F48" s="194">
        <f>IF(E46=0,0.001,E46*F47)</f>
        <v>150.4</v>
      </c>
      <c r="G48" s="178" t="s">
        <v>40</v>
      </c>
      <c r="H48" s="179" t="s">
        <v>370</v>
      </c>
    </row>
    <row r="49" spans="2:8">
      <c r="B49" s="176" t="s">
        <v>371</v>
      </c>
      <c r="C49" s="253"/>
      <c r="D49" s="188"/>
      <c r="E49" s="150"/>
      <c r="F49" s="195">
        <f>IF(E46=0,0,E45/E46)</f>
        <v>0.25</v>
      </c>
      <c r="G49" s="178" t="s">
        <v>116</v>
      </c>
      <c r="H49" s="179" t="s">
        <v>372</v>
      </c>
    </row>
    <row r="50" spans="2:8">
      <c r="B50" s="176" t="s">
        <v>121</v>
      </c>
      <c r="C50" s="253"/>
      <c r="D50" s="330"/>
      <c r="E50" s="254"/>
      <c r="F50" s="194">
        <f>Cout_bulk+Cout_cer</f>
        <v>579.4</v>
      </c>
      <c r="G50" s="178" t="s">
        <v>40</v>
      </c>
      <c r="H50" s="179" t="s">
        <v>122</v>
      </c>
    </row>
    <row r="51" spans="2:8" ht="15" customHeight="1">
      <c r="B51" s="176" t="s">
        <v>364</v>
      </c>
      <c r="C51" s="65">
        <v>848</v>
      </c>
      <c r="D51" s="182"/>
      <c r="E51" s="66"/>
      <c r="F51" s="177"/>
      <c r="G51" s="178" t="s">
        <v>40</v>
      </c>
      <c r="H51" s="196" t="s">
        <v>380</v>
      </c>
    </row>
    <row r="52" spans="2:8" ht="28.5">
      <c r="B52" s="197" t="s">
        <v>95</v>
      </c>
      <c r="C52" s="253"/>
      <c r="D52" s="198">
        <f>MAX(C51,Cout_cer+Cout_bulk,E36*E40+E43*E46)</f>
        <v>848</v>
      </c>
      <c r="E52" s="254"/>
      <c r="F52" s="192"/>
      <c r="G52" s="178" t="s">
        <v>40</v>
      </c>
      <c r="H52" s="196" t="s">
        <v>363</v>
      </c>
    </row>
    <row r="53" spans="2:8">
      <c r="B53" s="176" t="s">
        <v>120</v>
      </c>
      <c r="C53" s="253"/>
      <c r="D53" s="187">
        <f>IF(Cout_total&lt;Cout_max,1/(2*PI()*(Cout_max*10^-6)/GM_PS),1/(2*PI()*(Cout_total*10^-6)/GM_PS))/1000</f>
        <v>30.492723949675696</v>
      </c>
      <c r="E53" s="150"/>
      <c r="F53" s="188"/>
      <c r="G53" s="178" t="s">
        <v>11</v>
      </c>
      <c r="H53" s="179" t="s">
        <v>381</v>
      </c>
    </row>
    <row r="54" spans="2:8">
      <c r="B54" s="176" t="s">
        <v>70</v>
      </c>
      <c r="C54" s="253"/>
      <c r="D54" s="187">
        <f>1/(1/(SQRT((ESR_bulk*10^-3)^2+1/(2*PI()*fsw*10^3*Cout_bulk*10^-6)^2))+1/(SQRT((ESR_cer*10^-3)^2+1/(2*PI()*fsw*10^3*Cout_cer*10^-6)^2)))*1000</f>
        <v>1.2083370924268666</v>
      </c>
      <c r="E54" s="150"/>
      <c r="F54" s="188"/>
      <c r="G54" s="178" t="s">
        <v>116</v>
      </c>
      <c r="H54" s="179" t="s">
        <v>114</v>
      </c>
    </row>
    <row r="55" spans="2:8">
      <c r="B55" s="176" t="s">
        <v>176</v>
      </c>
      <c r="C55" s="253"/>
      <c r="D55" s="187">
        <f>D54*Iripple</f>
        <v>4.6816947265283861</v>
      </c>
      <c r="E55" s="150"/>
      <c r="F55" s="188"/>
      <c r="G55" s="178" t="s">
        <v>30</v>
      </c>
      <c r="H55" s="179" t="s">
        <v>177</v>
      </c>
    </row>
    <row r="56" spans="2:8" ht="15" thickBot="1">
      <c r="B56" s="176" t="s">
        <v>71</v>
      </c>
      <c r="C56" s="253"/>
      <c r="D56" s="189">
        <f>1/(1/(SQRT((ESR_bulk*10^-3)^2+1/(2*PI()*fsw*10^2*Cout_bulk*10^-6)^2))+1/(SQRT((ESR_cer*10^-3)^2+1/(2*PI()*fsw*10^2*Cout_cer*10^-6)^2)))*1000</f>
        <v>5.02503321314944</v>
      </c>
      <c r="E56" s="79"/>
      <c r="F56" s="190"/>
      <c r="G56" s="178" t="s">
        <v>116</v>
      </c>
      <c r="H56" s="179" t="s">
        <v>115</v>
      </c>
    </row>
    <row r="57" spans="2:8" ht="15.75">
      <c r="B57" s="414" t="s">
        <v>673</v>
      </c>
      <c r="C57" s="415"/>
      <c r="D57" s="415"/>
      <c r="E57" s="415"/>
      <c r="F57" s="415"/>
      <c r="G57" s="415"/>
      <c r="H57" s="416"/>
    </row>
    <row r="58" spans="2:8" ht="15" thickBot="1">
      <c r="B58" s="417" t="s">
        <v>674</v>
      </c>
      <c r="C58" s="418"/>
      <c r="D58" s="418"/>
      <c r="E58" s="418"/>
      <c r="F58" s="418"/>
      <c r="G58" s="418"/>
      <c r="H58" s="419"/>
    </row>
    <row r="59" spans="2:8">
      <c r="B59" s="176" t="s">
        <v>72</v>
      </c>
      <c r="C59" s="182"/>
      <c r="D59" s="184">
        <f>Iout*(Vout/Pvin*1/(fsw*10^3))*10^6</f>
        <v>8.4615384615384599</v>
      </c>
      <c r="E59" s="66"/>
      <c r="F59" s="177"/>
      <c r="G59" s="178" t="s">
        <v>73</v>
      </c>
      <c r="H59" s="179" t="s">
        <v>74</v>
      </c>
    </row>
    <row r="60" spans="2:8">
      <c r="B60" s="176" t="s">
        <v>75</v>
      </c>
      <c r="C60" s="182"/>
      <c r="D60" s="184">
        <f>D59*4</f>
        <v>33.84615384615384</v>
      </c>
      <c r="E60" s="66"/>
      <c r="F60" s="177"/>
      <c r="G60" s="178" t="s">
        <v>40</v>
      </c>
      <c r="H60" s="179" t="s">
        <v>171</v>
      </c>
    </row>
    <row r="61" spans="2:8">
      <c r="B61" s="176" t="s">
        <v>76</v>
      </c>
      <c r="C61" s="182"/>
      <c r="D61" s="177"/>
      <c r="E61" s="65">
        <v>88</v>
      </c>
      <c r="F61" s="177"/>
      <c r="G61" s="178" t="s">
        <v>40</v>
      </c>
      <c r="H61" s="179" t="s">
        <v>694</v>
      </c>
    </row>
    <row r="62" spans="2:8">
      <c r="B62" s="176" t="s">
        <v>77</v>
      </c>
      <c r="C62" s="182"/>
      <c r="D62" s="190"/>
      <c r="E62" s="79"/>
      <c r="F62" s="199">
        <f>D59/Cin_cer*1000</f>
        <v>96.153846153846132</v>
      </c>
      <c r="G62" s="178" t="s">
        <v>30</v>
      </c>
      <c r="H62" s="179" t="s">
        <v>695</v>
      </c>
    </row>
    <row r="63" spans="2:8" ht="29.25" thickBot="1">
      <c r="B63" s="197" t="s">
        <v>189</v>
      </c>
      <c r="C63" s="182"/>
      <c r="D63" s="200"/>
      <c r="E63" s="255"/>
      <c r="F63" s="201">
        <f>(Iout-(Iout*Vout/Pvin))*SQRT(Vout/Pvin)+Iout*(Vout/Pvin)*SQRT(1-(Vout/Pvin))</f>
        <v>12.286945399863358</v>
      </c>
      <c r="G63" s="202" t="s">
        <v>26</v>
      </c>
      <c r="H63" s="203" t="s">
        <v>190</v>
      </c>
    </row>
    <row r="64" spans="2:8" ht="15.75">
      <c r="B64" s="414" t="s">
        <v>673</v>
      </c>
      <c r="C64" s="415"/>
      <c r="D64" s="415"/>
      <c r="E64" s="415"/>
      <c r="F64" s="415"/>
      <c r="G64" s="415"/>
      <c r="H64" s="416"/>
    </row>
    <row r="65" spans="2:13" ht="15" thickBot="1">
      <c r="B65" s="417" t="s">
        <v>674</v>
      </c>
      <c r="C65" s="418"/>
      <c r="D65" s="418"/>
      <c r="E65" s="418"/>
      <c r="F65" s="418"/>
      <c r="G65" s="418"/>
      <c r="H65" s="419"/>
    </row>
    <row r="66" spans="2:13">
      <c r="B66" s="176" t="s">
        <v>79</v>
      </c>
      <c r="C66" s="182"/>
      <c r="D66" s="184">
        <v>5.5</v>
      </c>
      <c r="E66" s="66"/>
      <c r="F66" s="177"/>
      <c r="G66" s="178"/>
      <c r="H66" s="179" t="s">
        <v>126</v>
      </c>
    </row>
    <row r="67" spans="2:13">
      <c r="B67" s="176" t="s">
        <v>80</v>
      </c>
      <c r="C67" s="182"/>
      <c r="D67" s="184">
        <f>VLOOKUP(C3,'Compensation References'!A2:C4,3,FALSE)</f>
        <v>6.1550000000000002</v>
      </c>
      <c r="E67" s="66"/>
      <c r="F67" s="177"/>
      <c r="G67" s="178" t="s">
        <v>12</v>
      </c>
      <c r="H67" s="179" t="s">
        <v>133</v>
      </c>
    </row>
    <row r="68" spans="2:13">
      <c r="B68" s="176" t="s">
        <v>134</v>
      </c>
      <c r="C68" s="182"/>
      <c r="D68" s="204">
        <f>Phases/CSA*1000</f>
        <v>162.46953696181964</v>
      </c>
      <c r="E68" s="256"/>
      <c r="F68" s="205"/>
      <c r="G68" s="178" t="s">
        <v>135</v>
      </c>
      <c r="H68" s="179" t="s">
        <v>132</v>
      </c>
    </row>
    <row r="69" spans="2:13">
      <c r="B69" s="176" t="s">
        <v>82</v>
      </c>
      <c r="C69" s="182"/>
      <c r="D69" s="177"/>
      <c r="E69" s="65">
        <v>3</v>
      </c>
      <c r="F69" s="177"/>
      <c r="G69" s="178"/>
      <c r="H69" s="179" t="s">
        <v>118</v>
      </c>
    </row>
    <row r="70" spans="2:13">
      <c r="B70" s="176" t="s">
        <v>83</v>
      </c>
      <c r="C70" s="182"/>
      <c r="D70" s="190"/>
      <c r="E70" s="79"/>
      <c r="F70" s="199">
        <f>fsw/E69</f>
        <v>216.66666666666666</v>
      </c>
      <c r="G70" s="178" t="s">
        <v>11</v>
      </c>
      <c r="H70" s="179" t="s">
        <v>84</v>
      </c>
    </row>
    <row r="71" spans="2:13">
      <c r="B71" s="176" t="s">
        <v>125</v>
      </c>
      <c r="C71" s="182"/>
      <c r="D71" s="190"/>
      <c r="E71" s="79"/>
      <c r="F71" s="199">
        <f>Mod_ratio/(fcoi_trgt*10^3*Lout*10^-6)</f>
        <v>26.720647773279357</v>
      </c>
      <c r="G71" s="178" t="s">
        <v>81</v>
      </c>
      <c r="H71" s="179" t="s">
        <v>125</v>
      </c>
      <c r="J71" s="398" t="s">
        <v>172</v>
      </c>
      <c r="K71" s="399"/>
      <c r="L71" s="400"/>
    </row>
    <row r="72" spans="2:13">
      <c r="B72" s="176" t="s">
        <v>96</v>
      </c>
      <c r="C72" s="182"/>
      <c r="D72" s="177"/>
      <c r="E72" s="65">
        <v>8</v>
      </c>
      <c r="F72" s="177"/>
      <c r="G72" s="178"/>
      <c r="H72" s="179" t="s">
        <v>119</v>
      </c>
      <c r="J72" s="401"/>
      <c r="K72" s="402"/>
      <c r="L72" s="403"/>
    </row>
    <row r="73" spans="2:13">
      <c r="B73" s="176" t="s">
        <v>97</v>
      </c>
      <c r="C73" s="182"/>
      <c r="D73" s="177"/>
      <c r="E73" s="66"/>
      <c r="F73" s="183">
        <f>fsw/E72</f>
        <v>81.25</v>
      </c>
      <c r="G73" s="178" t="s">
        <v>11</v>
      </c>
      <c r="H73" s="179" t="s">
        <v>98</v>
      </c>
      <c r="J73" s="401"/>
      <c r="K73" s="402"/>
      <c r="L73" s="403"/>
    </row>
    <row r="74" spans="2:13" ht="15" customHeight="1">
      <c r="B74" s="176" t="s">
        <v>109</v>
      </c>
      <c r="C74" s="182"/>
      <c r="D74" s="190"/>
      <c r="E74" s="79"/>
      <c r="F74" s="199">
        <f>1/(1/(SQRT((ESR_bulk*10^-3)^2+1/(2*PI()*fcov_trgt*10^3*Cout_bulk*10^-6)^2))+1/(SQRT((ESR_cer*10^-3)^2+1/(2*PI()*fcov_trgt*10^3*Cout_cer*10^-6)^2)))*1000</f>
        <v>4.2964091325582237</v>
      </c>
      <c r="G74" s="178" t="s">
        <v>116</v>
      </c>
      <c r="H74" s="179" t="s">
        <v>110</v>
      </c>
      <c r="J74" s="401"/>
      <c r="K74" s="402"/>
      <c r="L74" s="403"/>
    </row>
    <row r="75" spans="2:13" ht="15" thickBot="1">
      <c r="B75" s="206"/>
      <c r="C75" s="207"/>
      <c r="D75" s="207"/>
      <c r="E75" s="207"/>
      <c r="F75" s="207"/>
      <c r="G75" s="208"/>
      <c r="H75" s="209"/>
      <c r="J75" s="401"/>
      <c r="K75" s="402"/>
      <c r="L75" s="403"/>
    </row>
    <row r="76" spans="2:13" ht="15" customHeight="1" thickBot="1">
      <c r="B76" s="408" t="s">
        <v>201</v>
      </c>
      <c r="C76" s="409"/>
      <c r="D76" s="409"/>
      <c r="E76" s="409"/>
      <c r="F76" s="409"/>
      <c r="G76" s="409"/>
      <c r="H76" s="410"/>
      <c r="J76" s="401"/>
      <c r="K76" s="402"/>
      <c r="L76" s="403"/>
    </row>
    <row r="77" spans="2:13" ht="15.75" thickBot="1">
      <c r="B77" s="406" t="s">
        <v>379</v>
      </c>
      <c r="C77" s="407"/>
      <c r="D77" s="407"/>
      <c r="E77" s="407"/>
      <c r="F77" s="407"/>
      <c r="G77" s="407"/>
      <c r="H77" s="407"/>
      <c r="I77" s="210" t="s">
        <v>202</v>
      </c>
      <c r="J77" s="404" t="s">
        <v>159</v>
      </c>
      <c r="K77" s="404"/>
      <c r="L77" s="405"/>
    </row>
    <row r="78" spans="2:13" ht="15" thickBot="1">
      <c r="B78" s="211" t="s">
        <v>351</v>
      </c>
      <c r="C78" s="212"/>
      <c r="D78" s="213"/>
      <c r="E78" s="78">
        <v>28</v>
      </c>
      <c r="F78" s="213"/>
      <c r="G78" s="214"/>
      <c r="H78" s="215" t="s">
        <v>362</v>
      </c>
      <c r="J78" s="216" t="s">
        <v>156</v>
      </c>
      <c r="K78" s="217" t="s">
        <v>157</v>
      </c>
      <c r="L78" s="218" t="s">
        <v>158</v>
      </c>
    </row>
    <row r="79" spans="2:13">
      <c r="B79" s="176" t="s">
        <v>329</v>
      </c>
      <c r="C79" s="219"/>
      <c r="D79" s="220"/>
      <c r="E79" s="257"/>
      <c r="F79" s="221">
        <f>VLOOKUP(Comp_Code,J79:L110,2)</f>
        <v>7</v>
      </c>
      <c r="G79" s="178"/>
      <c r="H79" s="179" t="s">
        <v>356</v>
      </c>
      <c r="J79" s="222">
        <v>0</v>
      </c>
      <c r="K79" s="223" t="s">
        <v>38</v>
      </c>
      <c r="L79" s="224" t="s">
        <v>38</v>
      </c>
    </row>
    <row r="80" spans="2:13">
      <c r="B80" s="176" t="s">
        <v>342</v>
      </c>
      <c r="C80" s="219"/>
      <c r="D80" s="220"/>
      <c r="E80" s="257"/>
      <c r="F80" s="221">
        <f>VLOOKUP(Comp_Code,J79:L110,3)</f>
        <v>2</v>
      </c>
      <c r="G80" s="178"/>
      <c r="H80" s="179" t="s">
        <v>355</v>
      </c>
      <c r="J80" s="225">
        <v>1</v>
      </c>
      <c r="K80" s="226">
        <v>2</v>
      </c>
      <c r="L80" s="225">
        <v>0.5</v>
      </c>
      <c r="M80" s="173">
        <f t="shared" ref="M80:M110" si="0">MIN(K80*D$111/D$93,VLOOP_trgt)</f>
        <v>0.7058601341641545</v>
      </c>
    </row>
    <row r="81" spans="2:13">
      <c r="B81" s="176" t="s">
        <v>160</v>
      </c>
      <c r="C81" s="219"/>
      <c r="D81" s="227"/>
      <c r="E81" s="258"/>
      <c r="F81" s="228">
        <f>fcoi_trgt/ILOOP_trgt*F79</f>
        <v>46.705323810685719</v>
      </c>
      <c r="G81" s="178" t="s">
        <v>11</v>
      </c>
      <c r="H81" s="179" t="s">
        <v>357</v>
      </c>
      <c r="J81" s="225">
        <v>2</v>
      </c>
      <c r="K81" s="226">
        <v>2</v>
      </c>
      <c r="L81" s="225">
        <v>1</v>
      </c>
      <c r="M81" s="173">
        <f t="shared" si="0"/>
        <v>0.7058601341641545</v>
      </c>
    </row>
    <row r="82" spans="2:13">
      <c r="B82" s="176" t="s">
        <v>161</v>
      </c>
      <c r="C82" s="219"/>
      <c r="D82" s="227"/>
      <c r="E82" s="258"/>
      <c r="F82" s="228">
        <f>fcov_trgt/VLOOP_trgt*F80</f>
        <v>14.178848173044502</v>
      </c>
      <c r="G82" s="178" t="s">
        <v>11</v>
      </c>
      <c r="H82" s="179" t="s">
        <v>358</v>
      </c>
      <c r="J82" s="225">
        <v>3</v>
      </c>
      <c r="K82" s="226">
        <v>2</v>
      </c>
      <c r="L82" s="225">
        <v>2</v>
      </c>
      <c r="M82" s="173">
        <f t="shared" si="0"/>
        <v>0.7058601341641545</v>
      </c>
    </row>
    <row r="83" spans="2:13">
      <c r="B83" s="176" t="s">
        <v>162</v>
      </c>
      <c r="C83" s="219"/>
      <c r="D83" s="229"/>
      <c r="E83" s="259"/>
      <c r="F83" s="230">
        <f>F81/F82</f>
        <v>3.2940139594327209</v>
      </c>
      <c r="G83" s="178"/>
      <c r="H83" s="179" t="s">
        <v>173</v>
      </c>
      <c r="J83" s="225">
        <v>4</v>
      </c>
      <c r="K83" s="226">
        <v>2</v>
      </c>
      <c r="L83" s="225">
        <v>4</v>
      </c>
      <c r="M83" s="173">
        <f t="shared" si="0"/>
        <v>0.7058601341641545</v>
      </c>
    </row>
    <row r="84" spans="2:13">
      <c r="B84" s="176" t="s">
        <v>163</v>
      </c>
      <c r="C84" s="219"/>
      <c r="D84" s="231"/>
      <c r="E84" s="260"/>
      <c r="F84" s="232">
        <f>1/(1/(SQRT((ESR_bulk*10^-3)^2+1/(2*PI()*F82*10^3*Cout_bulk*10^-6)^2))+1/(SQRT((ESR_cer*10^-3)^2+1/(2*PI()*F82*10^3*Cout_cer*10^-6)^2)))*1000</f>
        <v>19.582997275671669</v>
      </c>
      <c r="G84" s="178" t="s">
        <v>116</v>
      </c>
      <c r="H84" s="179" t="s">
        <v>164</v>
      </c>
      <c r="J84" s="225">
        <v>5</v>
      </c>
      <c r="K84" s="226">
        <v>2</v>
      </c>
      <c r="L84" s="225">
        <v>8</v>
      </c>
      <c r="M84" s="173">
        <f t="shared" si="0"/>
        <v>0.7058601341641545</v>
      </c>
    </row>
    <row r="85" spans="2:13">
      <c r="B85" s="176" t="s">
        <v>165</v>
      </c>
      <c r="C85" s="219"/>
      <c r="D85" s="227"/>
      <c r="E85" s="258"/>
      <c r="F85" s="228">
        <f>F84*C12</f>
        <v>129.247782019433</v>
      </c>
      <c r="G85" s="178" t="s">
        <v>30</v>
      </c>
      <c r="H85" s="179" t="s">
        <v>168</v>
      </c>
      <c r="J85" s="225">
        <v>6</v>
      </c>
      <c r="K85" s="226">
        <v>3</v>
      </c>
      <c r="L85" s="225">
        <v>0.5</v>
      </c>
      <c r="M85" s="173">
        <f t="shared" si="0"/>
        <v>1.0587902012462318</v>
      </c>
    </row>
    <row r="86" spans="2:13">
      <c r="B86" s="176" t="s">
        <v>166</v>
      </c>
      <c r="C86" s="219"/>
      <c r="D86" s="229"/>
      <c r="E86" s="259"/>
      <c r="F86" s="230">
        <f>F85/Vout/10</f>
        <v>3.9165994551343339</v>
      </c>
      <c r="G86" s="178" t="s">
        <v>167</v>
      </c>
      <c r="H86" s="179" t="s">
        <v>169</v>
      </c>
      <c r="J86" s="225">
        <v>7</v>
      </c>
      <c r="K86" s="226">
        <v>3</v>
      </c>
      <c r="L86" s="225">
        <v>1</v>
      </c>
      <c r="M86" s="173">
        <f t="shared" si="0"/>
        <v>1.0587902012462318</v>
      </c>
    </row>
    <row r="87" spans="2:13" ht="15" thickBot="1">
      <c r="B87" s="233"/>
      <c r="C87" s="234"/>
      <c r="D87" s="234"/>
      <c r="E87" s="234"/>
      <c r="F87" s="234"/>
      <c r="G87" s="235"/>
      <c r="H87" s="236"/>
      <c r="J87" s="225">
        <v>8</v>
      </c>
      <c r="K87" s="226">
        <v>3</v>
      </c>
      <c r="L87" s="225">
        <v>2</v>
      </c>
      <c r="M87" s="173">
        <f t="shared" si="0"/>
        <v>1.0587902012462318</v>
      </c>
    </row>
    <row r="88" spans="2:13" ht="16.5" thickBot="1">
      <c r="B88" s="411" t="s">
        <v>555</v>
      </c>
      <c r="C88" s="412"/>
      <c r="D88" s="412"/>
      <c r="E88" s="412"/>
      <c r="F88" s="412"/>
      <c r="G88" s="412"/>
      <c r="H88" s="413"/>
      <c r="J88" s="225">
        <v>9</v>
      </c>
      <c r="K88" s="226">
        <v>3</v>
      </c>
      <c r="L88" s="225">
        <v>4</v>
      </c>
      <c r="M88" s="173">
        <f t="shared" si="0"/>
        <v>1.0587902012462318</v>
      </c>
    </row>
    <row r="89" spans="2:13">
      <c r="B89" s="389" t="s">
        <v>378</v>
      </c>
      <c r="C89" s="390"/>
      <c r="D89" s="390"/>
      <c r="E89" s="390"/>
      <c r="F89" s="390"/>
      <c r="G89" s="390"/>
      <c r="H89" s="391"/>
      <c r="J89" s="225">
        <v>10</v>
      </c>
      <c r="K89" s="226">
        <v>3</v>
      </c>
      <c r="L89" s="225">
        <v>8</v>
      </c>
      <c r="M89" s="173">
        <f t="shared" si="0"/>
        <v>1.0587902012462318</v>
      </c>
    </row>
    <row r="90" spans="2:13">
      <c r="B90" s="392"/>
      <c r="C90" s="393"/>
      <c r="D90" s="393"/>
      <c r="E90" s="393"/>
      <c r="F90" s="393"/>
      <c r="G90" s="393"/>
      <c r="H90" s="394"/>
      <c r="J90" s="225">
        <v>11</v>
      </c>
      <c r="K90" s="226">
        <v>4</v>
      </c>
      <c r="L90" s="225">
        <v>0.5</v>
      </c>
      <c r="M90" s="173">
        <f t="shared" si="0"/>
        <v>1.411720268328309</v>
      </c>
    </row>
    <row r="91" spans="2:13" ht="15" thickBot="1">
      <c r="B91" s="395"/>
      <c r="C91" s="396"/>
      <c r="D91" s="396"/>
      <c r="E91" s="396"/>
      <c r="F91" s="396"/>
      <c r="G91" s="396"/>
      <c r="H91" s="397"/>
      <c r="J91" s="225">
        <v>12</v>
      </c>
      <c r="K91" s="226">
        <v>4</v>
      </c>
      <c r="L91" s="225">
        <v>1</v>
      </c>
      <c r="M91" s="173">
        <f t="shared" si="0"/>
        <v>1.411720268328309</v>
      </c>
    </row>
    <row r="92" spans="2:13">
      <c r="B92" s="233"/>
      <c r="C92" s="234"/>
      <c r="D92" s="234"/>
      <c r="E92" s="234"/>
      <c r="F92" s="234"/>
      <c r="G92" s="235"/>
      <c r="H92" s="236"/>
      <c r="J92" s="225">
        <v>13</v>
      </c>
      <c r="K92" s="226">
        <v>4</v>
      </c>
      <c r="L92" s="225">
        <v>2</v>
      </c>
      <c r="M92" s="173">
        <f t="shared" si="0"/>
        <v>1.411720268328309</v>
      </c>
    </row>
    <row r="93" spans="2:13">
      <c r="B93" s="176" t="s">
        <v>345</v>
      </c>
      <c r="C93" s="182"/>
      <c r="D93" s="189">
        <f>1.7/(F71*CSA/1000)*PI()</f>
        <v>32.473100343213297</v>
      </c>
      <c r="E93" s="190"/>
      <c r="F93" s="190"/>
      <c r="G93" s="178"/>
      <c r="H93" s="179" t="s">
        <v>87</v>
      </c>
      <c r="J93" s="225">
        <v>14</v>
      </c>
      <c r="K93" s="226">
        <v>4</v>
      </c>
      <c r="L93" s="225">
        <v>4</v>
      </c>
      <c r="M93" s="173">
        <f t="shared" si="0"/>
        <v>1.411720268328309</v>
      </c>
    </row>
    <row r="94" spans="2:13">
      <c r="B94" s="176" t="s">
        <v>88</v>
      </c>
      <c r="C94" s="182"/>
      <c r="D94" s="187">
        <f>fsw/12</f>
        <v>54.166666666666664</v>
      </c>
      <c r="E94" s="188"/>
      <c r="F94" s="188"/>
      <c r="G94" s="178" t="s">
        <v>11</v>
      </c>
      <c r="H94" s="179" t="s">
        <v>89</v>
      </c>
      <c r="J94" s="225">
        <v>15</v>
      </c>
      <c r="K94" s="226">
        <v>4</v>
      </c>
      <c r="L94" s="225">
        <v>8</v>
      </c>
      <c r="M94" s="173">
        <f t="shared" si="0"/>
        <v>1.411720268328309</v>
      </c>
    </row>
    <row r="95" spans="2:13" ht="15" thickBot="1">
      <c r="B95" s="176" t="s">
        <v>90</v>
      </c>
      <c r="C95" s="182"/>
      <c r="D95" s="184">
        <f>fsw</f>
        <v>650</v>
      </c>
      <c r="E95" s="177"/>
      <c r="F95" s="177"/>
      <c r="G95" s="178" t="s">
        <v>11</v>
      </c>
      <c r="H95" s="179" t="s">
        <v>91</v>
      </c>
      <c r="J95" s="225">
        <v>16</v>
      </c>
      <c r="K95" s="226">
        <v>5</v>
      </c>
      <c r="L95" s="225">
        <v>0.5</v>
      </c>
      <c r="M95" s="173">
        <f t="shared" si="0"/>
        <v>1.7646503354103864</v>
      </c>
    </row>
    <row r="96" spans="2:13" ht="15.75">
      <c r="B96" s="414" t="s">
        <v>675</v>
      </c>
      <c r="C96" s="415"/>
      <c r="D96" s="415"/>
      <c r="E96" s="415"/>
      <c r="F96" s="415"/>
      <c r="G96" s="415"/>
      <c r="H96" s="416"/>
      <c r="J96" s="225">
        <v>17</v>
      </c>
      <c r="K96" s="226">
        <v>5</v>
      </c>
      <c r="L96" s="225">
        <v>1</v>
      </c>
      <c r="M96" s="173">
        <f t="shared" si="0"/>
        <v>1.7646503354103864</v>
      </c>
    </row>
    <row r="97" spans="2:13" ht="15" thickBot="1">
      <c r="B97" s="417"/>
      <c r="C97" s="418"/>
      <c r="D97" s="418"/>
      <c r="E97" s="418"/>
      <c r="F97" s="418"/>
      <c r="G97" s="418"/>
      <c r="H97" s="419"/>
      <c r="J97" s="225">
        <v>18</v>
      </c>
      <c r="K97" s="226">
        <v>5</v>
      </c>
      <c r="L97" s="225">
        <v>2</v>
      </c>
      <c r="M97" s="173">
        <f t="shared" si="0"/>
        <v>1.7646503354103864</v>
      </c>
    </row>
    <row r="98" spans="2:13">
      <c r="B98" s="176" t="s">
        <v>1</v>
      </c>
      <c r="C98" s="182"/>
      <c r="D98" s="177"/>
      <c r="E98" s="65">
        <v>100</v>
      </c>
      <c r="F98" s="177"/>
      <c r="G98" s="178" t="s">
        <v>9</v>
      </c>
      <c r="H98" s="179" t="s">
        <v>93</v>
      </c>
      <c r="J98" s="225">
        <v>19</v>
      </c>
      <c r="K98" s="226">
        <v>5</v>
      </c>
      <c r="L98" s="225">
        <v>4</v>
      </c>
      <c r="M98" s="173">
        <f t="shared" si="0"/>
        <v>1.7646503354103864</v>
      </c>
    </row>
    <row r="99" spans="2:13">
      <c r="B99" s="176" t="s">
        <v>325</v>
      </c>
      <c r="C99" s="182"/>
      <c r="D99" s="189">
        <f>ILOOP_trgt/(E98*10^-6)/1000</f>
        <v>324.73100343213298</v>
      </c>
      <c r="E99" s="79"/>
      <c r="F99" s="333"/>
      <c r="G99" s="178" t="s">
        <v>94</v>
      </c>
      <c r="H99" s="179" t="s">
        <v>92</v>
      </c>
      <c r="J99" s="225">
        <v>20</v>
      </c>
      <c r="K99" s="226">
        <v>5</v>
      </c>
      <c r="L99" s="225">
        <v>8</v>
      </c>
      <c r="M99" s="173">
        <f t="shared" si="0"/>
        <v>1.7646503354103864</v>
      </c>
    </row>
    <row r="100" spans="2:13">
      <c r="B100" s="176" t="s">
        <v>5</v>
      </c>
      <c r="C100" s="182"/>
      <c r="D100" s="177"/>
      <c r="E100" s="65">
        <v>30</v>
      </c>
      <c r="F100" s="331"/>
      <c r="G100" s="178" t="s">
        <v>94</v>
      </c>
      <c r="H100" s="179" t="s">
        <v>317</v>
      </c>
      <c r="J100" s="225">
        <v>21</v>
      </c>
      <c r="K100" s="226">
        <v>6</v>
      </c>
      <c r="L100" s="225">
        <v>0.5</v>
      </c>
      <c r="M100" s="173">
        <f t="shared" si="0"/>
        <v>2.1175804024924636</v>
      </c>
    </row>
    <row r="101" spans="2:13">
      <c r="B101" s="176" t="s">
        <v>326</v>
      </c>
      <c r="C101" s="182"/>
      <c r="D101" s="189">
        <f>1/(2*PI()*E100*10^3*fzi_trgt*10^3)*10^12</f>
        <v>97.94150344116639</v>
      </c>
      <c r="E101" s="79"/>
      <c r="F101" s="333"/>
      <c r="G101" s="178" t="s">
        <v>10</v>
      </c>
      <c r="H101" s="179" t="s">
        <v>86</v>
      </c>
      <c r="J101" s="225">
        <v>22</v>
      </c>
      <c r="K101" s="226">
        <v>6</v>
      </c>
      <c r="L101" s="225">
        <v>1</v>
      </c>
      <c r="M101" s="173">
        <f t="shared" si="0"/>
        <v>2.1175804024924636</v>
      </c>
    </row>
    <row r="102" spans="2:13">
      <c r="B102" s="176" t="s">
        <v>328</v>
      </c>
      <c r="C102" s="182"/>
      <c r="D102" s="190"/>
      <c r="E102" s="80">
        <v>80</v>
      </c>
      <c r="F102" s="333"/>
      <c r="G102" s="178"/>
      <c r="H102" s="179" t="s">
        <v>350</v>
      </c>
      <c r="J102" s="225">
        <v>23</v>
      </c>
      <c r="K102" s="226">
        <v>6</v>
      </c>
      <c r="L102" s="225">
        <v>2</v>
      </c>
      <c r="M102" s="173">
        <f t="shared" si="0"/>
        <v>2.1175804024924636</v>
      </c>
    </row>
    <row r="103" spans="2:13">
      <c r="B103" s="176" t="s">
        <v>85</v>
      </c>
      <c r="C103" s="182"/>
      <c r="D103" s="177"/>
      <c r="E103" s="65">
        <v>106.56</v>
      </c>
      <c r="F103" s="331"/>
      <c r="G103" s="178" t="s">
        <v>10</v>
      </c>
      <c r="H103" s="179" t="s">
        <v>318</v>
      </c>
      <c r="J103" s="225">
        <v>24</v>
      </c>
      <c r="K103" s="226">
        <v>6</v>
      </c>
      <c r="L103" s="225">
        <v>4</v>
      </c>
      <c r="M103" s="173">
        <f t="shared" si="0"/>
        <v>2.1175804024924636</v>
      </c>
    </row>
    <row r="104" spans="2:13">
      <c r="B104" s="176" t="s">
        <v>327</v>
      </c>
      <c r="C104" s="182"/>
      <c r="D104" s="189">
        <f>1/(2*PI()*E100*10^3*fpi_trgt*10^3)*10^12</f>
        <v>8.1617919534305301</v>
      </c>
      <c r="E104" s="79"/>
      <c r="F104" s="333"/>
      <c r="G104" s="178" t="s">
        <v>10</v>
      </c>
      <c r="H104" s="179" t="s">
        <v>108</v>
      </c>
      <c r="J104" s="225">
        <v>25</v>
      </c>
      <c r="K104" s="226">
        <v>6</v>
      </c>
      <c r="L104" s="225">
        <v>8</v>
      </c>
      <c r="M104" s="173">
        <f t="shared" si="0"/>
        <v>2.1175804024924636</v>
      </c>
    </row>
    <row r="105" spans="2:13">
      <c r="B105" s="176" t="s">
        <v>7</v>
      </c>
      <c r="C105" s="182"/>
      <c r="D105" s="177"/>
      <c r="E105" s="65">
        <v>3.2</v>
      </c>
      <c r="F105" s="177"/>
      <c r="G105" s="178" t="s">
        <v>10</v>
      </c>
      <c r="H105" s="179" t="s">
        <v>319</v>
      </c>
      <c r="J105" s="225">
        <v>26</v>
      </c>
      <c r="K105" s="226">
        <v>7</v>
      </c>
      <c r="L105" s="225">
        <v>0.5</v>
      </c>
      <c r="M105" s="173">
        <f t="shared" si="0"/>
        <v>2.4705104695745406</v>
      </c>
    </row>
    <row r="106" spans="2:13">
      <c r="B106" s="176" t="s">
        <v>329</v>
      </c>
      <c r="C106" s="182"/>
      <c r="D106" s="177"/>
      <c r="E106" s="66"/>
      <c r="F106" s="183">
        <f>E100*E98/1000</f>
        <v>3</v>
      </c>
      <c r="G106" s="178"/>
      <c r="H106" s="179" t="s">
        <v>332</v>
      </c>
      <c r="J106" s="225">
        <v>27</v>
      </c>
      <c r="K106" s="226">
        <v>7</v>
      </c>
      <c r="L106" s="225">
        <v>1</v>
      </c>
      <c r="M106" s="173">
        <f t="shared" si="0"/>
        <v>2.4705104695745406</v>
      </c>
    </row>
    <row r="107" spans="2:13">
      <c r="B107" s="176" t="s">
        <v>330</v>
      </c>
      <c r="C107" s="182"/>
      <c r="D107" s="205"/>
      <c r="E107" s="256"/>
      <c r="F107" s="237">
        <f>1/(2*PI()*E103*E100*10^-6)</f>
        <v>49.785705421638937</v>
      </c>
      <c r="G107" s="178" t="s">
        <v>11</v>
      </c>
      <c r="H107" s="179" t="s">
        <v>333</v>
      </c>
      <c r="J107" s="225">
        <v>28</v>
      </c>
      <c r="K107" s="226">
        <v>7</v>
      </c>
      <c r="L107" s="225">
        <v>2</v>
      </c>
      <c r="M107" s="173">
        <f t="shared" si="0"/>
        <v>2.4705104695745406</v>
      </c>
    </row>
    <row r="108" spans="2:13">
      <c r="B108" s="176" t="s">
        <v>331</v>
      </c>
      <c r="C108" s="182"/>
      <c r="D108" s="205"/>
      <c r="E108" s="256"/>
      <c r="F108" s="237">
        <f>1/(2*PI()*E100*E105*10^-6)</f>
        <v>1657.8639905405764</v>
      </c>
      <c r="G108" s="178" t="s">
        <v>11</v>
      </c>
      <c r="H108" s="179" t="s">
        <v>334</v>
      </c>
      <c r="J108" s="225">
        <v>29</v>
      </c>
      <c r="K108" s="226">
        <v>7</v>
      </c>
      <c r="L108" s="225">
        <v>4</v>
      </c>
      <c r="M108" s="173">
        <f t="shared" si="0"/>
        <v>2.4705104695745406</v>
      </c>
    </row>
    <row r="109" spans="2:13">
      <c r="B109" s="176" t="s">
        <v>160</v>
      </c>
      <c r="C109" s="182"/>
      <c r="D109" s="205"/>
      <c r="E109" s="256"/>
      <c r="F109" s="237">
        <f>fcoi_trgt/ILOOP_trgt*ILOOP</f>
        <v>20.016567347436737</v>
      </c>
      <c r="G109" s="178" t="s">
        <v>11</v>
      </c>
      <c r="H109" s="179" t="s">
        <v>338</v>
      </c>
      <c r="J109" s="238">
        <v>30</v>
      </c>
      <c r="K109" s="239">
        <v>7</v>
      </c>
      <c r="L109" s="225">
        <v>8</v>
      </c>
      <c r="M109" s="173">
        <f t="shared" si="0"/>
        <v>2.4705104695745406</v>
      </c>
    </row>
    <row r="110" spans="2:13" ht="15" thickBot="1">
      <c r="B110" s="176" t="s">
        <v>136</v>
      </c>
      <c r="C110" s="182"/>
      <c r="D110" s="190"/>
      <c r="E110" s="79"/>
      <c r="F110" s="199">
        <f>Zout_fco_trgt*GM_PS/1000</f>
        <v>0.69803560236526774</v>
      </c>
      <c r="G110" s="178"/>
      <c r="H110" s="179" t="s">
        <v>203</v>
      </c>
      <c r="J110" s="240">
        <v>31</v>
      </c>
      <c r="K110" s="241">
        <v>10</v>
      </c>
      <c r="L110" s="225">
        <v>2</v>
      </c>
      <c r="M110" s="173">
        <f t="shared" si="0"/>
        <v>3.5293006708207728</v>
      </c>
    </row>
    <row r="111" spans="2:13">
      <c r="B111" s="176" t="s">
        <v>346</v>
      </c>
      <c r="C111" s="182"/>
      <c r="D111" s="189">
        <f>1/(F110*VOSL)</f>
        <v>11.460733482493294</v>
      </c>
      <c r="E111" s="79"/>
      <c r="F111" s="330"/>
      <c r="G111" s="178"/>
      <c r="H111" s="179" t="s">
        <v>101</v>
      </c>
    </row>
    <row r="112" spans="2:13">
      <c r="B112" s="176" t="s">
        <v>99</v>
      </c>
      <c r="C112" s="182"/>
      <c r="D112" s="189">
        <f>IF(D53*F110&lt;fcov_trgt/3,D53*F110,fcov_trgt/3)</f>
        <v>21.2850069299697</v>
      </c>
      <c r="E112" s="79"/>
      <c r="F112" s="330"/>
      <c r="G112" s="178" t="s">
        <v>11</v>
      </c>
      <c r="H112" s="179" t="s">
        <v>102</v>
      </c>
    </row>
    <row r="113" spans="2:8">
      <c r="B113" s="176" t="s">
        <v>100</v>
      </c>
      <c r="C113" s="182"/>
      <c r="D113" s="184">
        <f>fsw/2</f>
        <v>325</v>
      </c>
      <c r="E113" s="66"/>
      <c r="F113" s="330"/>
      <c r="G113" s="178" t="s">
        <v>11</v>
      </c>
      <c r="H113" s="179" t="s">
        <v>103</v>
      </c>
    </row>
    <row r="114" spans="2:8">
      <c r="B114" s="176" t="s">
        <v>0</v>
      </c>
      <c r="C114" s="182"/>
      <c r="D114" s="331"/>
      <c r="E114" s="65">
        <v>100</v>
      </c>
      <c r="F114" s="177"/>
      <c r="G114" s="178" t="s">
        <v>9</v>
      </c>
      <c r="H114" s="179" t="s">
        <v>104</v>
      </c>
    </row>
    <row r="115" spans="2:8">
      <c r="B115" s="176" t="s">
        <v>335</v>
      </c>
      <c r="C115" s="182"/>
      <c r="D115" s="189">
        <f>VLOOP_trgt/E114*1000</f>
        <v>114.60733482493295</v>
      </c>
      <c r="E115" s="79"/>
      <c r="F115" s="330"/>
      <c r="G115" s="178" t="s">
        <v>94</v>
      </c>
      <c r="H115" s="179" t="s">
        <v>105</v>
      </c>
    </row>
    <row r="116" spans="2:8">
      <c r="B116" s="176" t="s">
        <v>2</v>
      </c>
      <c r="C116" s="182"/>
      <c r="D116" s="177"/>
      <c r="E116" s="65">
        <v>35</v>
      </c>
      <c r="F116" s="177"/>
      <c r="G116" s="178" t="s">
        <v>94</v>
      </c>
      <c r="H116" s="179" t="s">
        <v>320</v>
      </c>
    </row>
    <row r="117" spans="2:8">
      <c r="B117" s="176" t="s">
        <v>336</v>
      </c>
      <c r="C117" s="182"/>
      <c r="D117" s="189">
        <f>1/(2*PI()*E116*10^3*D112*10^3)*10^12</f>
        <v>213.63789559951724</v>
      </c>
      <c r="E117" s="79"/>
      <c r="F117" s="330"/>
      <c r="G117" s="178" t="s">
        <v>10</v>
      </c>
      <c r="H117" s="179" t="s">
        <v>106</v>
      </c>
    </row>
    <row r="118" spans="2:8">
      <c r="B118" s="176" t="s">
        <v>111</v>
      </c>
      <c r="C118" s="182"/>
      <c r="D118" s="177"/>
      <c r="E118" s="65">
        <v>1000</v>
      </c>
      <c r="F118" s="177"/>
      <c r="G118" s="178" t="s">
        <v>10</v>
      </c>
      <c r="H118" s="179" t="s">
        <v>321</v>
      </c>
    </row>
    <row r="119" spans="2:8">
      <c r="B119" s="176" t="s">
        <v>337</v>
      </c>
      <c r="C119" s="182"/>
      <c r="D119" s="189">
        <f>1/(2*PI()*E116*10^3*D113*10^3)*10^12</f>
        <v>13.991643348738053</v>
      </c>
      <c r="E119" s="79"/>
      <c r="F119" s="330"/>
      <c r="G119" s="178" t="s">
        <v>10</v>
      </c>
      <c r="H119" s="179" t="s">
        <v>107</v>
      </c>
    </row>
    <row r="120" spans="2:8">
      <c r="B120" s="176" t="s">
        <v>4</v>
      </c>
      <c r="C120" s="182"/>
      <c r="D120" s="177"/>
      <c r="E120" s="65">
        <v>6.25</v>
      </c>
      <c r="F120" s="177"/>
      <c r="G120" s="178" t="s">
        <v>10</v>
      </c>
      <c r="H120" s="179" t="s">
        <v>322</v>
      </c>
    </row>
    <row r="121" spans="2:8">
      <c r="B121" s="176" t="s">
        <v>342</v>
      </c>
      <c r="C121" s="182"/>
      <c r="D121" s="177"/>
      <c r="E121" s="66"/>
      <c r="F121" s="183">
        <f>E116*E114/1000</f>
        <v>3.5</v>
      </c>
      <c r="G121" s="178"/>
      <c r="H121" s="179" t="s">
        <v>341</v>
      </c>
    </row>
    <row r="122" spans="2:8">
      <c r="B122" s="176" t="s">
        <v>343</v>
      </c>
      <c r="C122" s="182"/>
      <c r="D122" s="205"/>
      <c r="E122" s="256"/>
      <c r="F122" s="237">
        <f>1/(2*PI()*E118*E116*10^-6)</f>
        <v>4.5472840883398673</v>
      </c>
      <c r="G122" s="178" t="s">
        <v>11</v>
      </c>
      <c r="H122" s="179" t="s">
        <v>340</v>
      </c>
    </row>
    <row r="123" spans="2:8">
      <c r="B123" s="176" t="s">
        <v>344</v>
      </c>
      <c r="C123" s="182"/>
      <c r="D123" s="205"/>
      <c r="E123" s="256"/>
      <c r="F123" s="237">
        <f>1/(2*PI()*E116*E120*10^-6)</f>
        <v>727.56545413437868</v>
      </c>
      <c r="G123" s="178" t="s">
        <v>11</v>
      </c>
      <c r="H123" s="179" t="s">
        <v>339</v>
      </c>
    </row>
    <row r="124" spans="2:8">
      <c r="B124" s="176" t="s">
        <v>161</v>
      </c>
      <c r="C124" s="182"/>
      <c r="D124" s="205"/>
      <c r="E124" s="256"/>
      <c r="F124" s="237">
        <f>fcov_trgt/VLOOP_trgt*VLOOP</f>
        <v>24.812984302827878</v>
      </c>
      <c r="G124" s="178" t="s">
        <v>11</v>
      </c>
      <c r="H124" s="179" t="s">
        <v>795</v>
      </c>
    </row>
    <row r="125" spans="2:8">
      <c r="B125" s="176" t="s">
        <v>162</v>
      </c>
      <c r="C125" s="182"/>
      <c r="D125" s="190"/>
      <c r="E125" s="79"/>
      <c r="F125" s="199">
        <f>F109/F124</f>
        <v>0.80669729618760511</v>
      </c>
      <c r="G125" s="178"/>
      <c r="H125" s="179" t="s">
        <v>173</v>
      </c>
    </row>
    <row r="126" spans="2:8">
      <c r="B126" s="176" t="s">
        <v>163</v>
      </c>
      <c r="C126" s="182"/>
      <c r="D126" s="190"/>
      <c r="E126" s="79"/>
      <c r="F126" s="199">
        <f>1/(1/(SQRT((ESR_bulk*10^-3)^2+1/(2*PI()*F124*10^3*Cout_bulk*10^-6)^2))+1/(SQRT((ESR_cer*10^-3)^2+1/(2*PI()*F124*10^3*Cout_cer*10^-6)^2)))*1000</f>
        <v>11.42951035183278</v>
      </c>
      <c r="G126" s="178" t="s">
        <v>116</v>
      </c>
      <c r="H126" s="179" t="s">
        <v>164</v>
      </c>
    </row>
    <row r="127" spans="2:8">
      <c r="B127" s="176" t="s">
        <v>165</v>
      </c>
      <c r="C127" s="182"/>
      <c r="D127" s="205"/>
      <c r="E127" s="256"/>
      <c r="F127" s="237">
        <f>F126*C12</f>
        <v>75.434768322096346</v>
      </c>
      <c r="G127" s="178" t="s">
        <v>30</v>
      </c>
      <c r="H127" s="179" t="s">
        <v>168</v>
      </c>
    </row>
    <row r="128" spans="2:8">
      <c r="B128" s="176" t="s">
        <v>166</v>
      </c>
      <c r="C128" s="182"/>
      <c r="D128" s="190"/>
      <c r="E128" s="79"/>
      <c r="F128" s="199">
        <f>F127/Vout/10</f>
        <v>2.2859020703665562</v>
      </c>
      <c r="G128" s="178" t="s">
        <v>167</v>
      </c>
      <c r="H128" s="179" t="s">
        <v>169</v>
      </c>
    </row>
    <row r="129" spans="2:8">
      <c r="B129" s="383" t="s">
        <v>796</v>
      </c>
      <c r="C129" s="182"/>
      <c r="D129" s="190"/>
      <c r="E129" s="79"/>
      <c r="F129" s="199">
        <f>585/F122/VOSL/VLOOP*(1/(1/(SQRT((ESR_bulk*10^-3)^2+1/(2*PI()*F122*10^3*Cout_bulk*10^-6)^2))+1/(SQRT((ESR_cer*10^-3)^2+1/(2*PI()*F122*10^3*Cout_cer*10^-6)^2))))</f>
        <v>17.78294335383163</v>
      </c>
      <c r="G129" s="178" t="s">
        <v>30</v>
      </c>
      <c r="H129" s="383" t="s">
        <v>798</v>
      </c>
    </row>
    <row r="130" spans="2:8">
      <c r="B130" s="383" t="s">
        <v>797</v>
      </c>
      <c r="C130" s="182"/>
      <c r="D130" s="190"/>
      <c r="E130" s="79"/>
      <c r="F130" s="199">
        <f>F129+D55</f>
        <v>22.464638080360018</v>
      </c>
      <c r="G130" s="178" t="s">
        <v>30</v>
      </c>
      <c r="H130" s="383" t="s">
        <v>799</v>
      </c>
    </row>
    <row r="131" spans="2:8" ht="15.75">
      <c r="B131" s="420"/>
      <c r="C131" s="421"/>
      <c r="D131" s="421"/>
      <c r="E131" s="421"/>
      <c r="F131" s="421"/>
      <c r="G131" s="421"/>
      <c r="H131" s="422"/>
    </row>
    <row r="132" spans="2:8" ht="15" thickBot="1">
      <c r="B132" s="417"/>
      <c r="C132" s="418"/>
      <c r="D132" s="418"/>
      <c r="E132" s="418"/>
      <c r="F132" s="418"/>
      <c r="G132" s="418"/>
      <c r="H132" s="419"/>
    </row>
    <row r="133" spans="2:8">
      <c r="B133" s="197" t="s">
        <v>123</v>
      </c>
      <c r="C133" s="182"/>
      <c r="D133" s="242"/>
      <c r="E133" s="242"/>
      <c r="F133" s="243" t="str">
        <f>DEC2HEX(F136+2*F138+2^6*F137+2^10*F135+2^17*F142+2^22*F141+2^26*F140+2^32*F134+2^36*F139,10)</f>
        <v>221C821902</v>
      </c>
      <c r="G133" s="202" t="s">
        <v>124</v>
      </c>
      <c r="H133" s="244"/>
    </row>
    <row r="134" spans="2:8">
      <c r="B134" s="197" t="str">
        <f>"GMI = " &amp; REPT(" ",15) &amp; E98 &amp; " µS"</f>
        <v>GMI =                100 µS</v>
      </c>
      <c r="C134" s="182"/>
      <c r="D134" s="242"/>
      <c r="E134" s="242"/>
      <c r="F134" s="243">
        <f>VLOOKUP(E98,'Compensation References'!E1:P9,12,FALSE)</f>
        <v>2</v>
      </c>
      <c r="G134" s="202" t="s">
        <v>14</v>
      </c>
      <c r="H134" s="244"/>
    </row>
    <row r="135" spans="2:8">
      <c r="B135" s="197" t="str">
        <f>"RVI = " &amp; REPT(" ",16) &amp; E100 &amp; " kΩ"</f>
        <v>RVI =                 30 kΩ</v>
      </c>
      <c r="C135" s="182"/>
      <c r="D135" s="242"/>
      <c r="E135" s="242"/>
      <c r="F135" s="243">
        <f>VLOOKUP(E100,'Compensation References'!I2:P65,8,FALSE)</f>
        <v>6</v>
      </c>
      <c r="G135" s="202" t="s">
        <v>14</v>
      </c>
      <c r="H135" s="244"/>
    </row>
    <row r="136" spans="2:8" ht="28.5">
      <c r="B136" s="197" t="str">
        <f>"CZI_MULT = " &amp; REPT(" ",3) &amp; E102</f>
        <v>CZI_MULT =    80</v>
      </c>
      <c r="C136" s="182"/>
      <c r="D136" s="242"/>
      <c r="E136" s="242"/>
      <c r="F136" s="243">
        <f>VLOOKUP(E102,'Compensation References'!M2:P3,4,FALSE)</f>
        <v>0</v>
      </c>
      <c r="G136" s="202" t="s">
        <v>14</v>
      </c>
      <c r="H136" s="203" t="s">
        <v>349</v>
      </c>
    </row>
    <row r="137" spans="2:8">
      <c r="B137" s="197" t="str">
        <f>"CZI = " &amp; REPT(" ",16) &amp; E103 &amp; " pF"</f>
        <v>CZI =                 106.56 pF</v>
      </c>
      <c r="C137" s="182"/>
      <c r="D137" s="242"/>
      <c r="E137" s="242"/>
      <c r="F137" s="243">
        <f>VLOOKUP(E103,'Compensation References'!N2:P17,3,FALSE)</f>
        <v>4</v>
      </c>
      <c r="G137" s="202" t="s">
        <v>14</v>
      </c>
      <c r="H137" s="244" t="s">
        <v>174</v>
      </c>
    </row>
    <row r="138" spans="2:8">
      <c r="B138" s="197" t="str">
        <f>"CPI = " &amp; REPT(" ",16) &amp; E105 &amp; " pF"</f>
        <v>CPI =                 3.2 pF</v>
      </c>
      <c r="C138" s="182"/>
      <c r="D138" s="242"/>
      <c r="E138" s="242"/>
      <c r="F138" s="243">
        <f>VLOOKUP(E105,'Compensation References'!K2:P33,6,FALSE)</f>
        <v>1</v>
      </c>
      <c r="G138" s="202" t="s">
        <v>14</v>
      </c>
      <c r="H138" s="244"/>
    </row>
    <row r="139" spans="2:8">
      <c r="B139" s="197" t="str">
        <f>"GMV = " &amp; REPT(" ",13) &amp; E114 &amp; " µS"</f>
        <v>GMV =              100 µS</v>
      </c>
      <c r="C139" s="182"/>
      <c r="D139" s="242"/>
      <c r="E139" s="242"/>
      <c r="F139" s="243">
        <f>VLOOKUP(E114,'Compensation References'!D1:P9,13,FALSE)</f>
        <v>2</v>
      </c>
      <c r="G139" s="202" t="s">
        <v>14</v>
      </c>
      <c r="H139" s="244"/>
    </row>
    <row r="140" spans="2:8">
      <c r="B140" s="197" t="str">
        <f>"RVV = " &amp; REPT(" ",14) &amp; E116 &amp; " kΩ"</f>
        <v>RVV =               35 kΩ</v>
      </c>
      <c r="C140" s="182"/>
      <c r="D140" s="242"/>
      <c r="E140" s="242"/>
      <c r="F140" s="243">
        <f>VLOOKUP(E116,'Compensation References'!F2:P65,11,FALSE)</f>
        <v>7</v>
      </c>
      <c r="G140" s="202" t="s">
        <v>14</v>
      </c>
      <c r="H140" s="244"/>
    </row>
    <row r="141" spans="2:8">
      <c r="B141" s="197" t="str">
        <f>"CZV = " &amp; REPT(" ",15) &amp; E118 &amp; " pF"</f>
        <v>CZV =                1000 pF</v>
      </c>
      <c r="C141" s="182"/>
      <c r="D141" s="242"/>
      <c r="E141" s="242"/>
      <c r="F141" s="243">
        <f>VLOOKUP(E118,'Compensation References'!O2:P17,2,FALSE)</f>
        <v>2</v>
      </c>
      <c r="G141" s="202" t="s">
        <v>14</v>
      </c>
      <c r="H141" s="244" t="s">
        <v>175</v>
      </c>
    </row>
    <row r="142" spans="2:8" ht="15" thickBot="1">
      <c r="B142" s="245" t="str">
        <f>"CPV = " &amp; REPT(" ",14) &amp; E120 &amp; " pF"</f>
        <v>CPV =               6.25 pF</v>
      </c>
      <c r="C142" s="246"/>
      <c r="D142" s="247"/>
      <c r="E142" s="247"/>
      <c r="F142" s="248">
        <f>VLOOKUP(E120,'Compensation References'!H2:P33,9,FALSE)</f>
        <v>1</v>
      </c>
      <c r="G142" s="249" t="s">
        <v>14</v>
      </c>
      <c r="H142" s="250"/>
    </row>
    <row r="143" spans="2:8">
      <c r="B143" s="384" t="s">
        <v>794</v>
      </c>
      <c r="C143" s="384"/>
      <c r="D143" s="384"/>
      <c r="E143" s="384"/>
    </row>
    <row r="144" spans="2:8">
      <c r="B144" s="172" t="s">
        <v>789</v>
      </c>
      <c r="C144" s="376">
        <f>'Bode Plot'!$P$40</f>
        <v>35.309803963588791</v>
      </c>
      <c r="D144" s="172" t="s">
        <v>11</v>
      </c>
    </row>
    <row r="145" spans="2:4">
      <c r="B145" s="172" t="s">
        <v>790</v>
      </c>
      <c r="C145" s="376">
        <f>'Bode Plot'!$Q$40</f>
        <v>22.11025766920099</v>
      </c>
      <c r="D145" s="172" t="s">
        <v>793</v>
      </c>
    </row>
    <row r="146" spans="2:4">
      <c r="B146" s="172" t="s">
        <v>791</v>
      </c>
      <c r="C146" s="376">
        <f>'Bode Plot'!$R$40</f>
        <v>-36.933374587482987</v>
      </c>
      <c r="D146" s="172" t="s">
        <v>792</v>
      </c>
    </row>
  </sheetData>
  <sheetProtection algorithmName="SHA-512" hashValue="0BDExYi13KXEVwQqlrBPJ9HrB36d1tvj7UAisYc41L3mu1tS++mzoqmnk0GqkK3n1eAz10B25c+GVURzop0SZg==" saltValue="yy0rAiNT4DU92fSKbI2Cbg==" spinCount="100000" sheet="1" objects="1" scenarios="1"/>
  <mergeCells count="21">
    <mergeCell ref="B97:H97"/>
    <mergeCell ref="B96:H96"/>
    <mergeCell ref="B132:H132"/>
    <mergeCell ref="B131:H131"/>
    <mergeCell ref="B65:H65"/>
    <mergeCell ref="B143:E143"/>
    <mergeCell ref="B1:H1"/>
    <mergeCell ref="J12:J25"/>
    <mergeCell ref="B89:H91"/>
    <mergeCell ref="J71:L76"/>
    <mergeCell ref="J77:L77"/>
    <mergeCell ref="B77:H77"/>
    <mergeCell ref="B76:H76"/>
    <mergeCell ref="B88:H88"/>
    <mergeCell ref="B17:H17"/>
    <mergeCell ref="B18:H18"/>
    <mergeCell ref="B31:H31"/>
    <mergeCell ref="B32:H32"/>
    <mergeCell ref="B58:H58"/>
    <mergeCell ref="B57:H57"/>
    <mergeCell ref="B64:H64"/>
  </mergeCells>
  <phoneticPr fontId="28" type="noConversion"/>
  <conditionalFormatting sqref="F81">
    <cfRule type="cellIs" dxfId="122" priority="33" operator="greaterThan">
      <formula>$C$16/3</formula>
    </cfRule>
  </conditionalFormatting>
  <conditionalFormatting sqref="L80:L110">
    <cfRule type="cellIs" dxfId="121" priority="60" operator="greaterThan">
      <formula>M80</formula>
    </cfRule>
    <cfRule type="cellIs" dxfId="120" priority="61" operator="lessThan">
      <formula>M80</formula>
    </cfRule>
  </conditionalFormatting>
  <conditionalFormatting sqref="K80:K110">
    <cfRule type="cellIs" dxfId="119" priority="73" operator="lessThan">
      <formula>$D$93</formula>
    </cfRule>
    <cfRule type="cellIs" dxfId="118" priority="74" operator="greaterThan">
      <formula>$D$93</formula>
    </cfRule>
  </conditionalFormatting>
  <conditionalFormatting sqref="D106:F106">
    <cfRule type="cellIs" dxfId="117" priority="75" operator="greaterThan">
      <formula>$D$93</formula>
    </cfRule>
  </conditionalFormatting>
  <conditionalFormatting sqref="E100">
    <cfRule type="cellIs" dxfId="116" priority="76" operator="greaterThan">
      <formula>$D$99</formula>
    </cfRule>
  </conditionalFormatting>
  <conditionalFormatting sqref="C5">
    <cfRule type="cellIs" dxfId="115" priority="15" operator="between">
      <formula>1.8</formula>
      <formula>4</formula>
    </cfRule>
    <cfRule type="cellIs" dxfId="114" priority="16" operator="greaterThan">
      <formula>16</formula>
    </cfRule>
    <cfRule type="cellIs" dxfId="113" priority="20" operator="lessThan">
      <formula>1.8</formula>
    </cfRule>
  </conditionalFormatting>
  <conditionalFormatting sqref="F8">
    <cfRule type="cellIs" dxfId="112" priority="17" operator="greaterThan">
      <formula>0.7</formula>
    </cfRule>
    <cfRule type="cellIs" dxfId="111" priority="18" operator="lessThan">
      <formula>0.25</formula>
    </cfRule>
  </conditionalFormatting>
  <conditionalFormatting sqref="C6">
    <cfRule type="cellIs" dxfId="110" priority="13" operator="greaterThan">
      <formula>5.5</formula>
    </cfRule>
    <cfRule type="cellIs" dxfId="109" priority="14" operator="lessThan">
      <formula>0.6</formula>
    </cfRule>
  </conditionalFormatting>
  <conditionalFormatting sqref="D55">
    <cfRule type="cellIs" dxfId="108" priority="11" operator="greaterThan">
      <formula>$C$13</formula>
    </cfRule>
  </conditionalFormatting>
  <conditionalFormatting sqref="F83">
    <cfRule type="cellIs" dxfId="107" priority="9" operator="lessThan">
      <formula>2</formula>
    </cfRule>
  </conditionalFormatting>
  <conditionalFormatting sqref="F85">
    <cfRule type="cellIs" dxfId="106" priority="42" operator="greaterThan">
      <formula>$C$15</formula>
    </cfRule>
    <cfRule type="cellIs" dxfId="105" priority="43" operator="greaterThan">
      <formula>$C$14</formula>
    </cfRule>
  </conditionalFormatting>
  <conditionalFormatting sqref="F109">
    <cfRule type="cellIs" dxfId="104" priority="6" operator="greaterThan">
      <formula>$C$16/3</formula>
    </cfRule>
  </conditionalFormatting>
  <conditionalFormatting sqref="F106">
    <cfRule type="cellIs" dxfId="103" priority="5" operator="greaterThan">
      <formula>$D$93</formula>
    </cfRule>
  </conditionalFormatting>
  <conditionalFormatting sqref="F125">
    <cfRule type="cellIs" dxfId="102" priority="4" operator="lessThan">
      <formula>2</formula>
    </cfRule>
  </conditionalFormatting>
  <conditionalFormatting sqref="F127">
    <cfRule type="cellIs" dxfId="101" priority="2" operator="greaterThan">
      <formula>$C$15</formula>
    </cfRule>
    <cfRule type="cellIs" dxfId="100" priority="3" operator="greaterThan">
      <formula>$C$14</formula>
    </cfRule>
  </conditionalFormatting>
  <conditionalFormatting sqref="L110">
    <cfRule type="cellIs" dxfId="99" priority="80" operator="greaterThan">
      <formula>M110</formula>
    </cfRule>
    <cfRule type="cellIs" dxfId="98" priority="81" operator="lessThan">
      <formula>M110</formula>
    </cfRule>
  </conditionalFormatting>
  <conditionalFormatting sqref="L109">
    <cfRule type="cellIs" dxfId="97" priority="84" operator="greaterThan">
      <formula>#REF!</formula>
    </cfRule>
    <cfRule type="cellIs" dxfId="96" priority="85" operator="lessThan">
      <formula>#REF!</formula>
    </cfRule>
  </conditionalFormatting>
  <conditionalFormatting sqref="L96:L108">
    <cfRule type="cellIs" dxfId="95" priority="94" operator="greaterThan">
      <formula>M97</formula>
    </cfRule>
    <cfRule type="cellIs" dxfId="94" priority="95" operator="lessThan">
      <formula>M97</formula>
    </cfRule>
  </conditionalFormatting>
  <conditionalFormatting sqref="E116">
    <cfRule type="cellIs" dxfId="93" priority="118" operator="greaterThan">
      <formula>$D$115</formula>
    </cfRule>
  </conditionalFormatting>
  <conditionalFormatting sqref="E72">
    <cfRule type="cellIs" dxfId="92" priority="1" operator="lessThan">
      <formula>$E$69*2</formula>
    </cfRule>
  </conditionalFormatting>
  <conditionalFormatting sqref="D11">
    <cfRule type="cellIs" dxfId="91" priority="119" operator="greaterThan">
      <formula>$D$4</formula>
    </cfRule>
  </conditionalFormatting>
  <conditionalFormatting sqref="F26">
    <cfRule type="cellIs" dxfId="90" priority="120" operator="lessThan">
      <formula>$D$4*0.05</formula>
    </cfRule>
  </conditionalFormatting>
  <dataValidations count="1">
    <dataValidation type="list" allowBlank="1" showInputMessage="1" showErrorMessage="1" sqref="E78" xr:uid="{00000000-0002-0000-0000-000000000000}">
      <formula1>$J$80:$J$110</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47" r:id="rId4">
          <objectPr defaultSize="0" autoPict="0" r:id="rId5">
            <anchor moveWithCells="1">
              <from>
                <xdr:col>5</xdr:col>
                <xdr:colOff>0</xdr:colOff>
                <xdr:row>142</xdr:row>
                <xdr:rowOff>171450</xdr:rowOff>
              </from>
              <to>
                <xdr:col>7</xdr:col>
                <xdr:colOff>7991475</xdr:colOff>
                <xdr:row>172</xdr:row>
                <xdr:rowOff>9525</xdr:rowOff>
              </to>
            </anchor>
          </objectPr>
        </oleObject>
      </mc:Choice>
      <mc:Fallback>
        <oleObject progId="Visio.Drawing.11" shapeId="1047" r:id="rId4"/>
      </mc:Fallback>
    </mc:AlternateContent>
  </oleObjects>
  <extLst>
    <ext xmlns:x14="http://schemas.microsoft.com/office/spreadsheetml/2009/9/main" uri="{78C0D931-6437-407d-A8EE-F0AAD7539E65}">
      <x14:conditionalFormattings>
        <x14:conditionalFormatting xmlns:xm="http://schemas.microsoft.com/office/excel/2006/main">
          <x14:cfRule type="cellIs" priority="7" operator="greaterThan" id="{F8388281-D9AC-4009-B657-0FFF0AB56577}">
            <xm:f>'Compensation References'!$M$2</xm:f>
            <x14:dxf>
              <font>
                <color rgb="FF9C0006"/>
              </font>
              <fill>
                <patternFill>
                  <bgColor rgb="FFFFC7CE"/>
                </patternFill>
              </fill>
            </x14:dxf>
          </x14:cfRule>
          <x14:cfRule type="cellIs" priority="8" operator="lessThan" id="{BC1B7E67-7631-4540-87D5-FEB3526BE421}">
            <xm:f>'Compensation References'!$M$2</xm:f>
            <x14:dxf>
              <font>
                <color rgb="FF9C0006"/>
              </font>
              <fill>
                <patternFill>
                  <bgColor rgb="FFFFC7CE"/>
                </patternFill>
              </fill>
            </x14:dxf>
          </x14:cfRule>
          <xm:sqref>E102</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1000000}">
          <x14:formula1>
            <xm:f>'Compensation References'!$R$2:$R$13</xm:f>
          </x14:formula1>
          <xm:sqref>C16:C17 D17:F17</xm:sqref>
        </x14:dataValidation>
        <x14:dataValidation type="list" allowBlank="1" showInputMessage="1" showErrorMessage="1" xr:uid="{00000000-0002-0000-0000-000002000000}">
          <x14:formula1>
            <xm:f>'Compensation References'!$E$2:$E$5</xm:f>
          </x14:formula1>
          <xm:sqref>E98</xm:sqref>
        </x14:dataValidation>
        <x14:dataValidation type="list" allowBlank="1" showInputMessage="1" showErrorMessage="1" xr:uid="{00000000-0002-0000-0000-000003000000}">
          <x14:formula1>
            <xm:f>'Compensation References'!$I$2:$I$65</xm:f>
          </x14:formula1>
          <xm:sqref>E100</xm:sqref>
        </x14:dataValidation>
        <x14:dataValidation type="list" allowBlank="1" showInputMessage="1" showErrorMessage="1" xr:uid="{00000000-0002-0000-0000-000004000000}">
          <x14:formula1>
            <xm:f>'Compensation References'!$K$2:$K$33</xm:f>
          </x14:formula1>
          <xm:sqref>E105</xm:sqref>
        </x14:dataValidation>
        <x14:dataValidation type="list" allowBlank="1" showInputMessage="1" showErrorMessage="1" xr:uid="{00000000-0002-0000-0000-000005000000}">
          <x14:formula1>
            <xm:f>'Compensation References'!$N$2:$N$17</xm:f>
          </x14:formula1>
          <xm:sqref>E103</xm:sqref>
        </x14:dataValidation>
        <x14:dataValidation type="list" allowBlank="1" showInputMessage="1" showErrorMessage="1" xr:uid="{00000000-0002-0000-0000-000006000000}">
          <x14:formula1>
            <xm:f>'Compensation References'!$D$2:$D$5</xm:f>
          </x14:formula1>
          <xm:sqref>E114</xm:sqref>
        </x14:dataValidation>
        <x14:dataValidation type="list" allowBlank="1" showInputMessage="1" showErrorMessage="1" xr:uid="{00000000-0002-0000-0000-000007000000}">
          <x14:formula1>
            <xm:f>'Compensation References'!$F$2:$F$65</xm:f>
          </x14:formula1>
          <xm:sqref>E116</xm:sqref>
        </x14:dataValidation>
        <x14:dataValidation type="list" allowBlank="1" showInputMessage="1" showErrorMessage="1" xr:uid="{00000000-0002-0000-0000-000008000000}">
          <x14:formula1>
            <xm:f>'Compensation References'!$O$2:$O$17</xm:f>
          </x14:formula1>
          <xm:sqref>E118</xm:sqref>
        </x14:dataValidation>
        <x14:dataValidation type="list" allowBlank="1" showInputMessage="1" showErrorMessage="1" xr:uid="{00000000-0002-0000-0000-000009000000}">
          <x14:formula1>
            <xm:f>'Compensation References'!$H$2:$H$33</xm:f>
          </x14:formula1>
          <xm:sqref>E120</xm:sqref>
        </x14:dataValidation>
        <x14:dataValidation type="list" allowBlank="1" showInputMessage="1" showErrorMessage="1" xr:uid="{00000000-0002-0000-0000-00000A000000}">
          <x14:formula1>
            <xm:f>'Compensation References'!$M$2:$M$3</xm:f>
          </x14:formula1>
          <xm:sqref>E102</xm:sqref>
        </x14:dataValidation>
        <x14:dataValidation type="list" allowBlank="1" showInputMessage="1" showErrorMessage="1" xr:uid="{00000000-0002-0000-0000-00000B000000}">
          <x14:formula1>
            <xm:f>'Compensation References'!$Q$2:$Q$5</xm:f>
          </x14:formula1>
          <xm:sqref>C10</xm:sqref>
        </x14:dataValidation>
        <x14:dataValidation type="list" allowBlank="1" showInputMessage="1" showErrorMessage="1" xr:uid="{00000000-0002-0000-0000-00000C000000}">
          <x14:formula1>
            <xm:f>'Compensation References'!$T$2:$T$5</xm:f>
          </x14:formula1>
          <xm:sqref>E7</xm:sqref>
        </x14:dataValidation>
        <x14:dataValidation type="list" allowBlank="1" showInputMessage="1" showErrorMessage="1" xr:uid="{00000000-0002-0000-0000-00000D000000}">
          <x14:formula1>
            <xm:f>'Compensation References'!$A$2:$A$4</xm:f>
          </x14:formula1>
          <xm:sqref>C3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U65"/>
  <sheetViews>
    <sheetView workbookViewId="0">
      <selection activeCell="C39" sqref="C39"/>
    </sheetView>
  </sheetViews>
  <sheetFormatPr defaultRowHeight="15"/>
  <cols>
    <col min="1" max="1" width="11.5703125" bestFit="1" customWidth="1"/>
    <col min="2" max="3" width="11.5703125" customWidth="1"/>
    <col min="18" max="18" width="10.85546875" customWidth="1"/>
  </cols>
  <sheetData>
    <row r="1" spans="1:21">
      <c r="A1" t="s">
        <v>192</v>
      </c>
      <c r="B1" t="s">
        <v>196</v>
      </c>
      <c r="C1" t="s">
        <v>197</v>
      </c>
      <c r="D1" t="s">
        <v>13</v>
      </c>
      <c r="E1" t="s">
        <v>1</v>
      </c>
      <c r="F1" t="s">
        <v>2</v>
      </c>
      <c r="G1" t="s">
        <v>3</v>
      </c>
      <c r="H1" t="s">
        <v>4</v>
      </c>
      <c r="I1" t="s">
        <v>5</v>
      </c>
      <c r="J1" t="s">
        <v>6</v>
      </c>
      <c r="K1" t="s">
        <v>7</v>
      </c>
      <c r="L1" t="s">
        <v>8</v>
      </c>
      <c r="M1" t="s">
        <v>127</v>
      </c>
      <c r="N1" t="s">
        <v>112</v>
      </c>
      <c r="O1" t="s">
        <v>113</v>
      </c>
      <c r="P1" t="s">
        <v>14</v>
      </c>
      <c r="Q1" t="s">
        <v>131</v>
      </c>
      <c r="R1" t="s">
        <v>37</v>
      </c>
      <c r="T1" t="s">
        <v>15</v>
      </c>
      <c r="U1" t="s">
        <v>130</v>
      </c>
    </row>
    <row r="2" spans="1:21">
      <c r="A2" t="s">
        <v>193</v>
      </c>
      <c r="B2">
        <v>40</v>
      </c>
      <c r="C2">
        <v>6.1550000000000002</v>
      </c>
      <c r="D2">
        <v>25</v>
      </c>
      <c r="E2">
        <v>25</v>
      </c>
      <c r="F2">
        <v>0</v>
      </c>
      <c r="G2">
        <v>0</v>
      </c>
      <c r="H2">
        <v>0</v>
      </c>
      <c r="I2">
        <v>0</v>
      </c>
      <c r="J2">
        <v>0</v>
      </c>
      <c r="K2">
        <v>0</v>
      </c>
      <c r="L2">
        <v>800</v>
      </c>
      <c r="M2">
        <f>L2*'Device Calculator'!E$98/10^3</f>
        <v>80</v>
      </c>
      <c r="N2">
        <f>J2*('Device Calculator'!E$102)</f>
        <v>0</v>
      </c>
      <c r="O2">
        <f>G2*4*10^6*'Device Calculator'!E$114*10^-6</f>
        <v>0</v>
      </c>
      <c r="P2">
        <v>0</v>
      </c>
      <c r="Q2">
        <v>1</v>
      </c>
      <c r="R2">
        <v>225</v>
      </c>
      <c r="T2">
        <v>1</v>
      </c>
      <c r="U2">
        <v>1</v>
      </c>
    </row>
    <row r="3" spans="1:21">
      <c r="A3" t="s">
        <v>194</v>
      </c>
      <c r="B3">
        <v>20</v>
      </c>
      <c r="C3">
        <f>6.155*2</f>
        <v>12.31</v>
      </c>
      <c r="D3">
        <v>50</v>
      </c>
      <c r="E3">
        <v>50</v>
      </c>
      <c r="F3">
        <f>F2+5</f>
        <v>5</v>
      </c>
      <c r="G3">
        <f>G2+1.25</f>
        <v>1.25</v>
      </c>
      <c r="H3">
        <f>H2+6.25</f>
        <v>6.25</v>
      </c>
      <c r="I3">
        <f>I2+5</f>
        <v>5</v>
      </c>
      <c r="J3">
        <f>J2+0.333</f>
        <v>0.33300000000000002</v>
      </c>
      <c r="K3">
        <f>K2+3.2</f>
        <v>3.2</v>
      </c>
      <c r="L3">
        <v>1600</v>
      </c>
      <c r="M3">
        <f>L3*'Device Calculator'!E$98/10^3</f>
        <v>160</v>
      </c>
      <c r="N3">
        <f>J3*('Device Calculator'!E$102)</f>
        <v>26.64</v>
      </c>
      <c r="O3">
        <f>G3*4*10^6*'Device Calculator'!E$114*10^-6</f>
        <v>500</v>
      </c>
      <c r="P3">
        <f>P2+1</f>
        <v>1</v>
      </c>
      <c r="Q3">
        <v>2</v>
      </c>
      <c r="R3">
        <v>275</v>
      </c>
      <c r="T3">
        <v>0.5</v>
      </c>
      <c r="U3">
        <v>2</v>
      </c>
    </row>
    <row r="4" spans="1:21">
      <c r="A4" t="s">
        <v>195</v>
      </c>
      <c r="B4">
        <v>10</v>
      </c>
      <c r="C4">
        <f>6.155*2</f>
        <v>12.31</v>
      </c>
      <c r="D4">
        <v>100</v>
      </c>
      <c r="E4">
        <v>100</v>
      </c>
      <c r="F4">
        <f t="shared" ref="F4:F65" si="0">F3+5</f>
        <v>10</v>
      </c>
      <c r="G4">
        <f t="shared" ref="G4:G17" si="1">G3+1.25</f>
        <v>2.5</v>
      </c>
      <c r="H4">
        <f t="shared" ref="H4:H33" si="2">H3+6.25</f>
        <v>12.5</v>
      </c>
      <c r="I4">
        <f t="shared" ref="I4:I65" si="3">I3+5</f>
        <v>10</v>
      </c>
      <c r="J4">
        <f t="shared" ref="J4:J17" si="4">J3+0.333</f>
        <v>0.66600000000000004</v>
      </c>
      <c r="K4">
        <f t="shared" ref="K4:K33" si="5">K3+3.2</f>
        <v>6.4</v>
      </c>
      <c r="N4">
        <f>J4*('Device Calculator'!E$102)</f>
        <v>53.28</v>
      </c>
      <c r="O4">
        <f>G4*4*10^6*'Device Calculator'!E$114*10^-6</f>
        <v>1000</v>
      </c>
      <c r="P4">
        <f t="shared" ref="P4:P65" si="6">P3+1</f>
        <v>2</v>
      </c>
      <c r="Q4">
        <v>3</v>
      </c>
      <c r="R4">
        <v>325</v>
      </c>
      <c r="T4">
        <v>0.25</v>
      </c>
      <c r="U4">
        <v>3</v>
      </c>
    </row>
    <row r="5" spans="1:21">
      <c r="D5">
        <v>200</v>
      </c>
      <c r="E5">
        <v>200</v>
      </c>
      <c r="F5">
        <f t="shared" si="0"/>
        <v>15</v>
      </c>
      <c r="G5">
        <f t="shared" si="1"/>
        <v>3.75</v>
      </c>
      <c r="H5">
        <f t="shared" si="2"/>
        <v>18.75</v>
      </c>
      <c r="I5">
        <f t="shared" si="3"/>
        <v>15</v>
      </c>
      <c r="J5">
        <f t="shared" si="4"/>
        <v>0.99900000000000011</v>
      </c>
      <c r="K5">
        <f t="shared" si="5"/>
        <v>9.6000000000000014</v>
      </c>
      <c r="N5">
        <f>J5*('Device Calculator'!E$102)</f>
        <v>79.920000000000016</v>
      </c>
      <c r="O5">
        <f>G5*4*10^6*'Device Calculator'!E$114*10^-6</f>
        <v>1500</v>
      </c>
      <c r="P5">
        <f t="shared" si="6"/>
        <v>3</v>
      </c>
      <c r="Q5">
        <v>4</v>
      </c>
      <c r="R5">
        <v>375</v>
      </c>
      <c r="T5">
        <v>0.125</v>
      </c>
      <c r="U5">
        <v>4</v>
      </c>
    </row>
    <row r="6" spans="1:21">
      <c r="F6">
        <f t="shared" si="0"/>
        <v>20</v>
      </c>
      <c r="G6">
        <f t="shared" si="1"/>
        <v>5</v>
      </c>
      <c r="H6">
        <f t="shared" si="2"/>
        <v>25</v>
      </c>
      <c r="I6">
        <f t="shared" si="3"/>
        <v>20</v>
      </c>
      <c r="J6">
        <f t="shared" si="4"/>
        <v>1.3320000000000001</v>
      </c>
      <c r="K6">
        <f t="shared" si="5"/>
        <v>12.8</v>
      </c>
      <c r="N6">
        <f>J6*('Device Calculator'!E$102)</f>
        <v>106.56</v>
      </c>
      <c r="O6">
        <f>G6*4*10^6*'Device Calculator'!E$114*10^-6</f>
        <v>2000</v>
      </c>
      <c r="P6">
        <f t="shared" si="6"/>
        <v>4</v>
      </c>
      <c r="R6">
        <f>R2*2</f>
        <v>450</v>
      </c>
    </row>
    <row r="7" spans="1:21">
      <c r="F7">
        <f t="shared" si="0"/>
        <v>25</v>
      </c>
      <c r="G7">
        <f t="shared" si="1"/>
        <v>6.25</v>
      </c>
      <c r="H7">
        <f t="shared" si="2"/>
        <v>31.25</v>
      </c>
      <c r="I7">
        <f t="shared" si="3"/>
        <v>25</v>
      </c>
      <c r="J7">
        <f t="shared" si="4"/>
        <v>1.665</v>
      </c>
      <c r="K7">
        <f t="shared" si="5"/>
        <v>16</v>
      </c>
      <c r="N7">
        <f>J7*('Device Calculator'!E$102)</f>
        <v>133.19999999999999</v>
      </c>
      <c r="O7">
        <f>G7*4*10^6*'Device Calculator'!E$114*10^-6</f>
        <v>2500</v>
      </c>
      <c r="P7">
        <f t="shared" si="6"/>
        <v>5</v>
      </c>
      <c r="R7">
        <f t="shared" ref="R7:R17" si="7">R3*2</f>
        <v>550</v>
      </c>
    </row>
    <row r="8" spans="1:21">
      <c r="F8">
        <f t="shared" si="0"/>
        <v>30</v>
      </c>
      <c r="G8">
        <f t="shared" si="1"/>
        <v>7.5</v>
      </c>
      <c r="H8">
        <f t="shared" si="2"/>
        <v>37.5</v>
      </c>
      <c r="I8">
        <f t="shared" si="3"/>
        <v>30</v>
      </c>
      <c r="J8">
        <f t="shared" si="4"/>
        <v>1.998</v>
      </c>
      <c r="K8">
        <f t="shared" si="5"/>
        <v>19.2</v>
      </c>
      <c r="N8">
        <f>J8*('Device Calculator'!E$102)</f>
        <v>159.84</v>
      </c>
      <c r="O8">
        <f>G8*4*10^6*'Device Calculator'!E$114*10^-6</f>
        <v>3000</v>
      </c>
      <c r="P8">
        <f t="shared" si="6"/>
        <v>6</v>
      </c>
      <c r="R8">
        <f t="shared" si="7"/>
        <v>650</v>
      </c>
    </row>
    <row r="9" spans="1:21">
      <c r="F9">
        <f t="shared" si="0"/>
        <v>35</v>
      </c>
      <c r="G9">
        <f t="shared" si="1"/>
        <v>8.75</v>
      </c>
      <c r="H9">
        <f t="shared" si="2"/>
        <v>43.75</v>
      </c>
      <c r="I9">
        <f t="shared" si="3"/>
        <v>35</v>
      </c>
      <c r="J9">
        <f t="shared" si="4"/>
        <v>2.331</v>
      </c>
      <c r="K9">
        <f t="shared" si="5"/>
        <v>22.4</v>
      </c>
      <c r="N9">
        <f>J9*('Device Calculator'!E$102)</f>
        <v>186.48</v>
      </c>
      <c r="O9">
        <f>G9*4*10^6*'Device Calculator'!E$114*10^-6</f>
        <v>3500</v>
      </c>
      <c r="P9">
        <f t="shared" si="6"/>
        <v>7</v>
      </c>
      <c r="R9">
        <f t="shared" si="7"/>
        <v>750</v>
      </c>
    </row>
    <row r="10" spans="1:21">
      <c r="F10">
        <f t="shared" si="0"/>
        <v>40</v>
      </c>
      <c r="G10">
        <f t="shared" si="1"/>
        <v>10</v>
      </c>
      <c r="H10">
        <f t="shared" si="2"/>
        <v>50</v>
      </c>
      <c r="I10">
        <f t="shared" si="3"/>
        <v>40</v>
      </c>
      <c r="J10">
        <f t="shared" si="4"/>
        <v>2.6640000000000001</v>
      </c>
      <c r="K10">
        <f t="shared" si="5"/>
        <v>25.599999999999998</v>
      </c>
      <c r="N10">
        <f>J10*('Device Calculator'!E$102)</f>
        <v>213.12</v>
      </c>
      <c r="O10">
        <f>G10*4*10^6*'Device Calculator'!E$114*10^-6</f>
        <v>4000</v>
      </c>
      <c r="P10">
        <f t="shared" si="6"/>
        <v>8</v>
      </c>
      <c r="R10">
        <f t="shared" si="7"/>
        <v>900</v>
      </c>
    </row>
    <row r="11" spans="1:21">
      <c r="F11">
        <f t="shared" si="0"/>
        <v>45</v>
      </c>
      <c r="G11">
        <f t="shared" si="1"/>
        <v>11.25</v>
      </c>
      <c r="H11">
        <f t="shared" si="2"/>
        <v>56.25</v>
      </c>
      <c r="I11">
        <f t="shared" si="3"/>
        <v>45</v>
      </c>
      <c r="J11">
        <f t="shared" si="4"/>
        <v>2.9970000000000003</v>
      </c>
      <c r="K11">
        <f t="shared" si="5"/>
        <v>28.799999999999997</v>
      </c>
      <c r="N11">
        <f>J11*('Device Calculator'!E$102)</f>
        <v>239.76000000000002</v>
      </c>
      <c r="O11">
        <f>G11*4*10^6*'Device Calculator'!E$114*10^-6</f>
        <v>4500</v>
      </c>
      <c r="P11">
        <f t="shared" si="6"/>
        <v>9</v>
      </c>
      <c r="R11">
        <f t="shared" si="7"/>
        <v>1100</v>
      </c>
    </row>
    <row r="12" spans="1:21">
      <c r="F12">
        <f t="shared" si="0"/>
        <v>50</v>
      </c>
      <c r="G12">
        <f t="shared" si="1"/>
        <v>12.5</v>
      </c>
      <c r="H12">
        <f t="shared" si="2"/>
        <v>62.5</v>
      </c>
      <c r="I12">
        <f t="shared" si="3"/>
        <v>50</v>
      </c>
      <c r="J12">
        <f t="shared" si="4"/>
        <v>3.3300000000000005</v>
      </c>
      <c r="K12">
        <f t="shared" si="5"/>
        <v>31.999999999999996</v>
      </c>
      <c r="N12">
        <f>J12*('Device Calculator'!E$102)</f>
        <v>266.40000000000003</v>
      </c>
      <c r="O12">
        <f>G12*4*10^6*'Device Calculator'!E$114*10^-6</f>
        <v>5000</v>
      </c>
      <c r="P12">
        <f t="shared" si="6"/>
        <v>10</v>
      </c>
      <c r="R12">
        <f t="shared" si="7"/>
        <v>1300</v>
      </c>
    </row>
    <row r="13" spans="1:21">
      <c r="F13">
        <f t="shared" si="0"/>
        <v>55</v>
      </c>
      <c r="G13">
        <f t="shared" si="1"/>
        <v>13.75</v>
      </c>
      <c r="H13">
        <f t="shared" si="2"/>
        <v>68.75</v>
      </c>
      <c r="I13">
        <f t="shared" si="3"/>
        <v>55</v>
      </c>
      <c r="J13">
        <f t="shared" si="4"/>
        <v>3.6630000000000007</v>
      </c>
      <c r="K13">
        <f t="shared" si="5"/>
        <v>35.199999999999996</v>
      </c>
      <c r="N13">
        <f>J13*('Device Calculator'!E$102)</f>
        <v>293.04000000000008</v>
      </c>
      <c r="O13">
        <f>G13*4*10^6*'Device Calculator'!E$114*10^-6</f>
        <v>5500</v>
      </c>
      <c r="P13">
        <f t="shared" si="6"/>
        <v>11</v>
      </c>
      <c r="R13">
        <f t="shared" si="7"/>
        <v>1500</v>
      </c>
    </row>
    <row r="14" spans="1:21">
      <c r="F14">
        <f t="shared" si="0"/>
        <v>60</v>
      </c>
      <c r="G14">
        <f t="shared" si="1"/>
        <v>15</v>
      </c>
      <c r="H14">
        <f t="shared" si="2"/>
        <v>75</v>
      </c>
      <c r="I14">
        <f t="shared" si="3"/>
        <v>60</v>
      </c>
      <c r="J14">
        <f t="shared" si="4"/>
        <v>3.9960000000000009</v>
      </c>
      <c r="K14">
        <f t="shared" si="5"/>
        <v>38.4</v>
      </c>
      <c r="N14">
        <f>J14*('Device Calculator'!E$102)</f>
        <v>319.68000000000006</v>
      </c>
      <c r="O14">
        <f>G14*4*10^6*'Device Calculator'!E$114*10^-6</f>
        <v>6000</v>
      </c>
      <c r="P14">
        <f t="shared" si="6"/>
        <v>12</v>
      </c>
      <c r="R14">
        <f t="shared" si="7"/>
        <v>1800</v>
      </c>
    </row>
    <row r="15" spans="1:21">
      <c r="F15">
        <f t="shared" si="0"/>
        <v>65</v>
      </c>
      <c r="G15">
        <f t="shared" si="1"/>
        <v>16.25</v>
      </c>
      <c r="H15">
        <f t="shared" si="2"/>
        <v>81.25</v>
      </c>
      <c r="I15">
        <f t="shared" si="3"/>
        <v>65</v>
      </c>
      <c r="J15">
        <f t="shared" si="4"/>
        <v>4.3290000000000006</v>
      </c>
      <c r="K15">
        <f t="shared" si="5"/>
        <v>41.6</v>
      </c>
      <c r="N15">
        <f>J15*('Device Calculator'!E$102)</f>
        <v>346.32000000000005</v>
      </c>
      <c r="O15">
        <f>G15*4*10^6*'Device Calculator'!E$114*10^-6</f>
        <v>6500</v>
      </c>
      <c r="P15">
        <f t="shared" si="6"/>
        <v>13</v>
      </c>
      <c r="R15">
        <f t="shared" si="7"/>
        <v>2200</v>
      </c>
    </row>
    <row r="16" spans="1:21">
      <c r="F16">
        <f t="shared" si="0"/>
        <v>70</v>
      </c>
      <c r="G16">
        <f t="shared" si="1"/>
        <v>17.5</v>
      </c>
      <c r="H16">
        <f t="shared" si="2"/>
        <v>87.5</v>
      </c>
      <c r="I16">
        <f t="shared" si="3"/>
        <v>70</v>
      </c>
      <c r="J16">
        <f t="shared" si="4"/>
        <v>4.6620000000000008</v>
      </c>
      <c r="K16">
        <f t="shared" si="5"/>
        <v>44.800000000000004</v>
      </c>
      <c r="N16">
        <f>J16*('Device Calculator'!E$102)</f>
        <v>372.96000000000004</v>
      </c>
      <c r="O16">
        <f>G16*4*10^6*'Device Calculator'!E$114*10^-6</f>
        <v>7000</v>
      </c>
      <c r="P16">
        <f t="shared" si="6"/>
        <v>14</v>
      </c>
      <c r="R16">
        <f t="shared" si="7"/>
        <v>2600</v>
      </c>
    </row>
    <row r="17" spans="6:18">
      <c r="F17">
        <f t="shared" si="0"/>
        <v>75</v>
      </c>
      <c r="G17">
        <f t="shared" si="1"/>
        <v>18.75</v>
      </c>
      <c r="H17">
        <f t="shared" si="2"/>
        <v>93.75</v>
      </c>
      <c r="I17">
        <f t="shared" si="3"/>
        <v>75</v>
      </c>
      <c r="J17">
        <f t="shared" si="4"/>
        <v>4.995000000000001</v>
      </c>
      <c r="K17">
        <f t="shared" si="5"/>
        <v>48.000000000000007</v>
      </c>
      <c r="N17">
        <f>J17*('Device Calculator'!E$102)</f>
        <v>399.60000000000008</v>
      </c>
      <c r="O17">
        <f>G17*4*10^6*'Device Calculator'!E$114*10^-6</f>
        <v>7500</v>
      </c>
      <c r="P17">
        <f t="shared" si="6"/>
        <v>15</v>
      </c>
      <c r="R17">
        <f t="shared" si="7"/>
        <v>3000</v>
      </c>
    </row>
    <row r="18" spans="6:18">
      <c r="F18">
        <f t="shared" si="0"/>
        <v>80</v>
      </c>
      <c r="H18">
        <f t="shared" si="2"/>
        <v>100</v>
      </c>
      <c r="I18">
        <f t="shared" si="3"/>
        <v>80</v>
      </c>
      <c r="K18">
        <f t="shared" si="5"/>
        <v>51.20000000000001</v>
      </c>
      <c r="P18">
        <f t="shared" si="6"/>
        <v>16</v>
      </c>
    </row>
    <row r="19" spans="6:18">
      <c r="F19">
        <f t="shared" si="0"/>
        <v>85</v>
      </c>
      <c r="H19">
        <f t="shared" si="2"/>
        <v>106.25</v>
      </c>
      <c r="I19">
        <f t="shared" si="3"/>
        <v>85</v>
      </c>
      <c r="K19">
        <f t="shared" si="5"/>
        <v>54.400000000000013</v>
      </c>
      <c r="P19">
        <f t="shared" si="6"/>
        <v>17</v>
      </c>
    </row>
    <row r="20" spans="6:18">
      <c r="F20">
        <f t="shared" si="0"/>
        <v>90</v>
      </c>
      <c r="H20">
        <f t="shared" si="2"/>
        <v>112.5</v>
      </c>
      <c r="I20">
        <f t="shared" si="3"/>
        <v>90</v>
      </c>
      <c r="K20">
        <f t="shared" si="5"/>
        <v>57.600000000000016</v>
      </c>
      <c r="P20">
        <f t="shared" si="6"/>
        <v>18</v>
      </c>
    </row>
    <row r="21" spans="6:18">
      <c r="F21">
        <f t="shared" si="0"/>
        <v>95</v>
      </c>
      <c r="H21">
        <f t="shared" si="2"/>
        <v>118.75</v>
      </c>
      <c r="I21">
        <f t="shared" si="3"/>
        <v>95</v>
      </c>
      <c r="K21">
        <f t="shared" si="5"/>
        <v>60.800000000000018</v>
      </c>
      <c r="P21">
        <f t="shared" si="6"/>
        <v>19</v>
      </c>
    </row>
    <row r="22" spans="6:18">
      <c r="F22">
        <f t="shared" si="0"/>
        <v>100</v>
      </c>
      <c r="H22">
        <f t="shared" si="2"/>
        <v>125</v>
      </c>
      <c r="I22">
        <f t="shared" si="3"/>
        <v>100</v>
      </c>
      <c r="K22">
        <f t="shared" si="5"/>
        <v>64.000000000000014</v>
      </c>
      <c r="P22">
        <f t="shared" si="6"/>
        <v>20</v>
      </c>
    </row>
    <row r="23" spans="6:18">
      <c r="F23">
        <f t="shared" si="0"/>
        <v>105</v>
      </c>
      <c r="H23">
        <f t="shared" si="2"/>
        <v>131.25</v>
      </c>
      <c r="I23">
        <f t="shared" si="3"/>
        <v>105</v>
      </c>
      <c r="K23">
        <f t="shared" si="5"/>
        <v>67.200000000000017</v>
      </c>
      <c r="P23">
        <f t="shared" si="6"/>
        <v>21</v>
      </c>
    </row>
    <row r="24" spans="6:18">
      <c r="F24">
        <f t="shared" si="0"/>
        <v>110</v>
      </c>
      <c r="H24">
        <f t="shared" si="2"/>
        <v>137.5</v>
      </c>
      <c r="I24">
        <f t="shared" si="3"/>
        <v>110</v>
      </c>
      <c r="K24">
        <f t="shared" si="5"/>
        <v>70.40000000000002</v>
      </c>
      <c r="P24">
        <f t="shared" si="6"/>
        <v>22</v>
      </c>
    </row>
    <row r="25" spans="6:18">
      <c r="F25">
        <f t="shared" si="0"/>
        <v>115</v>
      </c>
      <c r="H25">
        <f t="shared" si="2"/>
        <v>143.75</v>
      </c>
      <c r="I25">
        <f t="shared" si="3"/>
        <v>115</v>
      </c>
      <c r="K25">
        <f t="shared" si="5"/>
        <v>73.600000000000023</v>
      </c>
      <c r="P25">
        <f t="shared" si="6"/>
        <v>23</v>
      </c>
    </row>
    <row r="26" spans="6:18">
      <c r="F26">
        <f t="shared" si="0"/>
        <v>120</v>
      </c>
      <c r="H26">
        <f t="shared" si="2"/>
        <v>150</v>
      </c>
      <c r="I26">
        <f t="shared" si="3"/>
        <v>120</v>
      </c>
      <c r="K26">
        <f t="shared" si="5"/>
        <v>76.800000000000026</v>
      </c>
      <c r="P26">
        <f t="shared" si="6"/>
        <v>24</v>
      </c>
    </row>
    <row r="27" spans="6:18">
      <c r="F27">
        <f t="shared" si="0"/>
        <v>125</v>
      </c>
      <c r="H27">
        <f t="shared" si="2"/>
        <v>156.25</v>
      </c>
      <c r="I27">
        <f t="shared" si="3"/>
        <v>125</v>
      </c>
      <c r="K27">
        <f t="shared" si="5"/>
        <v>80.000000000000028</v>
      </c>
      <c r="P27">
        <f t="shared" si="6"/>
        <v>25</v>
      </c>
    </row>
    <row r="28" spans="6:18">
      <c r="F28">
        <f t="shared" si="0"/>
        <v>130</v>
      </c>
      <c r="H28">
        <f t="shared" si="2"/>
        <v>162.5</v>
      </c>
      <c r="I28">
        <f t="shared" si="3"/>
        <v>130</v>
      </c>
      <c r="K28">
        <f t="shared" si="5"/>
        <v>83.200000000000031</v>
      </c>
      <c r="P28">
        <f t="shared" si="6"/>
        <v>26</v>
      </c>
    </row>
    <row r="29" spans="6:18">
      <c r="F29">
        <f t="shared" si="0"/>
        <v>135</v>
      </c>
      <c r="H29">
        <f t="shared" si="2"/>
        <v>168.75</v>
      </c>
      <c r="I29">
        <f t="shared" si="3"/>
        <v>135</v>
      </c>
      <c r="K29">
        <f t="shared" si="5"/>
        <v>86.400000000000034</v>
      </c>
      <c r="P29">
        <f t="shared" si="6"/>
        <v>27</v>
      </c>
    </row>
    <row r="30" spans="6:18">
      <c r="F30">
        <f t="shared" si="0"/>
        <v>140</v>
      </c>
      <c r="H30">
        <f t="shared" si="2"/>
        <v>175</v>
      </c>
      <c r="I30">
        <f t="shared" si="3"/>
        <v>140</v>
      </c>
      <c r="K30">
        <f t="shared" si="5"/>
        <v>89.600000000000037</v>
      </c>
      <c r="P30">
        <f t="shared" si="6"/>
        <v>28</v>
      </c>
    </row>
    <row r="31" spans="6:18">
      <c r="F31">
        <f t="shared" si="0"/>
        <v>145</v>
      </c>
      <c r="H31">
        <f t="shared" si="2"/>
        <v>181.25</v>
      </c>
      <c r="I31">
        <f t="shared" si="3"/>
        <v>145</v>
      </c>
      <c r="K31">
        <f t="shared" si="5"/>
        <v>92.80000000000004</v>
      </c>
      <c r="P31">
        <f t="shared" si="6"/>
        <v>29</v>
      </c>
    </row>
    <row r="32" spans="6:18">
      <c r="F32">
        <f t="shared" si="0"/>
        <v>150</v>
      </c>
      <c r="H32">
        <f t="shared" si="2"/>
        <v>187.5</v>
      </c>
      <c r="I32">
        <f t="shared" si="3"/>
        <v>150</v>
      </c>
      <c r="K32">
        <f t="shared" si="5"/>
        <v>96.000000000000043</v>
      </c>
      <c r="P32">
        <f t="shared" si="6"/>
        <v>30</v>
      </c>
    </row>
    <row r="33" spans="6:16">
      <c r="F33">
        <f t="shared" si="0"/>
        <v>155</v>
      </c>
      <c r="H33">
        <f t="shared" si="2"/>
        <v>193.75</v>
      </c>
      <c r="I33">
        <f t="shared" si="3"/>
        <v>155</v>
      </c>
      <c r="K33">
        <f t="shared" si="5"/>
        <v>99.200000000000045</v>
      </c>
      <c r="P33">
        <f t="shared" si="6"/>
        <v>31</v>
      </c>
    </row>
    <row r="34" spans="6:16">
      <c r="F34">
        <f t="shared" si="0"/>
        <v>160</v>
      </c>
      <c r="I34">
        <f t="shared" si="3"/>
        <v>160</v>
      </c>
      <c r="P34">
        <f t="shared" si="6"/>
        <v>32</v>
      </c>
    </row>
    <row r="35" spans="6:16">
      <c r="F35">
        <f t="shared" si="0"/>
        <v>165</v>
      </c>
      <c r="I35">
        <f t="shared" si="3"/>
        <v>165</v>
      </c>
      <c r="P35">
        <f t="shared" si="6"/>
        <v>33</v>
      </c>
    </row>
    <row r="36" spans="6:16">
      <c r="F36">
        <f t="shared" si="0"/>
        <v>170</v>
      </c>
      <c r="I36">
        <f t="shared" si="3"/>
        <v>170</v>
      </c>
      <c r="P36">
        <f t="shared" si="6"/>
        <v>34</v>
      </c>
    </row>
    <row r="37" spans="6:16">
      <c r="F37">
        <f t="shared" si="0"/>
        <v>175</v>
      </c>
      <c r="I37">
        <f t="shared" si="3"/>
        <v>175</v>
      </c>
      <c r="P37">
        <f t="shared" si="6"/>
        <v>35</v>
      </c>
    </row>
    <row r="38" spans="6:16">
      <c r="F38">
        <f t="shared" si="0"/>
        <v>180</v>
      </c>
      <c r="I38">
        <f t="shared" si="3"/>
        <v>180</v>
      </c>
      <c r="P38">
        <f t="shared" si="6"/>
        <v>36</v>
      </c>
    </row>
    <row r="39" spans="6:16">
      <c r="F39">
        <f t="shared" si="0"/>
        <v>185</v>
      </c>
      <c r="I39">
        <f t="shared" si="3"/>
        <v>185</v>
      </c>
      <c r="P39">
        <f t="shared" si="6"/>
        <v>37</v>
      </c>
    </row>
    <row r="40" spans="6:16">
      <c r="F40">
        <f t="shared" si="0"/>
        <v>190</v>
      </c>
      <c r="I40">
        <f t="shared" si="3"/>
        <v>190</v>
      </c>
      <c r="P40">
        <f t="shared" si="6"/>
        <v>38</v>
      </c>
    </row>
    <row r="41" spans="6:16">
      <c r="F41">
        <f t="shared" si="0"/>
        <v>195</v>
      </c>
      <c r="I41">
        <f t="shared" si="3"/>
        <v>195</v>
      </c>
      <c r="P41">
        <f t="shared" si="6"/>
        <v>39</v>
      </c>
    </row>
    <row r="42" spans="6:16">
      <c r="F42">
        <f t="shared" si="0"/>
        <v>200</v>
      </c>
      <c r="I42">
        <f t="shared" si="3"/>
        <v>200</v>
      </c>
      <c r="P42">
        <f t="shared" si="6"/>
        <v>40</v>
      </c>
    </row>
    <row r="43" spans="6:16">
      <c r="F43">
        <f t="shared" si="0"/>
        <v>205</v>
      </c>
      <c r="I43">
        <f t="shared" si="3"/>
        <v>205</v>
      </c>
      <c r="P43">
        <f t="shared" si="6"/>
        <v>41</v>
      </c>
    </row>
    <row r="44" spans="6:16">
      <c r="F44">
        <f t="shared" si="0"/>
        <v>210</v>
      </c>
      <c r="I44">
        <f t="shared" si="3"/>
        <v>210</v>
      </c>
      <c r="P44">
        <f t="shared" si="6"/>
        <v>42</v>
      </c>
    </row>
    <row r="45" spans="6:16">
      <c r="F45">
        <f t="shared" si="0"/>
        <v>215</v>
      </c>
      <c r="I45">
        <f t="shared" si="3"/>
        <v>215</v>
      </c>
      <c r="P45">
        <f t="shared" si="6"/>
        <v>43</v>
      </c>
    </row>
    <row r="46" spans="6:16">
      <c r="F46">
        <f t="shared" si="0"/>
        <v>220</v>
      </c>
      <c r="I46">
        <f t="shared" si="3"/>
        <v>220</v>
      </c>
      <c r="P46">
        <f t="shared" si="6"/>
        <v>44</v>
      </c>
    </row>
    <row r="47" spans="6:16">
      <c r="F47">
        <f t="shared" si="0"/>
        <v>225</v>
      </c>
      <c r="I47">
        <f t="shared" si="3"/>
        <v>225</v>
      </c>
      <c r="P47">
        <f t="shared" si="6"/>
        <v>45</v>
      </c>
    </row>
    <row r="48" spans="6:16">
      <c r="F48">
        <f t="shared" si="0"/>
        <v>230</v>
      </c>
      <c r="I48">
        <f t="shared" si="3"/>
        <v>230</v>
      </c>
      <c r="P48">
        <f t="shared" si="6"/>
        <v>46</v>
      </c>
    </row>
    <row r="49" spans="6:16">
      <c r="F49">
        <f t="shared" si="0"/>
        <v>235</v>
      </c>
      <c r="I49">
        <f t="shared" si="3"/>
        <v>235</v>
      </c>
      <c r="P49">
        <f t="shared" si="6"/>
        <v>47</v>
      </c>
    </row>
    <row r="50" spans="6:16">
      <c r="F50">
        <f t="shared" si="0"/>
        <v>240</v>
      </c>
      <c r="I50">
        <f t="shared" si="3"/>
        <v>240</v>
      </c>
      <c r="P50">
        <f t="shared" si="6"/>
        <v>48</v>
      </c>
    </row>
    <row r="51" spans="6:16">
      <c r="F51">
        <f t="shared" si="0"/>
        <v>245</v>
      </c>
      <c r="I51">
        <f t="shared" si="3"/>
        <v>245</v>
      </c>
      <c r="P51">
        <f t="shared" si="6"/>
        <v>49</v>
      </c>
    </row>
    <row r="52" spans="6:16">
      <c r="F52">
        <f t="shared" si="0"/>
        <v>250</v>
      </c>
      <c r="I52">
        <f t="shared" si="3"/>
        <v>250</v>
      </c>
      <c r="P52">
        <f t="shared" si="6"/>
        <v>50</v>
      </c>
    </row>
    <row r="53" spans="6:16">
      <c r="F53">
        <f t="shared" si="0"/>
        <v>255</v>
      </c>
      <c r="I53">
        <f t="shared" si="3"/>
        <v>255</v>
      </c>
      <c r="P53">
        <f t="shared" si="6"/>
        <v>51</v>
      </c>
    </row>
    <row r="54" spans="6:16">
      <c r="F54">
        <f t="shared" si="0"/>
        <v>260</v>
      </c>
      <c r="I54">
        <f t="shared" si="3"/>
        <v>260</v>
      </c>
      <c r="P54">
        <f t="shared" si="6"/>
        <v>52</v>
      </c>
    </row>
    <row r="55" spans="6:16">
      <c r="F55">
        <f t="shared" si="0"/>
        <v>265</v>
      </c>
      <c r="I55">
        <f t="shared" si="3"/>
        <v>265</v>
      </c>
      <c r="P55">
        <f t="shared" si="6"/>
        <v>53</v>
      </c>
    </row>
    <row r="56" spans="6:16">
      <c r="F56">
        <f t="shared" si="0"/>
        <v>270</v>
      </c>
      <c r="I56">
        <f t="shared" si="3"/>
        <v>270</v>
      </c>
      <c r="P56">
        <f t="shared" si="6"/>
        <v>54</v>
      </c>
    </row>
    <row r="57" spans="6:16">
      <c r="F57">
        <f t="shared" si="0"/>
        <v>275</v>
      </c>
      <c r="I57">
        <f t="shared" si="3"/>
        <v>275</v>
      </c>
      <c r="P57">
        <f t="shared" si="6"/>
        <v>55</v>
      </c>
    </row>
    <row r="58" spans="6:16">
      <c r="F58">
        <f t="shared" si="0"/>
        <v>280</v>
      </c>
      <c r="I58">
        <f t="shared" si="3"/>
        <v>280</v>
      </c>
      <c r="P58">
        <f t="shared" si="6"/>
        <v>56</v>
      </c>
    </row>
    <row r="59" spans="6:16">
      <c r="F59">
        <f t="shared" si="0"/>
        <v>285</v>
      </c>
      <c r="I59">
        <f t="shared" si="3"/>
        <v>285</v>
      </c>
      <c r="P59">
        <f t="shared" si="6"/>
        <v>57</v>
      </c>
    </row>
    <row r="60" spans="6:16">
      <c r="F60">
        <f t="shared" si="0"/>
        <v>290</v>
      </c>
      <c r="I60">
        <f t="shared" si="3"/>
        <v>290</v>
      </c>
      <c r="P60">
        <f t="shared" si="6"/>
        <v>58</v>
      </c>
    </row>
    <row r="61" spans="6:16">
      <c r="F61">
        <f t="shared" si="0"/>
        <v>295</v>
      </c>
      <c r="I61">
        <f t="shared" si="3"/>
        <v>295</v>
      </c>
      <c r="P61">
        <f t="shared" si="6"/>
        <v>59</v>
      </c>
    </row>
    <row r="62" spans="6:16">
      <c r="F62">
        <f t="shared" si="0"/>
        <v>300</v>
      </c>
      <c r="I62">
        <f t="shared" si="3"/>
        <v>300</v>
      </c>
      <c r="P62">
        <f t="shared" si="6"/>
        <v>60</v>
      </c>
    </row>
    <row r="63" spans="6:16">
      <c r="F63">
        <f t="shared" si="0"/>
        <v>305</v>
      </c>
      <c r="I63">
        <f t="shared" si="3"/>
        <v>305</v>
      </c>
      <c r="P63">
        <f t="shared" si="6"/>
        <v>61</v>
      </c>
    </row>
    <row r="64" spans="6:16">
      <c r="F64">
        <f t="shared" si="0"/>
        <v>310</v>
      </c>
      <c r="I64">
        <f t="shared" si="3"/>
        <v>310</v>
      </c>
      <c r="P64">
        <f t="shared" si="6"/>
        <v>62</v>
      </c>
    </row>
    <row r="65" spans="6:16">
      <c r="F65">
        <f t="shared" si="0"/>
        <v>315</v>
      </c>
      <c r="I65">
        <f t="shared" si="3"/>
        <v>315</v>
      </c>
      <c r="P65">
        <f t="shared" si="6"/>
        <v>63</v>
      </c>
    </row>
  </sheetData>
  <sheetProtection sheet="1" objects="1" scenarios="1"/>
  <phoneticPr fontId="28"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O66"/>
  <sheetViews>
    <sheetView workbookViewId="0">
      <selection activeCell="K10" sqref="K10"/>
    </sheetView>
  </sheetViews>
  <sheetFormatPr defaultRowHeight="15"/>
  <cols>
    <col min="1" max="1" width="11.5703125" bestFit="1" customWidth="1"/>
    <col min="2" max="5" width="11.5703125" customWidth="1"/>
    <col min="7" max="7" width="18.42578125" bestFit="1" customWidth="1"/>
    <col min="8" max="10" width="18.42578125" customWidth="1"/>
    <col min="11" max="11" width="19.5703125" bestFit="1" customWidth="1"/>
    <col min="12" max="12" width="19.5703125" customWidth="1"/>
    <col min="13" max="13" width="9.5703125" bestFit="1" customWidth="1"/>
    <col min="14" max="14" width="9.5703125" customWidth="1"/>
    <col min="15" max="15" width="14.5703125" bestFit="1" customWidth="1"/>
    <col min="16" max="16" width="14.5703125" customWidth="1"/>
    <col min="17" max="17" width="11.5703125" bestFit="1" customWidth="1"/>
    <col min="18" max="18" width="11.5703125" customWidth="1"/>
    <col min="19" max="19" width="18.42578125" bestFit="1" customWidth="1"/>
    <col min="20" max="23" width="18.42578125" customWidth="1"/>
    <col min="24" max="25" width="18.28515625" bestFit="1" customWidth="1"/>
    <col min="26" max="26" width="16.42578125" bestFit="1" customWidth="1"/>
    <col min="27" max="27" width="16.42578125" customWidth="1"/>
    <col min="28" max="28" width="15.140625" bestFit="1" customWidth="1"/>
    <col min="32" max="32" width="11.140625" bestFit="1" customWidth="1"/>
    <col min="34" max="34" width="10.85546875" customWidth="1"/>
    <col min="41" max="41" width="14" bestFit="1" customWidth="1"/>
  </cols>
  <sheetData>
    <row r="1" spans="1:41">
      <c r="A1" t="s">
        <v>254</v>
      </c>
      <c r="B1" t="s">
        <v>255</v>
      </c>
      <c r="C1" t="s">
        <v>256</v>
      </c>
      <c r="D1" t="s">
        <v>257</v>
      </c>
      <c r="E1" t="s">
        <v>258</v>
      </c>
      <c r="G1" t="s">
        <v>259</v>
      </c>
      <c r="I1" t="s">
        <v>259</v>
      </c>
      <c r="K1" t="s">
        <v>37</v>
      </c>
      <c r="M1" t="s">
        <v>217</v>
      </c>
      <c r="O1" t="s">
        <v>260</v>
      </c>
      <c r="Q1" t="s">
        <v>261</v>
      </c>
      <c r="S1" t="s">
        <v>224</v>
      </c>
      <c r="U1" t="s">
        <v>262</v>
      </c>
      <c r="V1" t="s">
        <v>263</v>
      </c>
      <c r="W1" t="s">
        <v>264</v>
      </c>
      <c r="X1" t="s">
        <v>265</v>
      </c>
      <c r="Z1" t="s">
        <v>266</v>
      </c>
      <c r="AB1" t="s">
        <v>267</v>
      </c>
      <c r="AD1" t="s">
        <v>268</v>
      </c>
      <c r="AL1" t="s">
        <v>15</v>
      </c>
      <c r="AM1" t="s">
        <v>221</v>
      </c>
      <c r="AN1" t="s">
        <v>14</v>
      </c>
      <c r="AO1" t="s">
        <v>269</v>
      </c>
    </row>
    <row r="2" spans="1:41">
      <c r="A2" t="s">
        <v>193</v>
      </c>
      <c r="B2" s="10" t="s">
        <v>220</v>
      </c>
      <c r="C2" s="10" t="s">
        <v>245</v>
      </c>
      <c r="D2" s="10" t="s">
        <v>270</v>
      </c>
      <c r="E2" s="10" t="s">
        <v>271</v>
      </c>
      <c r="F2" t="s">
        <v>272</v>
      </c>
      <c r="G2" t="s">
        <v>38</v>
      </c>
      <c r="H2">
        <v>0</v>
      </c>
      <c r="I2">
        <v>7</v>
      </c>
      <c r="J2">
        <v>0</v>
      </c>
      <c r="K2" t="s">
        <v>38</v>
      </c>
      <c r="S2" t="s">
        <v>38</v>
      </c>
      <c r="T2" t="s">
        <v>211</v>
      </c>
      <c r="U2">
        <v>0.5</v>
      </c>
      <c r="V2" t="s">
        <v>221</v>
      </c>
      <c r="W2" t="s">
        <v>221</v>
      </c>
      <c r="X2" t="s">
        <v>38</v>
      </c>
      <c r="Y2" t="s">
        <v>211</v>
      </c>
      <c r="Z2" t="s">
        <v>38</v>
      </c>
      <c r="AA2" t="s">
        <v>212</v>
      </c>
      <c r="AD2" t="s">
        <v>686</v>
      </c>
      <c r="AE2" t="str">
        <f>IF('Pin Detect Programming'!$D$9=2,'Resistor References'!AD2,"N/A")</f>
        <v>N/A</v>
      </c>
      <c r="AF2" t="s">
        <v>686</v>
      </c>
      <c r="AG2" t="s">
        <v>211</v>
      </c>
      <c r="AH2" t="s">
        <v>38</v>
      </c>
      <c r="AI2" t="s">
        <v>211</v>
      </c>
      <c r="AJ2" t="s">
        <v>38</v>
      </c>
      <c r="AK2" t="s">
        <v>211</v>
      </c>
      <c r="AL2">
        <f>IF('Pin Detect Programming'!D10='Resistor References'!AH2,0.5,IF('Pin Detect Programming'!D10='Resistor References'!AH3,0.5,IF('Pin Detect Programming'!D10='Resistor References'!AH4,0.5,IF('Pin Detect Programming'!D10='Resistor References'!AH5,0.5,IF('Pin Detect Programming'!D10='Resistor References'!AH6,0.25,IF('Pin Detect Programming'!D10='Resistor References'!AH7,0.25,IF('Pin Detect Programming'!D10='Resistor References'!AH8,0.125,IF('Pin Detect Programming'!D10='Resistor References'!AH9,0.125,IF('Pin Detect Programming'!D10='Resistor References'!AH10,0.125,IF('Pin Detect Programming'!D10='Resistor References'!AH11,0.125,))))))))))</f>
        <v>0</v>
      </c>
      <c r="AN2" t="s">
        <v>211</v>
      </c>
      <c r="AO2" t="s">
        <v>273</v>
      </c>
    </row>
    <row r="3" spans="1:41">
      <c r="A3" t="s">
        <v>194</v>
      </c>
      <c r="B3" s="10" t="s">
        <v>270</v>
      </c>
      <c r="C3" s="10" t="s">
        <v>274</v>
      </c>
      <c r="D3" s="10" t="s">
        <v>271</v>
      </c>
      <c r="E3" s="10" t="s">
        <v>275</v>
      </c>
      <c r="F3">
        <f>0</f>
        <v>0</v>
      </c>
      <c r="G3" t="s">
        <v>211</v>
      </c>
      <c r="H3">
        <v>0</v>
      </c>
      <c r="I3">
        <v>8</v>
      </c>
      <c r="J3">
        <f>J2+1</f>
        <v>1</v>
      </c>
      <c r="K3">
        <f>IF('Pin Detect Programming'!D5='Resistor References'!G2,'Resistor References'!G2,IF('Pin Detect Programming'!D5='Resistor References'!G3,550,275))</f>
        <v>275</v>
      </c>
      <c r="L3">
        <f>0</f>
        <v>0</v>
      </c>
      <c r="M3">
        <v>0.5</v>
      </c>
      <c r="N3">
        <f>0</f>
        <v>0</v>
      </c>
      <c r="O3" t="str">
        <f>VLOOKUP('Pin Detect Programming'!C2,'Resistor References'!A2:E4,2,FALSE)</f>
        <v>40/52</v>
      </c>
      <c r="P3">
        <f>0</f>
        <v>0</v>
      </c>
      <c r="Q3">
        <v>1</v>
      </c>
      <c r="R3">
        <f>0</f>
        <v>0</v>
      </c>
      <c r="S3" t="s">
        <v>225</v>
      </c>
      <c r="T3" t="s">
        <v>212</v>
      </c>
      <c r="U3">
        <v>0.5</v>
      </c>
      <c r="V3">
        <v>0.5</v>
      </c>
      <c r="W3">
        <v>0.05</v>
      </c>
      <c r="X3" s="11">
        <f>IF('Pin Detect Programming'!D$10='Resistor References'!S$2,'Resistor References'!S$2,VLOOKUP('Pin Detect Programming'!D$10,'Resistor References'!S$3:W$17,4,FALSE)+Y3*VLOOKUP('Pin Detect Programming'!D$10,'Resistor References'!S$3:W$17,5,FALSE))</f>
        <v>3</v>
      </c>
      <c r="Y3">
        <f>0</f>
        <v>0</v>
      </c>
      <c r="Z3">
        <f>AA3+16</f>
        <v>16</v>
      </c>
      <c r="AA3">
        <f>0</f>
        <v>0</v>
      </c>
      <c r="AB3" t="str">
        <f>IF('Pin Detect Programming'!D13&gt;31.5,"N/A",IF('Pin Detect Programming'!D13='Resistor References'!Z2,"Auto-Detect",IF('Pin Detect Programming'!D9=1,"0, Auto", "Auto-Detect")))</f>
        <v>Auto-Detect</v>
      </c>
      <c r="AC3" t="s">
        <v>248</v>
      </c>
      <c r="AD3" t="s">
        <v>687</v>
      </c>
      <c r="AE3" t="str">
        <f>IF('Pin Detect Programming'!$D$9=3,'Resistor References'!AD3,"N/A")</f>
        <v>N/A</v>
      </c>
      <c r="AF3" t="s">
        <v>686</v>
      </c>
      <c r="AG3" t="s">
        <v>212</v>
      </c>
      <c r="AH3" t="s">
        <v>276</v>
      </c>
      <c r="AI3" t="s">
        <v>212</v>
      </c>
      <c r="AJ3" s="11">
        <f>IF('Pin Detect Programming'!D$10='Resistor References'!AH$3,(3277+41*'Resistor References'!G4)*2^-12,IF('Pin Detect Programming'!D$10='Resistor References'!AH$4,(2456+41*G4)*2^-12,IF('Pin Detect Programming'!D$10='Resistor References'!AH$5,(3686+41*G4)*2^-12,IF('Pin Detect Programming'!D$10='Resistor References'!AH$6,(4921+82*G4)*2^-12,IF('Pin Detect Programming'!D$10='Resistor References'!AH$7,(7372+82*G4)*2^-12,IF('Pin Detect Programming'!D$10='Resistor References'!AH$8,(9906+164*G4)*2^-12,IF('Pin Detect Programming'!D$10='Resistor References'!AH$9,(14826+164*G4)*2^-12,IF('Pin Detect Programming'!D$10='Resistor References'!AH$10,(14941+164*G4)*2^-12,IF('Pin Detect Programming'!D$10='Resistor References'!AH$11,(19861+164*G4)*2^-12,0)))))))))</f>
        <v>0</v>
      </c>
      <c r="AK3">
        <v>0</v>
      </c>
      <c r="AN3" t="s">
        <v>212</v>
      </c>
      <c r="AO3" t="s">
        <v>38</v>
      </c>
    </row>
    <row r="4" spans="1:41">
      <c r="A4" t="s">
        <v>195</v>
      </c>
      <c r="B4" s="10" t="s">
        <v>271</v>
      </c>
      <c r="C4" s="10" t="s">
        <v>277</v>
      </c>
      <c r="D4" s="10" t="s">
        <v>275</v>
      </c>
      <c r="E4" s="10" t="s">
        <v>278</v>
      </c>
      <c r="F4">
        <f>F3+1</f>
        <v>1</v>
      </c>
      <c r="G4" s="12">
        <v>0</v>
      </c>
      <c r="H4">
        <f>0</f>
        <v>0</v>
      </c>
      <c r="I4">
        <v>9</v>
      </c>
      <c r="J4">
        <f t="shared" ref="J4:J17" si="0">J3+1</f>
        <v>2</v>
      </c>
      <c r="K4">
        <f>IF('Pin Detect Programming'!D5='Resistor References'!G2,'Resistor References'!G2,IF('Pin Detect Programming'!D5='Resistor References'!G3,550,325))</f>
        <v>325</v>
      </c>
      <c r="L4">
        <f>L3+1</f>
        <v>1</v>
      </c>
      <c r="M4">
        <v>1</v>
      </c>
      <c r="N4">
        <f>N3+1</f>
        <v>1</v>
      </c>
      <c r="O4" t="str">
        <f>VLOOKUP('Pin Detect Programming'!C2,'Resistor References'!A2:E4,3,FALSE)</f>
        <v>30/39</v>
      </c>
      <c r="P4">
        <f>P3+1</f>
        <v>1</v>
      </c>
      <c r="Q4">
        <v>2</v>
      </c>
      <c r="R4">
        <f>R3+1</f>
        <v>1</v>
      </c>
      <c r="S4" t="s">
        <v>279</v>
      </c>
      <c r="T4">
        <v>0</v>
      </c>
      <c r="U4">
        <v>0.5</v>
      </c>
      <c r="V4">
        <v>0.6</v>
      </c>
      <c r="W4">
        <v>0.01</v>
      </c>
      <c r="X4" s="11">
        <f>IF('Pin Detect Programming'!D$10='Resistor References'!S$2,'Resistor References'!S$2,VLOOKUP('Pin Detect Programming'!D$10,'Resistor References'!S$3:W$17,4,FALSE)+Y4*VLOOKUP('Pin Detect Programming'!D$10,'Resistor References'!S$3:W$17,5,FALSE))</f>
        <v>3.04</v>
      </c>
      <c r="Y4">
        <f>Y3+1</f>
        <v>1</v>
      </c>
      <c r="Z4">
        <f t="shared" ref="Z4:Z32" si="1">AA4+16</f>
        <v>17</v>
      </c>
      <c r="AA4">
        <f>AA3+1</f>
        <v>1</v>
      </c>
      <c r="AB4" t="str">
        <f>IF('Pin Detect Programming'!D13='Resistor References'!Z2,"Auto-Detect",IF('Pin Detect Programming'!D9=1,"0, In","SYNC In"))</f>
        <v>SYNC In</v>
      </c>
      <c r="AC4">
        <v>0</v>
      </c>
      <c r="AD4" t="s">
        <v>688</v>
      </c>
      <c r="AE4" t="str">
        <f>IF('Pin Detect Programming'!$D$9=4,'Resistor References'!AD4,"N/A")</f>
        <v>90°, 4</v>
      </c>
      <c r="AF4" t="s">
        <v>221</v>
      </c>
      <c r="AG4" t="s">
        <v>221</v>
      </c>
      <c r="AH4" t="s">
        <v>280</v>
      </c>
      <c r="AI4">
        <v>0</v>
      </c>
      <c r="AJ4" s="11">
        <f>IF('Pin Detect Programming'!D$10='Resistor References'!AH$3,(3277+41*'Resistor References'!G5)*2^-12,IF('Pin Detect Programming'!D$10='Resistor References'!AH$4,(2456+41*G5)*2^-12,IF('Pin Detect Programming'!D$10='Resistor References'!AH$5,(3686+41*G5)*2^-12,IF('Pin Detect Programming'!D$10='Resistor References'!AH$6,(4921+82*G5)*2^-12,IF('Pin Detect Programming'!D$10='Resistor References'!AH$7,(7372+82*G5)*2^-12,IF('Pin Detect Programming'!D$10='Resistor References'!AH$8,(9906+164*G5)*2^-12,IF('Pin Detect Programming'!D$10='Resistor References'!AH$9,(14826+164*G5)*2^-12,IF('Pin Detect Programming'!D$10='Resistor References'!AH$10,(14941+164*G5)*2^-12,IF('Pin Detect Programming'!D$10='Resistor References'!AH$11,(19861+164*G5)*2^-12,0)))))))))</f>
        <v>0</v>
      </c>
      <c r="AK4">
        <f>AK3+1</f>
        <v>1</v>
      </c>
      <c r="AN4">
        <v>0</v>
      </c>
      <c r="AO4">
        <f>I2</f>
        <v>7</v>
      </c>
    </row>
    <row r="5" spans="1:41">
      <c r="F5">
        <f t="shared" ref="F5:P20" si="2">F4+1</f>
        <v>2</v>
      </c>
      <c r="G5">
        <f>G4+1</f>
        <v>1</v>
      </c>
      <c r="H5">
        <f>H4+1</f>
        <v>1</v>
      </c>
      <c r="I5">
        <v>10</v>
      </c>
      <c r="J5">
        <f t="shared" si="0"/>
        <v>3</v>
      </c>
      <c r="K5">
        <f>IF('Pin Detect Programming'!D5='Resistor References'!G2,'Resistor References'!G2,IF('Pin Detect Programming'!D5='Resistor References'!G3,550,450))</f>
        <v>450</v>
      </c>
      <c r="L5">
        <f t="shared" si="2"/>
        <v>2</v>
      </c>
      <c r="M5">
        <v>3</v>
      </c>
      <c r="N5">
        <f t="shared" si="2"/>
        <v>2</v>
      </c>
      <c r="O5" t="str">
        <f>VLOOKUP('Pin Detect Programming'!C2,'Resistor References'!A2:E4,4,FALSE)</f>
        <v>20/26</v>
      </c>
      <c r="P5">
        <f t="shared" si="2"/>
        <v>2</v>
      </c>
      <c r="Q5">
        <v>3</v>
      </c>
      <c r="R5">
        <f t="shared" ref="R5:R6" si="3">R4+1</f>
        <v>2</v>
      </c>
      <c r="S5" t="s">
        <v>281</v>
      </c>
      <c r="T5">
        <f t="shared" ref="T5:T14" si="4">T4+1</f>
        <v>1</v>
      </c>
      <c r="U5">
        <v>0.5</v>
      </c>
      <c r="V5">
        <v>0.75</v>
      </c>
      <c r="W5">
        <v>0.01</v>
      </c>
      <c r="X5" s="11">
        <f>IF('Pin Detect Programming'!D$10='Resistor References'!S$2,'Resistor References'!S$2,VLOOKUP('Pin Detect Programming'!D$10,'Resistor References'!S$3:W$17,4,FALSE)+Y5*VLOOKUP('Pin Detect Programming'!D$10,'Resistor References'!S$3:W$17,5,FALSE))</f>
        <v>3.08</v>
      </c>
      <c r="Y5">
        <f t="shared" ref="Y5:Y18" si="5">Y4+1</f>
        <v>2</v>
      </c>
      <c r="Z5">
        <f t="shared" si="1"/>
        <v>18</v>
      </c>
      <c r="AA5">
        <f t="shared" ref="AA5:AA32" si="6">AA4+1</f>
        <v>2</v>
      </c>
      <c r="AB5" t="str">
        <f>IF('Pin Detect Programming'!D13='Resistor References'!Z2,"Auto-Detect",IF('Pin Detect Programming'!D9=1,"90, In","SYNC In"))</f>
        <v>SYNC In</v>
      </c>
      <c r="AC5">
        <f t="shared" ref="AC5:AC11" si="7">AC4+1</f>
        <v>1</v>
      </c>
      <c r="AD5" t="s">
        <v>689</v>
      </c>
      <c r="AE5" t="str">
        <f>IF('Pin Detect Programming'!$D$9=3,'Resistor References'!AD5,"N/A")</f>
        <v>N/A</v>
      </c>
      <c r="AF5" t="s">
        <v>688</v>
      </c>
      <c r="AG5">
        <v>1</v>
      </c>
      <c r="AH5" t="s">
        <v>282</v>
      </c>
      <c r="AI5">
        <v>1</v>
      </c>
      <c r="AJ5" s="11">
        <f>IF('Pin Detect Programming'!D$10='Resistor References'!AH$3,(3277+41*'Resistor References'!G6)*2^-12,IF('Pin Detect Programming'!D$10='Resistor References'!AH$4,(2456+41*G6)*2^-12,IF('Pin Detect Programming'!D$10='Resistor References'!AH$5,(3686+41*G6)*2^-12,IF('Pin Detect Programming'!D$10='Resistor References'!AH$6,(4921+82*G6)*2^-12,IF('Pin Detect Programming'!D$10='Resistor References'!AH$7,(7372+82*G6)*2^-12,IF('Pin Detect Programming'!D$10='Resistor References'!AH$8,(9906+164*G6)*2^-12,IF('Pin Detect Programming'!D$10='Resistor References'!AH$9,(14826+164*G6)*2^-12,IF('Pin Detect Programming'!D$10='Resistor References'!AH$10,(14941+164*G6)*2^-12,IF('Pin Detect Programming'!D$10='Resistor References'!AH$11,(19861+164*G6)*2^-12,0)))))))))</f>
        <v>0</v>
      </c>
      <c r="AK5">
        <f t="shared" ref="AK5:AK32" si="8">AK4+1</f>
        <v>2</v>
      </c>
      <c r="AN5">
        <f>AN4+1</f>
        <v>1</v>
      </c>
      <c r="AO5">
        <f t="shared" ref="AO5:AO19" si="9">I3</f>
        <v>8</v>
      </c>
    </row>
    <row r="6" spans="1:41">
      <c r="F6">
        <f t="shared" si="2"/>
        <v>3</v>
      </c>
      <c r="G6">
        <f t="shared" si="2"/>
        <v>2</v>
      </c>
      <c r="H6">
        <f t="shared" si="2"/>
        <v>2</v>
      </c>
      <c r="I6">
        <f>I2+5</f>
        <v>12</v>
      </c>
      <c r="J6">
        <f t="shared" si="0"/>
        <v>4</v>
      </c>
      <c r="K6">
        <f>IF('Pin Detect Programming'!D5='Resistor References'!G2,'Resistor References'!G2,IF('Pin Detect Programming'!D5='Resistor References'!G3,550,550))</f>
        <v>550</v>
      </c>
      <c r="L6">
        <f t="shared" si="2"/>
        <v>3</v>
      </c>
      <c r="M6">
        <v>5</v>
      </c>
      <c r="N6">
        <f t="shared" si="2"/>
        <v>3</v>
      </c>
      <c r="O6" s="12" t="str">
        <f>VLOOKUP('Pin Detect Programming'!C2,'Resistor References'!A2:E4,5,FALSE)</f>
        <v>10/14</v>
      </c>
      <c r="P6">
        <f t="shared" si="2"/>
        <v>3</v>
      </c>
      <c r="Q6">
        <v>4</v>
      </c>
      <c r="R6">
        <f t="shared" si="3"/>
        <v>3</v>
      </c>
      <c r="S6" t="s">
        <v>283</v>
      </c>
      <c r="T6">
        <f t="shared" si="4"/>
        <v>2</v>
      </c>
      <c r="U6">
        <v>0.5</v>
      </c>
      <c r="V6">
        <v>0.9</v>
      </c>
      <c r="W6">
        <v>0.01</v>
      </c>
      <c r="X6" s="11">
        <f>IF('Pin Detect Programming'!D$10='Resistor References'!S$2,'Resistor References'!S$2,VLOOKUP('Pin Detect Programming'!D$10,'Resistor References'!S$3:W$17,4,FALSE)+Y6*VLOOKUP('Pin Detect Programming'!D$10,'Resistor References'!S$3:W$17,5,FALSE))</f>
        <v>3.12</v>
      </c>
      <c r="Y6">
        <f t="shared" si="5"/>
        <v>3</v>
      </c>
      <c r="Z6">
        <f t="shared" si="1"/>
        <v>19</v>
      </c>
      <c r="AA6">
        <f t="shared" si="6"/>
        <v>3</v>
      </c>
      <c r="AB6" t="str">
        <f>IF('Pin Detect Programming'!D13='Resistor References'!Z2,"Auto-Detect",IF('Pin Detect Programming'!D9=1,"120, In","SYNC In"))</f>
        <v>SYNC In</v>
      </c>
      <c r="AC6">
        <f t="shared" si="7"/>
        <v>2</v>
      </c>
      <c r="AD6" t="s">
        <v>690</v>
      </c>
      <c r="AE6" t="str">
        <f>IF('Pin Detect Programming'!$D$9=4,'Resistor References'!AD6,"N/A")</f>
        <v>180°, 4</v>
      </c>
      <c r="AF6" t="s">
        <v>687</v>
      </c>
      <c r="AG6">
        <v>2</v>
      </c>
      <c r="AH6" t="s">
        <v>284</v>
      </c>
      <c r="AI6">
        <v>2</v>
      </c>
      <c r="AJ6" s="11">
        <f>IF('Pin Detect Programming'!D$10='Resistor References'!AH$3,(3277+41*'Resistor References'!G7)*2^-12,IF('Pin Detect Programming'!D$10='Resistor References'!AH$4,(2456+41*G7)*2^-12,IF('Pin Detect Programming'!D$10='Resistor References'!AH$5,(3686+41*G7)*2^-12,IF('Pin Detect Programming'!D$10='Resistor References'!AH$6,(4921+82*G7)*2^-12,IF('Pin Detect Programming'!D$10='Resistor References'!AH$7,(7372+82*G7)*2^-12,IF('Pin Detect Programming'!D$10='Resistor References'!AH$8,(9906+164*G7)*2^-12,IF('Pin Detect Programming'!D$10='Resistor References'!AH$9,(14826+164*G7)*2^-12,IF('Pin Detect Programming'!D$10='Resistor References'!AH$10,(14941+164*G7)*2^-12,IF('Pin Detect Programming'!D$10='Resistor References'!AH$11,(19861+164*G7)*2^-12,0)))))))))</f>
        <v>0</v>
      </c>
      <c r="AK6">
        <f t="shared" si="8"/>
        <v>3</v>
      </c>
      <c r="AN6">
        <f t="shared" ref="AN6:AN19" si="10">AN5+1</f>
        <v>2</v>
      </c>
      <c r="AO6">
        <f t="shared" si="9"/>
        <v>9</v>
      </c>
    </row>
    <row r="7" spans="1:41">
      <c r="F7">
        <f t="shared" si="2"/>
        <v>4</v>
      </c>
      <c r="G7">
        <f t="shared" si="2"/>
        <v>3</v>
      </c>
      <c r="H7">
        <f t="shared" si="2"/>
        <v>3</v>
      </c>
      <c r="I7">
        <f t="shared" ref="I7:I17" si="11">I3+5</f>
        <v>13</v>
      </c>
      <c r="J7">
        <f t="shared" si="0"/>
        <v>5</v>
      </c>
      <c r="K7">
        <f>IF('Pin Detect Programming'!D5='Resistor References'!G2,'Resistor References'!G2,IF('Pin Detect Programming'!D5='Resistor References'!G3,550,650))</f>
        <v>650</v>
      </c>
      <c r="L7">
        <f t="shared" si="2"/>
        <v>4</v>
      </c>
      <c r="M7">
        <v>7</v>
      </c>
      <c r="N7">
        <f t="shared" si="2"/>
        <v>4</v>
      </c>
      <c r="S7" t="s">
        <v>285</v>
      </c>
      <c r="T7">
        <f t="shared" si="4"/>
        <v>3</v>
      </c>
      <c r="U7">
        <v>0.5</v>
      </c>
      <c r="V7">
        <v>1.05</v>
      </c>
      <c r="W7">
        <v>0.01</v>
      </c>
      <c r="X7" s="11">
        <f>IF('Pin Detect Programming'!D$10='Resistor References'!S$2,'Resistor References'!S$2,VLOOKUP('Pin Detect Programming'!D$10,'Resistor References'!S$3:W$17,4,FALSE)+Y7*VLOOKUP('Pin Detect Programming'!D$10,'Resistor References'!S$3:W$17,5,FALSE))</f>
        <v>3.16</v>
      </c>
      <c r="Y7">
        <f t="shared" si="5"/>
        <v>4</v>
      </c>
      <c r="Z7">
        <f t="shared" si="1"/>
        <v>20</v>
      </c>
      <c r="AA7">
        <f t="shared" si="6"/>
        <v>4</v>
      </c>
      <c r="AB7" t="str">
        <f>IF('Pin Detect Programming'!D13='Resistor References'!Z2,"Auto-Detect",IF('Pin Detect Programming'!D9=1,"180, In","SYNC In"))</f>
        <v>SYNC In</v>
      </c>
      <c r="AC7">
        <f t="shared" si="7"/>
        <v>3</v>
      </c>
      <c r="AD7" t="s">
        <v>691</v>
      </c>
      <c r="AE7" t="str">
        <f>IF('Pin Detect Programming'!$D$9=4,'Resistor References'!AD7,"N/A")</f>
        <v>270°, 4</v>
      </c>
      <c r="AF7" t="s">
        <v>686</v>
      </c>
      <c r="AG7">
        <v>3</v>
      </c>
      <c r="AH7" t="s">
        <v>286</v>
      </c>
      <c r="AI7">
        <v>3</v>
      </c>
      <c r="AJ7" s="11">
        <f>IF('Pin Detect Programming'!D$10='Resistor References'!AH$3,(3277+41*'Resistor References'!G8)*2^-12,IF('Pin Detect Programming'!D$10='Resistor References'!AH$4,(2456+41*G8)*2^-12,IF('Pin Detect Programming'!D$10='Resistor References'!AH$5,(3686+41*G8)*2^-12,IF('Pin Detect Programming'!D$10='Resistor References'!AH$6,(4921+82*G8)*2^-12,IF('Pin Detect Programming'!D$10='Resistor References'!AH$7,(7372+82*G8)*2^-12,IF('Pin Detect Programming'!D$10='Resistor References'!AH$8,(9906+164*G8)*2^-12,IF('Pin Detect Programming'!D$10='Resistor References'!AH$9,(14826+164*G8)*2^-12,IF('Pin Detect Programming'!D$10='Resistor References'!AH$10,(14941+164*G8)*2^-12,IF('Pin Detect Programming'!D$10='Resistor References'!AH$11,(19861+164*G8)*2^-12,0)))))))))</f>
        <v>0</v>
      </c>
      <c r="AK7">
        <f t="shared" si="8"/>
        <v>4</v>
      </c>
      <c r="AN7">
        <f t="shared" si="10"/>
        <v>3</v>
      </c>
      <c r="AO7">
        <f t="shared" si="9"/>
        <v>10</v>
      </c>
    </row>
    <row r="8" spans="1:41">
      <c r="F8">
        <f t="shared" si="2"/>
        <v>5</v>
      </c>
      <c r="G8">
        <f t="shared" si="2"/>
        <v>4</v>
      </c>
      <c r="H8">
        <f t="shared" si="2"/>
        <v>4</v>
      </c>
      <c r="I8">
        <f t="shared" si="11"/>
        <v>14</v>
      </c>
      <c r="J8">
        <f t="shared" si="0"/>
        <v>6</v>
      </c>
      <c r="K8">
        <f>IF('Pin Detect Programming'!D5='Resistor References'!G2,'Resistor References'!G2,IF('Pin Detect Programming'!D5='Resistor References'!G3,550,900))</f>
        <v>900</v>
      </c>
      <c r="L8">
        <f t="shared" si="2"/>
        <v>5</v>
      </c>
      <c r="M8">
        <v>10</v>
      </c>
      <c r="N8">
        <f t="shared" si="2"/>
        <v>5</v>
      </c>
      <c r="S8" t="s">
        <v>287</v>
      </c>
      <c r="T8">
        <f t="shared" si="4"/>
        <v>4</v>
      </c>
      <c r="U8">
        <v>0.25</v>
      </c>
      <c r="V8">
        <v>1.2</v>
      </c>
      <c r="W8">
        <v>0.02</v>
      </c>
      <c r="X8" s="11">
        <f>IF('Pin Detect Programming'!D$10='Resistor References'!S$2,'Resistor References'!S$2,VLOOKUP('Pin Detect Programming'!D$10,'Resistor References'!S$3:W$17,4,FALSE)+Y8*VLOOKUP('Pin Detect Programming'!D$10,'Resistor References'!S$3:W$17,5,FALSE))</f>
        <v>3.2</v>
      </c>
      <c r="Y8">
        <f t="shared" si="5"/>
        <v>5</v>
      </c>
      <c r="Z8">
        <f t="shared" si="1"/>
        <v>21</v>
      </c>
      <c r="AA8">
        <f t="shared" si="6"/>
        <v>5</v>
      </c>
      <c r="AB8" t="str">
        <f>IF('Pin Detect Programming'!D13='Resistor References'!Z2,"Auto-Detect",IF('Pin Detect Programming'!D9=1,"240, In","SYNC In"))</f>
        <v>SYNC In</v>
      </c>
      <c r="AC8">
        <f t="shared" si="7"/>
        <v>4</v>
      </c>
      <c r="AF8" t="s">
        <v>689</v>
      </c>
      <c r="AG8">
        <v>4</v>
      </c>
      <c r="AH8" t="s">
        <v>288</v>
      </c>
      <c r="AI8">
        <v>4</v>
      </c>
      <c r="AJ8" s="11">
        <f>IF('Pin Detect Programming'!D$10='Resistor References'!AH$3,(3277+41*'Resistor References'!G9)*2^-12,IF('Pin Detect Programming'!D$10='Resistor References'!AH$4,(2456+41*G9)*2^-12,IF('Pin Detect Programming'!D$10='Resistor References'!AH$5,(3686+41*G9)*2^-12,IF('Pin Detect Programming'!D$10='Resistor References'!AH$6,(4921+82*G9)*2^-12,IF('Pin Detect Programming'!D$10='Resistor References'!AH$7,(7372+82*G9)*2^-12,IF('Pin Detect Programming'!D$10='Resistor References'!AH$8,(9906+164*G9)*2^-12,IF('Pin Detect Programming'!D$10='Resistor References'!AH$9,(14826+164*G9)*2^-12,IF('Pin Detect Programming'!D$10='Resistor References'!AH$10,(14941+164*G9)*2^-12,IF('Pin Detect Programming'!D$10='Resistor References'!AH$11,(19861+164*G9)*2^-12,0)))))))))</f>
        <v>0</v>
      </c>
      <c r="AK8">
        <f t="shared" si="8"/>
        <v>5</v>
      </c>
      <c r="AN8">
        <f t="shared" si="10"/>
        <v>4</v>
      </c>
      <c r="AO8">
        <f t="shared" si="9"/>
        <v>12</v>
      </c>
    </row>
    <row r="9" spans="1:41">
      <c r="F9">
        <f t="shared" si="2"/>
        <v>6</v>
      </c>
      <c r="G9">
        <f t="shared" si="2"/>
        <v>5</v>
      </c>
      <c r="H9">
        <f t="shared" si="2"/>
        <v>5</v>
      </c>
      <c r="I9">
        <f t="shared" si="11"/>
        <v>15</v>
      </c>
      <c r="J9">
        <f t="shared" si="0"/>
        <v>7</v>
      </c>
      <c r="K9">
        <f>IF('Pin Detect Programming'!D5='Resistor References'!G2,'Resistor References'!G2,IF('Pin Detect Programming'!D5='Resistor References'!G3,550,1100))</f>
        <v>1100</v>
      </c>
      <c r="L9">
        <f t="shared" si="2"/>
        <v>6</v>
      </c>
      <c r="M9">
        <v>20</v>
      </c>
      <c r="N9">
        <f t="shared" si="2"/>
        <v>6</v>
      </c>
      <c r="S9" t="s">
        <v>289</v>
      </c>
      <c r="T9">
        <f t="shared" si="4"/>
        <v>5</v>
      </c>
      <c r="U9">
        <v>0.25</v>
      </c>
      <c r="V9">
        <v>1.5</v>
      </c>
      <c r="W9">
        <v>0.02</v>
      </c>
      <c r="X9" s="11">
        <f>IF('Pin Detect Programming'!D$10='Resistor References'!S$2,'Resistor References'!S$2,VLOOKUP('Pin Detect Programming'!D$10,'Resistor References'!S$3:W$17,4,FALSE)+Y9*VLOOKUP('Pin Detect Programming'!D$10,'Resistor References'!S$3:W$17,5,FALSE))</f>
        <v>3.24</v>
      </c>
      <c r="Y9">
        <f t="shared" si="5"/>
        <v>6</v>
      </c>
      <c r="Z9">
        <f t="shared" si="1"/>
        <v>22</v>
      </c>
      <c r="AA9">
        <f t="shared" si="6"/>
        <v>6</v>
      </c>
      <c r="AB9" t="str">
        <f>IF('Pin Detect Programming'!D13='Resistor References'!Z2,"Auto-Detect",IF('Pin Detect Programming'!D9=1,"270, In","SYNC In"))</f>
        <v>SYNC In</v>
      </c>
      <c r="AC9">
        <f t="shared" si="7"/>
        <v>5</v>
      </c>
      <c r="AF9" t="s">
        <v>691</v>
      </c>
      <c r="AG9">
        <v>5</v>
      </c>
      <c r="AH9" t="s">
        <v>290</v>
      </c>
      <c r="AI9">
        <v>5</v>
      </c>
      <c r="AJ9" s="11">
        <f>IF('Pin Detect Programming'!D$10='Resistor References'!AH$3,(3277+41*'Resistor References'!G10)*2^-12,IF('Pin Detect Programming'!D$10='Resistor References'!AH$4,(2456+41*G10)*2^-12,IF('Pin Detect Programming'!D$10='Resistor References'!AH$5,(3686+41*G10)*2^-12,IF('Pin Detect Programming'!D$10='Resistor References'!AH$6,(4921+82*G10)*2^-12,IF('Pin Detect Programming'!D$10='Resistor References'!AH$7,(7372+82*G10)*2^-12,IF('Pin Detect Programming'!D$10='Resistor References'!AH$8,(9906+164*G10)*2^-12,IF('Pin Detect Programming'!D$10='Resistor References'!AH$9,(14826+164*G10)*2^-12,IF('Pin Detect Programming'!D$10='Resistor References'!AH$10,(14941+164*G10)*2^-12,IF('Pin Detect Programming'!D$10='Resistor References'!AH$11,(19861+164*G10)*2^-12,0)))))))))</f>
        <v>0</v>
      </c>
      <c r="AK9">
        <f t="shared" si="8"/>
        <v>6</v>
      </c>
      <c r="AN9">
        <f t="shared" si="10"/>
        <v>5</v>
      </c>
      <c r="AO9">
        <f t="shared" si="9"/>
        <v>13</v>
      </c>
    </row>
    <row r="10" spans="1:41">
      <c r="F10">
        <f t="shared" si="2"/>
        <v>7</v>
      </c>
      <c r="G10">
        <f t="shared" si="2"/>
        <v>6</v>
      </c>
      <c r="H10">
        <f t="shared" si="2"/>
        <v>6</v>
      </c>
      <c r="I10">
        <f t="shared" si="11"/>
        <v>17</v>
      </c>
      <c r="J10">
        <f t="shared" si="0"/>
        <v>8</v>
      </c>
      <c r="K10">
        <f>IF('Pin Detect Programming'!D5='Resistor References'!G2,'Resistor References'!G2,IF('Pin Detect Programming'!D5='Resistor References'!G3,550,1500))</f>
        <v>1500</v>
      </c>
      <c r="L10">
        <f t="shared" si="2"/>
        <v>7</v>
      </c>
      <c r="M10">
        <v>31.75</v>
      </c>
      <c r="N10">
        <f t="shared" si="2"/>
        <v>7</v>
      </c>
      <c r="S10" t="s">
        <v>291</v>
      </c>
      <c r="T10">
        <f t="shared" si="4"/>
        <v>6</v>
      </c>
      <c r="U10">
        <v>0.25</v>
      </c>
      <c r="V10">
        <v>1.8</v>
      </c>
      <c r="W10">
        <v>0.02</v>
      </c>
      <c r="X10" s="11">
        <f>IF('Pin Detect Programming'!D$10='Resistor References'!S$2,'Resistor References'!S$2,VLOOKUP('Pin Detect Programming'!D$10,'Resistor References'!S$3:W$17,4,FALSE)+Y10*VLOOKUP('Pin Detect Programming'!D$10,'Resistor References'!S$3:W$17,5,FALSE))</f>
        <v>3.2800000000000002</v>
      </c>
      <c r="Y10">
        <f t="shared" si="5"/>
        <v>7</v>
      </c>
      <c r="Z10">
        <f t="shared" si="1"/>
        <v>23</v>
      </c>
      <c r="AA10">
        <f t="shared" si="6"/>
        <v>7</v>
      </c>
      <c r="AB10" t="str">
        <f>IF('Pin Detect Programming'!D13='Resistor References'!Z2,"Auto-Detect",IF('Pin Detect Programming'!D9=1,"0, Out","SYNC Out"))</f>
        <v>SYNC Out</v>
      </c>
      <c r="AC10">
        <f t="shared" si="7"/>
        <v>6</v>
      </c>
      <c r="AF10" t="s">
        <v>221</v>
      </c>
      <c r="AG10" t="s">
        <v>221</v>
      </c>
      <c r="AH10" t="s">
        <v>292</v>
      </c>
      <c r="AI10">
        <v>6</v>
      </c>
      <c r="AJ10" s="11">
        <f>IF('Pin Detect Programming'!D$10='Resistor References'!AH$3,(3277+41*'Resistor References'!G11)*2^-12,IF('Pin Detect Programming'!D$10='Resistor References'!AH$4,(2456+41*G11)*2^-12,IF('Pin Detect Programming'!D$10='Resistor References'!AH$5,(3686+41*G11)*2^-12,IF('Pin Detect Programming'!D$10='Resistor References'!AH$6,(4921+82*G11)*2^-12,IF('Pin Detect Programming'!D$10='Resistor References'!AH$7,(7372+82*G11)*2^-12,IF('Pin Detect Programming'!D$10='Resistor References'!AH$8,(9906+164*G11)*2^-12,IF('Pin Detect Programming'!D$10='Resistor References'!AH$9,(14826+164*G11)*2^-12,IF('Pin Detect Programming'!D$10='Resistor References'!AH$10,(14941+164*G11)*2^-12,IF('Pin Detect Programming'!D$10='Resistor References'!AH$11,(19861+164*G11)*2^-12,0)))))))))</f>
        <v>0</v>
      </c>
      <c r="AK10">
        <f t="shared" si="8"/>
        <v>7</v>
      </c>
      <c r="AN10">
        <f t="shared" si="10"/>
        <v>6</v>
      </c>
      <c r="AO10">
        <f t="shared" si="9"/>
        <v>14</v>
      </c>
    </row>
    <row r="11" spans="1:41">
      <c r="F11">
        <f t="shared" si="2"/>
        <v>8</v>
      </c>
      <c r="G11">
        <f t="shared" si="2"/>
        <v>7</v>
      </c>
      <c r="H11">
        <f t="shared" si="2"/>
        <v>7</v>
      </c>
      <c r="I11">
        <f t="shared" si="11"/>
        <v>18</v>
      </c>
      <c r="J11">
        <f t="shared" si="0"/>
        <v>9</v>
      </c>
      <c r="S11" t="s">
        <v>293</v>
      </c>
      <c r="T11">
        <f t="shared" si="4"/>
        <v>7</v>
      </c>
      <c r="U11">
        <v>0.25</v>
      </c>
      <c r="V11">
        <v>2.1</v>
      </c>
      <c r="W11">
        <v>0.02</v>
      </c>
      <c r="X11" s="11">
        <f>IF('Pin Detect Programming'!D$10='Resistor References'!S$2,'Resistor References'!S$2,VLOOKUP('Pin Detect Programming'!D$10,'Resistor References'!S$3:W$17,4,FALSE)+Y11*VLOOKUP('Pin Detect Programming'!D$10,'Resistor References'!S$3:W$17,5,FALSE))</f>
        <v>3.32</v>
      </c>
      <c r="Y11">
        <f t="shared" si="5"/>
        <v>8</v>
      </c>
      <c r="Z11">
        <f t="shared" si="1"/>
        <v>24</v>
      </c>
      <c r="AA11">
        <f t="shared" si="6"/>
        <v>8</v>
      </c>
      <c r="AB11" t="str">
        <f>IF('Pin Detect Programming'!D13='Resistor References'!Z2,"Auto-Detect",IF('Pin Detect Programming'!D9=1,"180, Out","SYNC Out"))</f>
        <v>SYNC Out</v>
      </c>
      <c r="AC11">
        <f t="shared" si="7"/>
        <v>7</v>
      </c>
      <c r="AF11" t="s">
        <v>690</v>
      </c>
      <c r="AG11">
        <v>7</v>
      </c>
      <c r="AH11" t="s">
        <v>294</v>
      </c>
      <c r="AI11">
        <v>7</v>
      </c>
      <c r="AJ11" s="11">
        <f>IF('Pin Detect Programming'!D$10='Resistor References'!AH$3,(3277+41*'Resistor References'!G12)*2^-12,IF('Pin Detect Programming'!D$10='Resistor References'!AH$4,(2456+41*G12)*2^-12,IF('Pin Detect Programming'!D$10='Resistor References'!AH$5,(3686+41*G12)*2^-12,IF('Pin Detect Programming'!D$10='Resistor References'!AH$6,(4921+82*G12)*2^-12,IF('Pin Detect Programming'!D$10='Resistor References'!AH$7,(7372+82*G12)*2^-12,IF('Pin Detect Programming'!D$10='Resistor References'!AH$8,(9906+164*G12)*2^-12,IF('Pin Detect Programming'!D$10='Resistor References'!AH$9,(14826+164*G12)*2^-12,IF('Pin Detect Programming'!D$10='Resistor References'!AH$10,(14941+164*G12)*2^-12,IF('Pin Detect Programming'!D$10='Resistor References'!AH$11,(19861+164*G12)*2^-12,0)))))))))</f>
        <v>0</v>
      </c>
      <c r="AK11">
        <f t="shared" si="8"/>
        <v>8</v>
      </c>
      <c r="AN11">
        <f t="shared" si="10"/>
        <v>7</v>
      </c>
      <c r="AO11">
        <f t="shared" si="9"/>
        <v>15</v>
      </c>
    </row>
    <row r="12" spans="1:41">
      <c r="F12">
        <f t="shared" si="2"/>
        <v>9</v>
      </c>
      <c r="G12">
        <f t="shared" si="2"/>
        <v>8</v>
      </c>
      <c r="H12">
        <f t="shared" si="2"/>
        <v>8</v>
      </c>
      <c r="I12">
        <f t="shared" si="11"/>
        <v>19</v>
      </c>
      <c r="J12">
        <f t="shared" si="0"/>
        <v>10</v>
      </c>
      <c r="S12" t="s">
        <v>295</v>
      </c>
      <c r="T12">
        <f t="shared" si="4"/>
        <v>8</v>
      </c>
      <c r="U12">
        <v>0.125</v>
      </c>
      <c r="V12">
        <v>2.4</v>
      </c>
      <c r="W12">
        <v>0.04</v>
      </c>
      <c r="X12" s="11">
        <f>IF('Pin Detect Programming'!D$10='Resistor References'!S$2,'Resistor References'!S$2,VLOOKUP('Pin Detect Programming'!D$10,'Resistor References'!S$3:W$17,4,FALSE)+Y12*VLOOKUP('Pin Detect Programming'!D$10,'Resistor References'!S$3:W$17,5,FALSE))</f>
        <v>3.36</v>
      </c>
      <c r="Y12">
        <f t="shared" si="5"/>
        <v>9</v>
      </c>
      <c r="Z12">
        <f t="shared" si="1"/>
        <v>25</v>
      </c>
      <c r="AA12">
        <f t="shared" si="6"/>
        <v>9</v>
      </c>
      <c r="AJ12" s="11">
        <f>IF('Pin Detect Programming'!D$10='Resistor References'!AH$3,(3277+41*'Resistor References'!G13)*2^-12,IF('Pin Detect Programming'!D$10='Resistor References'!AH$4,(2456+41*G13)*2^-12,IF('Pin Detect Programming'!D$10='Resistor References'!AH$5,(3686+41*G13)*2^-12,IF('Pin Detect Programming'!D$10='Resistor References'!AH$6,(4921+82*G13)*2^-12,IF('Pin Detect Programming'!D$10='Resistor References'!AH$7,(7372+82*G13)*2^-12,IF('Pin Detect Programming'!D$10='Resistor References'!AH$8,(9906+164*G13)*2^-12,IF('Pin Detect Programming'!D$10='Resistor References'!AH$9,(14826+164*G13)*2^-12,IF('Pin Detect Programming'!D$10='Resistor References'!AH$10,(14941+164*G13)*2^-12,IF('Pin Detect Programming'!D$10='Resistor References'!AH$11,(19861+164*G13)*2^-12,0)))))))))</f>
        <v>0</v>
      </c>
      <c r="AK12">
        <f t="shared" si="8"/>
        <v>9</v>
      </c>
      <c r="AN12">
        <f t="shared" si="10"/>
        <v>8</v>
      </c>
      <c r="AO12">
        <f t="shared" si="9"/>
        <v>17</v>
      </c>
    </row>
    <row r="13" spans="1:41">
      <c r="F13">
        <f t="shared" si="2"/>
        <v>10</v>
      </c>
      <c r="G13">
        <f t="shared" si="2"/>
        <v>9</v>
      </c>
      <c r="H13">
        <f t="shared" si="2"/>
        <v>9</v>
      </c>
      <c r="I13">
        <f t="shared" si="11"/>
        <v>20</v>
      </c>
      <c r="J13">
        <f t="shared" si="0"/>
        <v>11</v>
      </c>
      <c r="S13" t="s">
        <v>296</v>
      </c>
      <c r="T13">
        <f t="shared" si="4"/>
        <v>9</v>
      </c>
      <c r="U13">
        <v>0.125</v>
      </c>
      <c r="V13">
        <v>3</v>
      </c>
      <c r="W13">
        <v>0.04</v>
      </c>
      <c r="X13" s="11">
        <f>IF('Pin Detect Programming'!D$10='Resistor References'!S$2,'Resistor References'!S$2,VLOOKUP('Pin Detect Programming'!D$10,'Resistor References'!S$3:W$17,4,FALSE)+Y13*VLOOKUP('Pin Detect Programming'!D$10,'Resistor References'!S$3:W$17,5,FALSE))</f>
        <v>3.4</v>
      </c>
      <c r="Y13">
        <f t="shared" si="5"/>
        <v>10</v>
      </c>
      <c r="Z13">
        <f t="shared" si="1"/>
        <v>26</v>
      </c>
      <c r="AA13">
        <f t="shared" si="6"/>
        <v>10</v>
      </c>
      <c r="AJ13" s="11">
        <f>IF('Pin Detect Programming'!D$10='Resistor References'!AH$3,(3277+41*'Resistor References'!G14)*2^-12,IF('Pin Detect Programming'!D$10='Resistor References'!AH$4,(2456+41*G14)*2^-12,IF('Pin Detect Programming'!D$10='Resistor References'!AH$5,(3686+41*G14)*2^-12,IF('Pin Detect Programming'!D$10='Resistor References'!AH$6,(4921+82*G14)*2^-12,IF('Pin Detect Programming'!D$10='Resistor References'!AH$7,(7372+82*G14)*2^-12,IF('Pin Detect Programming'!D$10='Resistor References'!AH$8,(9906+164*G14)*2^-12,IF('Pin Detect Programming'!D$10='Resistor References'!AH$9,(14826+164*G14)*2^-12,IF('Pin Detect Programming'!D$10='Resistor References'!AH$10,(14941+164*G14)*2^-12,IF('Pin Detect Programming'!D$10='Resistor References'!AH$11,(19861+164*G14)*2^-12,0)))))))))</f>
        <v>0</v>
      </c>
      <c r="AK13">
        <f t="shared" si="8"/>
        <v>10</v>
      </c>
      <c r="AN13">
        <f t="shared" si="10"/>
        <v>9</v>
      </c>
      <c r="AO13">
        <f t="shared" si="9"/>
        <v>18</v>
      </c>
    </row>
    <row r="14" spans="1:41">
      <c r="F14">
        <f t="shared" si="2"/>
        <v>11</v>
      </c>
      <c r="G14">
        <f t="shared" si="2"/>
        <v>10</v>
      </c>
      <c r="H14">
        <f t="shared" si="2"/>
        <v>10</v>
      </c>
      <c r="I14">
        <f t="shared" si="11"/>
        <v>22</v>
      </c>
      <c r="J14">
        <f t="shared" si="0"/>
        <v>12</v>
      </c>
      <c r="S14" t="s">
        <v>297</v>
      </c>
      <c r="T14">
        <f t="shared" si="4"/>
        <v>10</v>
      </c>
      <c r="U14">
        <v>0.125</v>
      </c>
      <c r="V14">
        <v>3.6</v>
      </c>
      <c r="W14">
        <v>0.04</v>
      </c>
      <c r="X14" s="11">
        <f>IF('Pin Detect Programming'!D$10='Resistor References'!S$2,'Resistor References'!S$2,VLOOKUP('Pin Detect Programming'!D$10,'Resistor References'!S$3:W$17,4,FALSE)+Y14*VLOOKUP('Pin Detect Programming'!D$10,'Resistor References'!S$3:W$17,5,FALSE))</f>
        <v>3.44</v>
      </c>
      <c r="Y14">
        <f t="shared" si="5"/>
        <v>11</v>
      </c>
      <c r="Z14">
        <f t="shared" si="1"/>
        <v>27</v>
      </c>
      <c r="AA14">
        <f t="shared" si="6"/>
        <v>11</v>
      </c>
      <c r="AJ14" s="11">
        <f>IF('Pin Detect Programming'!D$10='Resistor References'!AH$3,(3277+41*'Resistor References'!G15)*2^-12,IF('Pin Detect Programming'!D$10='Resistor References'!AH$4,(2456+41*G15)*2^-12,IF('Pin Detect Programming'!D$10='Resistor References'!AH$5,(3686+41*G15)*2^-12,IF('Pin Detect Programming'!D$10='Resistor References'!AH$6,(4921+82*G15)*2^-12,IF('Pin Detect Programming'!D$10='Resistor References'!AH$7,(7372+82*G15)*2^-12,IF('Pin Detect Programming'!D$10='Resistor References'!AH$8,(9906+164*G15)*2^-12,IF('Pin Detect Programming'!D$10='Resistor References'!AH$9,(14826+164*G15)*2^-12,IF('Pin Detect Programming'!D$10='Resistor References'!AH$10,(14941+164*G15)*2^-12,IF('Pin Detect Programming'!D$10='Resistor References'!AH$11,(19861+164*G15)*2^-12,0)))))))))</f>
        <v>0</v>
      </c>
      <c r="AK14">
        <f t="shared" si="8"/>
        <v>11</v>
      </c>
      <c r="AN14">
        <f t="shared" si="10"/>
        <v>10</v>
      </c>
      <c r="AO14">
        <f t="shared" si="9"/>
        <v>19</v>
      </c>
    </row>
    <row r="15" spans="1:41">
      <c r="F15">
        <f t="shared" si="2"/>
        <v>12</v>
      </c>
      <c r="G15">
        <f t="shared" si="2"/>
        <v>11</v>
      </c>
      <c r="H15">
        <f t="shared" si="2"/>
        <v>11</v>
      </c>
      <c r="I15">
        <f t="shared" si="11"/>
        <v>23</v>
      </c>
      <c r="J15">
        <f t="shared" si="0"/>
        <v>13</v>
      </c>
      <c r="S15" t="s">
        <v>298</v>
      </c>
      <c r="T15">
        <v>11</v>
      </c>
      <c r="U15">
        <v>0.125</v>
      </c>
      <c r="V15">
        <v>4.2</v>
      </c>
      <c r="W15">
        <v>0.04</v>
      </c>
      <c r="X15" s="11">
        <f>IF('Pin Detect Programming'!D$10='Resistor References'!S$2,'Resistor References'!S$2,VLOOKUP('Pin Detect Programming'!D$10,'Resistor References'!S$3:W$17,4,FALSE)+Y15*VLOOKUP('Pin Detect Programming'!D$10,'Resistor References'!S$3:W$17,5,FALSE))</f>
        <v>3.48</v>
      </c>
      <c r="Y15">
        <f t="shared" si="5"/>
        <v>12</v>
      </c>
      <c r="Z15">
        <f t="shared" si="1"/>
        <v>28</v>
      </c>
      <c r="AA15">
        <f t="shared" si="6"/>
        <v>12</v>
      </c>
      <c r="AJ15" s="11">
        <f>IF('Pin Detect Programming'!D$10='Resistor References'!AH$3,(3277+41*'Resistor References'!G16)*2^-12,IF('Pin Detect Programming'!D$10='Resistor References'!AH$4,(2456+41*G16)*2^-12,IF('Pin Detect Programming'!D$10='Resistor References'!AH$5,(3686+41*G16)*2^-12,IF('Pin Detect Programming'!D$10='Resistor References'!AH$6,(4921+82*G16)*2^-12,IF('Pin Detect Programming'!D$10='Resistor References'!AH$7,(7372+82*G16)*2^-12,IF('Pin Detect Programming'!D$10='Resistor References'!AH$8,(9906+164*G16)*2^-12,IF('Pin Detect Programming'!D$10='Resistor References'!AH$9,(14826+164*G16)*2^-12,IF('Pin Detect Programming'!D$10='Resistor References'!AH$10,(14941+164*G16)*2^-12,IF('Pin Detect Programming'!D$10='Resistor References'!AH$11,(19861+164*G16)*2^-12,0)))))))))</f>
        <v>0</v>
      </c>
      <c r="AK15">
        <f t="shared" si="8"/>
        <v>12</v>
      </c>
      <c r="AN15">
        <f t="shared" si="10"/>
        <v>11</v>
      </c>
      <c r="AO15">
        <f t="shared" si="9"/>
        <v>20</v>
      </c>
    </row>
    <row r="16" spans="1:41">
      <c r="F16">
        <f t="shared" si="2"/>
        <v>13</v>
      </c>
      <c r="G16">
        <f t="shared" si="2"/>
        <v>12</v>
      </c>
      <c r="H16">
        <f t="shared" si="2"/>
        <v>12</v>
      </c>
      <c r="I16">
        <f t="shared" si="11"/>
        <v>24</v>
      </c>
      <c r="J16">
        <f t="shared" si="0"/>
        <v>14</v>
      </c>
      <c r="S16" t="s">
        <v>299</v>
      </c>
      <c r="T16">
        <v>14</v>
      </c>
      <c r="U16">
        <v>0.125</v>
      </c>
      <c r="V16">
        <v>4.8</v>
      </c>
      <c r="W16">
        <v>0.04</v>
      </c>
      <c r="X16" s="11">
        <f>IF('Pin Detect Programming'!D$10='Resistor References'!S$2,'Resistor References'!S$2,VLOOKUP('Pin Detect Programming'!D$10,'Resistor References'!S$3:W$17,4,FALSE)+Y16*VLOOKUP('Pin Detect Programming'!D$10,'Resistor References'!S$3:W$17,5,FALSE))</f>
        <v>3.52</v>
      </c>
      <c r="Y16">
        <f t="shared" si="5"/>
        <v>13</v>
      </c>
      <c r="Z16">
        <f t="shared" si="1"/>
        <v>29</v>
      </c>
      <c r="AA16">
        <f t="shared" si="6"/>
        <v>13</v>
      </c>
      <c r="AJ16" s="11">
        <f>IF('Pin Detect Programming'!D$10='Resistor References'!AH$3,(3277+41*'Resistor References'!G17)*2^-12,IF('Pin Detect Programming'!D$10='Resistor References'!AH$4,(2456+41*G17)*2^-12,IF('Pin Detect Programming'!D$10='Resistor References'!AH$5,(3686+41*G17)*2^-12,IF('Pin Detect Programming'!D$10='Resistor References'!AH$6,(4921+82*G17)*2^-12,IF('Pin Detect Programming'!D$10='Resistor References'!AH$7,(7372+82*G17)*2^-12,IF('Pin Detect Programming'!D$10='Resistor References'!AH$8,(9906+164*G17)*2^-12,IF('Pin Detect Programming'!D$10='Resistor References'!AH$9,(14826+164*G17)*2^-12,IF('Pin Detect Programming'!D$10='Resistor References'!AH$10,(14941+164*G17)*2^-12,IF('Pin Detect Programming'!D$10='Resistor References'!AH$11,(19861+164*G17)*2^-12,0)))))))))</f>
        <v>0</v>
      </c>
      <c r="AK16">
        <f t="shared" si="8"/>
        <v>13</v>
      </c>
      <c r="AN16">
        <f t="shared" si="10"/>
        <v>12</v>
      </c>
      <c r="AO16">
        <f t="shared" si="9"/>
        <v>22</v>
      </c>
    </row>
    <row r="17" spans="6:41">
      <c r="F17">
        <f t="shared" si="2"/>
        <v>14</v>
      </c>
      <c r="G17">
        <f t="shared" si="2"/>
        <v>13</v>
      </c>
      <c r="H17">
        <f t="shared" si="2"/>
        <v>13</v>
      </c>
      <c r="I17">
        <f t="shared" si="11"/>
        <v>25</v>
      </c>
      <c r="J17">
        <f t="shared" si="0"/>
        <v>15</v>
      </c>
      <c r="S17" t="s">
        <v>300</v>
      </c>
      <c r="T17">
        <v>15</v>
      </c>
      <c r="U17">
        <v>0.125</v>
      </c>
      <c r="V17">
        <v>5.4</v>
      </c>
      <c r="W17">
        <v>0.04</v>
      </c>
      <c r="X17" s="11">
        <f>IF('Pin Detect Programming'!D$10='Resistor References'!S$2,'Resistor References'!S$2,VLOOKUP('Pin Detect Programming'!D$10,'Resistor References'!S$3:W$17,4,FALSE)+Y17*VLOOKUP('Pin Detect Programming'!D$10,'Resistor References'!S$3:W$17,5,FALSE))</f>
        <v>3.56</v>
      </c>
      <c r="Y17">
        <f t="shared" si="5"/>
        <v>14</v>
      </c>
      <c r="Z17">
        <f t="shared" si="1"/>
        <v>30</v>
      </c>
      <c r="AA17">
        <f t="shared" si="6"/>
        <v>14</v>
      </c>
      <c r="AJ17" s="11">
        <f>IF('Pin Detect Programming'!D$10='Resistor References'!AH$3,(3277+41*'Resistor References'!G18)*2^-12,IF('Pin Detect Programming'!D$10='Resistor References'!AH$4,(2456+41*G18)*2^-12,IF('Pin Detect Programming'!D$10='Resistor References'!AH$5,(3686+41*G18)*2^-12,IF('Pin Detect Programming'!D$10='Resistor References'!AH$6,(4921+82*G18)*2^-12,IF('Pin Detect Programming'!D$10='Resistor References'!AH$7,(7372+82*G18)*2^-12,IF('Pin Detect Programming'!D$10='Resistor References'!AH$8,(9906+164*G18)*2^-12,IF('Pin Detect Programming'!D$10='Resistor References'!AH$9,(14826+164*G18)*2^-12,IF('Pin Detect Programming'!D$10='Resistor References'!AH$10,(14941+164*G18)*2^-12,IF('Pin Detect Programming'!D$10='Resistor References'!AH$11,(19861+164*G18)*2^-12,0)))))))))</f>
        <v>0</v>
      </c>
      <c r="AK17">
        <f t="shared" si="8"/>
        <v>14</v>
      </c>
      <c r="AN17">
        <f t="shared" si="10"/>
        <v>13</v>
      </c>
      <c r="AO17">
        <f t="shared" si="9"/>
        <v>23</v>
      </c>
    </row>
    <row r="18" spans="6:41">
      <c r="F18">
        <f t="shared" si="2"/>
        <v>15</v>
      </c>
      <c r="G18">
        <f t="shared" si="2"/>
        <v>14</v>
      </c>
      <c r="H18">
        <f t="shared" si="2"/>
        <v>14</v>
      </c>
      <c r="X18" s="11">
        <f>IF('Pin Detect Programming'!D$10='Resistor References'!S$2,'Resistor References'!S$2,VLOOKUP('Pin Detect Programming'!D$10,'Resistor References'!S$3:W$17,4,FALSE)+Y18*VLOOKUP('Pin Detect Programming'!D$10,'Resistor References'!S$3:W$17,5,FALSE))</f>
        <v>3.6</v>
      </c>
      <c r="Y18">
        <f t="shared" si="5"/>
        <v>15</v>
      </c>
      <c r="Z18">
        <f t="shared" si="1"/>
        <v>31</v>
      </c>
      <c r="AA18">
        <f t="shared" si="6"/>
        <v>15</v>
      </c>
      <c r="AJ18" s="11">
        <f>IF('Pin Detect Programming'!D$10='Resistor References'!AH$3,(3277+41*'Resistor References'!G19)*2^-12,IF('Pin Detect Programming'!D$10='Resistor References'!AH$4,(2456+41*G19)*2^-12,IF('Pin Detect Programming'!D$10='Resistor References'!AH$5,(3686+41*G19)*2^-12,IF('Pin Detect Programming'!D$10='Resistor References'!AH$6,(4921+82*G19)*2^-12,IF('Pin Detect Programming'!D$10='Resistor References'!AH$7,(7372+82*G19)*2^-12,IF('Pin Detect Programming'!D$10='Resistor References'!AH$8,(9906+164*G19)*2^-12,IF('Pin Detect Programming'!D$10='Resistor References'!AH$9,(14826+164*G19)*2^-12,IF('Pin Detect Programming'!D$10='Resistor References'!AH$10,(14941+164*G19)*2^-12,IF('Pin Detect Programming'!D$10='Resistor References'!AH$11,(19861+164*G19)*2^-12,0)))))))))</f>
        <v>0</v>
      </c>
      <c r="AK18">
        <f t="shared" si="8"/>
        <v>15</v>
      </c>
      <c r="AN18">
        <f t="shared" si="10"/>
        <v>14</v>
      </c>
      <c r="AO18">
        <f t="shared" si="9"/>
        <v>24</v>
      </c>
    </row>
    <row r="19" spans="6:41">
      <c r="F19">
        <f t="shared" si="2"/>
        <v>16</v>
      </c>
      <c r="G19">
        <f t="shared" si="2"/>
        <v>15</v>
      </c>
      <c r="H19">
        <f t="shared" si="2"/>
        <v>15</v>
      </c>
      <c r="X19" s="11"/>
      <c r="Z19">
        <f t="shared" si="1"/>
        <v>32</v>
      </c>
      <c r="AA19">
        <f t="shared" si="6"/>
        <v>16</v>
      </c>
      <c r="AJ19" s="11">
        <f>IF('Pin Detect Programming'!D$10='Resistor References'!AH$3,(3277+41*'Resistor References'!G20)*2^-12,IF('Pin Detect Programming'!D$10='Resistor References'!AH$4,(2456+41*G20)*2^-12,IF('Pin Detect Programming'!D$10='Resistor References'!AH$5,(3686+41*G20)*2^-12,IF('Pin Detect Programming'!D$10='Resistor References'!AH$6,(4921+82*G20)*2^-12,IF('Pin Detect Programming'!D$10='Resistor References'!AH$7,(7372+82*G20)*2^-12,IF('Pin Detect Programming'!D$10='Resistor References'!AH$8,(9906+164*G20)*2^-12,IF('Pin Detect Programming'!D$10='Resistor References'!AH$9,(14826+164*G20)*2^-12,IF('Pin Detect Programming'!D$10='Resistor References'!AH$10,(14941+164*G20)*2^-12,IF('Pin Detect Programming'!D$10='Resistor References'!AH$11,(19861+164*G20)*2^-12,0)))))))))</f>
        <v>0</v>
      </c>
      <c r="AK19">
        <f t="shared" si="8"/>
        <v>16</v>
      </c>
      <c r="AN19">
        <f t="shared" si="10"/>
        <v>15</v>
      </c>
      <c r="AO19">
        <f t="shared" si="9"/>
        <v>25</v>
      </c>
    </row>
    <row r="20" spans="6:41">
      <c r="F20">
        <f t="shared" si="2"/>
        <v>17</v>
      </c>
      <c r="G20">
        <f t="shared" si="2"/>
        <v>16</v>
      </c>
      <c r="H20">
        <f t="shared" si="2"/>
        <v>16</v>
      </c>
      <c r="X20" s="11"/>
      <c r="Z20">
        <f t="shared" si="1"/>
        <v>33</v>
      </c>
      <c r="AA20">
        <f t="shared" si="6"/>
        <v>17</v>
      </c>
      <c r="AJ20" s="11">
        <f>IF('Pin Detect Programming'!D$10='Resistor References'!AH$3,(3277+41*'Resistor References'!G21)*2^-12,IF('Pin Detect Programming'!D$10='Resistor References'!AH$4,(2456+41*G21)*2^-12,IF('Pin Detect Programming'!D$10='Resistor References'!AH$5,(3686+41*G21)*2^-12,IF('Pin Detect Programming'!D$10='Resistor References'!AH$6,(4921+82*G21)*2^-12,IF('Pin Detect Programming'!D$10='Resistor References'!AH$7,(7372+82*G21)*2^-12,IF('Pin Detect Programming'!D$10='Resistor References'!AH$8,(9906+164*G21)*2^-12,IF('Pin Detect Programming'!D$10='Resistor References'!AH$9,(14826+164*G21)*2^-12,IF('Pin Detect Programming'!D$10='Resistor References'!AH$10,(14941+164*G21)*2^-12,IF('Pin Detect Programming'!D$10='Resistor References'!AH$11,(19861+164*G21)*2^-12,0)))))))))</f>
        <v>0</v>
      </c>
      <c r="AK20">
        <f t="shared" si="8"/>
        <v>17</v>
      </c>
    </row>
    <row r="21" spans="6:41">
      <c r="F21">
        <f t="shared" ref="F21:H35" si="12">F20+1</f>
        <v>18</v>
      </c>
      <c r="G21">
        <f t="shared" si="12"/>
        <v>17</v>
      </c>
      <c r="H21">
        <f t="shared" si="12"/>
        <v>17</v>
      </c>
      <c r="X21" s="11"/>
      <c r="Z21">
        <f t="shared" si="1"/>
        <v>34</v>
      </c>
      <c r="AA21">
        <f t="shared" si="6"/>
        <v>18</v>
      </c>
      <c r="AJ21" s="11">
        <f>IF('Pin Detect Programming'!D$10='Resistor References'!AH$3,(3277+41*'Resistor References'!G22)*2^-12,IF('Pin Detect Programming'!D$10='Resistor References'!AH$4,(2456+41*G22)*2^-12,IF('Pin Detect Programming'!D$10='Resistor References'!AH$5,(3686+41*G22)*2^-12,IF('Pin Detect Programming'!D$10='Resistor References'!AH$6,(4921+82*G22)*2^-12,IF('Pin Detect Programming'!D$10='Resistor References'!AH$7,(7372+82*G22)*2^-12,IF('Pin Detect Programming'!D$10='Resistor References'!AH$8,(9906+164*G22)*2^-12,IF('Pin Detect Programming'!D$10='Resistor References'!AH$9,(14826+164*G22)*2^-12,IF('Pin Detect Programming'!D$10='Resistor References'!AH$10,(14941+164*G22)*2^-12,IF('Pin Detect Programming'!D$10='Resistor References'!AH$11,(19861+164*G22)*2^-12,0)))))))))</f>
        <v>0</v>
      </c>
      <c r="AK21">
        <f t="shared" si="8"/>
        <v>18</v>
      </c>
    </row>
    <row r="22" spans="6:41">
      <c r="F22">
        <f t="shared" si="12"/>
        <v>19</v>
      </c>
      <c r="G22">
        <f t="shared" si="12"/>
        <v>18</v>
      </c>
      <c r="H22">
        <f t="shared" si="12"/>
        <v>18</v>
      </c>
      <c r="X22" s="11"/>
      <c r="Z22">
        <f t="shared" si="1"/>
        <v>35</v>
      </c>
      <c r="AA22">
        <f t="shared" si="6"/>
        <v>19</v>
      </c>
      <c r="AJ22" s="11">
        <f>IF('Pin Detect Programming'!D$10='Resistor References'!AH$3,(3277+41*'Resistor References'!G23)*2^-12,IF('Pin Detect Programming'!D$10='Resistor References'!AH$4,(2456+41*G23)*2^-12,IF('Pin Detect Programming'!D$10='Resistor References'!AH$5,(3686+41*G23)*2^-12,IF('Pin Detect Programming'!D$10='Resistor References'!AH$6,(4921+82*G23)*2^-12,IF('Pin Detect Programming'!D$10='Resistor References'!AH$7,(7372+82*G23)*2^-12,IF('Pin Detect Programming'!D$10='Resistor References'!AH$8,(9906+164*G23)*2^-12,IF('Pin Detect Programming'!D$10='Resistor References'!AH$9,(14826+164*G23)*2^-12,IF('Pin Detect Programming'!D$10='Resistor References'!AH$10,(14941+164*G23)*2^-12,IF('Pin Detect Programming'!D$10='Resistor References'!AH$11,(19861+164*G23)*2^-12,0)))))))))</f>
        <v>0</v>
      </c>
      <c r="AK22">
        <f t="shared" si="8"/>
        <v>19</v>
      </c>
    </row>
    <row r="23" spans="6:41">
      <c r="F23">
        <f t="shared" si="12"/>
        <v>20</v>
      </c>
      <c r="G23">
        <f t="shared" si="12"/>
        <v>19</v>
      </c>
      <c r="H23">
        <f t="shared" si="12"/>
        <v>19</v>
      </c>
      <c r="X23" s="11"/>
      <c r="Z23">
        <f t="shared" si="1"/>
        <v>36</v>
      </c>
      <c r="AA23">
        <f t="shared" si="6"/>
        <v>20</v>
      </c>
      <c r="AJ23" s="11">
        <f>IF('Pin Detect Programming'!D$10='Resistor References'!AH$3,(3277+41*'Resistor References'!G24)*2^-12,IF('Pin Detect Programming'!D$10='Resistor References'!AH$4,(2456+41*G24)*2^-12,IF('Pin Detect Programming'!D$10='Resistor References'!AH$5,(3686+41*G24)*2^-12,IF('Pin Detect Programming'!D$10='Resistor References'!AH$6,(4921+82*G24)*2^-12,IF('Pin Detect Programming'!D$10='Resistor References'!AH$7,(7372+82*G24)*2^-12,IF('Pin Detect Programming'!D$10='Resistor References'!AH$8,(9906+164*G24)*2^-12,IF('Pin Detect Programming'!D$10='Resistor References'!AH$9,(14826+164*G24)*2^-12,IF('Pin Detect Programming'!D$10='Resistor References'!AH$10,(14941+164*G24)*2^-12,IF('Pin Detect Programming'!D$10='Resistor References'!AH$11,(19861+164*G24)*2^-12,0)))))))))</f>
        <v>0</v>
      </c>
      <c r="AK23">
        <f t="shared" si="8"/>
        <v>20</v>
      </c>
    </row>
    <row r="24" spans="6:41">
      <c r="F24">
        <f t="shared" si="12"/>
        <v>21</v>
      </c>
      <c r="G24">
        <f t="shared" si="12"/>
        <v>20</v>
      </c>
      <c r="H24">
        <f t="shared" si="12"/>
        <v>20</v>
      </c>
      <c r="X24" s="11"/>
      <c r="Z24">
        <f t="shared" si="1"/>
        <v>37</v>
      </c>
      <c r="AA24">
        <f t="shared" si="6"/>
        <v>21</v>
      </c>
      <c r="AJ24" s="11">
        <f>IF('Pin Detect Programming'!D$10='Resistor References'!AH$3,(3277+41*'Resistor References'!G25)*2^-12,IF('Pin Detect Programming'!D$10='Resistor References'!AH$4,(2456+41*G25)*2^-12,IF('Pin Detect Programming'!D$10='Resistor References'!AH$5,(3686+41*G25)*2^-12,IF('Pin Detect Programming'!D$10='Resistor References'!AH$6,(4921+82*G25)*2^-12,IF('Pin Detect Programming'!D$10='Resistor References'!AH$7,(7372+82*G25)*2^-12,IF('Pin Detect Programming'!D$10='Resistor References'!AH$8,(9906+164*G25)*2^-12,IF('Pin Detect Programming'!D$10='Resistor References'!AH$9,(14826+164*G25)*2^-12,IF('Pin Detect Programming'!D$10='Resistor References'!AH$10,(14941+164*G25)*2^-12,IF('Pin Detect Programming'!D$10='Resistor References'!AH$11,(19861+164*G25)*2^-12,0)))))))))</f>
        <v>0</v>
      </c>
      <c r="AK24">
        <f t="shared" si="8"/>
        <v>21</v>
      </c>
    </row>
    <row r="25" spans="6:41">
      <c r="F25">
        <f t="shared" si="12"/>
        <v>22</v>
      </c>
      <c r="G25">
        <f t="shared" si="12"/>
        <v>21</v>
      </c>
      <c r="H25">
        <f t="shared" si="12"/>
        <v>21</v>
      </c>
      <c r="X25" s="11"/>
      <c r="Z25">
        <f t="shared" si="1"/>
        <v>38</v>
      </c>
      <c r="AA25">
        <f t="shared" si="6"/>
        <v>22</v>
      </c>
      <c r="AJ25" s="11">
        <f>IF('Pin Detect Programming'!D$10='Resistor References'!AH$3,(3277+41*'Resistor References'!G26)*2^-12,IF('Pin Detect Programming'!D$10='Resistor References'!AH$4,(2456+41*G26)*2^-12,IF('Pin Detect Programming'!D$10='Resistor References'!AH$5,(3686+41*G26)*2^-12,IF('Pin Detect Programming'!D$10='Resistor References'!AH$6,(4921+82*G26)*2^-12,IF('Pin Detect Programming'!D$10='Resistor References'!AH$7,(7372+82*G26)*2^-12,IF('Pin Detect Programming'!D$10='Resistor References'!AH$8,(9906+164*G26)*2^-12,IF('Pin Detect Programming'!D$10='Resistor References'!AH$9,(14826+164*G26)*2^-12,IF('Pin Detect Programming'!D$10='Resistor References'!AH$10,(14941+164*G26)*2^-12,IF('Pin Detect Programming'!D$10='Resistor References'!AH$11,(19861+164*G26)*2^-12,0)))))))))</f>
        <v>0</v>
      </c>
      <c r="AK25">
        <f t="shared" si="8"/>
        <v>22</v>
      </c>
    </row>
    <row r="26" spans="6:41">
      <c r="F26">
        <f t="shared" si="12"/>
        <v>23</v>
      </c>
      <c r="G26">
        <f t="shared" si="12"/>
        <v>22</v>
      </c>
      <c r="H26">
        <f t="shared" si="12"/>
        <v>22</v>
      </c>
      <c r="X26" s="11"/>
      <c r="Z26">
        <f t="shared" si="1"/>
        <v>39</v>
      </c>
      <c r="AA26">
        <f t="shared" si="6"/>
        <v>23</v>
      </c>
      <c r="AJ26" s="11">
        <f>IF('Pin Detect Programming'!D$10='Resistor References'!AH$3,(3277+41*'Resistor References'!G27)*2^-12,IF('Pin Detect Programming'!D$10='Resistor References'!AH$4,(2456+41*G27)*2^-12,IF('Pin Detect Programming'!D$10='Resistor References'!AH$5,(3686+41*G27)*2^-12,IF('Pin Detect Programming'!D$10='Resistor References'!AH$6,(4921+82*G27)*2^-12,IF('Pin Detect Programming'!D$10='Resistor References'!AH$7,(7372+82*G27)*2^-12,IF('Pin Detect Programming'!D$10='Resistor References'!AH$8,(9906+164*G27)*2^-12,IF('Pin Detect Programming'!D$10='Resistor References'!AH$9,(14826+164*G27)*2^-12,IF('Pin Detect Programming'!D$10='Resistor References'!AH$10,(14941+164*G27)*2^-12,IF('Pin Detect Programming'!D$10='Resistor References'!AH$11,(19861+164*G27)*2^-12,0)))))))))</f>
        <v>0</v>
      </c>
      <c r="AK26">
        <f t="shared" si="8"/>
        <v>23</v>
      </c>
    </row>
    <row r="27" spans="6:41">
      <c r="F27">
        <f t="shared" si="12"/>
        <v>24</v>
      </c>
      <c r="G27">
        <f t="shared" si="12"/>
        <v>23</v>
      </c>
      <c r="H27">
        <f t="shared" si="12"/>
        <v>23</v>
      </c>
      <c r="X27" s="11"/>
      <c r="Z27">
        <f>BIN2DEC(1001000)</f>
        <v>72</v>
      </c>
      <c r="AA27">
        <f t="shared" si="6"/>
        <v>24</v>
      </c>
      <c r="AJ27" s="11">
        <f>IF('Pin Detect Programming'!D$10='Resistor References'!AH$3,(3277+41*'Resistor References'!G28)*2^-12,IF('Pin Detect Programming'!D$10='Resistor References'!AH$4,(2456+41*G28)*2^-12,IF('Pin Detect Programming'!D$10='Resistor References'!AH$5,(3686+41*G28)*2^-12,IF('Pin Detect Programming'!D$10='Resistor References'!AH$6,(4921+82*G28)*2^-12,IF('Pin Detect Programming'!D$10='Resistor References'!AH$7,(7372+82*G28)*2^-12,IF('Pin Detect Programming'!D$10='Resistor References'!AH$8,(9906+164*G28)*2^-12,IF('Pin Detect Programming'!D$10='Resistor References'!AH$9,(14826+164*G28)*2^-12,IF('Pin Detect Programming'!D$10='Resistor References'!AH$10,(14941+164*G28)*2^-12,IF('Pin Detect Programming'!D$10='Resistor References'!AH$11,(19861+164*G28)*2^-12,0)))))))))</f>
        <v>0</v>
      </c>
      <c r="AK27">
        <f t="shared" si="8"/>
        <v>24</v>
      </c>
    </row>
    <row r="28" spans="6:41">
      <c r="F28">
        <f t="shared" si="12"/>
        <v>25</v>
      </c>
      <c r="G28">
        <f t="shared" si="12"/>
        <v>24</v>
      </c>
      <c r="H28">
        <f t="shared" si="12"/>
        <v>24</v>
      </c>
      <c r="X28" s="11"/>
      <c r="Z28">
        <f t="shared" si="1"/>
        <v>41</v>
      </c>
      <c r="AA28">
        <f t="shared" si="6"/>
        <v>25</v>
      </c>
      <c r="AJ28" s="11">
        <f>IF('Pin Detect Programming'!D$10='Resistor References'!AH$3,(3277+41*'Resistor References'!G29)*2^-12,IF('Pin Detect Programming'!D$10='Resistor References'!AH$4,(2456+41*G29)*2^-12,IF('Pin Detect Programming'!D$10='Resistor References'!AH$5,(3686+41*G29)*2^-12,IF('Pin Detect Programming'!D$10='Resistor References'!AH$6,(4921+82*G29)*2^-12,IF('Pin Detect Programming'!D$10='Resistor References'!AH$7,(7372+82*G29)*2^-12,IF('Pin Detect Programming'!D$10='Resistor References'!AH$8,(9906+164*G29)*2^-12,IF('Pin Detect Programming'!D$10='Resistor References'!AH$9,(14826+164*G29)*2^-12,IF('Pin Detect Programming'!D$10='Resistor References'!AH$10,(14941+164*G29)*2^-12,IF('Pin Detect Programming'!D$10='Resistor References'!AH$11,(19861+164*G29)*2^-12,0)))))))))</f>
        <v>0</v>
      </c>
      <c r="AK28">
        <f t="shared" si="8"/>
        <v>25</v>
      </c>
    </row>
    <row r="29" spans="6:41">
      <c r="F29">
        <f t="shared" si="12"/>
        <v>26</v>
      </c>
      <c r="G29">
        <f t="shared" si="12"/>
        <v>25</v>
      </c>
      <c r="H29">
        <f t="shared" si="12"/>
        <v>25</v>
      </c>
      <c r="X29" s="11"/>
      <c r="Z29">
        <f t="shared" si="1"/>
        <v>42</v>
      </c>
      <c r="AA29">
        <f t="shared" si="6"/>
        <v>26</v>
      </c>
      <c r="AJ29" s="11">
        <f>IF('Pin Detect Programming'!D$10='Resistor References'!AH$3,(3277+41*'Resistor References'!G30)*2^-12,IF('Pin Detect Programming'!D$10='Resistor References'!AH$4,(2456+41*G30)*2^-12,IF('Pin Detect Programming'!D$10='Resistor References'!AH$5,(3686+41*G30)*2^-12,IF('Pin Detect Programming'!D$10='Resistor References'!AH$6,(4921+82*G30)*2^-12,IF('Pin Detect Programming'!D$10='Resistor References'!AH$7,(7372+82*G30)*2^-12,IF('Pin Detect Programming'!D$10='Resistor References'!AH$8,(9906+164*G30)*2^-12,IF('Pin Detect Programming'!D$10='Resistor References'!AH$9,(14826+164*G30)*2^-12,IF('Pin Detect Programming'!D$10='Resistor References'!AH$10,(14941+164*G30)*2^-12,IF('Pin Detect Programming'!D$10='Resistor References'!AH$11,(19861+164*G30)*2^-12,0)))))))))</f>
        <v>0</v>
      </c>
      <c r="AK29">
        <f t="shared" si="8"/>
        <v>26</v>
      </c>
    </row>
    <row r="30" spans="6:41">
      <c r="F30">
        <f t="shared" si="12"/>
        <v>27</v>
      </c>
      <c r="G30">
        <f t="shared" si="12"/>
        <v>26</v>
      </c>
      <c r="H30">
        <f t="shared" si="12"/>
        <v>26</v>
      </c>
      <c r="X30" s="11"/>
      <c r="Z30">
        <f t="shared" si="1"/>
        <v>43</v>
      </c>
      <c r="AA30">
        <f t="shared" si="6"/>
        <v>27</v>
      </c>
      <c r="AJ30" s="11">
        <f>IF('Pin Detect Programming'!D$10='Resistor References'!AH$3,(3277+41*'Resistor References'!G31)*2^-12,IF('Pin Detect Programming'!D$10='Resistor References'!AH$4,(2456+41*G31)*2^-12,IF('Pin Detect Programming'!D$10='Resistor References'!AH$5,(3686+41*G31)*2^-12,IF('Pin Detect Programming'!D$10='Resistor References'!AH$6,(4921+82*G31)*2^-12,IF('Pin Detect Programming'!D$10='Resistor References'!AH$7,(7372+82*G31)*2^-12,IF('Pin Detect Programming'!D$10='Resistor References'!AH$8,(9906+164*G31)*2^-12,IF('Pin Detect Programming'!D$10='Resistor References'!AH$9,(14826+164*G31)*2^-12,IF('Pin Detect Programming'!D$10='Resistor References'!AH$10,(14941+164*G31)*2^-12,IF('Pin Detect Programming'!D$10='Resistor References'!AH$11,(19861+164*G31)*2^-12,0)))))))))</f>
        <v>0</v>
      </c>
      <c r="AK30">
        <f t="shared" si="8"/>
        <v>27</v>
      </c>
    </row>
    <row r="31" spans="6:41">
      <c r="F31">
        <f t="shared" si="12"/>
        <v>28</v>
      </c>
      <c r="G31">
        <f t="shared" si="12"/>
        <v>27</v>
      </c>
      <c r="H31">
        <f t="shared" si="12"/>
        <v>27</v>
      </c>
      <c r="X31" s="11"/>
      <c r="Z31">
        <f t="shared" si="1"/>
        <v>44</v>
      </c>
      <c r="AA31">
        <f t="shared" si="6"/>
        <v>28</v>
      </c>
      <c r="AJ31" s="11">
        <f>IF('Pin Detect Programming'!D$10='Resistor References'!AH$3,(3277+41*'Resistor References'!G32)*2^-12,IF('Pin Detect Programming'!D$10='Resistor References'!AH$4,(2456+41*G32)*2^-12,IF('Pin Detect Programming'!D$10='Resistor References'!AH$5,(3686+41*G32)*2^-12,IF('Pin Detect Programming'!D$10='Resistor References'!AH$6,(4921+82*G32)*2^-12,IF('Pin Detect Programming'!D$10='Resistor References'!AH$7,(7372+82*G32)*2^-12,IF('Pin Detect Programming'!D$10='Resistor References'!AH$8,(9906+164*G32)*2^-12,IF('Pin Detect Programming'!D$10='Resistor References'!AH$9,(14826+164*G32)*2^-12,IF('Pin Detect Programming'!D$10='Resistor References'!AH$10,(14941+164*G32)*2^-12,IF('Pin Detect Programming'!D$10='Resistor References'!AH$11,(19861+164*G32)*2^-12,0)))))))))</f>
        <v>0</v>
      </c>
      <c r="AK31">
        <f t="shared" si="8"/>
        <v>28</v>
      </c>
    </row>
    <row r="32" spans="6:41">
      <c r="F32">
        <f t="shared" si="12"/>
        <v>29</v>
      </c>
      <c r="G32">
        <f t="shared" si="12"/>
        <v>28</v>
      </c>
      <c r="H32">
        <f t="shared" si="12"/>
        <v>28</v>
      </c>
      <c r="X32" s="11"/>
      <c r="Z32">
        <f t="shared" si="1"/>
        <v>45</v>
      </c>
      <c r="AA32">
        <f t="shared" si="6"/>
        <v>29</v>
      </c>
      <c r="AJ32" s="11">
        <f>IF('Pin Detect Programming'!D$10='Resistor References'!AH$3,(3277+41*'Resistor References'!G33)*2^-12,IF('Pin Detect Programming'!D$10='Resistor References'!AH$4,(2456+41*G33)*2^-12,IF('Pin Detect Programming'!D$10='Resistor References'!AH$5,(3686+41*G33)*2^-12,IF('Pin Detect Programming'!D$10='Resistor References'!AH$6,(4921+82*G33)*2^-12,IF('Pin Detect Programming'!D$10='Resistor References'!AH$7,(7372+82*G33)*2^-12,IF('Pin Detect Programming'!D$10='Resistor References'!AH$8,(9906+164*G33)*2^-12,IF('Pin Detect Programming'!D$10='Resistor References'!AH$9,(14826+164*G33)*2^-12,IF('Pin Detect Programming'!D$10='Resistor References'!AH$10,(14941+164*G33)*2^-12,IF('Pin Detect Programming'!D$10='Resistor References'!AH$11,(19861+164*G33)*2^-12,0)))))))))</f>
        <v>0</v>
      </c>
      <c r="AK32">
        <f t="shared" si="8"/>
        <v>29</v>
      </c>
    </row>
    <row r="33" spans="6:24">
      <c r="F33">
        <f t="shared" si="12"/>
        <v>30</v>
      </c>
      <c r="G33">
        <f t="shared" si="12"/>
        <v>29</v>
      </c>
      <c r="H33">
        <f t="shared" si="12"/>
        <v>29</v>
      </c>
      <c r="X33" s="11"/>
    </row>
    <row r="34" spans="6:24">
      <c r="G34">
        <f t="shared" si="12"/>
        <v>30</v>
      </c>
      <c r="H34">
        <f t="shared" si="12"/>
        <v>30</v>
      </c>
      <c r="X34" s="11"/>
    </row>
    <row r="35" spans="6:24">
      <c r="G35">
        <f t="shared" si="12"/>
        <v>31</v>
      </c>
      <c r="H35">
        <f t="shared" si="12"/>
        <v>31</v>
      </c>
      <c r="X35" s="11"/>
    </row>
    <row r="36" spans="6:24">
      <c r="X36" s="11"/>
    </row>
    <row r="37" spans="6:24">
      <c r="X37" s="11"/>
    </row>
    <row r="38" spans="6:24">
      <c r="X38" s="11"/>
    </row>
    <row r="39" spans="6:24">
      <c r="X39" s="11"/>
    </row>
    <row r="40" spans="6:24">
      <c r="X40" s="11"/>
    </row>
    <row r="41" spans="6:24">
      <c r="X41" s="11"/>
    </row>
    <row r="42" spans="6:24">
      <c r="X42" s="11"/>
    </row>
    <row r="43" spans="6:24">
      <c r="X43" s="11"/>
    </row>
    <row r="44" spans="6:24">
      <c r="X44" s="11"/>
    </row>
    <row r="45" spans="6:24">
      <c r="X45" s="11"/>
    </row>
    <row r="46" spans="6:24">
      <c r="X46" s="11"/>
    </row>
    <row r="47" spans="6:24">
      <c r="X47" s="11"/>
    </row>
    <row r="48" spans="6:24">
      <c r="X48" s="11"/>
    </row>
    <row r="49" spans="24:24">
      <c r="X49" s="11"/>
    </row>
    <row r="50" spans="24:24">
      <c r="X50" s="11"/>
    </row>
    <row r="51" spans="24:24">
      <c r="X51" s="11"/>
    </row>
    <row r="52" spans="24:24">
      <c r="X52" s="11"/>
    </row>
    <row r="53" spans="24:24">
      <c r="X53" s="11"/>
    </row>
    <row r="54" spans="24:24">
      <c r="X54" s="11"/>
    </row>
    <row r="55" spans="24:24">
      <c r="X55" s="11"/>
    </row>
    <row r="56" spans="24:24">
      <c r="X56" s="11"/>
    </row>
    <row r="57" spans="24:24">
      <c r="X57" s="11"/>
    </row>
    <row r="58" spans="24:24">
      <c r="X58" s="11"/>
    </row>
    <row r="59" spans="24:24">
      <c r="X59" s="11"/>
    </row>
    <row r="60" spans="24:24">
      <c r="X60" s="11"/>
    </row>
    <row r="61" spans="24:24">
      <c r="X61" s="11"/>
    </row>
    <row r="62" spans="24:24">
      <c r="X62" s="11"/>
    </row>
    <row r="63" spans="24:24">
      <c r="X63" s="11"/>
    </row>
    <row r="64" spans="24:24">
      <c r="X64" s="11"/>
    </row>
    <row r="65" spans="20:24">
      <c r="X65" s="11"/>
    </row>
    <row r="66" spans="20:24">
      <c r="T66">
        <v>1.18</v>
      </c>
      <c r="X66" s="11"/>
    </row>
  </sheetData>
  <phoneticPr fontId="28" type="noConversion"/>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Q36"/>
  <sheetViews>
    <sheetView workbookViewId="0">
      <selection activeCell="C16" sqref="C16"/>
    </sheetView>
  </sheetViews>
  <sheetFormatPr defaultRowHeight="15"/>
  <sheetData>
    <row r="1" spans="1:43">
      <c r="A1" s="13"/>
      <c r="B1" s="517" t="s">
        <v>323</v>
      </c>
      <c r="C1" s="517"/>
      <c r="D1" s="517"/>
      <c r="E1" s="517"/>
      <c r="F1" s="517"/>
      <c r="G1" s="517"/>
      <c r="H1" s="517"/>
      <c r="I1" s="517"/>
      <c r="J1" s="517"/>
      <c r="K1" s="517"/>
      <c r="L1" s="517"/>
      <c r="M1" s="517"/>
      <c r="N1" s="517"/>
      <c r="O1" s="517"/>
      <c r="P1" s="517"/>
      <c r="Q1" s="517"/>
      <c r="R1" s="517"/>
      <c r="S1" s="517"/>
      <c r="T1" s="517"/>
      <c r="U1" s="517"/>
      <c r="V1" s="517"/>
      <c r="W1" s="517"/>
      <c r="X1" s="517"/>
      <c r="Y1" s="517"/>
      <c r="Z1" s="517"/>
      <c r="AA1" s="517"/>
      <c r="AB1" s="517"/>
      <c r="AC1" s="517"/>
      <c r="AD1" s="517"/>
      <c r="AE1" s="517"/>
      <c r="AF1" s="517"/>
      <c r="AG1" s="517"/>
      <c r="AH1" s="517"/>
    </row>
    <row r="2" spans="1:43">
      <c r="A2" s="13"/>
      <c r="B2" s="13" t="s">
        <v>252</v>
      </c>
      <c r="C2" s="13">
        <v>0</v>
      </c>
      <c r="D2" s="13">
        <v>1</v>
      </c>
      <c r="E2" s="13">
        <v>2</v>
      </c>
      <c r="F2" s="13">
        <v>3</v>
      </c>
      <c r="G2" s="13">
        <v>4</v>
      </c>
      <c r="H2" s="13">
        <v>5</v>
      </c>
      <c r="I2" s="13">
        <v>6</v>
      </c>
      <c r="J2" s="13">
        <v>7</v>
      </c>
      <c r="K2" s="13">
        <v>8</v>
      </c>
      <c r="L2" s="13">
        <v>9</v>
      </c>
      <c r="M2" s="13">
        <v>10</v>
      </c>
      <c r="N2" s="13">
        <v>11</v>
      </c>
      <c r="O2" s="13">
        <v>12</v>
      </c>
      <c r="P2" s="13">
        <v>13</v>
      </c>
      <c r="Q2" s="13">
        <v>14</v>
      </c>
      <c r="R2" s="13">
        <v>15</v>
      </c>
      <c r="S2" s="13">
        <v>16</v>
      </c>
      <c r="T2" s="13">
        <v>17</v>
      </c>
      <c r="U2" s="13">
        <v>18</v>
      </c>
      <c r="V2" s="13">
        <v>19</v>
      </c>
      <c r="W2" s="13">
        <v>20</v>
      </c>
      <c r="X2" s="13">
        <v>21</v>
      </c>
      <c r="Y2" s="13">
        <v>22</v>
      </c>
      <c r="Z2" s="13">
        <v>23</v>
      </c>
      <c r="AA2" s="13">
        <v>24</v>
      </c>
      <c r="AB2" s="13">
        <v>25</v>
      </c>
      <c r="AC2" s="13">
        <v>26</v>
      </c>
      <c r="AD2" s="13">
        <v>27</v>
      </c>
      <c r="AE2" s="13">
        <v>28</v>
      </c>
      <c r="AF2" s="13">
        <v>29</v>
      </c>
      <c r="AG2" s="13">
        <v>30</v>
      </c>
      <c r="AH2" s="13">
        <v>31</v>
      </c>
      <c r="AM2" t="s">
        <v>215</v>
      </c>
      <c r="AN2" t="s">
        <v>216</v>
      </c>
      <c r="AO2" t="s">
        <v>223</v>
      </c>
      <c r="AP2" t="s">
        <v>229</v>
      </c>
      <c r="AQ2" t="s">
        <v>14</v>
      </c>
    </row>
    <row r="3" spans="1:43">
      <c r="A3" s="13"/>
      <c r="B3" s="13" t="s">
        <v>14</v>
      </c>
      <c r="C3" s="13">
        <v>4420</v>
      </c>
      <c r="D3" s="13">
        <v>4870</v>
      </c>
      <c r="E3" s="13">
        <v>5360</v>
      </c>
      <c r="F3" s="13">
        <v>5900</v>
      </c>
      <c r="G3" s="13">
        <v>6490</v>
      </c>
      <c r="H3" s="13">
        <v>7150</v>
      </c>
      <c r="I3" s="13">
        <v>7870</v>
      </c>
      <c r="J3" s="13">
        <v>8660</v>
      </c>
      <c r="K3" s="13">
        <v>9530</v>
      </c>
      <c r="L3" s="13">
        <v>10500</v>
      </c>
      <c r="M3" s="13">
        <v>11500</v>
      </c>
      <c r="N3" s="13">
        <v>12700</v>
      </c>
      <c r="O3" s="13">
        <v>14000</v>
      </c>
      <c r="P3" s="13">
        <v>15400</v>
      </c>
      <c r="Q3" s="13">
        <v>16900</v>
      </c>
      <c r="R3" s="13">
        <v>18700</v>
      </c>
      <c r="S3" s="13">
        <v>20500</v>
      </c>
      <c r="T3" s="13">
        <v>22600</v>
      </c>
      <c r="U3" s="13">
        <v>24900</v>
      </c>
      <c r="V3" s="13">
        <v>27400</v>
      </c>
      <c r="W3" s="13">
        <v>30100</v>
      </c>
      <c r="X3" s="13">
        <v>33200</v>
      </c>
      <c r="Y3" s="13">
        <v>36500</v>
      </c>
      <c r="Z3" s="13">
        <v>40200</v>
      </c>
      <c r="AA3" s="13">
        <v>44200</v>
      </c>
      <c r="AB3" s="13">
        <v>48700</v>
      </c>
      <c r="AC3" s="13">
        <v>53600</v>
      </c>
      <c r="AD3" s="13">
        <v>59000</v>
      </c>
      <c r="AE3" s="13">
        <v>64900</v>
      </c>
      <c r="AF3" s="13">
        <v>71500</v>
      </c>
      <c r="AG3" s="13">
        <v>78700</v>
      </c>
      <c r="AH3" s="13">
        <v>86600</v>
      </c>
      <c r="AJ3" t="s">
        <v>211</v>
      </c>
      <c r="AL3">
        <v>0</v>
      </c>
      <c r="AM3" t="s">
        <v>248</v>
      </c>
      <c r="AN3" t="s">
        <v>248</v>
      </c>
      <c r="AO3" t="s">
        <v>248</v>
      </c>
      <c r="AP3" t="s">
        <v>248</v>
      </c>
      <c r="AQ3" t="str">
        <f>AJ3</f>
        <v>SHORT</v>
      </c>
    </row>
    <row r="4" spans="1:43">
      <c r="A4" s="13" t="s">
        <v>253</v>
      </c>
      <c r="B4" s="13">
        <v>0</v>
      </c>
      <c r="C4" s="13">
        <v>18700</v>
      </c>
      <c r="D4" s="13">
        <v>20500</v>
      </c>
      <c r="E4" s="13">
        <v>22600</v>
      </c>
      <c r="F4" s="13">
        <v>24900</v>
      </c>
      <c r="G4" s="13">
        <v>27400</v>
      </c>
      <c r="H4" s="13">
        <v>30100</v>
      </c>
      <c r="I4" s="13">
        <v>33200</v>
      </c>
      <c r="J4" s="13">
        <v>36500</v>
      </c>
      <c r="K4" s="13">
        <v>40200</v>
      </c>
      <c r="L4" s="13">
        <v>44200</v>
      </c>
      <c r="M4" s="13">
        <v>48700</v>
      </c>
      <c r="N4" s="13">
        <v>53600</v>
      </c>
      <c r="O4" s="13">
        <v>59000</v>
      </c>
      <c r="P4" s="13">
        <v>64900</v>
      </c>
      <c r="Q4" s="13">
        <v>71500</v>
      </c>
      <c r="R4" s="13">
        <v>78700</v>
      </c>
      <c r="S4" s="13">
        <v>86600</v>
      </c>
      <c r="T4" s="13">
        <v>95300</v>
      </c>
      <c r="U4" s="13">
        <v>105000</v>
      </c>
      <c r="V4" s="13">
        <v>115000</v>
      </c>
      <c r="W4" s="13">
        <v>127000</v>
      </c>
      <c r="X4" s="13">
        <v>140000</v>
      </c>
      <c r="Y4" s="13">
        <v>154000</v>
      </c>
      <c r="Z4" s="13">
        <v>169000</v>
      </c>
      <c r="AA4" s="13">
        <v>187000</v>
      </c>
      <c r="AB4" s="13">
        <v>205000</v>
      </c>
      <c r="AC4" s="13">
        <v>226000</v>
      </c>
      <c r="AD4" s="13">
        <v>249000</v>
      </c>
      <c r="AE4" s="13">
        <v>274000</v>
      </c>
      <c r="AF4" s="13">
        <v>301000</v>
      </c>
      <c r="AG4" s="13">
        <v>332000</v>
      </c>
      <c r="AH4" s="13">
        <v>365000</v>
      </c>
      <c r="AJ4" t="s">
        <v>212</v>
      </c>
      <c r="AL4" t="s">
        <v>248</v>
      </c>
      <c r="AM4" t="s">
        <v>248</v>
      </c>
      <c r="AN4" t="s">
        <v>248</v>
      </c>
      <c r="AO4" t="s">
        <v>248</v>
      </c>
      <c r="AP4" t="s">
        <v>248</v>
      </c>
      <c r="AQ4" t="str">
        <f t="shared" ref="AQ4:AQ36" si="0">AJ4</f>
        <v>FLOAT</v>
      </c>
    </row>
    <row r="5" spans="1:43">
      <c r="A5" s="13"/>
      <c r="B5" s="13">
        <v>1</v>
      </c>
      <c r="C5" s="13">
        <v>9530</v>
      </c>
      <c r="D5" s="13">
        <v>10500</v>
      </c>
      <c r="E5" s="13">
        <v>11500</v>
      </c>
      <c r="F5" s="13">
        <v>12700</v>
      </c>
      <c r="G5" s="13">
        <v>14000</v>
      </c>
      <c r="H5" s="13">
        <v>15400</v>
      </c>
      <c r="I5" s="13">
        <v>16900</v>
      </c>
      <c r="J5" s="13">
        <v>18700</v>
      </c>
      <c r="K5" s="13">
        <v>20500</v>
      </c>
      <c r="L5" s="13">
        <v>22600</v>
      </c>
      <c r="M5" s="13">
        <v>24900</v>
      </c>
      <c r="N5" s="13">
        <v>27400</v>
      </c>
      <c r="O5" s="13">
        <v>30100</v>
      </c>
      <c r="P5" s="13">
        <v>33200</v>
      </c>
      <c r="Q5" s="13">
        <v>36500</v>
      </c>
      <c r="R5" s="13">
        <v>40200</v>
      </c>
      <c r="S5" s="13">
        <v>44200</v>
      </c>
      <c r="T5" s="13">
        <v>48700</v>
      </c>
      <c r="U5" s="13">
        <v>53600</v>
      </c>
      <c r="V5" s="13">
        <v>59000</v>
      </c>
      <c r="W5" s="13">
        <v>64900</v>
      </c>
      <c r="X5" s="13">
        <v>71500</v>
      </c>
      <c r="Y5" s="13">
        <v>78700</v>
      </c>
      <c r="Z5" s="13">
        <v>86600</v>
      </c>
      <c r="AA5" s="13">
        <v>95300</v>
      </c>
      <c r="AB5" s="13">
        <v>105000</v>
      </c>
      <c r="AC5" s="13">
        <v>115000</v>
      </c>
      <c r="AD5" s="13">
        <v>127000</v>
      </c>
      <c r="AE5" s="13">
        <v>140000</v>
      </c>
      <c r="AF5" s="13">
        <v>154000</v>
      </c>
      <c r="AG5" s="13">
        <v>169000</v>
      </c>
      <c r="AH5" s="13">
        <v>187000</v>
      </c>
      <c r="AJ5">
        <v>0</v>
      </c>
      <c r="AK5">
        <f>HLOOKUP(AJ5,C$2:AH$11,2,FALSE)</f>
        <v>4420</v>
      </c>
      <c r="AL5">
        <f>HLOOKUP(AJ5,C$13:R$14,2,FALSE)</f>
        <v>4640</v>
      </c>
      <c r="AM5" t="str">
        <f>IF(OR('Pinstrap Reverse Lookup'!C$3=AL$3,'Pinstrap Reverse Lookup'!C$3='Resistor Selection'!AL$4),'Resistor Selection'!$AL$4,VLOOKUP('Resistor Selection'!AJ5,'Resistor Selection'!B$15:R$30,'Pinstrap Reverse Lookup'!E$3+2,FALSE))</f>
        <v>Open</v>
      </c>
      <c r="AN5">
        <f>IF(OR('Pinstrap Reverse Lookup'!C$4=AL$3,'Pinstrap Reverse Lookup'!C$4='Resistor Selection'!AL$4),'Resistor Selection'!$AL$4,VLOOKUP('Resistor Selection'!AJ5,'Resistor Selection'!B$15:R$30,'Pinstrap Reverse Lookup'!E$4+2,FALSE))</f>
        <v>56200</v>
      </c>
      <c r="AO5">
        <f>IF(OR('Pinstrap Reverse Lookup'!C$5=AL$3,'Pinstrap Reverse Lookup'!C$5='Resistor Selection'!AL$4),'Resistor Selection'!$AL$4,VLOOKUP('Resistor Selection'!AJ5,'Resistor Selection'!B$15:R$30,'Pinstrap Reverse Lookup'!E$5+2,FALSE))</f>
        <v>21500</v>
      </c>
      <c r="AP5">
        <f>IF(OR('Pinstrap Reverse Lookup'!C$6=AL$3,'Pinstrap Reverse Lookup'!C$6='Resistor Selection'!AL$4),'Resistor Selection'!$AL$4,VLOOKUP('Resistor Selection'!AJ5,'Resistor Selection'!B$15:R$30,'Pinstrap Reverse Lookup'!E$6+2,FALSE))</f>
        <v>26100</v>
      </c>
      <c r="AQ5">
        <f t="shared" si="0"/>
        <v>0</v>
      </c>
    </row>
    <row r="6" spans="1:43">
      <c r="A6" s="13"/>
      <c r="B6" s="13">
        <v>2</v>
      </c>
      <c r="C6" s="13">
        <v>6190</v>
      </c>
      <c r="D6" s="13">
        <v>6810</v>
      </c>
      <c r="E6" s="13">
        <v>7500</v>
      </c>
      <c r="F6" s="13">
        <v>8250</v>
      </c>
      <c r="G6" s="13">
        <v>9090</v>
      </c>
      <c r="H6" s="13">
        <v>10000</v>
      </c>
      <c r="I6" s="13">
        <v>11000</v>
      </c>
      <c r="J6" s="13">
        <v>12100</v>
      </c>
      <c r="K6" s="13">
        <v>13300</v>
      </c>
      <c r="L6" s="13">
        <v>14700</v>
      </c>
      <c r="M6" s="13">
        <v>15400</v>
      </c>
      <c r="N6" s="13">
        <v>17800</v>
      </c>
      <c r="O6" s="13">
        <v>19600</v>
      </c>
      <c r="P6" s="13">
        <v>21500</v>
      </c>
      <c r="Q6" s="13">
        <v>22600</v>
      </c>
      <c r="R6" s="13">
        <v>26100</v>
      </c>
      <c r="S6" s="13">
        <v>28700</v>
      </c>
      <c r="T6" s="13">
        <v>31600</v>
      </c>
      <c r="U6" s="13">
        <v>34800</v>
      </c>
      <c r="V6" s="13">
        <v>38300</v>
      </c>
      <c r="W6" s="13">
        <v>42200</v>
      </c>
      <c r="X6" s="13">
        <v>46400</v>
      </c>
      <c r="Y6" s="13">
        <v>51100</v>
      </c>
      <c r="Z6" s="13">
        <v>56200</v>
      </c>
      <c r="AA6" s="13">
        <v>61900</v>
      </c>
      <c r="AB6" s="13">
        <v>68100</v>
      </c>
      <c r="AC6" s="13">
        <v>75000</v>
      </c>
      <c r="AD6" s="13">
        <v>82500</v>
      </c>
      <c r="AE6" s="13">
        <v>90900</v>
      </c>
      <c r="AF6" s="13">
        <v>100000</v>
      </c>
      <c r="AG6" s="13">
        <v>110000</v>
      </c>
      <c r="AH6" s="13">
        <v>121000</v>
      </c>
      <c r="AJ6">
        <f>AJ5+1</f>
        <v>1</v>
      </c>
      <c r="AK6">
        <f t="shared" ref="AK6:AK36" si="1">HLOOKUP(AJ6,C$2:AH$11,2,FALSE)</f>
        <v>4870</v>
      </c>
      <c r="AL6">
        <f t="shared" ref="AL6:AL20" si="2">HLOOKUP(AJ6,C$13:R$14,2,FALSE)</f>
        <v>5620</v>
      </c>
      <c r="AM6" t="str">
        <f>IF(OR('Pinstrap Reverse Lookup'!C$3=AL$3,'Pinstrap Reverse Lookup'!C$3='Resistor Selection'!AL$4),'Resistor Selection'!$AL$4,VLOOKUP('Resistor Selection'!AJ6,'Resistor Selection'!B$15:R$30,'Pinstrap Reverse Lookup'!E$3+2,FALSE))</f>
        <v>Open</v>
      </c>
      <c r="AN6">
        <f>IF(OR('Pinstrap Reverse Lookup'!C$4=AL$3,'Pinstrap Reverse Lookup'!C$4='Resistor Selection'!AL$4),'Resistor Selection'!$AL$4,VLOOKUP('Resistor Selection'!AJ6,'Resistor Selection'!B$15:R$30,'Pinstrap Reverse Lookup'!E$4+2,FALSE))</f>
        <v>40200</v>
      </c>
      <c r="AO6">
        <f>IF(OR('Pinstrap Reverse Lookup'!C$5=AL$3,'Pinstrap Reverse Lookup'!C$5='Resistor Selection'!AL$4),'Resistor Selection'!$AL$4,VLOOKUP('Resistor Selection'!AJ6,'Resistor Selection'!B$15:R$30,'Pinstrap Reverse Lookup'!E$5+2,FALSE))</f>
        <v>15400</v>
      </c>
      <c r="AP6">
        <f>IF(OR('Pinstrap Reverse Lookup'!C$6=AL$3,'Pinstrap Reverse Lookup'!C$6='Resistor Selection'!AL$4),'Resistor Selection'!$AL$4,VLOOKUP('Resistor Selection'!AJ6,'Resistor Selection'!B$15:R$30,'Pinstrap Reverse Lookup'!E$6+2,FALSE))</f>
        <v>18700</v>
      </c>
      <c r="AQ6">
        <f t="shared" si="0"/>
        <v>1</v>
      </c>
    </row>
    <row r="7" spans="1:43">
      <c r="A7" s="13"/>
      <c r="B7" s="13">
        <v>3</v>
      </c>
      <c r="C7" s="13">
        <v>4020</v>
      </c>
      <c r="D7" s="13">
        <v>4420</v>
      </c>
      <c r="E7" s="13">
        <v>4870</v>
      </c>
      <c r="F7" s="13">
        <v>5360</v>
      </c>
      <c r="G7" s="13">
        <v>5900</v>
      </c>
      <c r="H7" s="13">
        <v>6490</v>
      </c>
      <c r="I7" s="13">
        <v>7150</v>
      </c>
      <c r="J7" s="13">
        <v>7870</v>
      </c>
      <c r="K7" s="13">
        <v>8660</v>
      </c>
      <c r="L7" s="13">
        <v>9530</v>
      </c>
      <c r="M7" s="13">
        <v>10500</v>
      </c>
      <c r="N7" s="13">
        <v>11500</v>
      </c>
      <c r="O7" s="13">
        <v>12700</v>
      </c>
      <c r="P7" s="13">
        <v>14000</v>
      </c>
      <c r="Q7" s="13">
        <v>15400</v>
      </c>
      <c r="R7" s="13">
        <v>16900</v>
      </c>
      <c r="S7" s="13">
        <v>18700</v>
      </c>
      <c r="T7" s="13">
        <v>20500</v>
      </c>
      <c r="U7" s="13">
        <v>22600</v>
      </c>
      <c r="V7" s="13">
        <v>24900</v>
      </c>
      <c r="W7" s="13">
        <v>27400</v>
      </c>
      <c r="X7" s="13">
        <v>30100</v>
      </c>
      <c r="Y7" s="13">
        <v>33200</v>
      </c>
      <c r="Z7" s="13">
        <v>36500</v>
      </c>
      <c r="AA7" s="13">
        <v>40200</v>
      </c>
      <c r="AB7" s="13">
        <v>44200</v>
      </c>
      <c r="AC7" s="13">
        <v>48700</v>
      </c>
      <c r="AD7" s="13">
        <v>53600</v>
      </c>
      <c r="AE7" s="13">
        <v>59000</v>
      </c>
      <c r="AF7" s="13">
        <v>64900</v>
      </c>
      <c r="AG7" s="13">
        <v>71500</v>
      </c>
      <c r="AH7" s="13">
        <v>78700</v>
      </c>
      <c r="AJ7">
        <f t="shared" ref="AJ7:AJ36" si="3">AJ6+1</f>
        <v>2</v>
      </c>
      <c r="AK7">
        <f t="shared" si="1"/>
        <v>5360</v>
      </c>
      <c r="AL7">
        <f t="shared" si="2"/>
        <v>6810</v>
      </c>
      <c r="AM7" t="str">
        <f>IF(OR('Pinstrap Reverse Lookup'!C$3=AL$3,'Pinstrap Reverse Lookup'!C$3='Resistor Selection'!AL$4),'Resistor Selection'!$AL$4,VLOOKUP('Resistor Selection'!AJ7,'Resistor Selection'!B$15:R$30,'Pinstrap Reverse Lookup'!E$3+2,FALSE))</f>
        <v>Open</v>
      </c>
      <c r="AN7">
        <f>IF(OR('Pinstrap Reverse Lookup'!C$4=AL$3,'Pinstrap Reverse Lookup'!C$4='Resistor Selection'!AL$4),'Resistor Selection'!$AL$4,VLOOKUP('Resistor Selection'!AJ7,'Resistor Selection'!B$15:R$30,'Pinstrap Reverse Lookup'!E$4+2,FALSE))</f>
        <v>30100</v>
      </c>
      <c r="AO7">
        <f>IF(OR('Pinstrap Reverse Lookup'!C$5=AL$3,'Pinstrap Reverse Lookup'!C$5='Resistor Selection'!AL$4),'Resistor Selection'!$AL$4,VLOOKUP('Resistor Selection'!AJ7,'Resistor Selection'!B$15:R$30,'Pinstrap Reverse Lookup'!E$5+2,FALSE))</f>
        <v>11500</v>
      </c>
      <c r="AP7">
        <f>IF(OR('Pinstrap Reverse Lookup'!C$6=AL$3,'Pinstrap Reverse Lookup'!C$6='Resistor Selection'!AL$4),'Resistor Selection'!$AL$4,VLOOKUP('Resistor Selection'!AJ7,'Resistor Selection'!B$15:R$30,'Pinstrap Reverse Lookup'!E$6+2,FALSE))</f>
        <v>14000</v>
      </c>
      <c r="AQ7">
        <f t="shared" si="0"/>
        <v>2</v>
      </c>
    </row>
    <row r="8" spans="1:43">
      <c r="A8" s="13"/>
      <c r="B8" s="13">
        <v>4</v>
      </c>
      <c r="C8" s="13">
        <v>2740</v>
      </c>
      <c r="D8" s="13">
        <v>3010</v>
      </c>
      <c r="E8" s="13">
        <v>3320</v>
      </c>
      <c r="F8" s="13">
        <v>3650</v>
      </c>
      <c r="G8" s="13">
        <v>4020</v>
      </c>
      <c r="H8" s="13">
        <v>4420</v>
      </c>
      <c r="I8" s="13">
        <v>4870</v>
      </c>
      <c r="J8" s="13">
        <v>5360</v>
      </c>
      <c r="K8" s="13">
        <v>5900</v>
      </c>
      <c r="L8" s="13">
        <v>6490</v>
      </c>
      <c r="M8" s="13">
        <v>7150</v>
      </c>
      <c r="N8" s="13">
        <v>7870</v>
      </c>
      <c r="O8" s="13">
        <v>8660</v>
      </c>
      <c r="P8" s="13">
        <v>9530</v>
      </c>
      <c r="Q8" s="13">
        <v>10500</v>
      </c>
      <c r="R8" s="13">
        <v>11500</v>
      </c>
      <c r="S8" s="13">
        <v>12700</v>
      </c>
      <c r="T8" s="13">
        <v>14000</v>
      </c>
      <c r="U8" s="13">
        <v>15400</v>
      </c>
      <c r="V8" s="13">
        <v>16900</v>
      </c>
      <c r="W8" s="13">
        <v>18700</v>
      </c>
      <c r="X8" s="13">
        <v>20500</v>
      </c>
      <c r="Y8" s="13">
        <v>22600</v>
      </c>
      <c r="Z8" s="13">
        <v>24900</v>
      </c>
      <c r="AA8" s="13">
        <v>27400</v>
      </c>
      <c r="AB8" s="13">
        <v>30100</v>
      </c>
      <c r="AC8" s="13">
        <v>33200</v>
      </c>
      <c r="AD8" s="13">
        <v>36500</v>
      </c>
      <c r="AE8" s="13">
        <v>40200</v>
      </c>
      <c r="AF8" s="13">
        <v>44200</v>
      </c>
      <c r="AG8" s="13">
        <v>48700</v>
      </c>
      <c r="AH8" s="13">
        <v>53600</v>
      </c>
      <c r="AJ8">
        <f t="shared" si="3"/>
        <v>3</v>
      </c>
      <c r="AK8">
        <f t="shared" si="1"/>
        <v>5900</v>
      </c>
      <c r="AL8">
        <f t="shared" si="2"/>
        <v>8250</v>
      </c>
      <c r="AM8" t="str">
        <f>IF(OR('Pinstrap Reverse Lookup'!C$3=AL$3,'Pinstrap Reverse Lookup'!C$3='Resistor Selection'!AL$4),'Resistor Selection'!$AL$4,VLOOKUP('Resistor Selection'!AJ8,'Resistor Selection'!B$15:R$30,'Pinstrap Reverse Lookup'!E$3+2,FALSE))</f>
        <v>Open</v>
      </c>
      <c r="AN8">
        <f>IF(OR('Pinstrap Reverse Lookup'!C$4=AL$3,'Pinstrap Reverse Lookup'!C$4='Resistor Selection'!AL$4),'Resistor Selection'!$AL$4,VLOOKUP('Resistor Selection'!AJ8,'Resistor Selection'!B$15:R$30,'Pinstrap Reverse Lookup'!E$4+2,FALSE))</f>
        <v>23700</v>
      </c>
      <c r="AO8">
        <f>IF(OR('Pinstrap Reverse Lookup'!C$5=AL$3,'Pinstrap Reverse Lookup'!C$5='Resistor Selection'!AL$4),'Resistor Selection'!$AL$4,VLOOKUP('Resistor Selection'!AJ8,'Resistor Selection'!B$15:R$30,'Pinstrap Reverse Lookup'!E$5+2,FALSE))</f>
        <v>9090</v>
      </c>
      <c r="AP8">
        <f>IF(OR('Pinstrap Reverse Lookup'!C$6=AL$3,'Pinstrap Reverse Lookup'!C$6='Resistor Selection'!AL$4),'Resistor Selection'!$AL$4,VLOOKUP('Resistor Selection'!AJ8,'Resistor Selection'!B$15:R$30,'Pinstrap Reverse Lookup'!E$6+2,FALSE))</f>
        <v>11000</v>
      </c>
      <c r="AQ8">
        <f t="shared" si="0"/>
        <v>3</v>
      </c>
    </row>
    <row r="9" spans="1:43">
      <c r="A9" s="13"/>
      <c r="B9" s="13">
        <v>5</v>
      </c>
      <c r="C9" s="13">
        <v>1780</v>
      </c>
      <c r="D9" s="13">
        <v>1960</v>
      </c>
      <c r="E9" s="13">
        <v>2150</v>
      </c>
      <c r="F9" s="13">
        <v>2370</v>
      </c>
      <c r="G9" s="13">
        <v>2610</v>
      </c>
      <c r="H9" s="13">
        <v>2870</v>
      </c>
      <c r="I9" s="13">
        <v>3160</v>
      </c>
      <c r="J9" s="13">
        <v>3480</v>
      </c>
      <c r="K9" s="13">
        <v>3830</v>
      </c>
      <c r="L9" s="13">
        <v>4220</v>
      </c>
      <c r="M9" s="13">
        <v>4640</v>
      </c>
      <c r="N9" s="13">
        <v>5110</v>
      </c>
      <c r="O9" s="13">
        <v>5620</v>
      </c>
      <c r="P9" s="13">
        <v>6190</v>
      </c>
      <c r="Q9" s="13">
        <v>6810</v>
      </c>
      <c r="R9" s="13">
        <v>7500</v>
      </c>
      <c r="S9" s="13">
        <v>8250</v>
      </c>
      <c r="T9" s="13">
        <v>9090</v>
      </c>
      <c r="U9" s="13">
        <v>10000</v>
      </c>
      <c r="V9" s="13">
        <v>11000</v>
      </c>
      <c r="W9" s="13">
        <v>12100</v>
      </c>
      <c r="X9" s="13">
        <v>13300</v>
      </c>
      <c r="Y9" s="13">
        <v>14700</v>
      </c>
      <c r="Z9" s="13">
        <v>16200</v>
      </c>
      <c r="AA9" s="13">
        <v>17800</v>
      </c>
      <c r="AB9" s="13">
        <v>19600</v>
      </c>
      <c r="AC9" s="13">
        <v>21500</v>
      </c>
      <c r="AD9" s="13">
        <v>23700</v>
      </c>
      <c r="AE9" s="13">
        <v>26100</v>
      </c>
      <c r="AF9" s="13">
        <v>28700</v>
      </c>
      <c r="AG9" s="13">
        <v>31600</v>
      </c>
      <c r="AH9" s="13">
        <v>34800</v>
      </c>
      <c r="AJ9">
        <f t="shared" si="3"/>
        <v>4</v>
      </c>
      <c r="AK9">
        <f t="shared" si="1"/>
        <v>6490</v>
      </c>
      <c r="AL9">
        <f t="shared" si="2"/>
        <v>10000</v>
      </c>
      <c r="AM9" t="str">
        <f>IF(OR('Pinstrap Reverse Lookup'!C$3=AL$3,'Pinstrap Reverse Lookup'!C$3='Resistor Selection'!AL$4),'Resistor Selection'!$AL$4,VLOOKUP('Resistor Selection'!AJ9,'Resistor Selection'!B$15:R$30,'Pinstrap Reverse Lookup'!E$3+2,FALSE))</f>
        <v>Open</v>
      </c>
      <c r="AN9">
        <f>IF(OR('Pinstrap Reverse Lookup'!C$4=AL$3,'Pinstrap Reverse Lookup'!C$4='Resistor Selection'!AL$4),'Resistor Selection'!$AL$4,VLOOKUP('Resistor Selection'!AJ9,'Resistor Selection'!B$15:R$30,'Pinstrap Reverse Lookup'!E$4+2,FALSE))</f>
        <v>18700</v>
      </c>
      <c r="AO9">
        <f>IF(OR('Pinstrap Reverse Lookup'!C$5=AL$3,'Pinstrap Reverse Lookup'!C$5='Resistor Selection'!AL$4),'Resistor Selection'!$AL$4,VLOOKUP('Resistor Selection'!AJ9,'Resistor Selection'!B$15:R$30,'Pinstrap Reverse Lookup'!E$5+2,FALSE))</f>
        <v>7150</v>
      </c>
      <c r="AP9">
        <f>IF(OR('Pinstrap Reverse Lookup'!C$6=AL$3,'Pinstrap Reverse Lookup'!C$6='Resistor Selection'!AL$4),'Resistor Selection'!$AL$4,VLOOKUP('Resistor Selection'!AJ9,'Resistor Selection'!B$15:R$30,'Pinstrap Reverse Lookup'!E$6+2,FALSE))</f>
        <v>8660</v>
      </c>
      <c r="AQ9">
        <f t="shared" si="0"/>
        <v>4</v>
      </c>
    </row>
    <row r="10" spans="1:43">
      <c r="A10" s="13"/>
      <c r="B10" s="13">
        <v>6</v>
      </c>
      <c r="C10" s="13">
        <v>1050</v>
      </c>
      <c r="D10" s="13">
        <v>1150</v>
      </c>
      <c r="E10" s="13">
        <v>1270</v>
      </c>
      <c r="F10" s="13">
        <v>1400</v>
      </c>
      <c r="G10" s="13">
        <v>1540</v>
      </c>
      <c r="H10" s="13">
        <v>1690</v>
      </c>
      <c r="I10" s="13">
        <v>1870</v>
      </c>
      <c r="J10" s="13">
        <v>2050</v>
      </c>
      <c r="K10" s="13">
        <v>2260</v>
      </c>
      <c r="L10" s="13">
        <v>2490</v>
      </c>
      <c r="M10" s="13">
        <v>2740</v>
      </c>
      <c r="N10" s="13">
        <v>3010</v>
      </c>
      <c r="O10" s="13">
        <v>3320</v>
      </c>
      <c r="P10" s="13">
        <v>3650</v>
      </c>
      <c r="Q10" s="13">
        <v>4020</v>
      </c>
      <c r="R10" s="13">
        <v>4420</v>
      </c>
      <c r="S10" s="13">
        <v>4870</v>
      </c>
      <c r="T10" s="13">
        <v>5360</v>
      </c>
      <c r="U10" s="13">
        <v>5900</v>
      </c>
      <c r="V10" s="13">
        <v>6490</v>
      </c>
      <c r="W10" s="13">
        <v>7150</v>
      </c>
      <c r="X10" s="13">
        <v>7870</v>
      </c>
      <c r="Y10" s="13">
        <v>8660</v>
      </c>
      <c r="Z10" s="13">
        <v>9530</v>
      </c>
      <c r="AA10" s="13">
        <v>10500</v>
      </c>
      <c r="AB10" s="13">
        <v>11500</v>
      </c>
      <c r="AC10" s="13">
        <v>12700</v>
      </c>
      <c r="AD10" s="13">
        <v>14000</v>
      </c>
      <c r="AE10" s="13">
        <v>15400</v>
      </c>
      <c r="AF10" s="13">
        <v>16900</v>
      </c>
      <c r="AG10" s="13">
        <v>18700</v>
      </c>
      <c r="AH10" s="13">
        <v>20500</v>
      </c>
      <c r="AJ10">
        <f t="shared" si="3"/>
        <v>5</v>
      </c>
      <c r="AK10">
        <f t="shared" si="1"/>
        <v>7150</v>
      </c>
      <c r="AL10">
        <f t="shared" si="2"/>
        <v>12100</v>
      </c>
      <c r="AM10" t="str">
        <f>IF(OR('Pinstrap Reverse Lookup'!C$3=AL$3,'Pinstrap Reverse Lookup'!C$3='Resistor Selection'!AL$4),'Resistor Selection'!$AL$4,VLOOKUP('Resistor Selection'!AJ10,'Resistor Selection'!B$15:R$30,'Pinstrap Reverse Lookup'!E$3+2,FALSE))</f>
        <v>Open</v>
      </c>
      <c r="AN10">
        <f>IF(OR('Pinstrap Reverse Lookup'!C$4=AL$3,'Pinstrap Reverse Lookup'!C$4='Resistor Selection'!AL$4),'Resistor Selection'!$AL$4,VLOOKUP('Resistor Selection'!AJ10,'Resistor Selection'!B$15:R$30,'Pinstrap Reverse Lookup'!E$4+2,FALSE))</f>
        <v>14700</v>
      </c>
      <c r="AO10">
        <f>IF(OR('Pinstrap Reverse Lookup'!C$5=AL$3,'Pinstrap Reverse Lookup'!C$5='Resistor Selection'!AL$4),'Resistor Selection'!$AL$4,VLOOKUP('Resistor Selection'!AJ10,'Resistor Selection'!B$15:R$30,'Pinstrap Reverse Lookup'!E$5+2,FALSE))</f>
        <v>5620</v>
      </c>
      <c r="AP10">
        <f>IF(OR('Pinstrap Reverse Lookup'!C$6=AL$3,'Pinstrap Reverse Lookup'!C$6='Resistor Selection'!AL$4),'Resistor Selection'!$AL$4,VLOOKUP('Resistor Selection'!AJ10,'Resistor Selection'!B$15:R$30,'Pinstrap Reverse Lookup'!E$6+2,FALSE))</f>
        <v>6810</v>
      </c>
      <c r="AQ10">
        <f t="shared" si="0"/>
        <v>5</v>
      </c>
    </row>
    <row r="11" spans="1:43">
      <c r="A11" s="13"/>
      <c r="B11" s="13">
        <v>7</v>
      </c>
      <c r="C11" s="13">
        <v>487</v>
      </c>
      <c r="D11" s="13">
        <v>536</v>
      </c>
      <c r="E11" s="13">
        <v>590</v>
      </c>
      <c r="F11" s="13">
        <v>649</v>
      </c>
      <c r="G11" s="13">
        <v>715</v>
      </c>
      <c r="H11" s="13">
        <v>787</v>
      </c>
      <c r="I11" s="13">
        <v>866</v>
      </c>
      <c r="J11" s="13">
        <v>953</v>
      </c>
      <c r="K11" s="13">
        <v>1050</v>
      </c>
      <c r="L11" s="13">
        <v>1150</v>
      </c>
      <c r="M11" s="13">
        <v>1270</v>
      </c>
      <c r="N11" s="13">
        <v>1400</v>
      </c>
      <c r="O11" s="13">
        <v>1540</v>
      </c>
      <c r="P11" s="13">
        <v>1690</v>
      </c>
      <c r="Q11" s="13">
        <v>1870</v>
      </c>
      <c r="R11" s="13">
        <v>2050</v>
      </c>
      <c r="S11" s="13">
        <v>2260</v>
      </c>
      <c r="T11" s="13">
        <v>2490</v>
      </c>
      <c r="U11" s="13">
        <v>2740</v>
      </c>
      <c r="V11" s="13">
        <v>3010</v>
      </c>
      <c r="W11" s="13">
        <v>3320</v>
      </c>
      <c r="X11" s="13">
        <v>3650</v>
      </c>
      <c r="Y11" s="13">
        <v>4020</v>
      </c>
      <c r="Z11" s="13">
        <v>4420</v>
      </c>
      <c r="AA11" s="13">
        <v>4870</v>
      </c>
      <c r="AB11" s="13">
        <v>5360</v>
      </c>
      <c r="AC11" s="13">
        <v>5900</v>
      </c>
      <c r="AD11" s="13">
        <v>6490</v>
      </c>
      <c r="AE11" s="13">
        <v>7150</v>
      </c>
      <c r="AF11" s="13">
        <v>7870</v>
      </c>
      <c r="AG11" s="13">
        <v>8660</v>
      </c>
      <c r="AH11" s="13">
        <v>9530</v>
      </c>
      <c r="AJ11">
        <f t="shared" si="3"/>
        <v>6</v>
      </c>
      <c r="AK11">
        <f t="shared" si="1"/>
        <v>7870</v>
      </c>
      <c r="AL11">
        <f t="shared" si="2"/>
        <v>14700</v>
      </c>
      <c r="AM11" t="str">
        <f>IF(OR('Pinstrap Reverse Lookup'!C$3=AL$3,'Pinstrap Reverse Lookup'!C$3='Resistor Selection'!AL$4),'Resistor Selection'!$AL$4,VLOOKUP('Resistor Selection'!AJ11,'Resistor Selection'!B$15:R$30,'Pinstrap Reverse Lookup'!E$3+2,FALSE))</f>
        <v>Open</v>
      </c>
      <c r="AN11">
        <f>IF(OR('Pinstrap Reverse Lookup'!C$4=AL$3,'Pinstrap Reverse Lookup'!C$4='Resistor Selection'!AL$4),'Resistor Selection'!$AL$4,VLOOKUP('Resistor Selection'!AJ11,'Resistor Selection'!B$15:R$30,'Pinstrap Reverse Lookup'!E$4+2,FALSE))</f>
        <v>12100</v>
      </c>
      <c r="AO11">
        <f>IF(OR('Pinstrap Reverse Lookup'!C$5=AL$3,'Pinstrap Reverse Lookup'!C$5='Resistor Selection'!AL$4),'Resistor Selection'!$AL$4,VLOOKUP('Resistor Selection'!AJ11,'Resistor Selection'!B$15:R$30,'Pinstrap Reverse Lookup'!E$5+2,FALSE))</f>
        <v>4640</v>
      </c>
      <c r="AP11">
        <f>IF(OR('Pinstrap Reverse Lookup'!C$6=AL$3,'Pinstrap Reverse Lookup'!C$6='Resistor Selection'!AL$4),'Resistor Selection'!$AL$4,VLOOKUP('Resistor Selection'!AJ11,'Resistor Selection'!B$15:R$30,'Pinstrap Reverse Lookup'!E$6+2,FALSE))</f>
        <v>5620</v>
      </c>
      <c r="AQ11">
        <f t="shared" si="0"/>
        <v>6</v>
      </c>
    </row>
    <row r="12" spans="1:43">
      <c r="B12" s="518" t="s">
        <v>324</v>
      </c>
      <c r="C12" s="518"/>
      <c r="D12" s="518"/>
      <c r="E12" s="518"/>
      <c r="F12" s="518"/>
      <c r="G12" s="518"/>
      <c r="H12" s="518"/>
      <c r="I12" s="518"/>
      <c r="J12" s="518"/>
      <c r="K12" s="518"/>
      <c r="L12" s="518"/>
      <c r="M12" s="518"/>
      <c r="N12" s="518"/>
      <c r="O12" s="518"/>
      <c r="P12" s="518"/>
      <c r="Q12" s="518"/>
      <c r="R12" s="518"/>
      <c r="AJ12">
        <f t="shared" si="3"/>
        <v>7</v>
      </c>
      <c r="AK12">
        <f t="shared" si="1"/>
        <v>8660</v>
      </c>
      <c r="AL12">
        <f t="shared" si="2"/>
        <v>17800</v>
      </c>
      <c r="AM12" t="str">
        <f>IF(OR('Pinstrap Reverse Lookup'!C$3=AL$3,'Pinstrap Reverse Lookup'!C$3='Resistor Selection'!AL$4),'Resistor Selection'!$AL$4,VLOOKUP('Resistor Selection'!AJ12,'Resistor Selection'!B$15:R$30,'Pinstrap Reverse Lookup'!E$3+2,FALSE))</f>
        <v>Open</v>
      </c>
      <c r="AN12">
        <f>IF(OR('Pinstrap Reverse Lookup'!C$4=AL$3,'Pinstrap Reverse Lookup'!C$4='Resistor Selection'!AL$4),'Resistor Selection'!$AL$4,VLOOKUP('Resistor Selection'!AJ12,'Resistor Selection'!B$15:R$30,'Pinstrap Reverse Lookup'!E$4+2,FALSE))</f>
        <v>10000</v>
      </c>
      <c r="AO12">
        <f>IF(OR('Pinstrap Reverse Lookup'!C$5=AL$3,'Pinstrap Reverse Lookup'!C$5='Resistor Selection'!AL$4),'Resistor Selection'!$AL$4,VLOOKUP('Resistor Selection'!AJ12,'Resistor Selection'!B$15:R$30,'Pinstrap Reverse Lookup'!E$5+2,FALSE))</f>
        <v>3830</v>
      </c>
      <c r="AP12">
        <f>IF(OR('Pinstrap Reverse Lookup'!C$6=AL$3,'Pinstrap Reverse Lookup'!C$6='Resistor Selection'!AL$4),'Resistor Selection'!$AL$4,VLOOKUP('Resistor Selection'!AJ12,'Resistor Selection'!B$15:R$30,'Pinstrap Reverse Lookup'!E$6+2,FALSE))</f>
        <v>4640</v>
      </c>
      <c r="AQ12">
        <f t="shared" si="0"/>
        <v>7</v>
      </c>
    </row>
    <row r="13" spans="1:43">
      <c r="B13" t="s">
        <v>252</v>
      </c>
      <c r="C13" s="9">
        <v>0</v>
      </c>
      <c r="D13" s="9">
        <f>C13+1</f>
        <v>1</v>
      </c>
      <c r="E13" s="9">
        <f t="shared" ref="E13:R13" si="4">D13+1</f>
        <v>2</v>
      </c>
      <c r="F13" s="9">
        <f t="shared" si="4"/>
        <v>3</v>
      </c>
      <c r="G13" s="9">
        <f t="shared" si="4"/>
        <v>4</v>
      </c>
      <c r="H13" s="9">
        <f t="shared" si="4"/>
        <v>5</v>
      </c>
      <c r="I13" s="9">
        <f t="shared" si="4"/>
        <v>6</v>
      </c>
      <c r="J13" s="9">
        <f t="shared" si="4"/>
        <v>7</v>
      </c>
      <c r="K13" s="9">
        <f t="shared" si="4"/>
        <v>8</v>
      </c>
      <c r="L13" s="9">
        <f t="shared" si="4"/>
        <v>9</v>
      </c>
      <c r="M13" s="9">
        <f t="shared" si="4"/>
        <v>10</v>
      </c>
      <c r="N13" s="9">
        <f t="shared" si="4"/>
        <v>11</v>
      </c>
      <c r="O13" s="9">
        <f t="shared" si="4"/>
        <v>12</v>
      </c>
      <c r="P13" s="9">
        <f t="shared" si="4"/>
        <v>13</v>
      </c>
      <c r="Q13" s="9">
        <f t="shared" si="4"/>
        <v>14</v>
      </c>
      <c r="R13" s="9">
        <f t="shared" si="4"/>
        <v>15</v>
      </c>
      <c r="S13" s="1"/>
      <c r="T13" s="1"/>
      <c r="U13" s="1"/>
      <c r="V13" s="1"/>
      <c r="W13" s="1"/>
      <c r="X13" s="1"/>
      <c r="Y13" s="1"/>
      <c r="Z13" s="1"/>
      <c r="AA13" s="1"/>
      <c r="AB13" s="1"/>
      <c r="AC13" s="1"/>
      <c r="AD13" s="1"/>
      <c r="AE13" s="1"/>
      <c r="AF13" s="1"/>
      <c r="AG13" s="1"/>
      <c r="AH13" s="1"/>
      <c r="AJ13">
        <f t="shared" si="3"/>
        <v>8</v>
      </c>
      <c r="AK13">
        <f t="shared" si="1"/>
        <v>9530</v>
      </c>
      <c r="AL13">
        <f t="shared" si="2"/>
        <v>21500</v>
      </c>
      <c r="AM13" t="str">
        <f>IF(OR('Pinstrap Reverse Lookup'!C$3=AL$3,'Pinstrap Reverse Lookup'!C$3='Resistor Selection'!AL$4),'Resistor Selection'!$AL$4,VLOOKUP('Resistor Selection'!AJ13,'Resistor Selection'!B$15:R$30,'Pinstrap Reverse Lookup'!E$3+2,FALSE))</f>
        <v>Open</v>
      </c>
      <c r="AN13">
        <f>IF(OR('Pinstrap Reverse Lookup'!C$4=AL$3,'Pinstrap Reverse Lookup'!C$4='Resistor Selection'!AL$4),'Resistor Selection'!$AL$4,VLOOKUP('Resistor Selection'!AJ13,'Resistor Selection'!B$15:R$30,'Pinstrap Reverse Lookup'!E$4+2,FALSE))</f>
        <v>8250</v>
      </c>
      <c r="AO13">
        <f>IF(OR('Pinstrap Reverse Lookup'!C$5=AL$3,'Pinstrap Reverse Lookup'!C$5='Resistor Selection'!AL$4),'Resistor Selection'!$AL$4,VLOOKUP('Resistor Selection'!AJ13,'Resistor Selection'!B$15:R$30,'Pinstrap Reverse Lookup'!E$5+2,FALSE))</f>
        <v>3160</v>
      </c>
      <c r="AP13">
        <f>IF(OR('Pinstrap Reverse Lookup'!C$6=AL$3,'Pinstrap Reverse Lookup'!C$6='Resistor Selection'!AL$4),'Resistor Selection'!$AL$4,VLOOKUP('Resistor Selection'!AJ13,'Resistor Selection'!B$15:R$30,'Pinstrap Reverse Lookup'!E$6+2,FALSE))</f>
        <v>3830</v>
      </c>
      <c r="AQ13">
        <f t="shared" si="0"/>
        <v>8</v>
      </c>
    </row>
    <row r="14" spans="1:43">
      <c r="B14" s="5" t="s">
        <v>14</v>
      </c>
      <c r="C14" s="8">
        <v>4640</v>
      </c>
      <c r="D14" s="8">
        <v>5620</v>
      </c>
      <c r="E14" s="8">
        <v>6810</v>
      </c>
      <c r="F14" s="8">
        <v>8250</v>
      </c>
      <c r="G14" s="8">
        <v>10000</v>
      </c>
      <c r="H14" s="8">
        <v>12100</v>
      </c>
      <c r="I14" s="8">
        <v>14700</v>
      </c>
      <c r="J14" s="8">
        <v>17800</v>
      </c>
      <c r="K14" s="8">
        <v>21500</v>
      </c>
      <c r="L14" s="8">
        <v>26100</v>
      </c>
      <c r="M14" s="8">
        <v>31600</v>
      </c>
      <c r="N14" s="8">
        <v>38300</v>
      </c>
      <c r="O14" s="8">
        <v>46400</v>
      </c>
      <c r="P14" s="8">
        <v>56200</v>
      </c>
      <c r="Q14" s="8">
        <v>68100</v>
      </c>
      <c r="R14" s="8">
        <v>82500</v>
      </c>
      <c r="S14" s="1"/>
      <c r="T14" s="1"/>
      <c r="U14" s="1"/>
      <c r="V14" s="1"/>
      <c r="W14" s="1"/>
      <c r="X14" s="1"/>
      <c r="Y14" s="1"/>
      <c r="Z14" s="1"/>
      <c r="AA14" s="1"/>
      <c r="AB14" s="1"/>
      <c r="AC14" s="1"/>
      <c r="AD14" s="1"/>
      <c r="AE14" s="1"/>
      <c r="AF14" s="1"/>
      <c r="AG14" s="1"/>
      <c r="AH14" s="1"/>
      <c r="AJ14">
        <f t="shared" si="3"/>
        <v>9</v>
      </c>
      <c r="AK14">
        <f t="shared" si="1"/>
        <v>10500</v>
      </c>
      <c r="AL14">
        <f t="shared" si="2"/>
        <v>26100</v>
      </c>
      <c r="AM14" t="str">
        <f>IF(OR('Pinstrap Reverse Lookup'!C$3=AL$3,'Pinstrap Reverse Lookup'!C$3='Resistor Selection'!AL$4),'Resistor Selection'!$AL$4,VLOOKUP('Resistor Selection'!AJ14,'Resistor Selection'!B$15:R$30,'Pinstrap Reverse Lookup'!E$3+2,FALSE))</f>
        <v>Open</v>
      </c>
      <c r="AN14">
        <f>IF(OR('Pinstrap Reverse Lookup'!C$4=AL$3,'Pinstrap Reverse Lookup'!C$4='Resistor Selection'!AL$4),'Resistor Selection'!$AL$4,VLOOKUP('Resistor Selection'!AJ14,'Resistor Selection'!B$15:R$30,'Pinstrap Reverse Lookup'!E$4+2,FALSE))</f>
        <v>6810</v>
      </c>
      <c r="AO14">
        <f>IF(OR('Pinstrap Reverse Lookup'!C$5=AL$3,'Pinstrap Reverse Lookup'!C$5='Resistor Selection'!AL$4),'Resistor Selection'!$AL$4,VLOOKUP('Resistor Selection'!AJ14,'Resistor Selection'!B$15:R$30,'Pinstrap Reverse Lookup'!E$5+2,FALSE))</f>
        <v>2610</v>
      </c>
      <c r="AP14">
        <f>IF(OR('Pinstrap Reverse Lookup'!C$6=AL$3,'Pinstrap Reverse Lookup'!C$6='Resistor Selection'!AL$4),'Resistor Selection'!$AL$4,VLOOKUP('Resistor Selection'!AJ14,'Resistor Selection'!B$15:R$30,'Pinstrap Reverse Lookup'!E$6+2,FALSE))</f>
        <v>3160</v>
      </c>
      <c r="AQ14">
        <f t="shared" si="0"/>
        <v>9</v>
      </c>
    </row>
    <row r="15" spans="1:43">
      <c r="A15" t="s">
        <v>253</v>
      </c>
      <c r="B15" s="5">
        <v>0</v>
      </c>
      <c r="C15" s="9">
        <v>21500</v>
      </c>
      <c r="D15" s="9">
        <v>26100</v>
      </c>
      <c r="E15" s="9">
        <v>31600</v>
      </c>
      <c r="F15" s="9">
        <v>38300</v>
      </c>
      <c r="G15" s="9">
        <v>46400</v>
      </c>
      <c r="H15" s="9">
        <v>56200</v>
      </c>
      <c r="I15" s="9">
        <v>68100</v>
      </c>
      <c r="J15" s="9">
        <v>82500</v>
      </c>
      <c r="K15" s="9">
        <v>100000</v>
      </c>
      <c r="L15" s="9">
        <v>121000</v>
      </c>
      <c r="M15" s="9">
        <v>147000</v>
      </c>
      <c r="N15" s="9">
        <v>178000</v>
      </c>
      <c r="O15" s="9">
        <v>215000</v>
      </c>
      <c r="P15" s="9">
        <v>261000</v>
      </c>
      <c r="Q15" s="9">
        <v>316000</v>
      </c>
      <c r="R15" s="9">
        <v>402000</v>
      </c>
      <c r="S15" s="1"/>
      <c r="T15" s="1"/>
      <c r="U15" s="1"/>
      <c r="V15" s="1"/>
      <c r="W15" s="1"/>
      <c r="X15" s="1"/>
      <c r="Y15" s="1"/>
      <c r="Z15" s="1"/>
      <c r="AA15" s="1"/>
      <c r="AB15" s="1"/>
      <c r="AC15" s="1"/>
      <c r="AD15" s="1"/>
      <c r="AE15" s="1"/>
      <c r="AF15" s="1"/>
      <c r="AG15" s="1"/>
      <c r="AH15" s="1"/>
      <c r="AJ15">
        <f t="shared" si="3"/>
        <v>10</v>
      </c>
      <c r="AK15">
        <f t="shared" si="1"/>
        <v>11500</v>
      </c>
      <c r="AL15">
        <f t="shared" si="2"/>
        <v>31600</v>
      </c>
      <c r="AM15" t="str">
        <f>IF(OR('Pinstrap Reverse Lookup'!C$3=AL$3,'Pinstrap Reverse Lookup'!C$3='Resistor Selection'!AL$4),'Resistor Selection'!$AL$4,VLOOKUP('Resistor Selection'!AJ15,'Resistor Selection'!B$15:R$30,'Pinstrap Reverse Lookup'!E$3+2,FALSE))</f>
        <v>Open</v>
      </c>
      <c r="AN15">
        <f>IF(OR('Pinstrap Reverse Lookup'!C$4=AL$3,'Pinstrap Reverse Lookup'!C$4='Resistor Selection'!AL$4),'Resistor Selection'!$AL$4,VLOOKUP('Resistor Selection'!AJ15,'Resistor Selection'!B$15:R$30,'Pinstrap Reverse Lookup'!E$4+2,FALSE))</f>
        <v>5360</v>
      </c>
      <c r="AO15">
        <f>IF(OR('Pinstrap Reverse Lookup'!C$5=AL$3,'Pinstrap Reverse Lookup'!C$5='Resistor Selection'!AL$4),'Resistor Selection'!$AL$4,VLOOKUP('Resistor Selection'!AJ15,'Resistor Selection'!B$15:R$30,'Pinstrap Reverse Lookup'!E$5+2,FALSE))</f>
        <v>2050</v>
      </c>
      <c r="AP15">
        <f>IF(OR('Pinstrap Reverse Lookup'!C$6=AL$3,'Pinstrap Reverse Lookup'!C$6='Resistor Selection'!AL$4),'Resistor Selection'!$AL$4,VLOOKUP('Resistor Selection'!AJ15,'Resistor Selection'!B$15:R$30,'Pinstrap Reverse Lookup'!E$6+2,FALSE))</f>
        <v>2490</v>
      </c>
      <c r="AQ15">
        <f t="shared" si="0"/>
        <v>10</v>
      </c>
    </row>
    <row r="16" spans="1:43">
      <c r="B16" s="5">
        <v>1</v>
      </c>
      <c r="C16" s="9">
        <v>15400</v>
      </c>
      <c r="D16" s="9">
        <v>18700</v>
      </c>
      <c r="E16" s="9">
        <v>22600</v>
      </c>
      <c r="F16" s="9">
        <v>27400</v>
      </c>
      <c r="G16" s="9">
        <v>33200</v>
      </c>
      <c r="H16" s="9">
        <v>40200</v>
      </c>
      <c r="I16" s="9">
        <v>48700</v>
      </c>
      <c r="J16" s="9">
        <v>59000</v>
      </c>
      <c r="K16" s="9">
        <v>71500</v>
      </c>
      <c r="L16" s="9">
        <v>86600</v>
      </c>
      <c r="M16" s="9">
        <v>105000</v>
      </c>
      <c r="N16" s="9">
        <v>127000</v>
      </c>
      <c r="O16" s="9">
        <v>154000</v>
      </c>
      <c r="P16" s="9">
        <v>187000</v>
      </c>
      <c r="Q16" s="9">
        <v>226000</v>
      </c>
      <c r="R16" s="9">
        <v>274000</v>
      </c>
      <c r="S16" s="1"/>
      <c r="T16" s="1"/>
      <c r="U16" s="1"/>
      <c r="V16" s="1"/>
      <c r="W16" s="1"/>
      <c r="X16" s="1"/>
      <c r="Y16" s="1"/>
      <c r="Z16" s="1"/>
      <c r="AA16" s="1"/>
      <c r="AB16" s="1"/>
      <c r="AC16" s="1"/>
      <c r="AD16" s="1"/>
      <c r="AE16" s="1"/>
      <c r="AF16" s="1"/>
      <c r="AG16" s="1"/>
      <c r="AH16" s="1"/>
      <c r="AJ16">
        <f t="shared" si="3"/>
        <v>11</v>
      </c>
      <c r="AK16">
        <f t="shared" si="1"/>
        <v>12700</v>
      </c>
      <c r="AL16">
        <f t="shared" si="2"/>
        <v>38300</v>
      </c>
      <c r="AM16" t="str">
        <f>IF(OR('Pinstrap Reverse Lookup'!C$3=AL$3,'Pinstrap Reverse Lookup'!C$3='Resistor Selection'!AL$4),'Resistor Selection'!$AL$4,VLOOKUP('Resistor Selection'!AJ16,'Resistor Selection'!B$15:R$30,'Pinstrap Reverse Lookup'!E$3+2,FALSE))</f>
        <v>Open</v>
      </c>
      <c r="AN16">
        <f>IF(OR('Pinstrap Reverse Lookup'!C$4=AL$3,'Pinstrap Reverse Lookup'!C$4='Resistor Selection'!AL$4),'Resistor Selection'!$AL$4,VLOOKUP('Resistor Selection'!AJ16,'Resistor Selection'!B$15:R$30,'Pinstrap Reverse Lookup'!E$4+2,FALSE))</f>
        <v>4220</v>
      </c>
      <c r="AO16">
        <f>IF(OR('Pinstrap Reverse Lookup'!C$5=AL$3,'Pinstrap Reverse Lookup'!C$5='Resistor Selection'!AL$4),'Resistor Selection'!$AL$4,VLOOKUP('Resistor Selection'!AJ16,'Resistor Selection'!B$15:R$30,'Pinstrap Reverse Lookup'!E$5+2,FALSE))</f>
        <v>1620</v>
      </c>
      <c r="AP16">
        <f>IF(OR('Pinstrap Reverse Lookup'!C$6=AL$3,'Pinstrap Reverse Lookup'!C$6='Resistor Selection'!AL$4),'Resistor Selection'!$AL$4,VLOOKUP('Resistor Selection'!AJ16,'Resistor Selection'!B$15:R$30,'Pinstrap Reverse Lookup'!E$6+2,FALSE))</f>
        <v>1960</v>
      </c>
      <c r="AQ16">
        <f t="shared" si="0"/>
        <v>11</v>
      </c>
    </row>
    <row r="17" spans="2:43">
      <c r="B17" s="5">
        <v>2</v>
      </c>
      <c r="C17" s="9">
        <v>11500</v>
      </c>
      <c r="D17" s="9">
        <v>14000</v>
      </c>
      <c r="E17" s="9">
        <v>16900</v>
      </c>
      <c r="F17" s="9">
        <v>20500</v>
      </c>
      <c r="G17" s="9">
        <v>24900</v>
      </c>
      <c r="H17" s="9">
        <v>30100</v>
      </c>
      <c r="I17" s="9">
        <v>36500</v>
      </c>
      <c r="J17" s="9">
        <v>44200</v>
      </c>
      <c r="K17" s="9">
        <v>53600</v>
      </c>
      <c r="L17" s="9">
        <v>64900</v>
      </c>
      <c r="M17" s="9">
        <v>78700</v>
      </c>
      <c r="N17" s="9">
        <v>95300</v>
      </c>
      <c r="O17" s="9">
        <v>115000</v>
      </c>
      <c r="P17" s="9">
        <v>140000</v>
      </c>
      <c r="Q17" s="9">
        <v>169000</v>
      </c>
      <c r="R17" s="9">
        <v>205000</v>
      </c>
      <c r="S17" s="1"/>
      <c r="T17" s="1"/>
      <c r="U17" s="1"/>
      <c r="V17" s="1"/>
      <c r="W17" s="1"/>
      <c r="X17" s="1"/>
      <c r="Y17" s="1"/>
      <c r="Z17" s="1"/>
      <c r="AA17" s="1"/>
      <c r="AB17" s="1"/>
      <c r="AC17" s="1"/>
      <c r="AD17" s="1"/>
      <c r="AE17" s="1"/>
      <c r="AF17" s="1"/>
      <c r="AG17" s="1"/>
      <c r="AH17" s="1"/>
      <c r="AJ17">
        <f t="shared" si="3"/>
        <v>12</v>
      </c>
      <c r="AK17">
        <f t="shared" si="1"/>
        <v>14000</v>
      </c>
      <c r="AL17">
        <f t="shared" si="2"/>
        <v>46400</v>
      </c>
      <c r="AM17" t="str">
        <f>IF(OR('Pinstrap Reverse Lookup'!C$3=AL$3,'Pinstrap Reverse Lookup'!C$3='Resistor Selection'!AL$4),'Resistor Selection'!$AL$4,VLOOKUP('Resistor Selection'!AJ17,'Resistor Selection'!B$15:R$30,'Pinstrap Reverse Lookup'!E$3+2,FALSE))</f>
        <v>Open</v>
      </c>
      <c r="AN17">
        <f>IF(OR('Pinstrap Reverse Lookup'!C$4=AL$3,'Pinstrap Reverse Lookup'!C$4='Resistor Selection'!AL$4),'Resistor Selection'!$AL$4,VLOOKUP('Resistor Selection'!AJ17,'Resistor Selection'!B$15:R$30,'Pinstrap Reverse Lookup'!E$4+2,FALSE))</f>
        <v>3320</v>
      </c>
      <c r="AO17">
        <f>IF(OR('Pinstrap Reverse Lookup'!C$5=AL$3,'Pinstrap Reverse Lookup'!C$5='Resistor Selection'!AL$4),'Resistor Selection'!$AL$4,VLOOKUP('Resistor Selection'!AJ17,'Resistor Selection'!B$15:R$30,'Pinstrap Reverse Lookup'!E$5+2,FALSE))</f>
        <v>1270</v>
      </c>
      <c r="AP17">
        <f>IF(OR('Pinstrap Reverse Lookup'!C$6=AL$3,'Pinstrap Reverse Lookup'!C$6='Resistor Selection'!AL$4),'Resistor Selection'!$AL$4,VLOOKUP('Resistor Selection'!AJ17,'Resistor Selection'!B$15:R$30,'Pinstrap Reverse Lookup'!E$6+2,FALSE))</f>
        <v>1540</v>
      </c>
      <c r="AQ17">
        <f t="shared" si="0"/>
        <v>12</v>
      </c>
    </row>
    <row r="18" spans="2:43">
      <c r="B18" s="5">
        <v>3</v>
      </c>
      <c r="C18" s="9">
        <v>9090</v>
      </c>
      <c r="D18" s="9">
        <v>11000</v>
      </c>
      <c r="E18" s="9">
        <v>13300</v>
      </c>
      <c r="F18" s="9">
        <v>16200</v>
      </c>
      <c r="G18" s="9">
        <v>19600</v>
      </c>
      <c r="H18" s="9">
        <v>23700</v>
      </c>
      <c r="I18" s="9">
        <v>28700</v>
      </c>
      <c r="J18" s="9">
        <v>34800</v>
      </c>
      <c r="K18" s="9">
        <v>42200</v>
      </c>
      <c r="L18" s="9">
        <v>51100</v>
      </c>
      <c r="M18" s="9">
        <v>61900</v>
      </c>
      <c r="N18" s="9">
        <v>75000</v>
      </c>
      <c r="O18" s="9">
        <v>90900</v>
      </c>
      <c r="P18" s="9">
        <v>110000</v>
      </c>
      <c r="Q18" s="9">
        <v>133000</v>
      </c>
      <c r="R18" s="9">
        <v>162000</v>
      </c>
      <c r="S18" s="1"/>
      <c r="T18" s="1"/>
      <c r="U18" s="1"/>
      <c r="V18" s="1"/>
      <c r="W18" s="1"/>
      <c r="X18" s="1"/>
      <c r="Y18" s="1"/>
      <c r="Z18" s="1"/>
      <c r="AA18" s="1"/>
      <c r="AB18" s="1"/>
      <c r="AC18" s="1"/>
      <c r="AD18" s="1"/>
      <c r="AE18" s="1"/>
      <c r="AF18" s="1"/>
      <c r="AG18" s="1"/>
      <c r="AH18" s="1"/>
      <c r="AJ18">
        <f t="shared" si="3"/>
        <v>13</v>
      </c>
      <c r="AK18">
        <f t="shared" si="1"/>
        <v>15400</v>
      </c>
      <c r="AL18">
        <f t="shared" si="2"/>
        <v>56200</v>
      </c>
      <c r="AM18" t="str">
        <f>IF(OR('Pinstrap Reverse Lookup'!C$3=AL$3,'Pinstrap Reverse Lookup'!C$3='Resistor Selection'!AL$4),'Resistor Selection'!$AL$4,VLOOKUP('Resistor Selection'!AJ18,'Resistor Selection'!B$15:R$30,'Pinstrap Reverse Lookup'!E$3+2,FALSE))</f>
        <v>Open</v>
      </c>
      <c r="AN18">
        <f>IF(OR('Pinstrap Reverse Lookup'!C$4=AL$3,'Pinstrap Reverse Lookup'!C$4='Resistor Selection'!AL$4),'Resistor Selection'!$AL$4,VLOOKUP('Resistor Selection'!AJ18,'Resistor Selection'!B$15:R$30,'Pinstrap Reverse Lookup'!E$4+2,FALSE))</f>
        <v>2490</v>
      </c>
      <c r="AO18">
        <f>IF(OR('Pinstrap Reverse Lookup'!C$5=AL$3,'Pinstrap Reverse Lookup'!C$5='Resistor Selection'!AL$4),'Resistor Selection'!$AL$4,VLOOKUP('Resistor Selection'!AJ18,'Resistor Selection'!B$15:R$30,'Pinstrap Reverse Lookup'!E$5+2,FALSE))</f>
        <v>953</v>
      </c>
      <c r="AP18">
        <f>IF(OR('Pinstrap Reverse Lookup'!C$6=AL$3,'Pinstrap Reverse Lookup'!C$6='Resistor Selection'!AL$4),'Resistor Selection'!$AL$4,VLOOKUP('Resistor Selection'!AJ18,'Resistor Selection'!B$15:R$30,'Pinstrap Reverse Lookup'!E$6+2,FALSE))</f>
        <v>1150</v>
      </c>
      <c r="AQ18">
        <f t="shared" si="0"/>
        <v>13</v>
      </c>
    </row>
    <row r="19" spans="2:43">
      <c r="B19" s="5">
        <v>4</v>
      </c>
      <c r="C19" s="9">
        <v>7150</v>
      </c>
      <c r="D19" s="9">
        <v>8660</v>
      </c>
      <c r="E19" s="9">
        <v>10500</v>
      </c>
      <c r="F19" s="9">
        <v>12700</v>
      </c>
      <c r="G19" s="9">
        <v>15400</v>
      </c>
      <c r="H19" s="9">
        <v>18700</v>
      </c>
      <c r="I19" s="9">
        <v>22600</v>
      </c>
      <c r="J19" s="9">
        <v>27400</v>
      </c>
      <c r="K19" s="9">
        <v>33200</v>
      </c>
      <c r="L19" s="9">
        <v>40200</v>
      </c>
      <c r="M19" s="9">
        <v>48700</v>
      </c>
      <c r="N19" s="9">
        <v>59000</v>
      </c>
      <c r="O19" s="9">
        <v>71500</v>
      </c>
      <c r="P19" s="9">
        <v>86600</v>
      </c>
      <c r="Q19" s="9">
        <v>105000</v>
      </c>
      <c r="R19" s="9">
        <v>127000</v>
      </c>
      <c r="S19" s="1"/>
      <c r="T19" s="1"/>
      <c r="U19" s="1"/>
      <c r="V19" s="1"/>
      <c r="W19" s="1"/>
      <c r="X19" s="1"/>
      <c r="Y19" s="1"/>
      <c r="Z19" s="1"/>
      <c r="AA19" s="1"/>
      <c r="AB19" s="1"/>
      <c r="AC19" s="1"/>
      <c r="AD19" s="1"/>
      <c r="AE19" s="1"/>
      <c r="AF19" s="1"/>
      <c r="AG19" s="1"/>
      <c r="AH19" s="1"/>
      <c r="AJ19">
        <f t="shared" si="3"/>
        <v>14</v>
      </c>
      <c r="AK19">
        <f t="shared" si="1"/>
        <v>16900</v>
      </c>
      <c r="AL19">
        <f t="shared" si="2"/>
        <v>68100</v>
      </c>
      <c r="AM19" t="str">
        <f>IF(OR('Pinstrap Reverse Lookup'!C$3=AL$3,'Pinstrap Reverse Lookup'!C$3='Resistor Selection'!AL$4),'Resistor Selection'!$AL$4,VLOOKUP('Resistor Selection'!AJ19,'Resistor Selection'!B$15:R$30,'Pinstrap Reverse Lookup'!E$3+2,FALSE))</f>
        <v>Open</v>
      </c>
      <c r="AN19">
        <f>IF(OR('Pinstrap Reverse Lookup'!C$4=AL$3,'Pinstrap Reverse Lookup'!C$4='Resistor Selection'!AL$4),'Resistor Selection'!$AL$4,VLOOKUP('Resistor Selection'!AJ19,'Resistor Selection'!B$15:R$30,'Pinstrap Reverse Lookup'!E$4+2,FALSE))</f>
        <v>1870</v>
      </c>
      <c r="AO19">
        <f>IF(OR('Pinstrap Reverse Lookup'!C$5=AL$3,'Pinstrap Reverse Lookup'!C$5='Resistor Selection'!AL$4),'Resistor Selection'!$AL$4,VLOOKUP('Resistor Selection'!AJ19,'Resistor Selection'!B$15:R$30,'Pinstrap Reverse Lookup'!E$5+2,FALSE))</f>
        <v>715</v>
      </c>
      <c r="AP19">
        <f>IF(OR('Pinstrap Reverse Lookup'!C$6=AL$3,'Pinstrap Reverse Lookup'!C$6='Resistor Selection'!AL$4),'Resistor Selection'!$AL$4,VLOOKUP('Resistor Selection'!AJ19,'Resistor Selection'!B$15:R$30,'Pinstrap Reverse Lookup'!E$6+2,FALSE))</f>
        <v>866</v>
      </c>
      <c r="AQ19">
        <f t="shared" si="0"/>
        <v>14</v>
      </c>
    </row>
    <row r="20" spans="2:43">
      <c r="B20" s="5">
        <v>5</v>
      </c>
      <c r="C20" s="9">
        <v>5620</v>
      </c>
      <c r="D20" s="9">
        <v>6810</v>
      </c>
      <c r="E20" s="9">
        <v>8250</v>
      </c>
      <c r="F20" s="9">
        <v>10000</v>
      </c>
      <c r="G20" s="9">
        <v>12100</v>
      </c>
      <c r="H20" s="9">
        <v>14700</v>
      </c>
      <c r="I20" s="9">
        <v>17800</v>
      </c>
      <c r="J20" s="9">
        <v>21500</v>
      </c>
      <c r="K20" s="9">
        <v>26100</v>
      </c>
      <c r="L20" s="9">
        <v>31600</v>
      </c>
      <c r="M20" s="9">
        <v>38300</v>
      </c>
      <c r="N20" s="9">
        <v>46400</v>
      </c>
      <c r="O20" s="9">
        <v>56200</v>
      </c>
      <c r="P20" s="9">
        <v>68100</v>
      </c>
      <c r="Q20" s="9">
        <v>82500</v>
      </c>
      <c r="R20" s="9">
        <v>100000</v>
      </c>
      <c r="S20" s="1"/>
      <c r="T20" s="1"/>
      <c r="U20" s="1"/>
      <c r="V20" s="1"/>
      <c r="W20" s="1"/>
      <c r="X20" s="1"/>
      <c r="Y20" s="1"/>
      <c r="Z20" s="1"/>
      <c r="AA20" s="1"/>
      <c r="AB20" s="1"/>
      <c r="AC20" s="1"/>
      <c r="AD20" s="1"/>
      <c r="AE20" s="1"/>
      <c r="AF20" s="1"/>
      <c r="AG20" s="1"/>
      <c r="AH20" s="1"/>
      <c r="AJ20">
        <f t="shared" si="3"/>
        <v>15</v>
      </c>
      <c r="AK20">
        <f t="shared" si="1"/>
        <v>18700</v>
      </c>
      <c r="AL20">
        <f t="shared" si="2"/>
        <v>82500</v>
      </c>
      <c r="AM20" t="str">
        <f>IF(OR('Pinstrap Reverse Lookup'!C$3=AL$3,'Pinstrap Reverse Lookup'!C$3='Resistor Selection'!AL$4),'Resistor Selection'!$AL$4,VLOOKUP('Resistor Selection'!AJ20,'Resistor Selection'!B$15:R$30,'Pinstrap Reverse Lookup'!E$3+2,FALSE))</f>
        <v>Open</v>
      </c>
      <c r="AN20">
        <f>IF(OR('Pinstrap Reverse Lookup'!C$4=AL$3,'Pinstrap Reverse Lookup'!C$4='Resistor Selection'!AL$4),'Resistor Selection'!$AL$4,VLOOKUP('Resistor Selection'!AJ20,'Resistor Selection'!B$15:R$30,'Pinstrap Reverse Lookup'!E$4+2,FALSE))</f>
        <v>1330</v>
      </c>
      <c r="AO20">
        <f>IF(OR('Pinstrap Reverse Lookup'!C$5=AL$3,'Pinstrap Reverse Lookup'!C$5='Resistor Selection'!AL$4),'Resistor Selection'!$AL$4,VLOOKUP('Resistor Selection'!AJ20,'Resistor Selection'!B$15:R$30,'Pinstrap Reverse Lookup'!E$5+2,FALSE))</f>
        <v>511</v>
      </c>
      <c r="AP20">
        <f>IF(OR('Pinstrap Reverse Lookup'!C$6=AL$3,'Pinstrap Reverse Lookup'!C$6='Resistor Selection'!AL$4),'Resistor Selection'!$AL$4,VLOOKUP('Resistor Selection'!AJ20,'Resistor Selection'!B$15:R$30,'Pinstrap Reverse Lookup'!E$6+2,FALSE))</f>
        <v>619</v>
      </c>
      <c r="AQ20">
        <f t="shared" si="0"/>
        <v>15</v>
      </c>
    </row>
    <row r="21" spans="2:43">
      <c r="B21" s="5">
        <v>6</v>
      </c>
      <c r="C21" s="9">
        <v>4640</v>
      </c>
      <c r="D21" s="9">
        <v>5620</v>
      </c>
      <c r="E21" s="9">
        <v>6810</v>
      </c>
      <c r="F21" s="9">
        <v>8250</v>
      </c>
      <c r="G21" s="9">
        <v>10000</v>
      </c>
      <c r="H21" s="9">
        <v>12100</v>
      </c>
      <c r="I21" s="9">
        <v>14700</v>
      </c>
      <c r="J21" s="9">
        <v>17800</v>
      </c>
      <c r="K21" s="9">
        <v>21500</v>
      </c>
      <c r="L21" s="9">
        <v>26100</v>
      </c>
      <c r="M21" s="9">
        <v>31600</v>
      </c>
      <c r="N21" s="9">
        <v>38300</v>
      </c>
      <c r="O21" s="9">
        <v>46400</v>
      </c>
      <c r="P21" s="9">
        <v>56200</v>
      </c>
      <c r="Q21" s="9">
        <v>68100</v>
      </c>
      <c r="R21" s="9">
        <v>82500</v>
      </c>
      <c r="S21" s="1"/>
      <c r="T21" s="1"/>
      <c r="U21" s="1"/>
      <c r="V21" s="1"/>
      <c r="W21" s="1"/>
      <c r="X21" s="1"/>
      <c r="Y21" s="1"/>
      <c r="Z21" s="1"/>
      <c r="AA21" s="1"/>
      <c r="AB21" s="1"/>
      <c r="AC21" s="1"/>
      <c r="AD21" s="1"/>
      <c r="AE21" s="1"/>
      <c r="AF21" s="1"/>
      <c r="AG21" s="1"/>
      <c r="AH21" s="1"/>
      <c r="AJ21">
        <f t="shared" si="3"/>
        <v>16</v>
      </c>
      <c r="AK21">
        <f t="shared" si="1"/>
        <v>20500</v>
      </c>
      <c r="AQ21">
        <f t="shared" si="0"/>
        <v>16</v>
      </c>
    </row>
    <row r="22" spans="2:43">
      <c r="B22" s="5">
        <v>7</v>
      </c>
      <c r="C22" s="9">
        <v>3830</v>
      </c>
      <c r="D22" s="9">
        <v>4640</v>
      </c>
      <c r="E22" s="9">
        <v>5620</v>
      </c>
      <c r="F22" s="9">
        <v>6810</v>
      </c>
      <c r="G22" s="9">
        <v>8250</v>
      </c>
      <c r="H22" s="9">
        <v>10000</v>
      </c>
      <c r="I22" s="9">
        <v>12100</v>
      </c>
      <c r="J22" s="9">
        <v>14700</v>
      </c>
      <c r="K22" s="9">
        <v>17800</v>
      </c>
      <c r="L22" s="9">
        <v>21500</v>
      </c>
      <c r="M22" s="9">
        <v>26100</v>
      </c>
      <c r="N22" s="9">
        <v>31600</v>
      </c>
      <c r="O22" s="9">
        <v>38300</v>
      </c>
      <c r="P22" s="9">
        <v>46400</v>
      </c>
      <c r="Q22" s="9">
        <v>56200</v>
      </c>
      <c r="R22" s="9">
        <v>68100</v>
      </c>
      <c r="S22" s="1"/>
      <c r="T22" s="1"/>
      <c r="U22" s="1"/>
      <c r="V22" s="1"/>
      <c r="W22" s="1"/>
      <c r="X22" s="1"/>
      <c r="Y22" s="1"/>
      <c r="Z22" s="1"/>
      <c r="AA22" s="1"/>
      <c r="AB22" s="1"/>
      <c r="AC22" s="1"/>
      <c r="AD22" s="1"/>
      <c r="AE22" s="1"/>
      <c r="AF22" s="1"/>
      <c r="AG22" s="1"/>
      <c r="AH22" s="1"/>
      <c r="AJ22">
        <f t="shared" si="3"/>
        <v>17</v>
      </c>
      <c r="AK22">
        <f t="shared" si="1"/>
        <v>22600</v>
      </c>
      <c r="AQ22">
        <f t="shared" si="0"/>
        <v>17</v>
      </c>
    </row>
    <row r="23" spans="2:43">
      <c r="B23" s="5">
        <v>8</v>
      </c>
      <c r="C23" s="9">
        <v>3160</v>
      </c>
      <c r="D23" s="9">
        <v>3830</v>
      </c>
      <c r="E23" s="9">
        <v>4640</v>
      </c>
      <c r="F23" s="9">
        <v>5620</v>
      </c>
      <c r="G23" s="9">
        <v>6810</v>
      </c>
      <c r="H23" s="9">
        <v>8250</v>
      </c>
      <c r="I23" s="9">
        <v>10000</v>
      </c>
      <c r="J23" s="9">
        <v>12100</v>
      </c>
      <c r="K23" s="9">
        <v>14700</v>
      </c>
      <c r="L23" s="9">
        <v>17800</v>
      </c>
      <c r="M23" s="9">
        <v>21500</v>
      </c>
      <c r="N23" s="9">
        <v>26100</v>
      </c>
      <c r="O23" s="9">
        <v>31600</v>
      </c>
      <c r="P23" s="9">
        <v>38300</v>
      </c>
      <c r="Q23" s="9">
        <v>46400</v>
      </c>
      <c r="R23" s="9">
        <v>56200</v>
      </c>
      <c r="S23" s="1"/>
      <c r="T23" s="1"/>
      <c r="U23" s="1"/>
      <c r="V23" s="1"/>
      <c r="W23" s="1"/>
      <c r="X23" s="1"/>
      <c r="Y23" s="1"/>
      <c r="Z23" s="1"/>
      <c r="AA23" s="1"/>
      <c r="AB23" s="1"/>
      <c r="AC23" s="1"/>
      <c r="AD23" s="1"/>
      <c r="AE23" s="1"/>
      <c r="AF23" s="1"/>
      <c r="AG23" s="1"/>
      <c r="AH23" s="1"/>
      <c r="AJ23">
        <f t="shared" si="3"/>
        <v>18</v>
      </c>
      <c r="AK23">
        <f t="shared" si="1"/>
        <v>24900</v>
      </c>
      <c r="AQ23">
        <f t="shared" si="0"/>
        <v>18</v>
      </c>
    </row>
    <row r="24" spans="2:43">
      <c r="B24" s="5">
        <v>9</v>
      </c>
      <c r="C24" s="9">
        <v>2610</v>
      </c>
      <c r="D24" s="9">
        <v>3160</v>
      </c>
      <c r="E24" s="9">
        <v>3830</v>
      </c>
      <c r="F24" s="9">
        <v>4640</v>
      </c>
      <c r="G24" s="9">
        <v>5620</v>
      </c>
      <c r="H24" s="9">
        <v>6810</v>
      </c>
      <c r="I24" s="9">
        <v>8250</v>
      </c>
      <c r="J24" s="9">
        <v>10000</v>
      </c>
      <c r="K24" s="9">
        <v>12100</v>
      </c>
      <c r="L24" s="9">
        <v>14700</v>
      </c>
      <c r="M24" s="9">
        <v>17800</v>
      </c>
      <c r="N24" s="9">
        <v>21500</v>
      </c>
      <c r="O24" s="9">
        <v>26100</v>
      </c>
      <c r="P24" s="9">
        <v>31600</v>
      </c>
      <c r="Q24" s="9">
        <v>38300</v>
      </c>
      <c r="R24" s="9">
        <v>46400</v>
      </c>
      <c r="S24" s="1"/>
      <c r="T24" s="1"/>
      <c r="U24" s="1"/>
      <c r="V24" s="1"/>
      <c r="W24" s="1"/>
      <c r="X24" s="1"/>
      <c r="Y24" s="1"/>
      <c r="Z24" s="1"/>
      <c r="AA24" s="1"/>
      <c r="AB24" s="1"/>
      <c r="AC24" s="1"/>
      <c r="AD24" s="1"/>
      <c r="AE24" s="1"/>
      <c r="AF24" s="1"/>
      <c r="AG24" s="1"/>
      <c r="AH24" s="1"/>
      <c r="AJ24">
        <f t="shared" si="3"/>
        <v>19</v>
      </c>
      <c r="AK24">
        <f t="shared" si="1"/>
        <v>27400</v>
      </c>
      <c r="AQ24">
        <f t="shared" si="0"/>
        <v>19</v>
      </c>
    </row>
    <row r="25" spans="2:43">
      <c r="B25" s="5">
        <v>10</v>
      </c>
      <c r="C25" s="9">
        <v>2050</v>
      </c>
      <c r="D25" s="9">
        <v>2490</v>
      </c>
      <c r="E25" s="9">
        <v>3010</v>
      </c>
      <c r="F25" s="9">
        <v>3650</v>
      </c>
      <c r="G25" s="9">
        <v>4420</v>
      </c>
      <c r="H25" s="9">
        <v>5360</v>
      </c>
      <c r="I25" s="9">
        <v>6490</v>
      </c>
      <c r="J25" s="9">
        <v>7870</v>
      </c>
      <c r="K25" s="9">
        <v>9530</v>
      </c>
      <c r="L25" s="9">
        <v>11500</v>
      </c>
      <c r="M25" s="9">
        <v>14000</v>
      </c>
      <c r="N25" s="9">
        <v>16900</v>
      </c>
      <c r="O25" s="9">
        <v>20500</v>
      </c>
      <c r="P25" s="9">
        <v>24900</v>
      </c>
      <c r="Q25" s="9">
        <v>30100</v>
      </c>
      <c r="R25" s="9">
        <v>36500</v>
      </c>
      <c r="S25" s="1"/>
      <c r="T25" s="1"/>
      <c r="U25" s="1"/>
      <c r="V25" s="1"/>
      <c r="W25" s="1"/>
      <c r="X25" s="1"/>
      <c r="Y25" s="1"/>
      <c r="Z25" s="1"/>
      <c r="AA25" s="1"/>
      <c r="AB25" s="1"/>
      <c r="AC25" s="1"/>
      <c r="AD25" s="1"/>
      <c r="AE25" s="1"/>
      <c r="AF25" s="1"/>
      <c r="AG25" s="1"/>
      <c r="AH25" s="1"/>
      <c r="AJ25">
        <f t="shared" si="3"/>
        <v>20</v>
      </c>
      <c r="AK25">
        <f t="shared" si="1"/>
        <v>30100</v>
      </c>
      <c r="AQ25">
        <f t="shared" si="0"/>
        <v>20</v>
      </c>
    </row>
    <row r="26" spans="2:43">
      <c r="B26" s="5">
        <v>11</v>
      </c>
      <c r="C26" s="9">
        <v>1620</v>
      </c>
      <c r="D26" s="9">
        <v>1960</v>
      </c>
      <c r="E26" s="9">
        <v>2370</v>
      </c>
      <c r="F26" s="9">
        <v>2870</v>
      </c>
      <c r="G26" s="9">
        <v>3480</v>
      </c>
      <c r="H26" s="9">
        <v>4220</v>
      </c>
      <c r="I26" s="9">
        <v>5110</v>
      </c>
      <c r="J26" s="9">
        <v>6190</v>
      </c>
      <c r="K26" s="9">
        <v>7500</v>
      </c>
      <c r="L26" s="9">
        <v>9090</v>
      </c>
      <c r="M26" s="9">
        <v>11000</v>
      </c>
      <c r="N26" s="9">
        <v>13300</v>
      </c>
      <c r="O26" s="9">
        <v>16200</v>
      </c>
      <c r="P26" s="9">
        <v>19600</v>
      </c>
      <c r="Q26" s="9">
        <v>23700</v>
      </c>
      <c r="R26" s="9">
        <v>28700</v>
      </c>
      <c r="S26" s="1"/>
      <c r="T26" s="1"/>
      <c r="U26" s="1"/>
      <c r="V26" s="1"/>
      <c r="W26" s="1"/>
      <c r="X26" s="1"/>
      <c r="Y26" s="1"/>
      <c r="Z26" s="1"/>
      <c r="AA26" s="1"/>
      <c r="AB26" s="1"/>
      <c r="AC26" s="1"/>
      <c r="AD26" s="1"/>
      <c r="AE26" s="1"/>
      <c r="AF26" s="1"/>
      <c r="AG26" s="1"/>
      <c r="AH26" s="1"/>
      <c r="AJ26">
        <f t="shared" si="3"/>
        <v>21</v>
      </c>
      <c r="AK26">
        <f t="shared" si="1"/>
        <v>33200</v>
      </c>
      <c r="AQ26">
        <f t="shared" si="0"/>
        <v>21</v>
      </c>
    </row>
    <row r="27" spans="2:43">
      <c r="B27" s="5">
        <v>12</v>
      </c>
      <c r="C27" s="9">
        <v>1270</v>
      </c>
      <c r="D27" s="9">
        <v>1540</v>
      </c>
      <c r="E27" s="9">
        <v>1870</v>
      </c>
      <c r="F27" s="9">
        <v>2260</v>
      </c>
      <c r="G27" s="9">
        <v>2740</v>
      </c>
      <c r="H27" s="9">
        <v>3320</v>
      </c>
      <c r="I27" s="9">
        <v>4020</v>
      </c>
      <c r="J27" s="9">
        <v>4870</v>
      </c>
      <c r="K27" s="9">
        <v>5900</v>
      </c>
      <c r="L27" s="9">
        <v>7150</v>
      </c>
      <c r="M27" s="9">
        <v>8660</v>
      </c>
      <c r="N27" s="9">
        <v>10500</v>
      </c>
      <c r="O27" s="9">
        <v>12700</v>
      </c>
      <c r="P27" s="9">
        <v>15400</v>
      </c>
      <c r="Q27" s="9">
        <v>18700</v>
      </c>
      <c r="R27" s="9">
        <v>22600</v>
      </c>
      <c r="S27" s="1"/>
      <c r="T27" s="1"/>
      <c r="U27" s="1"/>
      <c r="V27" s="1"/>
      <c r="W27" s="1"/>
      <c r="X27" s="1"/>
      <c r="Y27" s="1"/>
      <c r="Z27" s="1"/>
      <c r="AA27" s="1"/>
      <c r="AB27" s="1"/>
      <c r="AC27" s="1"/>
      <c r="AD27" s="1"/>
      <c r="AE27" s="1"/>
      <c r="AF27" s="1"/>
      <c r="AG27" s="1"/>
      <c r="AH27" s="1"/>
      <c r="AJ27">
        <f t="shared" si="3"/>
        <v>22</v>
      </c>
      <c r="AK27">
        <f t="shared" si="1"/>
        <v>36500</v>
      </c>
      <c r="AQ27">
        <f t="shared" si="0"/>
        <v>22</v>
      </c>
    </row>
    <row r="28" spans="2:43">
      <c r="B28" s="5">
        <v>13</v>
      </c>
      <c r="C28" s="9">
        <v>953</v>
      </c>
      <c r="D28" s="9">
        <v>1150</v>
      </c>
      <c r="E28" s="9">
        <v>1400</v>
      </c>
      <c r="F28" s="9">
        <v>1690</v>
      </c>
      <c r="G28" s="9">
        <v>2050</v>
      </c>
      <c r="H28" s="9">
        <v>2490</v>
      </c>
      <c r="I28" s="9">
        <v>3010</v>
      </c>
      <c r="J28" s="9">
        <v>3650</v>
      </c>
      <c r="K28" s="9">
        <v>4420</v>
      </c>
      <c r="L28" s="9">
        <v>5360</v>
      </c>
      <c r="M28" s="9">
        <v>6490</v>
      </c>
      <c r="N28" s="9">
        <v>7870</v>
      </c>
      <c r="O28" s="9">
        <v>9530</v>
      </c>
      <c r="P28" s="9">
        <v>11500</v>
      </c>
      <c r="Q28" s="9">
        <v>14000</v>
      </c>
      <c r="R28" s="9">
        <v>16900</v>
      </c>
      <c r="S28" s="1"/>
      <c r="T28" s="1"/>
      <c r="U28" s="1"/>
      <c r="V28" s="1"/>
      <c r="W28" s="1"/>
      <c r="X28" s="1"/>
      <c r="Y28" s="1"/>
      <c r="Z28" s="1"/>
      <c r="AA28" s="1"/>
      <c r="AB28" s="1"/>
      <c r="AC28" s="1"/>
      <c r="AD28" s="1"/>
      <c r="AE28" s="1"/>
      <c r="AF28" s="1"/>
      <c r="AG28" s="1"/>
      <c r="AH28" s="1"/>
      <c r="AJ28">
        <f t="shared" si="3"/>
        <v>23</v>
      </c>
      <c r="AK28">
        <f t="shared" si="1"/>
        <v>40200</v>
      </c>
      <c r="AQ28">
        <f t="shared" si="0"/>
        <v>23</v>
      </c>
    </row>
    <row r="29" spans="2:43">
      <c r="B29" s="5">
        <v>14</v>
      </c>
      <c r="C29" s="9">
        <v>715</v>
      </c>
      <c r="D29" s="9">
        <v>866</v>
      </c>
      <c r="E29" s="9">
        <v>1050</v>
      </c>
      <c r="F29" s="9">
        <v>1270</v>
      </c>
      <c r="G29" s="9">
        <v>1540</v>
      </c>
      <c r="H29" s="9">
        <v>1870</v>
      </c>
      <c r="I29" s="9">
        <v>2260</v>
      </c>
      <c r="J29" s="9">
        <v>2740</v>
      </c>
      <c r="K29" s="9">
        <v>3320</v>
      </c>
      <c r="L29" s="9">
        <v>4020</v>
      </c>
      <c r="M29" s="9">
        <v>4870</v>
      </c>
      <c r="N29" s="9">
        <v>5900</v>
      </c>
      <c r="O29" s="9">
        <v>7150</v>
      </c>
      <c r="P29" s="9">
        <v>8660</v>
      </c>
      <c r="Q29" s="9">
        <v>10500</v>
      </c>
      <c r="R29" s="9">
        <v>12700</v>
      </c>
      <c r="S29" s="1"/>
      <c r="T29" s="1"/>
      <c r="U29" s="1"/>
      <c r="V29" s="1"/>
      <c r="W29" s="1"/>
      <c r="X29" s="1"/>
      <c r="Y29" s="1"/>
      <c r="Z29" s="1"/>
      <c r="AA29" s="1"/>
      <c r="AB29" s="1"/>
      <c r="AC29" s="1"/>
      <c r="AD29" s="1"/>
      <c r="AE29" s="1"/>
      <c r="AF29" s="1"/>
      <c r="AG29" s="1"/>
      <c r="AH29" s="1"/>
      <c r="AJ29">
        <f t="shared" si="3"/>
        <v>24</v>
      </c>
      <c r="AK29">
        <f t="shared" si="1"/>
        <v>44200</v>
      </c>
      <c r="AQ29">
        <f t="shared" si="0"/>
        <v>24</v>
      </c>
    </row>
    <row r="30" spans="2:43">
      <c r="B30" s="5">
        <v>15</v>
      </c>
      <c r="C30" s="9">
        <v>511</v>
      </c>
      <c r="D30" s="9">
        <v>619</v>
      </c>
      <c r="E30" s="9">
        <v>750</v>
      </c>
      <c r="F30" s="9">
        <v>909</v>
      </c>
      <c r="G30" s="9">
        <v>1100</v>
      </c>
      <c r="H30" s="9">
        <v>1330</v>
      </c>
      <c r="I30" s="9">
        <v>1620</v>
      </c>
      <c r="J30" s="9">
        <v>1960</v>
      </c>
      <c r="K30" s="9">
        <v>2370</v>
      </c>
      <c r="L30" s="9">
        <v>2870</v>
      </c>
      <c r="M30" s="9">
        <v>3480</v>
      </c>
      <c r="N30" s="9">
        <v>4220</v>
      </c>
      <c r="O30" s="9">
        <v>5110</v>
      </c>
      <c r="P30" s="9">
        <v>6190</v>
      </c>
      <c r="Q30" s="9">
        <v>7500</v>
      </c>
      <c r="R30" s="9">
        <v>9090</v>
      </c>
      <c r="S30" s="1"/>
      <c r="T30" s="1"/>
      <c r="U30" s="1"/>
      <c r="V30" s="1"/>
      <c r="W30" s="1"/>
      <c r="X30" s="1"/>
      <c r="Y30" s="1"/>
      <c r="Z30" s="1"/>
      <c r="AA30" s="1"/>
      <c r="AB30" s="1"/>
      <c r="AC30" s="1"/>
      <c r="AD30" s="1"/>
      <c r="AE30" s="1"/>
      <c r="AF30" s="1"/>
      <c r="AG30" s="1"/>
      <c r="AH30" s="1"/>
      <c r="AJ30">
        <f t="shared" si="3"/>
        <v>25</v>
      </c>
      <c r="AK30">
        <f t="shared" si="1"/>
        <v>48700</v>
      </c>
      <c r="AQ30">
        <f t="shared" si="0"/>
        <v>25</v>
      </c>
    </row>
    <row r="31" spans="2:43">
      <c r="S31" s="1"/>
      <c r="T31" s="1"/>
      <c r="U31" s="1"/>
      <c r="V31" s="1"/>
      <c r="W31" s="1"/>
      <c r="X31" s="1"/>
      <c r="Y31" s="1"/>
      <c r="Z31" s="1"/>
      <c r="AA31" s="1"/>
      <c r="AB31" s="1"/>
      <c r="AC31" s="1"/>
      <c r="AD31" s="1"/>
      <c r="AE31" s="1"/>
      <c r="AF31" s="1"/>
      <c r="AG31" s="1"/>
      <c r="AH31" s="1"/>
      <c r="AJ31">
        <f t="shared" si="3"/>
        <v>26</v>
      </c>
      <c r="AK31">
        <f t="shared" si="1"/>
        <v>53600</v>
      </c>
      <c r="AQ31">
        <f t="shared" si="0"/>
        <v>26</v>
      </c>
    </row>
    <row r="32" spans="2:43">
      <c r="AJ32">
        <f t="shared" si="3"/>
        <v>27</v>
      </c>
      <c r="AK32">
        <f t="shared" si="1"/>
        <v>59000</v>
      </c>
      <c r="AQ32">
        <f t="shared" si="0"/>
        <v>27</v>
      </c>
    </row>
    <row r="33" spans="36:43">
      <c r="AJ33">
        <f t="shared" si="3"/>
        <v>28</v>
      </c>
      <c r="AK33">
        <f t="shared" si="1"/>
        <v>64900</v>
      </c>
      <c r="AQ33">
        <f t="shared" si="0"/>
        <v>28</v>
      </c>
    </row>
    <row r="34" spans="36:43">
      <c r="AJ34">
        <f t="shared" si="3"/>
        <v>29</v>
      </c>
      <c r="AK34">
        <f t="shared" si="1"/>
        <v>71500</v>
      </c>
      <c r="AQ34">
        <f t="shared" si="0"/>
        <v>29</v>
      </c>
    </row>
    <row r="35" spans="36:43">
      <c r="AJ35">
        <f t="shared" si="3"/>
        <v>30</v>
      </c>
      <c r="AK35">
        <f t="shared" si="1"/>
        <v>78700</v>
      </c>
      <c r="AQ35">
        <f t="shared" si="0"/>
        <v>30</v>
      </c>
    </row>
    <row r="36" spans="36:43">
      <c r="AJ36">
        <f t="shared" si="3"/>
        <v>31</v>
      </c>
      <c r="AK36">
        <f t="shared" si="1"/>
        <v>86600</v>
      </c>
      <c r="AQ36">
        <f t="shared" si="0"/>
        <v>31</v>
      </c>
    </row>
  </sheetData>
  <sheetProtection sheet="1" objects="1" scenarios="1" selectLockedCells="1"/>
  <mergeCells count="2">
    <mergeCell ref="B1:AH1"/>
    <mergeCell ref="B12:R12"/>
  </mergeCells>
  <phoneticPr fontId="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C4:AN1048576"/>
  <sheetViews>
    <sheetView workbookViewId="0">
      <selection activeCell="F76" sqref="F76"/>
    </sheetView>
  </sheetViews>
  <sheetFormatPr defaultRowHeight="15"/>
  <cols>
    <col min="3" max="3" width="67.140625" bestFit="1" customWidth="1"/>
    <col min="23" max="23" width="12.5703125" bestFit="1" customWidth="1"/>
    <col min="26" max="27" width="9.140625" style="57"/>
  </cols>
  <sheetData>
    <row r="4" spans="3:40">
      <c r="C4" t="s">
        <v>561</v>
      </c>
      <c r="G4" t="s">
        <v>595</v>
      </c>
      <c r="M4" t="s">
        <v>596</v>
      </c>
      <c r="Q4" t="s">
        <v>601</v>
      </c>
      <c r="T4" t="s">
        <v>602</v>
      </c>
      <c r="W4" t="s">
        <v>607</v>
      </c>
      <c r="AB4" t="s">
        <v>608</v>
      </c>
      <c r="AF4" t="s">
        <v>609</v>
      </c>
      <c r="AJ4" t="s">
        <v>610</v>
      </c>
      <c r="AN4" t="s">
        <v>611</v>
      </c>
    </row>
    <row r="5" spans="3:40">
      <c r="C5" t="s">
        <v>562</v>
      </c>
      <c r="G5">
        <v>275</v>
      </c>
      <c r="M5" t="s">
        <v>597</v>
      </c>
      <c r="Q5" s="4">
        <v>0.5</v>
      </c>
      <c r="T5" t="s">
        <v>603</v>
      </c>
      <c r="W5" t="s">
        <v>38</v>
      </c>
      <c r="AB5" t="s">
        <v>38</v>
      </c>
      <c r="AJ5" t="s">
        <v>628</v>
      </c>
      <c r="AN5" t="s">
        <v>629</v>
      </c>
    </row>
    <row r="6" spans="3:40">
      <c r="C6" s="57" t="s">
        <v>563</v>
      </c>
      <c r="G6">
        <v>325</v>
      </c>
      <c r="M6" s="57" t="s">
        <v>598</v>
      </c>
      <c r="Q6" s="4">
        <v>1</v>
      </c>
      <c r="T6" t="s">
        <v>604</v>
      </c>
      <c r="W6" t="s">
        <v>638</v>
      </c>
      <c r="X6">
        <v>0.5</v>
      </c>
      <c r="Y6">
        <v>0.55000000000000004</v>
      </c>
      <c r="AB6">
        <v>0.5</v>
      </c>
      <c r="AJ6" t="s">
        <v>612</v>
      </c>
      <c r="AN6" s="57" t="s">
        <v>630</v>
      </c>
    </row>
    <row r="7" spans="3:40">
      <c r="C7" s="57" t="s">
        <v>564</v>
      </c>
      <c r="G7">
        <v>450</v>
      </c>
      <c r="M7" s="57" t="s">
        <v>599</v>
      </c>
      <c r="Q7" s="4">
        <v>3</v>
      </c>
      <c r="T7" t="s">
        <v>605</v>
      </c>
      <c r="W7" s="57" t="s">
        <v>639</v>
      </c>
      <c r="X7">
        <v>0.6</v>
      </c>
      <c r="Y7">
        <v>0.74</v>
      </c>
      <c r="AB7">
        <v>0.51</v>
      </c>
      <c r="AI7" s="57"/>
      <c r="AJ7" t="s">
        <v>613</v>
      </c>
      <c r="AN7" s="57" t="s">
        <v>631</v>
      </c>
    </row>
    <row r="8" spans="3:40">
      <c r="C8" s="57" t="s">
        <v>565</v>
      </c>
      <c r="G8">
        <v>550</v>
      </c>
      <c r="M8" s="57" t="s">
        <v>600</v>
      </c>
      <c r="Q8" s="4">
        <v>5</v>
      </c>
      <c r="T8" t="s">
        <v>606</v>
      </c>
      <c r="W8" t="s">
        <v>640</v>
      </c>
      <c r="X8">
        <v>0.75</v>
      </c>
      <c r="Y8">
        <v>0.89</v>
      </c>
      <c r="AB8">
        <v>0.52</v>
      </c>
      <c r="AI8" s="57"/>
      <c r="AJ8" t="s">
        <v>614</v>
      </c>
      <c r="AN8" s="57" t="s">
        <v>632</v>
      </c>
    </row>
    <row r="9" spans="3:40">
      <c r="C9" s="57" t="s">
        <v>566</v>
      </c>
      <c r="G9">
        <v>650</v>
      </c>
      <c r="Q9" s="4">
        <v>7</v>
      </c>
      <c r="W9" t="s">
        <v>641</v>
      </c>
      <c r="X9">
        <v>0.9</v>
      </c>
      <c r="Y9">
        <v>1.04</v>
      </c>
      <c r="AB9">
        <v>0.53</v>
      </c>
      <c r="AI9" s="57"/>
      <c r="AJ9" t="s">
        <v>615</v>
      </c>
      <c r="AN9" s="57" t="s">
        <v>633</v>
      </c>
    </row>
    <row r="10" spans="3:40">
      <c r="C10" s="57" t="s">
        <v>567</v>
      </c>
      <c r="G10">
        <v>900</v>
      </c>
      <c r="Q10" s="4">
        <v>10</v>
      </c>
      <c r="W10" t="s">
        <v>642</v>
      </c>
      <c r="X10">
        <v>1.05</v>
      </c>
      <c r="Y10">
        <v>1.19</v>
      </c>
      <c r="AB10">
        <v>0.54</v>
      </c>
      <c r="AI10" s="57"/>
      <c r="AJ10" t="s">
        <v>616</v>
      </c>
      <c r="AN10" s="57" t="s">
        <v>635</v>
      </c>
    </row>
    <row r="11" spans="3:40">
      <c r="C11" s="57" t="s">
        <v>568</v>
      </c>
      <c r="G11">
        <v>1100</v>
      </c>
      <c r="Q11" s="4">
        <v>20</v>
      </c>
      <c r="W11" t="s">
        <v>643</v>
      </c>
      <c r="X11">
        <v>1.2</v>
      </c>
      <c r="Y11">
        <v>1.49</v>
      </c>
      <c r="AB11" s="57">
        <v>0.55000000000000004</v>
      </c>
      <c r="AI11" s="57"/>
      <c r="AJ11" t="s">
        <v>617</v>
      </c>
      <c r="AN11" s="57" t="s">
        <v>634</v>
      </c>
    </row>
    <row r="12" spans="3:40">
      <c r="C12" s="57" t="s">
        <v>569</v>
      </c>
      <c r="G12">
        <v>1500</v>
      </c>
      <c r="Q12" s="4">
        <v>31.5</v>
      </c>
      <c r="W12" t="s">
        <v>644</v>
      </c>
      <c r="X12">
        <v>1.5</v>
      </c>
      <c r="Y12">
        <v>1.79</v>
      </c>
      <c r="AB12" s="57">
        <v>0.56000000000000005</v>
      </c>
      <c r="AI12" s="57"/>
      <c r="AJ12" t="s">
        <v>618</v>
      </c>
      <c r="AN12" s="57" t="s">
        <v>636</v>
      </c>
    </row>
    <row r="13" spans="3:40">
      <c r="C13" s="57" t="s">
        <v>570</v>
      </c>
      <c r="W13" t="s">
        <v>645</v>
      </c>
      <c r="X13">
        <v>1.8</v>
      </c>
      <c r="Y13">
        <v>2.09</v>
      </c>
      <c r="AB13" s="57">
        <v>0.56999999999999995</v>
      </c>
      <c r="AI13" s="57"/>
      <c r="AJ13" t="s">
        <v>619</v>
      </c>
      <c r="AN13" s="57" t="s">
        <v>637</v>
      </c>
    </row>
    <row r="14" spans="3:40">
      <c r="C14" s="57" t="s">
        <v>571</v>
      </c>
      <c r="W14" t="s">
        <v>646</v>
      </c>
      <c r="X14">
        <v>2.1</v>
      </c>
      <c r="Y14">
        <v>2.39</v>
      </c>
      <c r="AB14" s="57">
        <v>0.57999999999999996</v>
      </c>
      <c r="AI14" s="57"/>
      <c r="AJ14" t="s">
        <v>620</v>
      </c>
    </row>
    <row r="15" spans="3:40">
      <c r="C15" s="57" t="s">
        <v>572</v>
      </c>
      <c r="W15" t="s">
        <v>656</v>
      </c>
      <c r="X15">
        <v>2.4</v>
      </c>
      <c r="Y15">
        <v>2.99</v>
      </c>
      <c r="AB15" s="57">
        <v>0.59</v>
      </c>
      <c r="AI15" s="57"/>
      <c r="AJ15" t="s">
        <v>621</v>
      </c>
    </row>
    <row r="16" spans="3:40">
      <c r="C16" s="57" t="s">
        <v>573</v>
      </c>
      <c r="W16" t="s">
        <v>657</v>
      </c>
      <c r="X16">
        <v>3</v>
      </c>
      <c r="Y16">
        <v>3.59</v>
      </c>
      <c r="AB16" s="57">
        <v>0.6</v>
      </c>
      <c r="AH16" s="152"/>
      <c r="AI16" s="57"/>
      <c r="AJ16" t="s">
        <v>622</v>
      </c>
    </row>
    <row r="17" spans="3:36">
      <c r="C17" s="57" t="s">
        <v>574</v>
      </c>
      <c r="W17" t="s">
        <v>658</v>
      </c>
      <c r="X17">
        <v>3.6</v>
      </c>
      <c r="Y17">
        <v>4.1900000000000004</v>
      </c>
      <c r="AB17" s="57">
        <v>0.61</v>
      </c>
      <c r="AH17" s="152"/>
      <c r="AI17" s="57"/>
      <c r="AJ17" t="s">
        <v>623</v>
      </c>
    </row>
    <row r="18" spans="3:36">
      <c r="C18" s="57" t="s">
        <v>575</v>
      </c>
      <c r="W18" t="s">
        <v>659</v>
      </c>
      <c r="X18">
        <v>4.2</v>
      </c>
      <c r="Y18">
        <v>4.76</v>
      </c>
      <c r="AB18" s="57">
        <v>0.62</v>
      </c>
      <c r="AH18" s="152"/>
      <c r="AI18" s="57"/>
      <c r="AJ18" t="s">
        <v>624</v>
      </c>
    </row>
    <row r="19" spans="3:36">
      <c r="C19" s="57" t="s">
        <v>576</v>
      </c>
      <c r="W19" t="s">
        <v>660</v>
      </c>
      <c r="X19">
        <v>4.8</v>
      </c>
      <c r="Y19">
        <v>5.39</v>
      </c>
      <c r="AB19" s="57">
        <v>0.63</v>
      </c>
      <c r="AH19" s="152"/>
      <c r="AI19" s="57"/>
      <c r="AJ19" t="s">
        <v>625</v>
      </c>
    </row>
    <row r="20" spans="3:36">
      <c r="C20" s="57" t="s">
        <v>577</v>
      </c>
      <c r="W20" t="s">
        <v>661</v>
      </c>
      <c r="X20">
        <v>5.4</v>
      </c>
      <c r="Y20">
        <v>6</v>
      </c>
      <c r="AB20" s="57">
        <v>0.64</v>
      </c>
      <c r="AH20" s="152"/>
      <c r="AI20" s="57"/>
      <c r="AJ20" t="s">
        <v>626</v>
      </c>
    </row>
    <row r="21" spans="3:36">
      <c r="C21" s="57" t="s">
        <v>578</v>
      </c>
      <c r="AB21" s="57">
        <v>0.65</v>
      </c>
      <c r="AH21" s="152"/>
      <c r="AI21" s="57"/>
      <c r="AJ21" t="s">
        <v>627</v>
      </c>
    </row>
    <row r="22" spans="3:36">
      <c r="C22" s="57" t="s">
        <v>579</v>
      </c>
      <c r="AB22" s="57">
        <v>0.66</v>
      </c>
      <c r="AH22" s="152"/>
    </row>
    <row r="23" spans="3:36">
      <c r="C23" s="57" t="s">
        <v>580</v>
      </c>
      <c r="AB23" s="57">
        <v>0.67</v>
      </c>
    </row>
    <row r="24" spans="3:36">
      <c r="C24" s="57" t="s">
        <v>581</v>
      </c>
      <c r="AB24" s="57">
        <v>0.68</v>
      </c>
    </row>
    <row r="25" spans="3:36">
      <c r="C25" s="57" t="s">
        <v>582</v>
      </c>
      <c r="AB25" s="57">
        <v>0.69</v>
      </c>
    </row>
    <row r="26" spans="3:36">
      <c r="C26" s="57" t="s">
        <v>583</v>
      </c>
      <c r="AB26" s="57">
        <v>0.7</v>
      </c>
    </row>
    <row r="27" spans="3:36">
      <c r="C27" s="57" t="s">
        <v>584</v>
      </c>
      <c r="AB27" s="57">
        <v>0.71</v>
      </c>
      <c r="AH27" s="152"/>
      <c r="AI27" s="152"/>
    </row>
    <row r="28" spans="3:36">
      <c r="C28" s="57" t="s">
        <v>585</v>
      </c>
      <c r="AB28" s="57">
        <v>0.72</v>
      </c>
      <c r="AH28" s="152"/>
      <c r="AI28" s="152"/>
    </row>
    <row r="29" spans="3:36">
      <c r="C29" s="57" t="s">
        <v>586</v>
      </c>
      <c r="AB29" s="57">
        <v>0.73</v>
      </c>
      <c r="AH29" s="152"/>
      <c r="AI29" s="152"/>
    </row>
    <row r="30" spans="3:36">
      <c r="C30" s="57" t="s">
        <v>587</v>
      </c>
      <c r="AB30" s="57">
        <v>0.74</v>
      </c>
      <c r="AH30" s="152"/>
      <c r="AI30" s="152"/>
    </row>
    <row r="31" spans="3:36">
      <c r="C31" s="57" t="s">
        <v>588</v>
      </c>
      <c r="AB31" s="57">
        <v>0.75</v>
      </c>
      <c r="AH31" s="152"/>
      <c r="AI31" s="152"/>
    </row>
    <row r="32" spans="3:36">
      <c r="C32" s="57" t="s">
        <v>589</v>
      </c>
      <c r="AB32" s="57">
        <v>0.76</v>
      </c>
      <c r="AH32" s="152"/>
      <c r="AI32" s="152"/>
    </row>
    <row r="33" spans="3:35">
      <c r="C33" s="57" t="s">
        <v>590</v>
      </c>
      <c r="AB33" s="57">
        <v>0.77</v>
      </c>
      <c r="AH33" s="152"/>
      <c r="AI33" s="152"/>
    </row>
    <row r="34" spans="3:35">
      <c r="C34" s="57" t="s">
        <v>591</v>
      </c>
      <c r="AB34" s="57">
        <v>0.78</v>
      </c>
      <c r="AH34" s="152"/>
      <c r="AI34" s="152"/>
    </row>
    <row r="35" spans="3:35">
      <c r="C35" s="57" t="s">
        <v>592</v>
      </c>
      <c r="AB35" s="57">
        <v>0.79</v>
      </c>
      <c r="AH35" s="152"/>
      <c r="AI35" s="152"/>
    </row>
    <row r="36" spans="3:35">
      <c r="C36" s="57" t="s">
        <v>593</v>
      </c>
      <c r="AB36" s="57">
        <v>0.8</v>
      </c>
      <c r="AH36" s="152"/>
      <c r="AI36" s="152"/>
    </row>
    <row r="37" spans="3:35">
      <c r="C37" s="57" t="s">
        <v>594</v>
      </c>
      <c r="AB37" s="57">
        <v>0.81</v>
      </c>
      <c r="AH37" s="152"/>
      <c r="AI37" s="152"/>
    </row>
    <row r="38" spans="3:35">
      <c r="AB38" s="57">
        <v>0.82</v>
      </c>
      <c r="AH38" s="152"/>
      <c r="AI38" s="152"/>
    </row>
    <row r="39" spans="3:35">
      <c r="AB39" s="57">
        <v>0.83</v>
      </c>
      <c r="AH39" s="152"/>
      <c r="AI39" s="152"/>
    </row>
    <row r="40" spans="3:35">
      <c r="AB40" s="57">
        <v>0.84</v>
      </c>
      <c r="AH40" s="152"/>
      <c r="AI40" s="152"/>
    </row>
    <row r="41" spans="3:35">
      <c r="D41" t="s">
        <v>662</v>
      </c>
      <c r="F41" s="57" t="s">
        <v>663</v>
      </c>
      <c r="G41" s="57"/>
      <c r="AB41" s="57">
        <v>0.85</v>
      </c>
      <c r="AH41" s="152"/>
      <c r="AI41" s="152"/>
    </row>
    <row r="42" spans="3:35">
      <c r="D42" t="s">
        <v>14</v>
      </c>
      <c r="E42" t="s">
        <v>21</v>
      </c>
      <c r="F42" s="57" t="s">
        <v>14</v>
      </c>
      <c r="G42" s="57" t="s">
        <v>21</v>
      </c>
      <c r="AB42" s="57">
        <v>0.86</v>
      </c>
      <c r="AH42" s="152"/>
      <c r="AI42" s="152"/>
    </row>
    <row r="43" spans="3:35">
      <c r="C43" t="str">
        <f t="shared" ref="C43:C75" si="0">CONCATENATE($G$5, C5)</f>
        <v>275ILOOP gain mb = EEPROM; VLOOP gain mb = EEPROM, FSW = EEPROM</v>
      </c>
      <c r="F43" t="s">
        <v>248</v>
      </c>
      <c r="AB43" s="57">
        <v>0.87</v>
      </c>
    </row>
    <row r="44" spans="3:35">
      <c r="C44" s="57" t="str">
        <f t="shared" si="0"/>
        <v>275ILOOP gain mb = EEPROM, VLOOP gain mb = EEPROM</v>
      </c>
      <c r="F44">
        <v>0</v>
      </c>
      <c r="AB44" s="57">
        <v>0.88</v>
      </c>
    </row>
    <row r="45" spans="3:35">
      <c r="C45" s="57" t="str">
        <f t="shared" si="0"/>
        <v>275ILOOP gain mb = 2, VLOOP gain mb = 0.5</v>
      </c>
      <c r="F45">
        <v>1</v>
      </c>
      <c r="AB45" s="57">
        <v>0.89</v>
      </c>
    </row>
    <row r="46" spans="3:35">
      <c r="C46" s="57" t="str">
        <f t="shared" si="0"/>
        <v>275ILOOP gain mb = 2, VLOOP gain mb = 1</v>
      </c>
      <c r="F46">
        <v>2</v>
      </c>
      <c r="AB46" s="57">
        <v>0.9</v>
      </c>
    </row>
    <row r="47" spans="3:35">
      <c r="C47" s="57" t="str">
        <f t="shared" si="0"/>
        <v>275ILOOP gain mb = 2, VLOOP gain mb = 2</v>
      </c>
      <c r="F47">
        <v>3</v>
      </c>
      <c r="AB47" s="57">
        <v>0.91</v>
      </c>
    </row>
    <row r="48" spans="3:35">
      <c r="C48" s="57" t="str">
        <f t="shared" si="0"/>
        <v>275ILOOP gain mb = 2, VLOOP gain mb = 4</v>
      </c>
      <c r="F48">
        <v>4</v>
      </c>
      <c r="AB48" s="57">
        <v>0.92</v>
      </c>
    </row>
    <row r="49" spans="3:28">
      <c r="C49" s="57" t="str">
        <f t="shared" si="0"/>
        <v>275ILOOP gain mb = 2, VLOOP gain mb = 8</v>
      </c>
      <c r="F49">
        <v>5</v>
      </c>
      <c r="AB49" s="57">
        <v>0.93</v>
      </c>
    </row>
    <row r="50" spans="3:28">
      <c r="C50" s="57" t="str">
        <f t="shared" si="0"/>
        <v>275ILOOP gain mb = 3, VLOOP gain mb = 0.5</v>
      </c>
      <c r="F50">
        <v>6</v>
      </c>
      <c r="AB50" s="57">
        <v>0.94</v>
      </c>
    </row>
    <row r="51" spans="3:28">
      <c r="C51" s="57" t="str">
        <f t="shared" si="0"/>
        <v>275ILOOP gain mb = 3, VLOOP gain mb = 1</v>
      </c>
      <c r="F51">
        <v>0</v>
      </c>
      <c r="AB51" s="57">
        <v>0.95</v>
      </c>
    </row>
    <row r="52" spans="3:28">
      <c r="C52" s="57" t="str">
        <f t="shared" si="0"/>
        <v>275ILOOP gain mb = 3, VLOOP gain mb = 2</v>
      </c>
      <c r="F52">
        <v>1</v>
      </c>
      <c r="AB52" s="57">
        <v>0.96</v>
      </c>
    </row>
    <row r="53" spans="3:28">
      <c r="C53" s="57" t="str">
        <f t="shared" si="0"/>
        <v>275ILOOP gain mb = 3, VLOOP gain mb = 4</v>
      </c>
      <c r="F53">
        <v>2</v>
      </c>
      <c r="AB53" s="57">
        <v>0.97</v>
      </c>
    </row>
    <row r="54" spans="3:28">
      <c r="C54" s="57" t="str">
        <f t="shared" si="0"/>
        <v>275ILOOP gain mb = 3, VLOOP gain mb = 8</v>
      </c>
      <c r="F54">
        <v>3</v>
      </c>
      <c r="AB54" s="57">
        <v>0.98</v>
      </c>
    </row>
    <row r="55" spans="3:28">
      <c r="C55" s="57" t="str">
        <f t="shared" si="0"/>
        <v>275ILOOP gain mb = 4, VLOOP gain mb = 0.5</v>
      </c>
      <c r="F55">
        <v>11</v>
      </c>
      <c r="AB55" s="57">
        <v>0.99</v>
      </c>
    </row>
    <row r="56" spans="3:28">
      <c r="C56" s="57" t="str">
        <f t="shared" si="0"/>
        <v>275ILOOP gain mb = 4, VLOOP gain mb = 1</v>
      </c>
      <c r="F56">
        <v>4</v>
      </c>
      <c r="AB56" s="57">
        <v>1</v>
      </c>
    </row>
    <row r="57" spans="3:28">
      <c r="C57" s="57" t="str">
        <f t="shared" si="0"/>
        <v>275ILOOP gain mb = 4, VLOOP gain mb = 2</v>
      </c>
      <c r="F57">
        <v>5</v>
      </c>
      <c r="AB57" s="57">
        <v>1.01</v>
      </c>
    </row>
    <row r="58" spans="3:28">
      <c r="C58" s="57" t="str">
        <f t="shared" si="0"/>
        <v>275ILOOP gain mb = 4, VLOOP gain mb = 4</v>
      </c>
      <c r="F58">
        <v>6</v>
      </c>
      <c r="AB58" s="57">
        <v>1.02</v>
      </c>
    </row>
    <row r="59" spans="3:28">
      <c r="C59" s="57" t="str">
        <f t="shared" si="0"/>
        <v>275ILOOP gain mb = 4, VLOOP gain mb = 8</v>
      </c>
      <c r="F59">
        <v>7</v>
      </c>
      <c r="AB59" s="57">
        <v>1.03</v>
      </c>
    </row>
    <row r="60" spans="3:28">
      <c r="C60" s="57" t="str">
        <f t="shared" si="0"/>
        <v>275ILOOP gain mb = 5, VLOOP gain mb = 0.5</v>
      </c>
      <c r="F60">
        <v>0</v>
      </c>
      <c r="AB60" s="57">
        <v>1.04</v>
      </c>
    </row>
    <row r="61" spans="3:28">
      <c r="C61" s="57" t="str">
        <f t="shared" si="0"/>
        <v>275ILOOP gain mb = 5, VLOOP gain mb = 1</v>
      </c>
      <c r="F61">
        <v>8</v>
      </c>
      <c r="AB61" s="57">
        <v>1.05</v>
      </c>
    </row>
    <row r="62" spans="3:28">
      <c r="C62" s="57" t="str">
        <f t="shared" si="0"/>
        <v>275ILOOP gain mb = 5, VLOOP gain mb = 2</v>
      </c>
      <c r="F62">
        <v>9</v>
      </c>
      <c r="AB62" s="57">
        <v>1.06</v>
      </c>
    </row>
    <row r="63" spans="3:28">
      <c r="C63" s="57" t="str">
        <f t="shared" si="0"/>
        <v>275ILOOP gain mb = 5, VLOOP gain mb = 4</v>
      </c>
      <c r="F63">
        <v>10</v>
      </c>
      <c r="AB63" s="57">
        <v>1.07</v>
      </c>
    </row>
    <row r="64" spans="3:28">
      <c r="C64" s="57" t="str">
        <f t="shared" si="0"/>
        <v>275ILOOP gain mb = 5, VLOOP gain mb = 8</v>
      </c>
      <c r="F64">
        <v>11</v>
      </c>
      <c r="AB64" s="57">
        <v>1.08</v>
      </c>
    </row>
    <row r="65" spans="3:28">
      <c r="C65" s="57" t="str">
        <f t="shared" si="0"/>
        <v>275ILOOP gain mb = 6, VLOOP gain mb = 0.5</v>
      </c>
      <c r="F65">
        <v>5</v>
      </c>
      <c r="AB65" s="57">
        <v>1.0900000000000001</v>
      </c>
    </row>
    <row r="66" spans="3:28">
      <c r="C66" s="57" t="str">
        <f t="shared" si="0"/>
        <v>275ILOOP gain mb = 6, VLOOP gain mb = 1</v>
      </c>
      <c r="F66">
        <v>12</v>
      </c>
      <c r="AB66" s="57">
        <v>1.1000000000000001</v>
      </c>
    </row>
    <row r="67" spans="3:28">
      <c r="C67" s="57" t="str">
        <f t="shared" si="0"/>
        <v>275ILOOP gain mb = 6, VLOOP gain mb = 2</v>
      </c>
      <c r="F67">
        <v>13</v>
      </c>
      <c r="AB67" s="57">
        <v>1.1100000000000001</v>
      </c>
    </row>
    <row r="68" spans="3:28">
      <c r="C68" s="57" t="str">
        <f t="shared" si="0"/>
        <v>275ILOOP gain mb = 6, VLOOP gain mb = 4</v>
      </c>
      <c r="F68">
        <v>14</v>
      </c>
      <c r="AB68" s="57">
        <v>1.1200000000000001</v>
      </c>
    </row>
    <row r="69" spans="3:28">
      <c r="C69" s="57" t="str">
        <f t="shared" si="0"/>
        <v>275ILOOP gain mb = 6, VLOOP gain mb = 8</v>
      </c>
      <c r="F69">
        <v>15</v>
      </c>
      <c r="AB69" s="57">
        <v>1.1299999999999999</v>
      </c>
    </row>
    <row r="70" spans="3:28">
      <c r="C70" s="57" t="str">
        <f t="shared" si="0"/>
        <v>275ILOOP gain mb = 7, VLOOP gain mb = 0.5</v>
      </c>
      <c r="F70">
        <v>10</v>
      </c>
      <c r="AB70" s="57">
        <v>1.1399999999999999</v>
      </c>
    </row>
    <row r="71" spans="3:28">
      <c r="C71" s="57" t="str">
        <f t="shared" si="0"/>
        <v>275ILOOP gain mb = 7, VLOOP gain mb = 1</v>
      </c>
      <c r="F71">
        <v>11</v>
      </c>
      <c r="AB71" s="57">
        <v>1.1499999999999999</v>
      </c>
    </row>
    <row r="72" spans="3:28">
      <c r="C72" s="57" t="str">
        <f t="shared" si="0"/>
        <v>275ILOOP gain mb = 7, VLOOP gain mb = 2</v>
      </c>
      <c r="F72">
        <v>12</v>
      </c>
      <c r="AB72" s="57">
        <v>1.1599999999999999</v>
      </c>
    </row>
    <row r="73" spans="3:28">
      <c r="C73" s="57" t="str">
        <f t="shared" si="0"/>
        <v>275ILOOP gain mb = 7, VLOOP gain mb = 4</v>
      </c>
      <c r="F73">
        <v>13</v>
      </c>
      <c r="AB73" s="57">
        <v>1.17</v>
      </c>
    </row>
    <row r="74" spans="3:28">
      <c r="C74" s="57" t="str">
        <f t="shared" si="0"/>
        <v>275ILOOP gain mb = 7, VLOOP gain mb = 8</v>
      </c>
      <c r="F74">
        <v>14</v>
      </c>
      <c r="AB74" s="57">
        <v>1.18</v>
      </c>
    </row>
    <row r="75" spans="3:28">
      <c r="C75" s="57" t="str">
        <f t="shared" si="0"/>
        <v>275ILOOP gain mb = 10, VLOOP gain mb = 2</v>
      </c>
      <c r="F75">
        <v>15</v>
      </c>
      <c r="AB75" s="57">
        <v>1.19</v>
      </c>
    </row>
    <row r="76" spans="3:28">
      <c r="C76" s="57" t="str">
        <f t="shared" ref="C76:C108" si="1">CONCATENATE($G$6, C5)</f>
        <v>325ILOOP gain mb = EEPROM; VLOOP gain mb = EEPROM, FSW = EEPROM</v>
      </c>
      <c r="AB76" s="57">
        <v>1.2</v>
      </c>
    </row>
    <row r="77" spans="3:28">
      <c r="C77" s="57" t="str">
        <f t="shared" si="1"/>
        <v>325ILOOP gain mb = EEPROM, VLOOP gain mb = EEPROM</v>
      </c>
      <c r="AB77">
        <v>1.22</v>
      </c>
    </row>
    <row r="78" spans="3:28">
      <c r="C78" s="57" t="str">
        <f t="shared" si="1"/>
        <v>325ILOOP gain mb = 2, VLOOP gain mb = 0.5</v>
      </c>
      <c r="AB78">
        <v>1.24</v>
      </c>
    </row>
    <row r="79" spans="3:28">
      <c r="C79" s="57" t="str">
        <f t="shared" si="1"/>
        <v>325ILOOP gain mb = 2, VLOOP gain mb = 1</v>
      </c>
      <c r="AB79">
        <v>1.26</v>
      </c>
    </row>
    <row r="80" spans="3:28">
      <c r="C80" s="57" t="str">
        <f t="shared" si="1"/>
        <v>325ILOOP gain mb = 2, VLOOP gain mb = 2</v>
      </c>
      <c r="AB80">
        <v>1.28</v>
      </c>
    </row>
    <row r="81" spans="3:28">
      <c r="C81" s="57" t="str">
        <f t="shared" si="1"/>
        <v>325ILOOP gain mb = 2, VLOOP gain mb = 4</v>
      </c>
      <c r="AB81" s="57">
        <v>1.3</v>
      </c>
    </row>
    <row r="82" spans="3:28">
      <c r="C82" s="57" t="str">
        <f t="shared" si="1"/>
        <v>325ILOOP gain mb = 2, VLOOP gain mb = 8</v>
      </c>
      <c r="AB82" s="57">
        <v>1.32</v>
      </c>
    </row>
    <row r="83" spans="3:28">
      <c r="C83" s="57" t="str">
        <f t="shared" si="1"/>
        <v>325ILOOP gain mb = 3, VLOOP gain mb = 0.5</v>
      </c>
      <c r="AB83" s="57">
        <v>1.34</v>
      </c>
    </row>
    <row r="84" spans="3:28">
      <c r="C84" s="57" t="str">
        <f t="shared" si="1"/>
        <v>325ILOOP gain mb = 3, VLOOP gain mb = 1</v>
      </c>
      <c r="AB84" s="57">
        <v>1.36</v>
      </c>
    </row>
    <row r="85" spans="3:28">
      <c r="C85" s="57" t="str">
        <f t="shared" si="1"/>
        <v>325ILOOP gain mb = 3, VLOOP gain mb = 2</v>
      </c>
      <c r="AB85" s="57">
        <v>1.38</v>
      </c>
    </row>
    <row r="86" spans="3:28">
      <c r="C86" s="57" t="str">
        <f t="shared" si="1"/>
        <v>325ILOOP gain mb = 3, VLOOP gain mb = 4</v>
      </c>
      <c r="AB86" s="57">
        <v>1.4</v>
      </c>
    </row>
    <row r="87" spans="3:28">
      <c r="C87" s="57" t="str">
        <f t="shared" si="1"/>
        <v>325ILOOP gain mb = 3, VLOOP gain mb = 8</v>
      </c>
      <c r="AB87" s="57">
        <v>1.42</v>
      </c>
    </row>
    <row r="88" spans="3:28">
      <c r="C88" s="57" t="str">
        <f t="shared" si="1"/>
        <v>325ILOOP gain mb = 4, VLOOP gain mb = 0.5</v>
      </c>
      <c r="AB88" s="57">
        <v>1.44</v>
      </c>
    </row>
    <row r="89" spans="3:28">
      <c r="C89" s="57" t="str">
        <f t="shared" si="1"/>
        <v>325ILOOP gain mb = 4, VLOOP gain mb = 1</v>
      </c>
      <c r="AB89" s="57">
        <v>1.46</v>
      </c>
    </row>
    <row r="90" spans="3:28">
      <c r="C90" s="57" t="str">
        <f t="shared" si="1"/>
        <v>325ILOOP gain mb = 4, VLOOP gain mb = 2</v>
      </c>
      <c r="AB90" s="57">
        <v>1.48</v>
      </c>
    </row>
    <row r="91" spans="3:28">
      <c r="C91" s="57" t="str">
        <f t="shared" si="1"/>
        <v>325ILOOP gain mb = 4, VLOOP gain mb = 4</v>
      </c>
      <c r="AB91" s="57">
        <v>1.5</v>
      </c>
    </row>
    <row r="92" spans="3:28">
      <c r="C92" s="57" t="str">
        <f t="shared" si="1"/>
        <v>325ILOOP gain mb = 4, VLOOP gain mb = 8</v>
      </c>
      <c r="AB92" s="57">
        <v>1.52</v>
      </c>
    </row>
    <row r="93" spans="3:28">
      <c r="C93" s="57" t="str">
        <f t="shared" si="1"/>
        <v>325ILOOP gain mb = 5, VLOOP gain mb = 0.5</v>
      </c>
      <c r="AB93" s="57">
        <v>1.54</v>
      </c>
    </row>
    <row r="94" spans="3:28">
      <c r="C94" s="57" t="str">
        <f t="shared" si="1"/>
        <v>325ILOOP gain mb = 5, VLOOP gain mb = 1</v>
      </c>
      <c r="AB94" s="57">
        <v>1.56</v>
      </c>
    </row>
    <row r="95" spans="3:28">
      <c r="C95" s="57" t="str">
        <f t="shared" si="1"/>
        <v>325ILOOP gain mb = 5, VLOOP gain mb = 2</v>
      </c>
      <c r="AB95" s="57">
        <v>1.58</v>
      </c>
    </row>
    <row r="96" spans="3:28">
      <c r="C96" s="57" t="str">
        <f t="shared" si="1"/>
        <v>325ILOOP gain mb = 5, VLOOP gain mb = 4</v>
      </c>
      <c r="AB96" s="57">
        <v>1.6</v>
      </c>
    </row>
    <row r="97" spans="3:28">
      <c r="C97" s="57" t="str">
        <f t="shared" si="1"/>
        <v>325ILOOP gain mb = 5, VLOOP gain mb = 8</v>
      </c>
      <c r="AB97" s="57">
        <v>1.62</v>
      </c>
    </row>
    <row r="98" spans="3:28">
      <c r="C98" s="57" t="str">
        <f t="shared" si="1"/>
        <v>325ILOOP gain mb = 6, VLOOP gain mb = 0.5</v>
      </c>
      <c r="AB98" s="57">
        <v>1.64</v>
      </c>
    </row>
    <row r="99" spans="3:28">
      <c r="C99" s="57" t="str">
        <f t="shared" si="1"/>
        <v>325ILOOP gain mb = 6, VLOOP gain mb = 1</v>
      </c>
      <c r="AB99" s="57">
        <v>1.66</v>
      </c>
    </row>
    <row r="100" spans="3:28">
      <c r="C100" s="57" t="str">
        <f t="shared" si="1"/>
        <v>325ILOOP gain mb = 6, VLOOP gain mb = 2</v>
      </c>
      <c r="AB100" s="57">
        <v>1.68</v>
      </c>
    </row>
    <row r="101" spans="3:28">
      <c r="C101" s="57" t="str">
        <f t="shared" si="1"/>
        <v>325ILOOP gain mb = 6, VLOOP gain mb = 4</v>
      </c>
      <c r="AB101" s="57">
        <v>1.7</v>
      </c>
    </row>
    <row r="102" spans="3:28">
      <c r="C102" s="57" t="str">
        <f t="shared" si="1"/>
        <v>325ILOOP gain mb = 6, VLOOP gain mb = 8</v>
      </c>
      <c r="AB102" s="57">
        <v>1.72</v>
      </c>
    </row>
    <row r="103" spans="3:28">
      <c r="C103" s="57" t="str">
        <f t="shared" si="1"/>
        <v>325ILOOP gain mb = 7, VLOOP gain mb = 0.5</v>
      </c>
      <c r="AB103" s="57">
        <v>1.74</v>
      </c>
    </row>
    <row r="104" spans="3:28">
      <c r="C104" s="57" t="str">
        <f t="shared" si="1"/>
        <v>325ILOOP gain mb = 7, VLOOP gain mb = 1</v>
      </c>
      <c r="AB104" s="57">
        <v>1.76</v>
      </c>
    </row>
    <row r="105" spans="3:28">
      <c r="C105" s="57" t="str">
        <f t="shared" si="1"/>
        <v>325ILOOP gain mb = 7, VLOOP gain mb = 2</v>
      </c>
      <c r="AB105" s="57">
        <v>1.78</v>
      </c>
    </row>
    <row r="106" spans="3:28">
      <c r="C106" s="57" t="str">
        <f t="shared" si="1"/>
        <v>325ILOOP gain mb = 7, VLOOP gain mb = 4</v>
      </c>
      <c r="AB106" s="57">
        <v>1.8</v>
      </c>
    </row>
    <row r="107" spans="3:28">
      <c r="C107" s="57" t="str">
        <f t="shared" si="1"/>
        <v>325ILOOP gain mb = 7, VLOOP gain mb = 8</v>
      </c>
      <c r="AB107" s="57">
        <v>1.82</v>
      </c>
    </row>
    <row r="108" spans="3:28">
      <c r="C108" s="57" t="str">
        <f t="shared" si="1"/>
        <v>325ILOOP gain mb = 10, VLOOP gain mb = 2</v>
      </c>
      <c r="AB108" s="57">
        <v>1.84</v>
      </c>
    </row>
    <row r="109" spans="3:28">
      <c r="C109" s="57" t="str">
        <f t="shared" ref="C109:C141" si="2">CONCATENATE($G$7, C5)</f>
        <v>450ILOOP gain mb = EEPROM; VLOOP gain mb = EEPROM, FSW = EEPROM</v>
      </c>
      <c r="AB109" s="57">
        <v>1.86</v>
      </c>
    </row>
    <row r="110" spans="3:28">
      <c r="C110" s="57" t="str">
        <f t="shared" si="2"/>
        <v>450ILOOP gain mb = EEPROM, VLOOP gain mb = EEPROM</v>
      </c>
      <c r="AB110" s="57">
        <v>1.88</v>
      </c>
    </row>
    <row r="111" spans="3:28">
      <c r="C111" s="57" t="str">
        <f t="shared" si="2"/>
        <v>450ILOOP gain mb = 2, VLOOP gain mb = 0.5</v>
      </c>
      <c r="AB111" s="57">
        <v>1.9</v>
      </c>
    </row>
    <row r="112" spans="3:28">
      <c r="C112" s="57" t="str">
        <f t="shared" si="2"/>
        <v>450ILOOP gain mb = 2, VLOOP gain mb = 1</v>
      </c>
      <c r="AB112" s="57">
        <v>1.92</v>
      </c>
    </row>
    <row r="113" spans="3:28">
      <c r="C113" s="57" t="str">
        <f t="shared" si="2"/>
        <v>450ILOOP gain mb = 2, VLOOP gain mb = 2</v>
      </c>
      <c r="AB113" s="57">
        <v>1.94</v>
      </c>
    </row>
    <row r="114" spans="3:28">
      <c r="C114" s="57" t="str">
        <f t="shared" si="2"/>
        <v>450ILOOP gain mb = 2, VLOOP gain mb = 4</v>
      </c>
      <c r="AB114" s="57">
        <v>1.96</v>
      </c>
    </row>
    <row r="115" spans="3:28">
      <c r="C115" s="57" t="str">
        <f t="shared" si="2"/>
        <v>450ILOOP gain mb = 2, VLOOP gain mb = 8</v>
      </c>
      <c r="AB115" s="57">
        <v>1.98</v>
      </c>
    </row>
    <row r="116" spans="3:28">
      <c r="C116" s="57" t="str">
        <f t="shared" si="2"/>
        <v>450ILOOP gain mb = 3, VLOOP gain mb = 0.5</v>
      </c>
      <c r="AB116" s="57">
        <v>2</v>
      </c>
    </row>
    <row r="117" spans="3:28">
      <c r="C117" s="57" t="str">
        <f t="shared" si="2"/>
        <v>450ILOOP gain mb = 3, VLOOP gain mb = 1</v>
      </c>
      <c r="AB117" s="57">
        <v>2.02</v>
      </c>
    </row>
    <row r="118" spans="3:28">
      <c r="C118" s="57" t="str">
        <f t="shared" si="2"/>
        <v>450ILOOP gain mb = 3, VLOOP gain mb = 2</v>
      </c>
      <c r="AB118" s="57">
        <v>2.04</v>
      </c>
    </row>
    <row r="119" spans="3:28">
      <c r="C119" s="57" t="str">
        <f t="shared" si="2"/>
        <v>450ILOOP gain mb = 3, VLOOP gain mb = 4</v>
      </c>
      <c r="AB119" s="57">
        <v>2.06</v>
      </c>
    </row>
    <row r="120" spans="3:28">
      <c r="C120" s="57" t="str">
        <f t="shared" si="2"/>
        <v>450ILOOP gain mb = 3, VLOOP gain mb = 8</v>
      </c>
      <c r="AB120" s="57">
        <v>2.08</v>
      </c>
    </row>
    <row r="121" spans="3:28">
      <c r="C121" s="57" t="str">
        <f t="shared" si="2"/>
        <v>450ILOOP gain mb = 4, VLOOP gain mb = 0.5</v>
      </c>
      <c r="AB121" s="57">
        <v>2.1</v>
      </c>
    </row>
    <row r="122" spans="3:28">
      <c r="C122" s="57" t="str">
        <f t="shared" si="2"/>
        <v>450ILOOP gain mb = 4, VLOOP gain mb = 1</v>
      </c>
      <c r="AB122" s="57">
        <v>2.12</v>
      </c>
    </row>
    <row r="123" spans="3:28">
      <c r="C123" s="57" t="str">
        <f t="shared" si="2"/>
        <v>450ILOOP gain mb = 4, VLOOP gain mb = 2</v>
      </c>
      <c r="AB123" s="57">
        <v>2.14</v>
      </c>
    </row>
    <row r="124" spans="3:28">
      <c r="C124" s="57" t="str">
        <f t="shared" si="2"/>
        <v>450ILOOP gain mb = 4, VLOOP gain mb = 4</v>
      </c>
      <c r="AB124" s="57">
        <v>2.16</v>
      </c>
    </row>
    <row r="125" spans="3:28">
      <c r="C125" s="57" t="str">
        <f t="shared" si="2"/>
        <v>450ILOOP gain mb = 4, VLOOP gain mb = 8</v>
      </c>
      <c r="AB125" s="57">
        <v>2.1800000000000002</v>
      </c>
    </row>
    <row r="126" spans="3:28">
      <c r="C126" s="57" t="str">
        <f t="shared" si="2"/>
        <v>450ILOOP gain mb = 5, VLOOP gain mb = 0.5</v>
      </c>
      <c r="AB126" s="57">
        <v>2.2000000000000002</v>
      </c>
    </row>
    <row r="127" spans="3:28">
      <c r="C127" s="57" t="str">
        <f t="shared" si="2"/>
        <v>450ILOOP gain mb = 5, VLOOP gain mb = 1</v>
      </c>
      <c r="AB127" s="57">
        <v>2.2200000000000002</v>
      </c>
    </row>
    <row r="128" spans="3:28">
      <c r="C128" s="57" t="str">
        <f t="shared" si="2"/>
        <v>450ILOOP gain mb = 5, VLOOP gain mb = 2</v>
      </c>
      <c r="AB128" s="57">
        <v>2.2400000000000002</v>
      </c>
    </row>
    <row r="129" spans="3:28">
      <c r="C129" s="57" t="str">
        <f t="shared" si="2"/>
        <v>450ILOOP gain mb = 5, VLOOP gain mb = 4</v>
      </c>
      <c r="AB129" s="57">
        <v>2.2599999999999998</v>
      </c>
    </row>
    <row r="130" spans="3:28">
      <c r="C130" s="57" t="str">
        <f t="shared" si="2"/>
        <v>450ILOOP gain mb = 5, VLOOP gain mb = 8</v>
      </c>
      <c r="AB130" s="57">
        <v>2.2799999999999998</v>
      </c>
    </row>
    <row r="131" spans="3:28">
      <c r="C131" s="57" t="str">
        <f t="shared" si="2"/>
        <v>450ILOOP gain mb = 6, VLOOP gain mb = 0.5</v>
      </c>
      <c r="AB131" s="57">
        <v>2.2999999999999998</v>
      </c>
    </row>
    <row r="132" spans="3:28">
      <c r="C132" s="57" t="str">
        <f t="shared" si="2"/>
        <v>450ILOOP gain mb = 6, VLOOP gain mb = 1</v>
      </c>
      <c r="AB132" s="57">
        <v>2.3199999999999998</v>
      </c>
    </row>
    <row r="133" spans="3:28">
      <c r="C133" s="57" t="str">
        <f t="shared" si="2"/>
        <v>450ILOOP gain mb = 6, VLOOP gain mb = 2</v>
      </c>
      <c r="AB133" s="57">
        <v>2.34</v>
      </c>
    </row>
    <row r="134" spans="3:28">
      <c r="C134" s="57" t="str">
        <f t="shared" si="2"/>
        <v>450ILOOP gain mb = 6, VLOOP gain mb = 4</v>
      </c>
      <c r="AB134" s="57">
        <v>2.36</v>
      </c>
    </row>
    <row r="135" spans="3:28">
      <c r="C135" s="57" t="str">
        <f t="shared" si="2"/>
        <v>450ILOOP gain mb = 6, VLOOP gain mb = 8</v>
      </c>
      <c r="AB135" s="57">
        <v>2.38</v>
      </c>
    </row>
    <row r="136" spans="3:28">
      <c r="C136" s="57" t="str">
        <f t="shared" si="2"/>
        <v>450ILOOP gain mb = 7, VLOOP gain mb = 0.5</v>
      </c>
      <c r="AB136" s="57">
        <v>2.4</v>
      </c>
    </row>
    <row r="137" spans="3:28">
      <c r="C137" s="57" t="str">
        <f t="shared" si="2"/>
        <v>450ILOOP gain mb = 7, VLOOP gain mb = 1</v>
      </c>
      <c r="AB137" s="57">
        <v>2.44</v>
      </c>
    </row>
    <row r="138" spans="3:28">
      <c r="C138" s="57" t="str">
        <f t="shared" si="2"/>
        <v>450ILOOP gain mb = 7, VLOOP gain mb = 2</v>
      </c>
      <c r="AB138">
        <v>2.48</v>
      </c>
    </row>
    <row r="139" spans="3:28">
      <c r="C139" s="57" t="str">
        <f t="shared" si="2"/>
        <v>450ILOOP gain mb = 7, VLOOP gain mb = 4</v>
      </c>
      <c r="AB139">
        <v>2.52</v>
      </c>
    </row>
    <row r="140" spans="3:28">
      <c r="C140" s="57" t="str">
        <f t="shared" si="2"/>
        <v>450ILOOP gain mb = 7, VLOOP gain mb = 8</v>
      </c>
      <c r="AB140" s="57">
        <v>2.56</v>
      </c>
    </row>
    <row r="141" spans="3:28">
      <c r="C141" s="57" t="str">
        <f t="shared" si="2"/>
        <v>450ILOOP gain mb = 10, VLOOP gain mb = 2</v>
      </c>
      <c r="AB141" s="57">
        <v>2.6</v>
      </c>
    </row>
    <row r="142" spans="3:28">
      <c r="C142" s="57" t="str">
        <f t="shared" ref="C142:C174" si="3">CONCATENATE($G$8, C5)</f>
        <v>550ILOOP gain mb = EEPROM; VLOOP gain mb = EEPROM, FSW = EEPROM</v>
      </c>
      <c r="AB142" s="57">
        <v>2.64</v>
      </c>
    </row>
    <row r="143" spans="3:28">
      <c r="C143" s="57" t="str">
        <f t="shared" si="3"/>
        <v>550ILOOP gain mb = EEPROM, VLOOP gain mb = EEPROM</v>
      </c>
      <c r="AB143" s="57">
        <v>2.68</v>
      </c>
    </row>
    <row r="144" spans="3:28">
      <c r="C144" s="57" t="str">
        <f t="shared" si="3"/>
        <v>550ILOOP gain mb = 2, VLOOP gain mb = 0.5</v>
      </c>
      <c r="AB144" s="57">
        <v>2.72</v>
      </c>
    </row>
    <row r="145" spans="3:28">
      <c r="C145" s="57" t="str">
        <f t="shared" si="3"/>
        <v>550ILOOP gain mb = 2, VLOOP gain mb = 1</v>
      </c>
      <c r="AB145" s="57">
        <v>2.76</v>
      </c>
    </row>
    <row r="146" spans="3:28">
      <c r="C146" s="57" t="str">
        <f t="shared" si="3"/>
        <v>550ILOOP gain mb = 2, VLOOP gain mb = 2</v>
      </c>
      <c r="AB146" s="57">
        <v>2.8</v>
      </c>
    </row>
    <row r="147" spans="3:28">
      <c r="C147" s="57" t="str">
        <f t="shared" si="3"/>
        <v>550ILOOP gain mb = 2, VLOOP gain mb = 4</v>
      </c>
      <c r="AB147" s="57">
        <v>2.84</v>
      </c>
    </row>
    <row r="148" spans="3:28">
      <c r="C148" s="57" t="str">
        <f t="shared" si="3"/>
        <v>550ILOOP gain mb = 2, VLOOP gain mb = 8</v>
      </c>
      <c r="AB148" s="57">
        <v>2.88</v>
      </c>
    </row>
    <row r="149" spans="3:28">
      <c r="C149" s="57" t="str">
        <f t="shared" si="3"/>
        <v>550ILOOP gain mb = 3, VLOOP gain mb = 0.5</v>
      </c>
      <c r="AB149" s="57">
        <v>2.92</v>
      </c>
    </row>
    <row r="150" spans="3:28">
      <c r="C150" s="57" t="str">
        <f t="shared" si="3"/>
        <v>550ILOOP gain mb = 3, VLOOP gain mb = 1</v>
      </c>
      <c r="AB150" s="57">
        <v>2.96</v>
      </c>
    </row>
    <row r="151" spans="3:28">
      <c r="C151" s="57" t="str">
        <f t="shared" si="3"/>
        <v>550ILOOP gain mb = 3, VLOOP gain mb = 2</v>
      </c>
      <c r="AB151" s="57">
        <v>3</v>
      </c>
    </row>
    <row r="152" spans="3:28">
      <c r="C152" s="57" t="str">
        <f t="shared" si="3"/>
        <v>550ILOOP gain mb = 3, VLOOP gain mb = 4</v>
      </c>
      <c r="AB152" s="57">
        <v>3.04</v>
      </c>
    </row>
    <row r="153" spans="3:28">
      <c r="C153" s="57" t="str">
        <f t="shared" si="3"/>
        <v>550ILOOP gain mb = 3, VLOOP gain mb = 8</v>
      </c>
      <c r="AB153" s="57">
        <v>3.08</v>
      </c>
    </row>
    <row r="154" spans="3:28">
      <c r="C154" s="57" t="str">
        <f t="shared" si="3"/>
        <v>550ILOOP gain mb = 4, VLOOP gain mb = 0.5</v>
      </c>
      <c r="AB154" s="57">
        <v>3.12</v>
      </c>
    </row>
    <row r="155" spans="3:28">
      <c r="C155" s="57" t="str">
        <f t="shared" si="3"/>
        <v>550ILOOP gain mb = 4, VLOOP gain mb = 1</v>
      </c>
      <c r="AB155" s="57">
        <v>3.16</v>
      </c>
    </row>
    <row r="156" spans="3:28">
      <c r="C156" s="57" t="str">
        <f t="shared" si="3"/>
        <v>550ILOOP gain mb = 4, VLOOP gain mb = 2</v>
      </c>
      <c r="AB156" s="57">
        <v>3.2</v>
      </c>
    </row>
    <row r="157" spans="3:28">
      <c r="C157" s="57" t="str">
        <f t="shared" si="3"/>
        <v>550ILOOP gain mb = 4, VLOOP gain mb = 4</v>
      </c>
      <c r="AB157" s="57">
        <v>3.24</v>
      </c>
    </row>
    <row r="158" spans="3:28">
      <c r="C158" s="57" t="str">
        <f t="shared" si="3"/>
        <v>550ILOOP gain mb = 4, VLOOP gain mb = 8</v>
      </c>
      <c r="AB158" s="57">
        <v>3.28</v>
      </c>
    </row>
    <row r="159" spans="3:28">
      <c r="C159" s="57" t="str">
        <f t="shared" si="3"/>
        <v>550ILOOP gain mb = 5, VLOOP gain mb = 0.5</v>
      </c>
      <c r="AB159" s="57">
        <v>3.32</v>
      </c>
    </row>
    <row r="160" spans="3:28">
      <c r="C160" s="57" t="str">
        <f t="shared" si="3"/>
        <v>550ILOOP gain mb = 5, VLOOP gain mb = 1</v>
      </c>
      <c r="AB160" s="57">
        <v>3.36</v>
      </c>
    </row>
    <row r="161" spans="3:28">
      <c r="C161" s="57" t="str">
        <f t="shared" si="3"/>
        <v>550ILOOP gain mb = 5, VLOOP gain mb = 2</v>
      </c>
      <c r="AB161" s="57">
        <v>3.4</v>
      </c>
    </row>
    <row r="162" spans="3:28">
      <c r="C162" s="57" t="str">
        <f t="shared" si="3"/>
        <v>550ILOOP gain mb = 5, VLOOP gain mb = 4</v>
      </c>
      <c r="AB162" s="57">
        <v>3.44</v>
      </c>
    </row>
    <row r="163" spans="3:28">
      <c r="C163" s="57" t="str">
        <f t="shared" si="3"/>
        <v>550ILOOP gain mb = 5, VLOOP gain mb = 8</v>
      </c>
      <c r="AB163" s="57">
        <v>3.48</v>
      </c>
    </row>
    <row r="164" spans="3:28">
      <c r="C164" s="57" t="str">
        <f t="shared" si="3"/>
        <v>550ILOOP gain mb = 6, VLOOP gain mb = 0.5</v>
      </c>
      <c r="AB164" s="57">
        <v>3.52</v>
      </c>
    </row>
    <row r="165" spans="3:28">
      <c r="C165" s="57" t="str">
        <f t="shared" si="3"/>
        <v>550ILOOP gain mb = 6, VLOOP gain mb = 1</v>
      </c>
      <c r="AB165" s="57">
        <v>3.56</v>
      </c>
    </row>
    <row r="166" spans="3:28">
      <c r="C166" s="57" t="str">
        <f t="shared" si="3"/>
        <v>550ILOOP gain mb = 6, VLOOP gain mb = 2</v>
      </c>
      <c r="AB166" s="57">
        <v>3.6</v>
      </c>
    </row>
    <row r="167" spans="3:28">
      <c r="C167" s="57" t="str">
        <f t="shared" si="3"/>
        <v>550ILOOP gain mb = 6, VLOOP gain mb = 4</v>
      </c>
      <c r="AB167" s="57">
        <v>3.64</v>
      </c>
    </row>
    <row r="168" spans="3:28">
      <c r="C168" s="57" t="str">
        <f t="shared" si="3"/>
        <v>550ILOOP gain mb = 6, VLOOP gain mb = 8</v>
      </c>
      <c r="AB168" s="57">
        <v>3.68</v>
      </c>
    </row>
    <row r="169" spans="3:28">
      <c r="C169" s="57" t="str">
        <f t="shared" si="3"/>
        <v>550ILOOP gain mb = 7, VLOOP gain mb = 0.5</v>
      </c>
      <c r="AB169" s="57">
        <v>3.72</v>
      </c>
    </row>
    <row r="170" spans="3:28">
      <c r="C170" s="57" t="str">
        <f t="shared" si="3"/>
        <v>550ILOOP gain mb = 7, VLOOP gain mb = 1</v>
      </c>
      <c r="AB170" s="57">
        <v>3.76</v>
      </c>
    </row>
    <row r="171" spans="3:28">
      <c r="C171" s="57" t="str">
        <f t="shared" si="3"/>
        <v>550ILOOP gain mb = 7, VLOOP gain mb = 2</v>
      </c>
      <c r="AB171" s="57">
        <v>3.8</v>
      </c>
    </row>
    <row r="172" spans="3:28">
      <c r="C172" s="57" t="str">
        <f t="shared" si="3"/>
        <v>550ILOOP gain mb = 7, VLOOP gain mb = 4</v>
      </c>
      <c r="AB172" s="57">
        <v>3.84</v>
      </c>
    </row>
    <row r="173" spans="3:28">
      <c r="C173" s="57" t="str">
        <f t="shared" si="3"/>
        <v>550ILOOP gain mb = 7, VLOOP gain mb = 8</v>
      </c>
      <c r="AB173" s="57">
        <v>3.88</v>
      </c>
    </row>
    <row r="174" spans="3:28">
      <c r="C174" s="57" t="str">
        <f t="shared" si="3"/>
        <v>550ILOOP gain mb = 10, VLOOP gain mb = 2</v>
      </c>
      <c r="AB174" s="57">
        <v>3.92</v>
      </c>
    </row>
    <row r="175" spans="3:28">
      <c r="C175" s="57" t="str">
        <f t="shared" ref="C175:C207" si="4">CONCATENATE($G$9, C5)</f>
        <v>650ILOOP gain mb = EEPROM; VLOOP gain mb = EEPROM, FSW = EEPROM</v>
      </c>
      <c r="AB175" s="57">
        <v>3.96</v>
      </c>
    </row>
    <row r="176" spans="3:28">
      <c r="C176" s="57" t="str">
        <f t="shared" si="4"/>
        <v>650ILOOP gain mb = EEPROM, VLOOP gain mb = EEPROM</v>
      </c>
      <c r="AB176" s="57">
        <v>4</v>
      </c>
    </row>
    <row r="177" spans="3:28">
      <c r="C177" s="57" t="str">
        <f t="shared" si="4"/>
        <v>650ILOOP gain mb = 2, VLOOP gain mb = 0.5</v>
      </c>
      <c r="AB177" s="57">
        <v>4.04</v>
      </c>
    </row>
    <row r="178" spans="3:28">
      <c r="C178" s="57" t="str">
        <f t="shared" si="4"/>
        <v>650ILOOP gain mb = 2, VLOOP gain mb = 1</v>
      </c>
      <c r="AB178" s="57">
        <v>4.08</v>
      </c>
    </row>
    <row r="179" spans="3:28">
      <c r="C179" s="57" t="str">
        <f t="shared" si="4"/>
        <v>650ILOOP gain mb = 2, VLOOP gain mb = 2</v>
      </c>
      <c r="AB179" s="57">
        <v>4.12</v>
      </c>
    </row>
    <row r="180" spans="3:28">
      <c r="C180" s="57" t="str">
        <f t="shared" si="4"/>
        <v>650ILOOP gain mb = 2, VLOOP gain mb = 4</v>
      </c>
      <c r="AB180" s="57">
        <v>4.16</v>
      </c>
    </row>
    <row r="181" spans="3:28">
      <c r="C181" s="57" t="str">
        <f t="shared" si="4"/>
        <v>650ILOOP gain mb = 2, VLOOP gain mb = 8</v>
      </c>
      <c r="AB181" s="57">
        <v>4.2</v>
      </c>
    </row>
    <row r="182" spans="3:28">
      <c r="C182" s="57" t="str">
        <f t="shared" si="4"/>
        <v>650ILOOP gain mb = 3, VLOOP gain mb = 0.5</v>
      </c>
      <c r="AB182" s="57">
        <v>4.24</v>
      </c>
    </row>
    <row r="183" spans="3:28">
      <c r="C183" s="57" t="str">
        <f t="shared" si="4"/>
        <v>650ILOOP gain mb = 3, VLOOP gain mb = 1</v>
      </c>
      <c r="AB183" s="57">
        <v>4.28</v>
      </c>
    </row>
    <row r="184" spans="3:28">
      <c r="C184" s="57" t="str">
        <f t="shared" si="4"/>
        <v>650ILOOP gain mb = 3, VLOOP gain mb = 2</v>
      </c>
      <c r="AB184" s="57">
        <v>4.32</v>
      </c>
    </row>
    <row r="185" spans="3:28">
      <c r="C185" s="57" t="str">
        <f t="shared" si="4"/>
        <v>650ILOOP gain mb = 3, VLOOP gain mb = 4</v>
      </c>
      <c r="AB185" s="57">
        <v>4.3600000000000003</v>
      </c>
    </row>
    <row r="186" spans="3:28">
      <c r="C186" s="57" t="str">
        <f t="shared" si="4"/>
        <v>650ILOOP gain mb = 3, VLOOP gain mb = 8</v>
      </c>
      <c r="AB186" s="57">
        <v>4.4000000000000004</v>
      </c>
    </row>
    <row r="187" spans="3:28">
      <c r="C187" s="57" t="str">
        <f t="shared" si="4"/>
        <v>650ILOOP gain mb = 4, VLOOP gain mb = 0.5</v>
      </c>
      <c r="AB187" s="57">
        <v>4.4400000000000004</v>
      </c>
    </row>
    <row r="188" spans="3:28">
      <c r="C188" s="57" t="str">
        <f t="shared" si="4"/>
        <v>650ILOOP gain mb = 4, VLOOP gain mb = 1</v>
      </c>
      <c r="AB188" s="57">
        <v>4.4800000000000004</v>
      </c>
    </row>
    <row r="189" spans="3:28">
      <c r="C189" s="57" t="str">
        <f t="shared" si="4"/>
        <v>650ILOOP gain mb = 4, VLOOP gain mb = 2</v>
      </c>
      <c r="AB189" s="57">
        <v>4.5199999999999996</v>
      </c>
    </row>
    <row r="190" spans="3:28">
      <c r="C190" s="57" t="str">
        <f t="shared" si="4"/>
        <v>650ILOOP gain mb = 4, VLOOP gain mb = 4</v>
      </c>
      <c r="AB190" s="57">
        <v>4.5599999999999996</v>
      </c>
    </row>
    <row r="191" spans="3:28">
      <c r="C191" s="57" t="str">
        <f t="shared" si="4"/>
        <v>650ILOOP gain mb = 4, VLOOP gain mb = 8</v>
      </c>
      <c r="AB191" s="57">
        <v>4.5999999999999996</v>
      </c>
    </row>
    <row r="192" spans="3:28">
      <c r="C192" s="57" t="str">
        <f t="shared" si="4"/>
        <v>650ILOOP gain mb = 5, VLOOP gain mb = 0.5</v>
      </c>
      <c r="AB192" s="57">
        <v>4.6399999999999997</v>
      </c>
    </row>
    <row r="193" spans="3:28">
      <c r="C193" s="57" t="str">
        <f t="shared" si="4"/>
        <v>650ILOOP gain mb = 5, VLOOP gain mb = 1</v>
      </c>
      <c r="AB193" s="57">
        <v>4.68</v>
      </c>
    </row>
    <row r="194" spans="3:28">
      <c r="C194" s="57" t="str">
        <f t="shared" si="4"/>
        <v>650ILOOP gain mb = 5, VLOOP gain mb = 2</v>
      </c>
      <c r="AB194" s="57">
        <v>4.72</v>
      </c>
    </row>
    <row r="195" spans="3:28">
      <c r="C195" s="57" t="str">
        <f t="shared" si="4"/>
        <v>650ILOOP gain mb = 5, VLOOP gain mb = 4</v>
      </c>
      <c r="AB195" s="57">
        <v>4.76</v>
      </c>
    </row>
    <row r="196" spans="3:28">
      <c r="C196" s="57" t="str">
        <f t="shared" si="4"/>
        <v>650ILOOP gain mb = 5, VLOOP gain mb = 8</v>
      </c>
      <c r="AB196" s="57">
        <v>4.8</v>
      </c>
    </row>
    <row r="197" spans="3:28">
      <c r="C197" s="57" t="str">
        <f t="shared" si="4"/>
        <v>650ILOOP gain mb = 6, VLOOP gain mb = 0.5</v>
      </c>
      <c r="AB197" s="57">
        <v>4.84</v>
      </c>
    </row>
    <row r="198" spans="3:28">
      <c r="C198" s="57" t="str">
        <f t="shared" si="4"/>
        <v>650ILOOP gain mb = 6, VLOOP gain mb = 1</v>
      </c>
      <c r="AB198" s="57">
        <v>4.88</v>
      </c>
    </row>
    <row r="199" spans="3:28">
      <c r="C199" s="57" t="str">
        <f t="shared" si="4"/>
        <v>650ILOOP gain mb = 6, VLOOP gain mb = 2</v>
      </c>
      <c r="AB199" s="57">
        <v>4.92</v>
      </c>
    </row>
    <row r="200" spans="3:28">
      <c r="C200" s="57" t="str">
        <f t="shared" si="4"/>
        <v>650ILOOP gain mb = 6, VLOOP gain mb = 4</v>
      </c>
      <c r="AB200" s="57">
        <v>4.96</v>
      </c>
    </row>
    <row r="201" spans="3:28">
      <c r="C201" s="57" t="str">
        <f t="shared" si="4"/>
        <v>650ILOOP gain mb = 6, VLOOP gain mb = 8</v>
      </c>
      <c r="AB201" s="57">
        <v>5</v>
      </c>
    </row>
    <row r="202" spans="3:28">
      <c r="C202" s="57" t="str">
        <f t="shared" si="4"/>
        <v>650ILOOP gain mb = 7, VLOOP gain mb = 0.5</v>
      </c>
      <c r="AB202" s="57">
        <v>5.04</v>
      </c>
    </row>
    <row r="203" spans="3:28">
      <c r="C203" s="57" t="str">
        <f t="shared" si="4"/>
        <v>650ILOOP gain mb = 7, VLOOP gain mb = 1</v>
      </c>
      <c r="AB203" s="57">
        <v>5.08</v>
      </c>
    </row>
    <row r="204" spans="3:28">
      <c r="C204" s="57" t="str">
        <f t="shared" si="4"/>
        <v>650ILOOP gain mb = 7, VLOOP gain mb = 2</v>
      </c>
      <c r="AB204" s="57">
        <v>5.12</v>
      </c>
    </row>
    <row r="205" spans="3:28">
      <c r="C205" s="57" t="str">
        <f t="shared" si="4"/>
        <v>650ILOOP gain mb = 7, VLOOP gain mb = 4</v>
      </c>
      <c r="AB205" s="57">
        <v>5.16</v>
      </c>
    </row>
    <row r="206" spans="3:28">
      <c r="C206" s="57" t="str">
        <f t="shared" si="4"/>
        <v>650ILOOP gain mb = 7, VLOOP gain mb = 8</v>
      </c>
      <c r="AB206" s="57">
        <v>5.2</v>
      </c>
    </row>
    <row r="207" spans="3:28">
      <c r="C207" s="57" t="str">
        <f t="shared" si="4"/>
        <v>650ILOOP gain mb = 10, VLOOP gain mb = 2</v>
      </c>
      <c r="AB207" s="57">
        <v>5.24</v>
      </c>
    </row>
    <row r="208" spans="3:28">
      <c r="C208" s="57" t="str">
        <f t="shared" ref="C208:C240" si="5">CONCATENATE($G$10, C5)</f>
        <v>900ILOOP gain mb = EEPROM; VLOOP gain mb = EEPROM, FSW = EEPROM</v>
      </c>
      <c r="AB208" s="57">
        <v>5.28</v>
      </c>
    </row>
    <row r="209" spans="3:28">
      <c r="C209" s="57" t="str">
        <f t="shared" si="5"/>
        <v>900ILOOP gain mb = EEPROM, VLOOP gain mb = EEPROM</v>
      </c>
      <c r="AB209" s="57">
        <v>5.32</v>
      </c>
    </row>
    <row r="210" spans="3:28">
      <c r="C210" s="57" t="str">
        <f t="shared" si="5"/>
        <v>900ILOOP gain mb = 2, VLOOP gain mb = 0.5</v>
      </c>
      <c r="AB210" s="57">
        <v>5.36</v>
      </c>
    </row>
    <row r="211" spans="3:28">
      <c r="C211" s="57" t="str">
        <f t="shared" si="5"/>
        <v>900ILOOP gain mb = 2, VLOOP gain mb = 1</v>
      </c>
      <c r="AB211" s="57">
        <v>5.4</v>
      </c>
    </row>
    <row r="212" spans="3:28">
      <c r="C212" s="57" t="str">
        <f t="shared" si="5"/>
        <v>900ILOOP gain mb = 2, VLOOP gain mb = 2</v>
      </c>
      <c r="AB212" s="57">
        <v>5.44</v>
      </c>
    </row>
    <row r="213" spans="3:28">
      <c r="C213" s="57" t="str">
        <f t="shared" si="5"/>
        <v>900ILOOP gain mb = 2, VLOOP gain mb = 4</v>
      </c>
      <c r="AB213" s="57">
        <v>5.48</v>
      </c>
    </row>
    <row r="214" spans="3:28">
      <c r="C214" s="57" t="str">
        <f t="shared" si="5"/>
        <v>900ILOOP gain mb = 2, VLOOP gain mb = 8</v>
      </c>
      <c r="AB214" s="57">
        <v>5.52</v>
      </c>
    </row>
    <row r="215" spans="3:28">
      <c r="C215" s="57" t="str">
        <f t="shared" si="5"/>
        <v>900ILOOP gain mb = 3, VLOOP gain mb = 0.5</v>
      </c>
      <c r="AB215" s="57">
        <v>5.56</v>
      </c>
    </row>
    <row r="216" spans="3:28">
      <c r="C216" s="57" t="str">
        <f t="shared" si="5"/>
        <v>900ILOOP gain mb = 3, VLOOP gain mb = 1</v>
      </c>
      <c r="AB216" s="57">
        <v>5.6</v>
      </c>
    </row>
    <row r="217" spans="3:28">
      <c r="C217" s="57" t="str">
        <f t="shared" si="5"/>
        <v>900ILOOP gain mb = 3, VLOOP gain mb = 2</v>
      </c>
      <c r="AB217" s="57">
        <v>5.64</v>
      </c>
    </row>
    <row r="218" spans="3:28">
      <c r="C218" s="57" t="str">
        <f t="shared" si="5"/>
        <v>900ILOOP gain mb = 3, VLOOP gain mb = 4</v>
      </c>
      <c r="AB218" s="57">
        <v>5.68</v>
      </c>
    </row>
    <row r="219" spans="3:28">
      <c r="C219" s="57" t="str">
        <f t="shared" si="5"/>
        <v>900ILOOP gain mb = 3, VLOOP gain mb = 8</v>
      </c>
      <c r="AB219" s="57">
        <v>5.72</v>
      </c>
    </row>
    <row r="220" spans="3:28">
      <c r="C220" s="57" t="str">
        <f t="shared" si="5"/>
        <v>900ILOOP gain mb = 4, VLOOP gain mb = 0.5</v>
      </c>
      <c r="AB220" s="57">
        <v>5.76</v>
      </c>
    </row>
    <row r="221" spans="3:28">
      <c r="C221" s="57" t="str">
        <f t="shared" si="5"/>
        <v>900ILOOP gain mb = 4, VLOOP gain mb = 1</v>
      </c>
      <c r="AB221" s="57">
        <v>5.8</v>
      </c>
    </row>
    <row r="222" spans="3:28">
      <c r="C222" s="57" t="str">
        <f t="shared" si="5"/>
        <v>900ILOOP gain mb = 4, VLOOP gain mb = 2</v>
      </c>
      <c r="AB222" s="57">
        <v>5.84</v>
      </c>
    </row>
    <row r="223" spans="3:28">
      <c r="C223" s="57" t="str">
        <f t="shared" si="5"/>
        <v>900ILOOP gain mb = 4, VLOOP gain mb = 4</v>
      </c>
      <c r="AB223" s="57">
        <v>5.88</v>
      </c>
    </row>
    <row r="224" spans="3:28">
      <c r="C224" s="57" t="str">
        <f t="shared" si="5"/>
        <v>900ILOOP gain mb = 4, VLOOP gain mb = 8</v>
      </c>
      <c r="AB224" s="57">
        <v>5.92</v>
      </c>
    </row>
    <row r="225" spans="3:28">
      <c r="C225" s="57" t="str">
        <f t="shared" si="5"/>
        <v>900ILOOP gain mb = 5, VLOOP gain mb = 0.5</v>
      </c>
      <c r="AB225" s="57">
        <v>5.96</v>
      </c>
    </row>
    <row r="226" spans="3:28">
      <c r="C226" s="57" t="str">
        <f t="shared" si="5"/>
        <v>900ILOOP gain mb = 5, VLOOP gain mb = 1</v>
      </c>
      <c r="AB226" s="57">
        <v>6</v>
      </c>
    </row>
    <row r="227" spans="3:28">
      <c r="C227" s="57" t="str">
        <f t="shared" si="5"/>
        <v>900ILOOP gain mb = 5, VLOOP gain mb = 2</v>
      </c>
    </row>
    <row r="228" spans="3:28">
      <c r="C228" s="57" t="str">
        <f t="shared" si="5"/>
        <v>900ILOOP gain mb = 5, VLOOP gain mb = 4</v>
      </c>
    </row>
    <row r="229" spans="3:28">
      <c r="C229" s="57" t="str">
        <f t="shared" si="5"/>
        <v>900ILOOP gain mb = 5, VLOOP gain mb = 8</v>
      </c>
    </row>
    <row r="230" spans="3:28">
      <c r="C230" s="57" t="str">
        <f t="shared" si="5"/>
        <v>900ILOOP gain mb = 6, VLOOP gain mb = 0.5</v>
      </c>
    </row>
    <row r="231" spans="3:28">
      <c r="C231" s="57" t="str">
        <f t="shared" si="5"/>
        <v>900ILOOP gain mb = 6, VLOOP gain mb = 1</v>
      </c>
    </row>
    <row r="232" spans="3:28">
      <c r="C232" s="57" t="str">
        <f t="shared" si="5"/>
        <v>900ILOOP gain mb = 6, VLOOP gain mb = 2</v>
      </c>
    </row>
    <row r="233" spans="3:28">
      <c r="C233" s="57" t="str">
        <f t="shared" si="5"/>
        <v>900ILOOP gain mb = 6, VLOOP gain mb = 4</v>
      </c>
    </row>
    <row r="234" spans="3:28">
      <c r="C234" s="57" t="str">
        <f t="shared" si="5"/>
        <v>900ILOOP gain mb = 6, VLOOP gain mb = 8</v>
      </c>
    </row>
    <row r="235" spans="3:28">
      <c r="C235" s="57" t="str">
        <f t="shared" si="5"/>
        <v>900ILOOP gain mb = 7, VLOOP gain mb = 0.5</v>
      </c>
    </row>
    <row r="236" spans="3:28">
      <c r="C236" s="57" t="str">
        <f t="shared" si="5"/>
        <v>900ILOOP gain mb = 7, VLOOP gain mb = 1</v>
      </c>
    </row>
    <row r="237" spans="3:28">
      <c r="C237" s="57" t="str">
        <f t="shared" si="5"/>
        <v>900ILOOP gain mb = 7, VLOOP gain mb = 2</v>
      </c>
    </row>
    <row r="238" spans="3:28">
      <c r="C238" s="57" t="str">
        <f t="shared" si="5"/>
        <v>900ILOOP gain mb = 7, VLOOP gain mb = 4</v>
      </c>
    </row>
    <row r="239" spans="3:28">
      <c r="C239" s="57" t="str">
        <f t="shared" si="5"/>
        <v>900ILOOP gain mb = 7, VLOOP gain mb = 8</v>
      </c>
    </row>
    <row r="240" spans="3:28">
      <c r="C240" s="57" t="str">
        <f t="shared" si="5"/>
        <v>900ILOOP gain mb = 10, VLOOP gain mb = 2</v>
      </c>
    </row>
    <row r="241" spans="3:3">
      <c r="C241" s="57" t="str">
        <f t="shared" ref="C241:C273" si="6">CONCATENATE($G$11, C5)</f>
        <v>1100ILOOP gain mb = EEPROM; VLOOP gain mb = EEPROM, FSW = EEPROM</v>
      </c>
    </row>
    <row r="242" spans="3:3">
      <c r="C242" s="57" t="str">
        <f t="shared" si="6"/>
        <v>1100ILOOP gain mb = EEPROM, VLOOP gain mb = EEPROM</v>
      </c>
    </row>
    <row r="243" spans="3:3">
      <c r="C243" s="57" t="str">
        <f t="shared" si="6"/>
        <v>1100ILOOP gain mb = 2, VLOOP gain mb = 0.5</v>
      </c>
    </row>
    <row r="244" spans="3:3">
      <c r="C244" s="57" t="str">
        <f t="shared" si="6"/>
        <v>1100ILOOP gain mb = 2, VLOOP gain mb = 1</v>
      </c>
    </row>
    <row r="245" spans="3:3">
      <c r="C245" s="57" t="str">
        <f t="shared" si="6"/>
        <v>1100ILOOP gain mb = 2, VLOOP gain mb = 2</v>
      </c>
    </row>
    <row r="246" spans="3:3">
      <c r="C246" s="57" t="str">
        <f t="shared" si="6"/>
        <v>1100ILOOP gain mb = 2, VLOOP gain mb = 4</v>
      </c>
    </row>
    <row r="247" spans="3:3">
      <c r="C247" s="57" t="str">
        <f t="shared" si="6"/>
        <v>1100ILOOP gain mb = 2, VLOOP gain mb = 8</v>
      </c>
    </row>
    <row r="248" spans="3:3">
      <c r="C248" s="57" t="str">
        <f t="shared" si="6"/>
        <v>1100ILOOP gain mb = 3, VLOOP gain mb = 0.5</v>
      </c>
    </row>
    <row r="249" spans="3:3">
      <c r="C249" s="57" t="str">
        <f t="shared" si="6"/>
        <v>1100ILOOP gain mb = 3, VLOOP gain mb = 1</v>
      </c>
    </row>
    <row r="250" spans="3:3">
      <c r="C250" s="57" t="str">
        <f t="shared" si="6"/>
        <v>1100ILOOP gain mb = 3, VLOOP gain mb = 2</v>
      </c>
    </row>
    <row r="251" spans="3:3">
      <c r="C251" s="57" t="str">
        <f t="shared" si="6"/>
        <v>1100ILOOP gain mb = 3, VLOOP gain mb = 4</v>
      </c>
    </row>
    <row r="252" spans="3:3">
      <c r="C252" s="57" t="str">
        <f t="shared" si="6"/>
        <v>1100ILOOP gain mb = 3, VLOOP gain mb = 8</v>
      </c>
    </row>
    <row r="253" spans="3:3">
      <c r="C253" s="57" t="str">
        <f t="shared" si="6"/>
        <v>1100ILOOP gain mb = 4, VLOOP gain mb = 0.5</v>
      </c>
    </row>
    <row r="254" spans="3:3">
      <c r="C254" s="57" t="str">
        <f t="shared" si="6"/>
        <v>1100ILOOP gain mb = 4, VLOOP gain mb = 1</v>
      </c>
    </row>
    <row r="255" spans="3:3">
      <c r="C255" s="57" t="str">
        <f t="shared" si="6"/>
        <v>1100ILOOP gain mb = 4, VLOOP gain mb = 2</v>
      </c>
    </row>
    <row r="256" spans="3:3">
      <c r="C256" s="57" t="str">
        <f t="shared" si="6"/>
        <v>1100ILOOP gain mb = 4, VLOOP gain mb = 4</v>
      </c>
    </row>
    <row r="257" spans="3:3">
      <c r="C257" s="57" t="str">
        <f t="shared" si="6"/>
        <v>1100ILOOP gain mb = 4, VLOOP gain mb = 8</v>
      </c>
    </row>
    <row r="258" spans="3:3">
      <c r="C258" s="57" t="str">
        <f t="shared" si="6"/>
        <v>1100ILOOP gain mb = 5, VLOOP gain mb = 0.5</v>
      </c>
    </row>
    <row r="259" spans="3:3">
      <c r="C259" s="57" t="str">
        <f t="shared" si="6"/>
        <v>1100ILOOP gain mb = 5, VLOOP gain mb = 1</v>
      </c>
    </row>
    <row r="260" spans="3:3">
      <c r="C260" s="57" t="str">
        <f t="shared" si="6"/>
        <v>1100ILOOP gain mb = 5, VLOOP gain mb = 2</v>
      </c>
    </row>
    <row r="261" spans="3:3">
      <c r="C261" s="57" t="str">
        <f t="shared" si="6"/>
        <v>1100ILOOP gain mb = 5, VLOOP gain mb = 4</v>
      </c>
    </row>
    <row r="262" spans="3:3">
      <c r="C262" s="57" t="str">
        <f t="shared" si="6"/>
        <v>1100ILOOP gain mb = 5, VLOOP gain mb = 8</v>
      </c>
    </row>
    <row r="263" spans="3:3">
      <c r="C263" s="57" t="str">
        <f t="shared" si="6"/>
        <v>1100ILOOP gain mb = 6, VLOOP gain mb = 0.5</v>
      </c>
    </row>
    <row r="264" spans="3:3">
      <c r="C264" s="57" t="str">
        <f t="shared" si="6"/>
        <v>1100ILOOP gain mb = 6, VLOOP gain mb = 1</v>
      </c>
    </row>
    <row r="265" spans="3:3">
      <c r="C265" s="57" t="str">
        <f t="shared" si="6"/>
        <v>1100ILOOP gain mb = 6, VLOOP gain mb = 2</v>
      </c>
    </row>
    <row r="266" spans="3:3">
      <c r="C266" s="57" t="str">
        <f t="shared" si="6"/>
        <v>1100ILOOP gain mb = 6, VLOOP gain mb = 4</v>
      </c>
    </row>
    <row r="267" spans="3:3">
      <c r="C267" s="57" t="str">
        <f t="shared" si="6"/>
        <v>1100ILOOP gain mb = 6, VLOOP gain mb = 8</v>
      </c>
    </row>
    <row r="268" spans="3:3">
      <c r="C268" s="57" t="str">
        <f t="shared" si="6"/>
        <v>1100ILOOP gain mb = 7, VLOOP gain mb = 0.5</v>
      </c>
    </row>
    <row r="269" spans="3:3">
      <c r="C269" s="57" t="str">
        <f t="shared" si="6"/>
        <v>1100ILOOP gain mb = 7, VLOOP gain mb = 1</v>
      </c>
    </row>
    <row r="270" spans="3:3">
      <c r="C270" s="57" t="str">
        <f t="shared" si="6"/>
        <v>1100ILOOP gain mb = 7, VLOOP gain mb = 2</v>
      </c>
    </row>
    <row r="271" spans="3:3">
      <c r="C271" s="57" t="str">
        <f t="shared" si="6"/>
        <v>1100ILOOP gain mb = 7, VLOOP gain mb = 4</v>
      </c>
    </row>
    <row r="272" spans="3:3">
      <c r="C272" s="57" t="str">
        <f t="shared" si="6"/>
        <v>1100ILOOP gain mb = 7, VLOOP gain mb = 8</v>
      </c>
    </row>
    <row r="273" spans="3:3">
      <c r="C273" s="57" t="str">
        <f t="shared" si="6"/>
        <v>1100ILOOP gain mb = 10, VLOOP gain mb = 2</v>
      </c>
    </row>
    <row r="274" spans="3:3">
      <c r="C274" s="57" t="str">
        <f t="shared" ref="C274:C306" si="7">CONCATENATE($G$12, C5)</f>
        <v>1500ILOOP gain mb = EEPROM; VLOOP gain mb = EEPROM, FSW = EEPROM</v>
      </c>
    </row>
    <row r="275" spans="3:3">
      <c r="C275" s="57" t="str">
        <f t="shared" si="7"/>
        <v>1500ILOOP gain mb = EEPROM, VLOOP gain mb = EEPROM</v>
      </c>
    </row>
    <row r="276" spans="3:3">
      <c r="C276" s="57" t="str">
        <f t="shared" si="7"/>
        <v>1500ILOOP gain mb = 2, VLOOP gain mb = 0.5</v>
      </c>
    </row>
    <row r="277" spans="3:3">
      <c r="C277" s="57" t="str">
        <f t="shared" si="7"/>
        <v>1500ILOOP gain mb = 2, VLOOP gain mb = 1</v>
      </c>
    </row>
    <row r="278" spans="3:3">
      <c r="C278" s="57" t="str">
        <f t="shared" si="7"/>
        <v>1500ILOOP gain mb = 2, VLOOP gain mb = 2</v>
      </c>
    </row>
    <row r="279" spans="3:3">
      <c r="C279" s="57" t="str">
        <f t="shared" si="7"/>
        <v>1500ILOOP gain mb = 2, VLOOP gain mb = 4</v>
      </c>
    </row>
    <row r="280" spans="3:3">
      <c r="C280" s="57" t="str">
        <f t="shared" si="7"/>
        <v>1500ILOOP gain mb = 2, VLOOP gain mb = 8</v>
      </c>
    </row>
    <row r="281" spans="3:3">
      <c r="C281" s="57" t="str">
        <f t="shared" si="7"/>
        <v>1500ILOOP gain mb = 3, VLOOP gain mb = 0.5</v>
      </c>
    </row>
    <row r="282" spans="3:3">
      <c r="C282" s="57" t="str">
        <f t="shared" si="7"/>
        <v>1500ILOOP gain mb = 3, VLOOP gain mb = 1</v>
      </c>
    </row>
    <row r="283" spans="3:3">
      <c r="C283" s="57" t="str">
        <f t="shared" si="7"/>
        <v>1500ILOOP gain mb = 3, VLOOP gain mb = 2</v>
      </c>
    </row>
    <row r="284" spans="3:3">
      <c r="C284" s="57" t="str">
        <f t="shared" si="7"/>
        <v>1500ILOOP gain mb = 3, VLOOP gain mb = 4</v>
      </c>
    </row>
    <row r="285" spans="3:3">
      <c r="C285" s="57" t="str">
        <f t="shared" si="7"/>
        <v>1500ILOOP gain mb = 3, VLOOP gain mb = 8</v>
      </c>
    </row>
    <row r="286" spans="3:3">
      <c r="C286" s="57" t="str">
        <f t="shared" si="7"/>
        <v>1500ILOOP gain mb = 4, VLOOP gain mb = 0.5</v>
      </c>
    </row>
    <row r="287" spans="3:3">
      <c r="C287" s="57" t="str">
        <f t="shared" si="7"/>
        <v>1500ILOOP gain mb = 4, VLOOP gain mb = 1</v>
      </c>
    </row>
    <row r="288" spans="3:3">
      <c r="C288" s="57" t="str">
        <f t="shared" si="7"/>
        <v>1500ILOOP gain mb = 4, VLOOP gain mb = 2</v>
      </c>
    </row>
    <row r="289" spans="3:3">
      <c r="C289" s="57" t="str">
        <f t="shared" si="7"/>
        <v>1500ILOOP gain mb = 4, VLOOP gain mb = 4</v>
      </c>
    </row>
    <row r="290" spans="3:3">
      <c r="C290" s="57" t="str">
        <f t="shared" si="7"/>
        <v>1500ILOOP gain mb = 4, VLOOP gain mb = 8</v>
      </c>
    </row>
    <row r="291" spans="3:3">
      <c r="C291" s="57" t="str">
        <f t="shared" si="7"/>
        <v>1500ILOOP gain mb = 5, VLOOP gain mb = 0.5</v>
      </c>
    </row>
    <row r="292" spans="3:3">
      <c r="C292" s="57" t="str">
        <f t="shared" si="7"/>
        <v>1500ILOOP gain mb = 5, VLOOP gain mb = 1</v>
      </c>
    </row>
    <row r="293" spans="3:3">
      <c r="C293" s="57" t="str">
        <f t="shared" si="7"/>
        <v>1500ILOOP gain mb = 5, VLOOP gain mb = 2</v>
      </c>
    </row>
    <row r="294" spans="3:3">
      <c r="C294" s="57" t="str">
        <f t="shared" si="7"/>
        <v>1500ILOOP gain mb = 5, VLOOP gain mb = 4</v>
      </c>
    </row>
    <row r="295" spans="3:3">
      <c r="C295" s="57" t="str">
        <f t="shared" si="7"/>
        <v>1500ILOOP gain mb = 5, VLOOP gain mb = 8</v>
      </c>
    </row>
    <row r="296" spans="3:3">
      <c r="C296" s="57" t="str">
        <f t="shared" si="7"/>
        <v>1500ILOOP gain mb = 6, VLOOP gain mb = 0.5</v>
      </c>
    </row>
    <row r="297" spans="3:3">
      <c r="C297" s="57" t="str">
        <f t="shared" si="7"/>
        <v>1500ILOOP gain mb = 6, VLOOP gain mb = 1</v>
      </c>
    </row>
    <row r="298" spans="3:3">
      <c r="C298" s="57" t="str">
        <f t="shared" si="7"/>
        <v>1500ILOOP gain mb = 6, VLOOP gain mb = 2</v>
      </c>
    </row>
    <row r="299" spans="3:3">
      <c r="C299" s="57" t="str">
        <f t="shared" si="7"/>
        <v>1500ILOOP gain mb = 6, VLOOP gain mb = 4</v>
      </c>
    </row>
    <row r="300" spans="3:3">
      <c r="C300" s="57" t="str">
        <f t="shared" si="7"/>
        <v>1500ILOOP gain mb = 6, VLOOP gain mb = 8</v>
      </c>
    </row>
    <row r="301" spans="3:3">
      <c r="C301" s="57" t="str">
        <f t="shared" si="7"/>
        <v>1500ILOOP gain mb = 7, VLOOP gain mb = 0.5</v>
      </c>
    </row>
    <row r="302" spans="3:3">
      <c r="C302" s="57" t="str">
        <f t="shared" si="7"/>
        <v>1500ILOOP gain mb = 7, VLOOP gain mb = 1</v>
      </c>
    </row>
    <row r="303" spans="3:3">
      <c r="C303" s="57" t="str">
        <f t="shared" si="7"/>
        <v>1500ILOOP gain mb = 7, VLOOP gain mb = 2</v>
      </c>
    </row>
    <row r="304" spans="3:3">
      <c r="C304" s="57" t="str">
        <f t="shared" si="7"/>
        <v>1500ILOOP gain mb = 7, VLOOP gain mb = 4</v>
      </c>
    </row>
    <row r="305" spans="3:3">
      <c r="C305" s="57" t="str">
        <f t="shared" si="7"/>
        <v>1500ILOOP gain mb = 7, VLOOP gain mb = 8</v>
      </c>
    </row>
    <row r="306" spans="3:3">
      <c r="C306" s="57" t="str">
        <f t="shared" si="7"/>
        <v>1500ILOOP gain mb = 10, VLOOP gain mb = 2</v>
      </c>
    </row>
    <row r="307" spans="3:3">
      <c r="C307" s="57"/>
    </row>
    <row r="308" spans="3:3">
      <c r="C308" s="57"/>
    </row>
    <row r="309" spans="3:3">
      <c r="C309" s="57"/>
    </row>
    <row r="310" spans="3:3">
      <c r="C310" s="57"/>
    </row>
    <row r="311" spans="3:3">
      <c r="C311" s="57"/>
    </row>
    <row r="312" spans="3:3">
      <c r="C312" s="57"/>
    </row>
    <row r="313" spans="3:3">
      <c r="C313" s="57"/>
    </row>
    <row r="1048576" spans="40:40">
      <c r="AN1048576" s="57"/>
    </row>
  </sheetData>
  <phoneticPr fontId="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1:R11"/>
  <sheetViews>
    <sheetView workbookViewId="0">
      <selection activeCell="H38" sqref="H38"/>
    </sheetView>
  </sheetViews>
  <sheetFormatPr defaultRowHeight="15"/>
  <cols>
    <col min="2" max="2" width="9.5703125" bestFit="1" customWidth="1"/>
    <col min="10" max="10" width="9.5703125" bestFit="1" customWidth="1"/>
  </cols>
  <sheetData>
    <row r="1" spans="2:18" s="158" customFormat="1">
      <c r="B1" s="158" t="s">
        <v>223</v>
      </c>
      <c r="F1" s="158" t="s">
        <v>215</v>
      </c>
      <c r="J1" s="158" t="s">
        <v>216</v>
      </c>
      <c r="N1" s="158" t="s">
        <v>229</v>
      </c>
      <c r="R1" s="158" t="s">
        <v>39</v>
      </c>
    </row>
    <row r="2" spans="2:18" s="158" customFormat="1">
      <c r="B2" s="155">
        <f>'Pin Detect Programming'!H20</f>
        <v>12100</v>
      </c>
      <c r="C2" s="157"/>
      <c r="D2" s="157"/>
      <c r="F2" s="155">
        <f>'Pin Detect Programming'!H18</f>
        <v>90900</v>
      </c>
      <c r="G2" s="154"/>
      <c r="H2" s="154"/>
      <c r="I2" s="154"/>
      <c r="J2" s="155" t="str">
        <f>'Pin Detect Programming'!H19</f>
        <v>Open</v>
      </c>
      <c r="K2" s="154"/>
      <c r="L2" s="154"/>
      <c r="M2" s="154"/>
      <c r="N2" s="155" t="e">
        <f>'Pin Detect Programming'!H21</f>
        <v>#N/A</v>
      </c>
      <c r="R2" s="158">
        <f>ROUND('Device Calculator'!D20, 3)</f>
        <v>1.84</v>
      </c>
    </row>
    <row r="3" spans="2:18" s="158" customFormat="1">
      <c r="B3" s="155">
        <f>'Pin Detect Programming'!G20</f>
        <v>21500</v>
      </c>
      <c r="C3" s="155"/>
      <c r="D3" s="155"/>
      <c r="E3" s="154"/>
      <c r="F3" s="155">
        <f>'Pin Detect Programming'!G18</f>
        <v>46400</v>
      </c>
      <c r="G3" s="154"/>
      <c r="H3" s="154"/>
      <c r="I3" s="154"/>
      <c r="J3" s="155">
        <f>'Pin Detect Programming'!G19</f>
        <v>8250</v>
      </c>
      <c r="K3" s="154"/>
      <c r="L3" s="154"/>
      <c r="M3" s="154"/>
      <c r="N3" s="155">
        <f>'Pin Detect Programming'!G21</f>
        <v>82500</v>
      </c>
      <c r="R3" s="158">
        <f>ROUND('Device Calculator'!D21, 3)</f>
        <v>0.46</v>
      </c>
    </row>
    <row r="4" spans="2:18" s="158" customFormat="1">
      <c r="B4" s="163" t="s">
        <v>664</v>
      </c>
      <c r="C4" s="164"/>
      <c r="D4" s="156"/>
      <c r="F4" s="163" t="s">
        <v>664</v>
      </c>
      <c r="J4" s="163" t="s">
        <v>664</v>
      </c>
      <c r="N4" s="163" t="s">
        <v>664</v>
      </c>
      <c r="R4" s="158" t="s">
        <v>668</v>
      </c>
    </row>
    <row r="5" spans="2:18" s="158" customFormat="1">
      <c r="B5" s="163" t="s">
        <v>665</v>
      </c>
      <c r="C5" s="164"/>
      <c r="D5" s="157"/>
      <c r="F5" s="163" t="s">
        <v>665</v>
      </c>
      <c r="J5" s="163" t="s">
        <v>665</v>
      </c>
      <c r="N5" s="163" t="s">
        <v>665</v>
      </c>
      <c r="R5" s="158" t="s">
        <v>667</v>
      </c>
    </row>
    <row r="6" spans="2:18" s="158" customFormat="1">
      <c r="B6" s="164" t="str">
        <f>CONCATENATE(B4,B2)</f>
        <v>Top Resistor: 12100</v>
      </c>
      <c r="C6" s="164"/>
      <c r="D6" s="156"/>
      <c r="F6" s="164" t="str">
        <f>CONCATENATE(F4,F2)</f>
        <v>Top Resistor: 90900</v>
      </c>
      <c r="J6" s="164" t="str">
        <f>CONCATENATE(J4,J2)</f>
        <v>Top Resistor: Open</v>
      </c>
      <c r="N6" s="164" t="e">
        <f>CONCATENATE(N4,N2)</f>
        <v>#N/A</v>
      </c>
      <c r="R6" s="165" t="str">
        <f>CONCATENATE(R4,R2)</f>
        <v xml:space="preserve">
Maximum: 1.84</v>
      </c>
    </row>
    <row r="7" spans="2:18" s="158" customFormat="1">
      <c r="B7" s="164" t="str">
        <f>CONCATENATE(B5,B3)</f>
        <v xml:space="preserve">
Bottom Resistor: 21500</v>
      </c>
      <c r="C7" s="164"/>
      <c r="D7" s="156"/>
      <c r="F7" s="164" t="str">
        <f>CONCATENATE(F5,F3)</f>
        <v xml:space="preserve">
Bottom Resistor: 46400</v>
      </c>
      <c r="J7" s="164" t="str">
        <f>CONCATENATE(J5,J3)</f>
        <v xml:space="preserve">
Bottom Resistor: 8250</v>
      </c>
      <c r="N7" s="164" t="str">
        <f>CONCATENATE(N5,N3)</f>
        <v xml:space="preserve">
Bottom Resistor: 82500</v>
      </c>
      <c r="R7" s="165" t="str">
        <f>CONCATENATE(R5,R3)</f>
        <v>Minimum: 0.46</v>
      </c>
    </row>
    <row r="8" spans="2:18">
      <c r="B8" s="161"/>
      <c r="C8" s="161"/>
      <c r="D8" s="159"/>
    </row>
    <row r="9" spans="2:18">
      <c r="B9" s="162"/>
      <c r="C9" s="160"/>
      <c r="D9" s="159"/>
    </row>
    <row r="10" spans="2:18">
      <c r="B10" s="164"/>
      <c r="C10" s="160"/>
      <c r="D10" s="159"/>
    </row>
    <row r="11" spans="2:18">
      <c r="B11" s="164"/>
      <c r="C11" s="160"/>
      <c r="D11" s="159"/>
    </row>
  </sheetData>
  <phoneticPr fontId="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845"/>
  <sheetViews>
    <sheetView topLeftCell="A35" zoomScale="85" zoomScaleNormal="85" workbookViewId="0">
      <selection activeCell="D39" sqref="D39"/>
    </sheetView>
  </sheetViews>
  <sheetFormatPr defaultColWidth="9.140625" defaultRowHeight="15"/>
  <cols>
    <col min="1" max="1" width="14.28515625" style="57" bestFit="1" customWidth="1"/>
    <col min="2" max="2" width="12" style="57" bestFit="1" customWidth="1"/>
    <col min="3" max="3" width="55.85546875" style="57" bestFit="1" customWidth="1"/>
    <col min="4" max="4" width="102" style="57" bestFit="1" customWidth="1"/>
    <col min="5" max="5" width="58.5703125" style="57" bestFit="1" customWidth="1"/>
    <col min="6" max="6" width="51.5703125" style="57" bestFit="1" customWidth="1"/>
    <col min="7" max="7" width="48.140625" style="57" bestFit="1" customWidth="1"/>
    <col min="8" max="8" width="41" style="57" bestFit="1" customWidth="1"/>
    <col min="9" max="9" width="53.140625" style="57" bestFit="1" customWidth="1"/>
    <col min="10" max="10" width="0.28515625" style="57" customWidth="1"/>
    <col min="11" max="11" width="46.85546875" style="57" customWidth="1"/>
    <col min="12" max="12" width="44.85546875" style="57" customWidth="1"/>
    <col min="13" max="13" width="35.28515625" style="57" bestFit="1" customWidth="1"/>
    <col min="14" max="14" width="8.28515625" style="57" customWidth="1"/>
    <col min="15" max="15" width="9.140625" style="57"/>
    <col min="16" max="18" width="15.85546875" style="57" bestFit="1" customWidth="1"/>
    <col min="19" max="19" width="13.42578125" style="57" bestFit="1" customWidth="1"/>
    <col min="20" max="20" width="16.5703125" style="57" bestFit="1" customWidth="1"/>
    <col min="21" max="16384" width="9.140625" style="57"/>
  </cols>
  <sheetData>
    <row r="1" spans="1:5">
      <c r="A1" s="378"/>
      <c r="B1" s="378"/>
      <c r="C1" s="378" t="s">
        <v>699</v>
      </c>
      <c r="D1" s="378"/>
      <c r="E1" s="378"/>
    </row>
    <row r="2" spans="1:5">
      <c r="A2" s="378"/>
      <c r="B2" s="378" t="s">
        <v>700</v>
      </c>
      <c r="C2" s="378">
        <f>'Device Calculator'!D4</f>
        <v>40</v>
      </c>
      <c r="D2" s="378" t="s">
        <v>701</v>
      </c>
      <c r="E2" s="378"/>
    </row>
    <row r="3" spans="1:5">
      <c r="A3" s="378"/>
      <c r="B3" s="378" t="s">
        <v>182</v>
      </c>
      <c r="C3" s="378">
        <f>Pvin</f>
        <v>12</v>
      </c>
      <c r="D3" s="378"/>
      <c r="E3" s="378"/>
    </row>
    <row r="4" spans="1:5">
      <c r="A4" s="378"/>
      <c r="B4" s="378" t="s">
        <v>25</v>
      </c>
      <c r="C4" s="378">
        <f>Iout</f>
        <v>20</v>
      </c>
      <c r="D4" s="378"/>
      <c r="E4" s="378"/>
    </row>
    <row r="5" spans="1:5" ht="19.5" customHeight="1">
      <c r="A5" s="378"/>
      <c r="B5" s="378" t="s">
        <v>23</v>
      </c>
      <c r="C5" s="378">
        <f>Vout</f>
        <v>3.3</v>
      </c>
      <c r="D5" s="378"/>
      <c r="E5" s="378"/>
    </row>
    <row r="6" spans="1:5">
      <c r="A6" s="378"/>
      <c r="B6" s="378" t="s">
        <v>702</v>
      </c>
      <c r="C6" s="378">
        <f>Phases</f>
        <v>1</v>
      </c>
      <c r="D6" s="379" t="s">
        <v>129</v>
      </c>
      <c r="E6" s="378"/>
    </row>
    <row r="7" spans="1:5">
      <c r="A7" s="378"/>
      <c r="B7" s="378"/>
      <c r="C7" s="378"/>
      <c r="D7" s="378"/>
      <c r="E7" s="378"/>
    </row>
    <row r="8" spans="1:5">
      <c r="A8" s="378"/>
      <c r="B8" s="378" t="s">
        <v>703</v>
      </c>
      <c r="C8" s="380">
        <f>'Device Calculator'!E98*0.000001</f>
        <v>9.9999999999999991E-5</v>
      </c>
      <c r="D8" s="379" t="s">
        <v>93</v>
      </c>
      <c r="E8" s="380"/>
    </row>
    <row r="9" spans="1:5">
      <c r="A9" s="378"/>
      <c r="B9" s="378" t="s">
        <v>704</v>
      </c>
      <c r="C9" s="380">
        <f>'Device Calculator'!E100*1000</f>
        <v>30000</v>
      </c>
      <c r="D9" s="379" t="s">
        <v>317</v>
      </c>
      <c r="E9" s="380"/>
    </row>
    <row r="10" spans="1:5">
      <c r="A10" s="378"/>
      <c r="B10" s="378" t="s">
        <v>705</v>
      </c>
      <c r="C10" s="380">
        <f>'Device Calculator'!E105*0.000000000001</f>
        <v>3.2000000000000001E-12</v>
      </c>
      <c r="D10" s="379" t="s">
        <v>319</v>
      </c>
      <c r="E10" s="380"/>
    </row>
    <row r="11" spans="1:5">
      <c r="A11" s="378"/>
      <c r="B11" s="378" t="s">
        <v>706</v>
      </c>
      <c r="C11" s="380">
        <f>'Device Calculator'!E102/'Bode Plot'!C8</f>
        <v>800000.00000000012</v>
      </c>
      <c r="D11" s="378"/>
      <c r="E11" s="380"/>
    </row>
    <row r="12" spans="1:5">
      <c r="A12" s="378"/>
      <c r="B12" s="378" t="s">
        <v>707</v>
      </c>
      <c r="C12" s="380">
        <f>'Device Calculator'!E103*0.000000000001/'Device Calculator'!E102</f>
        <v>1.332E-12</v>
      </c>
      <c r="D12" s="378"/>
      <c r="E12" s="380"/>
    </row>
    <row r="13" spans="1:5">
      <c r="A13" s="378"/>
      <c r="B13" s="378"/>
      <c r="C13" s="378"/>
      <c r="D13" s="378"/>
      <c r="E13" s="378"/>
    </row>
    <row r="14" spans="1:5">
      <c r="A14" s="378"/>
      <c r="B14" s="378" t="s">
        <v>708</v>
      </c>
      <c r="C14" s="380">
        <f>(C8)*(C9)</f>
        <v>2.9999999999999996</v>
      </c>
      <c r="D14" s="379" t="s">
        <v>709</v>
      </c>
      <c r="E14" s="378" t="s">
        <v>710</v>
      </c>
    </row>
    <row r="15" spans="1:5">
      <c r="A15" s="378"/>
      <c r="B15" s="378" t="s">
        <v>711</v>
      </c>
      <c r="C15" s="380">
        <f>1/(C14*(C11)*(C12))</f>
        <v>312812.8128128128</v>
      </c>
      <c r="D15" s="379" t="s">
        <v>712</v>
      </c>
      <c r="E15" s="378" t="s">
        <v>713</v>
      </c>
    </row>
    <row r="16" spans="1:5">
      <c r="A16" s="378"/>
      <c r="B16" s="378" t="s">
        <v>714</v>
      </c>
      <c r="C16" s="380">
        <f>1/((C9)*(C10))</f>
        <v>10416666.666666666</v>
      </c>
      <c r="D16" s="379" t="s">
        <v>715</v>
      </c>
      <c r="E16" s="378" t="s">
        <v>716</v>
      </c>
    </row>
    <row r="17" spans="1:6" ht="14.25" customHeight="1">
      <c r="A17" s="378"/>
      <c r="B17" s="378"/>
      <c r="C17" s="378"/>
      <c r="D17" s="378"/>
      <c r="E17" s="378"/>
    </row>
    <row r="18" spans="1:6">
      <c r="A18" s="378"/>
      <c r="B18" s="378" t="s">
        <v>717</v>
      </c>
      <c r="C18" s="378">
        <f>C5/C4</f>
        <v>0.16499999999999998</v>
      </c>
      <c r="D18" s="378"/>
      <c r="E18" s="378"/>
    </row>
    <row r="19" spans="1:6">
      <c r="A19" s="378"/>
      <c r="B19" s="378" t="s">
        <v>781</v>
      </c>
      <c r="C19" s="378"/>
      <c r="D19" s="378"/>
      <c r="E19" s="378"/>
    </row>
    <row r="20" spans="1:6">
      <c r="A20" s="378"/>
      <c r="B20" s="378" t="s">
        <v>718</v>
      </c>
      <c r="C20" s="380">
        <f>'Device Calculator'!F47*0.000001</f>
        <v>3.7599999999999999E-5</v>
      </c>
      <c r="D20" s="378" t="s">
        <v>719</v>
      </c>
      <c r="E20" s="378"/>
    </row>
    <row r="21" spans="1:6">
      <c r="A21" s="378"/>
      <c r="B21" s="378" t="s">
        <v>720</v>
      </c>
      <c r="C21" s="380">
        <f>'Device Calculator'!E45*0.001</f>
        <v>1E-3</v>
      </c>
      <c r="D21" s="378" t="s">
        <v>721</v>
      </c>
      <c r="E21" s="378"/>
    </row>
    <row r="22" spans="1:6">
      <c r="A22" s="378"/>
      <c r="B22" s="378" t="s">
        <v>722</v>
      </c>
      <c r="C22" s="378">
        <f>'Device Calculator'!E46</f>
        <v>4</v>
      </c>
      <c r="D22" s="378" t="s">
        <v>723</v>
      </c>
      <c r="E22" s="378"/>
    </row>
    <row r="23" spans="1:6">
      <c r="A23" s="378"/>
      <c r="B23" s="378"/>
      <c r="C23" s="378"/>
      <c r="D23" s="378"/>
      <c r="E23" s="378"/>
    </row>
    <row r="24" spans="1:6">
      <c r="A24" s="378"/>
      <c r="B24" s="378" t="s">
        <v>724</v>
      </c>
      <c r="C24" s="380">
        <f>'Device Calculator'!F38*0.000001</f>
        <v>2.1449999999999998E-4</v>
      </c>
      <c r="D24" s="378" t="s">
        <v>725</v>
      </c>
      <c r="E24" s="378"/>
    </row>
    <row r="25" spans="1:6">
      <c r="A25" s="378"/>
      <c r="B25" s="378" t="s">
        <v>726</v>
      </c>
      <c r="C25" s="380">
        <f>'Device Calculator'!E39*0.001</f>
        <v>9.0000000000000011E-3</v>
      </c>
      <c r="D25" s="378" t="s">
        <v>727</v>
      </c>
      <c r="E25" s="378"/>
    </row>
    <row r="26" spans="1:6">
      <c r="A26" s="378"/>
      <c r="B26" s="378" t="s">
        <v>728</v>
      </c>
      <c r="C26" s="378">
        <f>'Device Calculator'!E40</f>
        <v>2</v>
      </c>
      <c r="D26" s="378" t="s">
        <v>729</v>
      </c>
      <c r="E26" s="378"/>
    </row>
    <row r="27" spans="1:6">
      <c r="A27" s="378"/>
      <c r="B27" s="378"/>
      <c r="C27" s="378"/>
      <c r="D27" s="378"/>
      <c r="E27" s="378"/>
    </row>
    <row r="28" spans="1:6">
      <c r="A28" s="378"/>
      <c r="B28" s="378" t="s">
        <v>730</v>
      </c>
      <c r="C28" s="380">
        <f>Lout*0.000001</f>
        <v>9.499999999999999E-7</v>
      </c>
      <c r="D28" s="378" t="s">
        <v>39</v>
      </c>
      <c r="E28" s="378"/>
    </row>
    <row r="29" spans="1:6">
      <c r="A29" s="378"/>
      <c r="B29" s="378" t="s">
        <v>731</v>
      </c>
      <c r="C29" s="378">
        <f>5.5/Pvin</f>
        <v>0.45833333333333331</v>
      </c>
      <c r="D29" s="378" t="s">
        <v>732</v>
      </c>
      <c r="E29" s="378"/>
    </row>
    <row r="30" spans="1:6">
      <c r="A30" s="378"/>
      <c r="B30" s="378" t="s">
        <v>733</v>
      </c>
      <c r="C30" s="378">
        <f>IF(C2&gt;20,1,2)</f>
        <v>1</v>
      </c>
      <c r="D30" s="378" t="s">
        <v>734</v>
      </c>
      <c r="E30" s="378"/>
      <c r="F30" s="368"/>
    </row>
    <row r="31" spans="1:6">
      <c r="A31" s="378"/>
      <c r="B31" s="378" t="s">
        <v>735</v>
      </c>
      <c r="C31" s="378">
        <f>0.006155*C30</f>
        <v>6.1549999999999999E-3</v>
      </c>
      <c r="D31" s="381" t="s">
        <v>736</v>
      </c>
      <c r="E31" s="378"/>
      <c r="F31" s="368"/>
    </row>
    <row r="32" spans="1:6">
      <c r="A32" s="378"/>
      <c r="B32" s="378" t="s">
        <v>737</v>
      </c>
      <c r="C32" s="378">
        <f>'Device Calculator'!E114*0.000001</f>
        <v>9.9999999999999991E-5</v>
      </c>
      <c r="D32" s="378" t="s">
        <v>104</v>
      </c>
      <c r="E32" s="378"/>
      <c r="F32" s="368" t="s">
        <v>738</v>
      </c>
    </row>
    <row r="33" spans="1:20">
      <c r="A33" s="378"/>
      <c r="B33" s="378" t="s">
        <v>739</v>
      </c>
      <c r="C33" s="380">
        <f>'Device Calculator'!E116*1000</f>
        <v>35000</v>
      </c>
      <c r="D33" s="378" t="s">
        <v>320</v>
      </c>
      <c r="E33" s="378"/>
      <c r="F33" s="368"/>
    </row>
    <row r="34" spans="1:20">
      <c r="A34" s="378"/>
      <c r="B34" s="378" t="s">
        <v>740</v>
      </c>
      <c r="C34" s="380">
        <f>'Device Calculator'!E120*0.000000000001</f>
        <v>6.2500000000000002E-12</v>
      </c>
      <c r="D34" s="378" t="s">
        <v>322</v>
      </c>
      <c r="E34" s="378"/>
      <c r="F34" s="368"/>
    </row>
    <row r="35" spans="1:20">
      <c r="A35" s="378"/>
      <c r="B35" s="378" t="s">
        <v>741</v>
      </c>
      <c r="C35" s="380">
        <v>4000000</v>
      </c>
      <c r="D35" s="378" t="s">
        <v>742</v>
      </c>
      <c r="E35" s="378"/>
      <c r="F35" s="368"/>
    </row>
    <row r="36" spans="1:20">
      <c r="A36" s="378"/>
      <c r="B36" s="378" t="s">
        <v>743</v>
      </c>
      <c r="C36" s="380">
        <f>'Device Calculator'!E118*0.000000000001/(C32*'Bode Plot'!C35)</f>
        <v>2.5000000000000007E-12</v>
      </c>
      <c r="D36" s="378" t="s">
        <v>744</v>
      </c>
      <c r="E36" s="378"/>
      <c r="F36" s="368"/>
    </row>
    <row r="37" spans="1:20">
      <c r="A37" s="378"/>
      <c r="B37" s="378" t="s">
        <v>745</v>
      </c>
      <c r="C37" s="378">
        <f>C32*C33</f>
        <v>3.4999999999999996</v>
      </c>
      <c r="D37" s="378" t="s">
        <v>746</v>
      </c>
      <c r="E37" s="382" t="s">
        <v>747</v>
      </c>
    </row>
    <row r="38" spans="1:20">
      <c r="A38" s="378"/>
      <c r="B38" s="378" t="s">
        <v>748</v>
      </c>
      <c r="C38" s="380">
        <f>1/(C37*C35*C36)</f>
        <v>28571.428571428569</v>
      </c>
      <c r="D38" s="378" t="s">
        <v>749</v>
      </c>
      <c r="E38" s="382" t="s">
        <v>750</v>
      </c>
      <c r="H38" s="57" t="str">
        <f>IMSUM(K44,COMPLEX(0,$C$28*A44))</f>
        <v>0.164999939569334-0.0000931429388706523i</v>
      </c>
      <c r="N38" s="57" t="s">
        <v>787</v>
      </c>
      <c r="O38" s="57" t="s">
        <v>786</v>
      </c>
    </row>
    <row r="39" spans="1:20">
      <c r="A39" s="378"/>
      <c r="B39" s="378" t="s">
        <v>751</v>
      </c>
      <c r="C39" s="380">
        <f>1/(C33*C34)</f>
        <v>4571428.5714285718</v>
      </c>
      <c r="D39" s="378" t="s">
        <v>752</v>
      </c>
      <c r="E39" s="382" t="s">
        <v>753</v>
      </c>
      <c r="N39" s="57">
        <f>MIN(N44:N3845)</f>
        <v>2.2021586212048305E-2</v>
      </c>
      <c r="O39" s="57">
        <f>MIN(O44:O3845)</f>
        <v>1.1048402206671228E-2</v>
      </c>
      <c r="P39" s="57" t="s">
        <v>784</v>
      </c>
      <c r="Q39" s="57" t="s">
        <v>782</v>
      </c>
      <c r="R39" s="57" t="s">
        <v>788</v>
      </c>
    </row>
    <row r="40" spans="1:20">
      <c r="A40" s="378"/>
      <c r="B40" s="378" t="s">
        <v>702</v>
      </c>
      <c r="C40" s="378">
        <f>C6</f>
        <v>1</v>
      </c>
      <c r="D40" s="378"/>
      <c r="N40" s="57">
        <f>VLOOKUP(N39,N44:R3845,5,FALSE)</f>
        <v>2.2021586212048305E-2</v>
      </c>
      <c r="O40" s="57">
        <f>VLOOKUP(O39,O44:P3845,2,FALSE)</f>
        <v>1.1048402206671228E-2</v>
      </c>
      <c r="P40" s="57">
        <f>VLOOKUP(O40,P44:S3845,4,FALSE)</f>
        <v>35.309803963588791</v>
      </c>
      <c r="Q40" s="57">
        <f>VLOOKUP(O40,P44:R3845,3,FALSE)</f>
        <v>22.11025766920099</v>
      </c>
      <c r="R40" s="57">
        <f>VLOOKUP(N40,R44:T3845,3,FALSE)</f>
        <v>-36.933374587482987</v>
      </c>
    </row>
    <row r="41" spans="1:20">
      <c r="A41" s="378"/>
      <c r="B41" s="378" t="s">
        <v>754</v>
      </c>
      <c r="C41" s="378">
        <f>VOSL</f>
        <v>0.125</v>
      </c>
      <c r="D41" s="378"/>
      <c r="I41" s="367" t="s">
        <v>755</v>
      </c>
    </row>
    <row r="42" spans="1:20">
      <c r="A42" s="377">
        <f>B3845</f>
        <v>1823787.8002829247</v>
      </c>
      <c r="B42" s="378">
        <f>0.0038</f>
        <v>3.8E-3</v>
      </c>
      <c r="C42" s="378" t="s">
        <v>756</v>
      </c>
      <c r="D42" s="378" t="s">
        <v>757</v>
      </c>
      <c r="E42" s="378" t="s">
        <v>758</v>
      </c>
      <c r="F42" s="378" t="s">
        <v>759</v>
      </c>
      <c r="G42" s="378" t="s">
        <v>760</v>
      </c>
      <c r="H42" s="378" t="s">
        <v>761</v>
      </c>
      <c r="I42" s="378" t="s">
        <v>762</v>
      </c>
      <c r="J42" s="378"/>
      <c r="K42" s="378" t="s">
        <v>763</v>
      </c>
      <c r="L42" s="378" t="s">
        <v>764</v>
      </c>
      <c r="M42" s="378" t="s">
        <v>765</v>
      </c>
      <c r="N42" s="370"/>
    </row>
    <row r="43" spans="1:20" ht="45">
      <c r="A43" s="371" t="s">
        <v>766</v>
      </c>
      <c r="B43" s="371" t="s">
        <v>767</v>
      </c>
      <c r="C43" s="369" t="s">
        <v>768</v>
      </c>
      <c r="D43" s="369" t="s">
        <v>769</v>
      </c>
      <c r="E43" s="372" t="s">
        <v>770</v>
      </c>
      <c r="F43" s="372" t="s">
        <v>771</v>
      </c>
      <c r="G43" s="372" t="s">
        <v>772</v>
      </c>
      <c r="H43" s="372" t="s">
        <v>773</v>
      </c>
      <c r="I43" s="57" t="s">
        <v>774</v>
      </c>
      <c r="J43" s="57" t="s">
        <v>775</v>
      </c>
      <c r="K43" s="372" t="s">
        <v>776</v>
      </c>
      <c r="L43" s="57" t="s">
        <v>777</v>
      </c>
      <c r="M43" s="57" t="s">
        <v>778</v>
      </c>
      <c r="P43" s="373" t="s">
        <v>779</v>
      </c>
      <c r="Q43" s="373" t="s">
        <v>780</v>
      </c>
      <c r="R43" s="373" t="s">
        <v>785</v>
      </c>
      <c r="S43" s="375" t="s">
        <v>783</v>
      </c>
      <c r="T43" s="12" t="str">
        <f>P43</f>
        <v>Total_gain</v>
      </c>
    </row>
    <row r="44" spans="1:20">
      <c r="A44" s="57">
        <f>2*PI()*B44</f>
        <v>6.2831853071795862</v>
      </c>
      <c r="B44" s="12">
        <v>1</v>
      </c>
      <c r="C44" s="57" t="str">
        <f>IMPRODUCT(D44,E44,$C$40,,K44,$C$41)</f>
        <v>-21.7636303741939-53331.7600893363i</v>
      </c>
      <c r="D44" s="57" t="str">
        <f>IMDIV(IMPRODUCT($C$37,$C$38,COMPLEX(1,A44/$C$38)),IMSUM(-1*A44*A44/$C$39,COMPLEX(0,1*A44)))</f>
        <v>3.47812499999343-15915.49431397i</v>
      </c>
      <c r="E44" s="57" t="str">
        <f>IMDIV(IMPRODUCT(IMSUM(F44,G44),$C$29,H44),IMSUM(1,I44))</f>
        <v>162.469533749856-0.00421419926525618i</v>
      </c>
      <c r="F44" s="57" t="str">
        <f>IMDIV(IMPRODUCT($C$14,$C$15,COMPLEX(1,A44/$C$15)),IMSUM(-1*A44*A44/$C$16,COMPLEX(0,A44)))</f>
        <v>2.90990990990886-149357.116266672i</v>
      </c>
      <c r="G44" s="57" t="str">
        <f>IMDIV(1,COMPLEX(1,A44*$C$9*$C$10))</f>
        <v>0.999999999999636-6.03185789489021E-07i</v>
      </c>
      <c r="H44" s="57" t="str">
        <f>IMDIV($C$3,IMSUM(K44,COMPLEX(0,$C$28*A44)))</f>
        <v>72.7272761878613+0.0410547558858258i</v>
      </c>
      <c r="I44" s="57" t="str">
        <f>IMPRODUCT(F44,$C$29,H44,$C$31)</f>
        <v>17.8951361111225-30643.1028084549i</v>
      </c>
      <c r="K44" s="57" t="str">
        <f>IF($C$26&lt;=0,IMDIV(1,IMSUM(IMDIV(1,L44),1/$C$18)),IMDIV(1,IMSUM(IMDIV(1,L44),1/$C$18,IMDIV(1,M44))))</f>
        <v>0.164999939569334-0.0000991119649124729i</v>
      </c>
      <c r="L44" s="57" t="str">
        <f>IMSUM($C$21/$C$22,IMDIV(1,COMPLEX(0,$C$20*$C$22*A44)))</f>
        <v>0.00025-1058.21105779186i</v>
      </c>
      <c r="M44" s="57" t="str">
        <f>IMSUM($C$25/$C$26,IMDIV(1,COMPLEX(0,$C$24*$C$26*A44)))</f>
        <v>0.0045-370.990543337752i</v>
      </c>
      <c r="N44" s="57">
        <f>ABS(R44)</f>
        <v>89.976618733452327</v>
      </c>
      <c r="O44" s="57">
        <f>ABS(P44)</f>
        <v>94.539719058979003</v>
      </c>
      <c r="P44" s="374">
        <f>20*LOG10(IMABS(C44))</f>
        <v>94.539719058979003</v>
      </c>
      <c r="Q44" s="374">
        <f>IMARGUMENT(C44)*180/PI()</f>
        <v>-90.023381266547673</v>
      </c>
      <c r="R44" s="12">
        <f>IF(Q44&lt;0,Q44+180,Q44-180)</f>
        <v>89.976618733452327</v>
      </c>
      <c r="S44" s="57">
        <f>B44/1000</f>
        <v>1E-3</v>
      </c>
      <c r="T44" s="12">
        <f t="shared" ref="T44:T107" si="0">P44</f>
        <v>94.539719058979003</v>
      </c>
    </row>
    <row r="45" spans="1:20">
      <c r="A45" s="57">
        <f t="shared" ref="A45:A108" si="1">2*PI()*B45</f>
        <v>6.3070614113468686</v>
      </c>
      <c r="B45" s="12">
        <f>B44*(1+B$42)</f>
        <v>1.0038</v>
      </c>
      <c r="C45" s="57" t="str">
        <f t="shared" ref="C45:C108" si="2">IMPRODUCT(D45,E45,$C$40,,K45,$C$41)</f>
        <v>-21.7636303050744-53129.8664893235i</v>
      </c>
      <c r="D45" s="57" t="str">
        <f t="shared" ref="D45:D108" si="3">IMDIV(IMPRODUCT($C$37,$C$38,COMPLEX(1,A45/$C$38)),IMSUM(-1*A45*A45/$C$39,COMPLEX(0,1*A45)))</f>
        <v>3.47812499999337-15855.2443853421i</v>
      </c>
      <c r="E45" s="57" t="str">
        <f t="shared" ref="E45:E108" si="4">IMDIV(IMPRODUCT(IMSUM(F45,G45),$C$29,H45),IMSUM(1,I45))</f>
        <v>162.469533725399-0.00423021320574889i</v>
      </c>
      <c r="F45" s="57" t="str">
        <f t="shared" ref="F45:F108" si="5">IMDIV(IMPRODUCT($C$14,$C$15,COMPLEX(1,A45/$C$15)),IMSUM(-1*A45*A45/$C$16,COMPLEX(0,A45)))</f>
        <v>2.90990990990884-148791.707777132i</v>
      </c>
      <c r="G45" s="57" t="str">
        <f t="shared" ref="G45:G108" si="6">IMDIV(1,COMPLEX(1,A45*$C$9*$C$10))</f>
        <v>0.999999999999633-6.05477895489077E-07i</v>
      </c>
      <c r="H45" s="57" t="str">
        <f t="shared" ref="H45:H108" si="7">IMDIV($C$3,IMSUM(K45,COMPLEX(0,$C$28*A45)))</f>
        <v>72.727276214212+0.0412107639639089i</v>
      </c>
      <c r="I45" s="57" t="str">
        <f t="shared" ref="I45:I108" si="8">IMPRODUCT(F45,$C$29,H45,$C$31)</f>
        <v>17.89513611374-30527.0998376111i</v>
      </c>
      <c r="K45" s="57" t="str">
        <f t="shared" ref="K45:K108" si="9">IF($C$26&lt;=0,IMDIV(1,IMSUM(IMDIV(1,L45),1/$C$18)),IMDIV(1,IMSUM(IMDIV(1,L45),1/$C$18,IMDIV(1,M45))))</f>
        <v>0.164999939109188-0.000099488590097494i</v>
      </c>
      <c r="L45" s="57" t="str">
        <f t="shared" ref="L45:L108" si="10">IMSUM($C$21/$C$22,IMDIV(1,COMPLEX(0,$C$20*$C$22*A45)))</f>
        <v>0.00025-1054.20507849358i</v>
      </c>
      <c r="M45" s="57" t="str">
        <f t="shared" ref="M45:M108" si="11">IMSUM($C$25/$C$26,IMDIV(1,COMPLEX(0,$C$24*$C$26*A45)))</f>
        <v>0.0045-369.586116096584i</v>
      </c>
      <c r="N45" s="57">
        <f t="shared" ref="N45:N108" si="12">ABS(R45)</f>
        <v>89.97652988467668</v>
      </c>
      <c r="O45" s="57">
        <f t="shared" ref="O45:O108" si="13">ABS(P45)</f>
        <v>94.506775220081082</v>
      </c>
      <c r="P45" s="374">
        <f t="shared" ref="P45:P108" si="14">20*LOG10(IMABS(C45))</f>
        <v>94.506775220081082</v>
      </c>
      <c r="Q45" s="374">
        <f t="shared" ref="Q45:Q108" si="15">IMARGUMENT(C45)*180/PI()</f>
        <v>-90.02347011532332</v>
      </c>
      <c r="R45" s="12">
        <f t="shared" ref="R45:R108" si="16">IF(Q45&lt;0,Q45+180,Q45-180)</f>
        <v>89.97652988467668</v>
      </c>
      <c r="S45" s="57">
        <f t="shared" ref="S45:S108" si="17">B45/1000</f>
        <v>1.0038E-3</v>
      </c>
      <c r="T45" s="12">
        <f t="shared" si="0"/>
        <v>94.506775220081082</v>
      </c>
    </row>
    <row r="46" spans="1:20">
      <c r="A46" s="57">
        <f t="shared" si="1"/>
        <v>6.3310282447099864</v>
      </c>
      <c r="B46" s="12">
        <f t="shared" ref="B46:B109" si="18">B45*(1+B$42)</f>
        <v>1.00761444</v>
      </c>
      <c r="C46" s="57" t="str">
        <f t="shared" si="2"/>
        <v>-21.7636302354281-52928.7371802776i</v>
      </c>
      <c r="D46" s="57" t="str">
        <f t="shared" si="3"/>
        <v>3.47812499999333-15795.2225397277i</v>
      </c>
      <c r="E46" s="57" t="str">
        <f t="shared" si="4"/>
        <v>162.469533700756-0.00424628799902392i</v>
      </c>
      <c r="F46" s="57" t="str">
        <f t="shared" si="5"/>
        <v>2.90990990990884-148228.439706262i</v>
      </c>
      <c r="G46" s="57" t="str">
        <f t="shared" si="6"/>
        <v>0.999999999999631-6.07778711491934E-07i</v>
      </c>
      <c r="H46" s="57" t="str">
        <f t="shared" si="7"/>
        <v>72.727276240763+0.0413673648727532i</v>
      </c>
      <c r="I46" s="57" t="str">
        <f t="shared" si="8"/>
        <v>17.8951361163771-30411.5360093472i</v>
      </c>
      <c r="K46" s="57" t="str">
        <f t="shared" si="9"/>
        <v>0.164999938645539-0.0000998666464549939i</v>
      </c>
      <c r="L46" s="57" t="str">
        <f t="shared" si="10"/>
        <v>0.00025-1050.21426428928i</v>
      </c>
      <c r="M46" s="57" t="str">
        <f t="shared" si="11"/>
        <v>0.0045-368.187005475777i</v>
      </c>
      <c r="N46" s="57">
        <f t="shared" si="12"/>
        <v>89.976440698276079</v>
      </c>
      <c r="O46" s="57">
        <f t="shared" si="13"/>
        <v>94.473831381092026</v>
      </c>
      <c r="P46" s="374">
        <f t="shared" si="14"/>
        <v>94.473831381092026</v>
      </c>
      <c r="Q46" s="374">
        <f t="shared" si="15"/>
        <v>-90.023559301723921</v>
      </c>
      <c r="R46" s="12">
        <f t="shared" si="16"/>
        <v>89.976440698276079</v>
      </c>
      <c r="S46" s="57">
        <f t="shared" si="17"/>
        <v>1.00761444E-3</v>
      </c>
      <c r="T46" s="12">
        <f t="shared" si="0"/>
        <v>94.473831381092026</v>
      </c>
    </row>
    <row r="47" spans="1:20">
      <c r="A47" s="57">
        <f t="shared" si="1"/>
        <v>6.3550861520398847</v>
      </c>
      <c r="B47" s="12">
        <f t="shared" si="18"/>
        <v>1.011443374872</v>
      </c>
      <c r="C47" s="57" t="str">
        <f t="shared" si="2"/>
        <v>-21.7636301652518-52728.369268885i</v>
      </c>
      <c r="D47" s="57" t="str">
        <f t="shared" si="3"/>
        <v>3.47812499999328-15735.4279136924i</v>
      </c>
      <c r="E47" s="57" t="str">
        <f t="shared" si="4"/>
        <v>162.469533675924-0.00426242387632034i</v>
      </c>
      <c r="F47" s="57" t="str">
        <f t="shared" si="5"/>
        <v>2.90990990990882-147667.303951261i</v>
      </c>
      <c r="G47" s="57" t="str">
        <f t="shared" si="6"/>
        <v>0.999999999999628-6.10088270595602E-07i</v>
      </c>
      <c r="H47" s="57" t="str">
        <f t="shared" si="7"/>
        <v>72.7272762675164+0.0415245608651179i</v>
      </c>
      <c r="I47" s="57" t="str">
        <f t="shared" si="8"/>
        <v>17.8951361190346-30296.4096612387i</v>
      </c>
      <c r="K47" s="57" t="str">
        <f t="shared" si="9"/>
        <v>0.164999938178359-0.000100246139423393i</v>
      </c>
      <c r="L47" s="57" t="str">
        <f t="shared" si="10"/>
        <v>0.00025-1046.23855776976i</v>
      </c>
      <c r="M47" s="57" t="str">
        <f t="shared" si="11"/>
        <v>0.0045-366.793191348652i</v>
      </c>
      <c r="N47" s="57">
        <f t="shared" si="12"/>
        <v>89.976351172967597</v>
      </c>
      <c r="O47" s="57">
        <f t="shared" si="13"/>
        <v>94.440887542011012</v>
      </c>
      <c r="P47" s="374">
        <f t="shared" si="14"/>
        <v>94.440887542011012</v>
      </c>
      <c r="Q47" s="374">
        <f t="shared" si="15"/>
        <v>-90.023648827032403</v>
      </c>
      <c r="R47" s="12">
        <f t="shared" si="16"/>
        <v>89.976351172967597</v>
      </c>
      <c r="S47" s="57">
        <f t="shared" si="17"/>
        <v>1.0114433748720001E-3</v>
      </c>
      <c r="T47" s="12">
        <f t="shared" si="0"/>
        <v>94.440887542011012</v>
      </c>
    </row>
    <row r="48" spans="1:20">
      <c r="A48" s="57">
        <f t="shared" si="1"/>
        <v>6.3792354794176367</v>
      </c>
      <c r="B48" s="12">
        <f t="shared" si="18"/>
        <v>1.0152868596965137</v>
      </c>
      <c r="C48" s="57" t="str">
        <f t="shared" si="2"/>
        <v>-21.7636300945409-52528.7598727866i</v>
      </c>
      <c r="D48" s="57" t="str">
        <f t="shared" si="3"/>
        <v>3.47812499999322-15675.8596470703i</v>
      </c>
      <c r="E48" s="57" t="str">
        <f t="shared" si="4"/>
        <v>162.469533650904-0.00427862106975422i</v>
      </c>
      <c r="F48" s="57" t="str">
        <f t="shared" si="5"/>
        <v>2.90990990990881-147108.292440002i</v>
      </c>
      <c r="G48" s="57" t="str">
        <f t="shared" si="6"/>
        <v>0.999999999999625-6.12406606023863E-07i</v>
      </c>
      <c r="H48" s="57" t="str">
        <f t="shared" si="7"/>
        <v>72.7272762944733+0.0416823542023203i</v>
      </c>
      <c r="I48" s="57" t="str">
        <f t="shared" si="8"/>
        <v>17.8951361217121-30181.7191371542i</v>
      </c>
      <c r="K48" s="57" t="str">
        <f t="shared" si="9"/>
        <v>0.164999937707622-0.000100627074461775i</v>
      </c>
      <c r="L48" s="57" t="str">
        <f t="shared" si="10"/>
        <v>0.00025-1042.27790174313i</v>
      </c>
      <c r="M48" s="57" t="str">
        <f t="shared" si="11"/>
        <v>0.0045-365.404653664725i</v>
      </c>
      <c r="N48" s="57">
        <f t="shared" si="12"/>
        <v>89.976261307463375</v>
      </c>
      <c r="O48" s="57">
        <f t="shared" si="13"/>
        <v>94.407943702837414</v>
      </c>
      <c r="P48" s="374">
        <f t="shared" si="14"/>
        <v>94.407943702837414</v>
      </c>
      <c r="Q48" s="374">
        <f t="shared" si="15"/>
        <v>-90.023738692536625</v>
      </c>
      <c r="R48" s="12">
        <f t="shared" si="16"/>
        <v>89.976261307463375</v>
      </c>
      <c r="S48" s="57">
        <f t="shared" si="17"/>
        <v>1.0152868596965136E-3</v>
      </c>
      <c r="T48" s="12">
        <f t="shared" si="0"/>
        <v>94.407943702837414</v>
      </c>
    </row>
    <row r="49" spans="1:20">
      <c r="A49" s="57">
        <f t="shared" si="1"/>
        <v>6.4034765742394235</v>
      </c>
      <c r="B49" s="12">
        <f t="shared" si="18"/>
        <v>1.0191449497633605</v>
      </c>
      <c r="C49" s="57" t="str">
        <f t="shared" si="2"/>
        <v>-21.7636300232915-52329.9061205348i</v>
      </c>
      <c r="D49" s="57" t="str">
        <f t="shared" si="3"/>
        <v>3.47812499999318-15616.5168829521i</v>
      </c>
      <c r="E49" s="57" t="str">
        <f t="shared" si="4"/>
        <v>162.469533625694-0.00429487981232533i</v>
      </c>
      <c r="F49" s="57" t="str">
        <f t="shared" si="5"/>
        <v>2.90990990990882-146551.397130918i</v>
      </c>
      <c r="G49" s="57" t="str">
        <f t="shared" si="6"/>
        <v>0.999999999999622-6.14733751126753E-07i</v>
      </c>
      <c r="H49" s="57" t="str">
        <f t="shared" si="7"/>
        <v>72.7272763216354+0.0418407471542713i</v>
      </c>
      <c r="I49" s="57" t="str">
        <f t="shared" si="8"/>
        <v>17.8951361244098-30067.4627872323i</v>
      </c>
      <c r="K49" s="57" t="str">
        <f t="shared" si="9"/>
        <v>0.164999937233301-0.000101009457049967i</v>
      </c>
      <c r="L49" s="57" t="str">
        <f t="shared" si="10"/>
        <v>0.00025-1038.33223923404i</v>
      </c>
      <c r="M49" s="57" t="str">
        <f t="shared" si="11"/>
        <v>0.0045-364.021372449418i</v>
      </c>
      <c r="N49" s="57">
        <f t="shared" si="12"/>
        <v>89.976171100470694</v>
      </c>
      <c r="O49" s="57">
        <f t="shared" si="13"/>
        <v>94.374999863570622</v>
      </c>
      <c r="P49" s="374">
        <f t="shared" si="14"/>
        <v>94.374999863570622</v>
      </c>
      <c r="Q49" s="374">
        <f t="shared" si="15"/>
        <v>-90.023828899529306</v>
      </c>
      <c r="R49" s="12">
        <f t="shared" si="16"/>
        <v>89.976171100470694</v>
      </c>
      <c r="S49" s="57">
        <f t="shared" si="17"/>
        <v>1.0191449497633604E-3</v>
      </c>
      <c r="T49" s="12">
        <f t="shared" si="0"/>
        <v>94.374999863570622</v>
      </c>
    </row>
    <row r="50" spans="1:20">
      <c r="A50" s="57">
        <f t="shared" si="1"/>
        <v>6.4278097852215339</v>
      </c>
      <c r="B50" s="12">
        <f t="shared" si="18"/>
        <v>1.0230177005724612</v>
      </c>
      <c r="C50" s="57" t="str">
        <f t="shared" si="2"/>
        <v>-21.7636299514998-52131.80515155i</v>
      </c>
      <c r="D50" s="57" t="str">
        <f t="shared" si="3"/>
        <v>3.47812499999313-15557.398767672i</v>
      </c>
      <c r="E50" s="57" t="str">
        <f t="shared" si="4"/>
        <v>162.469533600291-0.00431120033791842i</v>
      </c>
      <c r="F50" s="57" t="str">
        <f t="shared" si="5"/>
        <v>2.9099099099088-145996.610012883i</v>
      </c>
      <c r="G50" s="57" t="str">
        <f t="shared" si="6"/>
        <v>0.999999999999619-6.17069739381032E-07i</v>
      </c>
      <c r="H50" s="57" t="str">
        <f t="shared" si="7"/>
        <v>72.7272763490044+0.0419997419995086i</v>
      </c>
      <c r="I50" s="57" t="str">
        <f t="shared" si="8"/>
        <v>17.8951361271284-29953.6389678571i</v>
      </c>
      <c r="K50" s="57" t="str">
        <f t="shared" si="9"/>
        <v>0.164999936755368-0.000101393292688622i</v>
      </c>
      <c r="L50" s="57" t="str">
        <f t="shared" si="10"/>
        <v>0.00025-1034.40151348281i</v>
      </c>
      <c r="M50" s="57" t="str">
        <f t="shared" si="11"/>
        <v>0.0045-362.643327803763i</v>
      </c>
      <c r="N50" s="57">
        <f t="shared" si="12"/>
        <v>89.97608055069189</v>
      </c>
      <c r="O50" s="57">
        <f t="shared" si="13"/>
        <v>94.342056024209654</v>
      </c>
      <c r="P50" s="374">
        <f t="shared" si="14"/>
        <v>94.342056024209654</v>
      </c>
      <c r="Q50" s="374">
        <f t="shared" si="15"/>
        <v>-90.02391944930811</v>
      </c>
      <c r="R50" s="12">
        <f t="shared" si="16"/>
        <v>89.97608055069189</v>
      </c>
      <c r="S50" s="57">
        <f t="shared" si="17"/>
        <v>1.0230177005724611E-3</v>
      </c>
      <c r="T50" s="12">
        <f t="shared" si="0"/>
        <v>94.342056024209654</v>
      </c>
    </row>
    <row r="51" spans="1:20">
      <c r="A51" s="57">
        <f t="shared" si="1"/>
        <v>6.4522354624053753</v>
      </c>
      <c r="B51" s="12">
        <f t="shared" si="18"/>
        <v>1.0269051678346366</v>
      </c>
      <c r="C51" s="57" t="str">
        <f t="shared" si="2"/>
        <v>-21.7636298791613-51934.4541160842i</v>
      </c>
      <c r="D51" s="57" t="str">
        <f t="shared" si="3"/>
        <v>3.47812499999307-15498.5044507962i</v>
      </c>
      <c r="E51" s="57" t="str">
        <f t="shared" si="4"/>
        <v>162.469533574694-0.00432758288130626i</v>
      </c>
      <c r="F51" s="57" t="str">
        <f t="shared" si="5"/>
        <v>2.90990990990879-145443.923105097i</v>
      </c>
      <c r="G51" s="57" t="str">
        <f t="shared" si="6"/>
        <v>0.999999999999616-6.19414604390678E-07i</v>
      </c>
      <c r="H51" s="57" t="str">
        <f t="shared" si="7"/>
        <v>72.7272763765822+0.0421593410252274i</v>
      </c>
      <c r="I51" s="57" t="str">
        <f t="shared" si="8"/>
        <v>17.8951361298677-29840.2460416346i</v>
      </c>
      <c r="K51" s="57" t="str">
        <f t="shared" si="9"/>
        <v>0.164999936273795-0.000101778586899292i</v>
      </c>
      <c r="L51" s="57" t="str">
        <f t="shared" si="10"/>
        <v>0.00025-1030.48566794462i</v>
      </c>
      <c r="M51" s="57" t="str">
        <f t="shared" si="11"/>
        <v>0.0045-361.270499904127i</v>
      </c>
      <c r="N51" s="57">
        <f t="shared" si="12"/>
        <v>89.975989656824368</v>
      </c>
      <c r="O51" s="57">
        <f t="shared" si="13"/>
        <v>94.309112184753957</v>
      </c>
      <c r="P51" s="374">
        <f t="shared" si="14"/>
        <v>94.309112184753957</v>
      </c>
      <c r="Q51" s="374">
        <f t="shared" si="15"/>
        <v>-90.024010343175632</v>
      </c>
      <c r="R51" s="12">
        <f t="shared" si="16"/>
        <v>89.975989656824368</v>
      </c>
      <c r="S51" s="57">
        <f t="shared" si="17"/>
        <v>1.0269051678346366E-3</v>
      </c>
      <c r="T51" s="12">
        <f t="shared" si="0"/>
        <v>94.309112184753957</v>
      </c>
    </row>
    <row r="52" spans="1:20">
      <c r="A52" s="57">
        <f t="shared" si="1"/>
        <v>6.4767539571625168</v>
      </c>
      <c r="B52" s="12">
        <f t="shared" si="18"/>
        <v>1.0308074074724083</v>
      </c>
      <c r="C52" s="57" t="str">
        <f t="shared" si="2"/>
        <v>-21.7636298062718-51737.8501751771i</v>
      </c>
      <c r="D52" s="57" t="str">
        <f t="shared" si="3"/>
        <v>3.47812499999301-15439.8330851101i</v>
      </c>
      <c r="E52" s="57" t="str">
        <f t="shared" si="4"/>
        <v>162.469533548904-0.00434402767815389i</v>
      </c>
      <c r="F52" s="57" t="str">
        <f t="shared" si="5"/>
        <v>2.90990990990878-144893.328456974i</v>
      </c>
      <c r="G52" s="57" t="str">
        <f t="shared" si="6"/>
        <v>0.999999999999613-6.21768379887362E-07i</v>
      </c>
      <c r="H52" s="57" t="str">
        <f t="shared" si="7"/>
        <v>72.7272764043696+0.0423195465273132i</v>
      </c>
      <c r="I52" s="57" t="str">
        <f t="shared" si="8"/>
        <v>17.8951361326275-29727.2823773694i</v>
      </c>
      <c r="K52" s="57" t="str">
        <f t="shared" si="9"/>
        <v>0.164999935788556-0.000102165345224511i</v>
      </c>
      <c r="L52" s="57" t="str">
        <f t="shared" si="10"/>
        <v>0.00025-1026.58464628872i</v>
      </c>
      <c r="M52" s="57" t="str">
        <f t="shared" si="11"/>
        <v>0.0045-359.90286900192i</v>
      </c>
      <c r="N52" s="57">
        <f t="shared" si="12"/>
        <v>89.9758984175606</v>
      </c>
      <c r="O52" s="57">
        <f t="shared" si="13"/>
        <v>94.276168345202933</v>
      </c>
      <c r="P52" s="374">
        <f t="shared" si="14"/>
        <v>94.276168345202933</v>
      </c>
      <c r="Q52" s="374">
        <f t="shared" si="15"/>
        <v>-90.0241015824394</v>
      </c>
      <c r="R52" s="12">
        <f t="shared" si="16"/>
        <v>89.9758984175606</v>
      </c>
      <c r="S52" s="57">
        <f t="shared" si="17"/>
        <v>1.0308074074724084E-3</v>
      </c>
      <c r="T52" s="12">
        <f t="shared" si="0"/>
        <v>94.276168345202933</v>
      </c>
    </row>
    <row r="53" spans="1:20">
      <c r="A53" s="57">
        <f t="shared" si="1"/>
        <v>6.5013656221997342</v>
      </c>
      <c r="B53" s="12">
        <f t="shared" si="18"/>
        <v>1.0347244756208034</v>
      </c>
      <c r="C53" s="57" t="str">
        <f t="shared" si="2"/>
        <v>-21.7636297328277-51541.9905006144i</v>
      </c>
      <c r="D53" s="57" t="str">
        <f t="shared" si="3"/>
        <v>3.47812499999297-15381.3838266066i</v>
      </c>
      <c r="E53" s="57" t="str">
        <f t="shared" si="4"/>
        <v>162.469533522916-0.00436053496502215i</v>
      </c>
      <c r="F53" s="57" t="str">
        <f t="shared" si="5"/>
        <v>2.90990990990878-144344.818148026i</v>
      </c>
      <c r="G53" s="57" t="str">
        <f t="shared" si="6"/>
        <v>0.999999999999611-6.24131099730932E-07i</v>
      </c>
      <c r="H53" s="57" t="str">
        <f t="shared" si="7"/>
        <v>72.7272764323686+0.0424803608103784i</v>
      </c>
      <c r="I53" s="57" t="str">
        <f t="shared" si="8"/>
        <v>17.8951361354087-29614.7463500416i</v>
      </c>
      <c r="K53" s="57" t="str">
        <f t="shared" si="9"/>
        <v>0.164999935299622-0.000102553573227877i</v>
      </c>
      <c r="L53" s="57" t="str">
        <f t="shared" si="10"/>
        <v>0.00025-1022.69839239761i</v>
      </c>
      <c r="M53" s="57" t="str">
        <f t="shared" si="11"/>
        <v>0.0045-358.540415423311i</v>
      </c>
      <c r="N53" s="57">
        <f t="shared" si="12"/>
        <v>89.975806831588073</v>
      </c>
      <c r="O53" s="57">
        <f t="shared" si="13"/>
        <v>94.243224505555716</v>
      </c>
      <c r="P53" s="374">
        <f t="shared" si="14"/>
        <v>94.243224505555716</v>
      </c>
      <c r="Q53" s="374">
        <f t="shared" si="15"/>
        <v>-90.024193168411927</v>
      </c>
      <c r="R53" s="12">
        <f t="shared" si="16"/>
        <v>89.975806831588073</v>
      </c>
      <c r="S53" s="57">
        <f t="shared" si="17"/>
        <v>1.0347244756208035E-3</v>
      </c>
      <c r="T53" s="12">
        <f t="shared" si="0"/>
        <v>94.243224505555716</v>
      </c>
    </row>
    <row r="54" spans="1:20">
      <c r="A54" s="57">
        <f t="shared" si="1"/>
        <v>6.5260708115640931</v>
      </c>
      <c r="B54" s="12">
        <f t="shared" si="18"/>
        <v>1.0386564286281625</v>
      </c>
      <c r="C54" s="57" t="str">
        <f t="shared" si="2"/>
        <v>-21.7636296588243-51346.8722748889i</v>
      </c>
      <c r="D54" s="57" t="str">
        <f t="shared" si="3"/>
        <v>3.47812499999291-15323.1558344733i</v>
      </c>
      <c r="E54" s="57" t="str">
        <f t="shared" si="4"/>
        <v>162.469533496731-0.00437710497937127i</v>
      </c>
      <c r="F54" s="57" t="str">
        <f t="shared" si="5"/>
        <v>2.90990990990877-143798.384287746i</v>
      </c>
      <c r="G54" s="57" t="str">
        <f t="shared" si="6"/>
        <v>0.999999999999607-6.26502797909907E-07i</v>
      </c>
      <c r="H54" s="57" t="str">
        <f t="shared" si="7"/>
        <v>72.7272764605809+0.0426417861877906i</v>
      </c>
      <c r="I54" s="57" t="str">
        <f t="shared" si="8"/>
        <v>17.8951361382109-29502.6363407822i</v>
      </c>
      <c r="K54" s="57" t="str">
        <f t="shared" si="9"/>
        <v>0.164999934806965-0.000102943276494125i</v>
      </c>
      <c r="L54" s="57" t="str">
        <f t="shared" si="10"/>
        <v>0.00025-1018.82685036622i</v>
      </c>
      <c r="M54" s="57" t="str">
        <f t="shared" si="11"/>
        <v>0.0045-357.183119568949i</v>
      </c>
      <c r="N54" s="57">
        <f t="shared" si="12"/>
        <v>89.975714897589341</v>
      </c>
      <c r="O54" s="57">
        <f t="shared" si="13"/>
        <v>94.210280665811595</v>
      </c>
      <c r="P54" s="374">
        <f t="shared" si="14"/>
        <v>94.210280665811595</v>
      </c>
      <c r="Q54" s="374">
        <f t="shared" si="15"/>
        <v>-90.024285102410659</v>
      </c>
      <c r="R54" s="12">
        <f t="shared" si="16"/>
        <v>89.975714897589341</v>
      </c>
      <c r="S54" s="57">
        <f t="shared" si="17"/>
        <v>1.0386564286281625E-3</v>
      </c>
      <c r="T54" s="12">
        <f t="shared" si="0"/>
        <v>94.210280665811595</v>
      </c>
    </row>
    <row r="55" spans="1:20">
      <c r="A55" s="57">
        <f t="shared" si="1"/>
        <v>6.5508698806480368</v>
      </c>
      <c r="B55" s="12">
        <f t="shared" si="18"/>
        <v>1.0426033230569496</v>
      </c>
      <c r="C55" s="57" t="str">
        <f t="shared" si="2"/>
        <v>-21.7636295842571-51152.492691159i</v>
      </c>
      <c r="D55" s="57" t="str">
        <f t="shared" si="3"/>
        <v>3.47812499999285-15265.1482710809i</v>
      </c>
      <c r="E55" s="57" t="str">
        <f t="shared" si="4"/>
        <v>162.469533470346-0.00439373795956344i</v>
      </c>
      <c r="F55" s="57" t="str">
        <f t="shared" si="5"/>
        <v>2.90990990990876-143254.019015501i</v>
      </c>
      <c r="G55" s="57" t="str">
        <f t="shared" si="6"/>
        <v>0.999999999999605-6.28883508541963E-07i</v>
      </c>
      <c r="H55" s="57" t="str">
        <f t="shared" si="7"/>
        <v>72.7272764890078+0.0428038249817093i</v>
      </c>
      <c r="I55" s="57" t="str">
        <f t="shared" si="8"/>
        <v>17.8951361410344-29390.9507368513i</v>
      </c>
      <c r="K55" s="57" t="str">
        <f t="shared" si="9"/>
        <v>0.164999934310557-0.000103334460629214i</v>
      </c>
      <c r="L55" s="57" t="str">
        <f t="shared" si="10"/>
        <v>0.00025-1014.96996450112i</v>
      </c>
      <c r="M55" s="57" t="str">
        <f t="shared" si="11"/>
        <v>0.0045-355.830961913678i</v>
      </c>
      <c r="N55" s="57">
        <f t="shared" si="12"/>
        <v>89.975622614241885</v>
      </c>
      <c r="O55" s="57">
        <f t="shared" si="13"/>
        <v>94.177336825969746</v>
      </c>
      <c r="P55" s="374">
        <f t="shared" si="14"/>
        <v>94.177336825969746</v>
      </c>
      <c r="Q55" s="374">
        <f t="shared" si="15"/>
        <v>-90.024377385758115</v>
      </c>
      <c r="R55" s="12">
        <f t="shared" si="16"/>
        <v>89.975622614241885</v>
      </c>
      <c r="S55" s="57">
        <f t="shared" si="17"/>
        <v>1.0426033230569495E-3</v>
      </c>
      <c r="T55" s="12">
        <f t="shared" si="0"/>
        <v>94.177336825969746</v>
      </c>
    </row>
    <row r="56" spans="1:20">
      <c r="A56" s="57">
        <f t="shared" si="1"/>
        <v>6.5757631861944992</v>
      </c>
      <c r="B56" s="12">
        <f t="shared" si="18"/>
        <v>1.046565215684566</v>
      </c>
      <c r="C56" s="57" t="str">
        <f t="shared" si="2"/>
        <v>-21.7636295091222-50958.84895321i</v>
      </c>
      <c r="D56" s="57" t="str">
        <f t="shared" si="3"/>
        <v>3.4781249999928-15207.3603019714i</v>
      </c>
      <c r="E56" s="57" t="str">
        <f t="shared" si="4"/>
        <v>162.46953344376-0.00441043414486548i</v>
      </c>
      <c r="F56" s="57" t="str">
        <f t="shared" si="5"/>
        <v>2.90990990990875-142711.714500413i</v>
      </c>
      <c r="G56" s="57" t="str">
        <f t="shared" si="6"/>
        <v>0.999999999999601-6.3127326587442E-07i</v>
      </c>
      <c r="H56" s="57" t="str">
        <f t="shared" si="7"/>
        <v>72.7272765176513+0.0429664795231182i</v>
      </c>
      <c r="I56" s="57" t="str">
        <f t="shared" si="8"/>
        <v>17.8951361438793-29279.687931614i</v>
      </c>
      <c r="K56" s="57" t="str">
        <f t="shared" si="9"/>
        <v>0.164999933810369-0.000103727131260405i</v>
      </c>
      <c r="L56" s="57" t="str">
        <f t="shared" si="10"/>
        <v>0.00025-1011.1276793197i</v>
      </c>
      <c r="M56" s="57" t="str">
        <f t="shared" si="11"/>
        <v>0.0045-354.483923006254i</v>
      </c>
      <c r="N56" s="57">
        <f t="shared" si="12"/>
        <v>89.975529980218184</v>
      </c>
      <c r="O56" s="57">
        <f t="shared" si="13"/>
        <v>94.144392986029573</v>
      </c>
      <c r="P56" s="374">
        <f t="shared" si="14"/>
        <v>94.144392986029573</v>
      </c>
      <c r="Q56" s="374">
        <f t="shared" si="15"/>
        <v>-90.024470019781816</v>
      </c>
      <c r="R56" s="12">
        <f t="shared" si="16"/>
        <v>89.975529980218184</v>
      </c>
      <c r="S56" s="57">
        <f t="shared" si="17"/>
        <v>1.0465652156845659E-3</v>
      </c>
      <c r="T56" s="12">
        <f t="shared" si="0"/>
        <v>94.144392986029573</v>
      </c>
    </row>
    <row r="57" spans="1:20">
      <c r="A57" s="57">
        <f t="shared" si="1"/>
        <v>6.6007510863020391</v>
      </c>
      <c r="B57" s="12">
        <f t="shared" si="18"/>
        <v>1.0505421635041674</v>
      </c>
      <c r="C57" s="57" t="str">
        <f t="shared" si="2"/>
        <v>-21.7636294334156-50765.9382754116i</v>
      </c>
      <c r="D57" s="57" t="str">
        <f t="shared" si="3"/>
        <v>3.47812499999274-15149.7910958453i</v>
      </c>
      <c r="E57" s="57" t="str">
        <f t="shared" si="4"/>
        <v>162.469533416973-0.00442719377545531i</v>
      </c>
      <c r="F57" s="57" t="str">
        <f t="shared" si="5"/>
        <v>2.90990990990875-142171.46294125i</v>
      </c>
      <c r="G57" s="57" t="str">
        <f t="shared" si="6"/>
        <v>0.999999999999599-6.33672104284742E-07i</v>
      </c>
      <c r="H57" s="57" t="str">
        <f t="shared" si="7"/>
        <v>72.727276546513+0.0431297521518589i</v>
      </c>
      <c r="I57" s="57" t="str">
        <f t="shared" si="8"/>
        <v>17.8951361467461-29168.8463245175i</v>
      </c>
      <c r="K57" s="57" t="str">
        <f t="shared" si="9"/>
        <v>0.164999933306372-0.000104121294036342i</v>
      </c>
      <c r="L57" s="57" t="str">
        <f t="shared" si="10"/>
        <v>0.00025-1007.29993954941i</v>
      </c>
      <c r="M57" s="57" t="str">
        <f t="shared" si="11"/>
        <v>0.0045-353.141983469072i</v>
      </c>
      <c r="N57" s="57">
        <f t="shared" si="12"/>
        <v>89.975436994185671</v>
      </c>
      <c r="O57" s="57">
        <f t="shared" si="13"/>
        <v>94.111449145990335</v>
      </c>
      <c r="P57" s="374">
        <f t="shared" si="14"/>
        <v>94.111449145990335</v>
      </c>
      <c r="Q57" s="374">
        <f t="shared" si="15"/>
        <v>-90.024563005814329</v>
      </c>
      <c r="R57" s="12">
        <f t="shared" si="16"/>
        <v>89.975436994185671</v>
      </c>
      <c r="S57" s="57">
        <f t="shared" si="17"/>
        <v>1.0505421635041675E-3</v>
      </c>
      <c r="T57" s="12">
        <f t="shared" si="0"/>
        <v>94.111449145990335</v>
      </c>
    </row>
    <row r="58" spans="1:20">
      <c r="A58" s="57">
        <f t="shared" si="1"/>
        <v>6.6258339404299873</v>
      </c>
      <c r="B58" s="12">
        <f t="shared" si="18"/>
        <v>1.0545342237254833</v>
      </c>
      <c r="C58" s="57" t="str">
        <f t="shared" si="2"/>
        <v>-21.7636293571318-50573.757882678i</v>
      </c>
      <c r="D58" s="57" t="str">
        <f t="shared" si="3"/>
        <v>3.4781249999927-15092.4398245502i</v>
      </c>
      <c r="E58" s="57" t="str">
        <f t="shared" si="4"/>
        <v>162.46953338998-0.00444401709242178i</v>
      </c>
      <c r="F58" s="57" t="str">
        <f t="shared" si="5"/>
        <v>2.90990990990874-141633.256566312i</v>
      </c>
      <c r="G58" s="57" t="str">
        <f t="shared" si="6"/>
        <v>0.999999999999595-6.36080058281022E-07i</v>
      </c>
      <c r="H58" s="57" t="str">
        <f t="shared" si="7"/>
        <v>72.7272765755942+0.0432936452166633i</v>
      </c>
      <c r="I58" s="57" t="str">
        <f t="shared" si="8"/>
        <v>17.8951361496345-29058.4243210681i</v>
      </c>
      <c r="K58" s="57" t="str">
        <f t="shared" si="9"/>
        <v>0.164999932798538-0.000104516954627133i</v>
      </c>
      <c r="L58" s="57" t="str">
        <f t="shared" si="10"/>
        <v>0.00025-1003.48669012693i</v>
      </c>
      <c r="M58" s="57" t="str">
        <f t="shared" si="11"/>
        <v>0.0045-351.80512399788i</v>
      </c>
      <c r="N58" s="57">
        <f t="shared" si="12"/>
        <v>89.975343654806736</v>
      </c>
      <c r="O58" s="57">
        <f t="shared" si="13"/>
        <v>94.078505305851081</v>
      </c>
      <c r="P58" s="374">
        <f t="shared" si="14"/>
        <v>94.078505305851081</v>
      </c>
      <c r="Q58" s="374">
        <f t="shared" si="15"/>
        <v>-90.024656345193264</v>
      </c>
      <c r="R58" s="12">
        <f t="shared" si="16"/>
        <v>89.975343654806736</v>
      </c>
      <c r="S58" s="57">
        <f t="shared" si="17"/>
        <v>1.0545342237254834E-3</v>
      </c>
      <c r="T58" s="12">
        <f t="shared" si="0"/>
        <v>94.078505305851081</v>
      </c>
    </row>
    <row r="59" spans="1:20">
      <c r="A59" s="57">
        <f t="shared" si="1"/>
        <v>6.651012109403621</v>
      </c>
      <c r="B59" s="12">
        <f t="shared" si="18"/>
        <v>1.0585414537756401</v>
      </c>
      <c r="C59" s="57" t="str">
        <f t="shared" si="2"/>
        <v>-21.7636292802679-50382.3050104309i</v>
      </c>
      <c r="D59" s="57" t="str">
        <f t="shared" si="3"/>
        <v>3.47812499999264-15035.305663069i</v>
      </c>
      <c r="E59" s="57" t="str">
        <f t="shared" si="4"/>
        <v>162.469533362783-0.00446090433777122i</v>
      </c>
      <c r="F59" s="57" t="str">
        <f t="shared" si="5"/>
        <v>2.90990990990873-141097.08763332i</v>
      </c>
      <c r="G59" s="57" t="str">
        <f t="shared" si="6"/>
        <v>0.999999999999592-6.38497162502488E-07i</v>
      </c>
      <c r="H59" s="57" t="str">
        <f t="shared" si="7"/>
        <v>72.7272766048973+0.0434581610751905i</v>
      </c>
      <c r="I59" s="57" t="str">
        <f t="shared" si="8"/>
        <v>17.8951361525453-28948.4203328084i</v>
      </c>
      <c r="K59" s="57" t="str">
        <f t="shared" si="9"/>
        <v>0.164999932286836-0.000104914118724432i</v>
      </c>
      <c r="L59" s="57" t="str">
        <f t="shared" si="10"/>
        <v>0.00025-999.687876197385i</v>
      </c>
      <c r="M59" s="57" t="str">
        <f t="shared" si="11"/>
        <v>0.0045-350.473325361506i</v>
      </c>
      <c r="N59" s="57">
        <f t="shared" si="12"/>
        <v>89.975249960738637</v>
      </c>
      <c r="O59" s="57">
        <f t="shared" si="13"/>
        <v>94.045561465611257</v>
      </c>
      <c r="P59" s="374">
        <f t="shared" si="14"/>
        <v>94.045561465611257</v>
      </c>
      <c r="Q59" s="374">
        <f t="shared" si="15"/>
        <v>-90.024750039261363</v>
      </c>
      <c r="R59" s="12">
        <f t="shared" si="16"/>
        <v>89.975249960738637</v>
      </c>
      <c r="S59" s="57">
        <f t="shared" si="17"/>
        <v>1.0585414537756402E-3</v>
      </c>
      <c r="T59" s="12">
        <f t="shared" si="0"/>
        <v>94.045561465611257</v>
      </c>
    </row>
    <row r="60" spans="1:20">
      <c r="A60" s="57">
        <f t="shared" si="1"/>
        <v>6.6762859554193552</v>
      </c>
      <c r="B60" s="12">
        <f t="shared" si="18"/>
        <v>1.0625639112999876</v>
      </c>
      <c r="C60" s="57" t="str">
        <f t="shared" si="2"/>
        <v>-21.7636292028183-50191.5769045558i</v>
      </c>
      <c r="D60" s="57" t="str">
        <f t="shared" si="3"/>
        <v>3.47812499999257-14978.3877895074i</v>
      </c>
      <c r="E60" s="57" t="str">
        <f t="shared" si="4"/>
        <v>162.469533335378-0.0044778557544288i</v>
      </c>
      <c r="F60" s="57" t="str">
        <f t="shared" si="5"/>
        <v>2.90990990990872-140562.948429303i</v>
      </c>
      <c r="G60" s="57" t="str">
        <f t="shared" si="6"/>
        <v>0.999999999999589-6.40923451719995E-07i</v>
      </c>
      <c r="H60" s="57" t="str">
        <f t="shared" si="7"/>
        <v>72.727276634423+0.0436233020940559i</v>
      </c>
      <c r="I60" s="57" t="str">
        <f t="shared" si="8"/>
        <v>17.8951361554778-28838.8327772936i</v>
      </c>
      <c r="K60" s="57" t="str">
        <f t="shared" si="9"/>
        <v>0.164999931771239-0.000105312792041521i</v>
      </c>
      <c r="L60" s="57" t="str">
        <f t="shared" si="10"/>
        <v>0.00025-995.90344311355i</v>
      </c>
      <c r="M60" s="57" t="str">
        <f t="shared" si="11"/>
        <v>0.0045-349.14656840158i</v>
      </c>
      <c r="N60" s="57">
        <f t="shared" si="12"/>
        <v>89.975155910633589</v>
      </c>
      <c r="O60" s="57">
        <f t="shared" si="13"/>
        <v>94.012617625270011</v>
      </c>
      <c r="P60" s="374">
        <f t="shared" si="14"/>
        <v>94.012617625270011</v>
      </c>
      <c r="Q60" s="374">
        <f t="shared" si="15"/>
        <v>-90.024844089366411</v>
      </c>
      <c r="R60" s="12">
        <f t="shared" si="16"/>
        <v>89.975155910633589</v>
      </c>
      <c r="S60" s="57">
        <f t="shared" si="17"/>
        <v>1.0625639112999876E-3</v>
      </c>
      <c r="T60" s="12">
        <f t="shared" si="0"/>
        <v>94.012617625270011</v>
      </c>
    </row>
    <row r="61" spans="1:20">
      <c r="A61" s="57">
        <f t="shared" si="1"/>
        <v>6.7016558420499486</v>
      </c>
      <c r="B61" s="12">
        <f t="shared" si="18"/>
        <v>1.0666016541629275</v>
      </c>
      <c r="C61" s="57" t="str">
        <f t="shared" si="2"/>
        <v>-21.7636291247788-50001.5708213643i</v>
      </c>
      <c r="D61" s="57" t="str">
        <f t="shared" si="3"/>
        <v>3.47812499999252-14921.6853850827i</v>
      </c>
      <c r="E61" s="57" t="str">
        <f t="shared" si="4"/>
        <v>162.469533307764-0.00449487158624186i</v>
      </c>
      <c r="F61" s="57" t="str">
        <f t="shared" si="5"/>
        <v>2.90990990990871-140030.831270489i</v>
      </c>
      <c r="G61" s="57" t="str">
        <f t="shared" si="6"/>
        <v>0.999999999999586-6.43358960836529E-07i</v>
      </c>
      <c r="H61" s="57" t="str">
        <f t="shared" si="7"/>
        <v>72.7272766641739+0.0437890706488716i</v>
      </c>
      <c r="I61" s="57" t="str">
        <f t="shared" si="8"/>
        <v>17.8951361584329-28729.6600780703i</v>
      </c>
      <c r="K61" s="57" t="str">
        <f t="shared" si="9"/>
        <v>0.164999931251715-0.000105712980313393i</v>
      </c>
      <c r="L61" s="57" t="str">
        <f t="shared" si="10"/>
        <v>0.00025-992.133336435098i</v>
      </c>
      <c r="M61" s="57" t="str">
        <f t="shared" si="11"/>
        <v>0.0045-347.824834032257i</v>
      </c>
      <c r="N61" s="57">
        <f t="shared" si="12"/>
        <v>89.975061503138647</v>
      </c>
      <c r="O61" s="57">
        <f t="shared" si="13"/>
        <v>93.979673784826446</v>
      </c>
      <c r="P61" s="374">
        <f t="shared" si="14"/>
        <v>93.979673784826446</v>
      </c>
      <c r="Q61" s="374">
        <f t="shared" si="15"/>
        <v>-90.024938496861353</v>
      </c>
      <c r="R61" s="12">
        <f t="shared" si="16"/>
        <v>89.975061503138647</v>
      </c>
      <c r="S61" s="57">
        <f t="shared" si="17"/>
        <v>1.0666016541629275E-3</v>
      </c>
      <c r="T61" s="12">
        <f t="shared" si="0"/>
        <v>93.979673784826446</v>
      </c>
    </row>
    <row r="62" spans="1:20">
      <c r="A62" s="57">
        <f t="shared" si="1"/>
        <v>6.7271221342497389</v>
      </c>
      <c r="B62" s="12">
        <f t="shared" si="18"/>
        <v>1.0706547404487468</v>
      </c>
      <c r="C62" s="57" t="str">
        <f t="shared" si="2"/>
        <v>-21.7636290461454-49812.2840275568i</v>
      </c>
      <c r="D62" s="57" t="str">
        <f t="shared" si="3"/>
        <v>3.47812499999247-14865.1976341119i</v>
      </c>
      <c r="E62" s="57" t="str">
        <f t="shared" si="4"/>
        <v>162.469533279941-0.00451195207798692i</v>
      </c>
      <c r="F62" s="57" t="str">
        <f t="shared" si="5"/>
        <v>2.90990990990869-139500.728502195i</v>
      </c>
      <c r="G62" s="57" t="str">
        <f t="shared" si="6"/>
        <v>0.999999999999583-6.45803724887706E-07i</v>
      </c>
      <c r="H62" s="57" t="str">
        <f t="shared" si="7"/>
        <v>72.727276694151+0.0439554691242733i</v>
      </c>
      <c r="I62" s="57" t="str">
        <f t="shared" si="8"/>
        <v>17.8951361614103-28620.9006646524i</v>
      </c>
      <c r="K62" s="57" t="str">
        <f t="shared" si="9"/>
        <v>0.164999930728236-0.000106114689296831i</v>
      </c>
      <c r="L62" s="57" t="str">
        <f t="shared" si="10"/>
        <v>0.00025-988.377501927771i</v>
      </c>
      <c r="M62" s="57" t="str">
        <f t="shared" si="11"/>
        <v>0.0045-346.508103239945i</v>
      </c>
      <c r="N62" s="57">
        <f t="shared" si="12"/>
        <v>89.974966736895723</v>
      </c>
      <c r="O62" s="57">
        <f t="shared" si="13"/>
        <v>93.946729944280079</v>
      </c>
      <c r="P62" s="374">
        <f t="shared" si="14"/>
        <v>93.946729944280079</v>
      </c>
      <c r="Q62" s="374">
        <f t="shared" si="15"/>
        <v>-90.025033263104277</v>
      </c>
      <c r="R62" s="12">
        <f t="shared" si="16"/>
        <v>89.974966736895723</v>
      </c>
      <c r="S62" s="57">
        <f t="shared" si="17"/>
        <v>1.0706547404487467E-3</v>
      </c>
      <c r="T62" s="12">
        <f t="shared" si="0"/>
        <v>93.946729944280079</v>
      </c>
    </row>
    <row r="63" spans="1:20">
      <c r="A63" s="57">
        <f t="shared" si="1"/>
        <v>6.7526851983598881</v>
      </c>
      <c r="B63" s="12">
        <f t="shared" si="18"/>
        <v>1.0747232284624519</v>
      </c>
      <c r="C63" s="57" t="str">
        <f t="shared" si="2"/>
        <v>-21.7636289669132-49623.7138001776i</v>
      </c>
      <c r="D63" s="57" t="str">
        <f t="shared" si="3"/>
        <v>3.47812499999241-14808.9237239997i</v>
      </c>
      <c r="E63" s="57" t="str">
        <f t="shared" si="4"/>
        <v>162.469533251905-0.0045290974753689i</v>
      </c>
      <c r="F63" s="57" t="str">
        <f t="shared" si="5"/>
        <v>2.90990990990869-138972.632498714i</v>
      </c>
      <c r="G63" s="57" t="str">
        <f t="shared" si="6"/>
        <v>0.99999999999958-6.48257779042276E-07i</v>
      </c>
      <c r="H63" s="57" t="str">
        <f t="shared" si="7"/>
        <v>72.7272767243568+0.0441224999139613i</v>
      </c>
      <c r="I63" s="57" t="str">
        <f t="shared" si="8"/>
        <v>17.8951361644106-28512.5529724994i</v>
      </c>
      <c r="K63" s="57" t="str">
        <f t="shared" si="9"/>
        <v>0.16499993020077-0.000106517924770495i</v>
      </c>
      <c r="L63" s="57" t="str">
        <f t="shared" si="10"/>
        <v>0.00025-984.635885562629i</v>
      </c>
      <c r="M63" s="57" t="str">
        <f t="shared" si="11"/>
        <v>0.0045-345.19635708303i</v>
      </c>
      <c r="N63" s="57">
        <f t="shared" si="12"/>
        <v>89.974871610541598</v>
      </c>
      <c r="O63" s="57">
        <f t="shared" si="13"/>
        <v>93.913786103629846</v>
      </c>
      <c r="P63" s="374">
        <f t="shared" si="14"/>
        <v>93.913786103629846</v>
      </c>
      <c r="Q63" s="374">
        <f t="shared" si="15"/>
        <v>-90.025128389458402</v>
      </c>
      <c r="R63" s="12">
        <f t="shared" si="16"/>
        <v>89.974871610541598</v>
      </c>
      <c r="S63" s="57">
        <f t="shared" si="17"/>
        <v>1.0747232284624519E-3</v>
      </c>
      <c r="T63" s="12">
        <f t="shared" si="0"/>
        <v>93.913786103629846</v>
      </c>
    </row>
    <row r="64" spans="1:20">
      <c r="A64" s="57">
        <f t="shared" si="1"/>
        <v>6.778345402113656</v>
      </c>
      <c r="B64" s="12">
        <f t="shared" si="18"/>
        <v>1.0788071767306093</v>
      </c>
      <c r="C64" s="57" t="str">
        <f t="shared" si="2"/>
        <v>-21.7636288870777-49435.8574265819i</v>
      </c>
      <c r="D64" s="57" t="str">
        <f t="shared" si="3"/>
        <v>3.47812499999235-14752.8628452269i</v>
      </c>
      <c r="E64" s="57" t="str">
        <f t="shared" si="4"/>
        <v>162.469533223657-0.00454630802502595i</v>
      </c>
      <c r="F64" s="57" t="str">
        <f t="shared" si="5"/>
        <v>2.90990990990867-138446.535663208i</v>
      </c>
      <c r="G64" s="57" t="str">
        <f t="shared" si="6"/>
        <v>0.999999999999577-6.50721158602636E-07i</v>
      </c>
      <c r="H64" s="57" t="str">
        <f t="shared" si="7"/>
        <v>72.727276754792+0.04429016542073i</v>
      </c>
      <c r="I64" s="57" t="str">
        <f t="shared" si="8"/>
        <v>17.8951361674335-28404.615442993i</v>
      </c>
      <c r="K64" s="57" t="str">
        <f t="shared" si="9"/>
        <v>0.164999929669289-0.000106922692535004i</v>
      </c>
      <c r="L64" s="57" t="str">
        <f t="shared" si="10"/>
        <v>0.00025-980.908433515278i</v>
      </c>
      <c r="M64" s="57" t="str">
        <f t="shared" si="11"/>
        <v>0.0045-343.889576691602i</v>
      </c>
      <c r="N64" s="57">
        <f t="shared" si="12"/>
        <v>89.974776122707851</v>
      </c>
      <c r="O64" s="57">
        <f t="shared" si="13"/>
        <v>93.880842262875191</v>
      </c>
      <c r="P64" s="374">
        <f t="shared" si="14"/>
        <v>93.880842262875191</v>
      </c>
      <c r="Q64" s="374">
        <f t="shared" si="15"/>
        <v>-90.025223877292149</v>
      </c>
      <c r="R64" s="12">
        <f t="shared" si="16"/>
        <v>89.974776122707851</v>
      </c>
      <c r="S64" s="57">
        <f t="shared" si="17"/>
        <v>1.0788071767306093E-3</v>
      </c>
      <c r="T64" s="12">
        <f t="shared" si="0"/>
        <v>93.880842262875191</v>
      </c>
    </row>
    <row r="65" spans="1:20">
      <c r="A65" s="57">
        <f t="shared" si="1"/>
        <v>6.8041031146416877</v>
      </c>
      <c r="B65" s="12">
        <f t="shared" si="18"/>
        <v>1.0829066440021857</v>
      </c>
      <c r="C65" s="57" t="str">
        <f t="shared" si="2"/>
        <v>-21.763628806634-49248.7122043918i</v>
      </c>
      <c r="D65" s="57" t="str">
        <f t="shared" si="3"/>
        <v>3.47812499999229-14697.0141913391i</v>
      </c>
      <c r="E65" s="57" t="str">
        <f t="shared" si="4"/>
        <v>162.469533195193-0.00456358397453386i</v>
      </c>
      <c r="F65" s="57" t="str">
        <f t="shared" si="5"/>
        <v>2.90990990990866-137922.430427598i</v>
      </c>
      <c r="G65" s="57" t="str">
        <f t="shared" si="6"/>
        <v>0.999999999999573-6.53193899005323E-07i</v>
      </c>
      <c r="H65" s="57" t="str">
        <f t="shared" si="7"/>
        <v>72.7272767854594+0.0444584680565055i</v>
      </c>
      <c r="I65" s="57" t="str">
        <f t="shared" si="8"/>
        <v>17.8951361704794-28297.0865234162i</v>
      </c>
      <c r="K65" s="57" t="str">
        <f t="shared" si="9"/>
        <v>0.16499992913376-0.000107328998413016i</v>
      </c>
      <c r="L65" s="57" t="str">
        <f t="shared" si="10"/>
        <v>0.00025-977.195092165047i</v>
      </c>
      <c r="M65" s="57" t="str">
        <f t="shared" si="11"/>
        <v>0.0045-342.587743267187i</v>
      </c>
      <c r="N65" s="57">
        <f t="shared" si="12"/>
        <v>89.974680272020876</v>
      </c>
      <c r="O65" s="57">
        <f t="shared" si="13"/>
        <v>93.847898422015135</v>
      </c>
      <c r="P65" s="374">
        <f t="shared" si="14"/>
        <v>93.847898422015135</v>
      </c>
      <c r="Q65" s="374">
        <f t="shared" si="15"/>
        <v>-90.025319727979124</v>
      </c>
      <c r="R65" s="12">
        <f t="shared" si="16"/>
        <v>89.974680272020876</v>
      </c>
      <c r="S65" s="57">
        <f t="shared" si="17"/>
        <v>1.0829066440021858E-3</v>
      </c>
      <c r="T65" s="12">
        <f t="shared" si="0"/>
        <v>93.847898422015135</v>
      </c>
    </row>
    <row r="66" spans="1:20">
      <c r="A66" s="57">
        <f t="shared" si="1"/>
        <v>6.8299587064773268</v>
      </c>
      <c r="B66" s="12">
        <f t="shared" si="18"/>
        <v>1.087021689249394</v>
      </c>
      <c r="C66" s="57" t="str">
        <f t="shared" si="2"/>
        <v>-21.7636287255783-49062.2754414606i</v>
      </c>
      <c r="D66" s="57" t="str">
        <f t="shared" si="3"/>
        <v>3.47812499999223-14641.3769589346i</v>
      </c>
      <c r="E66" s="57" t="str">
        <f t="shared" si="4"/>
        <v>162.469533166512-0.00458092557241038i</v>
      </c>
      <c r="F66" s="57" t="str">
        <f t="shared" si="5"/>
        <v>2.90990990990866-137400.309252453i</v>
      </c>
      <c r="G66" s="57" t="str">
        <f t="shared" si="6"/>
        <v>0.99999999999957-6.55676035821541E-07i</v>
      </c>
      <c r="H66" s="57" t="str">
        <f t="shared" si="7"/>
        <v>72.7272768163605+0.0446274102423802i</v>
      </c>
      <c r="I66" s="57" t="str">
        <f t="shared" si="8"/>
        <v>17.895136173549-28189.964666929i</v>
      </c>
      <c r="K66" s="57" t="str">
        <f t="shared" si="9"/>
        <v>0.164999928594153-0.000107736848249319i</v>
      </c>
      <c r="L66" s="57" t="str">
        <f t="shared" si="10"/>
        <v>0.00025-973.495808094288i</v>
      </c>
      <c r="M66" s="57" t="str">
        <f t="shared" si="11"/>
        <v>0.0045-341.290838082473i</v>
      </c>
      <c r="N66" s="57">
        <f t="shared" si="12"/>
        <v>89.974584057101822</v>
      </c>
      <c r="O66" s="57">
        <f t="shared" si="13"/>
        <v>93.814954581048923</v>
      </c>
      <c r="P66" s="374">
        <f t="shared" si="14"/>
        <v>93.814954581048923</v>
      </c>
      <c r="Q66" s="374">
        <f t="shared" si="15"/>
        <v>-90.025415942898178</v>
      </c>
      <c r="R66" s="12">
        <f t="shared" si="16"/>
        <v>89.974584057101822</v>
      </c>
      <c r="S66" s="57">
        <f t="shared" si="17"/>
        <v>1.087021689249394E-3</v>
      </c>
      <c r="T66" s="12">
        <f t="shared" si="0"/>
        <v>93.814954581048923</v>
      </c>
    </row>
    <row r="67" spans="1:20">
      <c r="A67" s="57">
        <f t="shared" si="1"/>
        <v>6.8559125495619408</v>
      </c>
      <c r="B67" s="12">
        <f t="shared" si="18"/>
        <v>1.0911523716685418</v>
      </c>
      <c r="C67" s="57" t="str">
        <f t="shared" si="2"/>
        <v>-21.7636286439051-48876.5444558333i</v>
      </c>
      <c r="D67" s="57" t="str">
        <f t="shared" si="3"/>
        <v>3.47812499999218-14585.9503476531i</v>
      </c>
      <c r="E67" s="57" t="str">
        <f t="shared" si="4"/>
        <v>162.469533137613-0.00459833306811534i</v>
      </c>
      <c r="F67" s="57" t="str">
        <f t="shared" si="5"/>
        <v>2.90990990990865-136880.164626885i</v>
      </c>
      <c r="G67" s="57" t="str">
        <f t="shared" si="6"/>
        <v>0.999999999999567-6.58167604757661E-07i</v>
      </c>
      <c r="H67" s="57" t="str">
        <f t="shared" si="7"/>
        <v>72.7272768474964+0.0447969944086432i</v>
      </c>
      <c r="I67" s="57" t="str">
        <f t="shared" si="8"/>
        <v>17.8951361766414-28083.2483325474i</v>
      </c>
      <c r="K67" s="57" t="str">
        <f t="shared" si="9"/>
        <v>0.164999928050438-0.000108146247910907i</v>
      </c>
      <c r="L67" s="57" t="str">
        <f t="shared" si="10"/>
        <v>0.00025-969.810528087552i</v>
      </c>
      <c r="M67" s="57" t="str">
        <f t="shared" si="11"/>
        <v>0.0045-339.998842481045i</v>
      </c>
      <c r="N67" s="57">
        <f t="shared" si="12"/>
        <v>89.974487476566608</v>
      </c>
      <c r="O67" s="57">
        <f t="shared" si="13"/>
        <v>93.782010739975803</v>
      </c>
      <c r="P67" s="374">
        <f t="shared" si="14"/>
        <v>93.782010739975803</v>
      </c>
      <c r="Q67" s="374">
        <f t="shared" si="15"/>
        <v>-90.025512523433392</v>
      </c>
      <c r="R67" s="12">
        <f t="shared" si="16"/>
        <v>89.974487476566608</v>
      </c>
      <c r="S67" s="57">
        <f t="shared" si="17"/>
        <v>1.0911523716685418E-3</v>
      </c>
      <c r="T67" s="12">
        <f t="shared" si="0"/>
        <v>93.782010739975803</v>
      </c>
    </row>
    <row r="68" spans="1:20">
      <c r="A68" s="57">
        <f t="shared" si="1"/>
        <v>6.881965017250276</v>
      </c>
      <c r="B68" s="12">
        <f t="shared" si="18"/>
        <v>1.0952987506808822</v>
      </c>
      <c r="C68" s="57" t="str">
        <f t="shared" si="2"/>
        <v>-21.76362856161-48691.5165757067i</v>
      </c>
      <c r="D68" s="57" t="str">
        <f t="shared" si="3"/>
        <v>3.47812499999212-14530.7335601642i</v>
      </c>
      <c r="E68" s="57" t="str">
        <f t="shared" si="4"/>
        <v>162.469533108494-0.00461580671205825i</v>
      </c>
      <c r="F68" s="57" t="str">
        <f t="shared" si="5"/>
        <v>2.90990990990863-136361.98906844i</v>
      </c>
      <c r="G68" s="57" t="str">
        <f t="shared" si="6"/>
        <v>0.999999999999563-6.60668641655739E-07i</v>
      </c>
      <c r="H68" s="57" t="str">
        <f t="shared" si="7"/>
        <v>72.7272768788699+0.0449672229948226i</v>
      </c>
      <c r="I68" s="57" t="str">
        <f t="shared" si="8"/>
        <v>17.8951361797577-27976.9359851216i</v>
      </c>
      <c r="K68" s="57" t="str">
        <f t="shared" si="9"/>
        <v>0.164999927502582-0.000108557203287069i</v>
      </c>
      <c r="L68" s="57" t="str">
        <f t="shared" si="10"/>
        <v>0.00025-966.13919913086i</v>
      </c>
      <c r="M68" s="57" t="str">
        <f t="shared" si="11"/>
        <v>0.0045-338.711737877112i</v>
      </c>
      <c r="N68" s="57">
        <f t="shared" si="12"/>
        <v>89.974390529025911</v>
      </c>
      <c r="O68" s="57">
        <f t="shared" si="13"/>
        <v>93.749066898794879</v>
      </c>
      <c r="P68" s="374">
        <f t="shared" si="14"/>
        <v>93.749066898794879</v>
      </c>
      <c r="Q68" s="374">
        <f t="shared" si="15"/>
        <v>-90.025609470974089</v>
      </c>
      <c r="R68" s="12">
        <f t="shared" si="16"/>
        <v>89.974390529025911</v>
      </c>
      <c r="S68" s="57">
        <f t="shared" si="17"/>
        <v>1.0952987506808822E-3</v>
      </c>
      <c r="T68" s="12">
        <f t="shared" si="0"/>
        <v>93.749066898794879</v>
      </c>
    </row>
    <row r="69" spans="1:20">
      <c r="A69" s="57">
        <f t="shared" si="1"/>
        <v>6.9081164843158271</v>
      </c>
      <c r="B69" s="12">
        <f t="shared" si="18"/>
        <v>1.0994608859334696</v>
      </c>
      <c r="C69" s="57" t="str">
        <f t="shared" si="2"/>
        <v>-21.7636284786885-48507.1891393935i</v>
      </c>
      <c r="D69" s="57" t="str">
        <f t="shared" si="3"/>
        <v>3.47812499999206-14475.7258021559i</v>
      </c>
      <c r="E69" s="57" t="str">
        <f t="shared" si="4"/>
        <v>162.469533079153-0.00463334675559999i</v>
      </c>
      <c r="F69" s="57" t="str">
        <f t="shared" si="5"/>
        <v>2.90990990990862-135845.775122987i</v>
      </c>
      <c r="G69" s="57" t="str">
        <f t="shared" si="6"/>
        <v>0.99999999999956-6.63179182494027E-07i</v>
      </c>
      <c r="H69" s="57" t="str">
        <f t="shared" si="7"/>
        <v>72.7272769104816+0.0451380984497141i</v>
      </c>
      <c r="I69" s="57" t="str">
        <f t="shared" si="8"/>
        <v>17.8951361828975-27871.0260953121i</v>
      </c>
      <c r="K69" s="57" t="str">
        <f t="shared" si="9"/>
        <v>0.164999926950556-0.000108969720289474i</v>
      </c>
      <c r="L69" s="57" t="str">
        <f t="shared" si="10"/>
        <v>0.00025-962.481768410897i</v>
      </c>
      <c r="M69" s="57" t="str">
        <f t="shared" si="11"/>
        <v>0.0045-337.429505755242i</v>
      </c>
      <c r="N69" s="57">
        <f t="shared" si="12"/>
        <v>89.974293213085105</v>
      </c>
      <c r="O69" s="57">
        <f t="shared" si="13"/>
        <v>93.716123057505456</v>
      </c>
      <c r="P69" s="374">
        <f t="shared" si="14"/>
        <v>93.716123057505456</v>
      </c>
      <c r="Q69" s="374">
        <f t="shared" si="15"/>
        <v>-90.025706786914895</v>
      </c>
      <c r="R69" s="12">
        <f t="shared" si="16"/>
        <v>89.974293213085105</v>
      </c>
      <c r="S69" s="57">
        <f t="shared" si="17"/>
        <v>1.0994608859334696E-3</v>
      </c>
      <c r="T69" s="12">
        <f t="shared" si="0"/>
        <v>93.716123057505456</v>
      </c>
    </row>
    <row r="70" spans="1:20">
      <c r="A70" s="57">
        <f t="shared" si="1"/>
        <v>6.9343673269562274</v>
      </c>
      <c r="B70" s="12">
        <f t="shared" si="18"/>
        <v>1.1036388373000168</v>
      </c>
      <c r="C70" s="57" t="str">
        <f t="shared" si="2"/>
        <v>-21.7636283951355-48323.5594952804i</v>
      </c>
      <c r="D70" s="57" t="str">
        <f t="shared" si="3"/>
        <v>3.478124999992-14420.926282323i</v>
      </c>
      <c r="E70" s="57" t="str">
        <f t="shared" si="4"/>
        <v>162.469533049589-0.00465095345105607i</v>
      </c>
      <c r="F70" s="57" t="str">
        <f t="shared" si="5"/>
        <v>2.90990990990862-135331.515364616i</v>
      </c>
      <c r="G70" s="57" t="str">
        <f t="shared" si="6"/>
        <v>0.999999999999557-6.65699263387503E-07i</v>
      </c>
      <c r="H70" s="57" t="str">
        <f t="shared" si="7"/>
        <v>72.7272769423346+0.045309623231421i</v>
      </c>
      <c r="I70" s="57" t="str">
        <f t="shared" si="8"/>
        <v>17.8951361860616-27765.5171395702i</v>
      </c>
      <c r="K70" s="57" t="str">
        <f t="shared" si="9"/>
        <v>0.164999926394325-0.000109383804852253i</v>
      </c>
      <c r="L70" s="57" t="str">
        <f t="shared" si="10"/>
        <v>0.00025-958.838183314299i</v>
      </c>
      <c r="M70" s="57" t="str">
        <f t="shared" si="11"/>
        <v>0.0045-336.152127670096i</v>
      </c>
      <c r="N70" s="57">
        <f t="shared" si="12"/>
        <v>89.974195527344293</v>
      </c>
      <c r="O70" s="57">
        <f t="shared" si="13"/>
        <v>93.683179216106481</v>
      </c>
      <c r="P70" s="374">
        <f t="shared" si="14"/>
        <v>93.683179216106481</v>
      </c>
      <c r="Q70" s="374">
        <f t="shared" si="15"/>
        <v>-90.025804472655707</v>
      </c>
      <c r="R70" s="12">
        <f t="shared" si="16"/>
        <v>89.974195527344293</v>
      </c>
      <c r="S70" s="57">
        <f t="shared" si="17"/>
        <v>1.1036388373000167E-3</v>
      </c>
      <c r="T70" s="12">
        <f t="shared" si="0"/>
        <v>93.683179216106481</v>
      </c>
    </row>
    <row r="71" spans="1:20">
      <c r="A71" s="57">
        <f t="shared" si="1"/>
        <v>6.9607179227986613</v>
      </c>
      <c r="B71" s="12">
        <f t="shared" si="18"/>
        <v>1.1078326648817569</v>
      </c>
      <c r="C71" s="57" t="str">
        <f t="shared" si="2"/>
        <v>-21.763628310946-48140.6250017941i</v>
      </c>
      <c r="D71" s="57" t="str">
        <f t="shared" si="3"/>
        <v>3.47812499999193-14366.3342123563i</v>
      </c>
      <c r="E71" s="57" t="str">
        <f t="shared" si="4"/>
        <v>162.469533019798-0.00466862705170013i</v>
      </c>
      <c r="F71" s="57" t="str">
        <f t="shared" si="5"/>
        <v>2.90990990990861-134819.202395528i</v>
      </c>
      <c r="G71" s="57" t="str">
        <f t="shared" si="6"/>
        <v>0.999999999999553-6.68228920588373E-07i</v>
      </c>
      <c r="H71" s="57" t="str">
        <f t="shared" si="7"/>
        <v>72.7272769744301+0.0454817998073843i</v>
      </c>
      <c r="I71" s="57" t="str">
        <f t="shared" si="8"/>
        <v>17.8951361892494-27660.407600114i</v>
      </c>
      <c r="K71" s="57" t="str">
        <f t="shared" si="9"/>
        <v>0.164999925833859-0.000109799462932086i</v>
      </c>
      <c r="L71" s="57" t="str">
        <f t="shared" si="10"/>
        <v>0.00025-955.208391426879i</v>
      </c>
      <c r="M71" s="57" t="str">
        <f t="shared" si="11"/>
        <v>0.0045-334.87958524616i</v>
      </c>
      <c r="N71" s="57">
        <f t="shared" si="12"/>
        <v>89.974097470398235</v>
      </c>
      <c r="O71" s="57">
        <f t="shared" si="13"/>
        <v>93.650235374597287</v>
      </c>
      <c r="P71" s="374">
        <f t="shared" si="14"/>
        <v>93.650235374597287</v>
      </c>
      <c r="Q71" s="374">
        <f t="shared" si="15"/>
        <v>-90.025902529601765</v>
      </c>
      <c r="R71" s="12">
        <f t="shared" si="16"/>
        <v>89.974097470398235</v>
      </c>
      <c r="S71" s="57">
        <f t="shared" si="17"/>
        <v>1.1078326648817569E-3</v>
      </c>
      <c r="T71" s="12">
        <f t="shared" si="0"/>
        <v>93.650235374597287</v>
      </c>
    </row>
    <row r="72" spans="1:20">
      <c r="A72" s="57">
        <f t="shared" si="1"/>
        <v>6.9871686509052955</v>
      </c>
      <c r="B72" s="12">
        <f t="shared" si="18"/>
        <v>1.1120424290083075</v>
      </c>
      <c r="C72" s="57" t="str">
        <f t="shared" si="2"/>
        <v>-21.763628226116-47958.3830273612i</v>
      </c>
      <c r="D72" s="57" t="str">
        <f t="shared" si="3"/>
        <v>3.47812499999187-14311.9488069303i</v>
      </c>
      <c r="E72" s="57" t="str">
        <f t="shared" si="4"/>
        <v>162.469532989783-0.00468636781176988i</v>
      </c>
      <c r="F72" s="57" t="str">
        <f t="shared" si="5"/>
        <v>2.9099099099086-134308.828845928i</v>
      </c>
      <c r="G72" s="57" t="str">
        <f t="shared" si="6"/>
        <v>0.99999999999955-6.70768190486606E-07i</v>
      </c>
      <c r="H72" s="57" t="str">
        <f t="shared" si="7"/>
        <v>72.7272770067697+0.0456546306544247i</v>
      </c>
      <c r="I72" s="57" t="str">
        <f t="shared" si="8"/>
        <v>17.8951361924616-27555.6959649071i</v>
      </c>
      <c r="K72" s="57" t="str">
        <f t="shared" si="9"/>
        <v>0.164999925269126-0.000110216700508291i</v>
      </c>
      <c r="L72" s="57" t="str">
        <f t="shared" si="10"/>
        <v>0.00025-951.592340532853i</v>
      </c>
      <c r="M72" s="57" t="str">
        <f t="shared" si="11"/>
        <v>0.0045-333.611860177486i</v>
      </c>
      <c r="N72" s="57">
        <f t="shared" si="12"/>
        <v>89.973999040836333</v>
      </c>
      <c r="O72" s="57">
        <f t="shared" si="13"/>
        <v>93.617291532977163</v>
      </c>
      <c r="P72" s="374">
        <f t="shared" si="14"/>
        <v>93.617291532977163</v>
      </c>
      <c r="Q72" s="374">
        <f t="shared" si="15"/>
        <v>-90.026000959163667</v>
      </c>
      <c r="R72" s="12">
        <f t="shared" si="16"/>
        <v>89.973999040836333</v>
      </c>
      <c r="S72" s="57">
        <f t="shared" si="17"/>
        <v>1.1120424290083075E-3</v>
      </c>
      <c r="T72" s="12">
        <f t="shared" si="0"/>
        <v>93.617291532977163</v>
      </c>
    </row>
    <row r="73" spans="1:20">
      <c r="A73" s="57">
        <f t="shared" si="1"/>
        <v>7.0137198917787362</v>
      </c>
      <c r="B73" s="12">
        <f t="shared" si="18"/>
        <v>1.1162681902385392</v>
      </c>
      <c r="C73" s="57" t="str">
        <f t="shared" si="2"/>
        <v>-21.763628140639-47776.8309503681i</v>
      </c>
      <c r="D73" s="57" t="str">
        <f t="shared" si="3"/>
        <v>3.47812499999181-14257.7692836927i</v>
      </c>
      <c r="E73" s="57" t="str">
        <f t="shared" si="4"/>
        <v>162.469532959537-0.00470417598646737i</v>
      </c>
      <c r="F73" s="57" t="str">
        <f t="shared" si="5"/>
        <v>2.90990990990859-133800.387373922i</v>
      </c>
      <c r="G73" s="57" t="str">
        <f t="shared" si="6"/>
        <v>0.999999999999547-6.73317109610454E-07i</v>
      </c>
      <c r="H73" s="57" t="str">
        <f t="shared" si="7"/>
        <v>72.7272770393554+0.0458281182587718i</v>
      </c>
      <c r="I73" s="57" t="str">
        <f t="shared" si="8"/>
        <v>17.8951361956979-27451.3807276379i</v>
      </c>
      <c r="K73" s="57" t="str">
        <f t="shared" si="9"/>
        <v>0.164999924700093-0.000110635523582902i</v>
      </c>
      <c r="L73" s="57" t="str">
        <f t="shared" si="10"/>
        <v>0.00025-947.989978614124i</v>
      </c>
      <c r="M73" s="57" t="str">
        <f t="shared" si="11"/>
        <v>0.0045-332.348934227422i</v>
      </c>
      <c r="N73" s="57">
        <f t="shared" si="12"/>
        <v>89.973900237242717</v>
      </c>
      <c r="O73" s="57">
        <f t="shared" si="13"/>
        <v>93.584347691244943</v>
      </c>
      <c r="P73" s="374">
        <f t="shared" si="14"/>
        <v>93.584347691244943</v>
      </c>
      <c r="Q73" s="374">
        <f t="shared" si="15"/>
        <v>-90.026099762757283</v>
      </c>
      <c r="R73" s="12">
        <f t="shared" si="16"/>
        <v>89.973900237242717</v>
      </c>
      <c r="S73" s="57">
        <f t="shared" si="17"/>
        <v>1.1162681902385392E-3</v>
      </c>
      <c r="T73" s="12">
        <f t="shared" si="0"/>
        <v>93.584347691244943</v>
      </c>
    </row>
    <row r="74" spans="1:20">
      <c r="A74" s="57">
        <f t="shared" si="1"/>
        <v>7.0403720273674963</v>
      </c>
      <c r="B74" s="12">
        <f t="shared" si="18"/>
        <v>1.1205100093614457</v>
      </c>
      <c r="C74" s="57" t="str">
        <f t="shared" si="2"/>
        <v>-21.7636280545124-47595.9661591286i</v>
      </c>
      <c r="D74" s="57" t="str">
        <f t="shared" si="3"/>
        <v>3.47812499999174-14203.794863253i</v>
      </c>
      <c r="E74" s="57" t="str">
        <f t="shared" si="4"/>
        <v>162.469532929063-0.00472205183196612i</v>
      </c>
      <c r="F74" s="57" t="str">
        <f t="shared" si="5"/>
        <v>2.90990990990858-133293.870665409i</v>
      </c>
      <c r="G74" s="57" t="str">
        <f t="shared" si="6"/>
        <v>0.999999999999543-6.75875714626971E-07i</v>
      </c>
      <c r="H74" s="57" t="str">
        <f t="shared" si="7"/>
        <v>72.7272770721898+0.046002265116107i</v>
      </c>
      <c r="I74" s="57" t="str">
        <f t="shared" si="8"/>
        <v>17.8951361989596-27347.4603876968i</v>
      </c>
      <c r="K74" s="57" t="str">
        <f t="shared" si="9"/>
        <v>0.164999924126726-0.000111055938180766i</v>
      </c>
      <c r="L74" s="57" t="str">
        <f t="shared" si="10"/>
        <v>0.00025-944.401253849495i</v>
      </c>
      <c r="M74" s="57" t="str">
        <f t="shared" si="11"/>
        <v>0.0045-331.090789228354i</v>
      </c>
      <c r="N74" s="57">
        <f t="shared" si="12"/>
        <v>89.973801058195988</v>
      </c>
      <c r="O74" s="57">
        <f t="shared" si="13"/>
        <v>93.551403849400032</v>
      </c>
      <c r="P74" s="374">
        <f t="shared" si="14"/>
        <v>93.551403849400032</v>
      </c>
      <c r="Q74" s="374">
        <f t="shared" si="15"/>
        <v>-90.026198941804012</v>
      </c>
      <c r="R74" s="12">
        <f t="shared" si="16"/>
        <v>89.973801058195988</v>
      </c>
      <c r="S74" s="57">
        <f t="shared" si="17"/>
        <v>1.1205100093614458E-3</v>
      </c>
      <c r="T74" s="12">
        <f t="shared" si="0"/>
        <v>93.551403849400032</v>
      </c>
    </row>
    <row r="75" spans="1:20">
      <c r="A75" s="57">
        <f t="shared" si="1"/>
        <v>7.0671254410714939</v>
      </c>
      <c r="B75" s="12">
        <f t="shared" si="18"/>
        <v>1.1247679473970194</v>
      </c>
      <c r="C75" s="57" t="str">
        <f t="shared" si="2"/>
        <v>-21.7636279677292-47415.786051841i</v>
      </c>
      <c r="D75" s="57" t="str">
        <f t="shared" si="3"/>
        <v>3.47812499999169-14150.0247691709i</v>
      </c>
      <c r="E75" s="57" t="str">
        <f t="shared" si="4"/>
        <v>162.469532898355-0.00473999560541156i</v>
      </c>
      <c r="F75" s="57" t="str">
        <f t="shared" si="5"/>
        <v>2.90990990990857-132789.271433975i</v>
      </c>
      <c r="G75" s="57" t="str">
        <f t="shared" si="6"/>
        <v>0.99999999999954-6.78444042342551E-07i</v>
      </c>
      <c r="H75" s="57" t="str">
        <f t="shared" si="7"/>
        <v>72.7272771052738+0.04617707373159i</v>
      </c>
      <c r="I75" s="57" t="str">
        <f t="shared" si="8"/>
        <v>17.8951362022456-27243.9334501543i</v>
      </c>
      <c r="K75" s="57" t="str">
        <f t="shared" si="9"/>
        <v>0.164999923548994-0.000111477950349618i</v>
      </c>
      <c r="L75" s="57" t="str">
        <f t="shared" si="10"/>
        <v>0.00025-940.826114613963i</v>
      </c>
      <c r="M75" s="57" t="str">
        <f t="shared" si="11"/>
        <v>0.0045-329.837407081444i</v>
      </c>
      <c r="N75" s="57">
        <f t="shared" si="12"/>
        <v>89.973701502269478</v>
      </c>
      <c r="O75" s="57">
        <f t="shared" si="13"/>
        <v>93.518460007441433</v>
      </c>
      <c r="P75" s="374">
        <f t="shared" si="14"/>
        <v>93.518460007441433</v>
      </c>
      <c r="Q75" s="374">
        <f t="shared" si="15"/>
        <v>-90.026298497730522</v>
      </c>
      <c r="R75" s="12">
        <f t="shared" si="16"/>
        <v>89.973701502269478</v>
      </c>
      <c r="S75" s="57">
        <f t="shared" si="17"/>
        <v>1.1247679473970194E-3</v>
      </c>
      <c r="T75" s="12">
        <f t="shared" si="0"/>
        <v>93.518460007441433</v>
      </c>
    </row>
    <row r="76" spans="1:20">
      <c r="A76" s="57">
        <f t="shared" si="1"/>
        <v>7.0939805177475659</v>
      </c>
      <c r="B76" s="12">
        <f t="shared" si="18"/>
        <v>1.1290420655971281</v>
      </c>
      <c r="C76" s="57" t="str">
        <f t="shared" si="2"/>
        <v>-21.7636278802854-47236.2880365551i</v>
      </c>
      <c r="D76" s="57" t="str">
        <f t="shared" si="3"/>
        <v>3.47812499999162-14096.4582279457i</v>
      </c>
      <c r="E76" s="57" t="str">
        <f t="shared" si="4"/>
        <v>162.469532867415-0.00475800756492652i</v>
      </c>
      <c r="F76" s="57" t="str">
        <f t="shared" si="5"/>
        <v>2.90990990990856-132286.582420791i</v>
      </c>
      <c r="G76" s="57" t="str">
        <f t="shared" si="6"/>
        <v>0.999999999999536-6.8102212970345E-07i</v>
      </c>
      <c r="H76" s="57" t="str">
        <f t="shared" si="7"/>
        <v>72.7272771386097+0.0463525466199038i</v>
      </c>
      <c r="I76" s="57" t="str">
        <f t="shared" si="8"/>
        <v>17.8951362055566-27140.798425741i</v>
      </c>
      <c r="K76" s="57" t="str">
        <f t="shared" si="9"/>
        <v>0.164999922966863-0.000111901566160177i</v>
      </c>
      <c r="L76" s="57" t="str">
        <f t="shared" si="10"/>
        <v>0.00025-937.264509477948i</v>
      </c>
      <c r="M76" s="57" t="str">
        <f t="shared" si="11"/>
        <v>0.0045-328.58876975637i</v>
      </c>
      <c r="N76" s="57">
        <f t="shared" si="12"/>
        <v>89.973601568031071</v>
      </c>
      <c r="O76" s="57">
        <f t="shared" si="13"/>
        <v>93.485516165368438</v>
      </c>
      <c r="P76" s="374">
        <f t="shared" si="14"/>
        <v>93.485516165368438</v>
      </c>
      <c r="Q76" s="374">
        <f t="shared" si="15"/>
        <v>-90.026398431968929</v>
      </c>
      <c r="R76" s="12">
        <f t="shared" si="16"/>
        <v>89.973601568031071</v>
      </c>
      <c r="S76" s="57">
        <f t="shared" si="17"/>
        <v>1.129042065597128E-3</v>
      </c>
      <c r="T76" s="12">
        <f t="shared" si="0"/>
        <v>93.485516165368438</v>
      </c>
    </row>
    <row r="77" spans="1:20">
      <c r="A77" s="57">
        <f t="shared" si="1"/>
        <v>7.1209376437150071</v>
      </c>
      <c r="B77" s="12">
        <f t="shared" si="18"/>
        <v>1.1333324254463972</v>
      </c>
      <c r="C77" s="57" t="str">
        <f t="shared" si="2"/>
        <v>-21.7636277921761-47057.4695311304i</v>
      </c>
      <c r="D77" s="57" t="str">
        <f t="shared" si="3"/>
        <v>3.47812499999156-14043.0944690045i</v>
      </c>
      <c r="E77" s="57" t="str">
        <f t="shared" si="4"/>
        <v>162.469532836239-0.00477608796961669i</v>
      </c>
      <c r="F77" s="57" t="str">
        <f t="shared" si="5"/>
        <v>2.90990990990855-131785.796394507i</v>
      </c>
      <c r="G77" s="57" t="str">
        <f t="shared" si="6"/>
        <v>0.999999999999533-6.83610013796321E-07i</v>
      </c>
      <c r="H77" s="57" t="str">
        <f t="shared" si="7"/>
        <v>72.7272771721996+0.0465286863052869i</v>
      </c>
      <c r="I77" s="57" t="str">
        <f t="shared" si="8"/>
        <v>17.8951362088931-27038.0538308249i</v>
      </c>
      <c r="K77" s="57" t="str">
        <f t="shared" si="9"/>
        <v>0.164999922380299-0.000112326791706231i</v>
      </c>
      <c r="L77" s="57" t="str">
        <f t="shared" si="10"/>
        <v>0.00025-933.716387206557i</v>
      </c>
      <c r="M77" s="57" t="str">
        <f t="shared" si="11"/>
        <v>0.0045-327.344859291064i</v>
      </c>
      <c r="N77" s="57">
        <f t="shared" si="12"/>
        <v>89.973501254043143</v>
      </c>
      <c r="O77" s="57">
        <f t="shared" si="13"/>
        <v>93.452572323179965</v>
      </c>
      <c r="P77" s="374">
        <f t="shared" si="14"/>
        <v>93.452572323179965</v>
      </c>
      <c r="Q77" s="374">
        <f t="shared" si="15"/>
        <v>-90.026498745956857</v>
      </c>
      <c r="R77" s="12">
        <f t="shared" si="16"/>
        <v>89.973501254043143</v>
      </c>
      <c r="S77" s="57">
        <f t="shared" si="17"/>
        <v>1.1333324254463972E-3</v>
      </c>
      <c r="T77" s="12">
        <f t="shared" si="0"/>
        <v>93.452572323179965</v>
      </c>
    </row>
    <row r="78" spans="1:20">
      <c r="A78" s="57">
        <f t="shared" si="1"/>
        <v>7.1479972067611239</v>
      </c>
      <c r="B78" s="12">
        <f t="shared" si="18"/>
        <v>1.1376390886630936</v>
      </c>
      <c r="C78" s="57" t="str">
        <f t="shared" si="2"/>
        <v>-21.7636277033955-46879.3279632034i</v>
      </c>
      <c r="D78" s="57" t="str">
        <f t="shared" si="3"/>
        <v>3.47812499999149-13989.932724692i</v>
      </c>
      <c r="E78" s="57" t="str">
        <f t="shared" si="4"/>
        <v>162.469532804824-0.00479423707956809i</v>
      </c>
      <c r="F78" s="57" t="str">
        <f t="shared" si="5"/>
        <v>2.90990990990854-131286.906151147i</v>
      </c>
      <c r="G78" s="57" t="str">
        <f t="shared" si="6"/>
        <v>0.999999999999529-6.86207731848745E-07i</v>
      </c>
      <c r="H78" s="57" t="str">
        <f t="shared" si="7"/>
        <v>72.7272772060451+0.0467054953215681i</v>
      </c>
      <c r="I78" s="57" t="str">
        <f t="shared" si="8"/>
        <v>17.8951362122546-26935.6981873902i</v>
      </c>
      <c r="K78" s="57" t="str">
        <f t="shared" si="9"/>
        <v>0.164999921789269-0.000112753633104721i</v>
      </c>
      <c r="L78" s="57" t="str">
        <f t="shared" si="10"/>
        <v>0.00025-930.181696758878i</v>
      </c>
      <c r="M78" s="57" t="str">
        <f t="shared" si="11"/>
        <v>0.0045-326.105657791457i</v>
      </c>
      <c r="N78" s="57">
        <f t="shared" si="12"/>
        <v>89.973400558862693</v>
      </c>
      <c r="O78" s="57">
        <f t="shared" si="13"/>
        <v>93.419628480875275</v>
      </c>
      <c r="P78" s="374">
        <f t="shared" si="14"/>
        <v>93.419628480875275</v>
      </c>
      <c r="Q78" s="374">
        <f t="shared" si="15"/>
        <v>-90.026599441137307</v>
      </c>
      <c r="R78" s="12">
        <f t="shared" si="16"/>
        <v>89.973400558862693</v>
      </c>
      <c r="S78" s="57">
        <f t="shared" si="17"/>
        <v>1.1376390886630935E-3</v>
      </c>
      <c r="T78" s="12">
        <f t="shared" si="0"/>
        <v>93.419628480875275</v>
      </c>
    </row>
    <row r="79" spans="1:20">
      <c r="A79" s="57">
        <f t="shared" si="1"/>
        <v>7.1751595961468171</v>
      </c>
      <c r="B79" s="12">
        <f t="shared" si="18"/>
        <v>1.1419621172000134</v>
      </c>
      <c r="C79" s="57" t="str">
        <f t="shared" si="2"/>
        <v>-21.7636276139392-46701.8607701474i</v>
      </c>
      <c r="D79" s="57" t="str">
        <f t="shared" si="3"/>
        <v>3.47812499999144-13936.9722302584i</v>
      </c>
      <c r="E79" s="57" t="str">
        <f t="shared" si="4"/>
        <v>162.469532773171-0.00481245515585978i</v>
      </c>
      <c r="F79" s="57" t="str">
        <f t="shared" si="5"/>
        <v>2.90990990990852-130789.904514009i</v>
      </c>
      <c r="G79" s="57" t="str">
        <f t="shared" si="6"/>
        <v>0.999999999999525-6.88815321229767E-07i</v>
      </c>
      <c r="H79" s="57" t="str">
        <f t="shared" si="7"/>
        <v>72.7272772401486+0.0468829762122073i</v>
      </c>
      <c r="I79" s="57" t="str">
        <f t="shared" si="8"/>
        <v>17.8951362156423-26833.7300230173i</v>
      </c>
      <c r="K79" s="57" t="str">
        <f t="shared" si="9"/>
        <v>0.164999921193738-0.000113182096495834i</v>
      </c>
      <c r="L79" s="57" t="str">
        <f t="shared" si="10"/>
        <v>0.00025-926.660387287185i</v>
      </c>
      <c r="M79" s="57" t="str">
        <f t="shared" si="11"/>
        <v>0.0045-324.871147431218i</v>
      </c>
      <c r="N79" s="57">
        <f t="shared" si="12"/>
        <v>89.973299481041167</v>
      </c>
      <c r="O79" s="57">
        <f t="shared" si="13"/>
        <v>93.386684638453389</v>
      </c>
      <c r="P79" s="374">
        <f t="shared" si="14"/>
        <v>93.386684638453389</v>
      </c>
      <c r="Q79" s="374">
        <f t="shared" si="15"/>
        <v>-90.026700518958833</v>
      </c>
      <c r="R79" s="12">
        <f t="shared" si="16"/>
        <v>89.973299481041167</v>
      </c>
      <c r="S79" s="57">
        <f t="shared" si="17"/>
        <v>1.1419621172000134E-3</v>
      </c>
      <c r="T79" s="12">
        <f t="shared" si="0"/>
        <v>93.386684638453389</v>
      </c>
    </row>
    <row r="80" spans="1:20">
      <c r="A80" s="57">
        <f t="shared" si="1"/>
        <v>7.2024252026121749</v>
      </c>
      <c r="B80" s="12">
        <f t="shared" si="18"/>
        <v>1.1463015732453734</v>
      </c>
      <c r="C80" s="57" t="str">
        <f t="shared" si="2"/>
        <v>-21.7636275238014-46525.0653990381i</v>
      </c>
      <c r="D80" s="57" t="str">
        <f t="shared" si="3"/>
        <v>3.47812499999137-13884.2122238494i</v>
      </c>
      <c r="E80" s="57" t="str">
        <f t="shared" si="4"/>
        <v>162.469532741277-0.00483074246055924i</v>
      </c>
      <c r="F80" s="57" t="str">
        <f t="shared" si="5"/>
        <v>2.90990990990852-130294.784333557i</v>
      </c>
      <c r="G80" s="57" t="str">
        <f t="shared" si="6"/>
        <v>0.999999999999522-6.91432819450438E-07i</v>
      </c>
      <c r="H80" s="57" t="str">
        <f t="shared" si="7"/>
        <v>72.7272772745115+0.0470611315303254i</v>
      </c>
      <c r="I80" s="57" t="str">
        <f t="shared" si="8"/>
        <v>17.895136219055-26732.1478708593i</v>
      </c>
      <c r="K80" s="57" t="str">
        <f t="shared" si="9"/>
        <v>0.164999920593673-0.000113612188043086i</v>
      </c>
      <c r="L80" s="57" t="str">
        <f t="shared" si="10"/>
        <v>0.00025-923.152408136267i</v>
      </c>
      <c r="M80" s="57" t="str">
        <f t="shared" si="11"/>
        <v>0.0045-323.641310451503i</v>
      </c>
      <c r="N80" s="57">
        <f t="shared" si="12"/>
        <v>89.973198019124538</v>
      </c>
      <c r="O80" s="57">
        <f t="shared" si="13"/>
        <v>93.353740795913581</v>
      </c>
      <c r="P80" s="374">
        <f t="shared" si="14"/>
        <v>93.353740795913581</v>
      </c>
      <c r="Q80" s="374">
        <f t="shared" si="15"/>
        <v>-90.026801980875462</v>
      </c>
      <c r="R80" s="12">
        <f t="shared" si="16"/>
        <v>89.973198019124538</v>
      </c>
      <c r="S80" s="57">
        <f t="shared" si="17"/>
        <v>1.1463015732453734E-3</v>
      </c>
      <c r="T80" s="12">
        <f t="shared" si="0"/>
        <v>93.353740795913581</v>
      </c>
    </row>
    <row r="81" spans="1:20">
      <c r="A81" s="57">
        <f t="shared" si="1"/>
        <v>7.2297944183821006</v>
      </c>
      <c r="B81" s="12">
        <f t="shared" si="18"/>
        <v>1.1506575192237058</v>
      </c>
      <c r="C81" s="57" t="str">
        <f t="shared" si="2"/>
        <v>-21.7636274329775-46348.9393066135i</v>
      </c>
      <c r="D81" s="57" t="str">
        <f t="shared" si="3"/>
        <v>3.47812499999131-13831.6519464944i</v>
      </c>
      <c r="E81" s="57" t="str">
        <f t="shared" si="4"/>
        <v>162.46953270914-0.00484909925673191i</v>
      </c>
      <c r="F81" s="57" t="str">
        <f t="shared" si="5"/>
        <v>2.90990990990851-129801.538487321i</v>
      </c>
      <c r="G81" s="57" t="str">
        <f t="shared" si="6"/>
        <v>0.999999999999518-6.94060264164348E-07i</v>
      </c>
      <c r="H81" s="57" t="str">
        <f t="shared" si="7"/>
        <v>72.7272773091365+0.0472399638387518i</v>
      </c>
      <c r="I81" s="57" t="str">
        <f t="shared" si="8"/>
        <v>17.8951362224946-26630.9502696234i</v>
      </c>
      <c r="K81" s="57" t="str">
        <f t="shared" si="9"/>
        <v>0.164999919989038-0.00011404391393342i</v>
      </c>
      <c r="L81" s="57" t="str">
        <f t="shared" si="10"/>
        <v>0.00025-919.657708842663i</v>
      </c>
      <c r="M81" s="57" t="str">
        <f t="shared" si="11"/>
        <v>0.0045-322.416129160692i</v>
      </c>
      <c r="N81" s="57">
        <f t="shared" si="12"/>
        <v>89.973096171653282</v>
      </c>
      <c r="O81" s="57">
        <f t="shared" si="13"/>
        <v>93.3207969532547</v>
      </c>
      <c r="P81" s="374">
        <f t="shared" si="14"/>
        <v>93.3207969532547</v>
      </c>
      <c r="Q81" s="374">
        <f t="shared" si="15"/>
        <v>-90.026903828346718</v>
      </c>
      <c r="R81" s="12">
        <f t="shared" si="16"/>
        <v>89.973096171653282</v>
      </c>
      <c r="S81" s="57">
        <f t="shared" si="17"/>
        <v>1.1506575192237059E-3</v>
      </c>
      <c r="T81" s="12">
        <f t="shared" si="0"/>
        <v>93.3207969532547</v>
      </c>
    </row>
    <row r="82" spans="1:20">
      <c r="A82" s="57">
        <f t="shared" si="1"/>
        <v>7.257267637171954</v>
      </c>
      <c r="B82" s="12">
        <f t="shared" si="18"/>
        <v>1.1550300177967561</v>
      </c>
      <c r="C82" s="57" t="str">
        <f t="shared" si="2"/>
        <v>-21.7636273414617-46173.4799592415i</v>
      </c>
      <c r="D82" s="57" t="str">
        <f t="shared" si="3"/>
        <v>3.47812499999123-13779.2906420963i</v>
      </c>
      <c r="E82" s="57" t="str">
        <f t="shared" si="4"/>
        <v>162.469532676758-0.00486752580844164i</v>
      </c>
      <c r="F82" s="57" t="str">
        <f t="shared" si="5"/>
        <v>2.9099099099085-129310.159879793i</v>
      </c>
      <c r="G82" s="57" t="str">
        <f t="shared" si="6"/>
        <v>0.999999999999515-6.9669769316817E-07i</v>
      </c>
      <c r="H82" s="57" t="str">
        <f t="shared" si="7"/>
        <v>72.7272773440246+0.0474194757100474i</v>
      </c>
      <c r="I82" s="57" t="str">
        <f t="shared" si="8"/>
        <v>17.8951362259597-26530.1357635474i</v>
      </c>
      <c r="K82" s="57" t="str">
        <f t="shared" si="9"/>
        <v>0.1649999193798-0.000114477280377281i</v>
      </c>
      <c r="L82" s="57" t="str">
        <f t="shared" si="10"/>
        <v>0.00025-916.176239133957i</v>
      </c>
      <c r="M82" s="57" t="str">
        <f t="shared" si="11"/>
        <v>0.0045-321.195585934142i</v>
      </c>
      <c r="N82" s="57">
        <f t="shared" si="12"/>
        <v>89.972993937162258</v>
      </c>
      <c r="O82" s="57">
        <f t="shared" si="13"/>
        <v>93.28785311047605</v>
      </c>
      <c r="P82" s="374">
        <f t="shared" si="14"/>
        <v>93.28785311047605</v>
      </c>
      <c r="Q82" s="374">
        <f t="shared" si="15"/>
        <v>-90.027006062837742</v>
      </c>
      <c r="R82" s="12">
        <f t="shared" si="16"/>
        <v>89.972993937162258</v>
      </c>
      <c r="S82" s="57">
        <f t="shared" si="17"/>
        <v>1.1550300177967561E-3</v>
      </c>
      <c r="T82" s="12">
        <f t="shared" si="0"/>
        <v>93.28785311047605</v>
      </c>
    </row>
    <row r="83" spans="1:20">
      <c r="A83" s="57">
        <f t="shared" si="1"/>
        <v>7.2848452541932076</v>
      </c>
      <c r="B83" s="12">
        <f t="shared" si="18"/>
        <v>1.1594191318643838</v>
      </c>
      <c r="C83" s="57" t="str">
        <f t="shared" si="2"/>
        <v>-21.7636272492492-45998.6848328802i</v>
      </c>
      <c r="D83" s="57" t="str">
        <f t="shared" si="3"/>
        <v>3.47812499999116-13727.1275574201i</v>
      </c>
      <c r="E83" s="57" t="str">
        <f t="shared" si="4"/>
        <v>162.469532644129-0.00488602238075652i</v>
      </c>
      <c r="F83" s="57" t="str">
        <f t="shared" si="5"/>
        <v>2.90990990990848-128820.641442327i</v>
      </c>
      <c r="G83" s="57" t="str">
        <f t="shared" si="6"/>
        <v>0.999999999999511-6.99345144402206E-07i</v>
      </c>
      <c r="H83" s="57" t="str">
        <f t="shared" si="7"/>
        <v>72.7272773791784+0.0475996697265538i</v>
      </c>
      <c r="I83" s="57" t="str">
        <f t="shared" si="8"/>
        <v>17.8951362294512-26429.7029023811i</v>
      </c>
      <c r="K83" s="57" t="str">
        <f t="shared" si="9"/>
        <v>0.164999918765923-0.00011491229360872i</v>
      </c>
      <c r="L83" s="57" t="str">
        <f t="shared" si="10"/>
        <v>0.00025-912.707948928027i</v>
      </c>
      <c r="M83" s="57" t="str">
        <f t="shared" si="11"/>
        <v>0.0045-319.979663213929i</v>
      </c>
      <c r="N83" s="57">
        <f t="shared" si="12"/>
        <v>89.972891314180799</v>
      </c>
      <c r="O83" s="57">
        <f t="shared" si="13"/>
        <v>93.254909267576636</v>
      </c>
      <c r="P83" s="374">
        <f t="shared" si="14"/>
        <v>93.254909267576636</v>
      </c>
      <c r="Q83" s="374">
        <f t="shared" si="15"/>
        <v>-90.027108685819201</v>
      </c>
      <c r="R83" s="12">
        <f t="shared" si="16"/>
        <v>89.972891314180799</v>
      </c>
      <c r="S83" s="57">
        <f t="shared" si="17"/>
        <v>1.1594191318643839E-3</v>
      </c>
      <c r="T83" s="12">
        <f t="shared" si="0"/>
        <v>93.254909267576636</v>
      </c>
    </row>
    <row r="84" spans="1:20">
      <c r="A84" s="57">
        <f t="shared" si="1"/>
        <v>7.3125276661591423</v>
      </c>
      <c r="B84" s="12">
        <f t="shared" si="18"/>
        <v>1.1638249245654686</v>
      </c>
      <c r="C84" s="57" t="str">
        <f t="shared" si="2"/>
        <v>-21.763627156335-45824.5514130434i</v>
      </c>
      <c r="D84" s="57" t="str">
        <f t="shared" si="3"/>
        <v>3.4781249999911-13675.1619420824i</v>
      </c>
      <c r="E84" s="57" t="str">
        <f t="shared" si="4"/>
        <v>162.469532611253-0.0049045892397518i</v>
      </c>
      <c r="F84" s="57" t="str">
        <f t="shared" si="5"/>
        <v>2.90990990990847-128332.976133037i</v>
      </c>
      <c r="G84" s="57" t="str">
        <f t="shared" si="6"/>
        <v>0.999999999999507-7.02002655950932E-07i</v>
      </c>
      <c r="H84" s="57" t="str">
        <f t="shared" si="7"/>
        <v>72.7272774146003+0.0477805484804247i</v>
      </c>
      <c r="I84" s="57" t="str">
        <f t="shared" si="8"/>
        <v>17.8951362329698-26329.6502413644i</v>
      </c>
      <c r="K84" s="57" t="str">
        <f t="shared" si="9"/>
        <v>0.164999918147371-0.000115348959885472i</v>
      </c>
      <c r="L84" s="57" t="str">
        <f t="shared" si="10"/>
        <v>0.00025-909.252788332361i</v>
      </c>
      <c r="M84" s="57" t="str">
        <f t="shared" si="11"/>
        <v>0.0045-318.768343508596i</v>
      </c>
      <c r="N84" s="57">
        <f t="shared" si="12"/>
        <v>89.972788301232697</v>
      </c>
      <c r="O84" s="57">
        <f t="shared" si="13"/>
        <v>93.221965424555577</v>
      </c>
      <c r="P84" s="374">
        <f t="shared" si="14"/>
        <v>93.221965424555577</v>
      </c>
      <c r="Q84" s="374">
        <f t="shared" si="15"/>
        <v>-90.027211698767303</v>
      </c>
      <c r="R84" s="12">
        <f t="shared" si="16"/>
        <v>89.972788301232697</v>
      </c>
      <c r="S84" s="57">
        <f t="shared" si="17"/>
        <v>1.1638249245654686E-3</v>
      </c>
      <c r="T84" s="12">
        <f t="shared" si="0"/>
        <v>93.221965424555577</v>
      </c>
    </row>
    <row r="85" spans="1:20">
      <c r="A85" s="57">
        <f t="shared" si="1"/>
        <v>7.3403152712905477</v>
      </c>
      <c r="B85" s="12">
        <f t="shared" si="18"/>
        <v>1.1682474592788175</v>
      </c>
      <c r="C85" s="57" t="str">
        <f t="shared" si="2"/>
        <v>-21.7636270627126-45651.0771947628i</v>
      </c>
      <c r="D85" s="57" t="str">
        <f t="shared" si="3"/>
        <v>3.47812499999103-13623.3930485403i</v>
      </c>
      <c r="E85" s="57" t="str">
        <f t="shared" si="4"/>
        <v>162.469532578126-0.00492322665251251i</v>
      </c>
      <c r="F85" s="57" t="str">
        <f t="shared" si="5"/>
        <v>2.90990990990846-127847.156936693i</v>
      </c>
      <c r="G85" s="57" t="str">
        <f t="shared" si="6"/>
        <v>0.999999999999504-7.04670266043543E-07i</v>
      </c>
      <c r="H85" s="57" t="str">
        <f t="shared" si="7"/>
        <v>72.7272774502918+0.0479621145736613i</v>
      </c>
      <c r="I85" s="57" t="str">
        <f t="shared" si="8"/>
        <v>17.8951362365148-26229.9763412059i</v>
      </c>
      <c r="K85" s="57" t="str">
        <f t="shared" si="9"/>
        <v>0.164999917524109-0.000115787285489051i</v>
      </c>
      <c r="L85" s="57" t="str">
        <f t="shared" si="10"/>
        <v>0.00025-905.81070764332i</v>
      </c>
      <c r="M85" s="57" t="str">
        <f t="shared" si="11"/>
        <v>0.0045-317.561609392904i</v>
      </c>
      <c r="N85" s="57">
        <f t="shared" si="12"/>
        <v>89.972684896836057</v>
      </c>
      <c r="O85" s="57">
        <f t="shared" si="13"/>
        <v>93.189021581411907</v>
      </c>
      <c r="P85" s="374">
        <f t="shared" si="14"/>
        <v>93.189021581411907</v>
      </c>
      <c r="Q85" s="374">
        <f t="shared" si="15"/>
        <v>-90.027315103163943</v>
      </c>
      <c r="R85" s="12">
        <f t="shared" si="16"/>
        <v>89.972684896836057</v>
      </c>
      <c r="S85" s="57">
        <f t="shared" si="17"/>
        <v>1.1682474592788175E-3</v>
      </c>
      <c r="T85" s="12">
        <f t="shared" si="0"/>
        <v>93.189021581411907</v>
      </c>
    </row>
    <row r="86" spans="1:20">
      <c r="A86" s="57">
        <f t="shared" si="1"/>
        <v>7.3682084693214529</v>
      </c>
      <c r="B86" s="12">
        <f t="shared" si="18"/>
        <v>1.1726867996240771</v>
      </c>
      <c r="C86" s="57" t="str">
        <f t="shared" si="2"/>
        <v>-21.763626968378-45478.2596825542i</v>
      </c>
      <c r="D86" s="57" t="str">
        <f t="shared" si="3"/>
        <v>3.47812499999097-13571.820132081i</v>
      </c>
      <c r="E86" s="57" t="str">
        <f t="shared" si="4"/>
        <v>162.469532544746-0.00494193488714113i</v>
      </c>
      <c r="F86" s="57" t="str">
        <f t="shared" si="5"/>
        <v>2.90990990990845-127363.176864623i</v>
      </c>
      <c r="G86" s="57" t="str">
        <f t="shared" si="6"/>
        <v>0.9999999999995-7.07348013054505E-07i</v>
      </c>
      <c r="H86" s="57" t="str">
        <f t="shared" si="7"/>
        <v>72.7272774862548+0.0481443706181556i</v>
      </c>
      <c r="I86" s="57" t="str">
        <f t="shared" si="8"/>
        <v>17.8951362400869-26130.6797680629i</v>
      </c>
      <c r="K86" s="57" t="str">
        <f t="shared" si="9"/>
        <v>0.164999916896102-0.000116227276724844i</v>
      </c>
      <c r="L86" s="57" t="str">
        <f t="shared" si="10"/>
        <v>0.00025-902.381657345405i</v>
      </c>
      <c r="M86" s="57" t="str">
        <f t="shared" si="11"/>
        <v>0.0045-316.359443507575i</v>
      </c>
      <c r="N86" s="57">
        <f t="shared" si="12"/>
        <v>89.972581099503373</v>
      </c>
      <c r="O86" s="57">
        <f t="shared" si="13"/>
        <v>93.156077738144759</v>
      </c>
      <c r="P86" s="374">
        <f t="shared" si="14"/>
        <v>93.156077738144759</v>
      </c>
      <c r="Q86" s="374">
        <f t="shared" si="15"/>
        <v>-90.027418900496627</v>
      </c>
      <c r="R86" s="12">
        <f t="shared" si="16"/>
        <v>89.972581099503373</v>
      </c>
      <c r="S86" s="57">
        <f t="shared" si="17"/>
        <v>1.1726867996240771E-3</v>
      </c>
      <c r="T86" s="12">
        <f t="shared" si="0"/>
        <v>93.156077738144759</v>
      </c>
    </row>
    <row r="87" spans="1:20">
      <c r="A87" s="57">
        <f t="shared" si="1"/>
        <v>7.3962076615048735</v>
      </c>
      <c r="B87" s="12">
        <f t="shared" si="18"/>
        <v>1.1771430094626485</v>
      </c>
      <c r="C87" s="57" t="str">
        <f t="shared" si="2"/>
        <v>-21.7636268733246-45306.096390379i</v>
      </c>
      <c r="D87" s="57" t="str">
        <f t="shared" si="3"/>
        <v>3.4781249999909-13520.4424508106i</v>
      </c>
      <c r="E87" s="57" t="str">
        <f t="shared" si="4"/>
        <v>162.469532511113-0.00496071421275586i</v>
      </c>
      <c r="F87" s="57" t="str">
        <f t="shared" si="5"/>
        <v>2.90990990990844-126881.028954612i</v>
      </c>
      <c r="G87" s="57" t="str">
        <f t="shared" si="6"/>
        <v>0.999999999999496-7.1003593550411E-07i</v>
      </c>
      <c r="H87" s="57" t="str">
        <f t="shared" si="7"/>
        <v>72.727277522492+0.0483273192357229i</v>
      </c>
      <c r="I87" s="57" t="str">
        <f t="shared" si="8"/>
        <v>17.8951362436862-26031.7590935215i</v>
      </c>
      <c r="K87" s="57" t="str">
        <f t="shared" si="9"/>
        <v>0.164999916263312-0.000116668939922193i</v>
      </c>
      <c r="L87" s="57" t="str">
        <f t="shared" si="10"/>
        <v>0.00025-898.96558811059i</v>
      </c>
      <c r="M87" s="57" t="str">
        <f t="shared" si="11"/>
        <v>0.0045-315.16182855905i</v>
      </c>
      <c r="N87" s="57">
        <f t="shared" si="12"/>
        <v>89.972476907741509</v>
      </c>
      <c r="O87" s="57">
        <f t="shared" si="13"/>
        <v>93.123133894753082</v>
      </c>
      <c r="P87" s="374">
        <f t="shared" si="14"/>
        <v>93.123133894753082</v>
      </c>
      <c r="Q87" s="374">
        <f t="shared" si="15"/>
        <v>-90.027523092258491</v>
      </c>
      <c r="R87" s="12">
        <f t="shared" si="16"/>
        <v>89.972476907741509</v>
      </c>
      <c r="S87" s="57">
        <f t="shared" si="17"/>
        <v>1.1771430094626484E-3</v>
      </c>
      <c r="T87" s="12">
        <f t="shared" si="0"/>
        <v>93.123133894753082</v>
      </c>
    </row>
    <row r="88" spans="1:20">
      <c r="A88" s="57">
        <f t="shared" si="1"/>
        <v>7.4243132506185932</v>
      </c>
      <c r="B88" s="12">
        <f t="shared" si="18"/>
        <v>1.1816161528986067</v>
      </c>
      <c r="C88" s="57" t="str">
        <f t="shared" si="2"/>
        <v>-21.7636267775475-45134.5848416108i</v>
      </c>
      <c r="D88" s="57" t="str">
        <f t="shared" si="3"/>
        <v>3.47812499999083-13469.259265644i</v>
      </c>
      <c r="E88" s="57" t="str">
        <f t="shared" si="4"/>
        <v>162.469532477223-0.0049795648994986i</v>
      </c>
      <c r="F88" s="57" t="str">
        <f t="shared" si="5"/>
        <v>2.90990990990844-126400.706270798i</v>
      </c>
      <c r="G88" s="57" t="str">
        <f t="shared" si="6"/>
        <v>0.999999999999492-7.12734072059023E-07i</v>
      </c>
      <c r="H88" s="57" t="str">
        <f t="shared" si="7"/>
        <v>72.7272775590047+0.0485109630581427i</v>
      </c>
      <c r="I88" s="57" t="str">
        <f t="shared" si="8"/>
        <v>17.8951362473127-25933.2128945737i</v>
      </c>
      <c r="K88" s="57" t="str">
        <f t="shared" si="9"/>
        <v>0.164999915625705-0.000117112281434496i</v>
      </c>
      <c r="L88" s="57" t="str">
        <f t="shared" si="10"/>
        <v>0.00025-895.562450797554i</v>
      </c>
      <c r="M88" s="57" t="str">
        <f t="shared" si="11"/>
        <v>0.0045-313.968747319236i</v>
      </c>
      <c r="N88" s="57">
        <f t="shared" si="12"/>
        <v>89.972372320051619</v>
      </c>
      <c r="O88" s="57">
        <f t="shared" si="13"/>
        <v>93.090190051236021</v>
      </c>
      <c r="P88" s="374">
        <f t="shared" si="14"/>
        <v>93.090190051236021</v>
      </c>
      <c r="Q88" s="374">
        <f t="shared" si="15"/>
        <v>-90.027627679948381</v>
      </c>
      <c r="R88" s="12">
        <f t="shared" si="16"/>
        <v>89.972372320051619</v>
      </c>
      <c r="S88" s="57">
        <f t="shared" si="17"/>
        <v>1.1816161528986067E-3</v>
      </c>
      <c r="T88" s="12">
        <f t="shared" si="0"/>
        <v>93.090190051236021</v>
      </c>
    </row>
    <row r="89" spans="1:20">
      <c r="A89" s="57">
        <f t="shared" si="1"/>
        <v>7.4525256409709444</v>
      </c>
      <c r="B89" s="12">
        <f t="shared" si="18"/>
        <v>1.1861062942796214</v>
      </c>
      <c r="C89" s="57" t="str">
        <f t="shared" si="2"/>
        <v>-21.7636266810414-44963.7225689982i</v>
      </c>
      <c r="D89" s="57" t="str">
        <f t="shared" si="3"/>
        <v>3.47812499999076-13418.2698402939i</v>
      </c>
      <c r="E89" s="57" t="str">
        <f t="shared" si="4"/>
        <v>162.469532443075-0.00499848721854021i</v>
      </c>
      <c r="F89" s="57" t="str">
        <f t="shared" si="5"/>
        <v>2.90990990990842-125922.20190358i</v>
      </c>
      <c r="G89" s="57" t="str">
        <f t="shared" si="6"/>
        <v>0.999999999999488-7.15442461532845E-07i</v>
      </c>
      <c r="H89" s="57" t="str">
        <f t="shared" si="7"/>
        <v>72.7272775957957+0.048695304727195i</v>
      </c>
      <c r="I89" s="57" t="str">
        <f t="shared" si="8"/>
        <v>17.8951362509672-25835.0397535999i</v>
      </c>
      <c r="K89" s="57" t="str">
        <f t="shared" si="9"/>
        <v>0.164999914983242-0.000117557307639288i</v>
      </c>
      <c r="L89" s="57" t="str">
        <f t="shared" si="10"/>
        <v>0.00025-892.172196451043i</v>
      </c>
      <c r="M89" s="57" t="str">
        <f t="shared" si="11"/>
        <v>0.0045-312.78018262526i</v>
      </c>
      <c r="N89" s="57">
        <f t="shared" si="12"/>
        <v>89.972267334929228</v>
      </c>
      <c r="O89" s="57">
        <f t="shared" si="13"/>
        <v>93.057246207592556</v>
      </c>
      <c r="P89" s="374">
        <f t="shared" si="14"/>
        <v>93.057246207592556</v>
      </c>
      <c r="Q89" s="374">
        <f t="shared" si="15"/>
        <v>-90.027732665070772</v>
      </c>
      <c r="R89" s="12">
        <f t="shared" si="16"/>
        <v>89.972267334929228</v>
      </c>
      <c r="S89" s="57">
        <f t="shared" si="17"/>
        <v>1.1861062942796214E-3</v>
      </c>
      <c r="T89" s="12">
        <f t="shared" si="0"/>
        <v>93.057246207592556</v>
      </c>
    </row>
    <row r="90" spans="1:20">
      <c r="A90" s="57">
        <f t="shared" si="1"/>
        <v>7.4808452384066335</v>
      </c>
      <c r="B90" s="12">
        <f t="shared" si="18"/>
        <v>1.190613498197884</v>
      </c>
      <c r="C90" s="57" t="str">
        <f t="shared" si="2"/>
        <v>-21.7636265838002-44793.5071146307i</v>
      </c>
      <c r="D90" s="57" t="str">
        <f t="shared" si="3"/>
        <v>3.47812499999069-13367.4734412603i</v>
      </c>
      <c r="E90" s="57" t="str">
        <f t="shared" si="4"/>
        <v>162.469532408668-0.00501748144207775i</v>
      </c>
      <c r="F90" s="57" t="str">
        <f t="shared" si="5"/>
        <v>2.90990990990841-125445.508969512i</v>
      </c>
      <c r="G90" s="57" t="str">
        <f t="shared" si="6"/>
        <v>0.999999999999484-7.18161142886666E-07i</v>
      </c>
      <c r="H90" s="57" t="str">
        <f t="shared" si="7"/>
        <v>72.7272776328665+0.0488803468946967i</v>
      </c>
      <c r="I90" s="57" t="str">
        <f t="shared" si="8"/>
        <v>17.8951362546492-25737.2382583465i</v>
      </c>
      <c r="K90" s="57" t="str">
        <f t="shared" si="9"/>
        <v>0.164999914335888-0.000118004024938341i</v>
      </c>
      <c r="L90" s="57" t="str">
        <f t="shared" si="10"/>
        <v>0.00025-888.794776301097i</v>
      </c>
      <c r="M90" s="57" t="str">
        <f t="shared" si="11"/>
        <v>0.0045-311.596117379219i</v>
      </c>
      <c r="N90" s="57">
        <f t="shared" si="12"/>
        <v>89.972161950864034</v>
      </c>
      <c r="O90" s="57">
        <f t="shared" si="13"/>
        <v>93.02430236382186</v>
      </c>
      <c r="P90" s="374">
        <f t="shared" si="14"/>
        <v>93.02430236382186</v>
      </c>
      <c r="Q90" s="374">
        <f t="shared" si="15"/>
        <v>-90.027838049135966</v>
      </c>
      <c r="R90" s="12">
        <f t="shared" si="16"/>
        <v>89.972161950864034</v>
      </c>
      <c r="S90" s="57">
        <f t="shared" si="17"/>
        <v>1.1906134981978841E-3</v>
      </c>
      <c r="T90" s="12">
        <f t="shared" si="0"/>
        <v>93.02430236382186</v>
      </c>
    </row>
    <row r="91" spans="1:20">
      <c r="A91" s="57">
        <f t="shared" si="1"/>
        <v>7.5092724503125785</v>
      </c>
      <c r="B91" s="12">
        <f t="shared" si="18"/>
        <v>1.195137829491036</v>
      </c>
      <c r="C91" s="57" t="str">
        <f t="shared" si="2"/>
        <v>-21.7636264858189-44623.9360299009i</v>
      </c>
      <c r="D91" s="57" t="str">
        <f t="shared" si="3"/>
        <v>3.47812499999061-13316.8693378199i</v>
      </c>
      <c r="E91" s="57" t="str">
        <f t="shared" si="4"/>
        <v>162.469532373999-0.00503654784334671i</v>
      </c>
      <c r="F91" s="57" t="str">
        <f t="shared" si="5"/>
        <v>2.90990990990841-124970.620611205i</v>
      </c>
      <c r="G91" s="57" t="str">
        <f t="shared" si="6"/>
        <v>0.99999999999948-7.20890155229632E-07i</v>
      </c>
      <c r="H91" s="57" t="str">
        <f t="shared" si="7"/>
        <v>72.7272776702199+0.0490660922225443i</v>
      </c>
      <c r="I91" s="57" t="str">
        <f t="shared" si="8"/>
        <v>17.8951362583593-25639.8070019059i</v>
      </c>
      <c r="K91" s="57" t="str">
        <f t="shared" si="9"/>
        <v>0.164999913683604-0.000118452439757752i</v>
      </c>
      <c r="L91" s="57" t="str">
        <f t="shared" si="10"/>
        <v>0.00025-885.430141762403i</v>
      </c>
      <c r="M91" s="57" t="str">
        <f t="shared" si="11"/>
        <v>0.0045-310.416534547937i</v>
      </c>
      <c r="N91" s="57">
        <f t="shared" si="12"/>
        <v>89.972056166340153</v>
      </c>
      <c r="O91" s="57">
        <f t="shared" si="13"/>
        <v>92.991358519922784</v>
      </c>
      <c r="P91" s="374">
        <f t="shared" si="14"/>
        <v>92.991358519922784</v>
      </c>
      <c r="Q91" s="374">
        <f t="shared" si="15"/>
        <v>-90.027943833659847</v>
      </c>
      <c r="R91" s="12">
        <f t="shared" si="16"/>
        <v>89.972056166340153</v>
      </c>
      <c r="S91" s="57">
        <f t="shared" si="17"/>
        <v>1.195137829491036E-3</v>
      </c>
      <c r="T91" s="12">
        <f t="shared" si="0"/>
        <v>92.991358519922784</v>
      </c>
    </row>
    <row r="92" spans="1:20">
      <c r="A92" s="57">
        <f t="shared" si="1"/>
        <v>7.5378076856237675</v>
      </c>
      <c r="B92" s="12">
        <f t="shared" si="18"/>
        <v>1.199679353243102</v>
      </c>
      <c r="C92" s="57" t="str">
        <f t="shared" si="2"/>
        <v>-21.763626387091-44455.0068754719i</v>
      </c>
      <c r="D92" s="57" t="str">
        <f t="shared" si="3"/>
        <v>3.47812499999054-13266.4568020157i</v>
      </c>
      <c r="E92" s="57" t="str">
        <f t="shared" si="4"/>
        <v>162.469532339065-0.00505568669661673i</v>
      </c>
      <c r="F92" s="57" t="str">
        <f t="shared" si="5"/>
        <v>2.90990990990838-124497.529997232i</v>
      </c>
      <c r="G92" s="57" t="str">
        <f t="shared" si="6"/>
        <v>0.999999999999476-7.23629537819503E-07i</v>
      </c>
      <c r="H92" s="57" t="str">
        <f t="shared" si="7"/>
        <v>72.7272777078579+0.0492525433827482i</v>
      </c>
      <c r="I92" s="57" t="str">
        <f t="shared" si="8"/>
        <v>17.8951362620978-25542.7445826973i</v>
      </c>
      <c r="K92" s="57" t="str">
        <f t="shared" si="9"/>
        <v>0.164999913026353-0.000118902558548037i</v>
      </c>
      <c r="L92" s="57" t="str">
        <f t="shared" si="10"/>
        <v>0.00025-882.078244433558i</v>
      </c>
      <c r="M92" s="57" t="str">
        <f t="shared" si="11"/>
        <v>0.0045-309.241417162719i</v>
      </c>
      <c r="N92" s="57">
        <f t="shared" si="12"/>
        <v>89.97194997983577</v>
      </c>
      <c r="O92" s="57">
        <f t="shared" si="13"/>
        <v>92.958414675894375</v>
      </c>
      <c r="P92" s="374">
        <f t="shared" si="14"/>
        <v>92.958414675894375</v>
      </c>
      <c r="Q92" s="374">
        <f t="shared" si="15"/>
        <v>-90.02805002016423</v>
      </c>
      <c r="R92" s="12">
        <f t="shared" si="16"/>
        <v>89.97194997983577</v>
      </c>
      <c r="S92" s="57">
        <f t="shared" si="17"/>
        <v>1.199679353243102E-3</v>
      </c>
      <c r="T92" s="12">
        <f t="shared" si="0"/>
        <v>92.958414675894375</v>
      </c>
    </row>
    <row r="93" spans="1:20">
      <c r="A93" s="57">
        <f t="shared" si="1"/>
        <v>7.5664513548291383</v>
      </c>
      <c r="B93" s="12">
        <f t="shared" si="18"/>
        <v>1.2042381347854259</v>
      </c>
      <c r="C93" s="57" t="str">
        <f t="shared" si="2"/>
        <v>-21.7636262876111-44286.7172212414i</v>
      </c>
      <c r="D93" s="57" t="str">
        <f t="shared" si="3"/>
        <v>3.47812499999047-13216.2351086465i</v>
      </c>
      <c r="E93" s="57" t="str">
        <f t="shared" si="4"/>
        <v>162.469532303864-0.00507489827720224i</v>
      </c>
      <c r="F93" s="57" t="str">
        <f t="shared" si="5"/>
        <v>2.90990990990837-124026.230322024i</v>
      </c>
      <c r="G93" s="57" t="str">
        <f t="shared" si="6"/>
        <v>0.999999999999472-7.26379330063214E-07i</v>
      </c>
      <c r="H93" s="57" t="str">
        <f t="shared" si="7"/>
        <v>72.7272777457821+0.0494397030574724i</v>
      </c>
      <c r="I93" s="57" t="str">
        <f t="shared" si="8"/>
        <v>17.8951362658645-25446.0496044445i</v>
      </c>
      <c r="K93" s="57" t="str">
        <f t="shared" si="9"/>
        <v>0.164999912364098-0.000119354387784223i</v>
      </c>
      <c r="L93" s="57" t="str">
        <f t="shared" si="10"/>
        <v>0.00025-878.73903609639i</v>
      </c>
      <c r="M93" s="57" t="str">
        <f t="shared" si="11"/>
        <v>0.0045-308.070748319107i</v>
      </c>
      <c r="N93" s="57">
        <f t="shared" si="12"/>
        <v>89.971843389823405</v>
      </c>
      <c r="O93" s="57">
        <f t="shared" si="13"/>
        <v>92.925470831735666</v>
      </c>
      <c r="P93" s="374">
        <f t="shared" si="14"/>
        <v>92.925470831735666</v>
      </c>
      <c r="Q93" s="374">
        <f t="shared" si="15"/>
        <v>-90.028156610176595</v>
      </c>
      <c r="R93" s="12">
        <f t="shared" si="16"/>
        <v>89.971843389823405</v>
      </c>
      <c r="S93" s="57">
        <f t="shared" si="17"/>
        <v>1.2042381347854259E-3</v>
      </c>
      <c r="T93" s="12">
        <f t="shared" si="0"/>
        <v>92.925470831735666</v>
      </c>
    </row>
    <row r="94" spans="1:20">
      <c r="A94" s="57">
        <f t="shared" si="1"/>
        <v>7.5952038699774889</v>
      </c>
      <c r="B94" s="12">
        <f t="shared" si="18"/>
        <v>1.2088142396976105</v>
      </c>
      <c r="C94" s="57" t="str">
        <f t="shared" si="2"/>
        <v>-21.7636261873744-44119.0646463069i</v>
      </c>
      <c r="D94" s="57" t="str">
        <f t="shared" si="3"/>
        <v>3.4781249999904-13166.2035352564i</v>
      </c>
      <c r="E94" s="57" t="str">
        <f t="shared" si="4"/>
        <v>162.469532268397-0.00509418286146423i</v>
      </c>
      <c r="F94" s="57" t="str">
        <f t="shared" si="5"/>
        <v>2.90990990990835-123556.714805778i</v>
      </c>
      <c r="G94" s="57" t="str">
        <f t="shared" si="6"/>
        <v>0.999999999999468-7.29139571517451E-07i</v>
      </c>
      <c r="H94" s="57" t="str">
        <f t="shared" si="7"/>
        <v>72.7272777839953+0.0496275739390736i</v>
      </c>
      <c r="I94" s="57" t="str">
        <f t="shared" si="8"/>
        <v>17.89513626966-25349.7206761582i</v>
      </c>
      <c r="K94" s="57" t="str">
        <f t="shared" si="9"/>
        <v>0.1649999116968-0.000119807933965942i</v>
      </c>
      <c r="L94" s="57" t="str">
        <f t="shared" si="10"/>
        <v>0.00025-875.412468715273i</v>
      </c>
      <c r="M94" s="57" t="str">
        <f t="shared" si="11"/>
        <v>0.0045-306.904511176636i</v>
      </c>
      <c r="N94" s="57">
        <f t="shared" si="12"/>
        <v>89.971736394769721</v>
      </c>
      <c r="O94" s="57">
        <f t="shared" si="13"/>
        <v>92.892526987445848</v>
      </c>
      <c r="P94" s="374">
        <f t="shared" si="14"/>
        <v>92.892526987445848</v>
      </c>
      <c r="Q94" s="374">
        <f t="shared" si="15"/>
        <v>-90.028263605230279</v>
      </c>
      <c r="R94" s="12">
        <f t="shared" si="16"/>
        <v>89.971736394769721</v>
      </c>
      <c r="S94" s="57">
        <f t="shared" si="17"/>
        <v>1.2088142396976104E-3</v>
      </c>
      <c r="T94" s="12">
        <f t="shared" si="0"/>
        <v>92.892526987445848</v>
      </c>
    </row>
    <row r="95" spans="1:20">
      <c r="A95" s="57">
        <f t="shared" si="1"/>
        <v>7.6240656446834034</v>
      </c>
      <c r="B95" s="12">
        <f t="shared" si="18"/>
        <v>1.2134077338084615</v>
      </c>
      <c r="C95" s="57" t="str">
        <f t="shared" si="2"/>
        <v>-21.7636260863744-43952.046738929i</v>
      </c>
      <c r="D95" s="57" t="str">
        <f t="shared" si="3"/>
        <v>3.47812499999033-13116.3613621243i</v>
      </c>
      <c r="E95" s="57" t="str">
        <f t="shared" si="4"/>
        <v>162.46953223266-0.0051135407268128i</v>
      </c>
      <c r="F95" s="57" t="str">
        <f t="shared" si="5"/>
        <v>2.90990990990835-123088.976694356i</v>
      </c>
      <c r="G95" s="57" t="str">
        <f t="shared" si="6"/>
        <v>0.999999999999464-7.31910301889215E-07i</v>
      </c>
      <c r="H95" s="57" t="str">
        <f t="shared" si="7"/>
        <v>72.7272778224994+0.0498161587301395i</v>
      </c>
      <c r="I95" s="57" t="str">
        <f t="shared" si="8"/>
        <v>17.8951362734846-25253.7564121144i</v>
      </c>
      <c r="K95" s="57" t="str">
        <f t="shared" si="9"/>
        <v>0.164999911024421-0.000120263203617523i</v>
      </c>
      <c r="L95" s="57" t="str">
        <f t="shared" si="10"/>
        <v>0.00025-872.098494436415i</v>
      </c>
      <c r="M95" s="57" t="str">
        <f t="shared" si="11"/>
        <v>0.0045-305.742688958593i</v>
      </c>
      <c r="N95" s="57">
        <f t="shared" si="12"/>
        <v>89.971628993135582</v>
      </c>
      <c r="O95" s="57">
        <f t="shared" si="13"/>
        <v>92.859583143023741</v>
      </c>
      <c r="P95" s="374">
        <f t="shared" si="14"/>
        <v>92.859583143023741</v>
      </c>
      <c r="Q95" s="374">
        <f t="shared" si="15"/>
        <v>-90.028371006864418</v>
      </c>
      <c r="R95" s="12">
        <f t="shared" si="16"/>
        <v>89.971628993135582</v>
      </c>
      <c r="S95" s="57">
        <f t="shared" si="17"/>
        <v>1.2134077338084614E-3</v>
      </c>
      <c r="T95" s="12">
        <f t="shared" si="0"/>
        <v>92.859583143023741</v>
      </c>
    </row>
    <row r="96" spans="1:20">
      <c r="A96" s="57">
        <f t="shared" si="1"/>
        <v>7.6530370941332011</v>
      </c>
      <c r="B96" s="12">
        <f t="shared" si="18"/>
        <v>1.2180186831969337</v>
      </c>
      <c r="C96" s="57" t="str">
        <f t="shared" si="2"/>
        <v>-21.7636259846052-43785.6610964991i</v>
      </c>
      <c r="D96" s="57" t="str">
        <f t="shared" si="3"/>
        <v>3.47812499999025-13066.7078722539i</v>
      </c>
      <c r="E96" s="57" t="str">
        <f t="shared" si="4"/>
        <v>162.46953219665-0.00513297215171137i</v>
      </c>
      <c r="F96" s="57" t="str">
        <f t="shared" si="5"/>
        <v>2.90990990990834-122623.009259187i</v>
      </c>
      <c r="G96" s="57" t="str">
        <f t="shared" si="6"/>
        <v>0.99999999999946-7.3469156103639E-07i</v>
      </c>
      <c r="H96" s="57" t="str">
        <f t="shared" si="7"/>
        <v>72.7272778612967+0.0500054601435265i</v>
      </c>
      <c r="I96" s="57" t="str">
        <f t="shared" si="8"/>
        <v>17.8951362773381-25158.1554318348i</v>
      </c>
      <c r="K96" s="57" t="str">
        <f t="shared" si="9"/>
        <v>0.164999910346922-0.000120720203288087i</v>
      </c>
      <c r="L96" s="57" t="str">
        <f t="shared" si="10"/>
        <v>0.00025-868.797065587183i</v>
      </c>
      <c r="M96" s="57" t="str">
        <f t="shared" si="11"/>
        <v>0.0045-304.585264951776i</v>
      </c>
      <c r="N96" s="57">
        <f t="shared" si="12"/>
        <v>89.971521183375984</v>
      </c>
      <c r="O96" s="57">
        <f t="shared" si="13"/>
        <v>92.826639298468336</v>
      </c>
      <c r="P96" s="374">
        <f t="shared" si="14"/>
        <v>92.826639298468336</v>
      </c>
      <c r="Q96" s="374">
        <f t="shared" si="15"/>
        <v>-90.028478816624016</v>
      </c>
      <c r="R96" s="12">
        <f t="shared" si="16"/>
        <v>89.971521183375984</v>
      </c>
      <c r="S96" s="57">
        <f t="shared" si="17"/>
        <v>1.2180186831969337E-3</v>
      </c>
      <c r="T96" s="12">
        <f t="shared" si="0"/>
        <v>92.826639298468336</v>
      </c>
    </row>
    <row r="97" spans="1:20">
      <c r="A97" s="57">
        <f t="shared" si="1"/>
        <v>7.6821186350909079</v>
      </c>
      <c r="B97" s="12">
        <f t="shared" si="18"/>
        <v>1.2226471541930821</v>
      </c>
      <c r="C97" s="57" t="str">
        <f t="shared" si="2"/>
        <v>-21.763625882061-43619.9053255037i</v>
      </c>
      <c r="D97" s="57" t="str">
        <f t="shared" si="3"/>
        <v>3.47812499999018-13017.2423513631i</v>
      </c>
      <c r="E97" s="57" t="str">
        <f t="shared" si="4"/>
        <v>162.469532160365-0.00515247741568285i</v>
      </c>
      <c r="F97" s="57" t="str">
        <f t="shared" si="5"/>
        <v>2.90990990990832-122158.805797174i</v>
      </c>
      <c r="G97" s="57" t="str">
        <f t="shared" si="6"/>
        <v>0.999999999999456-7.37483388968326E-07i</v>
      </c>
      <c r="H97" s="57" t="str">
        <f t="shared" si="7"/>
        <v>72.7272779003896+0.050195480902402i</v>
      </c>
      <c r="I97" s="57" t="str">
        <f t="shared" si="8"/>
        <v>17.8951362812212-25062.9163600674i</v>
      </c>
      <c r="K97" s="57" t="str">
        <f t="shared" si="9"/>
        <v>0.164999909664264-0.000121178939551641i</v>
      </c>
      <c r="L97" s="57" t="str">
        <f t="shared" si="10"/>
        <v>0.00025-865.508134675416i</v>
      </c>
      <c r="M97" s="57" t="str">
        <f t="shared" si="11"/>
        <v>0.0045-303.432222506252i</v>
      </c>
      <c r="N97" s="57">
        <f t="shared" si="12"/>
        <v>89.971412963940068</v>
      </c>
      <c r="O97" s="57">
        <f t="shared" si="13"/>
        <v>92.793695453778597</v>
      </c>
      <c r="P97" s="374">
        <f t="shared" si="14"/>
        <v>92.793695453778597</v>
      </c>
      <c r="Q97" s="374">
        <f t="shared" si="15"/>
        <v>-90.028587036059932</v>
      </c>
      <c r="R97" s="12">
        <f t="shared" si="16"/>
        <v>89.971412963940068</v>
      </c>
      <c r="S97" s="57">
        <f t="shared" si="17"/>
        <v>1.222647154193082E-3</v>
      </c>
      <c r="T97" s="12">
        <f t="shared" si="0"/>
        <v>92.793695453778597</v>
      </c>
    </row>
    <row r="98" spans="1:20">
      <c r="A98" s="57">
        <f t="shared" si="1"/>
        <v>7.7113106859042526</v>
      </c>
      <c r="B98" s="12">
        <f t="shared" si="18"/>
        <v>1.2272932133790158</v>
      </c>
      <c r="C98" s="57" t="str">
        <f t="shared" si="2"/>
        <v>-21.7636257787363-43454.7770414913i</v>
      </c>
      <c r="D98" s="57" t="str">
        <f t="shared" si="3"/>
        <v>3.47812499999011-12967.9640878737i</v>
      </c>
      <c r="E98" s="57" t="str">
        <f t="shared" si="4"/>
        <v>162.469532123805-0.00517205679931185i</v>
      </c>
      <c r="F98" s="57" t="str">
        <f t="shared" si="5"/>
        <v>2.90990990990831-121696.359630594i</v>
      </c>
      <c r="G98" s="57" t="str">
        <f t="shared" si="6"/>
        <v>0.999999999999452-7.40285825846402E-07i</v>
      </c>
      <c r="H98" s="57" t="str">
        <f t="shared" si="7"/>
        <v>72.7272779397797+0.0503862237402785i</v>
      </c>
      <c r="I98" s="57" t="str">
        <f t="shared" si="8"/>
        <v>17.8951362851336-24968.0378267659i</v>
      </c>
      <c r="K98" s="57" t="str">
        <f t="shared" si="9"/>
        <v>0.164999908976409-0.000121639419007173i</v>
      </c>
      <c r="L98" s="57" t="str">
        <f t="shared" si="10"/>
        <v>0.00025-862.231654388736i</v>
      </c>
      <c r="M98" s="57" t="str">
        <f t="shared" si="11"/>
        <v>0.0045-302.283545035119i</v>
      </c>
      <c r="N98" s="57">
        <f t="shared" si="12"/>
        <v>89.97130433327105</v>
      </c>
      <c r="O98" s="57">
        <f t="shared" si="13"/>
        <v>92.760751608953683</v>
      </c>
      <c r="P98" s="374">
        <f t="shared" si="14"/>
        <v>92.760751608953683</v>
      </c>
      <c r="Q98" s="374">
        <f t="shared" si="15"/>
        <v>-90.02869566672895</v>
      </c>
      <c r="R98" s="12">
        <f t="shared" si="16"/>
        <v>89.97130433327105</v>
      </c>
      <c r="S98" s="57">
        <f t="shared" si="17"/>
        <v>1.2272932133790158E-3</v>
      </c>
      <c r="T98" s="12">
        <f t="shared" si="0"/>
        <v>92.760751608953683</v>
      </c>
    </row>
    <row r="99" spans="1:20">
      <c r="A99" s="57">
        <f t="shared" si="1"/>
        <v>7.7406136665106891</v>
      </c>
      <c r="B99" s="12">
        <f t="shared" si="18"/>
        <v>1.2319569275898561</v>
      </c>
      <c r="C99" s="57" t="str">
        <f t="shared" si="2"/>
        <v>-21.7636256746243-43290.2738690343i</v>
      </c>
      <c r="D99" s="57" t="str">
        <f t="shared" si="3"/>
        <v>3.47812499999003-12918.8723729012i</v>
      </c>
      <c r="E99" s="57" t="str">
        <f t="shared" si="4"/>
        <v>162.469532086966-0.00519171058424909i</v>
      </c>
      <c r="F99" s="57" t="str">
        <f t="shared" si="5"/>
        <v>2.90990990990831-121235.664107004i</v>
      </c>
      <c r="G99" s="57" t="str">
        <f t="shared" si="6"/>
        <v>0.999999999999448-7.43098911984616E-07i</v>
      </c>
      <c r="H99" s="57" t="str">
        <f t="shared" si="7"/>
        <v>72.7272779794704+0.0505776914010594i</v>
      </c>
      <c r="I99" s="57" t="str">
        <f t="shared" si="8"/>
        <v>17.8951362890761-24873.5184670712i</v>
      </c>
      <c r="K99" s="57" t="str">
        <f t="shared" si="9"/>
        <v>0.164999908283315-0.000122101648278745i</v>
      </c>
      <c r="L99" s="57" t="str">
        <f t="shared" si="10"/>
        <v>0.00025-858.967577593878i</v>
      </c>
      <c r="M99" s="57" t="str">
        <f t="shared" si="11"/>
        <v>0.0045-301.139216014264i</v>
      </c>
      <c r="N99" s="57">
        <f t="shared" si="12"/>
        <v>89.971195289806275</v>
      </c>
      <c r="O99" s="57">
        <f t="shared" si="13"/>
        <v>92.727807763992217</v>
      </c>
      <c r="P99" s="374">
        <f t="shared" si="14"/>
        <v>92.727807763992217</v>
      </c>
      <c r="Q99" s="374">
        <f t="shared" si="15"/>
        <v>-90.028804710193725</v>
      </c>
      <c r="R99" s="12">
        <f t="shared" si="16"/>
        <v>89.971195289806275</v>
      </c>
      <c r="S99" s="57">
        <f t="shared" si="17"/>
        <v>1.231956927589856E-3</v>
      </c>
      <c r="T99" s="12">
        <f t="shared" si="0"/>
        <v>92.727807763992217</v>
      </c>
    </row>
    <row r="100" spans="1:20">
      <c r="A100" s="57">
        <f t="shared" si="1"/>
        <v>7.77002799844343</v>
      </c>
      <c r="B100" s="12">
        <f t="shared" si="18"/>
        <v>1.2366383639146976</v>
      </c>
      <c r="C100" s="57" t="str">
        <f t="shared" si="2"/>
        <v>-21.7636255697201-43126.3934417016i</v>
      </c>
      <c r="D100" s="57" t="str">
        <f t="shared" si="3"/>
        <v>3.47812499998995-12869.9665002452i</v>
      </c>
      <c r="E100" s="57" t="str">
        <f t="shared" si="4"/>
        <v>162.469532049847-0.00521143905321529i</v>
      </c>
      <c r="F100" s="57" t="str">
        <f t="shared" si="5"/>
        <v>2.90990990990829-120776.712599144i</v>
      </c>
      <c r="G100" s="57" t="str">
        <f t="shared" si="6"/>
        <v>0.999999999999444-7.45922687850154E-07i</v>
      </c>
      <c r="H100" s="57" t="str">
        <f t="shared" si="7"/>
        <v>72.727278019463+0.0507698866390719i</v>
      </c>
      <c r="I100" s="57" t="str">
        <f t="shared" si="8"/>
        <v>17.8951362930485-24779.3569212902i</v>
      </c>
      <c r="K100" s="57" t="str">
        <f t="shared" si="9"/>
        <v>0.164999907584944-0.000122565634015591i</v>
      </c>
      <c r="L100" s="57" t="str">
        <f t="shared" si="10"/>
        <v>0.00025-855.715857336004i</v>
      </c>
      <c r="M100" s="57" t="str">
        <f t="shared" si="11"/>
        <v>0.0045-299.999218982133i</v>
      </c>
      <c r="N100" s="57">
        <f t="shared" si="12"/>
        <v>89.971085831977135</v>
      </c>
      <c r="O100" s="57">
        <f t="shared" si="13"/>
        <v>92.694863918893603</v>
      </c>
      <c r="P100" s="374">
        <f t="shared" si="14"/>
        <v>92.694863918893603</v>
      </c>
      <c r="Q100" s="374">
        <f t="shared" si="15"/>
        <v>-90.028914168022865</v>
      </c>
      <c r="R100" s="12">
        <f t="shared" si="16"/>
        <v>89.971085831977135</v>
      </c>
      <c r="S100" s="57">
        <f t="shared" si="17"/>
        <v>1.2366383639146976E-3</v>
      </c>
      <c r="T100" s="12">
        <f t="shared" si="0"/>
        <v>92.694863918893603</v>
      </c>
    </row>
    <row r="101" spans="1:20">
      <c r="A101" s="57">
        <f t="shared" si="1"/>
        <v>7.7995541048375161</v>
      </c>
      <c r="B101" s="12">
        <f t="shared" si="18"/>
        <v>1.2413375896975736</v>
      </c>
      <c r="C101" s="57" t="str">
        <f t="shared" si="2"/>
        <v>-21.763625464017-42963.1334020173i</v>
      </c>
      <c r="D101" s="57" t="str">
        <f t="shared" si="3"/>
        <v>3.47812499998987-12821.245766378i</v>
      </c>
      <c r="E101" s="57" t="str">
        <f t="shared" si="4"/>
        <v>162.469532012446-0.00523124249000648i</v>
      </c>
      <c r="F101" s="57" t="str">
        <f t="shared" si="5"/>
        <v>2.90990990990828-120319.498504842i</v>
      </c>
      <c r="G101" s="57" t="str">
        <f t="shared" si="6"/>
        <v>0.999999999999439-7.48757194063982E-07i</v>
      </c>
      <c r="H101" s="57" t="str">
        <f t="shared" si="7"/>
        <v>72.7272780597599+0.05096281221911i</v>
      </c>
      <c r="I101" s="57" t="str">
        <f t="shared" si="8"/>
        <v>17.8951362970507-24685.5518348773i</v>
      </c>
      <c r="K101" s="57" t="str">
        <f t="shared" si="9"/>
        <v>0.164999906881256-0.00012303138289221i</v>
      </c>
      <c r="L101" s="57" t="str">
        <f t="shared" si="10"/>
        <v>0.00025-852.47644683802i</v>
      </c>
      <c r="M101" s="57" t="str">
        <f t="shared" si="11"/>
        <v>0.0045-298.863537539483i</v>
      </c>
      <c r="N101" s="57">
        <f t="shared" si="12"/>
        <v>89.970975958209024</v>
      </c>
      <c r="O101" s="57">
        <f t="shared" si="13"/>
        <v>92.661920073656603</v>
      </c>
      <c r="P101" s="374">
        <f t="shared" si="14"/>
        <v>92.661920073656603</v>
      </c>
      <c r="Q101" s="374">
        <f t="shared" si="15"/>
        <v>-90.029024041790976</v>
      </c>
      <c r="R101" s="12">
        <f t="shared" si="16"/>
        <v>89.970975958209024</v>
      </c>
      <c r="S101" s="57">
        <f t="shared" si="17"/>
        <v>1.2413375896975737E-3</v>
      </c>
      <c r="T101" s="12">
        <f t="shared" si="0"/>
        <v>92.661920073656603</v>
      </c>
    </row>
    <row r="102" spans="1:20">
      <c r="A102" s="57">
        <f t="shared" si="1"/>
        <v>7.8291924104358985</v>
      </c>
      <c r="B102" s="12">
        <f t="shared" si="18"/>
        <v>1.2460546725384243</v>
      </c>
      <c r="C102" s="57" t="str">
        <f t="shared" si="2"/>
        <v>-21.7636253575087-42800.4914014301i</v>
      </c>
      <c r="D102" s="57" t="str">
        <f t="shared" si="3"/>
        <v>3.47812499998979-12772.7094704355i</v>
      </c>
      <c r="E102" s="57" t="str">
        <f t="shared" si="4"/>
        <v>162.469531974759-0.00525112117949474i</v>
      </c>
      <c r="F102" s="57" t="str">
        <f t="shared" si="5"/>
        <v>2.90990990990827-119864.01524692i</v>
      </c>
      <c r="G102" s="57" t="str">
        <f t="shared" si="6"/>
        <v>0.999999999999435-7.51602471401421E-07i</v>
      </c>
      <c r="H102" s="57" t="str">
        <f t="shared" si="7"/>
        <v>72.7272781003639+0.0511564709164774i</v>
      </c>
      <c r="I102" s="57" t="str">
        <f t="shared" si="8"/>
        <v>17.8951363010839-24592.1018584153i</v>
      </c>
      <c r="K102" s="57" t="str">
        <f t="shared" si="9"/>
        <v>0.164999906172209-0.000123498901608466i</v>
      </c>
      <c r="L102" s="57" t="str">
        <f t="shared" si="10"/>
        <v>0.00025-849.249299499918i</v>
      </c>
      <c r="M102" s="57" t="str">
        <f t="shared" si="11"/>
        <v>0.0045-297.732155349156i</v>
      </c>
      <c r="N102" s="57">
        <f t="shared" si="12"/>
        <v>89.970865666921426</v>
      </c>
      <c r="O102" s="57">
        <f t="shared" si="13"/>
        <v>92.628976228279996</v>
      </c>
      <c r="P102" s="374">
        <f t="shared" si="14"/>
        <v>92.628976228279996</v>
      </c>
      <c r="Q102" s="374">
        <f t="shared" si="15"/>
        <v>-90.029134333078574</v>
      </c>
      <c r="R102" s="12">
        <f t="shared" si="16"/>
        <v>89.970865666921426</v>
      </c>
      <c r="S102" s="57">
        <f t="shared" si="17"/>
        <v>1.2460546725384244E-3</v>
      </c>
      <c r="T102" s="12">
        <f t="shared" si="0"/>
        <v>92.628976228279996</v>
      </c>
    </row>
    <row r="103" spans="1:20">
      <c r="A103" s="57">
        <f t="shared" si="1"/>
        <v>7.8589433415955545</v>
      </c>
      <c r="B103" s="12">
        <f t="shared" si="18"/>
        <v>1.2507896802940703</v>
      </c>
      <c r="C103" s="57" t="str">
        <f t="shared" si="2"/>
        <v>-21.7636252501898-42638.4651002812i</v>
      </c>
      <c r="D103" s="57" t="str">
        <f t="shared" si="3"/>
        <v>3.47812499998972-12724.3569142069i</v>
      </c>
      <c r="E103" s="57" t="str">
        <f t="shared" si="4"/>
        <v>162.469531936785-0.00527107540763806i</v>
      </c>
      <c r="F103" s="57" t="str">
        <f t="shared" si="5"/>
        <v>2.90990990990826-119410.256273099i</v>
      </c>
      <c r="G103" s="57" t="str">
        <f t="shared" si="6"/>
        <v>0.999999999999431-7.54458560792744E-07i</v>
      </c>
      <c r="H103" s="57" t="str">
        <f t="shared" si="7"/>
        <v>72.7272781412767+0.0513508655170191i</v>
      </c>
      <c r="I103" s="57" t="str">
        <f t="shared" si="8"/>
        <v>17.8951363051475-24499.0056475945i</v>
      </c>
      <c r="K103" s="57" t="str">
        <f t="shared" si="9"/>
        <v>0.164999905457764-0.000123968196889679i</v>
      </c>
      <c r="L103" s="57" t="str">
        <f t="shared" si="10"/>
        <v>0.00025-846.034368898107i</v>
      </c>
      <c r="M103" s="57" t="str">
        <f t="shared" si="11"/>
        <v>0.0045-296.60505613584i</v>
      </c>
      <c r="N103" s="57">
        <f t="shared" si="12"/>
        <v>89.970754956527713</v>
      </c>
      <c r="O103" s="57">
        <f t="shared" si="13"/>
        <v>92.596032382762928</v>
      </c>
      <c r="P103" s="374">
        <f t="shared" si="14"/>
        <v>92.596032382762928</v>
      </c>
      <c r="Q103" s="374">
        <f t="shared" si="15"/>
        <v>-90.029245043472287</v>
      </c>
      <c r="R103" s="12">
        <f t="shared" si="16"/>
        <v>89.970754956527713</v>
      </c>
      <c r="S103" s="57">
        <f t="shared" si="17"/>
        <v>1.2507896802940704E-3</v>
      </c>
      <c r="T103" s="12">
        <f t="shared" si="0"/>
        <v>92.596032382762928</v>
      </c>
    </row>
    <row r="104" spans="1:20">
      <c r="A104" s="57">
        <f t="shared" si="1"/>
        <v>7.8888073262936187</v>
      </c>
      <c r="B104" s="12">
        <f t="shared" si="18"/>
        <v>1.2555426810791879</v>
      </c>
      <c r="C104" s="57" t="str">
        <f t="shared" si="2"/>
        <v>-21.7636251420537-42477.0521677674i</v>
      </c>
      <c r="D104" s="57" t="str">
        <f t="shared" si="3"/>
        <v>3.47812499998965-12676.1874021244i</v>
      </c>
      <c r="E104" s="57" t="str">
        <f t="shared" si="4"/>
        <v>162.469531898522-0.00529110546147768i</v>
      </c>
      <c r="F104" s="57" t="str">
        <f t="shared" si="5"/>
        <v>2.90990990990823-118958.215055903i</v>
      </c>
      <c r="G104" s="57" t="str">
        <f t="shared" si="6"/>
        <v>0.999999999999426-7.57325503323753E-07i</v>
      </c>
      <c r="H104" s="57" t="str">
        <f t="shared" si="7"/>
        <v>72.7272781825014+0.0515459988171701i</v>
      </c>
      <c r="I104" s="57" t="str">
        <f t="shared" si="8"/>
        <v>17.8951363092423-24406.261863195i</v>
      </c>
      <c r="K104" s="57" t="str">
        <f t="shared" si="9"/>
        <v>0.164999904737878-0.000124439275486725i</v>
      </c>
      <c r="L104" s="57" t="str">
        <f t="shared" si="10"/>
        <v>0.00025-842.831608784724i</v>
      </c>
      <c r="M104" s="57" t="str">
        <f t="shared" si="11"/>
        <v>0.0045-295.482223685833i</v>
      </c>
      <c r="N104" s="57">
        <f t="shared" si="12"/>
        <v>89.97064382543536</v>
      </c>
      <c r="O104" s="57">
        <f t="shared" si="13"/>
        <v>92.563088537104235</v>
      </c>
      <c r="P104" s="374">
        <f t="shared" si="14"/>
        <v>92.563088537104235</v>
      </c>
      <c r="Q104" s="374">
        <f t="shared" si="15"/>
        <v>-90.02935617456464</v>
      </c>
      <c r="R104" s="12">
        <f t="shared" si="16"/>
        <v>89.97064382543536</v>
      </c>
      <c r="S104" s="57">
        <f t="shared" si="17"/>
        <v>1.255542681079188E-3</v>
      </c>
      <c r="T104" s="12">
        <f t="shared" si="0"/>
        <v>92.563088537104235</v>
      </c>
    </row>
    <row r="105" spans="1:20">
      <c r="A105" s="57">
        <f t="shared" si="1"/>
        <v>7.9187847941335345</v>
      </c>
      <c r="B105" s="12">
        <f t="shared" si="18"/>
        <v>1.2603137432672888</v>
      </c>
      <c r="C105" s="57" t="str">
        <f t="shared" si="2"/>
        <v>-21.7636250330937-42316.2502819096i</v>
      </c>
      <c r="D105" s="57" t="str">
        <f t="shared" si="3"/>
        <v>3.47812499998957-12628.2002412533i</v>
      </c>
      <c r="E105" s="57" t="str">
        <f t="shared" si="4"/>
        <v>162.469531859968-0.0053112116291476i</v>
      </c>
      <c r="F105" s="57" t="str">
        <f t="shared" si="5"/>
        <v>2.90990990990823-118507.885092569i</v>
      </c>
      <c r="G105" s="57" t="str">
        <f t="shared" si="6"/>
        <v>0.999999999999422-7.6020334023638E-07i</v>
      </c>
      <c r="H105" s="57" t="str">
        <f t="shared" si="7"/>
        <v>72.7272782240398+0.0517418736239888i</v>
      </c>
      <c r="I105" s="57" t="str">
        <f t="shared" si="8"/>
        <v>17.8951363133681-24313.8691710663i</v>
      </c>
      <c r="K105" s="57" t="str">
        <f t="shared" si="9"/>
        <v>0.164999904012511-0.000124912144176132i</v>
      </c>
      <c r="L105" s="57" t="str">
        <f t="shared" si="10"/>
        <v>0.00025-839.640973086996i</v>
      </c>
      <c r="M105" s="57" t="str">
        <f t="shared" si="11"/>
        <v>0.0045-294.363641846815i</v>
      </c>
      <c r="N105" s="57">
        <f t="shared" si="12"/>
        <v>89.970532272045659</v>
      </c>
      <c r="O105" s="57">
        <f t="shared" si="13"/>
        <v>92.530144691302866</v>
      </c>
      <c r="P105" s="374">
        <f t="shared" si="14"/>
        <v>92.530144691302866</v>
      </c>
      <c r="Q105" s="374">
        <f t="shared" si="15"/>
        <v>-90.029467727954341</v>
      </c>
      <c r="R105" s="12">
        <f t="shared" si="16"/>
        <v>89.970532272045659</v>
      </c>
      <c r="S105" s="57">
        <f t="shared" si="17"/>
        <v>1.2603137432672887E-3</v>
      </c>
      <c r="T105" s="12">
        <f t="shared" si="0"/>
        <v>92.530144691302866</v>
      </c>
    </row>
    <row r="106" spans="1:20">
      <c r="A106" s="57">
        <f t="shared" si="1"/>
        <v>7.9488761763512414</v>
      </c>
      <c r="B106" s="12">
        <f t="shared" si="18"/>
        <v>1.2651029354917045</v>
      </c>
      <c r="C106" s="57" t="str">
        <f t="shared" si="2"/>
        <v>-21.7636249233044-42156.0571295185i</v>
      </c>
      <c r="D106" s="57" t="str">
        <f t="shared" si="3"/>
        <v>3.47812499998948-12580.3947412823i</v>
      </c>
      <c r="E106" s="57" t="str">
        <f t="shared" si="4"/>
        <v>162.46953182112-0.00533139419987628i</v>
      </c>
      <c r="F106" s="57" t="str">
        <f t="shared" si="5"/>
        <v>2.90990990990821-118059.259904947i</v>
      </c>
      <c r="G106" s="57" t="str">
        <f t="shared" si="6"/>
        <v>0.999999999999418-7.63092112929275E-07i</v>
      </c>
      <c r="H106" s="57" t="str">
        <f t="shared" si="7"/>
        <v>72.7272782658948+0.0519384927552035i</v>
      </c>
      <c r="I106" s="57" t="str">
        <f t="shared" si="8"/>
        <v>17.8951363175254-24221.8262421083i</v>
      </c>
      <c r="K106" s="57" t="str">
        <f t="shared" si="9"/>
        <v>0.16499990328162-0.00012538680976018i</v>
      </c>
      <c r="L106" s="57" t="str">
        <f t="shared" si="10"/>
        <v>0.00025-836.462415906546i</v>
      </c>
      <c r="M106" s="57" t="str">
        <f t="shared" si="11"/>
        <v>0.0045-293.249294527611i</v>
      </c>
      <c r="N106" s="57">
        <f t="shared" si="12"/>
        <v>89.970420294753936</v>
      </c>
      <c r="O106" s="57">
        <f t="shared" si="13"/>
        <v>92.497200845357682</v>
      </c>
      <c r="P106" s="374">
        <f t="shared" si="14"/>
        <v>92.497200845357682</v>
      </c>
      <c r="Q106" s="374">
        <f t="shared" si="15"/>
        <v>-90.029579705246064</v>
      </c>
      <c r="R106" s="12">
        <f t="shared" si="16"/>
        <v>89.970420294753936</v>
      </c>
      <c r="S106" s="57">
        <f t="shared" si="17"/>
        <v>1.2651029354917044E-3</v>
      </c>
      <c r="T106" s="12">
        <f t="shared" si="0"/>
        <v>92.497200845357682</v>
      </c>
    </row>
    <row r="107" spans="1:20">
      <c r="A107" s="57">
        <f t="shared" si="1"/>
        <v>7.979081905821376</v>
      </c>
      <c r="B107" s="12">
        <f t="shared" si="18"/>
        <v>1.269910326646573</v>
      </c>
      <c r="C107" s="57" t="str">
        <f t="shared" si="2"/>
        <v>-21.7636248126794-41996.4704061624i</v>
      </c>
      <c r="D107" s="57" t="str">
        <f t="shared" si="3"/>
        <v>3.4781249999894-12532.7702145132i</v>
      </c>
      <c r="E107" s="57" t="str">
        <f t="shared" si="4"/>
        <v>162.469531781977-0.00535165346399148i</v>
      </c>
      <c r="F107" s="57" t="str">
        <f t="shared" si="5"/>
        <v>2.9099099099082-117612.333039414i</v>
      </c>
      <c r="G107" s="57" t="str">
        <f t="shared" si="6"/>
        <v>0.999999999999413-7.65991862958403E-07i</v>
      </c>
      <c r="H107" s="57" t="str">
        <f t="shared" si="7"/>
        <v>72.7272783080684+0.0521358590392481i</v>
      </c>
      <c r="I107" s="57" t="str">
        <f t="shared" si="8"/>
        <v>17.8951363217145-24130.1317522526i</v>
      </c>
      <c r="K107" s="57" t="str">
        <f t="shared" si="9"/>
        <v>0.164999902545164-0.000125863279066996i</v>
      </c>
      <c r="L107" s="57" t="str">
        <f t="shared" si="10"/>
        <v>0.00025-833.295891518773i</v>
      </c>
      <c r="M107" s="57" t="str">
        <f t="shared" si="11"/>
        <v>0.0045-292.139165697958i</v>
      </c>
      <c r="N107" s="57">
        <f t="shared" si="12"/>
        <v>89.970307891949346</v>
      </c>
      <c r="O107" s="57">
        <f t="shared" si="13"/>
        <v>92.464256999267732</v>
      </c>
      <c r="P107" s="374">
        <f t="shared" si="14"/>
        <v>92.464256999267732</v>
      </c>
      <c r="Q107" s="374">
        <f t="shared" si="15"/>
        <v>-90.029692108050654</v>
      </c>
      <c r="R107" s="12">
        <f t="shared" si="16"/>
        <v>89.970307891949346</v>
      </c>
      <c r="S107" s="57">
        <f t="shared" si="17"/>
        <v>1.269910326646573E-3</v>
      </c>
      <c r="T107" s="12">
        <f t="shared" si="0"/>
        <v>92.464256999267732</v>
      </c>
    </row>
    <row r="108" spans="1:20">
      <c r="A108" s="57">
        <f t="shared" si="1"/>
        <v>8.0094024170634981</v>
      </c>
      <c r="B108" s="12">
        <f t="shared" si="18"/>
        <v>1.27473598588783</v>
      </c>
      <c r="C108" s="57" t="str">
        <f t="shared" si="2"/>
        <v>-21.7636247012112-41837.4878161322i</v>
      </c>
      <c r="D108" s="57" t="str">
        <f t="shared" si="3"/>
        <v>3.47812499998932-12485.3259758512i</v>
      </c>
      <c r="E108" s="57" t="str">
        <f t="shared" si="4"/>
        <v>162.469531742535-0.00537198971292135i</v>
      </c>
      <c r="F108" s="57" t="str">
        <f t="shared" si="5"/>
        <v>2.90990990990819-117167.098066777i</v>
      </c>
      <c r="G108" s="57" t="str">
        <f t="shared" si="6"/>
        <v>0.999999999999409-7.68902632037641E-07i</v>
      </c>
      <c r="H108" s="57" t="str">
        <f t="shared" si="7"/>
        <v>72.7272783505628+0.0523339753153034i</v>
      </c>
      <c r="I108" s="57" t="str">
        <f t="shared" si="8"/>
        <v>17.895136325935-24038.7843824431i</v>
      </c>
      <c r="K108" s="57" t="str">
        <f t="shared" si="9"/>
        <v>0.164999901803101-0.000126341558950651i</v>
      </c>
      <c r="L108" s="57" t="str">
        <f t="shared" si="10"/>
        <v>0.00025-830.141354372163i</v>
      </c>
      <c r="M108" s="57" t="str">
        <f t="shared" si="11"/>
        <v>0.0045-291.033239388283i</v>
      </c>
      <c r="N108" s="57">
        <f t="shared" si="12"/>
        <v>89.970195062014966</v>
      </c>
      <c r="O108" s="57">
        <f t="shared" si="13"/>
        <v>92.431313153031766</v>
      </c>
      <c r="P108" s="374">
        <f t="shared" si="14"/>
        <v>92.431313153031766</v>
      </c>
      <c r="Q108" s="374">
        <f t="shared" si="15"/>
        <v>-90.029804937985034</v>
      </c>
      <c r="R108" s="12">
        <f t="shared" si="16"/>
        <v>89.970195062014966</v>
      </c>
      <c r="S108" s="57">
        <f t="shared" si="17"/>
        <v>1.2747359858878301E-3</v>
      </c>
      <c r="T108" s="12">
        <f t="shared" ref="T108:T171" si="19">P108</f>
        <v>92.431313153031766</v>
      </c>
    </row>
    <row r="109" spans="1:20">
      <c r="A109" s="57">
        <f t="shared" ref="A109:A172" si="20">2*PI()*B109</f>
        <v>8.0398381462483393</v>
      </c>
      <c r="B109" s="12">
        <f t="shared" si="18"/>
        <v>1.2795799826342038</v>
      </c>
      <c r="C109" s="57" t="str">
        <f t="shared" ref="C109:C172" si="21">IMPRODUCT(D109,E109,$C$40,,K109,$C$41)</f>
        <v>-21.7636245888953-41679.1070724103i</v>
      </c>
      <c r="D109" s="57" t="str">
        <f t="shared" ref="D109:D172" si="22">IMDIV(IMPRODUCT($C$37,$C$38,COMPLEX(1,A109/$C$38)),IMSUM(-1*A109*A109/$C$39,COMPLEX(0,1*A109)))</f>
        <v>3.47812499998924-12438.061342795i</v>
      </c>
      <c r="E109" s="57" t="str">
        <f t="shared" ref="E109:E172" si="23">IMDIV(IMPRODUCT(IMSUM(F109,G109),$C$29,H109),IMSUM(1,I109))</f>
        <v>162.469531702794-0.0053924032392069i</v>
      </c>
      <c r="F109" s="57" t="str">
        <f t="shared" ref="F109:F172" si="24">IMDIV(IMPRODUCT($C$14,$C$15,COMPLEX(1,A109/$C$15)),IMSUM(-1*A109*A109/$C$16,COMPLEX(0,A109)))</f>
        <v>2.90990990990817-116723.548582182i</v>
      </c>
      <c r="G109" s="57" t="str">
        <f t="shared" ref="G109:G172" si="25">IMDIV(1,COMPLEX(1,A109*$C$9*$C$10))</f>
        <v>0.999999999999404-7.71824462039381E-07i</v>
      </c>
      <c r="H109" s="57" t="str">
        <f t="shared" ref="H109:H172" si="26">IMDIV($C$3,IMSUM(K109,COMPLEX(0,$C$28*A109)))</f>
        <v>72.727278393381+0.0525328444333426i</v>
      </c>
      <c r="I109" s="57" t="str">
        <f t="shared" ref="I109:I172" si="27">IMPRODUCT(F109,$C$29,H109,$C$31)</f>
        <v>17.8951363301881-23947.7828186175i</v>
      </c>
      <c r="K109" s="57" t="str">
        <f t="shared" ref="K109:K172" si="28">IF($C$26&lt;=0,IMDIV(1,IMSUM(IMDIV(1,L109),1/$C$18)),IMDIV(1,IMSUM(IMDIV(1,L109),1/$C$18,IMDIV(1,M109))))</f>
        <v>0.164999901055387-0.000126821656291265i</v>
      </c>
      <c r="L109" s="57" t="str">
        <f t="shared" ref="L109:L172" si="29">IMSUM($C$21/$C$22,IMDIV(1,COMPLEX(0,$C$20*$C$22*A109)))</f>
        <v>0.00025-826.99875908763i</v>
      </c>
      <c r="M109" s="57" t="str">
        <f t="shared" ref="M109:M172" si="30">IMSUM($C$25/$C$26,IMDIV(1,COMPLEX(0,$C$24*$C$26*A109)))</f>
        <v>0.0045-289.931499689462i</v>
      </c>
      <c r="N109" s="57">
        <f t="shared" ref="N109:N172" si="31">ABS(R109)</f>
        <v>89.97008180332773</v>
      </c>
      <c r="O109" s="57">
        <f t="shared" ref="O109:O172" si="32">ABS(P109)</f>
        <v>92.398369306648789</v>
      </c>
      <c r="P109" s="374">
        <f t="shared" ref="P109:P172" si="33">20*LOG10(IMABS(C109))</f>
        <v>92.398369306648789</v>
      </c>
      <c r="Q109" s="374">
        <f t="shared" ref="Q109:Q172" si="34">IMARGUMENT(C109)*180/PI()</f>
        <v>-90.02991819667227</v>
      </c>
      <c r="R109" s="12">
        <f t="shared" ref="R109:R172" si="35">IF(Q109&lt;0,Q109+180,Q109-180)</f>
        <v>89.97008180332773</v>
      </c>
      <c r="S109" s="57">
        <f t="shared" ref="S109:S172" si="36">B109/1000</f>
        <v>1.2795799826342039E-3</v>
      </c>
      <c r="T109" s="12">
        <f t="shared" si="19"/>
        <v>92.398369306648789</v>
      </c>
    </row>
    <row r="110" spans="1:20">
      <c r="A110" s="57">
        <f t="shared" si="20"/>
        <v>8.0703895312040821</v>
      </c>
      <c r="B110" s="12">
        <f t="shared" ref="B110:B173" si="37">B109*(1+B$42)</f>
        <v>1.2844423865682137</v>
      </c>
      <c r="C110" s="57" t="str">
        <f t="shared" si="21"/>
        <v>-21.7636244757234-41521.3258966356i</v>
      </c>
      <c r="D110" s="57" t="str">
        <f t="shared" si="22"/>
        <v>3.47812499998916-12390.9756354269i</v>
      </c>
      <c r="E110" s="57" t="str">
        <f t="shared" si="23"/>
        <v>162.469531662749-0.00541289433649556i</v>
      </c>
      <c r="F110" s="57" t="str">
        <f t="shared" si="24"/>
        <v>2.90990990990816-116281.67820502i</v>
      </c>
      <c r="G110" s="57" t="str">
        <f t="shared" si="25"/>
        <v>0.9999999999994-7.74757394995127E-07i</v>
      </c>
      <c r="H110" s="57" t="str">
        <f t="shared" si="26"/>
        <v>72.7272784365255+0.0527324692541658i</v>
      </c>
      <c r="I110" s="57" t="str">
        <f t="shared" si="27"/>
        <v>17.8951363344736-23857.1257516877i</v>
      </c>
      <c r="K110" s="57" t="str">
        <f t="shared" si="28"/>
        <v>0.164999900301979-0.000127303577995096i</v>
      </c>
      <c r="L110" s="57" t="str">
        <f t="shared" si="29"/>
        <v>0.00025-823.868060457893i</v>
      </c>
      <c r="M110" s="57" t="str">
        <f t="shared" si="30"/>
        <v>0.0045-288.833930752603i</v>
      </c>
      <c r="N110" s="57">
        <f t="shared" si="31"/>
        <v>89.969968114258336</v>
      </c>
      <c r="O110" s="57">
        <f t="shared" si="32"/>
        <v>92.365425460117464</v>
      </c>
      <c r="P110" s="374">
        <f t="shared" si="33"/>
        <v>92.365425460117464</v>
      </c>
      <c r="Q110" s="374">
        <f t="shared" si="34"/>
        <v>-90.030031885741664</v>
      </c>
      <c r="R110" s="12">
        <f t="shared" si="35"/>
        <v>89.969968114258336</v>
      </c>
      <c r="S110" s="57">
        <f t="shared" si="36"/>
        <v>1.2844423865682136E-3</v>
      </c>
      <c r="T110" s="12">
        <f t="shared" si="19"/>
        <v>92.365425460117464</v>
      </c>
    </row>
    <row r="111" spans="1:20">
      <c r="A111" s="57">
        <f t="shared" si="20"/>
        <v>8.1010570114226592</v>
      </c>
      <c r="B111" s="12">
        <f t="shared" si="37"/>
        <v>1.2893232676371731</v>
      </c>
      <c r="C111" s="57" t="str">
        <f t="shared" si="21"/>
        <v>-21.7636243616905-41364.1420190746i</v>
      </c>
      <c r="D111" s="57" t="str">
        <f t="shared" si="22"/>
        <v>3.47812499998908-12344.0681764034i</v>
      </c>
      <c r="E111" s="57" t="str">
        <f t="shared" si="23"/>
        <v>162.4695316224-0.0054334632995539i</v>
      </c>
      <c r="F111" s="57" t="str">
        <f t="shared" si="24"/>
        <v>2.90990990990815-115841.480578837i</v>
      </c>
      <c r="G111" s="57" t="str">
        <f t="shared" si="25"/>
        <v>0.999999999999395-7.77701473096105E-07i</v>
      </c>
      <c r="H111" s="57" t="str">
        <f t="shared" si="26"/>
        <v>72.7272784799982+0.052932852649445i</v>
      </c>
      <c r="I111" s="57" t="str">
        <f t="shared" si="27"/>
        <v>17.8951363387915-23766.8118775209i</v>
      </c>
      <c r="K111" s="57" t="str">
        <f t="shared" si="28"/>
        <v>0.164999899542835-0.00012778733099465i</v>
      </c>
      <c r="L111" s="57" t="str">
        <f t="shared" si="29"/>
        <v>0.00025-820.74921344679i</v>
      </c>
      <c r="M111" s="57" t="str">
        <f t="shared" si="30"/>
        <v>0.0045-287.740516788805i</v>
      </c>
      <c r="N111" s="57">
        <f t="shared" si="31"/>
        <v>89.969853993171384</v>
      </c>
      <c r="O111" s="57">
        <f t="shared" si="32"/>
        <v>92.332481613437011</v>
      </c>
      <c r="P111" s="374">
        <f t="shared" si="33"/>
        <v>92.332481613437011</v>
      </c>
      <c r="Q111" s="374">
        <f t="shared" si="34"/>
        <v>-90.030146006828616</v>
      </c>
      <c r="R111" s="12">
        <f t="shared" si="35"/>
        <v>89.969853993171384</v>
      </c>
      <c r="S111" s="57">
        <f t="shared" si="36"/>
        <v>1.289323267637173E-3</v>
      </c>
      <c r="T111" s="12">
        <f t="shared" si="19"/>
        <v>92.332481613437011</v>
      </c>
    </row>
    <row r="112" spans="1:20">
      <c r="A112" s="57">
        <f t="shared" si="20"/>
        <v>8.1318410280660665</v>
      </c>
      <c r="B112" s="12">
        <f t="shared" si="37"/>
        <v>1.2942226960541945</v>
      </c>
      <c r="C112" s="57" t="str">
        <f t="shared" si="21"/>
        <v>-21.7636242467886-41207.5531785829i</v>
      </c>
      <c r="D112" s="57" t="str">
        <f t="shared" si="22"/>
        <v>3.47812499998899-12297.3382909447i</v>
      </c>
      <c r="E112" s="57" t="str">
        <f t="shared" si="23"/>
        <v>162.469531581743-0.00545411042426575i</v>
      </c>
      <c r="F112" s="57" t="str">
        <f t="shared" si="24"/>
        <v>2.90990990990814-115402.949371244i</v>
      </c>
      <c r="G112" s="57" t="str">
        <f t="shared" si="25"/>
        <v>0.99999999999939-7.80656738693866E-07i</v>
      </c>
      <c r="H112" s="57" t="str">
        <f t="shared" si="26"/>
        <v>72.7272785238018+0.0531339975017645i</v>
      </c>
      <c r="I112" s="57" t="str">
        <f t="shared" si="27"/>
        <v>17.8951363431423-23676.8398969223i</v>
      </c>
      <c r="K112" s="57" t="str">
        <f t="shared" si="28"/>
        <v>0.164999898777911-0.000128272922248772i</v>
      </c>
      <c r="L112" s="57" t="str">
        <f t="shared" si="29"/>
        <v>0.00025-817.642173188672i</v>
      </c>
      <c r="M112" s="57" t="str">
        <f t="shared" si="30"/>
        <v>0.0045-286.651242068944i</v>
      </c>
      <c r="N112" s="57">
        <f t="shared" si="31"/>
        <v>89.969739438425194</v>
      </c>
      <c r="O112" s="57">
        <f t="shared" si="32"/>
        <v>92.299537766605965</v>
      </c>
      <c r="P112" s="374">
        <f t="shared" si="33"/>
        <v>92.299537766605965</v>
      </c>
      <c r="Q112" s="374">
        <f t="shared" si="34"/>
        <v>-90.030260561574806</v>
      </c>
      <c r="R112" s="12">
        <f t="shared" si="35"/>
        <v>89.969739438425194</v>
      </c>
      <c r="S112" s="57">
        <f t="shared" si="36"/>
        <v>1.2942226960541946E-3</v>
      </c>
      <c r="T112" s="12">
        <f t="shared" si="19"/>
        <v>92.299537766605965</v>
      </c>
    </row>
    <row r="113" spans="1:20">
      <c r="A113" s="57">
        <f t="shared" si="20"/>
        <v>8.1627420239727186</v>
      </c>
      <c r="B113" s="12">
        <f t="shared" si="37"/>
        <v>1.2991407422992005</v>
      </c>
      <c r="C113" s="57" t="str">
        <f t="shared" si="21"/>
        <v>-21.7636241310119-41051.5571225783i</v>
      </c>
      <c r="D113" s="57" t="str">
        <f t="shared" si="22"/>
        <v>3.47812499998891-12250.7853068259i</v>
      </c>
      <c r="E113" s="57" t="str">
        <f t="shared" si="23"/>
        <v>162.469531540777-0.00547483600764171i</v>
      </c>
      <c r="F113" s="57" t="str">
        <f t="shared" si="24"/>
        <v>2.90990990990813-114966.07827382i</v>
      </c>
      <c r="G113" s="57" t="str">
        <f t="shared" si="25"/>
        <v>0.999999999999386-0.0000007836232343009i</v>
      </c>
      <c r="H113" s="57" t="str">
        <f t="shared" si="26"/>
        <v>72.7272785679391+0.0533359067046631i</v>
      </c>
      <c r="I113" s="57" t="str">
        <f t="shared" si="27"/>
        <v>17.8951363475261-23587.2085156143i</v>
      </c>
      <c r="K113" s="57" t="str">
        <f t="shared" si="28"/>
        <v>0.164999898007162-0.000128760358742751i</v>
      </c>
      <c r="L113" s="57" t="str">
        <f t="shared" si="29"/>
        <v>0.00025-814.546894987719i</v>
      </c>
      <c r="M113" s="57" t="str">
        <f t="shared" si="30"/>
        <v>0.0045-285.566090923434i</v>
      </c>
      <c r="N113" s="57">
        <f t="shared" si="31"/>
        <v>89.969624448371903</v>
      </c>
      <c r="O113" s="57">
        <f t="shared" si="32"/>
        <v>92.266593919623404</v>
      </c>
      <c r="P113" s="374">
        <f t="shared" si="33"/>
        <v>92.266593919623404</v>
      </c>
      <c r="Q113" s="374">
        <f t="shared" si="34"/>
        <v>-90.030375551628097</v>
      </c>
      <c r="R113" s="12">
        <f t="shared" si="35"/>
        <v>89.969624448371903</v>
      </c>
      <c r="S113" s="57">
        <f t="shared" si="36"/>
        <v>1.2991407422992005E-3</v>
      </c>
      <c r="T113" s="12">
        <f t="shared" si="19"/>
        <v>92.266593919623404</v>
      </c>
    </row>
    <row r="114" spans="1:20">
      <c r="A114" s="57">
        <f t="shared" si="20"/>
        <v>8.1937604436638143</v>
      </c>
      <c r="B114" s="12">
        <f t="shared" si="37"/>
        <v>1.3040774771199375</v>
      </c>
      <c r="C114" s="57" t="str">
        <f t="shared" si="21"/>
        <v>-21.763624014354-40896.1516070048i</v>
      </c>
      <c r="D114" s="57" t="str">
        <f t="shared" si="22"/>
        <v>3.47812499998883-12204.4085543666i</v>
      </c>
      <c r="E114" s="57" t="str">
        <f t="shared" si="23"/>
        <v>162.469531499499-0.00549564034781948i</v>
      </c>
      <c r="F114" s="57" t="str">
        <f t="shared" si="24"/>
        <v>2.90990990990812-114530.86100203i</v>
      </c>
      <c r="G114" s="57" t="str">
        <f t="shared" si="25"/>
        <v>0.999999999999381-7.86601002591239E-07i</v>
      </c>
      <c r="H114" s="57" t="str">
        <f t="shared" si="26"/>
        <v>72.7272786124125+0.0535385831626751i</v>
      </c>
      <c r="I114" s="57" t="str">
        <f t="shared" si="27"/>
        <v>17.8951363519436-23497.9164442199i</v>
      </c>
      <c r="K114" s="57" t="str">
        <f t="shared" si="28"/>
        <v>0.164999897230544-0.000129249647488422i</v>
      </c>
      <c r="L114" s="57" t="str">
        <f t="shared" si="29"/>
        <v>0.00025-811.463334317314i</v>
      </c>
      <c r="M114" s="57" t="str">
        <f t="shared" si="30"/>
        <v>0.0045-284.485047742014i</v>
      </c>
      <c r="N114" s="57">
        <f t="shared" si="31"/>
        <v>89.969509021357311</v>
      </c>
      <c r="O114" s="57">
        <f t="shared" si="32"/>
        <v>92.233650072488018</v>
      </c>
      <c r="P114" s="374">
        <f t="shared" si="33"/>
        <v>92.233650072488018</v>
      </c>
      <c r="Q114" s="374">
        <f t="shared" si="34"/>
        <v>-90.030490978642689</v>
      </c>
      <c r="R114" s="12">
        <f t="shared" si="35"/>
        <v>89.969509021357311</v>
      </c>
      <c r="S114" s="57">
        <f t="shared" si="36"/>
        <v>1.3040774771199376E-3</v>
      </c>
      <c r="T114" s="12">
        <f t="shared" si="19"/>
        <v>92.233650072488018</v>
      </c>
    </row>
    <row r="115" spans="1:20">
      <c r="A115" s="57">
        <f t="shared" si="20"/>
        <v>8.2248967333497376</v>
      </c>
      <c r="B115" s="12">
        <f t="shared" si="37"/>
        <v>1.3090329715329934</v>
      </c>
      <c r="C115" s="57" t="str">
        <f t="shared" si="21"/>
        <v>-21.7636238968073-40741.3343963017i</v>
      </c>
      <c r="D115" s="57" t="str">
        <f t="shared" si="22"/>
        <v>3.47812499998874-12158.2073664216i</v>
      </c>
      <c r="E115" s="57" t="str">
        <f t="shared" si="23"/>
        <v>162.469531457907-0.00551652374407084i</v>
      </c>
      <c r="F115" s="57" t="str">
        <f t="shared" si="24"/>
        <v>2.90990990990809-114097.291295126i</v>
      </c>
      <c r="G115" s="57" t="str">
        <f t="shared" si="25"/>
        <v>0.999999999999376-7.89590086401083E-07i</v>
      </c>
      <c r="H115" s="57" t="str">
        <f t="shared" si="26"/>
        <v>72.7272786572249+0.053742029791371i</v>
      </c>
      <c r="I115" s="57" t="str">
        <f t="shared" si="27"/>
        <v>17.8951363563947-23408.9623982423i</v>
      </c>
      <c r="K115" s="57" t="str">
        <f t="shared" si="28"/>
        <v>0.164999896448012-0.000129740795524258i</v>
      </c>
      <c r="L115" s="57" t="str">
        <f t="shared" si="29"/>
        <v>0.00025-808.391446819402i</v>
      </c>
      <c r="M115" s="57" t="str">
        <f t="shared" si="30"/>
        <v>0.0045-283.408096973515i</v>
      </c>
      <c r="N115" s="57">
        <f t="shared" si="31"/>
        <v>89.969393155721008</v>
      </c>
      <c r="O115" s="57">
        <f t="shared" si="32"/>
        <v>92.200706225198672</v>
      </c>
      <c r="P115" s="374">
        <f t="shared" si="33"/>
        <v>92.200706225198672</v>
      </c>
      <c r="Q115" s="374">
        <f t="shared" si="34"/>
        <v>-90.030606844278992</v>
      </c>
      <c r="R115" s="12">
        <f t="shared" si="35"/>
        <v>89.969393155721008</v>
      </c>
      <c r="S115" s="57">
        <f t="shared" si="36"/>
        <v>1.3090329715329933E-3</v>
      </c>
      <c r="T115" s="12">
        <f t="shared" si="19"/>
        <v>92.200706225198672</v>
      </c>
    </row>
    <row r="116" spans="1:20">
      <c r="A116" s="57">
        <f t="shared" si="20"/>
        <v>8.2561513409364675</v>
      </c>
      <c r="B116" s="12">
        <f t="shared" si="37"/>
        <v>1.3140072968248189</v>
      </c>
      <c r="C116" s="57" t="str">
        <f t="shared" si="21"/>
        <v>-21.7636237783657-40587.1032633723i</v>
      </c>
      <c r="D116" s="57" t="str">
        <f t="shared" si="22"/>
        <v>3.47812499998865-12112.1810783715i</v>
      </c>
      <c r="E116" s="57" t="str">
        <f t="shared" si="23"/>
        <v>162.469531415997-0.00553748649680354i</v>
      </c>
      <c r="F116" s="57" t="str">
        <f t="shared" si="24"/>
        <v>2.90990990990808-113665.362916062i</v>
      </c>
      <c r="G116" s="57" t="str">
        <f t="shared" si="25"/>
        <v>0.999999999999372-7.92590528729403E-07i</v>
      </c>
      <c r="H116" s="57" t="str">
        <f t="shared" si="26"/>
        <v>72.7272787023777+0.0539462495173998i</v>
      </c>
      <c r="I116" s="57" t="str">
        <f t="shared" si="27"/>
        <v>17.8951363608792-23320.3450980475i</v>
      </c>
      <c r="K116" s="57" t="str">
        <f t="shared" si="28"/>
        <v>0.164999895659523-0.000130233809915483i</v>
      </c>
      <c r="L116" s="57" t="str">
        <f t="shared" si="29"/>
        <v>0.00025-805.33118830385i</v>
      </c>
      <c r="M116" s="57" t="str">
        <f t="shared" si="30"/>
        <v>0.0045-282.335223125638i</v>
      </c>
      <c r="N116" s="57">
        <f t="shared" si="31"/>
        <v>89.969276849796216</v>
      </c>
      <c r="O116" s="57">
        <f t="shared" si="32"/>
        <v>92.167762377754343</v>
      </c>
      <c r="P116" s="374">
        <f t="shared" si="33"/>
        <v>92.167762377754343</v>
      </c>
      <c r="Q116" s="374">
        <f t="shared" si="34"/>
        <v>-90.030723150203784</v>
      </c>
      <c r="R116" s="12">
        <f t="shared" si="35"/>
        <v>89.969276849796216</v>
      </c>
      <c r="S116" s="57">
        <f t="shared" si="36"/>
        <v>1.3140072968248189E-3</v>
      </c>
      <c r="T116" s="12">
        <f t="shared" si="19"/>
        <v>92.167762377754343</v>
      </c>
    </row>
    <row r="117" spans="1:20">
      <c r="A117" s="57">
        <f t="shared" si="20"/>
        <v>8.287524716032026</v>
      </c>
      <c r="B117" s="12">
        <f t="shared" si="37"/>
        <v>1.3190005245527532</v>
      </c>
      <c r="C117" s="57" t="str">
        <f t="shared" si="21"/>
        <v>-21.7636236590223-40433.4559895491i</v>
      </c>
      <c r="D117" s="57" t="str">
        <f t="shared" si="22"/>
        <v>3.47812499998857-12066.3290281125i</v>
      </c>
      <c r="E117" s="57" t="str">
        <f t="shared" si="23"/>
        <v>162.469531373769-0.00555852890756789i</v>
      </c>
      <c r="F117" s="57" t="str">
        <f t="shared" si="24"/>
        <v>2.90990990990807-113235.069651405i</v>
      </c>
      <c r="G117" s="57" t="str">
        <f t="shared" si="25"/>
        <v>0.999999999999367-7.9560237273857E-07i</v>
      </c>
      <c r="H117" s="57" t="str">
        <f t="shared" si="26"/>
        <v>72.7272787478749+0.0541512452785355i</v>
      </c>
      <c r="I117" s="57" t="str">
        <f t="shared" si="27"/>
        <v>17.8951363653985-23232.0632688465i</v>
      </c>
      <c r="K117" s="57" t="str">
        <f t="shared" si="28"/>
        <v>0.164999894865029-0.000130728697754165i</v>
      </c>
      <c r="L117" s="57" t="str">
        <f t="shared" si="29"/>
        <v>0.00025-802.282514747803i</v>
      </c>
      <c r="M117" s="57" t="str">
        <f t="shared" si="30"/>
        <v>0.0045-281.266410764732i</v>
      </c>
      <c r="N117" s="57">
        <f t="shared" si="31"/>
        <v>89.969160101909878</v>
      </c>
      <c r="O117" s="57">
        <f t="shared" si="32"/>
        <v>92.134818530153666</v>
      </c>
      <c r="P117" s="374">
        <f t="shared" si="33"/>
        <v>92.134818530153666</v>
      </c>
      <c r="Q117" s="374">
        <f t="shared" si="34"/>
        <v>-90.030839898090122</v>
      </c>
      <c r="R117" s="12">
        <f t="shared" si="35"/>
        <v>89.969160101909878</v>
      </c>
      <c r="S117" s="57">
        <f t="shared" si="36"/>
        <v>1.3190005245527531E-3</v>
      </c>
      <c r="T117" s="12">
        <f t="shared" si="19"/>
        <v>92.134818530153666</v>
      </c>
    </row>
    <row r="118" spans="1:20">
      <c r="A118" s="57">
        <f t="shared" si="20"/>
        <v>8.3190173099529474</v>
      </c>
      <c r="B118" s="12">
        <f t="shared" si="37"/>
        <v>1.3240127265460537</v>
      </c>
      <c r="C118" s="57" t="str">
        <f t="shared" si="21"/>
        <v>-21.7636235387701-40280.3903645646i</v>
      </c>
      <c r="D118" s="57" t="str">
        <f t="shared" si="22"/>
        <v>3.47812499998848-12020.6505560475i</v>
      </c>
      <c r="E118" s="57" t="str">
        <f t="shared" si="23"/>
        <v>162.469531331219-0.00557965127905857i</v>
      </c>
      <c r="F118" s="57" t="str">
        <f t="shared" si="24"/>
        <v>2.90990990990806-112806.40531124i</v>
      </c>
      <c r="G118" s="57" t="str">
        <f t="shared" si="25"/>
        <v>0.999999999999362-7.98625661754974E-07i</v>
      </c>
      <c r="H118" s="57" t="str">
        <f t="shared" si="26"/>
        <v>72.7272787937187+0.0543570200237119i</v>
      </c>
      <c r="I118" s="57" t="str">
        <f t="shared" si="27"/>
        <v>17.8951363699521-23144.1156406752i</v>
      </c>
      <c r="K118" s="57" t="str">
        <f t="shared" si="28"/>
        <v>0.164999894064485-0.000131225466159322i</v>
      </c>
      <c r="L118" s="57" t="str">
        <f t="shared" si="29"/>
        <v>0.00025-799.245382295086i</v>
      </c>
      <c r="M118" s="57" t="str">
        <f t="shared" si="30"/>
        <v>0.0045-280.201644515573i</v>
      </c>
      <c r="N118" s="57">
        <f t="shared" si="31"/>
        <v>89.969042910382541</v>
      </c>
      <c r="O118" s="57">
        <f t="shared" si="32"/>
        <v>92.101874682395476</v>
      </c>
      <c r="P118" s="374">
        <f t="shared" si="33"/>
        <v>92.101874682395476</v>
      </c>
      <c r="Q118" s="374">
        <f t="shared" si="34"/>
        <v>-90.030957089617459</v>
      </c>
      <c r="R118" s="12">
        <f t="shared" si="35"/>
        <v>89.969042910382541</v>
      </c>
      <c r="S118" s="57">
        <f t="shared" si="36"/>
        <v>1.3240127265460536E-3</v>
      </c>
      <c r="T118" s="12">
        <f t="shared" si="19"/>
        <v>92.101874682395476</v>
      </c>
    </row>
    <row r="119" spans="1:20">
      <c r="A119" s="57">
        <f t="shared" si="20"/>
        <v>8.3506295757307694</v>
      </c>
      <c r="B119" s="12">
        <f t="shared" si="37"/>
        <v>1.3290439749069287</v>
      </c>
      <c r="C119" s="57" t="str">
        <f t="shared" si="21"/>
        <v>-21.7636234176024-40127.9041865188i</v>
      </c>
      <c r="D119" s="57" t="str">
        <f t="shared" si="22"/>
        <v>3.4781249999884-11975.1450050764i</v>
      </c>
      <c r="E119" s="57" t="str">
        <f t="shared" si="23"/>
        <v>162.469531288345-0.0056008539151224i</v>
      </c>
      <c r="F119" s="57" t="str">
        <f t="shared" si="24"/>
        <v>2.90990990990804-112379.363729087i</v>
      </c>
      <c r="G119" s="57" t="str">
        <f t="shared" si="25"/>
        <v>0.999999999999357-8.01660439269639E-07i</v>
      </c>
      <c r="H119" s="57" t="str">
        <f t="shared" si="26"/>
        <v>72.7272788399112+0.0545635767130697i</v>
      </c>
      <c r="I119" s="57" t="str">
        <f t="shared" si="27"/>
        <v>17.8951363745402-23056.5009483772i</v>
      </c>
      <c r="K119" s="57" t="str">
        <f t="shared" si="28"/>
        <v>0.164999893257846-0.000131724122277023i</v>
      </c>
      <c r="L119" s="57" t="str">
        <f t="shared" si="29"/>
        <v>0.00025-796.219747255512i</v>
      </c>
      <c r="M119" s="57" t="str">
        <f t="shared" si="30"/>
        <v>0.0045-279.14090906114i</v>
      </c>
      <c r="N119" s="57">
        <f t="shared" si="31"/>
        <v>89.968925273528384</v>
      </c>
      <c r="O119" s="57">
        <f t="shared" si="32"/>
        <v>92.068930834478664</v>
      </c>
      <c r="P119" s="374">
        <f t="shared" si="33"/>
        <v>92.068930834478664</v>
      </c>
      <c r="Q119" s="374">
        <f t="shared" si="34"/>
        <v>-90.031074726471616</v>
      </c>
      <c r="R119" s="12">
        <f t="shared" si="35"/>
        <v>89.968925273528384</v>
      </c>
      <c r="S119" s="57">
        <f t="shared" si="36"/>
        <v>1.3290439749069286E-3</v>
      </c>
      <c r="T119" s="12">
        <f t="shared" si="19"/>
        <v>92.068930834478664</v>
      </c>
    </row>
    <row r="120" spans="1:20">
      <c r="A120" s="57">
        <f t="shared" si="20"/>
        <v>8.3823619681185466</v>
      </c>
      <c r="B120" s="12">
        <f t="shared" si="37"/>
        <v>1.3340943420115752</v>
      </c>
      <c r="C120" s="57" t="str">
        <f t="shared" si="21"/>
        <v>-21.7636232955125-39975.995261847i</v>
      </c>
      <c r="D120" s="57" t="str">
        <f t="shared" si="22"/>
        <v>3.4781249999883-11929.8117205866i</v>
      </c>
      <c r="E120" s="57" t="str">
        <f t="shared" si="23"/>
        <v>162.469531245145-0.00562213712075993i</v>
      </c>
      <c r="F120" s="57" t="str">
        <f t="shared" si="24"/>
        <v>2.90990990990803-111953.93876181i</v>
      </c>
      <c r="G120" s="57" t="str">
        <f t="shared" si="25"/>
        <v>0.999999999999353-8.0470674893886E-07i</v>
      </c>
      <c r="H120" s="57" t="str">
        <f t="shared" si="26"/>
        <v>72.7272788864555+0.0547709183179989i</v>
      </c>
      <c r="I120" s="57" t="str">
        <f t="shared" si="27"/>
        <v>17.8951363791633-22969.217931586i</v>
      </c>
      <c r="K120" s="57" t="str">
        <f t="shared" si="28"/>
        <v>0.164999892445065-0.000132224673280491i</v>
      </c>
      <c r="L120" s="57" t="str">
        <f t="shared" si="29"/>
        <v>0.00025-793.205566104316i</v>
      </c>
      <c r="M120" s="57" t="str">
        <f t="shared" si="30"/>
        <v>0.0045-278.084189142399i</v>
      </c>
      <c r="N120" s="57">
        <f t="shared" si="31"/>
        <v>89.968807189655152</v>
      </c>
      <c r="O120" s="57">
        <f t="shared" si="32"/>
        <v>92.035986986402065</v>
      </c>
      <c r="P120" s="374">
        <f t="shared" si="33"/>
        <v>92.035986986402065</v>
      </c>
      <c r="Q120" s="374">
        <f t="shared" si="34"/>
        <v>-90.031192810344848</v>
      </c>
      <c r="R120" s="12">
        <f t="shared" si="35"/>
        <v>89.968807189655152</v>
      </c>
      <c r="S120" s="57">
        <f t="shared" si="36"/>
        <v>1.3340943420115752E-3</v>
      </c>
      <c r="T120" s="12">
        <f t="shared" si="19"/>
        <v>92.035986986402065</v>
      </c>
    </row>
    <row r="121" spans="1:20">
      <c r="A121" s="57">
        <f t="shared" si="20"/>
        <v>8.4142149435973987</v>
      </c>
      <c r="B121" s="12">
        <f t="shared" si="37"/>
        <v>1.3391639005112193</v>
      </c>
      <c r="C121" s="57" t="str">
        <f t="shared" si="21"/>
        <v>-21.7636231724921-39824.6614052872i</v>
      </c>
      <c r="D121" s="57" t="str">
        <f t="shared" si="22"/>
        <v>3.47812499998822-11884.6500504434i</v>
      </c>
      <c r="E121" s="57" t="str">
        <f t="shared" si="23"/>
        <v>162.469531201615-0.00564350120212934i</v>
      </c>
      <c r="F121" s="57" t="str">
        <f t="shared" si="24"/>
        <v>2.90990990990801-111530.124289527i</v>
      </c>
      <c r="G121" s="57" t="str">
        <f t="shared" si="25"/>
        <v>0.999999999999347-8.07764634584823E-07i</v>
      </c>
      <c r="H121" s="57" t="str">
        <f t="shared" si="26"/>
        <v>72.7272789333542+0.0549790478211801i</v>
      </c>
      <c r="I121" s="57" t="str">
        <f t="shared" si="27"/>
        <v>17.8951363838214-22882.265334706i</v>
      </c>
      <c r="K121" s="57" t="str">
        <f t="shared" si="28"/>
        <v>0.164999891626095-0.000132727126370205i</v>
      </c>
      <c r="L121" s="57" t="str">
        <f t="shared" si="29"/>
        <v>0.00025-790.202795481486i</v>
      </c>
      <c r="M121" s="57" t="str">
        <f t="shared" si="30"/>
        <v>0.0045-277.031469558079i</v>
      </c>
      <c r="N121" s="57">
        <f t="shared" si="31"/>
        <v>89.968688657064206</v>
      </c>
      <c r="O121" s="57">
        <f t="shared" si="32"/>
        <v>92.003043138164202</v>
      </c>
      <c r="P121" s="374">
        <f t="shared" si="33"/>
        <v>92.003043138164202</v>
      </c>
      <c r="Q121" s="374">
        <f t="shared" si="34"/>
        <v>-90.031311342935794</v>
      </c>
      <c r="R121" s="12">
        <f t="shared" si="35"/>
        <v>89.968688657064206</v>
      </c>
      <c r="S121" s="57">
        <f t="shared" si="36"/>
        <v>1.3391639005112192E-3</v>
      </c>
      <c r="T121" s="12">
        <f t="shared" si="19"/>
        <v>92.003043138164202</v>
      </c>
    </row>
    <row r="122" spans="1:20">
      <c r="A122" s="57">
        <f t="shared" si="20"/>
        <v>8.4461889603830684</v>
      </c>
      <c r="B122" s="12">
        <f t="shared" si="37"/>
        <v>1.3442527233331618</v>
      </c>
      <c r="C122" s="57" t="str">
        <f t="shared" si="21"/>
        <v>-21.7636230485353-39673.9004398524i</v>
      </c>
      <c r="D122" s="57" t="str">
        <f t="shared" si="22"/>
        <v>3.47812499998812-11839.6593449812i</v>
      </c>
      <c r="E122" s="57" t="str">
        <f t="shared" si="23"/>
        <v>162.469531157755-0.00566494646655354i</v>
      </c>
      <c r="F122" s="57" t="str">
        <f t="shared" si="24"/>
        <v>2.909909909908-111107.914215526i</v>
      </c>
      <c r="G122" s="57" t="str">
        <f t="shared" si="25"/>
        <v>0.999999999999343-8.10834140196242E-07i</v>
      </c>
      <c r="H122" s="57" t="str">
        <f t="shared" si="26"/>
        <v>72.72727898061+0.055187968216629i</v>
      </c>
      <c r="I122" s="57" t="str">
        <f t="shared" si="27"/>
        <v>17.8951363885151-22795.641906895i</v>
      </c>
      <c r="K122" s="57" t="str">
        <f t="shared" si="28"/>
        <v>0.164999890800889-0.000133231488774007i</v>
      </c>
      <c r="L122" s="57" t="str">
        <f t="shared" si="29"/>
        <v>0.00025-787.211392191163i</v>
      </c>
      <c r="M122" s="57" t="str">
        <f t="shared" si="30"/>
        <v>0.0045-275.982735164453i</v>
      </c>
      <c r="N122" s="57">
        <f t="shared" si="31"/>
        <v>89.968569674050428</v>
      </c>
      <c r="O122" s="57">
        <f t="shared" si="32"/>
        <v>91.97009928976415</v>
      </c>
      <c r="P122" s="374">
        <f t="shared" si="33"/>
        <v>91.97009928976415</v>
      </c>
      <c r="Q122" s="374">
        <f t="shared" si="34"/>
        <v>-90.031430325949572</v>
      </c>
      <c r="R122" s="12">
        <f t="shared" si="35"/>
        <v>89.968569674050428</v>
      </c>
      <c r="S122" s="57">
        <f t="shared" si="36"/>
        <v>1.3442527233331618E-3</v>
      </c>
      <c r="T122" s="12">
        <f t="shared" si="19"/>
        <v>91.97009928976415</v>
      </c>
    </row>
    <row r="123" spans="1:20">
      <c r="A123" s="57">
        <f t="shared" si="20"/>
        <v>8.4782844784325224</v>
      </c>
      <c r="B123" s="12">
        <f t="shared" si="37"/>
        <v>1.3493608836818278</v>
      </c>
      <c r="C123" s="57" t="str">
        <f t="shared" si="21"/>
        <v>-21.7636229236349-39523.7101967947i</v>
      </c>
      <c r="D123" s="57" t="str">
        <f t="shared" si="22"/>
        <v>3.47812499998803-11794.8389569936i</v>
      </c>
      <c r="E123" s="57" t="str">
        <f t="shared" si="23"/>
        <v>162.46953111356-0.00568647322252317i</v>
      </c>
      <c r="F123" s="57" t="str">
        <f t="shared" si="24"/>
        <v>2.90990990990799-110687.302466173i</v>
      </c>
      <c r="G123" s="57" t="str">
        <f t="shared" si="25"/>
        <v>0.999999999999338-8.13915309928983E-07i</v>
      </c>
      <c r="H123" s="57" t="str">
        <f t="shared" si="26"/>
        <v>72.7272790282259+0.0553976825097382i</v>
      </c>
      <c r="I123" s="57" t="str">
        <f t="shared" si="27"/>
        <v>17.8951363932448-22709.3464020461i</v>
      </c>
      <c r="K123" s="57" t="str">
        <f t="shared" si="28"/>
        <v>0.164999889969399-0.000133737767747204i</v>
      </c>
      <c r="L123" s="57" t="str">
        <f t="shared" si="29"/>
        <v>0.00025-784.231313200998i</v>
      </c>
      <c r="M123" s="57" t="str">
        <f t="shared" si="30"/>
        <v>0.0045-274.937970875128i</v>
      </c>
      <c r="N123" s="57">
        <f t="shared" si="31"/>
        <v>89.968450238902221</v>
      </c>
      <c r="O123" s="57">
        <f t="shared" si="32"/>
        <v>91.937155441200517</v>
      </c>
      <c r="P123" s="374">
        <f t="shared" si="33"/>
        <v>91.937155441200517</v>
      </c>
      <c r="Q123" s="374">
        <f t="shared" si="34"/>
        <v>-90.031549761097779</v>
      </c>
      <c r="R123" s="12">
        <f t="shared" si="35"/>
        <v>89.968450238902221</v>
      </c>
      <c r="S123" s="57">
        <f t="shared" si="36"/>
        <v>1.3493608836818278E-3</v>
      </c>
      <c r="T123" s="12">
        <f t="shared" si="19"/>
        <v>91.937155441200517</v>
      </c>
    </row>
    <row r="124" spans="1:20">
      <c r="A124" s="57">
        <f t="shared" si="20"/>
        <v>8.5105019594505666</v>
      </c>
      <c r="B124" s="12">
        <f t="shared" si="37"/>
        <v>1.3544884550398189</v>
      </c>
      <c r="C124" s="57" t="str">
        <f t="shared" si="21"/>
        <v>-21.7636227977831-39374.0885155774i</v>
      </c>
      <c r="D124" s="57" t="str">
        <f t="shared" si="22"/>
        <v>3.47812499998795-11750.1882417242i</v>
      </c>
      <c r="E124" s="57" t="str">
        <f t="shared" si="23"/>
        <v>162.469531069028-0.00570808177970097i</v>
      </c>
      <c r="F124" s="57" t="str">
        <f t="shared" si="24"/>
        <v>2.90990990990797-110268.282990826i</v>
      </c>
      <c r="G124" s="57" t="str">
        <f t="shared" si="25"/>
        <v>0.999999999999333-8.17008188106709E-07i</v>
      </c>
      <c r="H124" s="57" t="str">
        <f t="shared" si="26"/>
        <v>72.7272790762037+0.0556081937173193i</v>
      </c>
      <c r="I124" s="57" t="str">
        <f t="shared" si="27"/>
        <v>17.8951363980102-22623.3775787691i</v>
      </c>
      <c r="K124" s="57" t="str">
        <f t="shared" si="28"/>
        <v>0.164999889131579-0.00013424597057267i</v>
      </c>
      <c r="L124" s="57" t="str">
        <f t="shared" si="29"/>
        <v>0.00025-781.262515641556i</v>
      </c>
      <c r="M124" s="57" t="str">
        <f t="shared" si="30"/>
        <v>0.0045-273.897161660817i</v>
      </c>
      <c r="N124" s="57">
        <f t="shared" si="31"/>
        <v>89.968330349901493</v>
      </c>
      <c r="O124" s="57">
        <f t="shared" si="32"/>
        <v>91.904211592472095</v>
      </c>
      <c r="P124" s="374">
        <f t="shared" si="33"/>
        <v>91.904211592472095</v>
      </c>
      <c r="Q124" s="374">
        <f t="shared" si="34"/>
        <v>-90.031669650098507</v>
      </c>
      <c r="R124" s="12">
        <f t="shared" si="35"/>
        <v>89.968330349901493</v>
      </c>
      <c r="S124" s="57">
        <f t="shared" si="36"/>
        <v>1.3544884550398188E-3</v>
      </c>
      <c r="T124" s="12">
        <f t="shared" si="19"/>
        <v>91.904211592472095</v>
      </c>
    </row>
    <row r="125" spans="1:20">
      <c r="A125" s="57">
        <f t="shared" si="20"/>
        <v>8.5428418668964792</v>
      </c>
      <c r="B125" s="12">
        <f t="shared" si="37"/>
        <v>1.3596355111689702</v>
      </c>
      <c r="C125" s="57" t="str">
        <f t="shared" si="21"/>
        <v>-21.7636226709731-39225.0332438419i</v>
      </c>
      <c r="D125" s="57" t="str">
        <f t="shared" si="22"/>
        <v>3.47812499998786-11705.7065568574i</v>
      </c>
      <c r="E125" s="57" t="str">
        <f t="shared" si="23"/>
        <v>162.469531024158-0.0057297724489261i</v>
      </c>
      <c r="F125" s="57" t="str">
        <f t="shared" si="24"/>
        <v>2.90990990990796-109850.849761749i</v>
      </c>
      <c r="G125" s="57" t="str">
        <f t="shared" si="25"/>
        <v>0.999999999999327-8.2011281922151E-07i</v>
      </c>
      <c r="H125" s="57" t="str">
        <f t="shared" si="26"/>
        <v>72.7272791245476+0.0558195048676505i</v>
      </c>
      <c r="I125" s="57" t="str">
        <f t="shared" si="27"/>
        <v>17.895136402812-22537.7342003738i</v>
      </c>
      <c r="K125" s="57" t="str">
        <f t="shared" si="28"/>
        <v>0.164999888287378-0.000134756104560954i</v>
      </c>
      <c r="L125" s="57" t="str">
        <f t="shared" si="29"/>
        <v>0.00025-778.304956805698i</v>
      </c>
      <c r="M125" s="57" t="str">
        <f t="shared" si="30"/>
        <v>0.0045-272.86029254913i</v>
      </c>
      <c r="N125" s="57">
        <f t="shared" si="31"/>
        <v>89.968210005323598</v>
      </c>
      <c r="O125" s="57">
        <f t="shared" si="32"/>
        <v>91.871267743577562</v>
      </c>
      <c r="P125" s="374">
        <f t="shared" si="33"/>
        <v>91.871267743577562</v>
      </c>
      <c r="Q125" s="374">
        <f t="shared" si="34"/>
        <v>-90.031789994676402</v>
      </c>
      <c r="R125" s="12">
        <f t="shared" si="35"/>
        <v>89.968210005323598</v>
      </c>
      <c r="S125" s="57">
        <f t="shared" si="36"/>
        <v>1.3596355111689701E-3</v>
      </c>
      <c r="T125" s="12">
        <f t="shared" si="19"/>
        <v>91.871267743577562</v>
      </c>
    </row>
    <row r="126" spans="1:20">
      <c r="A126" s="57">
        <f t="shared" si="20"/>
        <v>8.5753046659906857</v>
      </c>
      <c r="B126" s="12">
        <f t="shared" si="37"/>
        <v>1.3648021261114123</v>
      </c>
      <c r="C126" s="57" t="str">
        <f t="shared" si="21"/>
        <v>-21.7636225431975-39076.5422373789i</v>
      </c>
      <c r="D126" s="57" t="str">
        <f t="shared" si="22"/>
        <v>3.47812499998776-11661.3932625094i</v>
      </c>
      <c r="E126" s="57" t="str">
        <f t="shared" si="23"/>
        <v>162.469530978946-0.00575154554221834i</v>
      </c>
      <c r="F126" s="57" t="str">
        <f t="shared" si="24"/>
        <v>2.90990990990793-109434.996774026i</v>
      </c>
      <c r="G126" s="57" t="str">
        <f t="shared" si="25"/>
        <v>0.999999999999322-8.23229247934548E-07i</v>
      </c>
      <c r="H126" s="57" t="str">
        <f t="shared" si="26"/>
        <v>72.727279173259+0.0560316190005149i</v>
      </c>
      <c r="I126" s="57" t="str">
        <f t="shared" si="27"/>
        <v>17.8951364076502-22452.4150348514i</v>
      </c>
      <c r="K126" s="57" t="str">
        <f t="shared" si="28"/>
        <v>0.16499988743675-0.000135268177050384i</v>
      </c>
      <c r="L126" s="57" t="str">
        <f t="shared" si="29"/>
        <v>0.00025-775.358594147934i</v>
      </c>
      <c r="M126" s="57" t="str">
        <f t="shared" si="30"/>
        <v>0.0045-271.827348624358i</v>
      </c>
      <c r="N126" s="57">
        <f t="shared" si="31"/>
        <v>89.968089203437358</v>
      </c>
      <c r="O126" s="57">
        <f t="shared" si="32"/>
        <v>91.83832389451581</v>
      </c>
      <c r="P126" s="374">
        <f t="shared" si="33"/>
        <v>91.83832389451581</v>
      </c>
      <c r="Q126" s="374">
        <f t="shared" si="34"/>
        <v>-90.031910796562642</v>
      </c>
      <c r="R126" s="12">
        <f t="shared" si="35"/>
        <v>89.968089203437358</v>
      </c>
      <c r="S126" s="57">
        <f t="shared" si="36"/>
        <v>1.3648021261114124E-3</v>
      </c>
      <c r="T126" s="12">
        <f t="shared" si="19"/>
        <v>91.83832389451581</v>
      </c>
    </row>
    <row r="127" spans="1:20">
      <c r="A127" s="57">
        <f t="shared" si="20"/>
        <v>8.6078908237214513</v>
      </c>
      <c r="B127" s="12">
        <f t="shared" si="37"/>
        <v>1.3699883741906356</v>
      </c>
      <c r="C127" s="57" t="str">
        <f t="shared" si="21"/>
        <v>-21.7636224144488-38928.6133600943i</v>
      </c>
      <c r="D127" s="57" t="str">
        <f t="shared" si="22"/>
        <v>3.47812499998767-11617.2477212184i</v>
      </c>
      <c r="E127" s="57" t="str">
        <f t="shared" si="23"/>
        <v>162.469530933389-0.00577340137278541i</v>
      </c>
      <c r="F127" s="57" t="str">
        <f t="shared" si="24"/>
        <v>2.90990990990792-109020.718045471i</v>
      </c>
      <c r="G127" s="57" t="str">
        <f t="shared" si="25"/>
        <v>0.999999999999317-8.26357519076695E-07i</v>
      </c>
      <c r="H127" s="57" t="str">
        <f t="shared" si="26"/>
        <v>72.7272792223418+0.0562445391672492i</v>
      </c>
      <c r="I127" s="57" t="str">
        <f t="shared" si="27"/>
        <v>17.8951364125254-22367.4188548571i</v>
      </c>
      <c r="K127" s="57" t="str">
        <f t="shared" si="28"/>
        <v>0.164999886579644-0.000135782195407173i</v>
      </c>
      <c r="L127" s="57" t="str">
        <f t="shared" si="29"/>
        <v>0.00025-772.423385283854i</v>
      </c>
      <c r="M127" s="57" t="str">
        <f t="shared" si="30"/>
        <v>0.0045-270.798315027254i</v>
      </c>
      <c r="N127" s="57">
        <f t="shared" si="31"/>
        <v>89.967967942505041</v>
      </c>
      <c r="O127" s="57">
        <f t="shared" si="32"/>
        <v>91.805380045285318</v>
      </c>
      <c r="P127" s="374">
        <f t="shared" si="33"/>
        <v>91.805380045285318</v>
      </c>
      <c r="Q127" s="374">
        <f t="shared" si="34"/>
        <v>-90.032032057494959</v>
      </c>
      <c r="R127" s="12">
        <f t="shared" si="35"/>
        <v>89.967967942505041</v>
      </c>
      <c r="S127" s="57">
        <f t="shared" si="36"/>
        <v>1.3699883741906357E-3</v>
      </c>
      <c r="T127" s="12">
        <f t="shared" si="19"/>
        <v>91.805380045285318</v>
      </c>
    </row>
    <row r="128" spans="1:20">
      <c r="A128" s="57">
        <f t="shared" si="20"/>
        <v>8.6406008088515911</v>
      </c>
      <c r="B128" s="12">
        <f t="shared" si="37"/>
        <v>1.37519433001256</v>
      </c>
      <c r="C128" s="57" t="str">
        <f t="shared" si="21"/>
        <v>-21.7636222847199-38781.2444839825i</v>
      </c>
      <c r="D128" s="57" t="str">
        <f t="shared" si="22"/>
        <v>3.47812499998758-11573.2692979361i</v>
      </c>
      <c r="E128" s="57" t="str">
        <f t="shared" si="23"/>
        <v>162.469530887486-0.00579534025502167i</v>
      </c>
      <c r="F128" s="57" t="str">
        <f t="shared" si="24"/>
        <v>2.90990990990791-108608.007616547i</v>
      </c>
      <c r="G128" s="57" t="str">
        <f t="shared" si="25"/>
        <v>0.999999999999312-8.29497677649182E-07i</v>
      </c>
      <c r="H128" s="57" t="str">
        <f t="shared" si="26"/>
        <v>72.7272792717982+0.0564582684307832i</v>
      </c>
      <c r="I128" s="57" t="str">
        <f t="shared" si="27"/>
        <v>17.8951364174378-22282.7444376925i</v>
      </c>
      <c r="K128" s="57" t="str">
        <f t="shared" si="28"/>
        <v>0.164999885716012-0.000136298167025525i</v>
      </c>
      <c r="L128" s="57" t="str">
        <f t="shared" si="29"/>
        <v>0.00025-769.499287989496i</v>
      </c>
      <c r="M128" s="57" t="str">
        <f t="shared" si="30"/>
        <v>0.0045-269.773176954826i</v>
      </c>
      <c r="N128" s="57">
        <f t="shared" si="31"/>
        <v>89.967846220782235</v>
      </c>
      <c r="O128" s="57">
        <f t="shared" si="32"/>
        <v>91.772436195885064</v>
      </c>
      <c r="P128" s="374">
        <f t="shared" si="33"/>
        <v>91.772436195885064</v>
      </c>
      <c r="Q128" s="374">
        <f t="shared" si="34"/>
        <v>-90.032153779217765</v>
      </c>
      <c r="R128" s="12">
        <f t="shared" si="35"/>
        <v>89.967846220782235</v>
      </c>
      <c r="S128" s="57">
        <f t="shared" si="36"/>
        <v>1.37519433001256E-3</v>
      </c>
      <c r="T128" s="12">
        <f t="shared" si="19"/>
        <v>91.772436195885064</v>
      </c>
    </row>
    <row r="129" spans="1:20">
      <c r="A129" s="57">
        <f t="shared" si="20"/>
        <v>8.6734350919252279</v>
      </c>
      <c r="B129" s="12">
        <f t="shared" si="37"/>
        <v>1.3804200684666077</v>
      </c>
      <c r="C129" s="57" t="str">
        <f t="shared" si="21"/>
        <v>-21.763622154004-38634.4334890929i</v>
      </c>
      <c r="D129" s="57" t="str">
        <f t="shared" si="22"/>
        <v>3.47812499998748-11529.4573600181i</v>
      </c>
      <c r="E129" s="57" t="str">
        <f t="shared" si="23"/>
        <v>162.469530841235-0.00581736250451979i</v>
      </c>
      <c r="F129" s="57" t="str">
        <f t="shared" si="24"/>
        <v>2.90990990990789-108196.859550274i</v>
      </c>
      <c r="G129" s="57" t="str">
        <f t="shared" si="25"/>
        <v>0.999999999999307-8.32649768824245E-07i</v>
      </c>
      <c r="H129" s="57" t="str">
        <f t="shared" si="26"/>
        <v>72.7272793216311+0.0566728098656871i</v>
      </c>
      <c r="I129" s="57" t="str">
        <f t="shared" si="27"/>
        <v>17.8951364223876-22198.3905652872i</v>
      </c>
      <c r="K129" s="57" t="str">
        <f t="shared" si="28"/>
        <v>0.164999884845804-0.00013681609932774i</v>
      </c>
      <c r="L129" s="57" t="str">
        <f t="shared" si="29"/>
        <v>0.00025-766.586260200736i</v>
      </c>
      <c r="M129" s="57" t="str">
        <f t="shared" si="30"/>
        <v>0.0045-268.751919660117i</v>
      </c>
      <c r="N129" s="57">
        <f t="shared" si="31"/>
        <v>89.967724036517993</v>
      </c>
      <c r="O129" s="57">
        <f t="shared" si="32"/>
        <v>91.73949234631371</v>
      </c>
      <c r="P129" s="374">
        <f t="shared" si="33"/>
        <v>91.73949234631371</v>
      </c>
      <c r="Q129" s="374">
        <f t="shared" si="34"/>
        <v>-90.032275963482007</v>
      </c>
      <c r="R129" s="12">
        <f t="shared" si="35"/>
        <v>89.967724036517993</v>
      </c>
      <c r="S129" s="57">
        <f t="shared" si="36"/>
        <v>1.3804200684666076E-3</v>
      </c>
      <c r="T129" s="12">
        <f t="shared" si="19"/>
        <v>91.73949234631371</v>
      </c>
    </row>
    <row r="130" spans="1:20">
      <c r="A130" s="57">
        <f t="shared" si="20"/>
        <v>8.7063941452745439</v>
      </c>
      <c r="B130" s="12">
        <f t="shared" si="37"/>
        <v>1.3856656647267809</v>
      </c>
      <c r="C130" s="57" t="str">
        <f t="shared" si="21"/>
        <v>-21.7636220222919-38488.1782634993i</v>
      </c>
      <c r="D130" s="57" t="str">
        <f t="shared" si="22"/>
        <v>3.47812499998739-11485.811277215i</v>
      </c>
      <c r="E130" s="57" t="str">
        <f t="shared" si="23"/>
        <v>162.46953079463-0.00583946843806707i</v>
      </c>
      <c r="F130" s="57" t="str">
        <f t="shared" si="24"/>
        <v>2.90990990990789-107787.26793215i</v>
      </c>
      <c r="G130" s="57" t="str">
        <f t="shared" si="25"/>
        <v>0.999999999999301-8.35813837945772E-07i</v>
      </c>
      <c r="H130" s="57" t="str">
        <f t="shared" si="26"/>
        <v>72.7272793718434+0.056888166558213i</v>
      </c>
      <c r="I130" s="57" t="str">
        <f t="shared" si="27"/>
        <v>17.8951364273748-22114.3560241828i</v>
      </c>
      <c r="K130" s="57" t="str">
        <f t="shared" si="28"/>
        <v>0.16499988396897-0.00013733599976432i</v>
      </c>
      <c r="L130" s="57" t="str">
        <f t="shared" si="29"/>
        <v>0.00025-763.684260012686i</v>
      </c>
      <c r="M130" s="57" t="str">
        <f t="shared" si="30"/>
        <v>0.0045-267.734528452i</v>
      </c>
      <c r="N130" s="57">
        <f t="shared" si="31"/>
        <v>89.967601387954687</v>
      </c>
      <c r="O130" s="57">
        <f t="shared" si="32"/>
        <v>91.706548496569837</v>
      </c>
      <c r="P130" s="374">
        <f t="shared" si="33"/>
        <v>91.706548496569837</v>
      </c>
      <c r="Q130" s="374">
        <f t="shared" si="34"/>
        <v>-90.032398612045313</v>
      </c>
      <c r="R130" s="12">
        <f t="shared" si="35"/>
        <v>89.967601387954687</v>
      </c>
      <c r="S130" s="57">
        <f t="shared" si="36"/>
        <v>1.3856656647267809E-3</v>
      </c>
      <c r="T130" s="12">
        <f t="shared" si="19"/>
        <v>91.706548496569837</v>
      </c>
    </row>
    <row r="131" spans="1:20">
      <c r="A131" s="57">
        <f t="shared" si="20"/>
        <v>8.7394784430265879</v>
      </c>
      <c r="B131" s="12">
        <f t="shared" si="37"/>
        <v>1.3909311942527427</v>
      </c>
      <c r="C131" s="57" t="str">
        <f t="shared" si="21"/>
        <v>-21.7636218895768-38342.4767032713i</v>
      </c>
      <c r="D131" s="57" t="str">
        <f t="shared" si="22"/>
        <v>3.47812499998729-11442.3304216631i</v>
      </c>
      <c r="E131" s="57" t="str">
        <f t="shared" si="23"/>
        <v>162.46953074767-0.00586165837365862i</v>
      </c>
      <c r="F131" s="57" t="str">
        <f t="shared" si="24"/>
        <v>2.90990990990787-107379.226870063i</v>
      </c>
      <c r="G131" s="57" t="str">
        <f t="shared" si="25"/>
        <v>0.999999999999296-8.38989930529961E-07i</v>
      </c>
      <c r="H131" s="57" t="str">
        <f t="shared" si="26"/>
        <v>72.7272794224378+0.0571043416063429i</v>
      </c>
      <c r="I131" s="57" t="str">
        <f t="shared" si="27"/>
        <v>17.8951364324002-22030.6396055143i</v>
      </c>
      <c r="K131" s="57" t="str">
        <f t="shared" si="28"/>
        <v>0.16499988308546-0.000137857875814082i</v>
      </c>
      <c r="L131" s="57" t="str">
        <f t="shared" si="29"/>
        <v>0.00025-760.793245679104i</v>
      </c>
      <c r="M131" s="57" t="str">
        <f t="shared" si="30"/>
        <v>0.0045-266.720988694959i</v>
      </c>
      <c r="N131" s="57">
        <f t="shared" si="31"/>
        <v>89.967478273327913</v>
      </c>
      <c r="O131" s="57">
        <f t="shared" si="32"/>
        <v>91.673604646652151</v>
      </c>
      <c r="P131" s="374">
        <f t="shared" si="33"/>
        <v>91.673604646652151</v>
      </c>
      <c r="Q131" s="374">
        <f t="shared" si="34"/>
        <v>-90.032521726672087</v>
      </c>
      <c r="R131" s="12">
        <f t="shared" si="35"/>
        <v>89.967478273327913</v>
      </c>
      <c r="S131" s="57">
        <f t="shared" si="36"/>
        <v>1.3909311942527428E-3</v>
      </c>
      <c r="T131" s="12">
        <f t="shared" si="19"/>
        <v>91.673604646652151</v>
      </c>
    </row>
    <row r="132" spans="1:20">
      <c r="A132" s="57">
        <f t="shared" si="20"/>
        <v>8.7726884611100893</v>
      </c>
      <c r="B132" s="12">
        <f t="shared" si="37"/>
        <v>1.3962167327909032</v>
      </c>
      <c r="C132" s="57" t="str">
        <f t="shared" si="21"/>
        <v>-21.7636217558515-38197.3267124429i</v>
      </c>
      <c r="D132" s="57" t="str">
        <f t="shared" si="22"/>
        <v>3.47812499998719-11399.0141678758i</v>
      </c>
      <c r="E132" s="57" t="str">
        <f t="shared" si="23"/>
        <v>162.469530700352-0.00588393263049768i</v>
      </c>
      <c r="F132" s="57" t="str">
        <f t="shared" si="24"/>
        <v>2.90990990990784-106972.730494203i</v>
      </c>
      <c r="G132" s="57" t="str">
        <f t="shared" si="25"/>
        <v>0.999999999999291-8.42178092265972E-07i</v>
      </c>
      <c r="H132" s="57" t="str">
        <f t="shared" si="26"/>
        <v>72.7272794734177+0.0573213381198296i</v>
      </c>
      <c r="I132" s="57" t="str">
        <f t="shared" si="27"/>
        <v>17.8951364374637-21947.2401049925i</v>
      </c>
      <c r="K132" s="57" t="str">
        <f t="shared" si="28"/>
        <v>0.164999882195222-0.000138381734984258i</v>
      </c>
      <c r="L132" s="57" t="str">
        <f t="shared" si="29"/>
        <v>0.00025-757.913175611778i</v>
      </c>
      <c r="M132" s="57" t="str">
        <f t="shared" si="30"/>
        <v>0.0045-265.711285808885i</v>
      </c>
      <c r="N132" s="57">
        <f t="shared" si="31"/>
        <v>89.967354690866713</v>
      </c>
      <c r="O132" s="57">
        <f t="shared" si="32"/>
        <v>91.640660796559303</v>
      </c>
      <c r="P132" s="374">
        <f t="shared" si="33"/>
        <v>91.640660796559303</v>
      </c>
      <c r="Q132" s="374">
        <f t="shared" si="34"/>
        <v>-90.032645309133287</v>
      </c>
      <c r="R132" s="12">
        <f t="shared" si="35"/>
        <v>89.967354690866713</v>
      </c>
      <c r="S132" s="57">
        <f t="shared" si="36"/>
        <v>1.3962167327909033E-3</v>
      </c>
      <c r="T132" s="12">
        <f t="shared" si="19"/>
        <v>91.640660796559303</v>
      </c>
    </row>
    <row r="133" spans="1:20">
      <c r="A133" s="57">
        <f t="shared" si="20"/>
        <v>8.8060246772623074</v>
      </c>
      <c r="B133" s="12">
        <f t="shared" si="37"/>
        <v>1.4015223563755086</v>
      </c>
      <c r="C133" s="57" t="str">
        <f t="shared" si="21"/>
        <v>-21.7636216211075-38052.726202983i</v>
      </c>
      <c r="D133" s="57" t="str">
        <f t="shared" si="22"/>
        <v>3.4781249999871-11355.8618927342i</v>
      </c>
      <c r="E133" s="57" t="str">
        <f t="shared" si="23"/>
        <v>162.469530652674-0.00590629152899677i</v>
      </c>
      <c r="F133" s="57" t="str">
        <f t="shared" si="24"/>
        <v>2.90990990990783-106567.772956985i</v>
      </c>
      <c r="G133" s="57" t="str">
        <f t="shared" si="25"/>
        <v>0.999999999999285-8.45378369016578E-07i</v>
      </c>
      <c r="H133" s="57" t="str">
        <f t="shared" si="26"/>
        <v>72.7272795247859+0.0575391592202441i</v>
      </c>
      <c r="I133" s="57" t="str">
        <f t="shared" si="27"/>
        <v>17.8951364425659-21864.156322888i</v>
      </c>
      <c r="K133" s="57" t="str">
        <f t="shared" si="28"/>
        <v>0.164999881298205-0.000138907584810607i</v>
      </c>
      <c r="L133" s="57" t="str">
        <f t="shared" si="29"/>
        <v>0.00025-755.044008379937i</v>
      </c>
      <c r="M133" s="57" t="str">
        <f t="shared" si="30"/>
        <v>0.0045-264.705405268863i</v>
      </c>
      <c r="N133" s="57">
        <f t="shared" si="31"/>
        <v>89.967230638793311</v>
      </c>
      <c r="O133" s="57">
        <f t="shared" si="32"/>
        <v>91.607716946289997</v>
      </c>
      <c r="P133" s="374">
        <f t="shared" si="33"/>
        <v>91.607716946289997</v>
      </c>
      <c r="Q133" s="374">
        <f t="shared" si="34"/>
        <v>-90.032769361206689</v>
      </c>
      <c r="R133" s="12">
        <f t="shared" si="35"/>
        <v>89.967230638793311</v>
      </c>
      <c r="S133" s="57">
        <f t="shared" si="36"/>
        <v>1.4015223563755086E-3</v>
      </c>
      <c r="T133" s="12">
        <f t="shared" si="19"/>
        <v>91.607716946289997</v>
      </c>
    </row>
    <row r="134" spans="1:20">
      <c r="A134" s="57">
        <f t="shared" si="20"/>
        <v>8.8394875710359049</v>
      </c>
      <c r="B134" s="12">
        <f t="shared" si="37"/>
        <v>1.4068481413297356</v>
      </c>
      <c r="C134" s="57" t="str">
        <f t="shared" si="21"/>
        <v>-21.763621485338-37908.6730947655i</v>
      </c>
      <c r="D134" s="57" t="str">
        <f t="shared" si="22"/>
        <v>3.478124999987-11312.8729754784i</v>
      </c>
      <c r="E134" s="57" t="str">
        <f t="shared" si="23"/>
        <v>162.469530604635-0.00592873539078998i</v>
      </c>
      <c r="F134" s="57" t="str">
        <f t="shared" si="24"/>
        <v>2.90990990990781-106164.348432959i</v>
      </c>
      <c r="G134" s="57" t="str">
        <f t="shared" si="25"/>
        <v>0.99999999999928-8.48590806818836E-07i</v>
      </c>
      <c r="H134" s="57" t="str">
        <f t="shared" si="26"/>
        <v>72.7272795765452+0.0577578080410178i</v>
      </c>
      <c r="I134" s="57" t="str">
        <f t="shared" si="27"/>
        <v>17.895136447707-21781.3870640126i</v>
      </c>
      <c r="K134" s="57" t="str">
        <f t="shared" si="28"/>
        <v>0.164999880394358-0.000139435432857524i</v>
      </c>
      <c r="L134" s="57" t="str">
        <f t="shared" si="29"/>
        <v>0.00025-752.185702709639i</v>
      </c>
      <c r="M134" s="57" t="str">
        <f t="shared" si="30"/>
        <v>0.0045-263.703332604965i</v>
      </c>
      <c r="N134" s="57">
        <f t="shared" si="31"/>
        <v>89.967106115323176</v>
      </c>
      <c r="O134" s="57">
        <f t="shared" si="32"/>
        <v>91.574773095843085</v>
      </c>
      <c r="P134" s="374">
        <f t="shared" si="33"/>
        <v>91.574773095843085</v>
      </c>
      <c r="Q134" s="374">
        <f t="shared" si="34"/>
        <v>-90.032893884676824</v>
      </c>
      <c r="R134" s="12">
        <f t="shared" si="35"/>
        <v>89.967106115323176</v>
      </c>
      <c r="S134" s="57">
        <f t="shared" si="36"/>
        <v>1.4068481413297355E-3</v>
      </c>
      <c r="T134" s="12">
        <f t="shared" si="19"/>
        <v>91.574773095843085</v>
      </c>
    </row>
    <row r="135" spans="1:20">
      <c r="A135" s="57">
        <f t="shared" si="20"/>
        <v>8.8730776238058411</v>
      </c>
      <c r="B135" s="12">
        <f t="shared" si="37"/>
        <v>1.4121941642667886</v>
      </c>
      <c r="C135" s="57" t="str">
        <f t="shared" si="21"/>
        <v>-21.7636213485348-37765.1653155369i</v>
      </c>
      <c r="D135" s="57" t="str">
        <f t="shared" si="22"/>
        <v>3.47812499998689-11270.0467976984i</v>
      </c>
      <c r="E135" s="57" t="str">
        <f t="shared" si="23"/>
        <v>162.469530556228-0.00595126453873208i</v>
      </c>
      <c r="F135" s="57" t="str">
        <f t="shared" si="24"/>
        <v>2.9099099099078-105762.451118727i</v>
      </c>
      <c r="G135" s="57" t="str">
        <f t="shared" si="25"/>
        <v>0.999999999999274-8.51815451884743E-07i</v>
      </c>
      <c r="H135" s="57" t="str">
        <f t="shared" si="26"/>
        <v>72.7272796286984+0.0579772877274904i</v>
      </c>
      <c r="I135" s="57" t="str">
        <f t="shared" si="27"/>
        <v>17.8951364528872-21698.9311377026i</v>
      </c>
      <c r="K135" s="57" t="str">
        <f t="shared" si="28"/>
        <v>0.164999879483629-0.000139965286718147i</v>
      </c>
      <c r="L135" s="57" t="str">
        <f t="shared" si="29"/>
        <v>0.00025-749.338217483202i</v>
      </c>
      <c r="M135" s="57" t="str">
        <f t="shared" si="30"/>
        <v>0.0045-262.705053402036i</v>
      </c>
      <c r="N135" s="57">
        <f t="shared" si="31"/>
        <v>89.966981118665018</v>
      </c>
      <c r="O135" s="57">
        <f t="shared" si="32"/>
        <v>91.541829245216917</v>
      </c>
      <c r="P135" s="374">
        <f t="shared" si="33"/>
        <v>91.541829245216917</v>
      </c>
      <c r="Q135" s="374">
        <f t="shared" si="34"/>
        <v>-90.033018881334982</v>
      </c>
      <c r="R135" s="12">
        <f t="shared" si="35"/>
        <v>89.966981118665018</v>
      </c>
      <c r="S135" s="57">
        <f t="shared" si="36"/>
        <v>1.4121941642667886E-3</v>
      </c>
      <c r="T135" s="12">
        <f t="shared" si="19"/>
        <v>91.541829245216917</v>
      </c>
    </row>
    <row r="136" spans="1:20">
      <c r="A136" s="57">
        <f t="shared" si="20"/>
        <v>8.9067953187763038</v>
      </c>
      <c r="B136" s="12">
        <f t="shared" si="37"/>
        <v>1.4175605020910025</v>
      </c>
      <c r="C136" s="57" t="str">
        <f t="shared" si="21"/>
        <v>-21.7636212106896-37622.2008008897i</v>
      </c>
      <c r="D136" s="57" t="str">
        <f t="shared" si="22"/>
        <v>3.4781249999868-11227.3827433251i</v>
      </c>
      <c r="E136" s="57" t="str">
        <f t="shared" si="23"/>
        <v>162.469530507454-0.00597387929690369i</v>
      </c>
      <c r="F136" s="57" t="str">
        <f t="shared" si="24"/>
        <v>2.90990990990778-105362.075232861i</v>
      </c>
      <c r="G136" s="57" t="str">
        <f t="shared" si="25"/>
        <v>0.999999999999269-0.0000008550523506019i</v>
      </c>
      <c r="H136" s="57" t="str">
        <f t="shared" si="26"/>
        <v>72.7272796812494+0.0581976014369549i</v>
      </c>
      <c r="I136" s="57" t="str">
        <f t="shared" si="27"/>
        <v>17.8951364581071-21616.7873578019i</v>
      </c>
      <c r="K136" s="57" t="str">
        <f t="shared" si="28"/>
        <v>0.164999878565964-0.000140497154014465i</v>
      </c>
      <c r="L136" s="57" t="str">
        <f t="shared" si="29"/>
        <v>0.00025-746.501511738594i</v>
      </c>
      <c r="M136" s="57" t="str">
        <f t="shared" si="30"/>
        <v>0.0045-261.710553299499i</v>
      </c>
      <c r="N136" s="57">
        <f t="shared" si="31"/>
        <v>89.966855647020751</v>
      </c>
      <c r="O136" s="57">
        <f t="shared" si="32"/>
        <v>91.508885394410186</v>
      </c>
      <c r="P136" s="374">
        <f t="shared" si="33"/>
        <v>91.508885394410186</v>
      </c>
      <c r="Q136" s="374">
        <f t="shared" si="34"/>
        <v>-90.033144352979249</v>
      </c>
      <c r="R136" s="12">
        <f t="shared" si="35"/>
        <v>89.966855647020751</v>
      </c>
      <c r="S136" s="57">
        <f t="shared" si="36"/>
        <v>1.4175605020910025E-3</v>
      </c>
      <c r="T136" s="12">
        <f t="shared" si="19"/>
        <v>91.508885394410186</v>
      </c>
    </row>
    <row r="137" spans="1:20">
      <c r="A137" s="57">
        <f t="shared" si="20"/>
        <v>8.9406411409876529</v>
      </c>
      <c r="B137" s="12">
        <f t="shared" si="37"/>
        <v>1.4229472319989482</v>
      </c>
      <c r="C137" s="57" t="str">
        <f t="shared" si="21"/>
        <v>-21.7636210717946-37479.777494232i</v>
      </c>
      <c r="D137" s="57" t="str">
        <f t="shared" si="22"/>
        <v>3.4781249999867-11184.880198622i</v>
      </c>
      <c r="E137" s="57" t="str">
        <f t="shared" si="23"/>
        <v>162.469530458306-0.00599657999061601i</v>
      </c>
      <c r="F137" s="57" t="str">
        <f t="shared" si="24"/>
        <v>2.90990990990776-104963.215015819i</v>
      </c>
      <c r="G137" s="57" t="str">
        <f t="shared" si="25"/>
        <v>0.999999999999263-8.58301549534183E-07i</v>
      </c>
      <c r="H137" s="57" t="str">
        <f t="shared" si="26"/>
        <v>72.7272797341998+0.0584187523386984i</v>
      </c>
      <c r="I137" s="57" t="str">
        <f t="shared" si="27"/>
        <v>17.8951364633662-21534.9545426444i</v>
      </c>
      <c r="K137" s="57" t="str">
        <f t="shared" si="28"/>
        <v>0.164999877641313-0.000141031042397433i</v>
      </c>
      <c r="L137" s="57" t="str">
        <f t="shared" si="29"/>
        <v>0.00025-743.675544668857i</v>
      </c>
      <c r="M137" s="57" t="str">
        <f t="shared" si="30"/>
        <v>0.0045-260.719817991133i</v>
      </c>
      <c r="N137" s="57">
        <f t="shared" si="31"/>
        <v>89.966729698585453</v>
      </c>
      <c r="O137" s="57">
        <f t="shared" si="32"/>
        <v>91.475941543421612</v>
      </c>
      <c r="P137" s="374">
        <f t="shared" si="33"/>
        <v>91.475941543421612</v>
      </c>
      <c r="Q137" s="374">
        <f t="shared" si="34"/>
        <v>-90.033270301414547</v>
      </c>
      <c r="R137" s="12">
        <f t="shared" si="35"/>
        <v>89.966729698585453</v>
      </c>
      <c r="S137" s="57">
        <f t="shared" si="36"/>
        <v>1.4229472319989482E-3</v>
      </c>
      <c r="T137" s="12">
        <f t="shared" si="19"/>
        <v>91.475941543421612</v>
      </c>
    </row>
    <row r="138" spans="1:20">
      <c r="A138" s="57">
        <f t="shared" si="20"/>
        <v>8.9746155773234069</v>
      </c>
      <c r="B138" s="12">
        <f t="shared" si="37"/>
        <v>1.4283544314805443</v>
      </c>
      <c r="C138" s="57" t="str">
        <f t="shared" si="21"/>
        <v>-21.7636209318427-37337.8933467566i</v>
      </c>
      <c r="D138" s="57" t="str">
        <f t="shared" si="22"/>
        <v>3.47812499998659-11142.5385521755i</v>
      </c>
      <c r="E138" s="57" t="str">
        <f t="shared" si="23"/>
        <v>162.469530408787-0.00601936694642194i</v>
      </c>
      <c r="F138" s="57" t="str">
        <f t="shared" si="24"/>
        <v>2.90990990990775-104565.864729865i</v>
      </c>
      <c r="G138" s="57" t="str">
        <f t="shared" si="25"/>
        <v>0.999999999999258-8.61563095422407E-07i</v>
      </c>
      <c r="H138" s="57" t="str">
        <f t="shared" si="26"/>
        <v>72.7272797875535+0.058640743614055i</v>
      </c>
      <c r="I138" s="57" t="str">
        <f t="shared" si="27"/>
        <v>17.8951364686657-21453.431515038i</v>
      </c>
      <c r="K138" s="57" t="str">
        <f t="shared" si="28"/>
        <v>0.164999876709621-0.000141566959547075i</v>
      </c>
      <c r="L138" s="57" t="str">
        <f t="shared" si="29"/>
        <v>0.00025-740.860275621493i</v>
      </c>
      <c r="M138" s="57" t="str">
        <f t="shared" si="30"/>
        <v>0.0045-259.732833224878i</v>
      </c>
      <c r="N138" s="57">
        <f t="shared" si="31"/>
        <v>89.966603271547299</v>
      </c>
      <c r="O138" s="57">
        <f t="shared" si="32"/>
        <v>91.442997692249861</v>
      </c>
      <c r="P138" s="374">
        <f t="shared" si="33"/>
        <v>91.442997692249861</v>
      </c>
      <c r="Q138" s="374">
        <f t="shared" si="34"/>
        <v>-90.033396728452701</v>
      </c>
      <c r="R138" s="12">
        <f t="shared" si="35"/>
        <v>89.966603271547299</v>
      </c>
      <c r="S138" s="57">
        <f t="shared" si="36"/>
        <v>1.4283544314805444E-3</v>
      </c>
      <c r="T138" s="12">
        <f t="shared" si="19"/>
        <v>91.442997692249861</v>
      </c>
    </row>
    <row r="139" spans="1:20">
      <c r="A139" s="57">
        <f t="shared" si="20"/>
        <v>9.008719116517236</v>
      </c>
      <c r="B139" s="12">
        <f t="shared" si="37"/>
        <v>1.4337821783201705</v>
      </c>
      <c r="C139" s="57" t="str">
        <f t="shared" si="21"/>
        <v>-21.7636207908245-37196.5463174119i</v>
      </c>
      <c r="D139" s="57" t="str">
        <f t="shared" si="22"/>
        <v>3.47812499998649-11100.3571948869i</v>
      </c>
      <c r="E139" s="57" t="str">
        <f t="shared" si="23"/>
        <v>162.469530358889-0.00604224049210708i</v>
      </c>
      <c r="F139" s="57" t="str">
        <f t="shared" si="24"/>
        <v>2.90990990990773-104170.01865898i</v>
      </c>
      <c r="G139" s="57" t="str">
        <f t="shared" si="25"/>
        <v>0.999999999999252-8.64837035185008E-07i</v>
      </c>
      <c r="H139" s="57" t="str">
        <f t="shared" si="26"/>
        <v>72.7272798413139+0.0588635784564471i</v>
      </c>
      <c r="I139" s="57" t="str">
        <f t="shared" si="27"/>
        <v>17.8951364740056-21372.2171022464i</v>
      </c>
      <c r="K139" s="57" t="str">
        <f t="shared" si="28"/>
        <v>0.164999875770834-0.0001421049131726i</v>
      </c>
      <c r="L139" s="57" t="str">
        <f t="shared" si="29"/>
        <v>0.00025-738.055664097922i</v>
      </c>
      <c r="M139" s="57" t="str">
        <f t="shared" si="30"/>
        <v>0.0045-258.749584802628i</v>
      </c>
      <c r="N139" s="57">
        <f t="shared" si="31"/>
        <v>89.96647636408764</v>
      </c>
      <c r="O139" s="57">
        <f t="shared" si="32"/>
        <v>91.41005384089334</v>
      </c>
      <c r="P139" s="374">
        <f t="shared" si="33"/>
        <v>91.41005384089334</v>
      </c>
      <c r="Q139" s="374">
        <f t="shared" si="34"/>
        <v>-90.03352363591236</v>
      </c>
      <c r="R139" s="12">
        <f t="shared" si="35"/>
        <v>89.96647636408764</v>
      </c>
      <c r="S139" s="57">
        <f t="shared" si="36"/>
        <v>1.4337821783201705E-3</v>
      </c>
      <c r="T139" s="12">
        <f t="shared" si="19"/>
        <v>91.41005384089334</v>
      </c>
    </row>
    <row r="140" spans="1:20">
      <c r="A140" s="57">
        <f t="shared" si="20"/>
        <v>9.0429522491600025</v>
      </c>
      <c r="B140" s="12">
        <f t="shared" si="37"/>
        <v>1.4392305505977872</v>
      </c>
      <c r="C140" s="57" t="str">
        <f t="shared" si="21"/>
        <v>-21.7636206487327-37055.7343728743i</v>
      </c>
      <c r="D140" s="57" t="str">
        <f t="shared" si="22"/>
        <v>3.47812499998639-11058.3355199633i</v>
      </c>
      <c r="E140" s="57" t="str">
        <f t="shared" si="23"/>
        <v>162.469530308611-0.0060652009567093i</v>
      </c>
      <c r="F140" s="57" t="str">
        <f t="shared" si="24"/>
        <v>2.90990990990772-103775.671108786i</v>
      </c>
      <c r="G140" s="57" t="str">
        <f t="shared" si="25"/>
        <v>0.999999999999246-8.68123415918706E-07i</v>
      </c>
      <c r="H140" s="57" t="str">
        <f t="shared" si="26"/>
        <v>72.727279895483+0.0590872600714294i</v>
      </c>
      <c r="I140" s="57" t="str">
        <f t="shared" si="27"/>
        <v>17.8951364793858-21291.3101359729i</v>
      </c>
      <c r="K140" s="57" t="str">
        <f t="shared" si="28"/>
        <v>0.1649998748249-0.000142644911012509i</v>
      </c>
      <c r="L140" s="57" t="str">
        <f t="shared" si="29"/>
        <v>0.00025-735.261669752863i</v>
      </c>
      <c r="M140" s="57" t="str">
        <f t="shared" si="30"/>
        <v>0.0045-257.770058580024i</v>
      </c>
      <c r="N140" s="57">
        <f t="shared" si="31"/>
        <v>89.966348974380864</v>
      </c>
      <c r="O140" s="57">
        <f t="shared" si="32"/>
        <v>91.377109989350899</v>
      </c>
      <c r="P140" s="374">
        <f t="shared" si="33"/>
        <v>91.377109989350899</v>
      </c>
      <c r="Q140" s="374">
        <f t="shared" si="34"/>
        <v>-90.033651025619136</v>
      </c>
      <c r="R140" s="12">
        <f t="shared" si="35"/>
        <v>89.966348974380864</v>
      </c>
      <c r="S140" s="57">
        <f t="shared" si="36"/>
        <v>1.4392305505977871E-3</v>
      </c>
      <c r="T140" s="12">
        <f t="shared" si="19"/>
        <v>91.377109989350899</v>
      </c>
    </row>
    <row r="141" spans="1:20">
      <c r="A141" s="57">
        <f t="shared" si="20"/>
        <v>9.0773154677068106</v>
      </c>
      <c r="B141" s="12">
        <f t="shared" si="37"/>
        <v>1.4446996266900587</v>
      </c>
      <c r="C141" s="57" t="str">
        <f t="shared" si="21"/>
        <v>-21.7636205055591-36915.4554875156i</v>
      </c>
      <c r="D141" s="57" t="str">
        <f t="shared" si="22"/>
        <v>3.47812499998628-11016.4729229086i</v>
      </c>
      <c r="E141" s="57" t="str">
        <f t="shared" si="23"/>
        <v>162.469530257951-0.00608824867051301i</v>
      </c>
      <c r="F141" s="57" t="str">
        <f t="shared" si="24"/>
        <v>2.9099099099077-103382.81640646i</v>
      </c>
      <c r="G141" s="57" t="str">
        <f t="shared" si="25"/>
        <v>0.999999999999241-8.71422284899192E-07i</v>
      </c>
      <c r="H141" s="57" t="str">
        <f t="shared" si="26"/>
        <v>72.7272799500651+0.0593117916767432i</v>
      </c>
      <c r="I141" s="57" t="str">
        <f t="shared" si="27"/>
        <v>17.8951364848073-21210.7094523436i</v>
      </c>
      <c r="K141" s="57" t="str">
        <f t="shared" si="28"/>
        <v>0.164999873871762-0.000143186960834711i</v>
      </c>
      <c r="L141" s="57" t="str">
        <f t="shared" si="29"/>
        <v>0.00025-732.478252393766i</v>
      </c>
      <c r="M141" s="57" t="str">
        <f t="shared" si="30"/>
        <v>0.0045-256.794240466252i</v>
      </c>
      <c r="N141" s="57">
        <f t="shared" si="31"/>
        <v>89.966221100594439</v>
      </c>
      <c r="O141" s="57">
        <f t="shared" si="32"/>
        <v>91.344166137620832</v>
      </c>
      <c r="P141" s="374">
        <f t="shared" si="33"/>
        <v>91.344166137620832</v>
      </c>
      <c r="Q141" s="374">
        <f t="shared" si="34"/>
        <v>-90.033778899405561</v>
      </c>
      <c r="R141" s="12">
        <f t="shared" si="35"/>
        <v>89.966221100594439</v>
      </c>
      <c r="S141" s="57">
        <f t="shared" si="36"/>
        <v>1.4446996266900586E-3</v>
      </c>
      <c r="T141" s="12">
        <f t="shared" si="19"/>
        <v>91.344166137620832</v>
      </c>
    </row>
    <row r="142" spans="1:20">
      <c r="A142" s="57">
        <f t="shared" si="20"/>
        <v>9.1118092664840962</v>
      </c>
      <c r="B142" s="12">
        <f t="shared" si="37"/>
        <v>1.4501894852714809</v>
      </c>
      <c r="C142" s="57" t="str">
        <f t="shared" si="21"/>
        <v>-21.763620361295-36775.7076433777i</v>
      </c>
      <c r="D142" s="57" t="str">
        <f t="shared" si="22"/>
        <v>3.47812499998618-10974.7688015154i</v>
      </c>
      <c r="E142" s="57" t="str">
        <f t="shared" si="23"/>
        <v>162.469530206905-0.00611138396505796i</v>
      </c>
      <c r="F142" s="57" t="str">
        <f t="shared" si="24"/>
        <v>2.90990990990768-102991.448900657i</v>
      </c>
      <c r="G142" s="57" t="str">
        <f t="shared" si="25"/>
        <v>0.999999999999235-8.74733689581804E-07i</v>
      </c>
      <c r="H142" s="57" t="str">
        <f t="shared" si="26"/>
        <v>72.7272800050625+0.0595371765023512i</v>
      </c>
      <c r="I142" s="57" t="str">
        <f t="shared" si="27"/>
        <v>17.8951364902699-21130.4138918909i</v>
      </c>
      <c r="K142" s="57" t="str">
        <f t="shared" si="28"/>
        <v>0.164999872911367-0.000143731070436629i</v>
      </c>
      <c r="L142" s="57" t="str">
        <f t="shared" si="29"/>
        <v>0.00025-729.705371980238i</v>
      </c>
      <c r="M142" s="57" t="str">
        <f t="shared" si="30"/>
        <v>0.0045-255.822116423841i</v>
      </c>
      <c r="N142" s="57">
        <f t="shared" si="31"/>
        <v>89.966092740888939</v>
      </c>
      <c r="O142" s="57">
        <f t="shared" si="32"/>
        <v>91.311222285701916</v>
      </c>
      <c r="P142" s="374">
        <f t="shared" si="33"/>
        <v>91.311222285701916</v>
      </c>
      <c r="Q142" s="374">
        <f t="shared" si="34"/>
        <v>-90.033907259111061</v>
      </c>
      <c r="R142" s="12">
        <f t="shared" si="35"/>
        <v>89.966092740888939</v>
      </c>
      <c r="S142" s="57">
        <f t="shared" si="36"/>
        <v>1.4501894852714809E-3</v>
      </c>
      <c r="T142" s="12">
        <f t="shared" si="19"/>
        <v>91.311222285701916</v>
      </c>
    </row>
    <row r="143" spans="1:20">
      <c r="A143" s="57">
        <f t="shared" si="20"/>
        <v>9.1464341416967354</v>
      </c>
      <c r="B143" s="12">
        <f t="shared" si="37"/>
        <v>1.4557002053155126</v>
      </c>
      <c r="C143" s="57" t="str">
        <f t="shared" si="21"/>
        <v>-21.763620215933-36636.488830141i</v>
      </c>
      <c r="D143" s="57" t="str">
        <f t="shared" si="22"/>
        <v>3.47812499998608-10933.222555856i</v>
      </c>
      <c r="E143" s="57" t="str">
        <f t="shared" si="23"/>
        <v>162.46953015547-0.00613460717314677i</v>
      </c>
      <c r="F143" s="57" t="str">
        <f t="shared" si="24"/>
        <v>2.90990990990766-102601.562961423i</v>
      </c>
      <c r="G143" s="57" t="str">
        <f t="shared" si="25"/>
        <v>0.999999999999229-8.7805767760221E-07i</v>
      </c>
      <c r="H143" s="57" t="str">
        <f t="shared" si="26"/>
        <v>72.7272800604788+0.0597634177904942i</v>
      </c>
      <c r="I143" s="57" t="str">
        <f t="shared" si="27"/>
        <v>17.8951364957743-21050.422299536i</v>
      </c>
      <c r="K143" s="57" t="str">
        <f t="shared" si="28"/>
        <v>0.164999871943659-0.000144277247645316i</v>
      </c>
      <c r="L143" s="57" t="str">
        <f t="shared" si="29"/>
        <v>0.00025-726.942988623469i</v>
      </c>
      <c r="M143" s="57" t="str">
        <f t="shared" si="30"/>
        <v>0.0045-254.853672468461i</v>
      </c>
      <c r="N143" s="57">
        <f t="shared" si="31"/>
        <v>89.965963893417822</v>
      </c>
      <c r="O143" s="57">
        <f t="shared" si="32"/>
        <v>91.278278433592703</v>
      </c>
      <c r="P143" s="374">
        <f t="shared" si="33"/>
        <v>91.278278433592703</v>
      </c>
      <c r="Q143" s="374">
        <f t="shared" si="34"/>
        <v>-90.034036106582178</v>
      </c>
      <c r="R143" s="12">
        <f t="shared" si="35"/>
        <v>89.965963893417822</v>
      </c>
      <c r="S143" s="57">
        <f t="shared" si="36"/>
        <v>1.4557002053155125E-3</v>
      </c>
      <c r="T143" s="12">
        <f t="shared" si="19"/>
        <v>91.278278433592703</v>
      </c>
    </row>
    <row r="144" spans="1:20">
      <c r="A144" s="57">
        <f t="shared" si="20"/>
        <v>9.1811905914351826</v>
      </c>
      <c r="B144" s="12">
        <f t="shared" si="37"/>
        <v>1.4612318660957115</v>
      </c>
      <c r="C144" s="57" t="str">
        <f t="shared" si="21"/>
        <v>-21.7636200694632-36497.7970450952i</v>
      </c>
      <c r="D144" s="57" t="str">
        <f t="shared" si="22"/>
        <v>3.47812499998597-10891.8335882735i</v>
      </c>
      <c r="E144" s="57" t="str">
        <f t="shared" si="23"/>
        <v>162.469530103643-0.00615791862884189i</v>
      </c>
      <c r="F144" s="57" t="str">
        <f t="shared" si="24"/>
        <v>2.90990990990765-102213.152980118i</v>
      </c>
      <c r="G144" s="57" t="str">
        <f t="shared" si="25"/>
        <v>0.999999999999223-8.81394296777093E-07i</v>
      </c>
      <c r="H144" s="57" t="str">
        <f t="shared" si="26"/>
        <v>72.7272801163173+0.0599905187957316i</v>
      </c>
      <c r="I144" s="57" t="str">
        <f t="shared" si="27"/>
        <v>17.8951365013205-20970.7335245731i</v>
      </c>
      <c r="K144" s="57" t="str">
        <f t="shared" si="28"/>
        <v>0.164999870968582-0.000144825500317565i</v>
      </c>
      <c r="L144" s="57" t="str">
        <f t="shared" si="29"/>
        <v>0.00025-724.191062585645i</v>
      </c>
      <c r="M144" s="57" t="str">
        <f t="shared" si="30"/>
        <v>0.0045-253.88889466872i</v>
      </c>
      <c r="N144" s="57">
        <f t="shared" si="31"/>
        <v>89.965834556327607</v>
      </c>
      <c r="O144" s="57">
        <f t="shared" si="32"/>
        <v>91.24533458129153</v>
      </c>
      <c r="P144" s="374">
        <f t="shared" si="33"/>
        <v>91.24533458129153</v>
      </c>
      <c r="Q144" s="374">
        <f t="shared" si="34"/>
        <v>-90.034165443672393</v>
      </c>
      <c r="R144" s="12">
        <f t="shared" si="35"/>
        <v>89.965834556327607</v>
      </c>
      <c r="S144" s="57">
        <f t="shared" si="36"/>
        <v>1.4612318660957115E-3</v>
      </c>
      <c r="T144" s="12">
        <f t="shared" si="19"/>
        <v>91.24533458129153</v>
      </c>
    </row>
    <row r="145" spans="1:20">
      <c r="A145" s="57">
        <f t="shared" si="20"/>
        <v>9.2160791156826374</v>
      </c>
      <c r="B145" s="12">
        <f t="shared" si="37"/>
        <v>1.4667845471868752</v>
      </c>
      <c r="C145" s="57" t="str">
        <f t="shared" si="21"/>
        <v>-21.763619921879-36359.6302931139i</v>
      </c>
      <c r="D145" s="57" t="str">
        <f t="shared" si="22"/>
        <v>3.47812499998586-10850.6013033739i</v>
      </c>
      <c r="E145" s="57" t="str">
        <f t="shared" si="23"/>
        <v>162.469530051423-0.00618131866747904i</v>
      </c>
      <c r="F145" s="57" t="str">
        <f t="shared" si="24"/>
        <v>2.90990990990763-101826.213369334i</v>
      </c>
      <c r="G145" s="57" t="str">
        <f t="shared" si="25"/>
        <v>0.999999999999217-8.84743595104841E-07i</v>
      </c>
      <c r="H145" s="57" t="str">
        <f t="shared" si="26"/>
        <v>72.7272801725806+0.0602184827849902i</v>
      </c>
      <c r="I145" s="57" t="str">
        <f t="shared" si="27"/>
        <v>17.8951365069088-20891.3464206522i</v>
      </c>
      <c r="K145" s="57" t="str">
        <f t="shared" si="28"/>
        <v>0.164999869986081-0.000145375836340028i</v>
      </c>
      <c r="L145" s="57" t="str">
        <f t="shared" si="29"/>
        <v>0.00025-721.449554279382i</v>
      </c>
      <c r="M145" s="57" t="str">
        <f t="shared" si="30"/>
        <v>0.0045-252.927769145965i</v>
      </c>
      <c r="N145" s="57">
        <f t="shared" si="31"/>
        <v>89.965704727757768</v>
      </c>
      <c r="O145" s="57">
        <f t="shared" si="32"/>
        <v>91.212390728797303</v>
      </c>
      <c r="P145" s="374">
        <f t="shared" si="33"/>
        <v>91.212390728797303</v>
      </c>
      <c r="Q145" s="374">
        <f t="shared" si="34"/>
        <v>-90.034295272242232</v>
      </c>
      <c r="R145" s="12">
        <f t="shared" si="35"/>
        <v>89.965704727757768</v>
      </c>
      <c r="S145" s="57">
        <f t="shared" si="36"/>
        <v>1.4667845471868753E-3</v>
      </c>
      <c r="T145" s="12">
        <f t="shared" si="19"/>
        <v>91.212390728797303</v>
      </c>
    </row>
    <row r="146" spans="1:20">
      <c r="A146" s="57">
        <f t="shared" si="20"/>
        <v>9.2511002163222322</v>
      </c>
      <c r="B146" s="12">
        <f t="shared" si="37"/>
        <v>1.4723583284661854</v>
      </c>
      <c r="C146" s="57" t="str">
        <f t="shared" si="21"/>
        <v>-21.7636197731705-36221.9865866205i</v>
      </c>
      <c r="D146" s="57" t="str">
        <f t="shared" si="22"/>
        <v>3.47812499998575-10809.5251080168i</v>
      </c>
      <c r="E146" s="57" t="str">
        <f t="shared" si="23"/>
        <v>162.469529998803-0.00620480762566638i</v>
      </c>
      <c r="F146" s="57" t="str">
        <f t="shared" si="24"/>
        <v>2.90990990990762-101440.738562815i</v>
      </c>
      <c r="G146" s="57" t="str">
        <f t="shared" si="25"/>
        <v>0.999999999999211-8.88105620766233E-07i</v>
      </c>
      <c r="H146" s="57" t="str">
        <f t="shared" si="26"/>
        <v>72.7272802292723+0.0604473130376123i</v>
      </c>
      <c r="I146" s="57" t="str">
        <f t="shared" si="27"/>
        <v>17.8951365125398-20812.2598457633i</v>
      </c>
      <c r="K146" s="57" t="str">
        <f t="shared" si="28"/>
        <v>0.164999868996099-0.00014592826362932i</v>
      </c>
      <c r="L146" s="57" t="str">
        <f t="shared" si="29"/>
        <v>0.00025-718.718424267169i</v>
      </c>
      <c r="M146" s="57" t="str">
        <f t="shared" si="30"/>
        <v>0.0045-251.970282074084i</v>
      </c>
      <c r="N146" s="57">
        <f t="shared" si="31"/>
        <v>89.965574405840684</v>
      </c>
      <c r="O146" s="57">
        <f t="shared" si="32"/>
        <v>91.179446876108173</v>
      </c>
      <c r="P146" s="374">
        <f t="shared" si="33"/>
        <v>91.179446876108173</v>
      </c>
      <c r="Q146" s="374">
        <f t="shared" si="34"/>
        <v>-90.034425594159316</v>
      </c>
      <c r="R146" s="12">
        <f t="shared" si="35"/>
        <v>89.965574405840684</v>
      </c>
      <c r="S146" s="57">
        <f t="shared" si="36"/>
        <v>1.4723583284661855E-3</v>
      </c>
      <c r="T146" s="12">
        <f t="shared" si="19"/>
        <v>91.179446876108173</v>
      </c>
    </row>
    <row r="147" spans="1:20">
      <c r="A147" s="57">
        <f t="shared" si="20"/>
        <v>9.2862543971442566</v>
      </c>
      <c r="B147" s="12">
        <f t="shared" si="37"/>
        <v>1.4779532901143571</v>
      </c>
      <c r="C147" s="57" t="str">
        <f t="shared" si="21"/>
        <v>-21.7636196233297-36084.8639455648i</v>
      </c>
      <c r="D147" s="57" t="str">
        <f t="shared" si="22"/>
        <v>3.47812499998565-10768.6044113074i</v>
      </c>
      <c r="E147" s="57" t="str">
        <f t="shared" si="23"/>
        <v>162.469529945783-0.00622838584129105i</v>
      </c>
      <c r="F147" s="57" t="str">
        <f t="shared" si="24"/>
        <v>2.9099099099076-101056.723015376i</v>
      </c>
      <c r="G147" s="57" t="str">
        <f t="shared" si="25"/>
        <v>0.999999999999205-8.91480422125141E-07i</v>
      </c>
      <c r="H147" s="57" t="str">
        <f t="shared" si="26"/>
        <v>72.727280286396+0.0606770128454014i</v>
      </c>
      <c r="I147" s="57" t="str">
        <f t="shared" si="27"/>
        <v>17.8951365182137-20733.4726622195i</v>
      </c>
      <c r="K147" s="57" t="str">
        <f t="shared" si="28"/>
        <v>0.164999867998578-0.000146482790132141i</v>
      </c>
      <c r="L147" s="57" t="str">
        <f t="shared" si="29"/>
        <v>0.00025-715.997633260774i</v>
      </c>
      <c r="M147" s="57" t="str">
        <f t="shared" si="30"/>
        <v>0.0045-251.016419679302i</v>
      </c>
      <c r="N147" s="57">
        <f t="shared" si="31"/>
        <v>89.965443588701675</v>
      </c>
      <c r="O147" s="57">
        <f t="shared" si="32"/>
        <v>91.146503023222863</v>
      </c>
      <c r="P147" s="374">
        <f t="shared" si="33"/>
        <v>91.146503023222863</v>
      </c>
      <c r="Q147" s="374">
        <f t="shared" si="34"/>
        <v>-90.034556411298325</v>
      </c>
      <c r="R147" s="12">
        <f t="shared" si="35"/>
        <v>89.965443588701675</v>
      </c>
      <c r="S147" s="57">
        <f t="shared" si="36"/>
        <v>1.477953290114357E-3</v>
      </c>
      <c r="T147" s="12">
        <f t="shared" si="19"/>
        <v>91.146503023222863</v>
      </c>
    </row>
    <row r="148" spans="1:20">
      <c r="A148" s="57">
        <f t="shared" si="20"/>
        <v>9.3215421638534046</v>
      </c>
      <c r="B148" s="12">
        <f t="shared" si="37"/>
        <v>1.4835695126167916</v>
      </c>
      <c r="C148" s="57" t="str">
        <f t="shared" si="21"/>
        <v>-21.7636194723484-35948.2603973923i</v>
      </c>
      <c r="D148" s="57" t="str">
        <f t="shared" si="22"/>
        <v>3.47812499998554-10727.8386245878i</v>
      </c>
      <c r="E148" s="57" t="str">
        <f t="shared" si="23"/>
        <v>162.469529892362-0.00625205365352514i</v>
      </c>
      <c r="F148" s="57" t="str">
        <f t="shared" si="24"/>
        <v>2.90990990990758-100674.161202825i</v>
      </c>
      <c r="G148" s="57" t="str">
        <f t="shared" si="25"/>
        <v>0.999999999999199-8.9486804772921E-07i</v>
      </c>
      <c r="H148" s="57" t="str">
        <f t="shared" si="26"/>
        <v>72.7272803439545+0.0609075855126678i</v>
      </c>
      <c r="I148" s="57" t="str">
        <f t="shared" si="27"/>
        <v>17.8951365239306-20654.9837366406i</v>
      </c>
      <c r="K148" s="57" t="str">
        <f t="shared" si="28"/>
        <v>0.164999866993462-0.000147039423825384i</v>
      </c>
      <c r="L148" s="57" t="str">
        <f t="shared" si="29"/>
        <v>0.00025-713.287142120719i</v>
      </c>
      <c r="M148" s="57" t="str">
        <f t="shared" si="30"/>
        <v>0.0045-250.066168239991i</v>
      </c>
      <c r="N148" s="57">
        <f t="shared" si="31"/>
        <v>89.965312274458881</v>
      </c>
      <c r="O148" s="57">
        <f t="shared" si="32"/>
        <v>91.113559170140022</v>
      </c>
      <c r="P148" s="374">
        <f t="shared" si="33"/>
        <v>91.113559170140022</v>
      </c>
      <c r="Q148" s="374">
        <f t="shared" si="34"/>
        <v>-90.034687725541119</v>
      </c>
      <c r="R148" s="12">
        <f t="shared" si="35"/>
        <v>89.965312274458881</v>
      </c>
      <c r="S148" s="57">
        <f t="shared" si="36"/>
        <v>1.4835695126167916E-3</v>
      </c>
      <c r="T148" s="12">
        <f t="shared" si="19"/>
        <v>91.113559170140022</v>
      </c>
    </row>
    <row r="149" spans="1:20">
      <c r="A149" s="57">
        <f t="shared" si="20"/>
        <v>9.3569640240760474</v>
      </c>
      <c r="B149" s="12">
        <f t="shared" si="37"/>
        <v>1.4892070767647354</v>
      </c>
      <c r="C149" s="57" t="str">
        <f t="shared" si="21"/>
        <v>-21.7636193202173-35812.1739770138i</v>
      </c>
      <c r="D149" s="57" t="str">
        <f t="shared" si="22"/>
        <v>3.47812499998543-10687.2271614284i</v>
      </c>
      <c r="E149" s="57" t="str">
        <f t="shared" si="23"/>
        <v>162.469529838531-0.00627581140282781i</v>
      </c>
      <c r="F149" s="57" t="str">
        <f t="shared" si="24"/>
        <v>2.90990990990756-100293.047621882i</v>
      </c>
      <c r="G149" s="57" t="str">
        <f t="shared" si="25"/>
        <v>0.999999999999193-8.98268546310576E-07i</v>
      </c>
      <c r="H149" s="57" t="str">
        <f t="shared" si="26"/>
        <v>72.727280401951+0.0611390343562817i</v>
      </c>
      <c r="I149" s="57" t="str">
        <f t="shared" si="27"/>
        <v>17.8951365296913-20576.7919399372i</v>
      </c>
      <c r="K149" s="57" t="str">
        <f t="shared" si="28"/>
        <v>0.164999865980693-0.000147598172716258i</v>
      </c>
      <c r="L149" s="57" t="str">
        <f t="shared" si="29"/>
        <v>0.00025-710.586911855665i</v>
      </c>
      <c r="M149" s="57" t="str">
        <f t="shared" si="30"/>
        <v>0.0045-249.119514086462i</v>
      </c>
      <c r="N149" s="57">
        <f t="shared" si="31"/>
        <v>89.965180461223355</v>
      </c>
      <c r="O149" s="57">
        <f t="shared" si="32"/>
        <v>91.080615316857845</v>
      </c>
      <c r="P149" s="374">
        <f t="shared" si="33"/>
        <v>91.080615316857845</v>
      </c>
      <c r="Q149" s="374">
        <f t="shared" si="34"/>
        <v>-90.034819538776645</v>
      </c>
      <c r="R149" s="12">
        <f t="shared" si="35"/>
        <v>89.965180461223355</v>
      </c>
      <c r="S149" s="57">
        <f t="shared" si="36"/>
        <v>1.4892070767647354E-3</v>
      </c>
      <c r="T149" s="12">
        <f t="shared" si="19"/>
        <v>91.080615316857845</v>
      </c>
    </row>
    <row r="150" spans="1:20">
      <c r="A150" s="57">
        <f t="shared" si="20"/>
        <v>9.3925204873675376</v>
      </c>
      <c r="B150" s="12">
        <f t="shared" si="37"/>
        <v>1.4948660636564415</v>
      </c>
      <c r="C150" s="57" t="str">
        <f t="shared" si="21"/>
        <v>-21.7636191669272-35676.6027267805i</v>
      </c>
      <c r="D150" s="57" t="str">
        <f t="shared" si="22"/>
        <v>3.47812499998532-10646.7694376196i</v>
      </c>
      <c r="E150" s="57" t="str">
        <f t="shared" si="23"/>
        <v>162.469529784291-0.00629965943095253i</v>
      </c>
      <c r="F150" s="57" t="str">
        <f t="shared" si="24"/>
        <v>2.90990990990754-99913.3767900995i</v>
      </c>
      <c r="G150" s="57" t="str">
        <f t="shared" si="25"/>
        <v>0.999999999999187-9.01681966786551E-07i</v>
      </c>
      <c r="H150" s="57" t="str">
        <f t="shared" si="26"/>
        <v>72.7272804603898+0.0613713627057152i</v>
      </c>
      <c r="I150" s="57" t="str">
        <f t="shared" si="27"/>
        <v>17.8951365354958-20498.8961472941i</v>
      </c>
      <c r="K150" s="57" t="str">
        <f t="shared" si="28"/>
        <v>0.164999864960211-0.000148159044842392i</v>
      </c>
      <c r="L150" s="57" t="str">
        <f t="shared" si="29"/>
        <v>0.00025-707.896903621902i</v>
      </c>
      <c r="M150" s="57" t="str">
        <f t="shared" si="30"/>
        <v>0.0045-248.176443600779i</v>
      </c>
      <c r="N150" s="57">
        <f t="shared" si="31"/>
        <v>89.965048147098898</v>
      </c>
      <c r="O150" s="57">
        <f t="shared" si="32"/>
        <v>91.047671463374826</v>
      </c>
      <c r="P150" s="374">
        <f t="shared" si="33"/>
        <v>91.047671463374826</v>
      </c>
      <c r="Q150" s="374">
        <f t="shared" si="34"/>
        <v>-90.034951852901102</v>
      </c>
      <c r="R150" s="12">
        <f t="shared" si="35"/>
        <v>89.965048147098898</v>
      </c>
      <c r="S150" s="57">
        <f t="shared" si="36"/>
        <v>1.4948660636564415E-3</v>
      </c>
      <c r="T150" s="12">
        <f t="shared" si="19"/>
        <v>91.047671463374826</v>
      </c>
    </row>
    <row r="151" spans="1:20">
      <c r="A151" s="57">
        <f t="shared" si="20"/>
        <v>9.4282120652195349</v>
      </c>
      <c r="B151" s="12">
        <f t="shared" si="37"/>
        <v>1.5005465546983361</v>
      </c>
      <c r="C151" s="57" t="str">
        <f t="shared" si="21"/>
        <v>-21.7636190124708-35541.5446964557i</v>
      </c>
      <c r="D151" s="57" t="str">
        <f t="shared" si="22"/>
        <v>3.47812499998521-10606.4648711636i</v>
      </c>
      <c r="E151" s="57" t="str">
        <f t="shared" si="23"/>
        <v>162.469529729639-0.00632359808095389i</v>
      </c>
      <c r="F151" s="57" t="str">
        <f t="shared" si="24"/>
        <v>2.90990990990753-99535.1432457856i</v>
      </c>
      <c r="G151" s="57" t="str">
        <f t="shared" si="25"/>
        <v>0.999999999999181-9.05108358260334E-07i</v>
      </c>
      <c r="H151" s="57" t="str">
        <f t="shared" si="26"/>
        <v>72.727280519273+0.0616045739030917i</v>
      </c>
      <c r="I151" s="57" t="str">
        <f t="shared" si="27"/>
        <v>17.8951365413444-20421.2952381539i</v>
      </c>
      <c r="K151" s="57" t="str">
        <f t="shared" si="28"/>
        <v>0.16499986393196-0.000148722048271962i</v>
      </c>
      <c r="L151" s="57" t="str">
        <f t="shared" si="29"/>
        <v>0.00025-705.217078722755i</v>
      </c>
      <c r="M151" s="57" t="str">
        <f t="shared" si="30"/>
        <v>0.0045-247.236943216556i</v>
      </c>
      <c r="N151" s="57">
        <f t="shared" si="31"/>
        <v>89.964915330182208</v>
      </c>
      <c r="O151" s="57">
        <f t="shared" si="32"/>
        <v>91.014727609689743</v>
      </c>
      <c r="P151" s="374">
        <f t="shared" si="33"/>
        <v>91.014727609689743</v>
      </c>
      <c r="Q151" s="374">
        <f t="shared" si="34"/>
        <v>-90.035084669817792</v>
      </c>
      <c r="R151" s="12">
        <f t="shared" si="35"/>
        <v>89.964915330182208</v>
      </c>
      <c r="S151" s="57">
        <f t="shared" si="36"/>
        <v>1.500546554698336E-3</v>
      </c>
      <c r="T151" s="12">
        <f t="shared" si="19"/>
        <v>91.014727609689743</v>
      </c>
    </row>
    <row r="152" spans="1:20">
      <c r="A152" s="57">
        <f t="shared" si="20"/>
        <v>9.4640392710673691</v>
      </c>
      <c r="B152" s="12">
        <f t="shared" si="37"/>
        <v>1.5062486316061898</v>
      </c>
      <c r="C152" s="57" t="str">
        <f t="shared" si="21"/>
        <v>-21.7636188568375-35406.997943183i</v>
      </c>
      <c r="D152" s="57" t="str">
        <f t="shared" si="22"/>
        <v>3.47812499998509-10566.3128822656i</v>
      </c>
      <c r="E152" s="57" t="str">
        <f t="shared" si="23"/>
        <v>162.469529674569-0.00634762769718389i</v>
      </c>
      <c r="F152" s="57" t="str">
        <f t="shared" si="24"/>
        <v>2.90990990990751-99158.3415479235i</v>
      </c>
      <c r="G152" s="57" t="str">
        <f t="shared" si="25"/>
        <v>0.999999999999174-9.08547770021718E-07i</v>
      </c>
      <c r="H152" s="57" t="str">
        <f t="shared" si="26"/>
        <v>72.7272805786046+0.0618386713032376i</v>
      </c>
      <c r="I152" s="57" t="str">
        <f t="shared" si="27"/>
        <v>17.8951365472376-20343.9880962017i</v>
      </c>
      <c r="K152" s="57" t="str">
        <f t="shared" si="28"/>
        <v>0.164999862895879-0.000149287191103798i</v>
      </c>
      <c r="L152" s="57" t="str">
        <f t="shared" si="29"/>
        <v>0.00025-702.547398608047i</v>
      </c>
      <c r="M152" s="57" t="str">
        <f t="shared" si="30"/>
        <v>0.0045-246.300999418765i</v>
      </c>
      <c r="N152" s="57">
        <f t="shared" si="31"/>
        <v>89.964782008562622</v>
      </c>
      <c r="O152" s="57">
        <f t="shared" si="32"/>
        <v>90.981783755800748</v>
      </c>
      <c r="P152" s="374">
        <f t="shared" si="33"/>
        <v>90.981783755800748</v>
      </c>
      <c r="Q152" s="374">
        <f t="shared" si="34"/>
        <v>-90.035217991437378</v>
      </c>
      <c r="R152" s="12">
        <f t="shared" si="35"/>
        <v>89.964782008562622</v>
      </c>
      <c r="S152" s="57">
        <f t="shared" si="36"/>
        <v>1.5062486316061898E-3</v>
      </c>
      <c r="T152" s="12">
        <f t="shared" si="19"/>
        <v>90.981783755800748</v>
      </c>
    </row>
    <row r="153" spans="1:20">
      <c r="A153" s="57">
        <f t="shared" si="20"/>
        <v>9.5000026202974244</v>
      </c>
      <c r="B153" s="12">
        <f t="shared" si="37"/>
        <v>1.5119723764062933</v>
      </c>
      <c r="C153" s="57" t="str">
        <f t="shared" si="21"/>
        <v>-21.7636187000197-35272.9605314631i</v>
      </c>
      <c r="D153" s="57" t="str">
        <f t="shared" si="22"/>
        <v>3.47812499998498-10526.3128933258i</v>
      </c>
      <c r="E153" s="57" t="str">
        <f t="shared" si="23"/>
        <v>162.469529619081-0.00637174862531168i</v>
      </c>
      <c r="F153" s="57" t="str">
        <f t="shared" si="24"/>
        <v>2.90990990990749-98782.9662760945i</v>
      </c>
      <c r="G153" s="57" t="str">
        <f t="shared" si="25"/>
        <v>0.999999999999168-9.12000251547794E-07i</v>
      </c>
      <c r="H153" s="57" t="str">
        <f t="shared" si="26"/>
        <v>72.7272806383881+0.0620736582737243i</v>
      </c>
      <c r="I153" s="57" t="str">
        <f t="shared" si="27"/>
        <v>17.8951365531756-20266.9736093482i</v>
      </c>
      <c r="K153" s="57" t="str">
        <f t="shared" si="28"/>
        <v>0.164999861851909-0.000149854481467505i</v>
      </c>
      <c r="L153" s="57" t="str">
        <f t="shared" si="29"/>
        <v>0.00025-699.887824873528i</v>
      </c>
      <c r="M153" s="57" t="str">
        <f t="shared" si="30"/>
        <v>0.0045-245.36859874354i</v>
      </c>
      <c r="N153" s="57">
        <f t="shared" si="31"/>
        <v>89.964648180322371</v>
      </c>
      <c r="O153" s="57">
        <f t="shared" si="32"/>
        <v>90.948839901706464</v>
      </c>
      <c r="P153" s="374">
        <f t="shared" si="33"/>
        <v>90.948839901706464</v>
      </c>
      <c r="Q153" s="374">
        <f t="shared" si="34"/>
        <v>-90.035351819677629</v>
      </c>
      <c r="R153" s="12">
        <f t="shared" si="35"/>
        <v>89.964648180322371</v>
      </c>
      <c r="S153" s="57">
        <f t="shared" si="36"/>
        <v>1.5119723764062934E-3</v>
      </c>
      <c r="T153" s="12">
        <f t="shared" si="19"/>
        <v>90.948839901706464</v>
      </c>
    </row>
    <row r="154" spans="1:20">
      <c r="A154" s="57">
        <f t="shared" si="20"/>
        <v>9.5361026302545557</v>
      </c>
      <c r="B154" s="12">
        <f t="shared" si="37"/>
        <v>1.5177178714366373</v>
      </c>
      <c r="C154" s="57" t="str">
        <f t="shared" si="21"/>
        <v>-21.7636185420077-35139.4305331221i</v>
      </c>
      <c r="D154" s="57" t="str">
        <f t="shared" si="22"/>
        <v>3.47812499998486-10486.4643289309i</v>
      </c>
      <c r="E154" s="57" t="str">
        <f t="shared" si="23"/>
        <v>162.46952956317-0.00639596121231169i</v>
      </c>
      <c r="F154" s="57" t="str">
        <f t="shared" si="24"/>
        <v>2.90990990990747-98409.0120303991i</v>
      </c>
      <c r="G154" s="57" t="str">
        <f t="shared" si="25"/>
        <v>0.999999999999162-9.1546585250367E-07i</v>
      </c>
      <c r="H154" s="57" t="str">
        <f t="shared" si="26"/>
        <v>72.727280698627+0.0623095381949234i</v>
      </c>
      <c r="I154" s="57" t="str">
        <f t="shared" si="27"/>
        <v>17.895136559159-20190.2506697142i</v>
      </c>
      <c r="K154" s="57" t="str">
        <f t="shared" si="28"/>
        <v>0.164999860799989-0.00015042392752358i</v>
      </c>
      <c r="L154" s="57" t="str">
        <f t="shared" si="29"/>
        <v>0.00025-697.238319260335i</v>
      </c>
      <c r="M154" s="57" t="str">
        <f t="shared" si="30"/>
        <v>0.0045-244.439727777983i</v>
      </c>
      <c r="N154" s="57">
        <f t="shared" si="31"/>
        <v>89.964513843536224</v>
      </c>
      <c r="O154" s="57">
        <f t="shared" si="32"/>
        <v>90.915896047405226</v>
      </c>
      <c r="P154" s="374">
        <f t="shared" si="33"/>
        <v>90.915896047405226</v>
      </c>
      <c r="Q154" s="374">
        <f t="shared" si="34"/>
        <v>-90.035486156463776</v>
      </c>
      <c r="R154" s="12">
        <f t="shared" si="35"/>
        <v>89.964513843536224</v>
      </c>
      <c r="S154" s="57">
        <f t="shared" si="36"/>
        <v>1.5177178714366373E-3</v>
      </c>
      <c r="T154" s="12">
        <f t="shared" si="19"/>
        <v>90.915896047405226</v>
      </c>
    </row>
    <row r="155" spans="1:20">
      <c r="A155" s="57">
        <f t="shared" si="20"/>
        <v>9.5723398202495229</v>
      </c>
      <c r="B155" s="12">
        <f t="shared" si="37"/>
        <v>1.5234851993480965</v>
      </c>
      <c r="C155" s="57" t="str">
        <f t="shared" si="21"/>
        <v>-21.7636183827927-35006.406027287i</v>
      </c>
      <c r="D155" s="57" t="str">
        <f t="shared" si="22"/>
        <v>3.47812499998475-10446.766615846i</v>
      </c>
      <c r="E155" s="57" t="str">
        <f t="shared" si="23"/>
        <v>162.469529506834-0.00642026580648138i</v>
      </c>
      <c r="F155" s="57" t="str">
        <f t="shared" si="24"/>
        <v>2.90990990990746-98036.4734313802i</v>
      </c>
      <c r="G155" s="57" t="str">
        <f t="shared" si="25"/>
        <v>0.999999999999156-9.18944622743178E-07i</v>
      </c>
      <c r="H155" s="57" t="str">
        <f t="shared" si="26"/>
        <v>72.7272807593243+0.0625463144600484i</v>
      </c>
      <c r="I155" s="57" t="str">
        <f t="shared" si="27"/>
        <v>17.8951365651878-20113.8181736144i</v>
      </c>
      <c r="K155" s="57" t="str">
        <f t="shared" si="28"/>
        <v>0.16499985974006-0.000150995537463528i</v>
      </c>
      <c r="L155" s="57" t="str">
        <f t="shared" si="29"/>
        <v>0.00025-694.598843654449i</v>
      </c>
      <c r="M155" s="57" t="str">
        <f t="shared" si="30"/>
        <v>0.0045-243.514373159975i</v>
      </c>
      <c r="N155" s="57">
        <f t="shared" si="31"/>
        <v>89.964378996271748</v>
      </c>
      <c r="O155" s="57">
        <f t="shared" si="32"/>
        <v>90.882952192895615</v>
      </c>
      <c r="P155" s="374">
        <f t="shared" si="33"/>
        <v>90.882952192895615</v>
      </c>
      <c r="Q155" s="374">
        <f t="shared" si="34"/>
        <v>-90.035621003728252</v>
      </c>
      <c r="R155" s="12">
        <f t="shared" si="35"/>
        <v>89.964378996271748</v>
      </c>
      <c r="S155" s="57">
        <f t="shared" si="36"/>
        <v>1.5234851993480964E-3</v>
      </c>
      <c r="T155" s="12">
        <f t="shared" si="19"/>
        <v>90.882952192895615</v>
      </c>
    </row>
    <row r="156" spans="1:20">
      <c r="A156" s="57">
        <f t="shared" si="20"/>
        <v>9.6087147115664706</v>
      </c>
      <c r="B156" s="12">
        <f t="shared" si="37"/>
        <v>1.5292744431056193</v>
      </c>
      <c r="C156" s="57" t="str">
        <f t="shared" si="21"/>
        <v>-21.7636182223651-34873.8851003547i</v>
      </c>
      <c r="D156" s="57" t="str">
        <f t="shared" si="22"/>
        <v>3.47812499998464-10407.219183006i</v>
      </c>
      <c r="E156" s="57" t="str">
        <f t="shared" si="23"/>
        <v>162.469529450069-0.00644466275744047i</v>
      </c>
      <c r="F156" s="57" t="str">
        <f t="shared" si="24"/>
        <v>2.90990990990743-97665.3451199447i</v>
      </c>
      <c r="G156" s="57" t="str">
        <f t="shared" si="25"/>
        <v>0.999999999999149-9.22436612309596E-07i</v>
      </c>
      <c r="H156" s="57" t="str">
        <f t="shared" si="26"/>
        <v>72.7272808204839+0.0627839904752098i</v>
      </c>
      <c r="I156" s="57" t="str">
        <f t="shared" si="27"/>
        <v>17.8951365712625-20037.6750215417i</v>
      </c>
      <c r="K156" s="57" t="str">
        <f t="shared" si="28"/>
        <v>0.16499985867206-0.00015156931950998i</v>
      </c>
      <c r="L156" s="57" t="str">
        <f t="shared" si="29"/>
        <v>0.00025-691.969360086122i</v>
      </c>
      <c r="M156" s="57" t="str">
        <f t="shared" si="30"/>
        <v>0.0045-242.592521577979i</v>
      </c>
      <c r="N156" s="57">
        <f t="shared" si="31"/>
        <v>89.964243636589188</v>
      </c>
      <c r="O156" s="57">
        <f t="shared" si="32"/>
        <v>90.850008338175826</v>
      </c>
      <c r="P156" s="374">
        <f t="shared" si="33"/>
        <v>90.850008338175826</v>
      </c>
      <c r="Q156" s="374">
        <f t="shared" si="34"/>
        <v>-90.035756363410812</v>
      </c>
      <c r="R156" s="12">
        <f t="shared" si="35"/>
        <v>89.964243636589188</v>
      </c>
      <c r="S156" s="57">
        <f t="shared" si="36"/>
        <v>1.5292744431056194E-3</v>
      </c>
      <c r="T156" s="12">
        <f t="shared" si="19"/>
        <v>90.850008338175826</v>
      </c>
    </row>
    <row r="157" spans="1:20">
      <c r="A157" s="57">
        <f t="shared" si="20"/>
        <v>9.6452278274704231</v>
      </c>
      <c r="B157" s="12">
        <f t="shared" si="37"/>
        <v>1.5350856859894206</v>
      </c>
      <c r="C157" s="57" t="str">
        <f t="shared" si="21"/>
        <v>-21.7636180607155-34741.8658459673i</v>
      </c>
      <c r="D157" s="57" t="str">
        <f t="shared" si="22"/>
        <v>3.47812499998452-10367.8214615079i</v>
      </c>
      <c r="E157" s="57" t="str">
        <f t="shared" si="23"/>
        <v>162.46952939287-0.00646915241613564i</v>
      </c>
      <c r="F157" s="57" t="str">
        <f t="shared" si="24"/>
        <v>2.90990990990741-97295.6217572875i</v>
      </c>
      <c r="G157" s="57" t="str">
        <f t="shared" si="25"/>
        <v>0.999999999999143-9.25941871436367E-07i</v>
      </c>
      <c r="H157" s="57" t="str">
        <f t="shared" si="26"/>
        <v>72.7272808821091+0.0630225696594597i</v>
      </c>
      <c r="I157" s="57" t="str">
        <f t="shared" si="27"/>
        <v>17.8951365773834-19961.8201181514i</v>
      </c>
      <c r="K157" s="57" t="str">
        <f t="shared" si="28"/>
        <v>0.164999857595928-0.000152145281916812i</v>
      </c>
      <c r="L157" s="57" t="str">
        <f t="shared" si="29"/>
        <v>0.00025-689.349830729352i</v>
      </c>
      <c r="M157" s="57" t="str">
        <f t="shared" si="30"/>
        <v>0.0045-241.67415977085i</v>
      </c>
      <c r="N157" s="57">
        <f t="shared" si="31"/>
        <v>89.964107762541317</v>
      </c>
      <c r="O157" s="57">
        <f t="shared" si="32"/>
        <v>90.817064483244309</v>
      </c>
      <c r="P157" s="374">
        <f t="shared" si="33"/>
        <v>90.817064483244309</v>
      </c>
      <c r="Q157" s="374">
        <f t="shared" si="34"/>
        <v>-90.035892237458683</v>
      </c>
      <c r="R157" s="12">
        <f t="shared" si="35"/>
        <v>89.964107762541317</v>
      </c>
      <c r="S157" s="57">
        <f t="shared" si="36"/>
        <v>1.5350856859894207E-3</v>
      </c>
      <c r="T157" s="12">
        <f t="shared" si="19"/>
        <v>90.817064483244309</v>
      </c>
    </row>
    <row r="158" spans="1:20">
      <c r="A158" s="57">
        <f t="shared" si="20"/>
        <v>9.6818796932148103</v>
      </c>
      <c r="B158" s="12">
        <f t="shared" si="37"/>
        <v>1.5409190115961804</v>
      </c>
      <c r="C158" s="57" t="str">
        <f t="shared" si="21"/>
        <v>-21.7636178978358-34610.3463649842i</v>
      </c>
      <c r="D158" s="57" t="str">
        <f t="shared" si="22"/>
        <v>3.4781249999844-10328.5728846023i</v>
      </c>
      <c r="E158" s="57" t="str">
        <f t="shared" si="23"/>
        <v>162.469529335237-0.00649373513485095i</v>
      </c>
      <c r="F158" s="57" t="str">
        <f t="shared" si="24"/>
        <v>2.90990990990739-96927.2980248137i</v>
      </c>
      <c r="G158" s="57" t="str">
        <f t="shared" si="25"/>
        <v>0.999999999999136-9.29460450547819E-07i</v>
      </c>
      <c r="H158" s="57" t="str">
        <f t="shared" si="26"/>
        <v>72.7272809442035+0.0632620554448442i</v>
      </c>
      <c r="I158" s="57" t="str">
        <f t="shared" si="27"/>
        <v>17.8951365835511-19886.2523722451i</v>
      </c>
      <c r="K158" s="57" t="str">
        <f t="shared" si="28"/>
        <v>0.164999856511602-0.000152723432969264i</v>
      </c>
      <c r="L158" s="57" t="str">
        <f t="shared" si="29"/>
        <v>0.00025-686.740217901325i</v>
      </c>
      <c r="M158" s="57" t="str">
        <f t="shared" si="30"/>
        <v>0.0045-240.759274527645i</v>
      </c>
      <c r="N158" s="57">
        <f t="shared" si="31"/>
        <v>89.963971372173617</v>
      </c>
      <c r="O158" s="57">
        <f t="shared" si="32"/>
        <v>90.7841206280996</v>
      </c>
      <c r="P158" s="374">
        <f t="shared" si="33"/>
        <v>90.7841206280996</v>
      </c>
      <c r="Q158" s="374">
        <f t="shared" si="34"/>
        <v>-90.036028627826383</v>
      </c>
      <c r="R158" s="12">
        <f t="shared" si="35"/>
        <v>89.963971372173617</v>
      </c>
      <c r="S158" s="57">
        <f t="shared" si="36"/>
        <v>1.5409190115961804E-3</v>
      </c>
      <c r="T158" s="12">
        <f t="shared" si="19"/>
        <v>90.7841206280996</v>
      </c>
    </row>
    <row r="159" spans="1:20">
      <c r="A159" s="57">
        <f t="shared" si="20"/>
        <v>9.7186708360490268</v>
      </c>
      <c r="B159" s="12">
        <f t="shared" si="37"/>
        <v>1.5467745038402458</v>
      </c>
      <c r="C159" s="57" t="str">
        <f t="shared" si="21"/>
        <v>-21.7636177337157-34479.3247654533i</v>
      </c>
      <c r="D159" s="57" t="str">
        <f t="shared" si="22"/>
        <v>3.47812499998428-10289.4728876852i</v>
      </c>
      <c r="E159" s="57" t="str">
        <f t="shared" si="23"/>
        <v>162.469529277166-0.00651841126720505i</v>
      </c>
      <c r="F159" s="57" t="str">
        <f t="shared" si="24"/>
        <v>2.90990990990737-96560.3686240629i</v>
      </c>
      <c r="G159" s="57" t="str">
        <f t="shared" si="25"/>
        <v>0.99999999999913-9.32992400259895E-07i</v>
      </c>
      <c r="H159" s="57" t="str">
        <f t="shared" si="26"/>
        <v>72.7272810067709+0.0635024512764493i</v>
      </c>
      <c r="I159" s="57" t="str">
        <f t="shared" si="27"/>
        <v>17.8951365897655-19810.9706967555i</v>
      </c>
      <c r="K159" s="57" t="str">
        <f t="shared" si="28"/>
        <v>0.164999855419019-0.000153303780984055i</v>
      </c>
      <c r="L159" s="57" t="str">
        <f t="shared" si="29"/>
        <v>0.00025-684.140484061893i</v>
      </c>
      <c r="M159" s="57" t="str">
        <f t="shared" si="30"/>
        <v>0.0045-239.847852687432i</v>
      </c>
      <c r="N159" s="57">
        <f t="shared" si="31"/>
        <v>89.963834463524037</v>
      </c>
      <c r="O159" s="57">
        <f t="shared" si="32"/>
        <v>90.751176772740024</v>
      </c>
      <c r="P159" s="374">
        <f t="shared" si="33"/>
        <v>90.751176772740024</v>
      </c>
      <c r="Q159" s="374">
        <f t="shared" si="34"/>
        <v>-90.036165536475963</v>
      </c>
      <c r="R159" s="12">
        <f t="shared" si="35"/>
        <v>89.963834463524037</v>
      </c>
      <c r="S159" s="57">
        <f t="shared" si="36"/>
        <v>1.5467745038402459E-3</v>
      </c>
      <c r="T159" s="12">
        <f t="shared" si="19"/>
        <v>90.751176772740024</v>
      </c>
    </row>
    <row r="160" spans="1:20">
      <c r="A160" s="57">
        <f t="shared" si="20"/>
        <v>9.7556017852260126</v>
      </c>
      <c r="B160" s="12">
        <f t="shared" si="37"/>
        <v>1.5526522469548387</v>
      </c>
      <c r="C160" s="57" t="str">
        <f t="shared" si="21"/>
        <v>-21.7636175683456-34348.7991625843i</v>
      </c>
      <c r="D160" s="57" t="str">
        <f t="shared" si="22"/>
        <v>3.47812499998416-10250.52090829i</v>
      </c>
      <c r="E160" s="57" t="str">
        <f t="shared" si="23"/>
        <v>162.469529218651-0.00654318116816166i</v>
      </c>
      <c r="F160" s="57" t="str">
        <f t="shared" si="24"/>
        <v>2.90990990990735-96194.8282766324i</v>
      </c>
      <c r="G160" s="57" t="str">
        <f t="shared" si="25"/>
        <v>0.999999999999123-9.36537771380876E-07i</v>
      </c>
      <c r="H160" s="57" t="str">
        <f t="shared" si="26"/>
        <v>72.7272810698146+0.0637437606124543i</v>
      </c>
      <c r="I160" s="57" t="str">
        <f t="shared" si="27"/>
        <v>17.8951365960274-19735.9740087304i</v>
      </c>
      <c r="K160" s="57" t="str">
        <f t="shared" si="28"/>
        <v>0.164999854318117-0.000153886334309511i</v>
      </c>
      <c r="L160" s="57" t="str">
        <f t="shared" si="29"/>
        <v>0.00025-681.550591813003i</v>
      </c>
      <c r="M160" s="57" t="str">
        <f t="shared" si="30"/>
        <v>0.0045-238.939881139104i</v>
      </c>
      <c r="N160" s="57">
        <f t="shared" si="31"/>
        <v>89.963697034623152</v>
      </c>
      <c r="O160" s="57">
        <f t="shared" si="32"/>
        <v>90.718232917163832</v>
      </c>
      <c r="P160" s="374">
        <f t="shared" si="33"/>
        <v>90.718232917163832</v>
      </c>
      <c r="Q160" s="374">
        <f t="shared" si="34"/>
        <v>-90.036302965376848</v>
      </c>
      <c r="R160" s="12">
        <f t="shared" si="35"/>
        <v>89.963697034623152</v>
      </c>
      <c r="S160" s="57">
        <f t="shared" si="36"/>
        <v>1.5526522469548388E-3</v>
      </c>
      <c r="T160" s="12">
        <f t="shared" si="19"/>
        <v>90.718232917163832</v>
      </c>
    </row>
    <row r="161" spans="1:20">
      <c r="A161" s="57">
        <f t="shared" si="20"/>
        <v>9.7926730720098725</v>
      </c>
      <c r="B161" s="12">
        <f t="shared" si="37"/>
        <v>1.5585523254932672</v>
      </c>
      <c r="C161" s="57" t="str">
        <f t="shared" si="21"/>
        <v>-21.7636174017165-34218.7676787229i</v>
      </c>
      <c r="D161" s="57" t="str">
        <f t="shared" si="22"/>
        <v>3.47812499998404-10211.7163860794i</v>
      </c>
      <c r="E161" s="57" t="str">
        <f t="shared" si="23"/>
        <v>162.469529159691-0.00656804519403489i</v>
      </c>
      <c r="F161" s="57" t="str">
        <f t="shared" si="24"/>
        <v>2.90990990990734-95830.6717241015i</v>
      </c>
      <c r="G161" s="57" t="str">
        <f t="shared" si="25"/>
        <v>0.999999999999116-9.40096614912117E-07i</v>
      </c>
      <c r="H161" s="57" t="str">
        <f t="shared" si="26"/>
        <v>72.7272811333384+0.0639859869241784i</v>
      </c>
      <c r="I161" s="57" t="str">
        <f t="shared" si="27"/>
        <v>17.8951366023371-19661.2612293173i</v>
      </c>
      <c r="K161" s="57" t="str">
        <f t="shared" si="28"/>
        <v>0.164999853208832-0.000154471101325676i</v>
      </c>
      <c r="L161" s="57" t="str">
        <f t="shared" si="29"/>
        <v>0.00025-678.970503898191i</v>
      </c>
      <c r="M161" s="57" t="str">
        <f t="shared" si="30"/>
        <v>0.0045-238.035346821183i</v>
      </c>
      <c r="N161" s="57">
        <f t="shared" si="31"/>
        <v>89.963559083494033</v>
      </c>
      <c r="O161" s="57">
        <f t="shared" si="32"/>
        <v>90.685289061369389</v>
      </c>
      <c r="P161" s="374">
        <f t="shared" si="33"/>
        <v>90.685289061369389</v>
      </c>
      <c r="Q161" s="374">
        <f t="shared" si="34"/>
        <v>-90.036440916505967</v>
      </c>
      <c r="R161" s="12">
        <f t="shared" si="35"/>
        <v>89.963559083494033</v>
      </c>
      <c r="S161" s="57">
        <f t="shared" si="36"/>
        <v>1.5585523254932673E-3</v>
      </c>
      <c r="T161" s="12">
        <f t="shared" si="19"/>
        <v>90.685289061369389</v>
      </c>
    </row>
    <row r="162" spans="1:20">
      <c r="A162" s="57">
        <f t="shared" si="20"/>
        <v>9.8298852296835104</v>
      </c>
      <c r="B162" s="12">
        <f t="shared" si="37"/>
        <v>1.5644748243301416</v>
      </c>
      <c r="C162" s="57" t="str">
        <f t="shared" si="21"/>
        <v>-21.763617233819-34089.2284433231i</v>
      </c>
      <c r="D162" s="57" t="str">
        <f t="shared" si="22"/>
        <v>3.47812499998392-10173.0587628374i</v>
      </c>
      <c r="E162" s="57" t="str">
        <f t="shared" si="23"/>
        <v>162.469529100283-0.00659300370249057i</v>
      </c>
      <c r="F162" s="57" t="str">
        <f t="shared" si="24"/>
        <v>2.90990990990732-95467.8937279561i</v>
      </c>
      <c r="G162" s="57" t="str">
        <f t="shared" si="25"/>
        <v>0.999999999999109-9.43668982048776E-07i</v>
      </c>
      <c r="H162" s="57" t="str">
        <f t="shared" si="26"/>
        <v>72.7272811973461+0.064229133696132i</v>
      </c>
      <c r="I162" s="57" t="str">
        <f t="shared" si="27"/>
        <v>17.8951366086948-19586.8312837477i</v>
      </c>
      <c r="K162" s="57" t="str">
        <f t="shared" si="28"/>
        <v>0.1649998520911-0.000155058090444439i</v>
      </c>
      <c r="L162" s="57" t="str">
        <f t="shared" si="29"/>
        <v>0.00025-676.400183202021i</v>
      </c>
      <c r="M162" s="57" t="str">
        <f t="shared" si="30"/>
        <v>0.0045-237.134236721641i</v>
      </c>
      <c r="N162" s="57">
        <f t="shared" si="31"/>
        <v>89.963420608152191</v>
      </c>
      <c r="O162" s="57">
        <f t="shared" si="32"/>
        <v>90.652345205355232</v>
      </c>
      <c r="P162" s="374">
        <f t="shared" si="33"/>
        <v>90.652345205355232</v>
      </c>
      <c r="Q162" s="374">
        <f t="shared" si="34"/>
        <v>-90.036579391847809</v>
      </c>
      <c r="R162" s="12">
        <f t="shared" si="35"/>
        <v>89.963420608152191</v>
      </c>
      <c r="S162" s="57">
        <f t="shared" si="36"/>
        <v>1.5644748243301416E-3</v>
      </c>
      <c r="T162" s="12">
        <f t="shared" si="19"/>
        <v>90.652345205355232</v>
      </c>
    </row>
    <row r="163" spans="1:20">
      <c r="A163" s="57">
        <f t="shared" si="20"/>
        <v>9.8672387935563073</v>
      </c>
      <c r="B163" s="12">
        <f t="shared" si="37"/>
        <v>1.5704198286625961</v>
      </c>
      <c r="C163" s="57" t="str">
        <f t="shared" si="21"/>
        <v>-21.7636170646425-33960.1795929186i</v>
      </c>
      <c r="D163" s="57" t="str">
        <f t="shared" si="22"/>
        <v>3.4781249999838-10134.547482461i</v>
      </c>
      <c r="E163" s="57" t="str">
        <f t="shared" si="23"/>
        <v>162.469529040421-0.00661805705255315i</v>
      </c>
      <c r="F163" s="57" t="str">
        <f t="shared" si="24"/>
        <v>2.9099099099073-95106.4890695128i</v>
      </c>
      <c r="G163" s="57" t="str">
        <f t="shared" si="25"/>
        <v>0.999999999999103-9.47254924180556E-07i</v>
      </c>
      <c r="H163" s="57" t="str">
        <f t="shared" si="26"/>
        <v>72.7272812618408+0.0644732044260663i</v>
      </c>
      <c r="I163" s="57" t="str">
        <f t="shared" si="27"/>
        <v>17.8951366151008-19512.6831013219i</v>
      </c>
      <c r="K163" s="57" t="str">
        <f t="shared" si="28"/>
        <v>0.164999850964858-0.000155647310109652i</v>
      </c>
      <c r="L163" s="57" t="str">
        <f t="shared" si="29"/>
        <v>0.00025-673.839592749572i</v>
      </c>
      <c r="M163" s="57" t="str">
        <f t="shared" si="30"/>
        <v>0.0045-236.236537877705i</v>
      </c>
      <c r="N163" s="57">
        <f t="shared" si="31"/>
        <v>89.963281606605676</v>
      </c>
      <c r="O163" s="57">
        <f t="shared" si="32"/>
        <v>90.619401349119414</v>
      </c>
      <c r="P163" s="374">
        <f t="shared" si="33"/>
        <v>90.619401349119414</v>
      </c>
      <c r="Q163" s="374">
        <f t="shared" si="34"/>
        <v>-90.036718393394324</v>
      </c>
      <c r="R163" s="12">
        <f t="shared" si="35"/>
        <v>89.963281606605676</v>
      </c>
      <c r="S163" s="57">
        <f t="shared" si="36"/>
        <v>1.5704198286625962E-3</v>
      </c>
      <c r="T163" s="12">
        <f t="shared" si="19"/>
        <v>90.619401349119414</v>
      </c>
    </row>
    <row r="164" spans="1:20">
      <c r="A164" s="57">
        <f t="shared" si="20"/>
        <v>9.9047343009718212</v>
      </c>
      <c r="B164" s="12">
        <f t="shared" si="37"/>
        <v>1.5763874240115141</v>
      </c>
      <c r="C164" s="57" t="str">
        <f t="shared" si="21"/>
        <v>-21.7636168941778-33831.6192710987i</v>
      </c>
      <c r="D164" s="57" t="str">
        <f t="shared" si="22"/>
        <v>3.47812499998368-10096.1819909525i</v>
      </c>
      <c r="E164" s="57" t="str">
        <f t="shared" si="23"/>
        <v>162.469528980104-0.00664320560461439i</v>
      </c>
      <c r="F164" s="57" t="str">
        <f t="shared" si="24"/>
        <v>2.90990990990727-94746.4525498445i</v>
      </c>
      <c r="G164" s="57" t="str">
        <f t="shared" si="25"/>
        <v>0.999999999999096-9.50854492892435E-07i</v>
      </c>
      <c r="H164" s="57" t="str">
        <f t="shared" si="26"/>
        <v>72.7272813268271+0.0647182026250251i</v>
      </c>
      <c r="I164" s="57" t="str">
        <f t="shared" si="27"/>
        <v>17.8951366215557-19438.8156153935i</v>
      </c>
      <c r="K164" s="57" t="str">
        <f t="shared" si="28"/>
        <v>0.164999849830039-0.00015623876879725i</v>
      </c>
      <c r="L164" s="57" t="str">
        <f t="shared" si="29"/>
        <v>0.00025-671.288695705891i</v>
      </c>
      <c r="M164" s="57" t="str">
        <f t="shared" si="30"/>
        <v>0.0045-235.342237375678i</v>
      </c>
      <c r="N164" s="57">
        <f t="shared" si="31"/>
        <v>89.963142076854908</v>
      </c>
      <c r="O164" s="57">
        <f t="shared" si="32"/>
        <v>90.586457492660358</v>
      </c>
      <c r="P164" s="374">
        <f t="shared" si="33"/>
        <v>90.586457492660358</v>
      </c>
      <c r="Q164" s="374">
        <f t="shared" si="34"/>
        <v>-90.036857923145092</v>
      </c>
      <c r="R164" s="12">
        <f t="shared" si="35"/>
        <v>89.963142076854908</v>
      </c>
      <c r="S164" s="57">
        <f t="shared" si="36"/>
        <v>1.5763874240115141E-3</v>
      </c>
      <c r="T164" s="12">
        <f t="shared" si="19"/>
        <v>90.586457492660358</v>
      </c>
    </row>
    <row r="165" spans="1:20">
      <c r="A165" s="57">
        <f t="shared" si="20"/>
        <v>9.9423722913155146</v>
      </c>
      <c r="B165" s="12">
        <f t="shared" si="37"/>
        <v>1.5823776962227578</v>
      </c>
      <c r="C165" s="57" t="str">
        <f t="shared" si="21"/>
        <v>-21.7636167224153-33703.5456284803i</v>
      </c>
      <c r="D165" s="57" t="str">
        <f t="shared" si="22"/>
        <v>3.47812499998355-10057.9617364115i</v>
      </c>
      <c r="E165" s="57" t="str">
        <f t="shared" si="23"/>
        <v>162.469528919328-0.00666844972043245i</v>
      </c>
      <c r="F165" s="57" t="str">
        <f t="shared" si="24"/>
        <v>2.90990990990726-94387.7789897047i</v>
      </c>
      <c r="G165" s="57" t="str">
        <f t="shared" si="25"/>
        <v>0.999999999999089-9.54467739965419E-07i</v>
      </c>
      <c r="H165" s="57" t="str">
        <f t="shared" si="26"/>
        <v>72.7272813923079+0.0649641318173927i</v>
      </c>
      <c r="I165" s="57" t="str">
        <f t="shared" si="27"/>
        <v>17.8951366280596-19365.2277633537i</v>
      </c>
      <c r="K165" s="57" t="str">
        <f t="shared" si="28"/>
        <v>0.16499984868658-0.000156832475015379i</v>
      </c>
      <c r="L165" s="57" t="str">
        <f t="shared" si="29"/>
        <v>0.00025-668.747455375465i</v>
      </c>
      <c r="M165" s="57" t="str">
        <f t="shared" si="30"/>
        <v>0.0045-234.451322350745i</v>
      </c>
      <c r="N165" s="57">
        <f t="shared" si="31"/>
        <v>89.963002016892744</v>
      </c>
      <c r="O165" s="57">
        <f t="shared" si="32"/>
        <v>90.553513635976444</v>
      </c>
      <c r="P165" s="374">
        <f t="shared" si="33"/>
        <v>90.553513635976444</v>
      </c>
      <c r="Q165" s="374">
        <f t="shared" si="34"/>
        <v>-90.036997983107256</v>
      </c>
      <c r="R165" s="12">
        <f t="shared" si="35"/>
        <v>89.963002016892744</v>
      </c>
      <c r="S165" s="57">
        <f t="shared" si="36"/>
        <v>1.5823776962227579E-3</v>
      </c>
      <c r="T165" s="12">
        <f t="shared" si="19"/>
        <v>90.553513635976444</v>
      </c>
    </row>
    <row r="166" spans="1:20">
      <c r="A166" s="57">
        <f t="shared" si="20"/>
        <v>9.9801533060225136</v>
      </c>
      <c r="B166" s="12">
        <f t="shared" si="37"/>
        <v>1.5883907314684043</v>
      </c>
      <c r="C166" s="57" t="str">
        <f t="shared" si="21"/>
        <v>-21.7636165493451-33575.9568226811i</v>
      </c>
      <c r="D166" s="57" t="str">
        <f t="shared" si="22"/>
        <v>3.47812499998342-10019.8861690268i</v>
      </c>
      <c r="E166" s="57" t="str">
        <f t="shared" si="23"/>
        <v>162.469528858089-0.00669378976314178i</v>
      </c>
      <c r="F166" s="57" t="str">
        <f t="shared" si="24"/>
        <v>2.90990990990725-94030.4632294539i</v>
      </c>
      <c r="G166" s="57" t="str">
        <f t="shared" si="25"/>
        <v>0.999999999999082-9.58094717377282E-07i</v>
      </c>
      <c r="H166" s="57" t="str">
        <f t="shared" si="26"/>
        <v>72.7272814582869+0.0652109955409477i</v>
      </c>
      <c r="I166" s="57" t="str">
        <f t="shared" si="27"/>
        <v>17.895136634613-19291.9184866165i</v>
      </c>
      <c r="K166" s="57" t="str">
        <f t="shared" si="28"/>
        <v>0.164999847534415-0.000157428437304512i</v>
      </c>
      <c r="L166" s="57" t="str">
        <f t="shared" si="29"/>
        <v>0.00025-666.215835201695i</v>
      </c>
      <c r="M166" s="57" t="str">
        <f t="shared" si="30"/>
        <v>0.0045-233.563779986795i</v>
      </c>
      <c r="N166" s="57">
        <f t="shared" si="31"/>
        <v>89.962861424704414</v>
      </c>
      <c r="O166" s="57">
        <f t="shared" si="32"/>
        <v>90.520569779065966</v>
      </c>
      <c r="P166" s="374">
        <f t="shared" si="33"/>
        <v>90.520569779065966</v>
      </c>
      <c r="Q166" s="374">
        <f t="shared" si="34"/>
        <v>-90.037138575295586</v>
      </c>
      <c r="R166" s="12">
        <f t="shared" si="35"/>
        <v>89.962861424704414</v>
      </c>
      <c r="S166" s="57">
        <f t="shared" si="36"/>
        <v>1.5883907314684044E-3</v>
      </c>
      <c r="T166" s="12">
        <f t="shared" si="19"/>
        <v>90.520569779065966</v>
      </c>
    </row>
    <row r="167" spans="1:20">
      <c r="A167" s="57">
        <f t="shared" si="20"/>
        <v>10.018077888585399</v>
      </c>
      <c r="B167" s="12">
        <f t="shared" si="37"/>
        <v>1.5944266162479843</v>
      </c>
      <c r="C167" s="57" t="str">
        <f t="shared" si="21"/>
        <v>-21.7636163749566-33448.8510182929i</v>
      </c>
      <c r="D167" s="57" t="str">
        <f t="shared" si="22"/>
        <v>3.4781249999833-9981.95474106858i</v>
      </c>
      <c r="E167" s="57" t="str">
        <f t="shared" si="23"/>
        <v>162.469528796383-0.00671922609725378i</v>
      </c>
      <c r="F167" s="57" t="str">
        <f t="shared" si="24"/>
        <v>2.90990990990722-93674.5001289849i</v>
      </c>
      <c r="G167" s="57" t="str">
        <f t="shared" si="25"/>
        <v>0.999999999999075-9.61735477303308E-07i</v>
      </c>
      <c r="H167" s="57" t="str">
        <f t="shared" si="26"/>
        <v>72.7272815247687+0.0654587973469114i</v>
      </c>
      <c r="I167" s="57" t="str">
        <f t="shared" si="27"/>
        <v>17.8951366412163-19218.8867306037i</v>
      </c>
      <c r="K167" s="57" t="str">
        <f t="shared" si="28"/>
        <v>0.164999846373476-0.000158026664237573i</v>
      </c>
      <c r="L167" s="57" t="str">
        <f t="shared" si="29"/>
        <v>0.00025-663.693798766386i</v>
      </c>
      <c r="M167" s="57" t="str">
        <f t="shared" si="30"/>
        <v>0.0045-232.679597516233i</v>
      </c>
      <c r="N167" s="57">
        <f t="shared" si="31"/>
        <v>89.962720298267428</v>
      </c>
      <c r="O167" s="57">
        <f t="shared" si="32"/>
        <v>90.487625921927076</v>
      </c>
      <c r="P167" s="374">
        <f t="shared" si="33"/>
        <v>90.487625921927076</v>
      </c>
      <c r="Q167" s="374">
        <f t="shared" si="34"/>
        <v>-90.037279701732572</v>
      </c>
      <c r="R167" s="12">
        <f t="shared" si="35"/>
        <v>89.962720298267428</v>
      </c>
      <c r="S167" s="57">
        <f t="shared" si="36"/>
        <v>1.5944266162479844E-3</v>
      </c>
      <c r="T167" s="12">
        <f t="shared" si="19"/>
        <v>90.487625921927076</v>
      </c>
    </row>
    <row r="168" spans="1:20">
      <c r="A168" s="57">
        <f t="shared" si="20"/>
        <v>10.056146584562024</v>
      </c>
      <c r="B168" s="12">
        <f t="shared" si="37"/>
        <v>1.6004854373897266</v>
      </c>
      <c r="C168" s="57" t="str">
        <f t="shared" si="21"/>
        <v>-21.7636161992404-33322.2263868562i</v>
      </c>
      <c r="D168" s="57" t="str">
        <f t="shared" si="22"/>
        <v>3.47812499998318-9944.16690688049i</v>
      </c>
      <c r="E168" s="57" t="str">
        <f t="shared" si="23"/>
        <v>162.469528734208-0.00674475908867031i</v>
      </c>
      <c r="F168" s="57" t="str">
        <f t="shared" si="24"/>
        <v>2.90990990990721-93319.8845676494i</v>
      </c>
      <c r="G168" s="57" t="str">
        <f t="shared" si="25"/>
        <v>0.999999999999068-9.65390072117054E-07i</v>
      </c>
      <c r="H168" s="57" t="str">
        <f t="shared" si="26"/>
        <v>72.7272815917568+0.0657075407999997i</v>
      </c>
      <c r="I168" s="57" t="str">
        <f t="shared" si="27"/>
        <v>17.8951366478699-19146.1314447288i</v>
      </c>
      <c r="K168" s="57" t="str">
        <f t="shared" si="28"/>
        <v>0.164999845203697-0.000158627164420063i</v>
      </c>
      <c r="L168" s="57" t="str">
        <f t="shared" si="29"/>
        <v>0.00025-661.181309789185i</v>
      </c>
      <c r="M168" s="57" t="str">
        <f t="shared" si="30"/>
        <v>0.0045-231.798762219798i</v>
      </c>
      <c r="N168" s="57">
        <f t="shared" si="31"/>
        <v>89.962578635551679</v>
      </c>
      <c r="O168" s="57">
        <f t="shared" si="32"/>
        <v>90.454682064558099</v>
      </c>
      <c r="P168" s="374">
        <f t="shared" si="33"/>
        <v>90.454682064558099</v>
      </c>
      <c r="Q168" s="374">
        <f t="shared" si="34"/>
        <v>-90.037421364448321</v>
      </c>
      <c r="R168" s="12">
        <f t="shared" si="35"/>
        <v>89.962578635551679</v>
      </c>
      <c r="S168" s="57">
        <f t="shared" si="36"/>
        <v>1.6004854373897267E-3</v>
      </c>
      <c r="T168" s="12">
        <f t="shared" si="19"/>
        <v>90.454682064558099</v>
      </c>
    </row>
    <row r="169" spans="1:20">
      <c r="A169" s="57">
        <f t="shared" si="20"/>
        <v>10.09435994158336</v>
      </c>
      <c r="B169" s="12">
        <f t="shared" si="37"/>
        <v>1.6065672820518075</v>
      </c>
      <c r="C169" s="57" t="str">
        <f t="shared" si="21"/>
        <v>-21.7636160221867-33196.0811068331i</v>
      </c>
      <c r="D169" s="57" t="str">
        <f t="shared" si="22"/>
        <v>3.47812499998303-9906.52212287178i</v>
      </c>
      <c r="E169" s="57" t="str">
        <f t="shared" si="23"/>
        <v>162.46952867156-0.00677038910467982i</v>
      </c>
      <c r="F169" s="57" t="str">
        <f t="shared" si="24"/>
        <v>2.90990990990717-92966.6114441823i</v>
      </c>
      <c r="G169" s="57" t="str">
        <f t="shared" si="25"/>
        <v>0.999999999999061-9.69058554391093E-07i</v>
      </c>
      <c r="H169" s="57" t="str">
        <f t="shared" si="26"/>
        <v>72.7272816592549+0.0659572294784757i</v>
      </c>
      <c r="I169" s="57" t="str">
        <f t="shared" si="27"/>
        <v>17.8951366545743-19073.6515823823i</v>
      </c>
      <c r="K169" s="57" t="str">
        <f t="shared" si="28"/>
        <v>0.164999844025011-0.000159229946490184i</v>
      </c>
      <c r="L169" s="57" t="str">
        <f t="shared" si="29"/>
        <v>0.00025-658.678332127102i</v>
      </c>
      <c r="M169" s="57" t="str">
        <f t="shared" si="30"/>
        <v>0.0045-230.921261426378i</v>
      </c>
      <c r="N169" s="57">
        <f t="shared" si="31"/>
        <v>89.962436434519347</v>
      </c>
      <c r="O169" s="57">
        <f t="shared" si="32"/>
        <v>90.421738206957258</v>
      </c>
      <c r="P169" s="374">
        <f t="shared" si="33"/>
        <v>90.421738206957258</v>
      </c>
      <c r="Q169" s="374">
        <f t="shared" si="34"/>
        <v>-90.037563565480653</v>
      </c>
      <c r="R169" s="12">
        <f t="shared" si="35"/>
        <v>89.962436434519347</v>
      </c>
      <c r="S169" s="57">
        <f t="shared" si="36"/>
        <v>1.6065672820518076E-3</v>
      </c>
      <c r="T169" s="12">
        <f t="shared" si="19"/>
        <v>90.421738206957258</v>
      </c>
    </row>
    <row r="170" spans="1:20">
      <c r="A170" s="57">
        <f t="shared" si="20"/>
        <v>10.132718509361377</v>
      </c>
      <c r="B170" s="12">
        <f t="shared" si="37"/>
        <v>1.6126722377236045</v>
      </c>
      <c r="C170" s="57" t="str">
        <f t="shared" si="21"/>
        <v>-21.7636158437843-33070.4133635814i</v>
      </c>
      <c r="D170" s="57" t="str">
        <f t="shared" si="22"/>
        <v>3.4781249999829-9869.01984750974i</v>
      </c>
      <c r="E170" s="57" t="str">
        <f t="shared" si="23"/>
        <v>162.469528608434-0.00679611651396427i</v>
      </c>
      <c r="F170" s="57" t="str">
        <f t="shared" si="24"/>
        <v>2.90990990990716-92614.6756766327i</v>
      </c>
      <c r="G170" s="57" t="str">
        <f t="shared" si="25"/>
        <v>0.999999999999054-9.72740976897772E-07i</v>
      </c>
      <c r="H170" s="57" t="str">
        <f t="shared" si="26"/>
        <v>72.7272817272669+0.0662078669741974i</v>
      </c>
      <c r="I170" s="57" t="str">
        <f t="shared" si="27"/>
        <v>17.8951366613296-19001.4461009175i</v>
      </c>
      <c r="K170" s="57" t="str">
        <f t="shared" si="28"/>
        <v>0.16499984283735-0.000159835019118957i</v>
      </c>
      <c r="L170" s="57" t="str">
        <f t="shared" si="29"/>
        <v>0.00025-656.184829773962i</v>
      </c>
      <c r="M170" s="57" t="str">
        <f t="shared" si="30"/>
        <v>0.0045-230.047082512829i</v>
      </c>
      <c r="N170" s="57">
        <f t="shared" si="31"/>
        <v>89.962293693124863</v>
      </c>
      <c r="O170" s="57">
        <f t="shared" si="32"/>
        <v>90.388794349122804</v>
      </c>
      <c r="P170" s="374">
        <f t="shared" si="33"/>
        <v>90.388794349122804</v>
      </c>
      <c r="Q170" s="374">
        <f t="shared" si="34"/>
        <v>-90.037706306875137</v>
      </c>
      <c r="R170" s="12">
        <f t="shared" si="35"/>
        <v>89.962293693124863</v>
      </c>
      <c r="S170" s="57">
        <f t="shared" si="36"/>
        <v>1.6126722377236044E-3</v>
      </c>
      <c r="T170" s="12">
        <f t="shared" si="19"/>
        <v>90.388794349122804</v>
      </c>
    </row>
    <row r="171" spans="1:20">
      <c r="A171" s="57">
        <f t="shared" si="20"/>
        <v>10.17122283969695</v>
      </c>
      <c r="B171" s="12">
        <f t="shared" si="37"/>
        <v>1.6188003922269543</v>
      </c>
      <c r="C171" s="57" t="str">
        <f t="shared" si="21"/>
        <v>-21.7636156640238-32945.2213493285i</v>
      </c>
      <c r="D171" s="57" t="str">
        <f t="shared" si="22"/>
        <v>3.47812499998276-9831.65954131143i</v>
      </c>
      <c r="E171" s="57" t="str">
        <f t="shared" si="23"/>
        <v>162.469528544828-0.00682194168661208i</v>
      </c>
      <c r="F171" s="57" t="str">
        <f t="shared" si="24"/>
        <v>2.90990990990712-92264.0722022854i</v>
      </c>
      <c r="G171" s="57" t="str">
        <f t="shared" si="25"/>
        <v>0.999999999999047-9.76437392609976E-07i</v>
      </c>
      <c r="H171" s="57" t="str">
        <f t="shared" si="26"/>
        <v>72.7272817957971+0.0664594568926747i</v>
      </c>
      <c r="I171" s="57" t="str">
        <f t="shared" si="27"/>
        <v>17.8951366681365-18929.5139616341i</v>
      </c>
      <c r="K171" s="57" t="str">
        <f t="shared" si="28"/>
        <v>0.164999841640645-0.000160442391010355i</v>
      </c>
      <c r="L171" s="57" t="str">
        <f t="shared" si="29"/>
        <v>0.00025-653.700766859895i</v>
      </c>
      <c r="M171" s="57" t="str">
        <f t="shared" si="30"/>
        <v>0.0045-229.176212903795i</v>
      </c>
      <c r="N171" s="57">
        <f t="shared" si="31"/>
        <v>89.962150409314802</v>
      </c>
      <c r="O171" s="57">
        <f t="shared" si="32"/>
        <v>90.355850491052948</v>
      </c>
      <c r="P171" s="374">
        <f t="shared" si="33"/>
        <v>90.355850491052948</v>
      </c>
      <c r="Q171" s="374">
        <f t="shared" si="34"/>
        <v>-90.037849590685198</v>
      </c>
      <c r="R171" s="12">
        <f t="shared" si="35"/>
        <v>89.962150409314802</v>
      </c>
      <c r="S171" s="57">
        <f t="shared" si="36"/>
        <v>1.6188003922269544E-3</v>
      </c>
      <c r="T171" s="12">
        <f t="shared" si="19"/>
        <v>90.355850491052948</v>
      </c>
    </row>
    <row r="172" spans="1:20">
      <c r="A172" s="57">
        <f t="shared" si="20"/>
        <v>10.209873486487799</v>
      </c>
      <c r="B172" s="12">
        <f t="shared" si="37"/>
        <v>1.6249518337174167</v>
      </c>
      <c r="C172" s="57" t="str">
        <f t="shared" si="21"/>
        <v>-21.7636154828944-32820.5032631456i</v>
      </c>
      <c r="D172" s="57" t="str">
        <f t="shared" si="22"/>
        <v>3.47812499998265-9794.44066683642i</v>
      </c>
      <c r="E172" s="57" t="str">
        <f t="shared" si="23"/>
        <v>162.469528480738-0.00684786499411282i</v>
      </c>
      <c r="F172" s="57" t="str">
        <f t="shared" si="24"/>
        <v>2.90990990990711-91914.7959775926i</v>
      </c>
      <c r="G172" s="57" t="str">
        <f t="shared" si="25"/>
        <v>0.999999999999039-9.80147854701887E-07i</v>
      </c>
      <c r="H172" s="57" t="str">
        <f t="shared" si="26"/>
        <v>72.7272818648485+0.0667120028531158i</v>
      </c>
      <c r="I172" s="57" t="str">
        <f t="shared" si="27"/>
        <v>17.8951366749951-18857.8541297641i</v>
      </c>
      <c r="K172" s="57" t="str">
        <f t="shared" si="28"/>
        <v>0.164999840434829-0.000161052070901423i</v>
      </c>
      <c r="L172" s="57" t="str">
        <f t="shared" si="29"/>
        <v>0.00025-651.226107650823i</v>
      </c>
      <c r="M172" s="57" t="str">
        <f t="shared" si="30"/>
        <v>0.0045-228.308640071523i</v>
      </c>
      <c r="N172" s="57">
        <f t="shared" si="31"/>
        <v>89.962006581028092</v>
      </c>
      <c r="O172" s="57">
        <f t="shared" si="32"/>
        <v>90.322906632746012</v>
      </c>
      <c r="P172" s="374">
        <f t="shared" si="33"/>
        <v>90.322906632746012</v>
      </c>
      <c r="Q172" s="374">
        <f t="shared" si="34"/>
        <v>-90.037993418971908</v>
      </c>
      <c r="R172" s="12">
        <f t="shared" si="35"/>
        <v>89.962006581028092</v>
      </c>
      <c r="S172" s="57">
        <f t="shared" si="36"/>
        <v>1.6249518337174166E-3</v>
      </c>
      <c r="T172" s="12">
        <f t="shared" ref="T172:T235" si="38">P172</f>
        <v>90.322906632746012</v>
      </c>
    </row>
    <row r="173" spans="1:20">
      <c r="A173" s="57">
        <f t="shared" ref="A173:A236" si="39">2*PI()*B173</f>
        <v>10.248671005736453</v>
      </c>
      <c r="B173" s="12">
        <f t="shared" si="37"/>
        <v>1.6311266506855429</v>
      </c>
      <c r="C173" s="57" t="str">
        <f t="shared" ref="C173:C236" si="40">IMPRODUCT(D173,E173,$C$40,,K173,$C$41)</f>
        <v>-21.7636153003856-32696.2573109203i</v>
      </c>
      <c r="D173" s="57" t="str">
        <f t="shared" ref="D173:D236" si="41">IMDIV(IMPRODUCT($C$37,$C$38,COMPLEX(1,A173/$C$38)),IMSUM(-1*A173*A173/$C$39,COMPLEX(0,1*A173)))</f>
        <v>3.4781249999825-9757.36268867854i</v>
      </c>
      <c r="E173" s="57" t="str">
        <f t="shared" ref="E173:E236" si="42">IMDIV(IMPRODUCT(IMSUM(F173,G173),$C$29,H173),IMSUM(1,I173))</f>
        <v>162.469528416159-0.00687388680937048i</v>
      </c>
      <c r="F173" s="57" t="str">
        <f t="shared" ref="F173:F236" si="43">IMDIV(IMPRODUCT($C$14,$C$15,COMPLEX(1,A173/$C$15)),IMSUM(-1*A173*A173/$C$16,COMPLEX(0,A173)))</f>
        <v>2.90990990990708-91566.8419780971i</v>
      </c>
      <c r="G173" s="57" t="str">
        <f t="shared" ref="G173:G236" si="44">IMDIV(1,COMPLEX(1,A173*$C$9*$C$10))</f>
        <v>0.999999999999032-9.83872416549747E-07i</v>
      </c>
      <c r="H173" s="57" t="str">
        <f t="shared" ref="H173:H236" si="45">IMDIV($C$3,IMSUM(K173,COMPLEX(0,$C$28*A173)))</f>
        <v>72.727281934426+0.066965508488484i</v>
      </c>
      <c r="I173" s="57" t="str">
        <f t="shared" ref="I173:I236" si="46">IMPRODUCT(F173,$C$29,H173,$C$31)</f>
        <v>17.8951366819057-18786.4655744567i</v>
      </c>
      <c r="K173" s="57" t="str">
        <f t="shared" ref="K173:K236" si="47">IF($C$26&lt;=0,IMDIV(1,IMSUM(IMDIV(1,L173),1/$C$18)),IMDIV(1,IMSUM(IMDIV(1,L173),1/$C$18,IMDIV(1,M173))))</f>
        <v>0.164999839219831-0.000161664067562405i</v>
      </c>
      <c r="L173" s="57" t="str">
        <f t="shared" ref="L173:L236" si="48">IMSUM($C$21/$C$22,IMDIV(1,COMPLEX(0,$C$20*$C$22*A173)))</f>
        <v>0.00025-648.76081654794i</v>
      </c>
      <c r="M173" s="57" t="str">
        <f t="shared" ref="M173:M236" si="49">IMSUM($C$25/$C$26,IMDIV(1,COMPLEX(0,$C$24*$C$26*A173)))</f>
        <v>0.0045-227.444351535688i</v>
      </c>
      <c r="N173" s="57">
        <f t="shared" ref="N173:N236" si="50">ABS(R173)</f>
        <v>89.961862206195676</v>
      </c>
      <c r="O173" s="57">
        <f t="shared" ref="O173:O236" si="51">ABS(P173)</f>
        <v>90.289962774199978</v>
      </c>
      <c r="P173" s="374">
        <f t="shared" ref="P173:P236" si="52">20*LOG10(IMABS(C173))</f>
        <v>90.289962774199978</v>
      </c>
      <c r="Q173" s="374">
        <f t="shared" ref="Q173:Q236" si="53">IMARGUMENT(C173)*180/PI()</f>
        <v>-90.038137793804324</v>
      </c>
      <c r="R173" s="12">
        <f t="shared" ref="R173:R236" si="54">IF(Q173&lt;0,Q173+180,Q173-180)</f>
        <v>89.961862206195676</v>
      </c>
      <c r="S173" s="57">
        <f t="shared" ref="S173:S236" si="55">B173/1000</f>
        <v>1.6311266506855429E-3</v>
      </c>
      <c r="T173" s="12">
        <f t="shared" si="38"/>
        <v>90.289962774199978</v>
      </c>
    </row>
    <row r="174" spans="1:20">
      <c r="A174" s="57">
        <f t="shared" si="39"/>
        <v>10.287615955558252</v>
      </c>
      <c r="B174" s="12">
        <f t="shared" ref="B174:B237" si="56">B173*(1+B$42)</f>
        <v>1.637324931958148</v>
      </c>
      <c r="C174" s="57" t="str">
        <f t="shared" si="40"/>
        <v>-21.7636151164873-32572.4817053334i</v>
      </c>
      <c r="D174" s="57" t="str">
        <f t="shared" si="41"/>
        <v>3.47812499998237-9720.42507345878i</v>
      </c>
      <c r="E174" s="57" t="str">
        <f t="shared" si="42"/>
        <v>162.469528351088-0.00690000750670587i</v>
      </c>
      <c r="F174" s="57" t="str">
        <f t="shared" si="43"/>
        <v>2.90990990990705-91220.2051983651i</v>
      </c>
      <c r="G174" s="57" t="str">
        <f t="shared" si="44"/>
        <v>0.999999999999025-9.87611131732629E-07i</v>
      </c>
      <c r="H174" s="57" t="str">
        <f t="shared" si="45"/>
        <v>72.7272820045334+0.0672199774455483i</v>
      </c>
      <c r="I174" s="57" t="str">
        <f t="shared" si="46"/>
        <v>17.8951366888694-18715.3472687638i</v>
      </c>
      <c r="K174" s="57" t="str">
        <f t="shared" si="47"/>
        <v>0.164999837995581-0.00016227838979687i</v>
      </c>
      <c r="L174" s="57" t="str">
        <f t="shared" si="48"/>
        <v>0.00025-646.304858087208i</v>
      </c>
      <c r="M174" s="57" t="str">
        <f t="shared" si="49"/>
        <v>0.0045-226.583334863207i</v>
      </c>
      <c r="N174" s="57">
        <f t="shared" si="50"/>
        <v>89.961717282740722</v>
      </c>
      <c r="O174" s="57">
        <f t="shared" si="51"/>
        <v>90.257018915413141</v>
      </c>
      <c r="P174" s="374">
        <f t="shared" si="52"/>
        <v>90.257018915413141</v>
      </c>
      <c r="Q174" s="374">
        <f t="shared" si="53"/>
        <v>-90.038282717259278</v>
      </c>
      <c r="R174" s="12">
        <f t="shared" si="54"/>
        <v>89.961717282740722</v>
      </c>
      <c r="S174" s="57">
        <f t="shared" si="55"/>
        <v>1.6373249319581479E-3</v>
      </c>
      <c r="T174" s="12">
        <f t="shared" si="38"/>
        <v>90.257018915413141</v>
      </c>
    </row>
    <row r="175" spans="1:20">
      <c r="A175" s="57">
        <f t="shared" si="39"/>
        <v>10.326708896189373</v>
      </c>
      <c r="B175" s="12">
        <f t="shared" si="56"/>
        <v>1.6435467666995891</v>
      </c>
      <c r="C175" s="57" t="str">
        <f t="shared" si="40"/>
        <v>-21.7636149311888-32449.1746658315i</v>
      </c>
      <c r="D175" s="57" t="str">
        <f t="shared" si="41"/>
        <v>3.47812499998224-9683.6272898171i</v>
      </c>
      <c r="E175" s="57" t="str">
        <f t="shared" si="42"/>
        <v>162.469528285523-0.0069262274618605i</v>
      </c>
      <c r="F175" s="57" t="str">
        <f t="shared" si="43"/>
        <v>2.90990990990704-90874.8806519099i</v>
      </c>
      <c r="G175" s="57" t="str">
        <f t="shared" si="44"/>
        <v>0.999999999999017-9.91364054033206E-07i</v>
      </c>
      <c r="H175" s="57" t="str">
        <f t="shared" si="45"/>
        <v>72.7272820751747+0.0674754133849328i</v>
      </c>
      <c r="I175" s="57" t="str">
        <f t="shared" si="46"/>
        <v>17.8951366958859-18644.4981896246i</v>
      </c>
      <c r="K175" s="57" t="str">
        <f t="shared" si="47"/>
        <v>0.164999836762009-0.000162895046441839i</v>
      </c>
      <c r="L175" s="57" t="str">
        <f t="shared" si="48"/>
        <v>0.00025-643.85819693884i</v>
      </c>
      <c r="M175" s="57" t="str">
        <f t="shared" si="49"/>
        <v>0.0045-225.725577668069i</v>
      </c>
      <c r="N175" s="57">
        <f t="shared" si="50"/>
        <v>89.961571808578483</v>
      </c>
      <c r="O175" s="57">
        <f t="shared" si="51"/>
        <v>90.224075056383725</v>
      </c>
      <c r="P175" s="374">
        <f t="shared" si="52"/>
        <v>90.224075056383725</v>
      </c>
      <c r="Q175" s="374">
        <f t="shared" si="53"/>
        <v>-90.038428191421517</v>
      </c>
      <c r="R175" s="12">
        <f t="shared" si="54"/>
        <v>89.961571808578483</v>
      </c>
      <c r="S175" s="57">
        <f t="shared" si="55"/>
        <v>1.6435467666995891E-3</v>
      </c>
      <c r="T175" s="12">
        <f t="shared" si="38"/>
        <v>90.224075056383725</v>
      </c>
    </row>
    <row r="176" spans="1:20">
      <c r="A176" s="57">
        <f t="shared" si="39"/>
        <v>10.365950389994893</v>
      </c>
      <c r="B176" s="12">
        <f t="shared" si="56"/>
        <v>1.6497922444130475</v>
      </c>
      <c r="C176" s="57" t="str">
        <f t="shared" si="40"/>
        <v>-21.7636147444793-32326.3344186009i</v>
      </c>
      <c r="D176" s="57" t="str">
        <f t="shared" si="41"/>
        <v>3.47812499998211-9646.968808405i</v>
      </c>
      <c r="E176" s="57" t="str">
        <f t="shared" si="42"/>
        <v>162.469528219458-0.00695254705200532i</v>
      </c>
      <c r="F176" s="57" t="str">
        <f t="shared" si="43"/>
        <v>2.90990990990703-90530.8633711218i</v>
      </c>
      <c r="G176" s="57" t="str">
        <f t="shared" si="44"/>
        <v>0.99999999999901-9.95131237438525E-07i</v>
      </c>
      <c r="H176" s="57" t="str">
        <f t="shared" si="45"/>
        <v>72.7272821463539+0.0677318199811745i</v>
      </c>
      <c r="I176" s="57" t="str">
        <f t="shared" si="46"/>
        <v>17.895136702956-18573.9173178513i</v>
      </c>
      <c r="K176" s="57" t="str">
        <f t="shared" si="47"/>
        <v>0.164999835519044-0.000163514046367912i</v>
      </c>
      <c r="L176" s="57" t="str">
        <f t="shared" si="48"/>
        <v>0.00025-641.420797906795i</v>
      </c>
      <c r="M176" s="57" t="str">
        <f t="shared" si="49"/>
        <v>0.0045-224.871067611146i</v>
      </c>
      <c r="N176" s="57">
        <f t="shared" si="50"/>
        <v>89.961425781616313</v>
      </c>
      <c r="O176" s="57">
        <f t="shared" si="51"/>
        <v>90.191131197109783</v>
      </c>
      <c r="P176" s="374">
        <f t="shared" si="52"/>
        <v>90.191131197109783</v>
      </c>
      <c r="Q176" s="374">
        <f t="shared" si="53"/>
        <v>-90.038574218383687</v>
      </c>
      <c r="R176" s="12">
        <f t="shared" si="54"/>
        <v>89.961425781616313</v>
      </c>
      <c r="S176" s="57">
        <f t="shared" si="55"/>
        <v>1.6497922444130475E-3</v>
      </c>
      <c r="T176" s="12">
        <f t="shared" si="38"/>
        <v>90.191131197109783</v>
      </c>
    </row>
    <row r="177" spans="1:20">
      <c r="A177" s="57">
        <f t="shared" si="39"/>
        <v>10.405341001476874</v>
      </c>
      <c r="B177" s="12">
        <f t="shared" si="56"/>
        <v>1.6560614549418171</v>
      </c>
      <c r="C177" s="57" t="str">
        <f t="shared" si="40"/>
        <v>-21.7636145563482-32203.9591965438i</v>
      </c>
      <c r="D177" s="57" t="str">
        <f t="shared" si="41"/>
        <v>3.47812499998198-9610.4491018779i</v>
      </c>
      <c r="E177" s="57" t="str">
        <f t="shared" si="42"/>
        <v>162.46952815289-0.00697896665574465i</v>
      </c>
      <c r="F177" s="57" t="str">
        <f t="shared" si="43"/>
        <v>2.909909909907-90188.1484071963i</v>
      </c>
      <c r="G177" s="57" t="str">
        <f t="shared" si="44"/>
        <v>0.999999999999002-9.98912736140783E-07i</v>
      </c>
      <c r="H177" s="57" t="str">
        <f t="shared" si="45"/>
        <v>72.7272822180749+0.0679892009227717i</v>
      </c>
      <c r="I177" s="57" t="str">
        <f t="shared" si="46"/>
        <v>17.8951367100797-18503.6036381141i</v>
      </c>
      <c r="K177" s="57" t="str">
        <f t="shared" si="47"/>
        <v>0.164999834266615-0.000164135398479395i</v>
      </c>
      <c r="L177" s="57" t="str">
        <f t="shared" si="48"/>
        <v>0.00025-638.992625928267i</v>
      </c>
      <c r="M177" s="57" t="str">
        <f t="shared" si="49"/>
        <v>0.0045-224.019792400026i</v>
      </c>
      <c r="N177" s="57">
        <f t="shared" si="50"/>
        <v>89.961279199753577</v>
      </c>
      <c r="O177" s="57">
        <f t="shared" si="51"/>
        <v>90.158187337589496</v>
      </c>
      <c r="P177" s="374">
        <f t="shared" si="52"/>
        <v>90.158187337589496</v>
      </c>
      <c r="Q177" s="374">
        <f t="shared" si="53"/>
        <v>-90.038720800246423</v>
      </c>
      <c r="R177" s="12">
        <f t="shared" si="54"/>
        <v>89.961279199753577</v>
      </c>
      <c r="S177" s="57">
        <f t="shared" si="55"/>
        <v>1.6560614549418172E-3</v>
      </c>
      <c r="T177" s="12">
        <f t="shared" si="38"/>
        <v>90.158187337589496</v>
      </c>
    </row>
    <row r="178" spans="1:20">
      <c r="A178" s="57">
        <f t="shared" si="39"/>
        <v>10.444881297282485</v>
      </c>
      <c r="B178" s="12">
        <f t="shared" si="56"/>
        <v>1.6623544884705961</v>
      </c>
      <c r="C178" s="57" t="str">
        <f t="shared" si="40"/>
        <v>-21.7636143667843-32082.0472392514i</v>
      </c>
      <c r="D178" s="57" t="str">
        <f t="shared" si="41"/>
        <v>3.47812499998184-9574.06764488762i</v>
      </c>
      <c r="E178" s="57" t="str">
        <f t="shared" si="42"/>
        <v>162.469528085815-0.00700548665311766i</v>
      </c>
      <c r="F178" s="57" t="str">
        <f t="shared" si="43"/>
        <v>2.90990990990698-89846.7308300643i</v>
      </c>
      <c r="G178" s="57" t="str">
        <f t="shared" si="44"/>
        <v>0.999999999998995-1.00270860453811E-06i</v>
      </c>
      <c r="H178" s="57" t="str">
        <f t="shared" si="45"/>
        <v>72.7272822903418+0.0682475599122404i</v>
      </c>
      <c r="I178" s="57" t="str">
        <f t="shared" si="46"/>
        <v>17.8951367172576-18433.5561389275i</v>
      </c>
      <c r="K178" s="57" t="str">
        <f t="shared" si="47"/>
        <v>0.16499983300465-0.000164759111714429i</v>
      </c>
      <c r="L178" s="57" t="str">
        <f t="shared" si="48"/>
        <v>0.00025-636.573646073187i</v>
      </c>
      <c r="M178" s="57" t="str">
        <f t="shared" si="49"/>
        <v>0.0045-223.171739788829i</v>
      </c>
      <c r="N178" s="57">
        <f t="shared" si="50"/>
        <v>89.961132060881667</v>
      </c>
      <c r="O178" s="57">
        <f t="shared" si="51"/>
        <v>90.125243477821016</v>
      </c>
      <c r="P178" s="374">
        <f t="shared" si="52"/>
        <v>90.125243477821016</v>
      </c>
      <c r="Q178" s="374">
        <f t="shared" si="53"/>
        <v>-90.038867939118333</v>
      </c>
      <c r="R178" s="12">
        <f t="shared" si="54"/>
        <v>89.961132060881667</v>
      </c>
      <c r="S178" s="57">
        <f t="shared" si="55"/>
        <v>1.662354488470596E-3</v>
      </c>
      <c r="T178" s="12">
        <f t="shared" si="38"/>
        <v>90.125243477821016</v>
      </c>
    </row>
    <row r="179" spans="1:20">
      <c r="A179" s="57">
        <f t="shared" si="39"/>
        <v>10.484571846212161</v>
      </c>
      <c r="B179" s="12">
        <f t="shared" si="56"/>
        <v>1.6686714355267844</v>
      </c>
      <c r="C179" s="57" t="str">
        <f t="shared" si="40"/>
        <v>-21.7636141757768-31960.5967929789i</v>
      </c>
      <c r="D179" s="57" t="str">
        <f t="shared" si="41"/>
        <v>3.47812499998169-9537.82391407463i</v>
      </c>
      <c r="E179" s="57" t="str">
        <f t="shared" si="42"/>
        <v>162.469528018228-0.007032107425612i</v>
      </c>
      <c r="F179" s="57" t="str">
        <f t="shared" si="43"/>
        <v>2.90990990990694-89506.6057283187i</v>
      </c>
      <c r="G179" s="57" t="str">
        <f t="shared" si="44"/>
        <v>0.999999999998987-1.00651889723535E-06i</v>
      </c>
      <c r="H179" s="57" t="str">
        <f t="shared" si="45"/>
        <v>72.7272823631593+0.0685069006661665i</v>
      </c>
      <c r="I179" s="57" t="str">
        <f t="shared" si="46"/>
        <v>17.8951367244902-18363.7738126345i</v>
      </c>
      <c r="K179" s="57" t="str">
        <f t="shared" si="47"/>
        <v>0.164999831733075-0.000165385195045118i</v>
      </c>
      <c r="L179" s="57" t="str">
        <f t="shared" si="48"/>
        <v>0.00025-634.163823543722i</v>
      </c>
      <c r="M179" s="57" t="str">
        <f t="shared" si="49"/>
        <v>0.0045-222.326897578032i</v>
      </c>
      <c r="N179" s="57">
        <f t="shared" si="50"/>
        <v>89.960984362883977</v>
      </c>
      <c r="O179" s="57">
        <f t="shared" si="51"/>
        <v>90.092299617802297</v>
      </c>
      <c r="P179" s="374">
        <f t="shared" si="52"/>
        <v>90.092299617802297</v>
      </c>
      <c r="Q179" s="374">
        <f t="shared" si="53"/>
        <v>-90.039015637116023</v>
      </c>
      <c r="R179" s="12">
        <f t="shared" si="54"/>
        <v>89.960984362883977</v>
      </c>
      <c r="S179" s="57">
        <f t="shared" si="55"/>
        <v>1.6686714355267844E-3</v>
      </c>
      <c r="T179" s="12">
        <f t="shared" si="38"/>
        <v>90.092299617802297</v>
      </c>
    </row>
    <row r="180" spans="1:20">
      <c r="A180" s="57">
        <f t="shared" si="39"/>
        <v>10.524413219227768</v>
      </c>
      <c r="B180" s="12">
        <f t="shared" si="56"/>
        <v>1.6750123869817863</v>
      </c>
      <c r="C180" s="57" t="str">
        <f t="shared" si="40"/>
        <v>-21.7636139833156-31839.6061106217i</v>
      </c>
      <c r="D180" s="57" t="str">
        <f t="shared" si="41"/>
        <v>3.47812499998156-9501.71738806074i</v>
      </c>
      <c r="E180" s="57" t="str">
        <f t="shared" si="42"/>
        <v>162.469527950129-0.00705882935616454i</v>
      </c>
      <c r="F180" s="57" t="str">
        <f t="shared" si="43"/>
        <v>2.90990990990693-89167.7682091463i</v>
      </c>
      <c r="G180" s="57" t="str">
        <f t="shared" si="44"/>
        <v>0.999999999998979-1.01034366904484E-06i</v>
      </c>
      <c r="H180" s="57" t="str">
        <f t="shared" si="45"/>
        <v>72.7272824365311+0.0687672269152584i</v>
      </c>
      <c r="I180" s="57" t="str">
        <f t="shared" si="46"/>
        <v>17.895136731778-18294.2556553929i</v>
      </c>
      <c r="K180" s="57" t="str">
        <f t="shared" si="47"/>
        <v>0.164999830451818-0.000166013657477658i</v>
      </c>
      <c r="L180" s="57" t="str">
        <f t="shared" si="48"/>
        <v>0.00025-631.76312367376i</v>
      </c>
      <c r="M180" s="57" t="str">
        <f t="shared" si="49"/>
        <v>0.0045-221.485253614298i</v>
      </c>
      <c r="N180" s="57">
        <f t="shared" si="50"/>
        <v>89.960836103635856</v>
      </c>
      <c r="O180" s="57">
        <f t="shared" si="51"/>
        <v>90.059355757531705</v>
      </c>
      <c r="P180" s="374">
        <f t="shared" si="52"/>
        <v>90.059355757531705</v>
      </c>
      <c r="Q180" s="374">
        <f t="shared" si="53"/>
        <v>-90.039163896364144</v>
      </c>
      <c r="R180" s="12">
        <f t="shared" si="54"/>
        <v>89.960836103635856</v>
      </c>
      <c r="S180" s="57">
        <f t="shared" si="55"/>
        <v>1.6750123869817863E-3</v>
      </c>
      <c r="T180" s="12">
        <f t="shared" si="38"/>
        <v>90.059355757531705</v>
      </c>
    </row>
    <row r="181" spans="1:20">
      <c r="A181" s="57">
        <f t="shared" si="39"/>
        <v>10.564405989460832</v>
      </c>
      <c r="B181" s="12">
        <f t="shared" si="56"/>
        <v>1.6813774340523171</v>
      </c>
      <c r="C181" s="57" t="str">
        <f t="shared" si="40"/>
        <v>-21.7636137893883-31719.0734516875i</v>
      </c>
      <c r="D181" s="57" t="str">
        <f t="shared" si="41"/>
        <v>3.47812499998143-9465.74754744149i</v>
      </c>
      <c r="E181" s="57" t="str">
        <f t="shared" si="42"/>
        <v>162.469527881509-0.00708565282916281i</v>
      </c>
      <c r="F181" s="57" t="str">
        <f t="shared" si="43"/>
        <v>2.90990990990693-88830.2133982559i</v>
      </c>
      <c r="G181" s="57" t="str">
        <f t="shared" si="44"/>
        <v>0.999999999998971-0.0000010141829749872i</v>
      </c>
      <c r="H181" s="57" t="str">
        <f t="shared" si="45"/>
        <v>72.7272825104617+0.0690285424044001i</v>
      </c>
      <c r="I181" s="57" t="str">
        <f t="shared" si="46"/>
        <v>17.8951367391212-18225.000667161i</v>
      </c>
      <c r="K181" s="57" t="str">
        <f t="shared" si="47"/>
        <v>0.164999829160805-0.000166644508052466i</v>
      </c>
      <c r="L181" s="57" t="str">
        <f t="shared" si="48"/>
        <v>0.00025-629.371511928434i</v>
      </c>
      <c r="M181" s="57" t="str">
        <f t="shared" si="49"/>
        <v>0.0045-220.646795790295i</v>
      </c>
      <c r="N181" s="57">
        <f t="shared" si="50"/>
        <v>89.960687281004567</v>
      </c>
      <c r="O181" s="57">
        <f t="shared" si="51"/>
        <v>90.026411897007094</v>
      </c>
      <c r="P181" s="374">
        <f t="shared" si="52"/>
        <v>90.026411897007094</v>
      </c>
      <c r="Q181" s="374">
        <f t="shared" si="53"/>
        <v>-90.039312718995433</v>
      </c>
      <c r="R181" s="12">
        <f t="shared" si="54"/>
        <v>89.960687281004567</v>
      </c>
      <c r="S181" s="57">
        <f t="shared" si="55"/>
        <v>1.6813774340523171E-3</v>
      </c>
      <c r="T181" s="12">
        <f t="shared" si="38"/>
        <v>90.026411897007094</v>
      </c>
    </row>
    <row r="182" spans="1:20">
      <c r="A182" s="57">
        <f t="shared" si="39"/>
        <v>10.604550732220783</v>
      </c>
      <c r="B182" s="12">
        <f t="shared" si="56"/>
        <v>1.6877666683017158</v>
      </c>
      <c r="C182" s="57" t="str">
        <f t="shared" si="40"/>
        <v>-21.7636135939848-31598.9970822737i</v>
      </c>
      <c r="D182" s="57" t="str">
        <f t="shared" si="41"/>
        <v>3.47812499998127-9429.9138747785i</v>
      </c>
      <c r="E182" s="57" t="str">
        <f t="shared" si="42"/>
        <v>162.469527812368-0.00711257823046055i</v>
      </c>
      <c r="F182" s="57" t="str">
        <f t="shared" si="43"/>
        <v>2.90990990990688-88493.9364398067i</v>
      </c>
      <c r="G182" s="57" t="str">
        <f t="shared" si="44"/>
        <v>0.999999999998963-1.01803687029214E-06i</v>
      </c>
      <c r="H182" s="57" t="str">
        <f t="shared" si="45"/>
        <v>72.7272825849554+0.0692908508927091i</v>
      </c>
      <c r="I182" s="57" t="str">
        <f t="shared" si="46"/>
        <v>17.8951367465204-18156.007851682i</v>
      </c>
      <c r="K182" s="57" t="str">
        <f t="shared" si="47"/>
        <v>0.164999827859961-0.000167277755844313i</v>
      </c>
      <c r="L182" s="57" t="str">
        <f t="shared" si="48"/>
        <v>0.00025-626.988953903598i</v>
      </c>
      <c r="M182" s="57" t="str">
        <f t="shared" si="49"/>
        <v>0.0045-219.811512044525i</v>
      </c>
      <c r="N182" s="57">
        <f t="shared" si="50"/>
        <v>89.960537892849288</v>
      </c>
      <c r="O182" s="57">
        <f t="shared" si="51"/>
        <v>89.993468036226588</v>
      </c>
      <c r="P182" s="374">
        <f t="shared" si="52"/>
        <v>89.993468036226588</v>
      </c>
      <c r="Q182" s="374">
        <f t="shared" si="53"/>
        <v>-90.039462107150712</v>
      </c>
      <c r="R182" s="12">
        <f t="shared" si="54"/>
        <v>89.960537892849288</v>
      </c>
      <c r="S182" s="57">
        <f t="shared" si="55"/>
        <v>1.6877666683017159E-3</v>
      </c>
      <c r="T182" s="12">
        <f t="shared" si="38"/>
        <v>89.993468036226588</v>
      </c>
    </row>
    <row r="183" spans="1:20">
      <c r="A183" s="57">
        <f t="shared" si="39"/>
        <v>10.644848025003222</v>
      </c>
      <c r="B183" s="12">
        <f t="shared" si="56"/>
        <v>1.6941801816412625</v>
      </c>
      <c r="C183" s="57" t="str">
        <f t="shared" si="40"/>
        <v>-21.7636133970934-31479.3752750419i</v>
      </c>
      <c r="D183" s="57" t="str">
        <f t="shared" si="41"/>
        <v>3.47812499998115-9394.21585459251i</v>
      </c>
      <c r="E183" s="57" t="str">
        <f t="shared" si="42"/>
        <v>162.469527742701-0.00713960594737479i</v>
      </c>
      <c r="F183" s="57" t="str">
        <f t="shared" si="43"/>
        <v>2.90990990990688-88158.9324963435i</v>
      </c>
      <c r="G183" s="57" t="str">
        <f t="shared" si="44"/>
        <v>0.999999999998956-1.02190541039924E-06i</v>
      </c>
      <c r="H183" s="57" t="str">
        <f t="shared" si="45"/>
        <v>72.7272826600159+0.0695541561535834i</v>
      </c>
      <c r="I183" s="57" t="str">
        <f t="shared" si="46"/>
        <v>17.8951367539759-18087.2762164714i</v>
      </c>
      <c r="K183" s="57" t="str">
        <f t="shared" si="47"/>
        <v>0.164999826549213-0.000167913409962448i</v>
      </c>
      <c r="L183" s="57" t="str">
        <f t="shared" si="48"/>
        <v>0.00025-624.615415325366i</v>
      </c>
      <c r="M183" s="57" t="str">
        <f t="shared" si="49"/>
        <v>0.0045-218.979390361153i</v>
      </c>
      <c r="N183" s="57">
        <f t="shared" si="50"/>
        <v>89.960387937021054</v>
      </c>
      <c r="O183" s="57">
        <f t="shared" si="51"/>
        <v>89.960524175188397</v>
      </c>
      <c r="P183" s="374">
        <f t="shared" si="52"/>
        <v>89.960524175188397</v>
      </c>
      <c r="Q183" s="374">
        <f t="shared" si="53"/>
        <v>-90.039612062978946</v>
      </c>
      <c r="R183" s="12">
        <f t="shared" si="54"/>
        <v>89.960387937021054</v>
      </c>
      <c r="S183" s="57">
        <f t="shared" si="55"/>
        <v>1.6941801816412626E-3</v>
      </c>
      <c r="T183" s="12">
        <f t="shared" si="38"/>
        <v>89.960524175188397</v>
      </c>
    </row>
    <row r="184" spans="1:20">
      <c r="A184" s="57">
        <f t="shared" si="39"/>
        <v>10.685298447498235</v>
      </c>
      <c r="B184" s="12">
        <f t="shared" si="56"/>
        <v>1.7006180663314994</v>
      </c>
      <c r="C184" s="57" t="str">
        <f t="shared" si="40"/>
        <v>-21.7636131987024-31360.2063091915i</v>
      </c>
      <c r="D184" s="57" t="str">
        <f t="shared" si="41"/>
        <v>3.47812499998101-9358.65297335545i</v>
      </c>
      <c r="E184" s="57" t="str">
        <f t="shared" si="42"/>
        <v>162.469527672502-0.00716673636869189i</v>
      </c>
      <c r="F184" s="57" t="str">
        <f t="shared" si="43"/>
        <v>2.90990990990686-87825.196748721i</v>
      </c>
      <c r="G184" s="57" t="str">
        <f t="shared" si="44"/>
        <v>0.999999999998948-1.02578865095875E-06i</v>
      </c>
      <c r="H184" s="57" t="str">
        <f t="shared" si="45"/>
        <v>72.7272827356481+0.0698184619747639i</v>
      </c>
      <c r="I184" s="57" t="str">
        <f t="shared" si="46"/>
        <v>17.8951367614881-18018.8047728016i</v>
      </c>
      <c r="K184" s="57" t="str">
        <f t="shared" si="47"/>
        <v>0.164999825228484-0.000168551479550737i</v>
      </c>
      <c r="L184" s="57" t="str">
        <f t="shared" si="48"/>
        <v>0.00025-622.250862049577i</v>
      </c>
      <c r="M184" s="57" t="str">
        <f t="shared" si="49"/>
        <v>0.0045-218.150418769828i</v>
      </c>
      <c r="N184" s="57">
        <f t="shared" si="50"/>
        <v>89.960237411362684</v>
      </c>
      <c r="O184" s="57">
        <f t="shared" si="51"/>
        <v>89.927580313890317</v>
      </c>
      <c r="P184" s="374">
        <f t="shared" si="52"/>
        <v>89.927580313890317</v>
      </c>
      <c r="Q184" s="374">
        <f t="shared" si="53"/>
        <v>-90.039762588637316</v>
      </c>
      <c r="R184" s="12">
        <f t="shared" si="54"/>
        <v>89.960237411362684</v>
      </c>
      <c r="S184" s="57">
        <f t="shared" si="55"/>
        <v>1.7006180663314994E-3</v>
      </c>
      <c r="T184" s="12">
        <f t="shared" si="38"/>
        <v>89.927580313890317</v>
      </c>
    </row>
    <row r="185" spans="1:20">
      <c r="A185" s="57">
        <f t="shared" si="39"/>
        <v>10.725902581598728</v>
      </c>
      <c r="B185" s="12">
        <f t="shared" si="56"/>
        <v>1.707080414983559</v>
      </c>
      <c r="C185" s="57" t="str">
        <f t="shared" si="40"/>
        <v>-21.7636129988013-31241.4884704374i</v>
      </c>
      <c r="D185" s="57" t="str">
        <f t="shared" si="41"/>
        <v>3.47812499998087-9323.22471948331i</v>
      </c>
      <c r="E185" s="57" t="str">
        <f t="shared" si="42"/>
        <v>162.46952760177-0.00719396988468108i</v>
      </c>
      <c r="F185" s="57" t="str">
        <f t="shared" si="43"/>
        <v>2.90990990990683-87492.7243960388i</v>
      </c>
      <c r="G185" s="57" t="str">
        <f t="shared" si="44"/>
        <v>0.99999999999894-1.02968664783239E-06i</v>
      </c>
      <c r="H185" s="57" t="str">
        <f t="shared" si="45"/>
        <v>72.7272828118564+0.0700837721583834i</v>
      </c>
      <c r="I185" s="57" t="str">
        <f t="shared" si="46"/>
        <v>17.8951367690576-17950.5925356877i</v>
      </c>
      <c r="K185" s="57" t="str">
        <f t="shared" si="47"/>
        <v>0.164999823897698-0.00016919197378779i</v>
      </c>
      <c r="L185" s="57" t="str">
        <f t="shared" si="48"/>
        <v>0.00025-619.895260061342i</v>
      </c>
      <c r="M185" s="57" t="str">
        <f t="shared" si="49"/>
        <v>0.0045-217.324585345515i</v>
      </c>
      <c r="N185" s="57">
        <f t="shared" si="50"/>
        <v>89.960086313708899</v>
      </c>
      <c r="O185" s="57">
        <f t="shared" si="51"/>
        <v>89.894636452330516</v>
      </c>
      <c r="P185" s="374">
        <f t="shared" si="52"/>
        <v>89.894636452330516</v>
      </c>
      <c r="Q185" s="374">
        <f t="shared" si="53"/>
        <v>-90.039913686291101</v>
      </c>
      <c r="R185" s="12">
        <f t="shared" si="54"/>
        <v>89.960086313708899</v>
      </c>
      <c r="S185" s="57">
        <f t="shared" si="55"/>
        <v>1.7070804149835589E-3</v>
      </c>
      <c r="T185" s="12">
        <f t="shared" si="38"/>
        <v>89.894636452330516</v>
      </c>
    </row>
    <row r="186" spans="1:20">
      <c r="A186" s="57">
        <f t="shared" si="39"/>
        <v>10.766661011408805</v>
      </c>
      <c r="B186" s="12">
        <f t="shared" si="56"/>
        <v>1.7135673205604967</v>
      </c>
      <c r="C186" s="57" t="str">
        <f t="shared" si="40"/>
        <v>-21.7636127973777-31123.2200509831i</v>
      </c>
      <c r="D186" s="57" t="str">
        <f t="shared" si="41"/>
        <v>3.47812499998071-9287.93058332877i</v>
      </c>
      <c r="E186" s="57" t="str">
        <f t="shared" si="42"/>
        <v>162.469527530498-0.00722130688709018i</v>
      </c>
      <c r="F186" s="57" t="str">
        <f t="shared" si="43"/>
        <v>2.9099099099068-87161.5106555702i</v>
      </c>
      <c r="G186" s="57" t="str">
        <f t="shared" si="44"/>
        <v>0.999999999998932-1.03359945709415E-06i</v>
      </c>
      <c r="H186" s="57" t="str">
        <f t="shared" si="45"/>
        <v>72.7272828886449+0.0703500905210223i</v>
      </c>
      <c r="I186" s="57" t="str">
        <f t="shared" si="46"/>
        <v>17.8951367766847-17882.6385238739i</v>
      </c>
      <c r="K186" s="57" t="str">
        <f t="shared" si="47"/>
        <v>0.164999822556779-0.000169834901887091i</v>
      </c>
      <c r="L186" s="57" t="str">
        <f t="shared" si="48"/>
        <v>0.00025-617.54857547454i</v>
      </c>
      <c r="M186" s="57" t="str">
        <f t="shared" si="49"/>
        <v>0.0045-216.501878208323i</v>
      </c>
      <c r="N186" s="57">
        <f t="shared" si="50"/>
        <v>89.95993464188615</v>
      </c>
      <c r="O186" s="57">
        <f t="shared" si="51"/>
        <v>89.861692590506863</v>
      </c>
      <c r="P186" s="374">
        <f t="shared" si="52"/>
        <v>89.861692590506863</v>
      </c>
      <c r="Q186" s="374">
        <f t="shared" si="53"/>
        <v>-90.04006535811385</v>
      </c>
      <c r="R186" s="12">
        <f t="shared" si="54"/>
        <v>89.95993464188615</v>
      </c>
      <c r="S186" s="57">
        <f t="shared" si="55"/>
        <v>1.7135673205604966E-3</v>
      </c>
      <c r="T186" s="12">
        <f t="shared" si="38"/>
        <v>89.861692590506863</v>
      </c>
    </row>
    <row r="187" spans="1:20">
      <c r="A187" s="57">
        <f t="shared" si="39"/>
        <v>10.807574323252158</v>
      </c>
      <c r="B187" s="12">
        <f t="shared" si="56"/>
        <v>1.7200788763786266</v>
      </c>
      <c r="C187" s="57" t="str">
        <f t="shared" si="40"/>
        <v>-21.7636125944204-31005.3993494982i</v>
      </c>
      <c r="D187" s="57" t="str">
        <f t="shared" si="41"/>
        <v>3.47812499998055-9252.77005717385i</v>
      </c>
      <c r="E187" s="57" t="str">
        <f t="shared" si="42"/>
        <v>162.469527458684-0.00724874776915662i</v>
      </c>
      <c r="F187" s="57" t="str">
        <f t="shared" si="43"/>
        <v>2.90990990990677-86831.5507626945i</v>
      </c>
      <c r="G187" s="57" t="str">
        <f t="shared" si="44"/>
        <v>0.999999999998924-1.03752713503109E-06i</v>
      </c>
      <c r="H187" s="57" t="str">
        <f t="shared" si="45"/>
        <v>72.7272829660179+0.0706174208937645i</v>
      </c>
      <c r="I187" s="57" t="str">
        <f t="shared" si="46"/>
        <v>17.8951367843698-17814.9417598188i</v>
      </c>
      <c r="K187" s="57" t="str">
        <f t="shared" si="47"/>
        <v>0.16499982120565-0.000170480273097137i</v>
      </c>
      <c r="L187" s="57" t="str">
        <f t="shared" si="48"/>
        <v>0.00025-615.210774531322i</v>
      </c>
      <c r="M187" s="57" t="str">
        <f t="shared" si="49"/>
        <v>0.0045-215.682285523334i</v>
      </c>
      <c r="N187" s="57">
        <f t="shared" si="50"/>
        <v>89.959782393712558</v>
      </c>
      <c r="O187" s="57">
        <f t="shared" si="51"/>
        <v>89.82874872841748</v>
      </c>
      <c r="P187" s="374">
        <f t="shared" si="52"/>
        <v>89.82874872841748</v>
      </c>
      <c r="Q187" s="374">
        <f t="shared" si="53"/>
        <v>-90.040217606287442</v>
      </c>
      <c r="R187" s="12">
        <f t="shared" si="54"/>
        <v>89.959782393712558</v>
      </c>
      <c r="S187" s="57">
        <f t="shared" si="55"/>
        <v>1.7200788763786265E-3</v>
      </c>
      <c r="T187" s="12">
        <f t="shared" si="38"/>
        <v>89.82874872841748</v>
      </c>
    </row>
    <row r="188" spans="1:20">
      <c r="A188" s="57">
        <f t="shared" si="39"/>
        <v>10.848643105680516</v>
      </c>
      <c r="B188" s="12">
        <f t="shared" si="56"/>
        <v>1.7266151761088653</v>
      </c>
      <c r="C188" s="57" t="str">
        <f t="shared" si="40"/>
        <v>-21.7636123899172-30888.0246710921i</v>
      </c>
      <c r="D188" s="57" t="str">
        <f t="shared" si="41"/>
        <v>3.47812499998042-9217.74263522266i</v>
      </c>
      <c r="E188" s="57" t="str">
        <f t="shared" si="42"/>
        <v>162.469527386322-0.00727629292561063i</v>
      </c>
      <c r="F188" s="57" t="str">
        <f t="shared" si="43"/>
        <v>2.90990990990676-86502.8399708288i</v>
      </c>
      <c r="G188" s="57" t="str">
        <f t="shared" si="44"/>
        <v>0.999999999998915-0.0000010414697381442i</v>
      </c>
      <c r="H188" s="57" t="str">
        <f t="shared" si="45"/>
        <v>72.7272830439805+0.0708857671222524i</v>
      </c>
      <c r="I188" s="57" t="str">
        <f t="shared" si="46"/>
        <v>17.8951367921136-17747.5012696822i</v>
      </c>
      <c r="K188" s="57" t="str">
        <f t="shared" si="47"/>
        <v>0.164999819844232-0.000171128096701563i</v>
      </c>
      <c r="L188" s="57" t="str">
        <f t="shared" si="48"/>
        <v>0.00025-612.881823601634i</v>
      </c>
      <c r="M188" s="57" t="str">
        <f t="shared" si="49"/>
        <v>0.0045-214.865795500433i</v>
      </c>
      <c r="N188" s="57">
        <f t="shared" si="50"/>
        <v>89.959629566998075</v>
      </c>
      <c r="O188" s="57">
        <f t="shared" si="51"/>
        <v>89.795804866060266</v>
      </c>
      <c r="P188" s="374">
        <f t="shared" si="52"/>
        <v>89.795804866060266</v>
      </c>
      <c r="Q188" s="374">
        <f t="shared" si="53"/>
        <v>-90.040370433001925</v>
      </c>
      <c r="R188" s="12">
        <f t="shared" si="54"/>
        <v>89.959629566998075</v>
      </c>
      <c r="S188" s="57">
        <f t="shared" si="55"/>
        <v>1.7266151761088653E-3</v>
      </c>
      <c r="T188" s="12">
        <f t="shared" si="38"/>
        <v>89.795804866060266</v>
      </c>
    </row>
    <row r="189" spans="1:20">
      <c r="A189" s="57">
        <f t="shared" si="39"/>
        <v>10.889867949482102</v>
      </c>
      <c r="B189" s="12">
        <f t="shared" si="56"/>
        <v>1.7331763137780789</v>
      </c>
      <c r="C189" s="57" t="str">
        <f t="shared" si="40"/>
        <v>-21.7636121838575-30771.0943272909i</v>
      </c>
      <c r="D189" s="57" t="str">
        <f t="shared" si="41"/>
        <v>3.47812499998027-9182.84781359385i</v>
      </c>
      <c r="E189" s="57" t="str">
        <f t="shared" si="42"/>
        <v>162.46952731341-0.0073039427526876i</v>
      </c>
      <c r="F189" s="57" t="str">
        <f t="shared" si="43"/>
        <v>2.90990990990673-86175.3735513566i</v>
      </c>
      <c r="G189" s="57" t="str">
        <f t="shared" si="44"/>
        <v>0.999999999998907-1.04542732314914E-06i</v>
      </c>
      <c r="H189" s="57" t="str">
        <f t="shared" si="45"/>
        <v>72.7272831225366+0.0711551330667415i</v>
      </c>
      <c r="I189" s="57" t="str">
        <f t="shared" si="46"/>
        <v>17.8951367999163-17680.3160833094i</v>
      </c>
      <c r="K189" s="57" t="str">
        <f t="shared" si="47"/>
        <v>0.164999818472448-0.000171778382019285i</v>
      </c>
      <c r="L189" s="57" t="str">
        <f t="shared" si="48"/>
        <v>0.00025-610.561689182739i</v>
      </c>
      <c r="M189" s="57" t="str">
        <f t="shared" si="49"/>
        <v>0.0045-214.052396394135i</v>
      </c>
      <c r="N189" s="57">
        <f t="shared" si="50"/>
        <v>89.959476159544209</v>
      </c>
      <c r="O189" s="57">
        <f t="shared" si="51"/>
        <v>89.762861003433287</v>
      </c>
      <c r="P189" s="374">
        <f t="shared" si="52"/>
        <v>89.762861003433287</v>
      </c>
      <c r="Q189" s="374">
        <f t="shared" si="53"/>
        <v>-90.040523840455791</v>
      </c>
      <c r="R189" s="12">
        <f t="shared" si="54"/>
        <v>89.959476159544209</v>
      </c>
      <c r="S189" s="57">
        <f t="shared" si="55"/>
        <v>1.7331763137780789E-3</v>
      </c>
      <c r="T189" s="12">
        <f t="shared" si="38"/>
        <v>89.762861003433287</v>
      </c>
    </row>
    <row r="190" spans="1:20">
      <c r="A190" s="57">
        <f t="shared" si="39"/>
        <v>10.931249447690135</v>
      </c>
      <c r="B190" s="12">
        <f t="shared" si="56"/>
        <v>1.7397623837704357</v>
      </c>
      <c r="C190" s="57" t="str">
        <f t="shared" si="40"/>
        <v>-21.7636119762287-30654.6066360126i</v>
      </c>
      <c r="D190" s="57" t="str">
        <f t="shared" si="41"/>
        <v>3.47812499998013-9148.08509031377i</v>
      </c>
      <c r="E190" s="57" t="str">
        <f t="shared" si="42"/>
        <v>162.469527239943-0.00733169764812308i</v>
      </c>
      <c r="F190" s="57" t="str">
        <f t="shared" si="43"/>
        <v>2.90990990990671-85849.1467935645i</v>
      </c>
      <c r="G190" s="57" t="str">
        <f t="shared" si="44"/>
        <v>0.999999999998899-1.04939994697709E-06i</v>
      </c>
      <c r="H190" s="57" t="str">
        <f t="shared" si="45"/>
        <v>72.7272832016903+0.071425522602155i</v>
      </c>
      <c r="I190" s="57" t="str">
        <f t="shared" si="46"/>
        <v>17.8951368077782-17613.3852342191i</v>
      </c>
      <c r="K190" s="57" t="str">
        <f t="shared" si="47"/>
        <v>0.16499981709022-0.000172431138404624i</v>
      </c>
      <c r="L190" s="57" t="str">
        <f t="shared" si="48"/>
        <v>0.00025-608.250337898723i</v>
      </c>
      <c r="M190" s="57" t="str">
        <f t="shared" si="49"/>
        <v>0.0045-213.242076503422i</v>
      </c>
      <c r="N190" s="57">
        <f t="shared" si="50"/>
        <v>89.959322169144258</v>
      </c>
      <c r="O190" s="57">
        <f t="shared" si="51"/>
        <v>89.729917140534511</v>
      </c>
      <c r="P190" s="374">
        <f t="shared" si="52"/>
        <v>89.729917140534511</v>
      </c>
      <c r="Q190" s="374">
        <f t="shared" si="53"/>
        <v>-90.040677830855742</v>
      </c>
      <c r="R190" s="12">
        <f t="shared" si="54"/>
        <v>89.959322169144258</v>
      </c>
      <c r="S190" s="57">
        <f t="shared" si="55"/>
        <v>1.7397623837704357E-3</v>
      </c>
      <c r="T190" s="12">
        <f t="shared" si="38"/>
        <v>89.729917140534511</v>
      </c>
    </row>
    <row r="191" spans="1:20">
      <c r="A191" s="57">
        <f t="shared" si="39"/>
        <v>10.972788195591358</v>
      </c>
      <c r="B191" s="12">
        <f t="shared" si="56"/>
        <v>1.7463734808287634</v>
      </c>
      <c r="C191" s="57" t="str">
        <f t="shared" si="40"/>
        <v>-21.763611767019-30538.5599215415i</v>
      </c>
      <c r="D191" s="57" t="str">
        <f t="shared" si="41"/>
        <v>3.47812499997995-9113.45396530886i</v>
      </c>
      <c r="E191" s="57" t="str">
        <f t="shared" si="42"/>
        <v>162.469527165917-0.00735955801116611i</v>
      </c>
      <c r="F191" s="57" t="str">
        <f t="shared" si="43"/>
        <v>2.90990990990667-85524.1550045698i</v>
      </c>
      <c r="G191" s="57" t="str">
        <f t="shared" si="44"/>
        <v>0.99999999999889-0.0000010533876667756i</v>
      </c>
      <c r="H191" s="57" t="str">
        <f t="shared" si="45"/>
        <v>72.7272832814475+0.0716969396181456i</v>
      </c>
      <c r="I191" s="57" t="str">
        <f t="shared" si="46"/>
        <v>17.8951368157002-17546.7077595886i</v>
      </c>
      <c r="K191" s="57" t="str">
        <f t="shared" si="47"/>
        <v>0.164999815697465-0.000173086375247447i</v>
      </c>
      <c r="L191" s="57" t="str">
        <f t="shared" si="48"/>
        <v>0.00025-605.947736500024i</v>
      </c>
      <c r="M191" s="57" t="str">
        <f t="shared" si="49"/>
        <v>0.0045-212.43482417157i</v>
      </c>
      <c r="N191" s="57">
        <f t="shared" si="50"/>
        <v>89.95916759358299</v>
      </c>
      <c r="O191" s="57">
        <f t="shared" si="51"/>
        <v>89.696973277361579</v>
      </c>
      <c r="P191" s="374">
        <f t="shared" si="52"/>
        <v>89.696973277361579</v>
      </c>
      <c r="Q191" s="374">
        <f t="shared" si="53"/>
        <v>-90.04083240641701</v>
      </c>
      <c r="R191" s="12">
        <f t="shared" si="54"/>
        <v>89.95916759358299</v>
      </c>
      <c r="S191" s="57">
        <f t="shared" si="55"/>
        <v>1.7463734808287634E-3</v>
      </c>
      <c r="T191" s="12">
        <f t="shared" si="38"/>
        <v>89.696973277361579</v>
      </c>
    </row>
    <row r="192" spans="1:20">
      <c r="A192" s="57">
        <f t="shared" si="39"/>
        <v>11.014484790734604</v>
      </c>
      <c r="B192" s="12">
        <f t="shared" si="56"/>
        <v>1.7530097000559128</v>
      </c>
      <c r="C192" s="57" t="str">
        <f t="shared" si="40"/>
        <v>-21.763611556216-30422.952514508i</v>
      </c>
      <c r="D192" s="57" t="str">
        <f t="shared" si="41"/>
        <v>3.47812499997981-9078.95394039895i</v>
      </c>
      <c r="E192" s="57" t="str">
        <f t="shared" si="42"/>
        <v>162.469527091327-0.00738752424257939i</v>
      </c>
      <c r="F192" s="57" t="str">
        <f t="shared" si="43"/>
        <v>2.90990990990666-85200.3935092583i</v>
      </c>
      <c r="G192" s="57" t="str">
        <f t="shared" si="44"/>
        <v>0.999999999998882-1.05739053990934E-06i</v>
      </c>
      <c r="H192" s="57" t="str">
        <f t="shared" si="45"/>
        <v>72.7272833618117+0.0719693880191405i</v>
      </c>
      <c r="I192" s="57" t="str">
        <f t="shared" si="46"/>
        <v>17.8951368236825-17480.2827002403i</v>
      </c>
      <c r="K192" s="57" t="str">
        <f t="shared" si="47"/>
        <v>0.164999814294106-0.000173744101973301i</v>
      </c>
      <c r="L192" s="57" t="str">
        <f t="shared" si="48"/>
        <v>0.00025-603.653851862947i</v>
      </c>
      <c r="M192" s="57" t="str">
        <f t="shared" si="49"/>
        <v>0.0045-211.630627785983i</v>
      </c>
      <c r="N192" s="57">
        <f t="shared" si="50"/>
        <v>89.959012430636804</v>
      </c>
      <c r="O192" s="57">
        <f t="shared" si="51"/>
        <v>89.664029413912786</v>
      </c>
      <c r="P192" s="374">
        <f t="shared" si="52"/>
        <v>89.664029413912786</v>
      </c>
      <c r="Q192" s="374">
        <f t="shared" si="53"/>
        <v>-90.040987569363196</v>
      </c>
      <c r="R192" s="12">
        <f t="shared" si="54"/>
        <v>89.959012430636804</v>
      </c>
      <c r="S192" s="57">
        <f t="shared" si="55"/>
        <v>1.7530097000559128E-3</v>
      </c>
      <c r="T192" s="12">
        <f t="shared" si="38"/>
        <v>89.664029413912786</v>
      </c>
    </row>
    <row r="193" spans="1:20">
      <c r="A193" s="57">
        <f t="shared" si="39"/>
        <v>11.056339832939397</v>
      </c>
      <c r="B193" s="12">
        <f t="shared" si="56"/>
        <v>1.7596711369161253</v>
      </c>
      <c r="C193" s="57" t="str">
        <f t="shared" si="40"/>
        <v>-21.7636113438081-30307.7827518602i</v>
      </c>
      <c r="D193" s="57" t="str">
        <f t="shared" si="41"/>
        <v>3.47812499997966-9044.58451928946i</v>
      </c>
      <c r="E193" s="57" t="str">
        <f t="shared" si="42"/>
        <v>162.469527016169-0.00741559674465448i</v>
      </c>
      <c r="F193" s="57" t="str">
        <f t="shared" si="43"/>
        <v>2.90990990990663-84877.8576502109i</v>
      </c>
      <c r="G193" s="57" t="str">
        <f t="shared" si="44"/>
        <v>0.999999999998873-1.06140862396098E-06i</v>
      </c>
      <c r="H193" s="57" t="str">
        <f t="shared" si="45"/>
        <v>72.7272834427874+0.0722428717244075i</v>
      </c>
      <c r="I193" s="57" t="str">
        <f t="shared" si="46"/>
        <v>17.8951368317254-17414.1091006269i</v>
      </c>
      <c r="K193" s="57" t="str">
        <f t="shared" si="47"/>
        <v>0.164999812880062-0.000174404328043548i</v>
      </c>
      <c r="L193" s="57" t="str">
        <f t="shared" si="48"/>
        <v>0.00025-601.368650989184i</v>
      </c>
      <c r="M193" s="57" t="str">
        <f t="shared" si="49"/>
        <v>0.0045-210.829475778027i</v>
      </c>
      <c r="N193" s="57">
        <f t="shared" si="50"/>
        <v>89.958856678073701</v>
      </c>
      <c r="O193" s="57">
        <f t="shared" si="51"/>
        <v>89.631085550185858</v>
      </c>
      <c r="P193" s="374">
        <f t="shared" si="52"/>
        <v>89.631085550185858</v>
      </c>
      <c r="Q193" s="374">
        <f t="shared" si="53"/>
        <v>-90.041143321926299</v>
      </c>
      <c r="R193" s="12">
        <f t="shared" si="54"/>
        <v>89.958856678073701</v>
      </c>
      <c r="S193" s="57">
        <f t="shared" si="55"/>
        <v>1.7596711369161253E-3</v>
      </c>
      <c r="T193" s="12">
        <f t="shared" si="38"/>
        <v>89.631085550185858</v>
      </c>
    </row>
    <row r="194" spans="1:20">
      <c r="A194" s="57">
        <f t="shared" si="39"/>
        <v>11.098353924304567</v>
      </c>
      <c r="B194" s="12">
        <f t="shared" si="56"/>
        <v>1.7663578872364067</v>
      </c>
      <c r="C194" s="57" t="str">
        <f t="shared" si="40"/>
        <v>-21.7636111297827-30193.0489768419i</v>
      </c>
      <c r="D194" s="57" t="str">
        <f t="shared" si="41"/>
        <v>3.47812499997949-9010.34520756474i</v>
      </c>
      <c r="E194" s="57" t="str">
        <f t="shared" si="42"/>
        <v>162.469526940438-0.0074437759212068i</v>
      </c>
      <c r="F194" s="57" t="str">
        <f t="shared" si="43"/>
        <v>2.9099099099066-84556.5427876411i</v>
      </c>
      <c r="G194" s="57" t="str">
        <f t="shared" si="44"/>
        <v>0.999999999998865-1.06544197673203E-06i</v>
      </c>
      <c r="H194" s="57" t="str">
        <f t="shared" si="45"/>
        <v>72.7272835243801+0.0725173946681071i</v>
      </c>
      <c r="I194" s="57" t="str">
        <f t="shared" si="46"/>
        <v>17.8951368398297-17348.1860088194i</v>
      </c>
      <c r="K194" s="57" t="str">
        <f t="shared" si="47"/>
        <v>0.16499981145525-0.000175067062955499i</v>
      </c>
      <c r="L194" s="57" t="str">
        <f t="shared" si="48"/>
        <v>0.00025-599.092101005364i</v>
      </c>
      <c r="M194" s="57" t="str">
        <f t="shared" si="49"/>
        <v>0.0045-210.03135662286i</v>
      </c>
      <c r="N194" s="57">
        <f t="shared" si="50"/>
        <v>89.958700333653169</v>
      </c>
      <c r="O194" s="57">
        <f t="shared" si="51"/>
        <v>89.59814168617855</v>
      </c>
      <c r="P194" s="374">
        <f t="shared" si="52"/>
        <v>89.59814168617855</v>
      </c>
      <c r="Q194" s="374">
        <f t="shared" si="53"/>
        <v>-90.041299666346831</v>
      </c>
      <c r="R194" s="12">
        <f t="shared" si="54"/>
        <v>89.958700333653169</v>
      </c>
      <c r="S194" s="57">
        <f t="shared" si="55"/>
        <v>1.7663578872364068E-3</v>
      </c>
      <c r="T194" s="12">
        <f t="shared" si="38"/>
        <v>89.59814168617855</v>
      </c>
    </row>
    <row r="195" spans="1:20">
      <c r="A195" s="57">
        <f t="shared" si="39"/>
        <v>11.140527669216924</v>
      </c>
      <c r="B195" s="12">
        <f t="shared" si="56"/>
        <v>1.7730700472079051</v>
      </c>
      <c r="C195" s="57" t="str">
        <f t="shared" si="40"/>
        <v>-21.7636109141277-30078.74953897i</v>
      </c>
      <c r="D195" s="57" t="str">
        <f t="shared" si="41"/>
        <v>3.47812499997935-8976.2355126809i</v>
      </c>
      <c r="E195" s="57" t="str">
        <f t="shared" si="42"/>
        <v>162.469526864131-0.00747206217758767i</v>
      </c>
      <c r="F195" s="57" t="str">
        <f t="shared" si="43"/>
        <v>2.90990990990659-84236.4442993277i</v>
      </c>
      <c r="G195" s="57" t="str">
        <f t="shared" si="44"/>
        <v>0.999999999998856-0.0000010694906562436i</v>
      </c>
      <c r="H195" s="57" t="str">
        <f t="shared" si="45"/>
        <v>72.727283606594+0.072792960799349i</v>
      </c>
      <c r="I195" s="57" t="str">
        <f t="shared" si="46"/>
        <v>17.8951368479957-17282.5124764919i</v>
      </c>
      <c r="K195" s="57" t="str">
        <f t="shared" si="47"/>
        <v>0.164999810019589-0.000175732316242554i</v>
      </c>
      <c r="L195" s="57" t="str">
        <f t="shared" si="48"/>
        <v>0.00025-596.824169162546i</v>
      </c>
      <c r="M195" s="57" t="str">
        <f t="shared" si="49"/>
        <v>0.0045-209.236258839271i</v>
      </c>
      <c r="N195" s="57">
        <f t="shared" si="50"/>
        <v>89.958543395126156</v>
      </c>
      <c r="O195" s="57">
        <f t="shared" si="51"/>
        <v>89.56519782188893</v>
      </c>
      <c r="P195" s="374">
        <f t="shared" si="52"/>
        <v>89.56519782188893</v>
      </c>
      <c r="Q195" s="374">
        <f t="shared" si="53"/>
        <v>-90.041456604873844</v>
      </c>
      <c r="R195" s="12">
        <f t="shared" si="54"/>
        <v>89.958543395126156</v>
      </c>
      <c r="S195" s="57">
        <f t="shared" si="55"/>
        <v>1.773070047207905E-3</v>
      </c>
      <c r="T195" s="12">
        <f t="shared" si="38"/>
        <v>89.56519782188893</v>
      </c>
    </row>
    <row r="196" spans="1:20">
      <c r="A196" s="57">
        <f t="shared" si="39"/>
        <v>11.182861674359948</v>
      </c>
      <c r="B196" s="12">
        <f t="shared" si="56"/>
        <v>1.7798077133872952</v>
      </c>
      <c r="C196" s="57" t="str">
        <f t="shared" si="40"/>
        <v>-21.7636106968305-29964.8827940083i</v>
      </c>
      <c r="D196" s="57" t="str">
        <f t="shared" si="41"/>
        <v>3.4781249999792-8942.25494395841i</v>
      </c>
      <c r="E196" s="57" t="str">
        <f t="shared" si="42"/>
        <v>162.469526787243-0.0075004559206881i</v>
      </c>
      <c r="F196" s="57" t="str">
        <f t="shared" si="43"/>
        <v>2.90990990990657-83917.5575805455i</v>
      </c>
      <c r="G196" s="57" t="str">
        <f t="shared" si="44"/>
        <v>0.999999999998848-1.07355472073732E-06i</v>
      </c>
      <c r="H196" s="57" t="str">
        <f t="shared" si="45"/>
        <v>72.7272836894341+0.0730695740822504i</v>
      </c>
      <c r="I196" s="57" t="str">
        <f t="shared" si="46"/>
        <v>17.8951368562239-17217.0875589086i</v>
      </c>
      <c r="K196" s="57" t="str">
        <f t="shared" si="47"/>
        <v>0.164999808572996-0.000176400097474338i</v>
      </c>
      <c r="L196" s="57" t="str">
        <f t="shared" si="48"/>
        <v>0.00025-594.564822835771i</v>
      </c>
      <c r="M196" s="57" t="str">
        <f t="shared" si="49"/>
        <v>0.0045-208.444170989511i</v>
      </c>
      <c r="N196" s="57">
        <f t="shared" si="50"/>
        <v>89.958385860235083</v>
      </c>
      <c r="O196" s="57">
        <f t="shared" si="51"/>
        <v>89.532253957314765</v>
      </c>
      <c r="P196" s="374">
        <f t="shared" si="52"/>
        <v>89.532253957314765</v>
      </c>
      <c r="Q196" s="374">
        <f t="shared" si="53"/>
        <v>-90.041614139764917</v>
      </c>
      <c r="R196" s="12">
        <f t="shared" si="54"/>
        <v>89.958385860235083</v>
      </c>
      <c r="S196" s="57">
        <f t="shared" si="55"/>
        <v>1.7798077133872952E-3</v>
      </c>
      <c r="T196" s="12">
        <f t="shared" si="38"/>
        <v>89.532253957314765</v>
      </c>
    </row>
    <row r="197" spans="1:20">
      <c r="A197" s="57">
        <f t="shared" si="39"/>
        <v>11.225356548722516</v>
      </c>
      <c r="B197" s="12">
        <f t="shared" si="56"/>
        <v>1.7865709826981668</v>
      </c>
      <c r="C197" s="57" t="str">
        <f t="shared" si="40"/>
        <v>-21.7636104778792-29851.4471039455i</v>
      </c>
      <c r="D197" s="57" t="str">
        <f t="shared" si="41"/>
        <v>3.47812499997903-8908.40301257539i</v>
      </c>
      <c r="E197" s="57" t="str">
        <f t="shared" si="42"/>
        <v>162.46952670977-0.00752895755894776i</v>
      </c>
      <c r="F197" s="57" t="str">
        <f t="shared" si="43"/>
        <v>2.90990990990653-83599.8780440019i</v>
      </c>
      <c r="G197" s="57" t="str">
        <f t="shared" si="44"/>
        <v>0.999999999998839-1.07763422867611E-06i</v>
      </c>
      <c r="H197" s="57" t="str">
        <f t="shared" si="45"/>
        <v>72.727283772905+0.0733472384959921i</v>
      </c>
      <c r="I197" s="57" t="str">
        <f t="shared" si="46"/>
        <v>17.8951368645149-17151.9103149099i</v>
      </c>
      <c r="K197" s="57" t="str">
        <f t="shared" si="47"/>
        <v>0.164999807115388-0.000177070416256838i</v>
      </c>
      <c r="L197" s="57" t="str">
        <f t="shared" si="48"/>
        <v>0.00025-592.314029523581i</v>
      </c>
      <c r="M197" s="57" t="str">
        <f t="shared" si="49"/>
        <v>0.0045-207.65508167913i</v>
      </c>
      <c r="N197" s="57">
        <f t="shared" si="50"/>
        <v>89.958227726713787</v>
      </c>
      <c r="O197" s="57">
        <f t="shared" si="51"/>
        <v>89.499310092453868</v>
      </c>
      <c r="P197" s="374">
        <f t="shared" si="52"/>
        <v>89.499310092453868</v>
      </c>
      <c r="Q197" s="374">
        <f t="shared" si="53"/>
        <v>-90.041772273286213</v>
      </c>
      <c r="R197" s="12">
        <f t="shared" si="54"/>
        <v>89.958227726713787</v>
      </c>
      <c r="S197" s="57">
        <f t="shared" si="55"/>
        <v>1.7865709826981669E-3</v>
      </c>
      <c r="T197" s="12">
        <f t="shared" si="38"/>
        <v>89.499310092453868</v>
      </c>
    </row>
    <row r="198" spans="1:20">
      <c r="A198" s="57">
        <f t="shared" si="39"/>
        <v>11.268012903607662</v>
      </c>
      <c r="B198" s="12">
        <f t="shared" si="56"/>
        <v>1.79335995243242</v>
      </c>
      <c r="C198" s="57" t="str">
        <f t="shared" si="40"/>
        <v>-21.7636102572597-29738.4408369708i</v>
      </c>
      <c r="D198" s="57" t="str">
        <f t="shared" si="41"/>
        <v>3.47812499997886-8874.67923156045i</v>
      </c>
      <c r="E198" s="57" t="str">
        <f t="shared" si="42"/>
        <v>162.469526631705-0.00755756750235237i</v>
      </c>
      <c r="F198" s="57" t="str">
        <f t="shared" si="43"/>
        <v>2.9099099099065-83283.4011197702i</v>
      </c>
      <c r="G198" s="57" t="str">
        <f t="shared" si="44"/>
        <v>0.99999999999883-1.08172923874507E-06i</v>
      </c>
      <c r="H198" s="57" t="str">
        <f t="shared" si="45"/>
        <v>72.727283857011+0.0736259580348736i</v>
      </c>
      <c r="I198" s="57" t="str">
        <f t="shared" si="46"/>
        <v>17.8951368728686-17086.9798068993i</v>
      </c>
      <c r="K198" s="57" t="str">
        <f t="shared" si="47"/>
        <v>0.164999805646682-0.00017774328223254i</v>
      </c>
      <c r="L198" s="57" t="str">
        <f t="shared" si="48"/>
        <v>0.00025-590.071756847562i</v>
      </c>
      <c r="M198" s="57" t="str">
        <f t="shared" si="49"/>
        <v>0.0045-206.868979556814i</v>
      </c>
      <c r="N198" s="57">
        <f t="shared" si="50"/>
        <v>89.958068992287522</v>
      </c>
      <c r="O198" s="57">
        <f t="shared" si="51"/>
        <v>89.466366227303965</v>
      </c>
      <c r="P198" s="374">
        <f t="shared" si="52"/>
        <v>89.466366227303965</v>
      </c>
      <c r="Q198" s="374">
        <f t="shared" si="53"/>
        <v>-90.041931007712478</v>
      </c>
      <c r="R198" s="12">
        <f t="shared" si="54"/>
        <v>89.958068992287522</v>
      </c>
      <c r="S198" s="57">
        <f t="shared" si="55"/>
        <v>1.7933599524324201E-3</v>
      </c>
      <c r="T198" s="12">
        <f t="shared" si="38"/>
        <v>89.466366227303965</v>
      </c>
    </row>
    <row r="199" spans="1:20">
      <c r="A199" s="57">
        <f t="shared" si="39"/>
        <v>11.310831352641372</v>
      </c>
      <c r="B199" s="12">
        <f t="shared" si="56"/>
        <v>1.8001747202516631</v>
      </c>
      <c r="C199" s="57" t="str">
        <f t="shared" si="40"/>
        <v>-21.7636100349612-29625.862367452i</v>
      </c>
      <c r="D199" s="57" t="str">
        <f t="shared" si="41"/>
        <v>3.4781249999787-8841.08311578575i</v>
      </c>
      <c r="E199" s="57" t="str">
        <f t="shared" si="42"/>
        <v>162.469526553048-0.00758628616245218i</v>
      </c>
      <c r="F199" s="57" t="str">
        <f t="shared" si="43"/>
        <v>2.90990990990647-82968.1222552244i</v>
      </c>
      <c r="G199" s="57" t="str">
        <f t="shared" si="44"/>
        <v>0.999999999998821-1.08583980985229E-06i</v>
      </c>
      <c r="H199" s="57" t="str">
        <f t="shared" si="45"/>
        <v>72.7272839417578+0.0739057367083765i</v>
      </c>
      <c r="I199" s="57" t="str">
        <f t="shared" si="46"/>
        <v>17.8951368812862-17022.2951008298i</v>
      </c>
      <c r="K199" s="57" t="str">
        <f t="shared" si="47"/>
        <v>0.164999804166792-0.000178418705080571i</v>
      </c>
      <c r="L199" s="57" t="str">
        <f t="shared" si="48"/>
        <v>0.00025-587.837972551865i</v>
      </c>
      <c r="M199" s="57" t="str">
        <f t="shared" si="49"/>
        <v>0.0045-206.08585331422i</v>
      </c>
      <c r="N199" s="57">
        <f t="shared" si="50"/>
        <v>89.957909654672889</v>
      </c>
      <c r="O199" s="57">
        <f t="shared" si="51"/>
        <v>89.433422361863137</v>
      </c>
      <c r="P199" s="374">
        <f t="shared" si="52"/>
        <v>89.433422361863137</v>
      </c>
      <c r="Q199" s="374">
        <f t="shared" si="53"/>
        <v>-90.042090345327111</v>
      </c>
      <c r="R199" s="12">
        <f t="shared" si="54"/>
        <v>89.957909654672889</v>
      </c>
      <c r="S199" s="57">
        <f t="shared" si="55"/>
        <v>1.8001747202516631E-3</v>
      </c>
      <c r="T199" s="12">
        <f t="shared" si="38"/>
        <v>89.433422361863137</v>
      </c>
    </row>
    <row r="200" spans="1:20">
      <c r="A200" s="57">
        <f t="shared" si="39"/>
        <v>11.353812511781408</v>
      </c>
      <c r="B200" s="12">
        <f t="shared" si="56"/>
        <v>1.8070153841886194</v>
      </c>
      <c r="C200" s="57" t="str">
        <f t="shared" si="40"/>
        <v>-21.7636098109696-29513.7100759093i</v>
      </c>
      <c r="D200" s="57" t="str">
        <f t="shared" si="41"/>
        <v>3.47812499997854-8807.61418195986i</v>
      </c>
      <c r="E200" s="57" t="str">
        <f t="shared" si="42"/>
        <v>162.469526473791-0.0076151139523572i</v>
      </c>
      <c r="F200" s="57" t="str">
        <f t="shared" si="43"/>
        <v>2.90990990990645-82654.0369149718i</v>
      </c>
      <c r="G200" s="57" t="str">
        <f t="shared" si="44"/>
        <v>0.999999999998812-1.08996600112973E-06i</v>
      </c>
      <c r="H200" s="57" t="str">
        <f t="shared" si="45"/>
        <v>72.7272840271501+0.074186578541216i</v>
      </c>
      <c r="I200" s="57" t="str">
        <f t="shared" si="46"/>
        <v>17.8951368897679-16957.8552661903i</v>
      </c>
      <c r="K200" s="57" t="str">
        <f t="shared" si="47"/>
        <v>0.164999802675633-0.000179096694516834i</v>
      </c>
      <c r="L200" s="57" t="str">
        <f t="shared" si="48"/>
        <v>0.00025-585.612644502755i</v>
      </c>
      <c r="M200" s="57" t="str">
        <f t="shared" si="49"/>
        <v>0.0045-205.305691685814i</v>
      </c>
      <c r="N200" s="57">
        <f t="shared" si="50"/>
        <v>89.957749711577733</v>
      </c>
      <c r="O200" s="57">
        <f t="shared" si="51"/>
        <v>89.400478496128954</v>
      </c>
      <c r="P200" s="374">
        <f t="shared" si="52"/>
        <v>89.400478496128954</v>
      </c>
      <c r="Q200" s="374">
        <f t="shared" si="53"/>
        <v>-90.042250288422267</v>
      </c>
      <c r="R200" s="12">
        <f t="shared" si="54"/>
        <v>89.957749711577733</v>
      </c>
      <c r="S200" s="57">
        <f t="shared" si="55"/>
        <v>1.8070153841886194E-3</v>
      </c>
      <c r="T200" s="12">
        <f t="shared" si="38"/>
        <v>89.400478496128954</v>
      </c>
    </row>
    <row r="201" spans="1:20">
      <c r="A201" s="57">
        <f t="shared" si="39"/>
        <v>11.396956999326179</v>
      </c>
      <c r="B201" s="12">
        <f t="shared" si="56"/>
        <v>1.8138820426485363</v>
      </c>
      <c r="C201" s="57" t="str">
        <f t="shared" si="40"/>
        <v>-21.7636095852727-29401.9823489946i</v>
      </c>
      <c r="D201" s="57" t="str">
        <f t="shared" si="41"/>
        <v>3.47812499997837-8774.27194862085i</v>
      </c>
      <c r="E201" s="57" t="str">
        <f t="shared" si="42"/>
        <v>162.469526393931-0.00764405128674768i</v>
      </c>
      <c r="F201" s="57" t="str">
        <f t="shared" si="43"/>
        <v>2.90990990990642-82341.1405807888i</v>
      </c>
      <c r="G201" s="57" t="str">
        <f t="shared" si="44"/>
        <v>0.999999999998803-0.000001094107871934i</v>
      </c>
      <c r="H201" s="57" t="str">
        <f t="shared" si="45"/>
        <v>72.727284113192+0.0744684875734013i</v>
      </c>
      <c r="I201" s="57" t="str">
        <f t="shared" si="46"/>
        <v>17.895136898314-16893.6593759917i</v>
      </c>
      <c r="K201" s="57" t="str">
        <f t="shared" si="47"/>
        <v>0.164999801173121-0.000179777260294155i</v>
      </c>
      <c r="L201" s="57" t="str">
        <f t="shared" si="48"/>
        <v>0.00025-583.395740688138i</v>
      </c>
      <c r="M201" s="57" t="str">
        <f t="shared" si="49"/>
        <v>0.0045-204.528483448709i</v>
      </c>
      <c r="N201" s="57">
        <f t="shared" si="50"/>
        <v>89.957589160701332</v>
      </c>
      <c r="O201" s="57">
        <f t="shared" si="51"/>
        <v>89.367534630099243</v>
      </c>
      <c r="P201" s="374">
        <f t="shared" si="52"/>
        <v>89.367534630099243</v>
      </c>
      <c r="Q201" s="374">
        <f t="shared" si="53"/>
        <v>-90.042410839298668</v>
      </c>
      <c r="R201" s="12">
        <f t="shared" si="54"/>
        <v>89.957589160701332</v>
      </c>
      <c r="S201" s="57">
        <f t="shared" si="55"/>
        <v>1.8138820426485363E-3</v>
      </c>
      <c r="T201" s="12">
        <f t="shared" si="38"/>
        <v>89.367534630099243</v>
      </c>
    </row>
    <row r="202" spans="1:20">
      <c r="A202" s="57">
        <f t="shared" si="39"/>
        <v>11.440265435923619</v>
      </c>
      <c r="B202" s="12">
        <f t="shared" si="56"/>
        <v>1.8207747944106007</v>
      </c>
      <c r="C202" s="57" t="str">
        <f t="shared" si="40"/>
        <v>-21.7636093578572-29290.677579467i</v>
      </c>
      <c r="D202" s="57" t="str">
        <f t="shared" si="41"/>
        <v>3.47812499997823-8741.05593612962i</v>
      </c>
      <c r="E202" s="57" t="str">
        <f t="shared" si="42"/>
        <v>162.469526313463-0.00767309858188079i</v>
      </c>
      <c r="F202" s="57" t="str">
        <f t="shared" si="43"/>
        <v>2.9099099099064-82029.4287515574i</v>
      </c>
      <c r="G202" s="57" t="str">
        <f t="shared" si="44"/>
        <v>0.999999999998794-1.09826548184735E-06i</v>
      </c>
      <c r="H202" s="57" t="str">
        <f t="shared" si="45"/>
        <v>72.7272841998897+0.0747514678602957i</v>
      </c>
      <c r="I202" s="57" t="str">
        <f t="shared" si="46"/>
        <v>17.8951369069255-16829.7065067551i</v>
      </c>
      <c r="K202" s="57" t="str">
        <f t="shared" si="47"/>
        <v>0.164999799659167-0.000180460412202411i</v>
      </c>
      <c r="L202" s="57" t="str">
        <f t="shared" si="48"/>
        <v>0.00025-581.187229217115i</v>
      </c>
      <c r="M202" s="57" t="str">
        <f t="shared" si="49"/>
        <v>0.0045-203.754217422503i</v>
      </c>
      <c r="N202" s="57">
        <f t="shared" si="50"/>
        <v>89.95742799973408</v>
      </c>
      <c r="O202" s="57">
        <f t="shared" si="51"/>
        <v>89.334590763771772</v>
      </c>
      <c r="P202" s="374">
        <f t="shared" si="52"/>
        <v>89.334590763771772</v>
      </c>
      <c r="Q202" s="374">
        <f t="shared" si="53"/>
        <v>-90.04257200026592</v>
      </c>
      <c r="R202" s="12">
        <f t="shared" si="54"/>
        <v>89.95742799973408</v>
      </c>
      <c r="S202" s="57">
        <f t="shared" si="55"/>
        <v>1.8207747944106007E-3</v>
      </c>
      <c r="T202" s="12">
        <f t="shared" si="38"/>
        <v>89.334590763771772</v>
      </c>
    </row>
    <row r="203" spans="1:20">
      <c r="A203" s="57">
        <f t="shared" si="39"/>
        <v>11.483738444580128</v>
      </c>
      <c r="B203" s="12">
        <f t="shared" si="56"/>
        <v>1.827693738629361</v>
      </c>
      <c r="C203" s="57" t="str">
        <f t="shared" si="40"/>
        <v>-21.7636091287099-29179.7941661697i</v>
      </c>
      <c r="D203" s="57" t="str">
        <f t="shared" si="41"/>
        <v>3.47812499997806-8707.96566666259i</v>
      </c>
      <c r="E203" s="57" t="str">
        <f t="shared" si="42"/>
        <v>162.469526232381-0.00770225625559301i</v>
      </c>
      <c r="F203" s="57" t="str">
        <f t="shared" si="43"/>
        <v>2.90990990990638-81718.8969431976i</v>
      </c>
      <c r="G203" s="57" t="str">
        <f t="shared" si="44"/>
        <v>0.999999999998785-1.10243889067835E-06i</v>
      </c>
      <c r="H203" s="57" t="str">
        <f t="shared" si="45"/>
        <v>72.7272842872471+0.0750355234726701i</v>
      </c>
      <c r="I203" s="57" t="str">
        <f t="shared" si="46"/>
        <v>17.8951369156023-16765.9957384966i</v>
      </c>
      <c r="K203" s="57" t="str">
        <f t="shared" si="47"/>
        <v>0.164999798133686-0.000181146160068685i</v>
      </c>
      <c r="L203" s="57" t="str">
        <f t="shared" si="48"/>
        <v>0.00025-578.9870783195i</v>
      </c>
      <c r="M203" s="57" t="str">
        <f t="shared" si="49"/>
        <v>0.0045-202.982882469121i</v>
      </c>
      <c r="N203" s="57">
        <f t="shared" si="50"/>
        <v>89.957266226357717</v>
      </c>
      <c r="O203" s="57">
        <f t="shared" si="51"/>
        <v>89.301646897144153</v>
      </c>
      <c r="P203" s="374">
        <f t="shared" si="52"/>
        <v>89.301646897144153</v>
      </c>
      <c r="Q203" s="374">
        <f t="shared" si="53"/>
        <v>-90.042733773642283</v>
      </c>
      <c r="R203" s="12">
        <f t="shared" si="54"/>
        <v>89.957266226357717</v>
      </c>
      <c r="S203" s="57">
        <f t="shared" si="55"/>
        <v>1.827693738629361E-3</v>
      </c>
      <c r="T203" s="12">
        <f t="shared" si="38"/>
        <v>89.301646897144153</v>
      </c>
    </row>
    <row r="204" spans="1:20">
      <c r="A204" s="57">
        <f t="shared" si="39"/>
        <v>11.527376650669533</v>
      </c>
      <c r="B204" s="12">
        <f t="shared" si="56"/>
        <v>1.8346389748361527</v>
      </c>
      <c r="C204" s="57" t="str">
        <f t="shared" si="40"/>
        <v>-21.7636088978176-29069.3305140079i</v>
      </c>
      <c r="D204" s="57" t="str">
        <f t="shared" si="41"/>
        <v>3.4781249999779-8675.00066420514i</v>
      </c>
      <c r="E204" s="57" t="str">
        <f t="shared" si="42"/>
        <v>162.469526150682-0.00773152472731058i</v>
      </c>
      <c r="F204" s="57" t="str">
        <f t="shared" si="43"/>
        <v>2.90990990990635-81409.5406886054i</v>
      </c>
      <c r="G204" s="57" t="str">
        <f t="shared" si="44"/>
        <v>0.999999999998775-1.10662815846292E-06i</v>
      </c>
      <c r="H204" s="57" t="str">
        <f t="shared" si="45"/>
        <v>72.7272843752698+0.0753206584967664i</v>
      </c>
      <c r="I204" s="57" t="str">
        <f t="shared" si="46"/>
        <v>17.8951369243452-16702.5261547156i</v>
      </c>
      <c r="K204" s="57" t="str">
        <f t="shared" si="47"/>
        <v>0.164999796596589-0.000181834513757395i</v>
      </c>
      <c r="L204" s="57" t="str">
        <f t="shared" si="48"/>
        <v>0.00025-576.795256345387i</v>
      </c>
      <c r="M204" s="57" t="str">
        <f t="shared" si="49"/>
        <v>0.0045-202.214467492649i</v>
      </c>
      <c r="N204" s="57">
        <f t="shared" si="50"/>
        <v>89.957103838245104</v>
      </c>
      <c r="O204" s="57">
        <f t="shared" si="51"/>
        <v>89.268703030214184</v>
      </c>
      <c r="P204" s="374">
        <f t="shared" si="52"/>
        <v>89.268703030214184</v>
      </c>
      <c r="Q204" s="374">
        <f t="shared" si="53"/>
        <v>-90.042896161754896</v>
      </c>
      <c r="R204" s="12">
        <f t="shared" si="54"/>
        <v>89.957103838245104</v>
      </c>
      <c r="S204" s="57">
        <f t="shared" si="55"/>
        <v>1.8346389748361528E-3</v>
      </c>
      <c r="T204" s="12">
        <f t="shared" si="38"/>
        <v>89.268703030214184</v>
      </c>
    </row>
    <row r="205" spans="1:20">
      <c r="A205" s="57">
        <f t="shared" si="39"/>
        <v>11.571180681942078</v>
      </c>
      <c r="B205" s="12">
        <f t="shared" si="56"/>
        <v>1.8416106029405301</v>
      </c>
      <c r="C205" s="57" t="str">
        <f t="shared" si="40"/>
        <v>-21.7636086651675-28959.2850339249i</v>
      </c>
      <c r="D205" s="57" t="str">
        <f t="shared" si="41"/>
        <v>3.47812499997771-8642.16045454461i</v>
      </c>
      <c r="E205" s="57" t="str">
        <f t="shared" si="42"/>
        <v>162.469526068362-0.00776090441805386i</v>
      </c>
      <c r="F205" s="57" t="str">
        <f t="shared" si="43"/>
        <v>2.90990990990631-81101.3555375867i</v>
      </c>
      <c r="G205" s="57" t="str">
        <f t="shared" si="44"/>
        <v>0.999999999998766-1.11083334546507E-06i</v>
      </c>
      <c r="H205" s="57" t="str">
        <f t="shared" si="45"/>
        <v>72.7272844639628+0.0756068770343536i</v>
      </c>
      <c r="I205" s="57" t="str">
        <f t="shared" si="46"/>
        <v>17.8951369331546-16639.2968423806i</v>
      </c>
      <c r="K205" s="57" t="str">
        <f t="shared" si="47"/>
        <v>0.164999795047788-0.000182525483170445i</v>
      </c>
      <c r="L205" s="57" t="str">
        <f t="shared" si="48"/>
        <v>0.00025-574.611731764681i</v>
      </c>
      <c r="M205" s="57" t="str">
        <f t="shared" si="49"/>
        <v>0.0045-201.44896143918i</v>
      </c>
      <c r="N205" s="57">
        <f t="shared" si="50"/>
        <v>89.956940833060244</v>
      </c>
      <c r="O205" s="57">
        <f t="shared" si="51"/>
        <v>89.235759162979619</v>
      </c>
      <c r="P205" s="374">
        <f t="shared" si="52"/>
        <v>89.235759162979619</v>
      </c>
      <c r="Q205" s="374">
        <f t="shared" si="53"/>
        <v>-90.043059166939756</v>
      </c>
      <c r="R205" s="12">
        <f t="shared" si="54"/>
        <v>89.956940833060244</v>
      </c>
      <c r="S205" s="57">
        <f t="shared" si="55"/>
        <v>1.8416106029405302E-3</v>
      </c>
      <c r="T205" s="12">
        <f t="shared" si="38"/>
        <v>89.235759162979619</v>
      </c>
    </row>
    <row r="206" spans="1:20">
      <c r="A206" s="57">
        <f t="shared" si="39"/>
        <v>11.615151168533458</v>
      </c>
      <c r="B206" s="12">
        <f t="shared" si="56"/>
        <v>1.8486087232317041</v>
      </c>
      <c r="C206" s="57" t="str">
        <f t="shared" si="40"/>
        <v>-21.7636084307457-28849.6561428792i</v>
      </c>
      <c r="D206" s="57" t="str">
        <f t="shared" si="41"/>
        <v>3.47812499997753-8609.44456526363i</v>
      </c>
      <c r="E206" s="57" t="str">
        <f t="shared" si="42"/>
        <v>162.469525985414-0.0077903957504402i</v>
      </c>
      <c r="F206" s="57" t="str">
        <f t="shared" si="43"/>
        <v>2.90990990990628-80794.3370567953i</v>
      </c>
      <c r="G206" s="57" t="str">
        <f t="shared" si="44"/>
        <v>0.999999999998757-1.11505451217782E-06i</v>
      </c>
      <c r="H206" s="57" t="str">
        <f t="shared" si="45"/>
        <v>72.7272845533314+0.0758941832027883i</v>
      </c>
      <c r="I206" s="57" t="str">
        <f t="shared" si="46"/>
        <v>17.8951369420313-16576.3068919171i</v>
      </c>
      <c r="K206" s="57" t="str">
        <f t="shared" si="47"/>
        <v>0.164999793487193-0.000183219078247362i</v>
      </c>
      <c r="L206" s="57" t="str">
        <f t="shared" si="48"/>
        <v>0.00025-572.436473166649i</v>
      </c>
      <c r="M206" s="57" t="str">
        <f t="shared" si="49"/>
        <v>0.0045-200.686353296653i</v>
      </c>
      <c r="N206" s="57">
        <f t="shared" si="50"/>
        <v>89.956777208458334</v>
      </c>
      <c r="O206" s="57">
        <f t="shared" si="51"/>
        <v>89.202815295437986</v>
      </c>
      <c r="P206" s="374">
        <f t="shared" si="52"/>
        <v>89.202815295437986</v>
      </c>
      <c r="Q206" s="374">
        <f t="shared" si="53"/>
        <v>-90.043222791541666</v>
      </c>
      <c r="R206" s="12">
        <f t="shared" si="54"/>
        <v>89.956777208458334</v>
      </c>
      <c r="S206" s="57">
        <f t="shared" si="55"/>
        <v>1.8486087232317042E-3</v>
      </c>
      <c r="T206" s="12">
        <f t="shared" si="38"/>
        <v>89.202815295437986</v>
      </c>
    </row>
    <row r="207" spans="1:20">
      <c r="A207" s="57">
        <f t="shared" si="39"/>
        <v>11.659288742973885</v>
      </c>
      <c r="B207" s="12">
        <f t="shared" si="56"/>
        <v>1.8556334363799847</v>
      </c>
      <c r="C207" s="57" t="str">
        <f t="shared" si="40"/>
        <v>-21.7636081945391-28740.4422638231i</v>
      </c>
      <c r="D207" s="57" t="str">
        <f t="shared" si="41"/>
        <v>3.47812499997737-8576.85252573315i</v>
      </c>
      <c r="E207" s="57" t="str">
        <f t="shared" si="42"/>
        <v>162.469525901835-0.0078199991486952i</v>
      </c>
      <c r="F207" s="57" t="str">
        <f t="shared" si="43"/>
        <v>2.90990990990626-80488.4808296675i</v>
      </c>
      <c r="G207" s="57" t="str">
        <f t="shared" si="44"/>
        <v>0.999999999998747-1.11929171932409E-06i</v>
      </c>
      <c r="H207" s="57" t="str">
        <f t="shared" si="45"/>
        <v>72.72728464338+0.076182581135071i</v>
      </c>
      <c r="I207" s="57" t="str">
        <f t="shared" si="46"/>
        <v>17.8951369509755-16513.5553971932i</v>
      </c>
      <c r="K207" s="57" t="str">
        <f t="shared" si="47"/>
        <v>0.164999791914716-0.000183915308965441i</v>
      </c>
      <c r="L207" s="57" t="str">
        <f t="shared" si="48"/>
        <v>0.00025-570.269449259463i</v>
      </c>
      <c r="M207" s="57" t="str">
        <f t="shared" si="49"/>
        <v>0.0045-199.926632094693i</v>
      </c>
      <c r="N207" s="57">
        <f t="shared" si="50"/>
        <v>89.956612962085572</v>
      </c>
      <c r="O207" s="57">
        <f t="shared" si="51"/>
        <v>89.169871427587196</v>
      </c>
      <c r="P207" s="374">
        <f t="shared" si="52"/>
        <v>89.169871427587196</v>
      </c>
      <c r="Q207" s="374">
        <f t="shared" si="53"/>
        <v>-90.043387037914428</v>
      </c>
      <c r="R207" s="12">
        <f t="shared" si="54"/>
        <v>89.956612962085572</v>
      </c>
      <c r="S207" s="57">
        <f t="shared" si="55"/>
        <v>1.8556334363799846E-3</v>
      </c>
      <c r="T207" s="12">
        <f t="shared" si="38"/>
        <v>89.169871427587196</v>
      </c>
    </row>
    <row r="208" spans="1:20">
      <c r="A208" s="57">
        <f t="shared" si="39"/>
        <v>11.703594040197185</v>
      </c>
      <c r="B208" s="12">
        <f t="shared" si="56"/>
        <v>1.8626848434382286</v>
      </c>
      <c r="C208" s="57" t="str">
        <f t="shared" si="40"/>
        <v>-21.7636079565339-28631.6418256775i</v>
      </c>
      <c r="D208" s="57" t="str">
        <f t="shared" si="41"/>
        <v>3.47812499997719-8544.3838671057i</v>
      </c>
      <c r="E208" s="57" t="str">
        <f t="shared" si="42"/>
        <v>162.469525817619-0.00784971503865382i</v>
      </c>
      <c r="F208" s="57" t="str">
        <f t="shared" si="43"/>
        <v>2.90990990990624-80183.7824563581i</v>
      </c>
      <c r="G208" s="57" t="str">
        <f t="shared" si="44"/>
        <v>0.999999999998738-1.12354502785751E-06i</v>
      </c>
      <c r="H208" s="57" t="str">
        <f t="shared" si="45"/>
        <v>72.7272847341146+0.0764720749799104i</v>
      </c>
      <c r="I208" s="57" t="str">
        <f t="shared" si="46"/>
        <v>17.8951369599879-16451.0414555078i</v>
      </c>
      <c r="K208" s="57" t="str">
        <f t="shared" si="47"/>
        <v>0.164999790330265-0.000184614185339889i</v>
      </c>
      <c r="L208" s="57" t="str">
        <f t="shared" si="48"/>
        <v>0.00025-568.110628869756i</v>
      </c>
      <c r="M208" s="57" t="str">
        <f t="shared" si="49"/>
        <v>0.0045-199.169786904456i</v>
      </c>
      <c r="N208" s="57">
        <f t="shared" si="50"/>
        <v>89.956448091579304</v>
      </c>
      <c r="O208" s="57">
        <f t="shared" si="51"/>
        <v>89.136927559424649</v>
      </c>
      <c r="P208" s="374">
        <f t="shared" si="52"/>
        <v>89.136927559424649</v>
      </c>
      <c r="Q208" s="374">
        <f t="shared" si="53"/>
        <v>-90.043551908420696</v>
      </c>
      <c r="R208" s="12">
        <f t="shared" si="54"/>
        <v>89.956448091579304</v>
      </c>
      <c r="S208" s="57">
        <f t="shared" si="55"/>
        <v>1.8626848434382286E-3</v>
      </c>
      <c r="T208" s="12">
        <f t="shared" si="38"/>
        <v>89.136927559424649</v>
      </c>
    </row>
    <row r="209" spans="1:20">
      <c r="A209" s="57">
        <f t="shared" si="39"/>
        <v>11.748067697549935</v>
      </c>
      <c r="B209" s="12">
        <f t="shared" si="56"/>
        <v>1.8697630458432939</v>
      </c>
      <c r="C209" s="57" t="str">
        <f t="shared" si="40"/>
        <v>-21.7636077167164-28523.2532633124i</v>
      </c>
      <c r="D209" s="57" t="str">
        <f t="shared" si="41"/>
        <v>3.47812499997704-8512.03812230877i</v>
      </c>
      <c r="E209" s="57" t="str">
        <f t="shared" si="42"/>
        <v>162.469525732763-0.00787954384777355i</v>
      </c>
      <c r="F209" s="57" t="str">
        <f t="shared" si="43"/>
        <v>2.90990990990622-79880.2375536794i</v>
      </c>
      <c r="G209" s="57" t="str">
        <f t="shared" si="44"/>
        <v>0.999999999998728-1.12781449896336E-06i</v>
      </c>
      <c r="H209" s="57" t="str">
        <f t="shared" si="45"/>
        <v>72.7272848255397+0.0767626689017765i</v>
      </c>
      <c r="I209" s="57" t="str">
        <f t="shared" si="46"/>
        <v>17.8951369690687-16388.7641675767i</v>
      </c>
      <c r="K209" s="57" t="str">
        <f t="shared" si="47"/>
        <v>0.16499978873375-0.000185315717423964i</v>
      </c>
      <c r="L209" s="57" t="str">
        <f t="shared" si="48"/>
        <v>0.00025-565.959980942177i</v>
      </c>
      <c r="M209" s="57" t="str">
        <f t="shared" si="49"/>
        <v>0.0045-198.41580683847i</v>
      </c>
      <c r="N209" s="57">
        <f t="shared" si="50"/>
        <v>89.956282594567838</v>
      </c>
      <c r="O209" s="57">
        <f t="shared" si="51"/>
        <v>89.103983690948212</v>
      </c>
      <c r="P209" s="374">
        <f t="shared" si="52"/>
        <v>89.103983690948212</v>
      </c>
      <c r="Q209" s="374">
        <f t="shared" si="53"/>
        <v>-90.043717405432162</v>
      </c>
      <c r="R209" s="12">
        <f t="shared" si="54"/>
        <v>89.956282594567838</v>
      </c>
      <c r="S209" s="57">
        <f t="shared" si="55"/>
        <v>1.869763045843294E-3</v>
      </c>
      <c r="T209" s="12">
        <f t="shared" si="38"/>
        <v>89.103983690948212</v>
      </c>
    </row>
    <row r="210" spans="1:20">
      <c r="A210" s="57">
        <f t="shared" si="39"/>
        <v>11.792710354800626</v>
      </c>
      <c r="B210" s="12">
        <f t="shared" si="56"/>
        <v>1.8768681454174985</v>
      </c>
      <c r="C210" s="57" t="str">
        <f t="shared" si="40"/>
        <v>-21.7636074750732-28415.2750175212i</v>
      </c>
      <c r="D210" s="57" t="str">
        <f t="shared" si="41"/>
        <v>3.47812499997686-8479.81482603787i</v>
      </c>
      <c r="E210" s="57" t="str">
        <f t="shared" si="42"/>
        <v>162.469525647261-0.00790948600513243i</v>
      </c>
      <c r="F210" s="57" t="str">
        <f t="shared" si="43"/>
        <v>2.90990990990618-79577.8417550352i</v>
      </c>
      <c r="G210" s="57" t="str">
        <f t="shared" si="44"/>
        <v>0.999999999998718-1.13210019405941E-06i</v>
      </c>
      <c r="H210" s="57" t="str">
        <f t="shared" si="45"/>
        <v>72.7272849176613+0.0770543670809694i</v>
      </c>
      <c r="I210" s="57" t="str">
        <f t="shared" si="46"/>
        <v>17.8951369782187-16326.7226375202i</v>
      </c>
      <c r="K210" s="57" t="str">
        <f t="shared" si="47"/>
        <v>0.164999787125078-0.000186019915309131i</v>
      </c>
      <c r="L210" s="57" t="str">
        <f t="shared" si="48"/>
        <v>0.00025-563.81747453893i</v>
      </c>
      <c r="M210" s="57" t="str">
        <f t="shared" si="49"/>
        <v>0.0045-197.664681050478i</v>
      </c>
      <c r="N210" s="57">
        <f t="shared" si="50"/>
        <v>89.956116468670444</v>
      </c>
      <c r="O210" s="57">
        <f t="shared" si="51"/>
        <v>89.071039822155299</v>
      </c>
      <c r="P210" s="374">
        <f t="shared" si="52"/>
        <v>89.071039822155299</v>
      </c>
      <c r="Q210" s="374">
        <f t="shared" si="53"/>
        <v>-90.043883531329556</v>
      </c>
      <c r="R210" s="12">
        <f t="shared" si="54"/>
        <v>89.956116468670444</v>
      </c>
      <c r="S210" s="57">
        <f t="shared" si="55"/>
        <v>1.8768681454174984E-3</v>
      </c>
      <c r="T210" s="12">
        <f t="shared" si="38"/>
        <v>89.071039822155299</v>
      </c>
    </row>
    <row r="211" spans="1:20">
      <c r="A211" s="57">
        <f t="shared" si="39"/>
        <v>11.837522654148868</v>
      </c>
      <c r="B211" s="12">
        <f t="shared" si="56"/>
        <v>1.884000244370085</v>
      </c>
      <c r="C211" s="57" t="str">
        <f t="shared" si="40"/>
        <v>-21.7636072315896-28307.7055350004i</v>
      </c>
      <c r="D211" s="57" t="str">
        <f t="shared" si="41"/>
        <v>3.47812499997667-8447.7135147501i</v>
      </c>
      <c r="E211" s="57" t="str">
        <f t="shared" si="42"/>
        <v>162.469525561107-0.00793954194143837i</v>
      </c>
      <c r="F211" s="57" t="str">
        <f t="shared" si="43"/>
        <v>2.90990990990614-79276.5907103605i</v>
      </c>
      <c r="G211" s="57" t="str">
        <f t="shared" si="44"/>
        <v>0.999999999998709-1.13640217479682E-06i</v>
      </c>
      <c r="H211" s="57" t="str">
        <f t="shared" si="45"/>
        <v>72.7272850104846+0.0773471737136719i</v>
      </c>
      <c r="I211" s="57" t="str">
        <f t="shared" si="46"/>
        <v>17.8951369874386-16264.9159728501i</v>
      </c>
      <c r="K211" s="57" t="str">
        <f t="shared" si="47"/>
        <v>0.164999785504156-0.000186726789125193i</v>
      </c>
      <c r="L211" s="57" t="str">
        <f t="shared" si="48"/>
        <v>0.00025-561.683078839339i</v>
      </c>
      <c r="M211" s="57" t="str">
        <f t="shared" si="49"/>
        <v>0.0045-196.916398735284i</v>
      </c>
      <c r="N211" s="57">
        <f t="shared" si="50"/>
        <v>89.955949711497453</v>
      </c>
      <c r="O211" s="57">
        <f t="shared" si="51"/>
        <v>89.038095953043396</v>
      </c>
      <c r="P211" s="374">
        <f t="shared" si="52"/>
        <v>89.038095953043396</v>
      </c>
      <c r="Q211" s="374">
        <f t="shared" si="53"/>
        <v>-90.044050288502547</v>
      </c>
      <c r="R211" s="12">
        <f t="shared" si="54"/>
        <v>89.955949711497453</v>
      </c>
      <c r="S211" s="57">
        <f t="shared" si="55"/>
        <v>1.884000244370085E-3</v>
      </c>
      <c r="T211" s="12">
        <f t="shared" si="38"/>
        <v>89.038095953043396</v>
      </c>
    </row>
    <row r="212" spans="1:20">
      <c r="A212" s="57">
        <f t="shared" si="39"/>
        <v>11.882505240234634</v>
      </c>
      <c r="B212" s="12">
        <f t="shared" si="56"/>
        <v>1.8911594452986913</v>
      </c>
      <c r="C212" s="57" t="str">
        <f t="shared" si="40"/>
        <v>-21.7636069862521-28200.5432683279i</v>
      </c>
      <c r="D212" s="57" t="str">
        <f t="shared" si="41"/>
        <v>3.47812499997651-8415.73372665743i</v>
      </c>
      <c r="E212" s="57" t="str">
        <f t="shared" si="42"/>
        <v>162.469525474297-0.00796971208903632i</v>
      </c>
      <c r="F212" s="57" t="str">
        <f t="shared" si="43"/>
        <v>2.90990990990613-78976.4800860591i</v>
      </c>
      <c r="G212" s="57" t="str">
        <f t="shared" si="44"/>
        <v>0.999999999998699-1.14072050306104E-06i</v>
      </c>
      <c r="H212" s="57" t="str">
        <f t="shared" si="45"/>
        <v>72.7272851040141+0.0776410930120097i</v>
      </c>
      <c r="I212" s="57" t="str">
        <f t="shared" si="46"/>
        <v>17.8951369967285-16203.3432844569i</v>
      </c>
      <c r="K212" s="57" t="str">
        <f t="shared" si="47"/>
        <v>0.164999783870893-0.000187436349040448i</v>
      </c>
      <c r="L212" s="57" t="str">
        <f t="shared" si="48"/>
        <v>0.00025-559.556763139409i</v>
      </c>
      <c r="M212" s="57" t="str">
        <f t="shared" si="49"/>
        <v>0.0045-196.170949128595i</v>
      </c>
      <c r="N212" s="57">
        <f t="shared" si="50"/>
        <v>89.955782320650002</v>
      </c>
      <c r="O212" s="57">
        <f t="shared" si="51"/>
        <v>89.005152083610426</v>
      </c>
      <c r="P212" s="374">
        <f t="shared" si="52"/>
        <v>89.005152083610426</v>
      </c>
      <c r="Q212" s="374">
        <f t="shared" si="53"/>
        <v>-90.044217679349998</v>
      </c>
      <c r="R212" s="12">
        <f t="shared" si="54"/>
        <v>89.955782320650002</v>
      </c>
      <c r="S212" s="57">
        <f t="shared" si="55"/>
        <v>1.8911594452986913E-3</v>
      </c>
      <c r="T212" s="12">
        <f t="shared" si="38"/>
        <v>89.005152083610426</v>
      </c>
    </row>
    <row r="213" spans="1:20">
      <c r="A213" s="57">
        <f t="shared" si="39"/>
        <v>11.927658760147526</v>
      </c>
      <c r="B213" s="12">
        <f t="shared" si="56"/>
        <v>1.8983458511908264</v>
      </c>
      <c r="C213" s="57" t="str">
        <f t="shared" si="40"/>
        <v>-21.7636067390462-28093.7866759375i</v>
      </c>
      <c r="D213" s="57" t="str">
        <f t="shared" si="41"/>
        <v>3.47812499997633-8383.87500171973i</v>
      </c>
      <c r="E213" s="57" t="str">
        <f t="shared" si="42"/>
        <v>162.469525386825-0.00799999688191691i</v>
      </c>
      <c r="F213" s="57" t="str">
        <f t="shared" si="43"/>
        <v>2.9099099099061-78677.5055649376i</v>
      </c>
      <c r="G213" s="57" t="str">
        <f t="shared" si="44"/>
        <v>0.999999999998689-1.14505524097266E-06i</v>
      </c>
      <c r="H213" s="57" t="str">
        <f t="shared" si="45"/>
        <v>72.7272851982562+0.077936129204119i</v>
      </c>
      <c r="I213" s="57" t="str">
        <f t="shared" si="46"/>
        <v>17.8951370060892-16142.0036865967i</v>
      </c>
      <c r="K213" s="57" t="str">
        <f t="shared" si="47"/>
        <v>0.164999782225193-0.000188148605261827i</v>
      </c>
      <c r="L213" s="57" t="str">
        <f t="shared" si="48"/>
        <v>0.00025-557.438496851374i</v>
      </c>
      <c r="M213" s="57" t="str">
        <f t="shared" si="49"/>
        <v>0.0045-195.428321506869i</v>
      </c>
      <c r="N213" s="57">
        <f t="shared" si="50"/>
        <v>89.955614293720188</v>
      </c>
      <c r="O213" s="57">
        <f t="shared" si="51"/>
        <v>88.972208213853619</v>
      </c>
      <c r="P213" s="374">
        <f t="shared" si="52"/>
        <v>88.972208213853619</v>
      </c>
      <c r="Q213" s="374">
        <f t="shared" si="53"/>
        <v>-90.044385706279812</v>
      </c>
      <c r="R213" s="12">
        <f t="shared" si="54"/>
        <v>89.955614293720188</v>
      </c>
      <c r="S213" s="57">
        <f t="shared" si="55"/>
        <v>1.8983458511908264E-3</v>
      </c>
      <c r="T213" s="12">
        <f t="shared" si="38"/>
        <v>88.972208213853619</v>
      </c>
    </row>
    <row r="214" spans="1:20">
      <c r="A214" s="57">
        <f t="shared" si="39"/>
        <v>11.972983863436086</v>
      </c>
      <c r="B214" s="12">
        <f t="shared" si="56"/>
        <v>1.9055595654253517</v>
      </c>
      <c r="C214" s="57" t="str">
        <f t="shared" si="40"/>
        <v>-21.7636064899581-27987.4342221002i</v>
      </c>
      <c r="D214" s="57" t="str">
        <f t="shared" si="41"/>
        <v>3.47812499997614-8352.13688163857i</v>
      </c>
      <c r="E214" s="57" t="str">
        <f t="shared" si="42"/>
        <v>162.469525298688-0.00803039675571613i</v>
      </c>
      <c r="F214" s="57" t="str">
        <f t="shared" si="43"/>
        <v>2.90990990990607-78379.6628461473i</v>
      </c>
      <c r="G214" s="57" t="str">
        <f t="shared" si="44"/>
        <v>0.999999999998679-1.14940645088834E-06i</v>
      </c>
      <c r="H214" s="57" t="str">
        <f t="shared" si="45"/>
        <v>72.7272852932157+0.078232286534201i</v>
      </c>
      <c r="I214" s="57" t="str">
        <f t="shared" si="46"/>
        <v>17.8951370155211-16080.8962968787i</v>
      </c>
      <c r="K214" s="57" t="str">
        <f t="shared" si="47"/>
        <v>0.164999780566962-0.000188863568035049i</v>
      </c>
      <c r="L214" s="57" t="str">
        <f t="shared" si="48"/>
        <v>0.00025-555.328249503261i</v>
      </c>
      <c r="M214" s="57" t="str">
        <f t="shared" si="49"/>
        <v>0.0045-194.688505187158i</v>
      </c>
      <c r="N214" s="57">
        <f t="shared" si="50"/>
        <v>89.955445628290917</v>
      </c>
      <c r="O214" s="57">
        <f t="shared" si="51"/>
        <v>88.939264343770631</v>
      </c>
      <c r="P214" s="374">
        <f t="shared" si="52"/>
        <v>88.939264343770631</v>
      </c>
      <c r="Q214" s="374">
        <f t="shared" si="53"/>
        <v>-90.044554371709083</v>
      </c>
      <c r="R214" s="12">
        <f t="shared" si="54"/>
        <v>89.955445628290917</v>
      </c>
      <c r="S214" s="57">
        <f t="shared" si="55"/>
        <v>1.9055595654253518E-3</v>
      </c>
      <c r="T214" s="12">
        <f t="shared" si="38"/>
        <v>88.939264343770631</v>
      </c>
    </row>
    <row r="215" spans="1:20">
      <c r="A215" s="57">
        <f t="shared" si="39"/>
        <v>12.018481202117144</v>
      </c>
      <c r="B215" s="12">
        <f t="shared" si="56"/>
        <v>1.9128006917739679</v>
      </c>
      <c r="C215" s="57" t="str">
        <f t="shared" si="40"/>
        <v>-21.7636062389738-27881.4843769008i</v>
      </c>
      <c r="D215" s="57" t="str">
        <f t="shared" si="41"/>
        <v>3.47812499997597-8320.51890985055i</v>
      </c>
      <c r="E215" s="57" t="str">
        <f t="shared" si="42"/>
        <v>162.469525209881-0.00806091214772822i</v>
      </c>
      <c r="F215" s="57" t="str">
        <f t="shared" si="43"/>
        <v>2.90990990990604-78082.9476451217i</v>
      </c>
      <c r="G215" s="57" t="str">
        <f t="shared" si="44"/>
        <v>0.999999999998669-1.15377419540171E-06i</v>
      </c>
      <c r="H215" s="57" t="str">
        <f t="shared" si="45"/>
        <v>72.7272853888982+0.0785295692625842i</v>
      </c>
      <c r="I215" s="57" t="str">
        <f t="shared" si="46"/>
        <v>17.8951370250248-16020.0202362527i</v>
      </c>
      <c r="K215" s="57" t="str">
        <f t="shared" si="47"/>
        <v>0.164999778896105-0.00018958124764476i</v>
      </c>
      <c r="L215" s="57" t="str">
        <f t="shared" si="48"/>
        <v>0.00025-553.225990738455i</v>
      </c>
      <c r="M215" s="57" t="str">
        <f t="shared" si="49"/>
        <v>0.0045-193.951489526955i</v>
      </c>
      <c r="N215" s="57">
        <f t="shared" si="50"/>
        <v>89.955276321935955</v>
      </c>
      <c r="O215" s="57">
        <f t="shared" si="51"/>
        <v>88.906320473359159</v>
      </c>
      <c r="P215" s="374">
        <f t="shared" si="52"/>
        <v>88.906320473359159</v>
      </c>
      <c r="Q215" s="374">
        <f t="shared" si="53"/>
        <v>-90.044723678064045</v>
      </c>
      <c r="R215" s="12">
        <f t="shared" si="54"/>
        <v>89.955276321935955</v>
      </c>
      <c r="S215" s="57">
        <f t="shared" si="55"/>
        <v>1.9128006917739678E-3</v>
      </c>
      <c r="T215" s="12">
        <f t="shared" si="38"/>
        <v>88.906320473359159</v>
      </c>
    </row>
    <row r="216" spans="1:20">
      <c r="A216" s="57">
        <f t="shared" si="39"/>
        <v>12.06415143068519</v>
      </c>
      <c r="B216" s="12">
        <f t="shared" si="56"/>
        <v>1.9200693344027091</v>
      </c>
      <c r="C216" s="57" t="str">
        <f t="shared" si="40"/>
        <v>-21.7636059860778-27775.935616214i</v>
      </c>
      <c r="D216" s="57" t="str">
        <f t="shared" si="41"/>
        <v>3.47812499997578-8289.02063152036i</v>
      </c>
      <c r="E216" s="57" t="str">
        <f t="shared" si="42"/>
        <v>162.469525120396-0.00809154349690569i</v>
      </c>
      <c r="F216" s="57" t="str">
        <f t="shared" si="43"/>
        <v>2.909909909906-77787.3556935115i</v>
      </c>
      <c r="G216" s="57" t="str">
        <f t="shared" si="44"/>
        <v>0.999999999998659-1.15815853734423E-06i</v>
      </c>
      <c r="H216" s="57" t="str">
        <f t="shared" si="45"/>
        <v>72.7272854853094+0.0788279816657881i</v>
      </c>
      <c r="I216" s="57" t="str">
        <f t="shared" si="46"/>
        <v>17.8951370346008-15959.3746289961i</v>
      </c>
      <c r="K216" s="57" t="str">
        <f t="shared" si="47"/>
        <v>0.164999777212525-0.000190301654414687i</v>
      </c>
      <c r="L216" s="57" t="str">
        <f t="shared" si="48"/>
        <v>0.00025-551.131690315259i</v>
      </c>
      <c r="M216" s="57" t="str">
        <f t="shared" si="49"/>
        <v>0.0045-193.217263924044i</v>
      </c>
      <c r="N216" s="57">
        <f t="shared" si="50"/>
        <v>89.955106372219774</v>
      </c>
      <c r="O216" s="57">
        <f t="shared" si="51"/>
        <v>88.873376602616347</v>
      </c>
      <c r="P216" s="374">
        <f t="shared" si="52"/>
        <v>88.873376602616347</v>
      </c>
      <c r="Q216" s="374">
        <f t="shared" si="53"/>
        <v>-90.044893627780226</v>
      </c>
      <c r="R216" s="12">
        <f t="shared" si="54"/>
        <v>89.955106372219774</v>
      </c>
      <c r="S216" s="57">
        <f t="shared" si="55"/>
        <v>1.920069334402709E-3</v>
      </c>
      <c r="T216" s="12">
        <f t="shared" si="38"/>
        <v>88.873376602616347</v>
      </c>
    </row>
    <row r="217" spans="1:20">
      <c r="A217" s="57">
        <f t="shared" si="39"/>
        <v>12.109995206121793</v>
      </c>
      <c r="B217" s="12">
        <f t="shared" si="56"/>
        <v>1.9273655978734394</v>
      </c>
      <c r="C217" s="57" t="str">
        <f t="shared" si="40"/>
        <v>-21.7636057312568-27670.7864216864i</v>
      </c>
      <c r="D217" s="57" t="str">
        <f t="shared" si="41"/>
        <v>3.47812499997559-8257.64159353482i</v>
      </c>
      <c r="E217" s="57" t="str">
        <f t="shared" si="42"/>
        <v>162.469525030231-0.00812229124387209i</v>
      </c>
      <c r="F217" s="57" t="str">
        <f t="shared" si="43"/>
        <v>2.90990990990598-77492.8827391285i</v>
      </c>
      <c r="G217" s="57" t="str">
        <f t="shared" si="44"/>
        <v>0.999999999998648-1.16255953978612E-06i</v>
      </c>
      <c r="H217" s="57" t="str">
        <f t="shared" si="45"/>
        <v>72.7272855824549+0.0791275280365828i</v>
      </c>
      <c r="I217" s="57" t="str">
        <f t="shared" si="46"/>
        <v>17.89513704425-15898.9586027015i</v>
      </c>
      <c r="K217" s="57" t="str">
        <f t="shared" si="47"/>
        <v>0.164999775516125-0.000191024798707784i</v>
      </c>
      <c r="L217" s="57" t="str">
        <f t="shared" si="48"/>
        <v>0.00025-549.045318106453i</v>
      </c>
      <c r="M217" s="57" t="str">
        <f t="shared" si="49"/>
        <v>0.0045-192.485817816342i</v>
      </c>
      <c r="N217" s="57">
        <f t="shared" si="50"/>
        <v>89.954935776697639</v>
      </c>
      <c r="O217" s="57">
        <f t="shared" si="51"/>
        <v>88.84043273153992</v>
      </c>
      <c r="P217" s="374">
        <f t="shared" si="52"/>
        <v>88.84043273153992</v>
      </c>
      <c r="Q217" s="374">
        <f t="shared" si="53"/>
        <v>-90.045064223302361</v>
      </c>
      <c r="R217" s="12">
        <f t="shared" si="54"/>
        <v>89.954935776697639</v>
      </c>
      <c r="S217" s="57">
        <f t="shared" si="55"/>
        <v>1.9273655978734395E-3</v>
      </c>
      <c r="T217" s="12">
        <f t="shared" si="38"/>
        <v>88.84043273153992</v>
      </c>
    </row>
    <row r="218" spans="1:20">
      <c r="A218" s="57">
        <f t="shared" si="39"/>
        <v>12.156013187905057</v>
      </c>
      <c r="B218" s="12">
        <f t="shared" si="56"/>
        <v>1.9346895871453584</v>
      </c>
      <c r="C218" s="57" t="str">
        <f t="shared" si="40"/>
        <v>-21.7636054744951-27566.0352807111i</v>
      </c>
      <c r="D218" s="57" t="str">
        <f t="shared" si="41"/>
        <v>3.47812499997539-8226.38134449587i</v>
      </c>
      <c r="E218" s="57" t="str">
        <f t="shared" si="42"/>
        <v>162.469524939379-0.00815315583092222i</v>
      </c>
      <c r="F218" s="57" t="str">
        <f t="shared" si="43"/>
        <v>2.90990990990594-77199.5245458797i</v>
      </c>
      <c r="G218" s="57" t="str">
        <f t="shared" si="44"/>
        <v>0.999999999998638-0.0000011669772660373i</v>
      </c>
      <c r="H218" s="57" t="str">
        <f t="shared" si="45"/>
        <v>72.7272856803401+0.0794282126840495i</v>
      </c>
      <c r="I218" s="57" t="str">
        <f t="shared" si="46"/>
        <v>17.8951370539726-15838.7712882641i</v>
      </c>
      <c r="K218" s="57" t="str">
        <f t="shared" si="47"/>
        <v>0.164999773806808-0.00019175069092638i</v>
      </c>
      <c r="L218" s="57" t="str">
        <f t="shared" si="48"/>
        <v>0.00025-546.966844098878i</v>
      </c>
      <c r="M218" s="57" t="str">
        <f t="shared" si="49"/>
        <v>0.0045-191.757140681751i</v>
      </c>
      <c r="N218" s="57">
        <f t="shared" si="50"/>
        <v>89.954764532915547</v>
      </c>
      <c r="O218" s="57">
        <f t="shared" si="51"/>
        <v>88.807488860127251</v>
      </c>
      <c r="P218" s="374">
        <f t="shared" si="52"/>
        <v>88.807488860127251</v>
      </c>
      <c r="Q218" s="374">
        <f t="shared" si="53"/>
        <v>-90.045235467084453</v>
      </c>
      <c r="R218" s="12">
        <f t="shared" si="54"/>
        <v>89.954764532915547</v>
      </c>
      <c r="S218" s="57">
        <f t="shared" si="55"/>
        <v>1.9346895871453584E-3</v>
      </c>
      <c r="T218" s="12">
        <f t="shared" si="38"/>
        <v>88.807488860127251</v>
      </c>
    </row>
    <row r="219" spans="1:20">
      <c r="A219" s="57">
        <f t="shared" si="39"/>
        <v>12.202206038019096</v>
      </c>
      <c r="B219" s="12">
        <f t="shared" si="56"/>
        <v>1.9420414075765109</v>
      </c>
      <c r="C219" s="57" t="str">
        <f t="shared" si="40"/>
        <v>-21.7636052157779-27461.680686408i</v>
      </c>
      <c r="D219" s="57" t="str">
        <f t="shared" si="41"/>
        <v>3.47812499997522-8195.23943471441i</v>
      </c>
      <c r="E219" s="57" t="str">
        <f t="shared" si="42"/>
        <v>162.469524847834-0.0081841377020329i</v>
      </c>
      <c r="F219" s="57" t="str">
        <f t="shared" si="43"/>
        <v>2.90990990990591-76907.2768937097i</v>
      </c>
      <c r="G219" s="57" t="str">
        <f t="shared" si="44"/>
        <v>0.999999999998628-1.17141177964822E-06i</v>
      </c>
      <c r="H219" s="57" t="str">
        <f t="shared" si="45"/>
        <v>72.7272857789704+0.079730039933644i</v>
      </c>
      <c r="I219" s="57" t="str">
        <f t="shared" si="46"/>
        <v>17.8951370637691-15778.8118198692i</v>
      </c>
      <c r="K219" s="57" t="str">
        <f t="shared" si="47"/>
        <v>0.164999772084476-0.00019247934151233i</v>
      </c>
      <c r="L219" s="57" t="str">
        <f t="shared" si="48"/>
        <v>0.00025-544.896238392985i</v>
      </c>
      <c r="M219" s="57" t="str">
        <f t="shared" si="49"/>
        <v>0.0045-191.031222038007i</v>
      </c>
      <c r="N219" s="57">
        <f t="shared" si="50"/>
        <v>89.954592638410119</v>
      </c>
      <c r="O219" s="57">
        <f t="shared" si="51"/>
        <v>88.774544988375823</v>
      </c>
      <c r="P219" s="374">
        <f t="shared" si="52"/>
        <v>88.774544988375823</v>
      </c>
      <c r="Q219" s="374">
        <f t="shared" si="53"/>
        <v>-90.045407361589881</v>
      </c>
      <c r="R219" s="12">
        <f t="shared" si="54"/>
        <v>89.954592638410119</v>
      </c>
      <c r="S219" s="57">
        <f t="shared" si="55"/>
        <v>1.942041407576511E-3</v>
      </c>
      <c r="T219" s="12">
        <f t="shared" si="38"/>
        <v>88.774544988375823</v>
      </c>
    </row>
    <row r="220" spans="1:20">
      <c r="A220" s="57">
        <f t="shared" si="39"/>
        <v>12.248574420963569</v>
      </c>
      <c r="B220" s="12">
        <f t="shared" si="56"/>
        <v>1.9494211649253017</v>
      </c>
      <c r="C220" s="57" t="str">
        <f t="shared" si="40"/>
        <v>-21.7636049550912-27357.7211376011i</v>
      </c>
      <c r="D220" s="57" t="str">
        <f t="shared" si="41"/>
        <v>3.47812499997502-8164.21541620351i</v>
      </c>
      <c r="E220" s="57" t="str">
        <f t="shared" si="42"/>
        <v>162.469524755593-0.00821523730286976i</v>
      </c>
      <c r="F220" s="57" t="str">
        <f t="shared" si="43"/>
        <v>2.90990990990588-76616.1355785371i</v>
      </c>
      <c r="G220" s="57" t="str">
        <f t="shared" si="44"/>
        <v>0.999999999998617-1.17586314441087E-06i</v>
      </c>
      <c r="H220" s="57" t="str">
        <f t="shared" si="45"/>
        <v>72.7272858783515+0.0800330141272609i</v>
      </c>
      <c r="I220" s="57" t="str">
        <f t="shared" si="46"/>
        <v>17.8951370736402-15719.0793349795i</v>
      </c>
      <c r="K220" s="57" t="str">
        <f t="shared" si="47"/>
        <v>0.16499977034903-0.000193210760947169i</v>
      </c>
      <c r="L220" s="57" t="str">
        <f t="shared" si="48"/>
        <v>0.00025-542.833471202415i</v>
      </c>
      <c r="M220" s="57" t="str">
        <f t="shared" si="49"/>
        <v>0.0045-190.308051442525i</v>
      </c>
      <c r="N220" s="57">
        <f t="shared" si="50"/>
        <v>89.954420090708666</v>
      </c>
      <c r="O220" s="57">
        <f t="shared" si="51"/>
        <v>88.741601116283022</v>
      </c>
      <c r="P220" s="374">
        <f t="shared" si="52"/>
        <v>88.741601116283022</v>
      </c>
      <c r="Q220" s="374">
        <f t="shared" si="53"/>
        <v>-90.045579909291334</v>
      </c>
      <c r="R220" s="12">
        <f t="shared" si="54"/>
        <v>89.954420090708666</v>
      </c>
      <c r="S220" s="57">
        <f t="shared" si="55"/>
        <v>1.9494211649253017E-3</v>
      </c>
      <c r="T220" s="12">
        <f t="shared" si="38"/>
        <v>88.741601116283022</v>
      </c>
    </row>
    <row r="221" spans="1:20">
      <c r="A221" s="57">
        <f t="shared" si="39"/>
        <v>12.295119003763231</v>
      </c>
      <c r="B221" s="12">
        <f t="shared" si="56"/>
        <v>1.9568289653520179</v>
      </c>
      <c r="C221" s="57" t="str">
        <f t="shared" si="40"/>
        <v>-21.7636046924197-27254.1551387975i</v>
      </c>
      <c r="D221" s="57" t="str">
        <f t="shared" si="41"/>
        <v>3.47812499997485-8133.30884267235i</v>
      </c>
      <c r="E221" s="57" t="str">
        <f t="shared" si="42"/>
        <v>162.469524662649-0.00824645508078872i</v>
      </c>
      <c r="F221" s="57" t="str">
        <f t="shared" si="43"/>
        <v>2.90990990990586-76326.0964121972i</v>
      </c>
      <c r="G221" s="57" t="str">
        <f t="shared" si="44"/>
        <v>0.999999999998607-1.18033142435963E-06i</v>
      </c>
      <c r="H221" s="57" t="str">
        <f t="shared" si="45"/>
        <v>72.7272859784896+0.0803371396232931i</v>
      </c>
      <c r="I221" s="57" t="str">
        <f t="shared" si="46"/>
        <v>17.8951370835867-15659.5729743235i</v>
      </c>
      <c r="K221" s="57" t="str">
        <f t="shared" si="47"/>
        <v>0.164999768600369-0.000193944959752254i</v>
      </c>
      <c r="L221" s="57" t="str">
        <f t="shared" si="48"/>
        <v>0.00025-540.778512853571i</v>
      </c>
      <c r="M221" s="57" t="str">
        <f t="shared" si="49"/>
        <v>0.0045-189.587618492254i</v>
      </c>
      <c r="N221" s="57">
        <f t="shared" si="50"/>
        <v>89.954246887329063</v>
      </c>
      <c r="O221" s="57">
        <f t="shared" si="51"/>
        <v>88.708657243846289</v>
      </c>
      <c r="P221" s="374">
        <f t="shared" si="52"/>
        <v>88.708657243846289</v>
      </c>
      <c r="Q221" s="374">
        <f t="shared" si="53"/>
        <v>-90.045753112670937</v>
      </c>
      <c r="R221" s="12">
        <f t="shared" si="54"/>
        <v>89.954246887329063</v>
      </c>
      <c r="S221" s="57">
        <f t="shared" si="55"/>
        <v>1.9568289653520178E-3</v>
      </c>
      <c r="T221" s="12">
        <f t="shared" si="38"/>
        <v>88.708657243846289</v>
      </c>
    </row>
    <row r="222" spans="1:20">
      <c r="A222" s="57">
        <f t="shared" si="39"/>
        <v>12.341840455977531</v>
      </c>
      <c r="B222" s="12">
        <f t="shared" si="56"/>
        <v>1.9642649154203555</v>
      </c>
      <c r="C222" s="57" t="str">
        <f t="shared" si="40"/>
        <v>-21.7636044277477-27150.9812001653i</v>
      </c>
      <c r="D222" s="57" t="str">
        <f t="shared" si="41"/>
        <v>3.47812499997466-8102.51926951941i</v>
      </c>
      <c r="E222" s="57" t="str">
        <f t="shared" si="42"/>
        <v>162.469524568998-0.00827779148484654i</v>
      </c>
      <c r="F222" s="57" t="str">
        <f t="shared" si="43"/>
        <v>2.90990990990583-76037.1552223783i</v>
      </c>
      <c r="G222" s="57" t="str">
        <f t="shared" si="44"/>
        <v>0.999999999998596-1.18481668377218E-06i</v>
      </c>
      <c r="H222" s="57" t="str">
        <f t="shared" si="45"/>
        <v>72.7272860793906+0.0806424207966946i</v>
      </c>
      <c r="I222" s="57" t="str">
        <f t="shared" si="46"/>
        <v>17.8951370936087-15600.291881882i</v>
      </c>
      <c r="K222" s="57" t="str">
        <f t="shared" si="47"/>
        <v>0.164999766838392-0.000194681948488919i</v>
      </c>
      <c r="L222" s="57" t="str">
        <f t="shared" si="48"/>
        <v>0.00025-538.731333785188i</v>
      </c>
      <c r="M222" s="57" t="str">
        <f t="shared" si="49"/>
        <v>0.0045-188.869912823525i</v>
      </c>
      <c r="N222" s="57">
        <f t="shared" si="50"/>
        <v>89.954073025779792</v>
      </c>
      <c r="O222" s="57">
        <f t="shared" si="51"/>
        <v>88.675713371062955</v>
      </c>
      <c r="P222" s="374">
        <f t="shared" si="52"/>
        <v>88.675713371062955</v>
      </c>
      <c r="Q222" s="374">
        <f t="shared" si="53"/>
        <v>-90.045926974220208</v>
      </c>
      <c r="R222" s="12">
        <f t="shared" si="54"/>
        <v>89.954073025779792</v>
      </c>
      <c r="S222" s="57">
        <f t="shared" si="55"/>
        <v>1.9642649154203557E-3</v>
      </c>
      <c r="T222" s="12">
        <f t="shared" si="38"/>
        <v>88.675713371062955</v>
      </c>
    </row>
    <row r="223" spans="1:20">
      <c r="A223" s="57">
        <f t="shared" si="39"/>
        <v>12.388739449710245</v>
      </c>
      <c r="B223" s="12">
        <f t="shared" si="56"/>
        <v>1.971729122098953</v>
      </c>
      <c r="C223" s="57" t="str">
        <f t="shared" si="40"/>
        <v>-21.7636041610605-27048.1978375132i</v>
      </c>
      <c r="D223" s="57" t="str">
        <f t="shared" si="41"/>
        <v>3.47812499997447-8071.84625382638i</v>
      </c>
      <c r="E223" s="57" t="str">
        <f t="shared" si="42"/>
        <v>162.469524474634-0.0083092469658064i</v>
      </c>
      <c r="F223" s="57" t="str">
        <f t="shared" si="43"/>
        <v>2.9099099099058-75749.3078525649i</v>
      </c>
      <c r="G223" s="57" t="str">
        <f t="shared" si="44"/>
        <v>0.999999999998586-0.0000011893189871705i</v>
      </c>
      <c r="H223" s="57" t="str">
        <f t="shared" si="45"/>
        <v>72.7272861810593+0.0809488620390447i</v>
      </c>
      <c r="I223" s="57" t="str">
        <f t="shared" si="46"/>
        <v>17.895137103707-15541.2352048765i</v>
      </c>
      <c r="K223" s="57" t="str">
        <f t="shared" si="47"/>
        <v>0.164999765063-0.000195421737758635i</v>
      </c>
      <c r="L223" s="57" t="str">
        <f t="shared" si="48"/>
        <v>0.00025-536.691904547906i</v>
      </c>
      <c r="M223" s="57" t="str">
        <f t="shared" si="49"/>
        <v>0.0045-188.1549241119i</v>
      </c>
      <c r="N223" s="57">
        <f t="shared" si="50"/>
        <v>89.953898503559813</v>
      </c>
      <c r="O223" s="57">
        <f t="shared" si="51"/>
        <v>88.642769497930459</v>
      </c>
      <c r="P223" s="374">
        <f t="shared" si="52"/>
        <v>88.642769497930459</v>
      </c>
      <c r="Q223" s="374">
        <f t="shared" si="53"/>
        <v>-90.046101496440187</v>
      </c>
      <c r="R223" s="12">
        <f t="shared" si="54"/>
        <v>89.953898503559813</v>
      </c>
      <c r="S223" s="57">
        <f t="shared" si="55"/>
        <v>1.9717291220989531E-3</v>
      </c>
      <c r="T223" s="12">
        <f t="shared" si="38"/>
        <v>88.642769497930459</v>
      </c>
    </row>
    <row r="224" spans="1:20">
      <c r="A224" s="57">
        <f t="shared" si="39"/>
        <v>12.435816659619146</v>
      </c>
      <c r="B224" s="12">
        <f t="shared" si="56"/>
        <v>1.9792216927629291</v>
      </c>
      <c r="C224" s="57" t="str">
        <f t="shared" si="40"/>
        <v>-21.7636038923429-26945.8035722677i</v>
      </c>
      <c r="D224" s="57" t="str">
        <f t="shared" si="41"/>
        <v>3.47812499997427-8041.28935435161i</v>
      </c>
      <c r="E224" s="57" t="str">
        <f t="shared" si="42"/>
        <v>162.469524379552-0.00834082197614438i</v>
      </c>
      <c r="F224" s="57" t="str">
        <f t="shared" si="43"/>
        <v>2.90990990990577-75462.5501619757i</v>
      </c>
      <c r="G224" s="57" t="str">
        <f t="shared" si="44"/>
        <v>0.999999999998575-1.19383839932174E-06i</v>
      </c>
      <c r="H224" s="57" t="str">
        <f t="shared" si="45"/>
        <v>72.7272862835023+0.0812564677586123i</v>
      </c>
      <c r="I224" s="57" t="str">
        <f t="shared" si="46"/>
        <v>17.8951371138823-15482.402093757i</v>
      </c>
      <c r="K224" s="57" t="str">
        <f t="shared" si="47"/>
        <v>0.164999763274089-0.00019616433820315i</v>
      </c>
      <c r="L224" s="57" t="str">
        <f t="shared" si="48"/>
        <v>0.00025-534.660195803851i</v>
      </c>
      <c r="M224" s="57" t="str">
        <f t="shared" si="49"/>
        <v>0.0045-187.442642072026i</v>
      </c>
      <c r="N224" s="57">
        <f t="shared" si="50"/>
        <v>89.953723318158609</v>
      </c>
      <c r="O224" s="57">
        <f t="shared" si="51"/>
        <v>88.609825624446074</v>
      </c>
      <c r="P224" s="374">
        <f t="shared" si="52"/>
        <v>88.609825624446074</v>
      </c>
      <c r="Q224" s="374">
        <f t="shared" si="53"/>
        <v>-90.046276681841391</v>
      </c>
      <c r="R224" s="12">
        <f t="shared" si="54"/>
        <v>89.953723318158609</v>
      </c>
      <c r="S224" s="57">
        <f t="shared" si="55"/>
        <v>1.9792216927629292E-3</v>
      </c>
      <c r="T224" s="12">
        <f t="shared" si="38"/>
        <v>88.609825624446074</v>
      </c>
    </row>
    <row r="225" spans="1:20">
      <c r="A225" s="57">
        <f t="shared" si="39"/>
        <v>12.483072762925699</v>
      </c>
      <c r="B225" s="12">
        <f t="shared" si="56"/>
        <v>1.9867427351954283</v>
      </c>
      <c r="C225" s="57" t="str">
        <f t="shared" si="40"/>
        <v>-21.7636036215789-26843.7969314526i</v>
      </c>
      <c r="D225" s="57" t="str">
        <f t="shared" si="41"/>
        <v>3.47812499997407-8010.84813152384i</v>
      </c>
      <c r="E225" s="57" t="str">
        <f t="shared" si="42"/>
        <v>162.469524283745-0.00837251697005572i</v>
      </c>
      <c r="F225" s="57" t="str">
        <f t="shared" si="43"/>
        <v>2.90990990990573-75176.878025505i</v>
      </c>
      <c r="G225" s="57" t="str">
        <f t="shared" si="44"/>
        <v>0.999999999998564-1.19837498523915E-06i</v>
      </c>
      <c r="H225" s="57" t="str">
        <f t="shared" si="45"/>
        <v>72.7272863867256+0.0815652423804159i</v>
      </c>
      <c r="I225" s="57" t="str">
        <f t="shared" si="46"/>
        <v>17.8951371241352-15423.7917021895i</v>
      </c>
      <c r="K225" s="57" t="str">
        <f t="shared" si="47"/>
        <v>0.164999761471556-0.000196909760504648i</v>
      </c>
      <c r="L225" s="57" t="str">
        <f t="shared" si="48"/>
        <v>0.00025-532.63617832621i</v>
      </c>
      <c r="M225" s="57" t="str">
        <f t="shared" si="49"/>
        <v>0.0045-186.733056457488i</v>
      </c>
      <c r="N225" s="57">
        <f t="shared" si="50"/>
        <v>89.95354746705614</v>
      </c>
      <c r="O225" s="57">
        <f t="shared" si="51"/>
        <v>88.576881750607043</v>
      </c>
      <c r="P225" s="374">
        <f t="shared" si="52"/>
        <v>88.576881750607043</v>
      </c>
      <c r="Q225" s="374">
        <f t="shared" si="53"/>
        <v>-90.04645253294386</v>
      </c>
      <c r="R225" s="12">
        <f t="shared" si="54"/>
        <v>89.95354746705614</v>
      </c>
      <c r="S225" s="57">
        <f t="shared" si="55"/>
        <v>1.9867427351954285E-3</v>
      </c>
      <c r="T225" s="12">
        <f t="shared" si="38"/>
        <v>88.576881750607043</v>
      </c>
    </row>
    <row r="226" spans="1:20">
      <c r="A226" s="57">
        <f t="shared" si="39"/>
        <v>12.530508439424816</v>
      </c>
      <c r="B226" s="12">
        <f t="shared" si="56"/>
        <v>1.9942923575891709</v>
      </c>
      <c r="C226" s="57" t="str">
        <f t="shared" si="40"/>
        <v>-21.7636033487531-26742.1764476687i</v>
      </c>
      <c r="D226" s="57" t="str">
        <f t="shared" si="41"/>
        <v>3.47812499997388-7980.52214743591i</v>
      </c>
      <c r="E226" s="57" t="str">
        <f t="shared" si="42"/>
        <v>162.469524187208-0.00840433240346048i</v>
      </c>
      <c r="F226" s="57" t="str">
        <f t="shared" si="43"/>
        <v>2.90990990990571-74892.2873336637i</v>
      </c>
      <c r="G226" s="57" t="str">
        <f t="shared" si="44"/>
        <v>0.999999999998553-1.20292881018304E-06i</v>
      </c>
      <c r="H226" s="57" t="str">
        <f t="shared" si="45"/>
        <v>72.7272864907344+0.0818751903462877i</v>
      </c>
      <c r="I226" s="57" t="str">
        <f t="shared" si="46"/>
        <v>17.8951371344657-15365.4031870437i</v>
      </c>
      <c r="K226" s="57" t="str">
        <f t="shared" si="47"/>
        <v>0.164999759655299-0.000197658015385903i</v>
      </c>
      <c r="L226" s="57" t="str">
        <f t="shared" si="48"/>
        <v>0.00025-530.619822998817i</v>
      </c>
      <c r="M226" s="57" t="str">
        <f t="shared" si="49"/>
        <v>0.0045-186.026157060657i</v>
      </c>
      <c r="N226" s="57">
        <f t="shared" si="50"/>
        <v>89.953370947722817</v>
      </c>
      <c r="O226" s="57">
        <f t="shared" si="51"/>
        <v>88.543937876410837</v>
      </c>
      <c r="P226" s="374">
        <f t="shared" si="52"/>
        <v>88.543937876410837</v>
      </c>
      <c r="Q226" s="374">
        <f t="shared" si="53"/>
        <v>-90.046629052277183</v>
      </c>
      <c r="R226" s="12">
        <f t="shared" si="54"/>
        <v>89.953370947722817</v>
      </c>
      <c r="S226" s="57">
        <f t="shared" si="55"/>
        <v>1.9942923575891709E-3</v>
      </c>
      <c r="T226" s="12">
        <f t="shared" si="38"/>
        <v>88.543937876410837</v>
      </c>
    </row>
    <row r="227" spans="1:20">
      <c r="A227" s="57">
        <f t="shared" si="39"/>
        <v>12.57812437149463</v>
      </c>
      <c r="B227" s="12">
        <f t="shared" si="56"/>
        <v>2.0018706685480097</v>
      </c>
      <c r="C227" s="57" t="str">
        <f t="shared" si="40"/>
        <v>-21.7636030738507-26640.9406590712i</v>
      </c>
      <c r="D227" s="57" t="str">
        <f t="shared" si="41"/>
        <v>3.47812499997368-7950.31096583833i</v>
      </c>
      <c r="E227" s="57" t="str">
        <f t="shared" si="42"/>
        <v>162.469524089938-0.00843626873401378i</v>
      </c>
      <c r="F227" s="57" t="str">
        <f t="shared" si="43"/>
        <v>2.90990990990568-74608.7739925189i</v>
      </c>
      <c r="G227" s="57" t="str">
        <f t="shared" si="44"/>
        <v>0.999999999998542-1.20749993966172E-06i</v>
      </c>
      <c r="H227" s="57" t="str">
        <f t="shared" si="45"/>
        <v>72.7272865955356+0.082186316114945i</v>
      </c>
      <c r="I227" s="57" t="str">
        <f t="shared" si="46"/>
        <v>17.8951371448754-15307.2357083813i</v>
      </c>
      <c r="K227" s="57" t="str">
        <f t="shared" si="47"/>
        <v>0.164999757825211-0.000198409113610433i</v>
      </c>
      <c r="L227" s="57" t="str">
        <f t="shared" si="48"/>
        <v>0.00025-528.611100815717i</v>
      </c>
      <c r="M227" s="57" t="str">
        <f t="shared" si="49"/>
        <v>0.0045-185.321933712549i</v>
      </c>
      <c r="N227" s="57">
        <f t="shared" si="50"/>
        <v>89.953193757619331</v>
      </c>
      <c r="O227" s="57">
        <f t="shared" si="51"/>
        <v>88.510994001854684</v>
      </c>
      <c r="P227" s="374">
        <f t="shared" si="52"/>
        <v>88.510994001854684</v>
      </c>
      <c r="Q227" s="374">
        <f t="shared" si="53"/>
        <v>-90.046806242380669</v>
      </c>
      <c r="R227" s="12">
        <f t="shared" si="54"/>
        <v>89.953193757619331</v>
      </c>
      <c r="S227" s="57">
        <f t="shared" si="55"/>
        <v>2.0018706685480097E-3</v>
      </c>
      <c r="T227" s="12">
        <f t="shared" si="38"/>
        <v>88.510994001854684</v>
      </c>
    </row>
    <row r="228" spans="1:20">
      <c r="A228" s="57">
        <f t="shared" si="39"/>
        <v>12.62592124410631</v>
      </c>
      <c r="B228" s="12">
        <f t="shared" si="56"/>
        <v>2.0094777770884922</v>
      </c>
      <c r="C228" s="57" t="str">
        <f t="shared" si="40"/>
        <v>-21.7636027968541-26540.0881093486i</v>
      </c>
      <c r="D228" s="57" t="str">
        <f t="shared" si="41"/>
        <v>3.47812499997347-7920.21415213308i</v>
      </c>
      <c r="E228" s="57" t="str">
        <f t="shared" si="42"/>
        <v>162.469523991925-0.00846832642110319i</v>
      </c>
      <c r="F228" s="57" t="str">
        <f t="shared" si="43"/>
        <v>2.90990990990564-74326.3339236357i</v>
      </c>
      <c r="G228" s="57" t="str">
        <f t="shared" si="44"/>
        <v>0.999999999998531-1.21208843943243E-06i</v>
      </c>
      <c r="H228" s="57" t="str">
        <f t="shared" si="45"/>
        <v>72.7272867011348+0.0824986241620416i</v>
      </c>
      <c r="I228" s="57" t="str">
        <f t="shared" si="46"/>
        <v>17.8951371553642-15249.2884294437i</v>
      </c>
      <c r="K228" s="57" t="str">
        <f t="shared" si="47"/>
        <v>0.164999755981188-0.000199163065982652i</v>
      </c>
      <c r="L228" s="57" t="str">
        <f t="shared" si="48"/>
        <v>0.00025-526.609982880769i</v>
      </c>
      <c r="M228" s="57" t="str">
        <f t="shared" si="49"/>
        <v>0.0045-184.620376282675i</v>
      </c>
      <c r="N228" s="57">
        <f t="shared" si="50"/>
        <v>89.953015894196866</v>
      </c>
      <c r="O228" s="57">
        <f t="shared" si="51"/>
        <v>88.478050126935685</v>
      </c>
      <c r="P228" s="374">
        <f t="shared" si="52"/>
        <v>88.478050126935685</v>
      </c>
      <c r="Q228" s="374">
        <f t="shared" si="53"/>
        <v>-90.046984105803134</v>
      </c>
      <c r="R228" s="12">
        <f t="shared" si="54"/>
        <v>89.953015894196866</v>
      </c>
      <c r="S228" s="57">
        <f t="shared" si="55"/>
        <v>2.009477777088492E-3</v>
      </c>
      <c r="T228" s="12">
        <f t="shared" si="38"/>
        <v>88.478050126935685</v>
      </c>
    </row>
    <row r="229" spans="1:20">
      <c r="A229" s="57">
        <f t="shared" si="39"/>
        <v>12.673899744833916</v>
      </c>
      <c r="B229" s="12">
        <f t="shared" si="56"/>
        <v>2.0171137926414286</v>
      </c>
      <c r="C229" s="57" t="str">
        <f t="shared" si="40"/>
        <v>-21.7636025177489-26439.6173477039i</v>
      </c>
      <c r="D229" s="57" t="str">
        <f t="shared" si="41"/>
        <v>3.47812499997327-7890.23127336743i</v>
      </c>
      <c r="E229" s="57" t="str">
        <f t="shared" si="42"/>
        <v>162.469523893167-0.0085005059258714i</v>
      </c>
      <c r="F229" s="57" t="str">
        <f t="shared" si="43"/>
        <v>2.90990990990561-74044.9630640193i</v>
      </c>
      <c r="G229" s="57" t="str">
        <f t="shared" si="44"/>
        <v>0.99999999999852-1.21669437550226E-06i</v>
      </c>
      <c r="H229" s="57" t="str">
        <f t="shared" si="45"/>
        <v>72.7272868075381+0.0828121189802418i</v>
      </c>
      <c r="I229" s="57" t="str">
        <f t="shared" si="46"/>
        <v>17.8951371659329-15191.5605166396i</v>
      </c>
      <c r="K229" s="57" t="str">
        <f t="shared" si="47"/>
        <v>0.164999754123124-0.000199919883348029i</v>
      </c>
      <c r="L229" s="57" t="str">
        <f t="shared" si="48"/>
        <v>0.00025-524.616440407222i</v>
      </c>
      <c r="M229" s="57" t="str">
        <f t="shared" si="49"/>
        <v>0.0045-183.921474678895i</v>
      </c>
      <c r="N229" s="57">
        <f t="shared" si="50"/>
        <v>89.952837354896786</v>
      </c>
      <c r="O229" s="57">
        <f t="shared" si="51"/>
        <v>88.445106251651282</v>
      </c>
      <c r="P229" s="374">
        <f t="shared" si="52"/>
        <v>88.445106251651282</v>
      </c>
      <c r="Q229" s="374">
        <f t="shared" si="53"/>
        <v>-90.047162645103214</v>
      </c>
      <c r="R229" s="12">
        <f t="shared" si="54"/>
        <v>89.952837354896786</v>
      </c>
      <c r="S229" s="57">
        <f t="shared" si="55"/>
        <v>2.0171137926414287E-3</v>
      </c>
      <c r="T229" s="12">
        <f t="shared" si="38"/>
        <v>88.445106251651282</v>
      </c>
    </row>
    <row r="230" spans="1:20">
      <c r="A230" s="57">
        <f t="shared" si="39"/>
        <v>12.722060563864284</v>
      </c>
      <c r="B230" s="12">
        <f t="shared" si="56"/>
        <v>2.024778825053466</v>
      </c>
      <c r="C230" s="57" t="str">
        <f t="shared" si="40"/>
        <v>-21.7636022365179-26339.5269288313i</v>
      </c>
      <c r="D230" s="57" t="str">
        <f t="shared" si="41"/>
        <v>3.47812499997306-7860.36189822757i</v>
      </c>
      <c r="E230" s="57" t="str">
        <f t="shared" si="42"/>
        <v>162.469523793657-0.00853280771120473i</v>
      </c>
      <c r="F230" s="57" t="str">
        <f t="shared" si="43"/>
        <v>2.90990990990556-73764.657366055i</v>
      </c>
      <c r="G230" s="57" t="str">
        <f t="shared" si="44"/>
        <v>0.999999999998508-1.22131781412915E-06i</v>
      </c>
      <c r="H230" s="57" t="str">
        <f t="shared" si="45"/>
        <v>72.727286914751+0.0831268050792801i</v>
      </c>
      <c r="I230" s="57" t="str">
        <f t="shared" si="46"/>
        <v>17.8951371765816-15134.0511395336i</v>
      </c>
      <c r="K230" s="57" t="str">
        <f t="shared" si="47"/>
        <v>0.164999752250913-0.000200679576593241i</v>
      </c>
      <c r="L230" s="57" t="str">
        <f t="shared" si="48"/>
        <v>0.00025-522.630444717296i</v>
      </c>
      <c r="M230" s="57" t="str">
        <f t="shared" si="49"/>
        <v>0.0045-183.225218847276i</v>
      </c>
      <c r="N230" s="57">
        <f t="shared" si="50"/>
        <v>89.952658137150834</v>
      </c>
      <c r="O230" s="57">
        <f t="shared" si="51"/>
        <v>88.412162375998662</v>
      </c>
      <c r="P230" s="374">
        <f t="shared" si="52"/>
        <v>88.412162375998662</v>
      </c>
      <c r="Q230" s="374">
        <f t="shared" si="53"/>
        <v>-90.047341862849166</v>
      </c>
      <c r="R230" s="12">
        <f t="shared" si="54"/>
        <v>89.952658137150834</v>
      </c>
      <c r="S230" s="57">
        <f t="shared" si="55"/>
        <v>2.0247788250534662E-3</v>
      </c>
      <c r="T230" s="12">
        <f t="shared" si="38"/>
        <v>88.412162375998662</v>
      </c>
    </row>
    <row r="231" spans="1:20">
      <c r="A231" s="57">
        <f t="shared" si="39"/>
        <v>12.770404394006967</v>
      </c>
      <c r="B231" s="12">
        <f t="shared" si="56"/>
        <v>2.0324729845886691</v>
      </c>
      <c r="C231" s="57" t="str">
        <f t="shared" si="40"/>
        <v>-21.7636019531458-26239.815412896i</v>
      </c>
      <c r="D231" s="57" t="str">
        <f t="shared" si="41"/>
        <v>3.47812499997285-7830.60559703255i</v>
      </c>
      <c r="E231" s="57" t="str">
        <f t="shared" si="42"/>
        <v>162.469523693388-0.00856523224175107i</v>
      </c>
      <c r="F231" s="57" t="str">
        <f t="shared" si="43"/>
        <v>2.90990990990553-73485.4127974517i</v>
      </c>
      <c r="G231" s="57" t="str">
        <f t="shared" si="44"/>
        <v>0.999999999998497-1.22595882182283E-06i</v>
      </c>
      <c r="H231" s="57" t="str">
        <f t="shared" si="45"/>
        <v>72.7272870227809+0.0834426869860339i</v>
      </c>
      <c r="I231" s="57" t="str">
        <f t="shared" si="46"/>
        <v>17.8951371873119-15076.7594708343i</v>
      </c>
      <c r="K231" s="57" t="str">
        <f t="shared" si="47"/>
        <v>0.164999750364445-0.000201442156646336i</v>
      </c>
      <c r="L231" s="57" t="str">
        <f t="shared" si="48"/>
        <v>0.00025-520.651967241777i</v>
      </c>
      <c r="M231" s="57" t="str">
        <f t="shared" si="49"/>
        <v>0.0045-182.531598771942i</v>
      </c>
      <c r="N231" s="57">
        <f t="shared" si="50"/>
        <v>89.952478238380934</v>
      </c>
      <c r="O231" s="57">
        <f t="shared" si="51"/>
        <v>88.379218499974854</v>
      </c>
      <c r="P231" s="374">
        <f t="shared" si="52"/>
        <v>88.379218499974854</v>
      </c>
      <c r="Q231" s="374">
        <f t="shared" si="53"/>
        <v>-90.047521761619066</v>
      </c>
      <c r="R231" s="12">
        <f t="shared" si="54"/>
        <v>89.952478238380934</v>
      </c>
      <c r="S231" s="57">
        <f t="shared" si="55"/>
        <v>2.0324729845886693E-3</v>
      </c>
      <c r="T231" s="12">
        <f t="shared" si="38"/>
        <v>88.379218499974854</v>
      </c>
    </row>
    <row r="232" spans="1:20">
      <c r="A232" s="57">
        <f t="shared" si="39"/>
        <v>12.818931930704194</v>
      </c>
      <c r="B232" s="12">
        <f t="shared" si="56"/>
        <v>2.0401963819301061</v>
      </c>
      <c r="C232" s="57" t="str">
        <f t="shared" si="40"/>
        <v>-21.7636016676159-26140.4813655152i</v>
      </c>
      <c r="D232" s="57" t="str">
        <f t="shared" si="41"/>
        <v>3.47812499997265-7800.96194172798i</v>
      </c>
      <c r="E232" s="57" t="str">
        <f t="shared" si="42"/>
        <v>162.469523592357-0.00859777998392718i</v>
      </c>
      <c r="F232" s="57" t="str">
        <f t="shared" si="43"/>
        <v>2.9099099099055-73207.2253411825i</v>
      </c>
      <c r="G232" s="57" t="str">
        <f t="shared" si="44"/>
        <v>0.999999999998486-1.23061746534574E-06i</v>
      </c>
      <c r="H232" s="57" t="str">
        <f t="shared" si="45"/>
        <v>72.7272871316332+0.0837597692445751i</v>
      </c>
      <c r="I232" s="57" t="str">
        <f t="shared" si="46"/>
        <v>17.8951371981237-15019.6846863816i</v>
      </c>
      <c r="K232" s="57" t="str">
        <f t="shared" si="47"/>
        <v>0.164999748463613-0.000202207634476876i</v>
      </c>
      <c r="L232" s="57" t="str">
        <f t="shared" si="48"/>
        <v>0.00025-518.680979519603i</v>
      </c>
      <c r="M232" s="57" t="str">
        <f t="shared" si="49"/>
        <v>0.0045-181.840604474938i</v>
      </c>
      <c r="N232" s="57">
        <f t="shared" si="50"/>
        <v>89.95229765599926</v>
      </c>
      <c r="O232" s="57">
        <f t="shared" si="51"/>
        <v>88.346274623577301</v>
      </c>
      <c r="P232" s="374">
        <f t="shared" si="52"/>
        <v>88.346274623577301</v>
      </c>
      <c r="Q232" s="374">
        <f t="shared" si="53"/>
        <v>-90.04770234400074</v>
      </c>
      <c r="R232" s="12">
        <f t="shared" si="54"/>
        <v>89.95229765599926</v>
      </c>
      <c r="S232" s="57">
        <f t="shared" si="55"/>
        <v>2.0401963819301062E-3</v>
      </c>
      <c r="T232" s="12">
        <f t="shared" si="38"/>
        <v>88.346274623577301</v>
      </c>
    </row>
    <row r="233" spans="1:20">
      <c r="A233" s="57">
        <f t="shared" si="39"/>
        <v>12.867643872040871</v>
      </c>
      <c r="B233" s="12">
        <f t="shared" si="56"/>
        <v>2.0479491281814406</v>
      </c>
      <c r="C233" s="57" t="str">
        <f t="shared" si="40"/>
        <v>-21.7636013799122-26041.5233577347i</v>
      </c>
      <c r="D233" s="57" t="str">
        <f t="shared" si="41"/>
        <v>3.47812499997243-7771.43050587989i</v>
      </c>
      <c r="E233" s="57" t="str">
        <f t="shared" si="42"/>
        <v>162.469523490557-0.00863045140591794i</v>
      </c>
      <c r="F233" s="57" t="str">
        <f t="shared" si="43"/>
        <v>2.90990990990546-72930.090995427i</v>
      </c>
      <c r="G233" s="57" t="str">
        <f t="shared" si="44"/>
        <v>0.999999999998474-1.23529381171404E-06i</v>
      </c>
      <c r="H233" s="57" t="str">
        <f t="shared" si="45"/>
        <v>72.7272872413145+0.0840780564162487i</v>
      </c>
      <c r="I233" s="57" t="str">
        <f t="shared" si="46"/>
        <v>17.8951372090179-14962.8259651355i</v>
      </c>
      <c r="K233" s="57" t="str">
        <f t="shared" si="47"/>
        <v>0.164999746548307-0.000202976021096113i</v>
      </c>
      <c r="L233" s="57" t="str">
        <f t="shared" si="48"/>
        <v>0.00025-516.717453197452i</v>
      </c>
      <c r="M233" s="57" t="str">
        <f t="shared" si="49"/>
        <v>0.0045-181.152226016077i</v>
      </c>
      <c r="N233" s="57">
        <f t="shared" si="50"/>
        <v>89.952116387408083</v>
      </c>
      <c r="O233" s="57">
        <f t="shared" si="51"/>
        <v>88.313330746802961</v>
      </c>
      <c r="P233" s="374">
        <f t="shared" si="52"/>
        <v>88.313330746802961</v>
      </c>
      <c r="Q233" s="374">
        <f t="shared" si="53"/>
        <v>-90.047883612591917</v>
      </c>
      <c r="R233" s="12">
        <f t="shared" si="54"/>
        <v>89.952116387408083</v>
      </c>
      <c r="S233" s="57">
        <f t="shared" si="55"/>
        <v>2.0479491281814406E-3</v>
      </c>
      <c r="T233" s="12">
        <f t="shared" si="38"/>
        <v>88.313330746802961</v>
      </c>
    </row>
    <row r="234" spans="1:20">
      <c r="A234" s="57">
        <f t="shared" si="39"/>
        <v>12.916540918754626</v>
      </c>
      <c r="B234" s="12">
        <f t="shared" si="56"/>
        <v>2.05573133486853</v>
      </c>
      <c r="C234" s="57" t="str">
        <f t="shared" si="40"/>
        <v>-21.7636010900174-25942.9399660105i</v>
      </c>
      <c r="D234" s="57" t="str">
        <f t="shared" si="41"/>
        <v>3.47812499997224-7742.01086466872i</v>
      </c>
      <c r="E234" s="57" t="str">
        <f t="shared" si="42"/>
        <v>162.46952338798-0.00866324697768584i</v>
      </c>
      <c r="F234" s="57" t="str">
        <f t="shared" si="43"/>
        <v>2.90990990990544-72654.0057735154i</v>
      </c>
      <c r="G234" s="57" t="str">
        <f t="shared" si="44"/>
        <v>0.999999999998462-1.23998792819853E-06i</v>
      </c>
      <c r="H234" s="57" t="str">
        <f t="shared" si="45"/>
        <v>72.7272873518305+0.0843975530797296i</v>
      </c>
      <c r="I234" s="57" t="str">
        <f t="shared" si="46"/>
        <v>17.895137219995-14906.1824891644i</v>
      </c>
      <c r="K234" s="57" t="str">
        <f t="shared" si="47"/>
        <v>0.164999744618418-0.000203747327557134i</v>
      </c>
      <c r="L234" s="57" t="str">
        <f t="shared" si="48"/>
        <v>0.00025-514.76136002934i</v>
      </c>
      <c r="M234" s="57" t="str">
        <f t="shared" si="49"/>
        <v>0.0045-180.466453492804i</v>
      </c>
      <c r="N234" s="57">
        <f t="shared" si="50"/>
        <v>89.951934429999909</v>
      </c>
      <c r="O234" s="57">
        <f t="shared" si="51"/>
        <v>88.280386869649021</v>
      </c>
      <c r="P234" s="374">
        <f t="shared" si="52"/>
        <v>88.280386869649021</v>
      </c>
      <c r="Q234" s="374">
        <f t="shared" si="53"/>
        <v>-90.048065570000091</v>
      </c>
      <c r="R234" s="12">
        <f t="shared" si="54"/>
        <v>89.951934429999909</v>
      </c>
      <c r="S234" s="57">
        <f t="shared" si="55"/>
        <v>2.0557313348685299E-3</v>
      </c>
      <c r="T234" s="12">
        <f t="shared" si="38"/>
        <v>88.280386869649021</v>
      </c>
    </row>
    <row r="235" spans="1:20">
      <c r="A235" s="57">
        <f t="shared" si="39"/>
        <v>12.965623774245893</v>
      </c>
      <c r="B235" s="12">
        <f t="shared" si="56"/>
        <v>2.0635431139410305</v>
      </c>
      <c r="C235" s="57" t="str">
        <f t="shared" si="40"/>
        <v>-21.7636007979154-25844.7297721872i</v>
      </c>
      <c r="D235" s="57" t="str">
        <f t="shared" si="41"/>
        <v>3.47812499997202-7712.70259488298i</v>
      </c>
      <c r="E235" s="57" t="str">
        <f t="shared" si="42"/>
        <v>162.469523284623-0.0086961671709852i</v>
      </c>
      <c r="F235" s="57" t="str">
        <f t="shared" si="43"/>
        <v>2.9099099099054-72378.965703868i</v>
      </c>
      <c r="G235" s="57" t="str">
        <f t="shared" si="44"/>
        <v>0.999999999998451-1.24469988232568E-06i</v>
      </c>
      <c r="H235" s="57" t="str">
        <f t="shared" si="45"/>
        <v>72.7272874631885+0.0847182638310942i</v>
      </c>
      <c r="I235" s="57" t="str">
        <f t="shared" si="46"/>
        <v>17.8951372310558-14849.7534436327i</v>
      </c>
      <c r="K235" s="57" t="str">
        <f t="shared" si="47"/>
        <v>0.164999742673833-0.000204521564955023i</v>
      </c>
      <c r="L235" s="57" t="str">
        <f t="shared" si="48"/>
        <v>0.00025-512.812671876212i</v>
      </c>
      <c r="M235" s="57" t="str">
        <f t="shared" si="49"/>
        <v>0.0045-179.783277040052i</v>
      </c>
      <c r="N235" s="57">
        <f t="shared" si="50"/>
        <v>89.951751781157228</v>
      </c>
      <c r="O235" s="57">
        <f t="shared" si="51"/>
        <v>88.247442992112525</v>
      </c>
      <c r="P235" s="374">
        <f t="shared" si="52"/>
        <v>88.247442992112525</v>
      </c>
      <c r="Q235" s="374">
        <f t="shared" si="53"/>
        <v>-90.048248218842772</v>
      </c>
      <c r="R235" s="12">
        <f t="shared" si="54"/>
        <v>89.951751781157228</v>
      </c>
      <c r="S235" s="57">
        <f t="shared" si="55"/>
        <v>2.0635431139410304E-3</v>
      </c>
      <c r="T235" s="12">
        <f t="shared" si="38"/>
        <v>88.247442992112525</v>
      </c>
    </row>
    <row r="236" spans="1:20">
      <c r="A236" s="57">
        <f t="shared" si="39"/>
        <v>13.014893144588029</v>
      </c>
      <c r="B236" s="12">
        <f t="shared" si="56"/>
        <v>2.0713845777740065</v>
      </c>
      <c r="C236" s="57" t="str">
        <f t="shared" si="40"/>
        <v>-21.7636005035893-25746.8913634784i</v>
      </c>
      <c r="D236" s="57" t="str">
        <f t="shared" si="41"/>
        <v>3.47812499997182-7683.50527491344i</v>
      </c>
      <c r="E236" s="57" t="str">
        <f t="shared" si="42"/>
        <v>162.469523180479-0.00872921245935728i</v>
      </c>
      <c r="F236" s="57" t="str">
        <f t="shared" si="43"/>
        <v>2.90990990990537-72104.966829942i</v>
      </c>
      <c r="G236" s="57" t="str">
        <f t="shared" si="44"/>
        <v>0.999999999998439-0.0000012494297418785i</v>
      </c>
      <c r="H236" s="57" t="str">
        <f t="shared" si="45"/>
        <v>72.7272875753944+0.0850401932838824i</v>
      </c>
      <c r="I236" s="57" t="str">
        <f t="shared" si="46"/>
        <v>17.8951372422009-14793.5380167898i</v>
      </c>
      <c r="K236" s="57" t="str">
        <f t="shared" si="47"/>
        <v>0.164999740714441-0.000205298744427024i</v>
      </c>
      <c r="L236" s="57" t="str">
        <f t="shared" si="48"/>
        <v>0.00025-510.87136070553i</v>
      </c>
      <c r="M236" s="57" t="str">
        <f t="shared" si="49"/>
        <v>0.0045-179.102686830097i</v>
      </c>
      <c r="N236" s="57">
        <f t="shared" si="50"/>
        <v>89.951568438252636</v>
      </c>
      <c r="O236" s="57">
        <f t="shared" si="51"/>
        <v>88.21449911419063</v>
      </c>
      <c r="P236" s="374">
        <f t="shared" si="52"/>
        <v>88.21449911419063</v>
      </c>
      <c r="Q236" s="374">
        <f t="shared" si="53"/>
        <v>-90.048431561747364</v>
      </c>
      <c r="R236" s="12">
        <f t="shared" si="54"/>
        <v>89.951568438252636</v>
      </c>
      <c r="S236" s="57">
        <f t="shared" si="55"/>
        <v>2.0713845777740065E-3</v>
      </c>
      <c r="T236" s="12">
        <f t="shared" ref="T236:T299" si="57">P236</f>
        <v>88.21449911419063</v>
      </c>
    </row>
    <row r="237" spans="1:20">
      <c r="A237" s="57">
        <f t="shared" ref="A237:A300" si="58">2*PI()*B237</f>
        <v>13.064349738537464</v>
      </c>
      <c r="B237" s="12">
        <f t="shared" si="56"/>
        <v>2.0792558391695479</v>
      </c>
      <c r="C237" s="57" t="str">
        <f t="shared" ref="C237:C300" si="59">IMPRODUCT(D237,E237,$C$40,,K237,$C$41)</f>
        <v>-21.7636002070221-25649.423332446i</v>
      </c>
      <c r="D237" s="57" t="str">
        <f t="shared" ref="D237:D300" si="60">IMDIV(IMPRODUCT($C$37,$C$38,COMPLEX(1,A237/$C$38)),IMSUM(-1*A237*A237/$C$39,COMPLEX(0,1*A237)))</f>
        <v>3.47812499997158-7654.41848474677i</v>
      </c>
      <c r="E237" s="57" t="str">
        <f t="shared" ref="E237:E300" si="61">IMDIV(IMPRODUCT(IMSUM(F237,G237),$C$29,H237),IMSUM(1,I237))</f>
        <v>162.469523075543-0.00876238331814505i</v>
      </c>
      <c r="F237" s="57" t="str">
        <f t="shared" ref="F237:F300" si="62">IMDIV(IMPRODUCT($C$14,$C$15,COMPLEX(1,A237/$C$15)),IMSUM(-1*A237*A237/$C$16,COMPLEX(0,A237)))</f>
        <v>2.90990990990533-71832.0052101706i</v>
      </c>
      <c r="G237" s="57" t="str">
        <f t="shared" ref="G237:G300" si="63">IMDIV(1,COMPLEX(1,A237*$C$9*$C$10))</f>
        <v>0.999999999998427-1.25417757489763E-06i</v>
      </c>
      <c r="H237" s="57" t="str">
        <f t="shared" ref="H237:H300" si="64">IMDIV($C$3,IMSUM(K237,COMPLEX(0,$C$28*A237)))</f>
        <v>72.7272876884545+0.0853633460691653i</v>
      </c>
      <c r="I237" s="57" t="str">
        <f t="shared" ref="I237:I300" si="65">IMPRODUCT(F237,$C$29,H237,$C$31)</f>
        <v>17.8951372534305-14737.5353999576i</v>
      </c>
      <c r="K237" s="57" t="str">
        <f t="shared" ref="K237:K300" si="66">IF($C$26&lt;=0,IMDIV(1,IMSUM(IMDIV(1,L237),1/$C$18)),IMDIV(1,IMSUM(IMDIV(1,L237),1/$C$18,IMDIV(1,M237))))</f>
        <v>0.16499973874013-0.000206078877152698i</v>
      </c>
      <c r="L237" s="57" t="str">
        <f t="shared" ref="L237:L300" si="67">IMSUM($C$21/$C$22,IMDIV(1,COMPLEX(0,$C$20*$C$22*A237)))</f>
        <v>0.00025-508.937398590886i</v>
      </c>
      <c r="M237" s="57" t="str">
        <f t="shared" ref="M237:M300" si="68">IMSUM($C$25/$C$26,IMDIV(1,COMPLEX(0,$C$24*$C$26*A237)))</f>
        <v>0.0045-178.424673072422i</v>
      </c>
      <c r="N237" s="57">
        <f t="shared" ref="N237:N300" si="69">ABS(R237)</f>
        <v>89.951384398648756</v>
      </c>
      <c r="O237" s="57">
        <f t="shared" ref="O237:O300" si="70">ABS(P237)</f>
        <v>88.181555235880467</v>
      </c>
      <c r="P237" s="374">
        <f t="shared" ref="P237:P300" si="71">20*LOG10(IMABS(C237))</f>
        <v>88.181555235880467</v>
      </c>
      <c r="Q237" s="374">
        <f t="shared" ref="Q237:Q300" si="72">IMARGUMENT(C237)*180/PI()</f>
        <v>-90.048615601351244</v>
      </c>
      <c r="R237" s="12">
        <f t="shared" ref="R237:R300" si="73">IF(Q237&lt;0,Q237+180,Q237-180)</f>
        <v>89.951384398648756</v>
      </c>
      <c r="S237" s="57">
        <f t="shared" ref="S237:S300" si="74">B237/1000</f>
        <v>2.079255839169548E-3</v>
      </c>
      <c r="T237" s="12">
        <f t="shared" si="57"/>
        <v>88.181555235880467</v>
      </c>
    </row>
    <row r="238" spans="1:20">
      <c r="A238" s="57">
        <f t="shared" si="58"/>
        <v>13.113994267543907</v>
      </c>
      <c r="B238" s="12">
        <f t="shared" ref="B238:B301" si="75">B237*(1+B$42)</f>
        <v>2.0871570113583924</v>
      </c>
      <c r="C238" s="57" t="str">
        <f t="shared" si="59"/>
        <v>-21.7635999081967-25552.3242769794i</v>
      </c>
      <c r="D238" s="57" t="str">
        <f t="shared" si="60"/>
        <v>3.47812499997138-7625.44180595983i</v>
      </c>
      <c r="E238" s="57" t="str">
        <f t="shared" si="61"/>
        <v>162.469522969807-0.00879568022449495i</v>
      </c>
      <c r="F238" s="57" t="str">
        <f t="shared" si="62"/>
        <v>2.9099099099053-71560.0769179106i</v>
      </c>
      <c r="G238" s="57" t="str">
        <f t="shared" si="63"/>
        <v>0.999999999998415-1.25894344968222E-06i</v>
      </c>
      <c r="H238" s="57" t="str">
        <f t="shared" si="64"/>
        <v>72.7272878023754+0.0856877268356138i</v>
      </c>
      <c r="I238" s="57" t="str">
        <f t="shared" si="65"/>
        <v>17.8951372647459-14681.7447875201i</v>
      </c>
      <c r="K238" s="57" t="str">
        <f t="shared" si="66"/>
        <v>0.164999736750786-0.000206861974354086i</v>
      </c>
      <c r="L238" s="57" t="str">
        <f t="shared" si="67"/>
        <v>0.00025-507.010757711582i</v>
      </c>
      <c r="M238" s="57" t="str">
        <f t="shared" si="68"/>
        <v>0.0045-177.74922601357i</v>
      </c>
      <c r="N238" s="57">
        <f t="shared" si="69"/>
        <v>89.951199659698148</v>
      </c>
      <c r="O238" s="57">
        <f t="shared" si="70"/>
        <v>88.148611357179021</v>
      </c>
      <c r="P238" s="374">
        <f t="shared" si="71"/>
        <v>88.148611357179021</v>
      </c>
      <c r="Q238" s="374">
        <f t="shared" si="72"/>
        <v>-90.048800340301852</v>
      </c>
      <c r="R238" s="12">
        <f t="shared" si="73"/>
        <v>89.951199659698148</v>
      </c>
      <c r="S238" s="57">
        <f t="shared" si="74"/>
        <v>2.0871570113583922E-3</v>
      </c>
      <c r="T238" s="12">
        <f t="shared" si="57"/>
        <v>88.148611357179021</v>
      </c>
    </row>
    <row r="239" spans="1:20">
      <c r="A239" s="57">
        <f t="shared" si="58"/>
        <v>13.163827445760575</v>
      </c>
      <c r="B239" s="12">
        <f t="shared" si="75"/>
        <v>2.0950882080015543</v>
      </c>
      <c r="C239" s="57" t="str">
        <f t="shared" si="59"/>
        <v>-21.7635996070957-25455.5928002758i</v>
      </c>
      <c r="D239" s="57" t="str">
        <f t="shared" si="60"/>
        <v>3.47812499997115-7596.57482171328i</v>
      </c>
      <c r="E239" s="57" t="str">
        <f t="shared" si="61"/>
        <v>162.469522863266-0.00882910365736984i</v>
      </c>
      <c r="F239" s="57" t="str">
        <f t="shared" si="62"/>
        <v>2.90990990990526-71289.178041381i</v>
      </c>
      <c r="G239" s="57" t="str">
        <f t="shared" si="63"/>
        <v>0.999999999998403-0.000001263727434791i</v>
      </c>
      <c r="H239" s="57" t="str">
        <f t="shared" si="64"/>
        <v>72.7272879171638+0.086013340249563i</v>
      </c>
      <c r="I239" s="57" t="str">
        <f t="shared" si="65"/>
        <v>17.8951372761473-14626.1653769102i</v>
      </c>
      <c r="K239" s="57" t="str">
        <f t="shared" si="66"/>
        <v>0.164999734746294-0.000207648047295866i</v>
      </c>
      <c r="L239" s="57" t="str">
        <f t="shared" si="67"/>
        <v>0.00025-505.091410352243i</v>
      </c>
      <c r="M239" s="57" t="str">
        <f t="shared" si="68"/>
        <v>0.0045-177.07633593701i</v>
      </c>
      <c r="N239" s="57">
        <f t="shared" si="69"/>
        <v>89.951014218743381</v>
      </c>
      <c r="O239" s="57">
        <f t="shared" si="70"/>
        <v>88.115667478083196</v>
      </c>
      <c r="P239" s="374">
        <f t="shared" si="71"/>
        <v>88.115667478083196</v>
      </c>
      <c r="Q239" s="374">
        <f t="shared" si="72"/>
        <v>-90.048985781256619</v>
      </c>
      <c r="R239" s="12">
        <f t="shared" si="73"/>
        <v>89.951014218743381</v>
      </c>
      <c r="S239" s="57">
        <f t="shared" si="74"/>
        <v>2.0950882080015541E-3</v>
      </c>
      <c r="T239" s="12">
        <f t="shared" si="57"/>
        <v>88.115667478083196</v>
      </c>
    </row>
    <row r="240" spans="1:20">
      <c r="A240" s="57">
        <f t="shared" si="58"/>
        <v>13.213849990054465</v>
      </c>
      <c r="B240" s="12">
        <f t="shared" si="75"/>
        <v>2.1030495431919602</v>
      </c>
      <c r="C240" s="57" t="str">
        <f t="shared" si="59"/>
        <v>-21.7635993037018-25359.2275108207i</v>
      </c>
      <c r="D240" s="57" t="str">
        <f t="shared" si="60"/>
        <v>3.47812499997093-7567.8171167459i</v>
      </c>
      <c r="E240" s="57" t="str">
        <f t="shared" si="61"/>
        <v>162.469522755913-0.0088626540975503i</v>
      </c>
      <c r="F240" s="57" t="str">
        <f t="shared" si="62"/>
        <v>2.90990990990522-71019.3046836113i</v>
      </c>
      <c r="G240" s="57" t="str">
        <f t="shared" si="63"/>
        <v>0.999999999998391-1.26852959904319E-06i</v>
      </c>
      <c r="H240" s="57" t="str">
        <f t="shared" si="64"/>
        <v>72.7272880328263+0.0863401909950792i</v>
      </c>
      <c r="I240" s="57" t="str">
        <f t="shared" si="65"/>
        <v>17.8951372876354-14570.7963685997i</v>
      </c>
      <c r="K240" s="57" t="str">
        <f t="shared" si="66"/>
        <v>0.164999732726539-0.000208437107285521i</v>
      </c>
      <c r="L240" s="57" t="str">
        <f t="shared" si="67"/>
        <v>0.00025-503.179328902414i</v>
      </c>
      <c r="M240" s="57" t="str">
        <f t="shared" si="68"/>
        <v>0.0045-176.405993162991i</v>
      </c>
      <c r="N240" s="57">
        <f t="shared" si="69"/>
        <v>89.950828073116853</v>
      </c>
      <c r="O240" s="57">
        <f t="shared" si="70"/>
        <v>88.082723598590093</v>
      </c>
      <c r="P240" s="374">
        <f t="shared" si="71"/>
        <v>88.082723598590093</v>
      </c>
      <c r="Q240" s="374">
        <f t="shared" si="72"/>
        <v>-90.049171926883147</v>
      </c>
      <c r="R240" s="12">
        <f t="shared" si="73"/>
        <v>89.950828073116853</v>
      </c>
      <c r="S240" s="57">
        <f t="shared" si="74"/>
        <v>2.1030495431919602E-3</v>
      </c>
      <c r="T240" s="12">
        <f t="shared" si="57"/>
        <v>88.082723598590093</v>
      </c>
    </row>
    <row r="241" spans="1:20">
      <c r="A241" s="57">
        <f t="shared" si="58"/>
        <v>13.264062620016672</v>
      </c>
      <c r="B241" s="12">
        <f t="shared" si="75"/>
        <v>2.1110411314560897</v>
      </c>
      <c r="C241" s="57" t="str">
        <f t="shared" si="59"/>
        <v>-21.7635989979984-25263.2270223672i</v>
      </c>
      <c r="D241" s="57" t="str">
        <f t="shared" si="60"/>
        <v>3.47812499997071-7539.16827736846i</v>
      </c>
      <c r="E241" s="57" t="str">
        <f t="shared" si="61"/>
        <v>162.469522647744-0.00889633202764479i</v>
      </c>
      <c r="F241" s="57" t="str">
        <f t="shared" si="62"/>
        <v>2.90990990990518-70750.4529623824i</v>
      </c>
      <c r="G241" s="57" t="str">
        <f t="shared" si="63"/>
        <v>0.999999999998379-1.27335001151954E-06i</v>
      </c>
      <c r="H241" s="57" t="str">
        <f t="shared" si="64"/>
        <v>72.7272881493698+0.0866682837740317i</v>
      </c>
      <c r="I241" s="57" t="str">
        <f t="shared" si="65"/>
        <v>17.8951372992114-14515.6369660868i</v>
      </c>
      <c r="K241" s="57" t="str">
        <f t="shared" si="66"/>
        <v>0.164999730691404-0.000209229165673499i</v>
      </c>
      <c r="L241" s="57" t="str">
        <f t="shared" si="67"/>
        <v>0.00025-501.274485856159i</v>
      </c>
      <c r="M241" s="57" t="str">
        <f t="shared" si="68"/>
        <v>0.0045-175.738188048407i</v>
      </c>
      <c r="N241" s="57">
        <f t="shared" si="69"/>
        <v>89.950641220140866</v>
      </c>
      <c r="O241" s="57">
        <f t="shared" si="70"/>
        <v>88.04977971869674</v>
      </c>
      <c r="P241" s="374">
        <f t="shared" si="71"/>
        <v>88.04977971869674</v>
      </c>
      <c r="Q241" s="374">
        <f t="shared" si="72"/>
        <v>-90.049358779859134</v>
      </c>
      <c r="R241" s="12">
        <f t="shared" si="73"/>
        <v>89.950641220140866</v>
      </c>
      <c r="S241" s="57">
        <f t="shared" si="74"/>
        <v>2.1110411314560896E-3</v>
      </c>
      <c r="T241" s="12">
        <f t="shared" si="57"/>
        <v>88.04977971869674</v>
      </c>
    </row>
    <row r="242" spans="1:20">
      <c r="A242" s="57">
        <f t="shared" si="58"/>
        <v>13.314466057972735</v>
      </c>
      <c r="B242" s="12">
        <f t="shared" si="75"/>
        <v>2.1190630877556229</v>
      </c>
      <c r="C242" s="57" t="str">
        <f t="shared" si="59"/>
        <v>-21.7635986899671-25167.589953916i</v>
      </c>
      <c r="D242" s="57" t="str">
        <f t="shared" si="60"/>
        <v>3.47812499997051-7510.6278914578i</v>
      </c>
      <c r="E242" s="57" t="str">
        <f t="shared" si="61"/>
        <v>162.46952253875-0.0089301379320949i</v>
      </c>
      <c r="F242" s="57" t="str">
        <f t="shared" si="62"/>
        <v>2.90990990990516-70482.6190101723i</v>
      </c>
      <c r="G242" s="57" t="str">
        <f t="shared" si="63"/>
        <v>0.999999999998366-1.27818874156329E-06i</v>
      </c>
      <c r="H242" s="57" t="str">
        <f t="shared" si="64"/>
        <v>72.7272882668002+0.0869976233061513i</v>
      </c>
      <c r="I242" s="57" t="str">
        <f t="shared" si="65"/>
        <v>17.8951373108754-14460.6863758849i</v>
      </c>
      <c r="K242" s="57" t="str">
        <f t="shared" si="66"/>
        <v>0.164999728640774-0.000210024233853373i</v>
      </c>
      <c r="L242" s="57" t="str">
        <f t="shared" si="67"/>
        <v>0.00025-499.376853811675i</v>
      </c>
      <c r="M242" s="57" t="str">
        <f t="shared" si="68"/>
        <v>0.0045-175.072910986657i</v>
      </c>
      <c r="N242" s="57">
        <f t="shared" si="69"/>
        <v>89.950453657127525</v>
      </c>
      <c r="O242" s="57">
        <f t="shared" si="70"/>
        <v>88.016835838400041</v>
      </c>
      <c r="P242" s="374">
        <f t="shared" si="71"/>
        <v>88.016835838400041</v>
      </c>
      <c r="Q242" s="374">
        <f t="shared" si="72"/>
        <v>-90.049546342872475</v>
      </c>
      <c r="R242" s="12">
        <f t="shared" si="73"/>
        <v>89.950453657127525</v>
      </c>
      <c r="S242" s="57">
        <f t="shared" si="74"/>
        <v>2.1190630877556231E-3</v>
      </c>
      <c r="T242" s="12">
        <f t="shared" si="57"/>
        <v>88.016835838400041</v>
      </c>
    </row>
    <row r="243" spans="1:20">
      <c r="A243" s="57">
        <f t="shared" si="58"/>
        <v>13.365061028993034</v>
      </c>
      <c r="B243" s="12">
        <f t="shared" si="75"/>
        <v>2.1271155274890945</v>
      </c>
      <c r="C243" s="57" t="str">
        <f t="shared" si="59"/>
        <v>-21.76359837959-25072.3149296955i</v>
      </c>
      <c r="D243" s="57" t="str">
        <f t="shared" si="60"/>
        <v>3.47812499997028-7482.19554845082i</v>
      </c>
      <c r="E243" s="57" t="str">
        <f t="shared" si="61"/>
        <v>162.469522428927-0.00896407229718156i</v>
      </c>
      <c r="F243" s="57" t="str">
        <f t="shared" si="62"/>
        <v>2.90990990990513-70215.798974099i</v>
      </c>
      <c r="G243" s="57" t="str">
        <f t="shared" si="63"/>
        <v>0.999999999998354-1.28304585878122E-06i</v>
      </c>
      <c r="H243" s="57" t="str">
        <f t="shared" si="64"/>
        <v>72.727288385125+0.0873282143291085i</v>
      </c>
      <c r="I243" s="57" t="str">
        <f t="shared" si="65"/>
        <v>17.895137322628-14405.9438075112i</v>
      </c>
      <c r="K243" s="57" t="str">
        <f t="shared" si="66"/>
        <v>0.164999726574529-0.000210822323262008i</v>
      </c>
      <c r="L243" s="57" t="str">
        <f t="shared" si="67"/>
        <v>0.00025-497.486405470887i</v>
      </c>
      <c r="M243" s="57" t="str">
        <f t="shared" si="68"/>
        <v>0.0045-174.410152407509i</v>
      </c>
      <c r="N243" s="57">
        <f t="shared" si="69"/>
        <v>89.950265381378728</v>
      </c>
      <c r="O243" s="57">
        <f t="shared" si="70"/>
        <v>87.983891957696883</v>
      </c>
      <c r="P243" s="374">
        <f t="shared" si="71"/>
        <v>87.983891957696883</v>
      </c>
      <c r="Q243" s="374">
        <f t="shared" si="72"/>
        <v>-90.049734618621272</v>
      </c>
      <c r="R243" s="12">
        <f t="shared" si="73"/>
        <v>89.950265381378728</v>
      </c>
      <c r="S243" s="57">
        <f t="shared" si="74"/>
        <v>2.1271155274890947E-3</v>
      </c>
      <c r="T243" s="12">
        <f t="shared" si="57"/>
        <v>87.983891957696883</v>
      </c>
    </row>
    <row r="244" spans="1:20">
      <c r="A244" s="57">
        <f t="shared" si="58"/>
        <v>13.415848260903207</v>
      </c>
      <c r="B244" s="12">
        <f t="shared" si="75"/>
        <v>2.1351985664935529</v>
      </c>
      <c r="C244" s="57" t="str">
        <f t="shared" si="59"/>
        <v>-21.7635980668498-24977.4005791425i</v>
      </c>
      <c r="D244" s="57" t="str">
        <f t="shared" si="60"/>
        <v>3.47812499997004-7453.87083933874i</v>
      </c>
      <c r="E244" s="57" t="str">
        <f t="shared" si="61"/>
        <v>162.469522318267-0.00899813561103607i</v>
      </c>
      <c r="F244" s="57" t="str">
        <f t="shared" si="62"/>
        <v>2.90990990990508-69949.989015867i</v>
      </c>
      <c r="G244" s="57" t="str">
        <f t="shared" si="63"/>
        <v>0.999999999998341-1.28792143304457E-06i</v>
      </c>
      <c r="H244" s="57" t="str">
        <f t="shared" si="64"/>
        <v>72.7272885043511+0.0876600615985766i</v>
      </c>
      <c r="I244" s="57" t="str">
        <f t="shared" si="65"/>
        <v>17.8951373344704-14351.4084734757i</v>
      </c>
      <c r="K244" s="57" t="str">
        <f t="shared" si="66"/>
        <v>0.16499972449255-0.000211623445379729i</v>
      </c>
      <c r="L244" s="57" t="str">
        <f t="shared" si="67"/>
        <v>0.00025-495.603113639058i</v>
      </c>
      <c r="M244" s="57" t="str">
        <f t="shared" si="68"/>
        <v>0.0045-173.749902776956i</v>
      </c>
      <c r="N244" s="57">
        <f t="shared" si="69"/>
        <v>89.950076390186155</v>
      </c>
      <c r="O244" s="57">
        <f t="shared" si="70"/>
        <v>87.95094807658414</v>
      </c>
      <c r="P244" s="374">
        <f t="shared" si="71"/>
        <v>87.95094807658414</v>
      </c>
      <c r="Q244" s="374">
        <f t="shared" si="72"/>
        <v>-90.049923609813845</v>
      </c>
      <c r="R244" s="12">
        <f t="shared" si="73"/>
        <v>89.950076390186155</v>
      </c>
      <c r="S244" s="57">
        <f t="shared" si="74"/>
        <v>2.1351985664935531E-3</v>
      </c>
      <c r="T244" s="12">
        <f t="shared" si="57"/>
        <v>87.95094807658414</v>
      </c>
    </row>
    <row r="245" spans="1:20">
      <c r="A245" s="57">
        <f t="shared" si="58"/>
        <v>13.46682848429464</v>
      </c>
      <c r="B245" s="12">
        <f t="shared" si="75"/>
        <v>2.1433123210462286</v>
      </c>
      <c r="C245" s="57" t="str">
        <f t="shared" si="59"/>
        <v>-21.763597751728-24882.8455368826i</v>
      </c>
      <c r="D245" s="57" t="str">
        <f t="shared" si="60"/>
        <v>3.47812499996982-7425.65335666117i</v>
      </c>
      <c r="E245" s="57" t="str">
        <f t="shared" si="61"/>
        <v>162.469522206765-0.00903232836364053i</v>
      </c>
      <c r="F245" s="57" t="str">
        <f t="shared" si="62"/>
        <v>2.90990990990505-69685.1853117112i</v>
      </c>
      <c r="G245" s="57" t="str">
        <f t="shared" si="63"/>
        <v>0.999999999998329-1.29281553449013E-06i</v>
      </c>
      <c r="H245" s="57" t="str">
        <f t="shared" si="64"/>
        <v>72.7272886244845+0.0879931698882966i</v>
      </c>
      <c r="I245" s="57" t="str">
        <f t="shared" si="65"/>
        <v>17.8951373464027-14297.0795892692i</v>
      </c>
      <c r="K245" s="57" t="str">
        <f t="shared" si="66"/>
        <v>0.164999722394719-0.000212427611730477i</v>
      </c>
      <c r="L245" s="57" t="str">
        <f t="shared" si="67"/>
        <v>0.00025-493.726951224406i</v>
      </c>
      <c r="M245" s="57" t="str">
        <f t="shared" si="68"/>
        <v>0.0045-173.092152597087i</v>
      </c>
      <c r="N245" s="57">
        <f t="shared" si="69"/>
        <v>89.949886680831142</v>
      </c>
      <c r="O245" s="57">
        <f t="shared" si="70"/>
        <v>87.918004195058842</v>
      </c>
      <c r="P245" s="374">
        <f t="shared" si="71"/>
        <v>87.918004195058842</v>
      </c>
      <c r="Q245" s="374">
        <f t="shared" si="72"/>
        <v>-90.050113319168858</v>
      </c>
      <c r="R245" s="12">
        <f t="shared" si="73"/>
        <v>89.949886680831142</v>
      </c>
      <c r="S245" s="57">
        <f t="shared" si="74"/>
        <v>2.1433123210462287E-3</v>
      </c>
      <c r="T245" s="12">
        <f t="shared" si="57"/>
        <v>87.918004195058842</v>
      </c>
    </row>
    <row r="246" spans="1:20">
      <c r="A246" s="57">
        <f t="shared" si="58"/>
        <v>13.51800243253496</v>
      </c>
      <c r="B246" s="12">
        <f t="shared" si="75"/>
        <v>2.1514569078662045</v>
      </c>
      <c r="C246" s="57" t="str">
        <f t="shared" si="59"/>
        <v>-21.7635974342067-24788.6484427092i</v>
      </c>
      <c r="D246" s="57" t="str">
        <f t="shared" si="60"/>
        <v>3.47812499996958-7397.54269450005i</v>
      </c>
      <c r="E246" s="57" t="str">
        <f t="shared" si="61"/>
        <v>162.469522094413-0.00906665104684492i</v>
      </c>
      <c r="F246" s="57" t="str">
        <f t="shared" si="62"/>
        <v>2.909909909905-69421.3840523405i</v>
      </c>
      <c r="G246" s="57" t="str">
        <f t="shared" si="63"/>
        <v>0.999999999998316-1.29772823352117E-06i</v>
      </c>
      <c r="H246" s="57" t="str">
        <f t="shared" si="64"/>
        <v>72.7272887455329+0.088327543990155i</v>
      </c>
      <c r="I246" s="57" t="str">
        <f t="shared" si="65"/>
        <v>17.8951373584259-14242.9563733524i</v>
      </c>
      <c r="K246" s="57" t="str">
        <f t="shared" si="66"/>
        <v>0.164999720280914-0.000213234833881984i</v>
      </c>
      <c r="L246" s="57" t="str">
        <f t="shared" si="67"/>
        <v>0.00025-491.857891237701i</v>
      </c>
      <c r="M246" s="57" t="str">
        <f t="shared" si="68"/>
        <v>0.0045-172.436892405945i</v>
      </c>
      <c r="N246" s="57">
        <f t="shared" si="69"/>
        <v>89.949696250584722</v>
      </c>
      <c r="O246" s="57">
        <f t="shared" si="70"/>
        <v>87.885060313117663</v>
      </c>
      <c r="P246" s="374">
        <f t="shared" si="71"/>
        <v>87.885060313117663</v>
      </c>
      <c r="Q246" s="374">
        <f t="shared" si="72"/>
        <v>-90.050303749415278</v>
      </c>
      <c r="R246" s="12">
        <f t="shared" si="73"/>
        <v>89.949696250584722</v>
      </c>
      <c r="S246" s="57">
        <f t="shared" si="74"/>
        <v>2.1514569078662045E-3</v>
      </c>
      <c r="T246" s="12">
        <f t="shared" si="57"/>
        <v>87.885060313117663</v>
      </c>
    </row>
    <row r="247" spans="1:20">
      <c r="A247" s="57">
        <f t="shared" si="58"/>
        <v>13.569370841778595</v>
      </c>
      <c r="B247" s="12">
        <f t="shared" si="75"/>
        <v>2.1596324441160961</v>
      </c>
      <c r="C247" s="57" t="str">
        <f t="shared" si="59"/>
        <v>-21.763597114268-24694.8079415662i</v>
      </c>
      <c r="D247" s="57" t="str">
        <f t="shared" si="60"/>
        <v>3.47812499996936-7369.53844847418i</v>
      </c>
      <c r="E247" s="57" t="str">
        <f t="shared" si="61"/>
        <v>162.469521981207-0.00910110415436131i</v>
      </c>
      <c r="F247" s="57" t="str">
        <f t="shared" si="62"/>
        <v>2.90990990990497-69158.5814428865i</v>
      </c>
      <c r="G247" s="57" t="str">
        <f t="shared" si="63"/>
        <v>0.999999999998303-1.30265960080854E-06i</v>
      </c>
      <c r="H247" s="57" t="str">
        <f t="shared" si="64"/>
        <v>72.7272888675032+0.0886631887142446i</v>
      </c>
      <c r="I247" s="57" t="str">
        <f t="shared" si="65"/>
        <v>17.8951373705407-14189.0380471448i</v>
      </c>
      <c r="K247" s="57" t="str">
        <f t="shared" si="66"/>
        <v>0.164999718151013-0.000214045123445933i</v>
      </c>
      <c r="L247" s="57" t="str">
        <f t="shared" si="67"/>
        <v>0.00025-489.995906791893i</v>
      </c>
      <c r="M247" s="57" t="str">
        <f t="shared" si="68"/>
        <v>0.0045-171.784112777391i</v>
      </c>
      <c r="N247" s="57">
        <f t="shared" si="69"/>
        <v>89.949505096707568</v>
      </c>
      <c r="O247" s="57">
        <f t="shared" si="70"/>
        <v>87.852116430757661</v>
      </c>
      <c r="P247" s="374">
        <f t="shared" si="71"/>
        <v>87.852116430757661</v>
      </c>
      <c r="Q247" s="374">
        <f t="shared" si="72"/>
        <v>-90.050494903292432</v>
      </c>
      <c r="R247" s="12">
        <f t="shared" si="73"/>
        <v>89.949505096707568</v>
      </c>
      <c r="S247" s="57">
        <f t="shared" si="74"/>
        <v>2.1596324441160962E-3</v>
      </c>
      <c r="T247" s="12">
        <f t="shared" si="57"/>
        <v>87.852116430757661</v>
      </c>
    </row>
    <row r="248" spans="1:20">
      <c r="A248" s="57">
        <f t="shared" si="58"/>
        <v>13.620934450977352</v>
      </c>
      <c r="B248" s="12">
        <f t="shared" si="75"/>
        <v>2.1678390474037372</v>
      </c>
      <c r="C248" s="57" t="str">
        <f t="shared" si="59"/>
        <v>-21.763596791893-24601.3226835259i</v>
      </c>
      <c r="D248" s="57" t="str">
        <f t="shared" si="60"/>
        <v>3.47812499996911-7341.64021573298i</v>
      </c>
      <c r="E248" s="57" t="str">
        <f t="shared" si="61"/>
        <v>162.469521867138-0.00913568818178279i</v>
      </c>
      <c r="F248" s="57" t="str">
        <f t="shared" si="62"/>
        <v>2.90990990990492-68896.7737028443i</v>
      </c>
      <c r="G248" s="57" t="str">
        <f t="shared" si="63"/>
        <v>0.99999999999829-1.30760970729159E-06i</v>
      </c>
      <c r="H248" s="57" t="str">
        <f t="shared" si="64"/>
        <v>72.7272889904018+0.0890001088889368i</v>
      </c>
      <c r="I248" s="57" t="str">
        <f t="shared" si="65"/>
        <v>17.8951373827477-14135.323835013i</v>
      </c>
      <c r="K248" s="57" t="str">
        <f t="shared" si="66"/>
        <v>0.164999716004895-0.000214858492078129i</v>
      </c>
      <c r="L248" s="57" t="str">
        <f t="shared" si="67"/>
        <v>0.00025-488.140971101707i</v>
      </c>
      <c r="M248" s="57" t="str">
        <f t="shared" si="68"/>
        <v>0.0045-171.133804320971i</v>
      </c>
      <c r="N248" s="57">
        <f t="shared" si="69"/>
        <v>89.949313216449909</v>
      </c>
      <c r="O248" s="57">
        <f t="shared" si="70"/>
        <v>87.819172547975427</v>
      </c>
      <c r="P248" s="374">
        <f t="shared" si="71"/>
        <v>87.819172547975427</v>
      </c>
      <c r="Q248" s="374">
        <f t="shared" si="72"/>
        <v>-90.050686783550091</v>
      </c>
      <c r="R248" s="12">
        <f t="shared" si="73"/>
        <v>89.949313216449909</v>
      </c>
      <c r="S248" s="57">
        <f t="shared" si="74"/>
        <v>2.1678390474037371E-3</v>
      </c>
      <c r="T248" s="12">
        <f t="shared" si="57"/>
        <v>87.819172547975427</v>
      </c>
    </row>
    <row r="249" spans="1:20">
      <c r="A249" s="57">
        <f t="shared" si="58"/>
        <v>13.672694001891067</v>
      </c>
      <c r="B249" s="12">
        <f t="shared" si="75"/>
        <v>2.1760768357838716</v>
      </c>
      <c r="C249" s="57" t="str">
        <f t="shared" si="59"/>
        <v>-21.7635964670633-24508.1913237717i</v>
      </c>
      <c r="D249" s="57" t="str">
        <f t="shared" si="60"/>
        <v>3.47812499996888-7313.84759495108i</v>
      </c>
      <c r="E249" s="57" t="str">
        <f t="shared" si="61"/>
        <v>162.469521752201-0.00917040362658024i</v>
      </c>
      <c r="F249" s="57" t="str">
        <f t="shared" si="62"/>
        <v>2.90990990990489-68635.9570660225i</v>
      </c>
      <c r="G249" s="57" t="str">
        <f t="shared" si="63"/>
        <v>0.999999999998277-1.31257862417928E-06i</v>
      </c>
      <c r="H249" s="57" t="str">
        <f t="shared" si="64"/>
        <v>72.7272891142365+0.0893383093609518i</v>
      </c>
      <c r="I249" s="57" t="str">
        <f t="shared" si="65"/>
        <v>17.8951373950477-14081.8129642603i</v>
      </c>
      <c r="K249" s="57" t="str">
        <f t="shared" si="66"/>
        <v>0.164999713842435-0.000215674951478664i</v>
      </c>
      <c r="L249" s="57" t="str">
        <f t="shared" si="67"/>
        <v>0.00025-486.293057483269i</v>
      </c>
      <c r="M249" s="57" t="str">
        <f t="shared" si="68"/>
        <v>0.0045-170.48595768178i</v>
      </c>
      <c r="N249" s="57">
        <f t="shared" si="69"/>
        <v>89.949120607051569</v>
      </c>
      <c r="O249" s="57">
        <f t="shared" si="70"/>
        <v>87.78622866476789</v>
      </c>
      <c r="P249" s="374">
        <f t="shared" si="71"/>
        <v>87.78622866476789</v>
      </c>
      <c r="Q249" s="374">
        <f t="shared" si="72"/>
        <v>-90.050879392948431</v>
      </c>
      <c r="R249" s="12">
        <f t="shared" si="73"/>
        <v>89.949120607051569</v>
      </c>
      <c r="S249" s="57">
        <f t="shared" si="74"/>
        <v>2.1760768357838717E-3</v>
      </c>
      <c r="T249" s="12">
        <f t="shared" si="57"/>
        <v>87.78622866476789</v>
      </c>
    </row>
    <row r="250" spans="1:20">
      <c r="A250" s="57">
        <f t="shared" si="58"/>
        <v>13.724650239098253</v>
      </c>
      <c r="B250" s="12">
        <f t="shared" si="75"/>
        <v>2.1843459277598503</v>
      </c>
      <c r="C250" s="57" t="str">
        <f t="shared" si="59"/>
        <v>-21.7635961397603-24415.4125225777i</v>
      </c>
      <c r="D250" s="57" t="str">
        <f t="shared" si="60"/>
        <v>3.47812499996864-7286.16018632226i</v>
      </c>
      <c r="E250" s="57" t="str">
        <f t="shared" si="61"/>
        <v>162.469521636389-0.00920525098811956i</v>
      </c>
      <c r="F250" s="57" t="str">
        <f t="shared" si="62"/>
        <v>2.90990990990485-68376.1277804857i</v>
      </c>
      <c r="G250" s="57" t="str">
        <f t="shared" si="63"/>
        <v>0.999999999998264-1.31756642295114E-06i</v>
      </c>
      <c r="H250" s="57" t="str">
        <f t="shared" si="64"/>
        <v>72.7272892390142+0.0896777949954278i</v>
      </c>
      <c r="I250" s="57" t="str">
        <f t="shared" si="65"/>
        <v>17.8951374074415-14028.5046651146i</v>
      </c>
      <c r="K250" s="57" t="str">
        <f t="shared" si="66"/>
        <v>0.164999711663509-0.000216494513392086i</v>
      </c>
      <c r="L250" s="57" t="str">
        <f t="shared" si="67"/>
        <v>0.00025-484.452139353725i</v>
      </c>
      <c r="M250" s="57" t="str">
        <f t="shared" si="68"/>
        <v>0.0045-169.840563540327i</v>
      </c>
      <c r="N250" s="57">
        <f t="shared" si="69"/>
        <v>89.948927265741858</v>
      </c>
      <c r="O250" s="57">
        <f t="shared" si="70"/>
        <v>87.75328478113174</v>
      </c>
      <c r="P250" s="374">
        <f t="shared" si="71"/>
        <v>87.75328478113174</v>
      </c>
      <c r="Q250" s="374">
        <f t="shared" si="72"/>
        <v>-90.051072734258142</v>
      </c>
      <c r="R250" s="12">
        <f t="shared" si="73"/>
        <v>89.948927265741858</v>
      </c>
      <c r="S250" s="57">
        <f t="shared" si="74"/>
        <v>2.1843459277598501E-3</v>
      </c>
      <c r="T250" s="12">
        <f t="shared" si="57"/>
        <v>87.75328478113174</v>
      </c>
    </row>
    <row r="251" spans="1:20">
      <c r="A251" s="57">
        <f t="shared" si="58"/>
        <v>13.776803910006825</v>
      </c>
      <c r="B251" s="12">
        <f t="shared" si="75"/>
        <v>2.1926464422853376</v>
      </c>
      <c r="C251" s="57" t="str">
        <f t="shared" si="59"/>
        <v>-21.763595809965-24322.9849452898i</v>
      </c>
      <c r="D251" s="57" t="str">
        <f t="shared" si="60"/>
        <v>3.47812499996842-7258.57759155391i</v>
      </c>
      <c r="E251" s="57" t="str">
        <f t="shared" si="61"/>
        <v>162.469521519694-0.00924023076766087i</v>
      </c>
      <c r="F251" s="57" t="str">
        <f t="shared" si="62"/>
        <v>2.90990990990483-68117.2821085029i</v>
      </c>
      <c r="G251" s="57" t="str">
        <f t="shared" si="63"/>
        <v>0.999999999998251-1.32257317535835E-06i</v>
      </c>
      <c r="H251" s="57" t="str">
        <f t="shared" si="64"/>
        <v>72.7272893647419+0.0900185706759877i</v>
      </c>
      <c r="I251" s="57" t="str">
        <f t="shared" si="65"/>
        <v>17.8951374199295-13975.3981707183i</v>
      </c>
      <c r="K251" s="57" t="str">
        <f t="shared" si="66"/>
        <v>0.164999709467992-0.000217317189607568i</v>
      </c>
      <c r="L251" s="57" t="str">
        <f t="shared" si="67"/>
        <v>0.00025-482.618190230847i</v>
      </c>
      <c r="M251" s="57" t="str">
        <f t="shared" si="68"/>
        <v>0.0045-169.1976126124i</v>
      </c>
      <c r="N251" s="57">
        <f t="shared" si="69"/>
        <v>89.948733189739556</v>
      </c>
      <c r="O251" s="57">
        <f t="shared" si="70"/>
        <v>87.720340897063792</v>
      </c>
      <c r="P251" s="374">
        <f t="shared" si="71"/>
        <v>87.720340897063792</v>
      </c>
      <c r="Q251" s="374">
        <f t="shared" si="72"/>
        <v>-90.051266810260444</v>
      </c>
      <c r="R251" s="12">
        <f t="shared" si="73"/>
        <v>89.948733189739556</v>
      </c>
      <c r="S251" s="57">
        <f t="shared" si="74"/>
        <v>2.1926464422853376E-3</v>
      </c>
      <c r="T251" s="12">
        <f t="shared" si="57"/>
        <v>87.720340897063792</v>
      </c>
    </row>
    <row r="252" spans="1:20">
      <c r="A252" s="57">
        <f t="shared" si="58"/>
        <v>13.829155764864852</v>
      </c>
      <c r="B252" s="12">
        <f t="shared" si="75"/>
        <v>2.2009784987660219</v>
      </c>
      <c r="C252" s="57" t="str">
        <f t="shared" si="59"/>
        <v>-21.7635954776583-24230.907262306i</v>
      </c>
      <c r="D252" s="57" t="str">
        <f t="shared" si="60"/>
        <v>3.47812499996816-7231.09941386101i</v>
      </c>
      <c r="E252" s="57" t="str">
        <f t="shared" si="61"/>
        <v>162.469521402111-0.00927534346837155i</v>
      </c>
      <c r="F252" s="57" t="str">
        <f t="shared" si="62"/>
        <v>2.90990990990477-67859.4163264912i</v>
      </c>
      <c r="G252" s="57" t="str">
        <f t="shared" si="63"/>
        <v>0.999999999998237-1.32759895342469E-06i</v>
      </c>
      <c r="H252" s="57" t="str">
        <f t="shared" si="64"/>
        <v>72.7272894914267+0.0903606413048155i</v>
      </c>
      <c r="I252" s="57" t="str">
        <f t="shared" si="65"/>
        <v>17.8951374325124-13922.4927171164i</v>
      </c>
      <c r="K252" s="57" t="str">
        <f t="shared" si="66"/>
        <v>0.164999707255758-0.000218142991959078i</v>
      </c>
      <c r="L252" s="57" t="str">
        <f t="shared" si="67"/>
        <v>0.00025-480.791183732665i</v>
      </c>
      <c r="M252" s="57" t="str">
        <f t="shared" si="68"/>
        <v>0.0045-168.557095648934i</v>
      </c>
      <c r="N252" s="57">
        <f t="shared" si="69"/>
        <v>89.94853837625287</v>
      </c>
      <c r="O252" s="57">
        <f t="shared" si="70"/>
        <v>87.687397012560638</v>
      </c>
      <c r="P252" s="374">
        <f t="shared" si="71"/>
        <v>87.687397012560638</v>
      </c>
      <c r="Q252" s="374">
        <f t="shared" si="72"/>
        <v>-90.05146162374713</v>
      </c>
      <c r="R252" s="12">
        <f t="shared" si="73"/>
        <v>89.94853837625287</v>
      </c>
      <c r="S252" s="57">
        <f t="shared" si="74"/>
        <v>2.2009784987660221E-3</v>
      </c>
      <c r="T252" s="12">
        <f t="shared" si="57"/>
        <v>87.687397012560638</v>
      </c>
    </row>
    <row r="253" spans="1:20">
      <c r="A253" s="57">
        <f t="shared" si="58"/>
        <v>13.881706556771338</v>
      </c>
      <c r="B253" s="12">
        <f t="shared" si="75"/>
        <v>2.2093422170613328</v>
      </c>
      <c r="C253" s="57" t="str">
        <f t="shared" si="59"/>
        <v>-21.7635951428218-24139.1781490582i</v>
      </c>
      <c r="D253" s="57" t="str">
        <f t="shared" si="60"/>
        <v>3.47812499996794-7203.72525796092i</v>
      </c>
      <c r="E253" s="57" t="str">
        <f t="shared" si="61"/>
        <v>162.469521283633-0.00931058959532974i</v>
      </c>
      <c r="F253" s="57" t="str">
        <f t="shared" si="62"/>
        <v>2.90990990990475-67602.5267249661i</v>
      </c>
      <c r="G253" s="57" t="str">
        <f t="shared" si="63"/>
        <v>0.999999999998224-1.33264382944768E-06i</v>
      </c>
      <c r="H253" s="57" t="str">
        <f t="shared" si="64"/>
        <v>72.7272896190766+0.0907040118027234i</v>
      </c>
      <c r="I253" s="57" t="str">
        <f t="shared" si="65"/>
        <v>17.8951374451916-13869.7875432466i</v>
      </c>
      <c r="K253" s="57" t="str">
        <f t="shared" si="66"/>
        <v>0.164999705026678-0.000218971932325548i</v>
      </c>
      <c r="L253" s="57" t="str">
        <f t="shared" si="67"/>
        <v>0.00025-478.971093577071i</v>
      </c>
      <c r="M253" s="57" t="str">
        <f t="shared" si="68"/>
        <v>0.0045-167.919003435878i</v>
      </c>
      <c r="N253" s="57">
        <f t="shared" si="69"/>
        <v>89.948342822479432</v>
      </c>
      <c r="O253" s="57">
        <f t="shared" si="70"/>
        <v>87.654453127619064</v>
      </c>
      <c r="P253" s="374">
        <f t="shared" si="71"/>
        <v>87.654453127619064</v>
      </c>
      <c r="Q253" s="374">
        <f t="shared" si="72"/>
        <v>-90.051657177520568</v>
      </c>
      <c r="R253" s="12">
        <f t="shared" si="73"/>
        <v>89.948342822479432</v>
      </c>
      <c r="S253" s="57">
        <f t="shared" si="74"/>
        <v>2.2093422170613329E-3</v>
      </c>
      <c r="T253" s="12">
        <f t="shared" si="57"/>
        <v>87.654453127619064</v>
      </c>
    </row>
    <row r="254" spans="1:20">
      <c r="A254" s="57">
        <f t="shared" si="58"/>
        <v>13.934457041687072</v>
      </c>
      <c r="B254" s="12">
        <f t="shared" si="75"/>
        <v>2.2177377174861661</v>
      </c>
      <c r="C254" s="57" t="str">
        <f t="shared" si="59"/>
        <v>-21.7635948054353-24047.7962859921i</v>
      </c>
      <c r="D254" s="57" t="str">
        <f t="shared" si="60"/>
        <v>3.47812499996768-7176.45473006705i</v>
      </c>
      <c r="E254" s="57" t="str">
        <f t="shared" si="61"/>
        <v>162.469521164253-0.00934596965552875i</v>
      </c>
      <c r="F254" s="57" t="str">
        <f t="shared" si="62"/>
        <v>2.9099099099047-67346.6096084831i</v>
      </c>
      <c r="G254" s="57" t="str">
        <f t="shared" si="63"/>
        <v>0.999999999998211-1.33770787599957E-06i</v>
      </c>
      <c r="H254" s="57" t="str">
        <f t="shared" si="64"/>
        <v>72.727289747698+0.0910486871092201i</v>
      </c>
      <c r="I254" s="57" t="str">
        <f t="shared" si="65"/>
        <v>17.8951374579669-13817.2818909268i</v>
      </c>
      <c r="K254" s="57" t="str">
        <f t="shared" si="66"/>
        <v>0.164999702780626-0.000219804022631048i</v>
      </c>
      <c r="L254" s="57" t="str">
        <f t="shared" si="67"/>
        <v>0.00025-477.15789358146i</v>
      </c>
      <c r="M254" s="57" t="str">
        <f t="shared" si="68"/>
        <v>0.0045-167.28332679406i</v>
      </c>
      <c r="N254" s="57">
        <f t="shared" si="69"/>
        <v>89.948146525606219</v>
      </c>
      <c r="O254" s="57">
        <f t="shared" si="70"/>
        <v>87.621509242235675</v>
      </c>
      <c r="P254" s="374">
        <f t="shared" si="71"/>
        <v>87.621509242235675</v>
      </c>
      <c r="Q254" s="374">
        <f t="shared" si="72"/>
        <v>-90.051853474393781</v>
      </c>
      <c r="R254" s="12">
        <f t="shared" si="73"/>
        <v>89.948146525606219</v>
      </c>
      <c r="S254" s="57">
        <f t="shared" si="74"/>
        <v>2.217737717486166E-3</v>
      </c>
      <c r="T254" s="12">
        <f t="shared" si="57"/>
        <v>87.621509242235675</v>
      </c>
    </row>
    <row r="255" spans="1:20">
      <c r="A255" s="57">
        <f t="shared" si="58"/>
        <v>13.987407978445482</v>
      </c>
      <c r="B255" s="12">
        <f t="shared" si="75"/>
        <v>2.2261651208126136</v>
      </c>
      <c r="C255" s="57" t="str">
        <f t="shared" si="59"/>
        <v>-21.7635944654798-23956.760358549i</v>
      </c>
      <c r="D255" s="57" t="str">
        <f t="shared" si="60"/>
        <v>3.47812499996743-7149.28743788383i</v>
      </c>
      <c r="E255" s="57" t="str">
        <f t="shared" si="61"/>
        <v>162.469521043963-0.00938148415789458i</v>
      </c>
      <c r="F255" s="57" t="str">
        <f t="shared" si="62"/>
        <v>2.90990990990466-67091.6612955896i</v>
      </c>
      <c r="G255" s="57" t="str">
        <f t="shared" si="63"/>
        <v>0.999999999998197-1.34279116592835E-06i</v>
      </c>
      <c r="H255" s="57" t="str">
        <f t="shared" si="64"/>
        <v>72.727289877299+0.0913946721825872i</v>
      </c>
      <c r="I255" s="57" t="str">
        <f t="shared" si="65"/>
        <v>17.8951374708397-13764.9750048459i</v>
      </c>
      <c r="K255" s="57" t="str">
        <f t="shared" si="66"/>
        <v>0.164999700517471-0.00022063927484495i</v>
      </c>
      <c r="L255" s="57" t="str">
        <f t="shared" si="67"/>
        <v>0.00025-475.351557662345i</v>
      </c>
      <c r="M255" s="57" t="str">
        <f t="shared" si="68"/>
        <v>0.0045-166.65005657906i</v>
      </c>
      <c r="N255" s="57">
        <f t="shared" si="69"/>
        <v>89.947949482809449</v>
      </c>
      <c r="O255" s="57">
        <f t="shared" si="70"/>
        <v>87.588565356407102</v>
      </c>
      <c r="P255" s="374">
        <f t="shared" si="71"/>
        <v>87.588565356407102</v>
      </c>
      <c r="Q255" s="374">
        <f t="shared" si="72"/>
        <v>-90.052050517190551</v>
      </c>
      <c r="R255" s="12">
        <f t="shared" si="73"/>
        <v>89.947949482809449</v>
      </c>
      <c r="S255" s="57">
        <f t="shared" si="74"/>
        <v>2.2261651208126138E-3</v>
      </c>
      <c r="T255" s="12">
        <f t="shared" si="57"/>
        <v>87.588565356407102</v>
      </c>
    </row>
    <row r="256" spans="1:20">
      <c r="A256" s="57">
        <f t="shared" si="58"/>
        <v>14.040560128763575</v>
      </c>
      <c r="B256" s="12">
        <f t="shared" si="75"/>
        <v>2.2346245482717015</v>
      </c>
      <c r="C256" s="57" t="str">
        <f t="shared" si="59"/>
        <v>-21.7635941229359-23866.0690571465i</v>
      </c>
      <c r="D256" s="57" t="str">
        <f t="shared" si="60"/>
        <v>3.47812499996718-7122.22299060058i</v>
      </c>
      <c r="E256" s="57" t="str">
        <f t="shared" si="61"/>
        <v>162.469520922758-0.0094171336132832i</v>
      </c>
      <c r="F256" s="57" t="str">
        <f t="shared" si="62"/>
        <v>2.90990990990462-66837.6781187679i</v>
      </c>
      <c r="G256" s="57" t="str">
        <f t="shared" si="63"/>
        <v>0.999999999998183-1.34789377235885E-06i</v>
      </c>
      <c r="H256" s="57" t="str">
        <f t="shared" si="64"/>
        <v>72.7272900078871+0.091741971999947i</v>
      </c>
      <c r="I256" s="57" t="str">
        <f t="shared" si="65"/>
        <v>17.8951374838105-13712.8661325517i</v>
      </c>
      <c r="K256" s="57" t="str">
        <f t="shared" si="66"/>
        <v>0.164999698237083-0.00022147770098211i</v>
      </c>
      <c r="L256" s="57" t="str">
        <f t="shared" si="67"/>
        <v>0.00025-473.552059834972i</v>
      </c>
      <c r="M256" s="57" t="str">
        <f t="shared" si="68"/>
        <v>0.0045-166.019183681072i</v>
      </c>
      <c r="N256" s="57">
        <f t="shared" si="69"/>
        <v>89.947751691254709</v>
      </c>
      <c r="O256" s="57">
        <f t="shared" si="70"/>
        <v>87.555621470129978</v>
      </c>
      <c r="P256" s="374">
        <f t="shared" si="71"/>
        <v>87.555621470129978</v>
      </c>
      <c r="Q256" s="374">
        <f t="shared" si="72"/>
        <v>-90.052248308745291</v>
      </c>
      <c r="R256" s="12">
        <f t="shared" si="73"/>
        <v>89.947751691254709</v>
      </c>
      <c r="S256" s="57">
        <f t="shared" si="74"/>
        <v>2.2346245482717016E-3</v>
      </c>
      <c r="T256" s="12">
        <f t="shared" si="57"/>
        <v>87.555621470129978</v>
      </c>
    </row>
    <row r="257" spans="1:20">
      <c r="A257" s="57">
        <f t="shared" si="58"/>
        <v>14.093914257252877</v>
      </c>
      <c r="B257" s="12">
        <f t="shared" si="75"/>
        <v>2.2431161215551341</v>
      </c>
      <c r="C257" s="57" t="str">
        <f t="shared" si="59"/>
        <v>-21.7635937777835-23775.7210771599i</v>
      </c>
      <c r="D257" s="57" t="str">
        <f t="shared" si="60"/>
        <v>3.47812499996694-7095.26099888615i</v>
      </c>
      <c r="E257" s="57" t="str">
        <f t="shared" si="61"/>
        <v>162.46952080063-0.00945291853449233i</v>
      </c>
      <c r="F257" s="57" t="str">
        <f t="shared" si="62"/>
        <v>2.90990990990458-66584.6564243852i</v>
      </c>
      <c r="G257" s="57" t="str">
        <f t="shared" si="63"/>
        <v>0.999999999998169-0.0000013530157686938i</v>
      </c>
      <c r="H257" s="57" t="str">
        <f t="shared" si="64"/>
        <v>72.7272901394692+0.092090591557333i</v>
      </c>
      <c r="I257" s="57" t="str">
        <f t="shared" si="65"/>
        <v>17.8951374968799-13660.9545244405i</v>
      </c>
      <c r="K257" s="57" t="str">
        <f t="shared" si="66"/>
        <v>0.164999695939332-0.000222319313103033i</v>
      </c>
      <c r="L257" s="57" t="str">
        <f t="shared" si="67"/>
        <v>0.00025-471.759374212963i</v>
      </c>
      <c r="M257" s="57" t="str">
        <f t="shared" si="68"/>
        <v>0.0045-165.390699024778i</v>
      </c>
      <c r="N257" s="57">
        <f t="shared" si="69"/>
        <v>89.947553148096759</v>
      </c>
      <c r="O257" s="57">
        <f t="shared" si="70"/>
        <v>87.522677583400935</v>
      </c>
      <c r="P257" s="374">
        <f t="shared" si="71"/>
        <v>87.522677583400935</v>
      </c>
      <c r="Q257" s="374">
        <f t="shared" si="72"/>
        <v>-90.052446851903241</v>
      </c>
      <c r="R257" s="12">
        <f t="shared" si="73"/>
        <v>89.947553148096759</v>
      </c>
      <c r="S257" s="57">
        <f t="shared" si="74"/>
        <v>2.2431161215551339E-3</v>
      </c>
      <c r="T257" s="12">
        <f t="shared" si="57"/>
        <v>87.522677583400935</v>
      </c>
    </row>
    <row r="258" spans="1:20">
      <c r="A258" s="57">
        <f t="shared" si="58"/>
        <v>14.147471131430439</v>
      </c>
      <c r="B258" s="12">
        <f t="shared" si="75"/>
        <v>2.2516399628170438</v>
      </c>
      <c r="C258" s="57" t="str">
        <f t="shared" si="59"/>
        <v>-21.7635934300037-23685.7151189031i</v>
      </c>
      <c r="D258" s="57" t="str">
        <f t="shared" si="60"/>
        <v>3.47812499996669-7068.40107488328i</v>
      </c>
      <c r="E258" s="57" t="str">
        <f t="shared" si="61"/>
        <v>162.469520677572-0.00948883943626842i</v>
      </c>
      <c r="F258" s="57" t="str">
        <f t="shared" si="62"/>
        <v>2.90990990990455-66332.5925726394i</v>
      </c>
      <c r="G258" s="57" t="str">
        <f t="shared" si="63"/>
        <v>0.999999999998155-1.35815722861481E-06i</v>
      </c>
      <c r="H258" s="57" t="str">
        <f t="shared" si="64"/>
        <v>72.7272902720537+0.0924405358697693i</v>
      </c>
      <c r="I258" s="57" t="str">
        <f t="shared" si="65"/>
        <v>17.8951375100493-13609.2394337466i</v>
      </c>
      <c r="K258" s="57" t="str">
        <f t="shared" si="66"/>
        <v>0.164999693624084-0.000223164123314054i</v>
      </c>
      <c r="L258" s="57" t="str">
        <f t="shared" si="67"/>
        <v>0.00025-469.973475007932i</v>
      </c>
      <c r="M258" s="57" t="str">
        <f t="shared" si="68"/>
        <v>0.0045-164.764593569214i</v>
      </c>
      <c r="N258" s="57">
        <f t="shared" si="69"/>
        <v>89.947353850479573</v>
      </c>
      <c r="O258" s="57">
        <f t="shared" si="70"/>
        <v>87.48973369621649</v>
      </c>
      <c r="P258" s="374">
        <f t="shared" si="71"/>
        <v>87.48973369621649</v>
      </c>
      <c r="Q258" s="374">
        <f t="shared" si="72"/>
        <v>-90.052646149520427</v>
      </c>
      <c r="R258" s="12">
        <f t="shared" si="73"/>
        <v>89.947353850479573</v>
      </c>
      <c r="S258" s="57">
        <f t="shared" si="74"/>
        <v>2.2516399628170437E-3</v>
      </c>
      <c r="T258" s="12">
        <f t="shared" si="57"/>
        <v>87.48973369621649</v>
      </c>
    </row>
    <row r="259" spans="1:20">
      <c r="A259" s="57">
        <f t="shared" si="58"/>
        <v>14.201231521729875</v>
      </c>
      <c r="B259" s="12">
        <f t="shared" si="75"/>
        <v>2.2601961946757485</v>
      </c>
      <c r="C259" s="57" t="str">
        <f t="shared" si="59"/>
        <v>-21.7635930795749-23596.0498876102i</v>
      </c>
      <c r="D259" s="57" t="str">
        <f t="shared" si="60"/>
        <v>3.47812499996643-7041.64283220284i</v>
      </c>
      <c r="E259" s="57" t="str">
        <f t="shared" si="61"/>
        <v>162.469520553577-0.00952489683531031i</v>
      </c>
      <c r="F259" s="57" t="str">
        <f t="shared" si="62"/>
        <v>2.90990990990449-66081.4829375067i</v>
      </c>
      <c r="G259" s="57" t="str">
        <f t="shared" si="63"/>
        <v>0.999999999998141-1.36331822608354E-06i</v>
      </c>
      <c r="H259" s="57" t="str">
        <f t="shared" si="64"/>
        <v>72.7272904056471+0.0927918099713292i</v>
      </c>
      <c r="I259" s="57" t="str">
        <f t="shared" si="65"/>
        <v>17.8951375233184-13557.7201165307i</v>
      </c>
      <c r="K259" s="57" t="str">
        <f t="shared" si="66"/>
        <v>0.164999691291208-0.000224012143767499i</v>
      </c>
      <c r="L259" s="57" t="str">
        <f t="shared" si="67"/>
        <v>0.00025-468.194336529122i</v>
      </c>
      <c r="M259" s="57" t="str">
        <f t="shared" si="68"/>
        <v>0.0045-164.140858307645i</v>
      </c>
      <c r="N259" s="57">
        <f t="shared" si="69"/>
        <v>89.947153795536238</v>
      </c>
      <c r="O259" s="57">
        <f t="shared" si="70"/>
        <v>87.456789808573177</v>
      </c>
      <c r="P259" s="374">
        <f t="shared" si="71"/>
        <v>87.456789808573177</v>
      </c>
      <c r="Q259" s="374">
        <f t="shared" si="72"/>
        <v>-90.052846204463762</v>
      </c>
      <c r="R259" s="12">
        <f t="shared" si="73"/>
        <v>89.947153795536238</v>
      </c>
      <c r="S259" s="57">
        <f t="shared" si="74"/>
        <v>2.2601961946757485E-3</v>
      </c>
      <c r="T259" s="12">
        <f t="shared" si="57"/>
        <v>87.456789808573177</v>
      </c>
    </row>
    <row r="260" spans="1:20">
      <c r="A260" s="57">
        <f t="shared" si="58"/>
        <v>14.255196201512447</v>
      </c>
      <c r="B260" s="12">
        <f t="shared" si="75"/>
        <v>2.2687849402155162</v>
      </c>
      <c r="C260" s="57" t="str">
        <f t="shared" si="59"/>
        <v>-21.7635927264781-23506.7240934166i</v>
      </c>
      <c r="D260" s="57" t="str">
        <f t="shared" si="60"/>
        <v>3.47812499996619-7014.98588591866i</v>
      </c>
      <c r="E260" s="57" t="str">
        <f t="shared" si="61"/>
        <v>162.469520428637-0.00956109125028605i</v>
      </c>
      <c r="F260" s="57" t="str">
        <f t="shared" si="62"/>
        <v>2.90990990990447-65831.3239066918i</v>
      </c>
      <c r="G260" s="57" t="str">
        <f t="shared" si="63"/>
        <v>0.999999999998127-1.36849883534263E-06i</v>
      </c>
      <c r="H260" s="57" t="str">
        <f t="shared" si="64"/>
        <v>72.727290540258+0.0931444189152218i</v>
      </c>
      <c r="I260" s="57" t="str">
        <f t="shared" si="65"/>
        <v>17.8951375366888-13506.3958316705i</v>
      </c>
      <c r="K260" s="57" t="str">
        <f t="shared" si="66"/>
        <v>0.164999688940568-0.000224863386661875i</v>
      </c>
      <c r="L260" s="57" t="str">
        <f t="shared" si="67"/>
        <v>0.00025-466.421933183027i</v>
      </c>
      <c r="M260" s="57" t="str">
        <f t="shared" si="68"/>
        <v>0.0045-163.519484267429i</v>
      </c>
      <c r="N260" s="57">
        <f t="shared" si="69"/>
        <v>89.946952980388971</v>
      </c>
      <c r="O260" s="57">
        <f t="shared" si="70"/>
        <v>87.423845920467457</v>
      </c>
      <c r="P260" s="374">
        <f t="shared" si="71"/>
        <v>87.423845920467457</v>
      </c>
      <c r="Q260" s="374">
        <f t="shared" si="72"/>
        <v>-90.053047019611029</v>
      </c>
      <c r="R260" s="12">
        <f t="shared" si="73"/>
        <v>89.946952980388971</v>
      </c>
      <c r="S260" s="57">
        <f t="shared" si="74"/>
        <v>2.2687849402155164E-3</v>
      </c>
      <c r="T260" s="12">
        <f t="shared" si="57"/>
        <v>87.423845920467457</v>
      </c>
    </row>
    <row r="261" spans="1:20">
      <c r="A261" s="57">
        <f t="shared" si="58"/>
        <v>14.309365947078195</v>
      </c>
      <c r="B261" s="12">
        <f t="shared" si="75"/>
        <v>2.2774063229883352</v>
      </c>
      <c r="C261" s="57" t="str">
        <f t="shared" si="59"/>
        <v>-21.7635923706928-23417.7364513409i</v>
      </c>
      <c r="D261" s="57" t="str">
        <f t="shared" si="60"/>
        <v>3.47812499996592-6988.42985256148i</v>
      </c>
      <c r="E261" s="57" t="str">
        <f t="shared" si="61"/>
        <v>162.469520302747-0.00959742320183126i</v>
      </c>
      <c r="F261" s="57" t="str">
        <f t="shared" si="62"/>
        <v>2.90990990990442-65582.1118815719i</v>
      </c>
      <c r="G261" s="57" t="str">
        <f t="shared" si="63"/>
        <v>0.999999999998113-1.37369913091692E-06i</v>
      </c>
      <c r="H261" s="57" t="str">
        <f t="shared" si="64"/>
        <v>72.727290675894+0.0934983677738575i</v>
      </c>
      <c r="I261" s="57" t="str">
        <f t="shared" si="65"/>
        <v>17.895137550161-13455.2658408486i</v>
      </c>
      <c r="K261" s="57" t="str">
        <f t="shared" si="66"/>
        <v>0.164999686572029-0.000225717864242037i</v>
      </c>
      <c r="L261" s="57" t="str">
        <f t="shared" si="67"/>
        <v>0.00025-464.656239473029i</v>
      </c>
      <c r="M261" s="57" t="str">
        <f t="shared" si="68"/>
        <v>0.0045-162.900462509892i</v>
      </c>
      <c r="N261" s="57">
        <f t="shared" si="69"/>
        <v>89.946751402149062</v>
      </c>
      <c r="O261" s="57">
        <f t="shared" si="70"/>
        <v>87.390902031895848</v>
      </c>
      <c r="P261" s="374">
        <f t="shared" si="71"/>
        <v>87.390902031895848</v>
      </c>
      <c r="Q261" s="374">
        <f t="shared" si="72"/>
        <v>-90.053248597850938</v>
      </c>
      <c r="R261" s="12">
        <f t="shared" si="73"/>
        <v>89.946751402149062</v>
      </c>
      <c r="S261" s="57">
        <f t="shared" si="74"/>
        <v>2.2774063229883353E-3</v>
      </c>
      <c r="T261" s="12">
        <f t="shared" si="57"/>
        <v>87.390902031895848</v>
      </c>
    </row>
    <row r="262" spans="1:20">
      <c r="A262" s="57">
        <f t="shared" si="58"/>
        <v>14.363741537677093</v>
      </c>
      <c r="B262" s="12">
        <f t="shared" si="75"/>
        <v>2.286060467015691</v>
      </c>
      <c r="C262" s="57" t="str">
        <f t="shared" si="59"/>
        <v>-21.763592012198-23329.0856812658i</v>
      </c>
      <c r="D262" s="57" t="str">
        <f t="shared" si="60"/>
        <v>3.47812499996566-6961.97435011395i</v>
      </c>
      <c r="E262" s="57" t="str">
        <f t="shared" si="61"/>
        <v>162.469520175897-0.00963389321255545i</v>
      </c>
      <c r="F262" s="57" t="str">
        <f t="shared" si="62"/>
        <v>2.90990990990437-65333.8432771491i</v>
      </c>
      <c r="G262" s="57" t="str">
        <f t="shared" si="63"/>
        <v>0.999999999998099-1.37891918761438E-06i</v>
      </c>
      <c r="H262" s="57" t="str">
        <f t="shared" si="64"/>
        <v>72.7272908125628+0.0938536616389197i</v>
      </c>
      <c r="I262" s="57" t="str">
        <f t="shared" si="65"/>
        <v>17.8951375637357-13404.3294085432i</v>
      </c>
      <c r="K262" s="57" t="str">
        <f t="shared" si="66"/>
        <v>0.164999684185455-0.000226575588799365i</v>
      </c>
      <c r="L262" s="57" t="str">
        <f t="shared" si="67"/>
        <v>0.00025-462.897229999033i</v>
      </c>
      <c r="M262" s="57" t="str">
        <f t="shared" si="68"/>
        <v>0.0045-162.283784130197i</v>
      </c>
      <c r="N262" s="57">
        <f t="shared" si="69"/>
        <v>89.94654905791684</v>
      </c>
      <c r="O262" s="57">
        <f t="shared" si="70"/>
        <v>87.357958142854756</v>
      </c>
      <c r="P262" s="374">
        <f t="shared" si="71"/>
        <v>87.357958142854756</v>
      </c>
      <c r="Q262" s="374">
        <f t="shared" si="72"/>
        <v>-90.05345094208316</v>
      </c>
      <c r="R262" s="12">
        <f t="shared" si="73"/>
        <v>89.94654905791684</v>
      </c>
      <c r="S262" s="57">
        <f t="shared" si="74"/>
        <v>2.2860604670156908E-3</v>
      </c>
      <c r="T262" s="12">
        <f t="shared" si="57"/>
        <v>87.357958142854756</v>
      </c>
    </row>
    <row r="263" spans="1:20">
      <c r="A263" s="57">
        <f t="shared" si="58"/>
        <v>14.418323755520266</v>
      </c>
      <c r="B263" s="12">
        <f t="shared" si="75"/>
        <v>2.2947474967903507</v>
      </c>
      <c r="C263" s="57" t="str">
        <f t="shared" si="59"/>
        <v>-21.7635916509739-23240.7705079207i</v>
      </c>
      <c r="D263" s="57" t="str">
        <f t="shared" si="60"/>
        <v>3.47812499996539-6935.61899800473i</v>
      </c>
      <c r="E263" s="57" t="str">
        <f t="shared" si="61"/>
        <v>162.469520048083-0.00967050180706435i</v>
      </c>
      <c r="F263" s="57" t="str">
        <f t="shared" si="62"/>
        <v>2.90990990990433-65086.514521996i</v>
      </c>
      <c r="G263" s="57" t="str">
        <f t="shared" si="63"/>
        <v>0.999999999998084-0.0000013841590805273i</v>
      </c>
      <c r="H263" s="57" t="str">
        <f t="shared" si="64"/>
        <v>72.7272909502721+0.094210305621441i</v>
      </c>
      <c r="I263" s="57" t="str">
        <f t="shared" si="65"/>
        <v>17.8951375774137-13353.5858020164i</v>
      </c>
      <c r="K263" s="57" t="str">
        <f t="shared" si="66"/>
        <v>0.164999681780709-0.00022743657267194i</v>
      </c>
      <c r="L263" s="57" t="str">
        <f t="shared" si="67"/>
        <v>0.00025-461.144879457095i</v>
      </c>
      <c r="M263" s="57" t="str">
        <f t="shared" si="68"/>
        <v>0.0045-161.66944025722i</v>
      </c>
      <c r="N263" s="57">
        <f t="shared" si="69"/>
        <v>89.946345944781541</v>
      </c>
      <c r="O263" s="57">
        <f t="shared" si="70"/>
        <v>87.325014253340782</v>
      </c>
      <c r="P263" s="374">
        <f t="shared" si="71"/>
        <v>87.325014253340782</v>
      </c>
      <c r="Q263" s="374">
        <f t="shared" si="72"/>
        <v>-90.053654055218459</v>
      </c>
      <c r="R263" s="12">
        <f t="shared" si="73"/>
        <v>89.946345944781541</v>
      </c>
      <c r="S263" s="57">
        <f t="shared" si="74"/>
        <v>2.2947474967903508E-3</v>
      </c>
      <c r="T263" s="12">
        <f t="shared" si="57"/>
        <v>87.325014253340782</v>
      </c>
    </row>
    <row r="264" spans="1:20">
      <c r="A264" s="57">
        <f t="shared" si="58"/>
        <v>14.473113385791242</v>
      </c>
      <c r="B264" s="12">
        <f t="shared" si="75"/>
        <v>2.3034675372781539</v>
      </c>
      <c r="C264" s="57" t="str">
        <f t="shared" si="59"/>
        <v>-21.7635912869992-23152.7896608617i</v>
      </c>
      <c r="D264" s="57" t="str">
        <f t="shared" si="60"/>
        <v>3.47812499996515-6909.36341710331i</v>
      </c>
      <c r="E264" s="57" t="str">
        <f t="shared" si="61"/>
        <v>162.469519919294-0.00970724951194522i</v>
      </c>
      <c r="F264" s="57" t="str">
        <f t="shared" si="62"/>
        <v>2.9099099099043-64840.1220582058i</v>
      </c>
      <c r="G264" s="57" t="str">
        <f t="shared" si="63"/>
        <v>0.99999999999807-1.38941888503328E-06i</v>
      </c>
      <c r="H264" s="57" t="str">
        <f t="shared" si="64"/>
        <v>72.7272910890301+0.0945683048518781i</v>
      </c>
      <c r="I264" s="57" t="str">
        <f t="shared" si="65"/>
        <v>17.8951375911961-13303.0342913046i</v>
      </c>
      <c r="K264" s="57" t="str">
        <f t="shared" si="66"/>
        <v>0.164999679357652-0.000228300828244727i</v>
      </c>
      <c r="L264" s="57" t="str">
        <f t="shared" si="67"/>
        <v>0.00025-459.399162639067i</v>
      </c>
      <c r="M264" s="57" t="str">
        <f t="shared" si="68"/>
        <v>0.0045-161.057422053417i</v>
      </c>
      <c r="N264" s="57">
        <f t="shared" si="69"/>
        <v>89.946142059821412</v>
      </c>
      <c r="O264" s="57">
        <f t="shared" si="70"/>
        <v>87.29207036335012</v>
      </c>
      <c r="P264" s="374">
        <f t="shared" si="71"/>
        <v>87.29207036335012</v>
      </c>
      <c r="Q264" s="374">
        <f t="shared" si="72"/>
        <v>-90.053857940178588</v>
      </c>
      <c r="R264" s="12">
        <f t="shared" si="73"/>
        <v>89.946142059821412</v>
      </c>
      <c r="S264" s="57">
        <f t="shared" si="74"/>
        <v>2.3034675372781538E-3</v>
      </c>
      <c r="T264" s="12">
        <f t="shared" si="57"/>
        <v>87.29207036335012</v>
      </c>
    </row>
    <row r="265" spans="1:20">
      <c r="A265" s="57">
        <f t="shared" si="58"/>
        <v>14.528111216657248</v>
      </c>
      <c r="B265" s="12">
        <f t="shared" si="75"/>
        <v>2.3122207139198108</v>
      </c>
      <c r="C265" s="57" t="str">
        <f t="shared" si="59"/>
        <v>-21.7635909202532-23065.1418744551i</v>
      </c>
      <c r="D265" s="57" t="str">
        <f t="shared" si="60"/>
        <v>3.47812499996489-6883.20722971424i</v>
      </c>
      <c r="E265" s="57" t="str">
        <f t="shared" si="61"/>
        <v>162.469519789526-0.00974413685579386i</v>
      </c>
      <c r="F265" s="57" t="str">
        <f t="shared" si="62"/>
        <v>2.90990990990426-64594.6623413396i</v>
      </c>
      <c r="G265" s="57" t="str">
        <f t="shared" si="63"/>
        <v>0.999999999998055-1.39469867679639E-06i</v>
      </c>
      <c r="H265" s="57" t="str">
        <f t="shared" si="64"/>
        <v>72.7272912288446+0.0949276644801818i</v>
      </c>
      <c r="I265" s="57" t="str">
        <f t="shared" si="65"/>
        <v>17.8951376050834-13252.6741492072i</v>
      </c>
      <c r="K265" s="57" t="str">
        <f t="shared" si="66"/>
        <v>0.164999676916145-0.000229168367949745i</v>
      </c>
      <c r="L265" s="57" t="str">
        <f t="shared" si="67"/>
        <v>0.00025-457.660054432224i</v>
      </c>
      <c r="M265" s="57" t="str">
        <f t="shared" si="68"/>
        <v>0.0045-160.447720714701i</v>
      </c>
      <c r="N265" s="57">
        <f t="shared" si="69"/>
        <v>89.945937400103602</v>
      </c>
      <c r="O265" s="57">
        <f t="shared" si="70"/>
        <v>87.259126472879302</v>
      </c>
      <c r="P265" s="374">
        <f t="shared" si="71"/>
        <v>87.259126472879302</v>
      </c>
      <c r="Q265" s="374">
        <f t="shared" si="72"/>
        <v>-90.054062599896398</v>
      </c>
      <c r="R265" s="12">
        <f t="shared" si="73"/>
        <v>89.945937400103602</v>
      </c>
      <c r="S265" s="57">
        <f t="shared" si="74"/>
        <v>2.3122207139198107E-3</v>
      </c>
      <c r="T265" s="12">
        <f t="shared" si="57"/>
        <v>87.259126472879302</v>
      </c>
    </row>
    <row r="266" spans="1:20">
      <c r="A266" s="57">
        <f t="shared" si="58"/>
        <v>14.583318039280547</v>
      </c>
      <c r="B266" s="12">
        <f t="shared" si="75"/>
        <v>2.3210071526327063</v>
      </c>
      <c r="C266" s="57" t="str">
        <f t="shared" si="59"/>
        <v>-21.7635905507144-22977.8258878576i</v>
      </c>
      <c r="D266" s="57" t="str">
        <f t="shared" si="60"/>
        <v>3.47812499996461-6857.15005957204i</v>
      </c>
      <c r="E266" s="57" t="str">
        <f t="shared" si="61"/>
        <v>162.469519658768-0.00978116436921071i</v>
      </c>
      <c r="F266" s="57" t="str">
        <f t="shared" si="62"/>
        <v>2.90990990990422-64350.131840377i</v>
      </c>
      <c r="G266" s="57" t="str">
        <f t="shared" si="63"/>
        <v>0.99999999999804-1.39999853176819E-06i</v>
      </c>
      <c r="H266" s="57" t="str">
        <f t="shared" si="64"/>
        <v>72.7272913697239+0.0952883896758721i</v>
      </c>
      <c r="I266" s="57" t="str">
        <f t="shared" si="65"/>
        <v>17.8951376190764-13202.5046512767i</v>
      </c>
      <c r="K266" s="57" t="str">
        <f t="shared" si="66"/>
        <v>0.164999674456047-0.00023003920426625i</v>
      </c>
      <c r="L266" s="57" t="str">
        <f t="shared" si="67"/>
        <v>0.00025-455.927529818913i</v>
      </c>
      <c r="M266" s="57" t="str">
        <f t="shared" si="68"/>
        <v>0.0045-159.840327470313i</v>
      </c>
      <c r="N266" s="57">
        <f t="shared" si="69"/>
        <v>89.94573196268405</v>
      </c>
      <c r="O266" s="57">
        <f t="shared" si="70"/>
        <v>87.226182581924462</v>
      </c>
      <c r="P266" s="374">
        <f t="shared" si="71"/>
        <v>87.226182581924462</v>
      </c>
      <c r="Q266" s="374">
        <f t="shared" si="72"/>
        <v>-90.05426803731595</v>
      </c>
      <c r="R266" s="12">
        <f t="shared" si="73"/>
        <v>89.94573196268405</v>
      </c>
      <c r="S266" s="57">
        <f t="shared" si="74"/>
        <v>2.3210071526327063E-3</v>
      </c>
      <c r="T266" s="12">
        <f t="shared" si="57"/>
        <v>87.226182581924462</v>
      </c>
    </row>
    <row r="267" spans="1:20">
      <c r="A267" s="57">
        <f t="shared" si="58"/>
        <v>14.638734647829814</v>
      </c>
      <c r="B267" s="12">
        <f t="shared" si="75"/>
        <v>2.3298269798127107</v>
      </c>
      <c r="C267" s="57" t="str">
        <f t="shared" si="59"/>
        <v>-21.7635901783617-22890.8404449998i</v>
      </c>
      <c r="D267" s="57" t="str">
        <f t="shared" si="60"/>
        <v>3.47812499996434-6831.19153183553i</v>
      </c>
      <c r="E267" s="57" t="str">
        <f t="shared" si="61"/>
        <v>162.469519527015-0.00981833258481485i</v>
      </c>
      <c r="F267" s="57" t="str">
        <f t="shared" si="62"/>
        <v>2.90990990990417-64106.5270376648i</v>
      </c>
      <c r="G267" s="57" t="str">
        <f t="shared" si="63"/>
        <v>0.999999999998025-1.40531852618888E-06i</v>
      </c>
      <c r="H267" s="57" t="str">
        <f t="shared" si="64"/>
        <v>72.7272915116753+0.0956504856281139i</v>
      </c>
      <c r="I267" s="57" t="str">
        <f t="shared" si="65"/>
        <v>17.8951376331758-13152.5250758079i</v>
      </c>
      <c r="K267" s="57" t="str">
        <f t="shared" si="66"/>
        <v>0.164999671977218-0.000230913349720915i</v>
      </c>
      <c r="L267" s="57" t="str">
        <f t="shared" si="67"/>
        <v>0.00025-454.201563876184i</v>
      </c>
      <c r="M267" s="57" t="str">
        <f t="shared" si="68"/>
        <v>0.0045-159.235233582699i</v>
      </c>
      <c r="N267" s="57">
        <f t="shared" si="69"/>
        <v>89.945525744607565</v>
      </c>
      <c r="O267" s="57">
        <f t="shared" si="70"/>
        <v>87.193238690482076</v>
      </c>
      <c r="P267" s="374">
        <f t="shared" si="71"/>
        <v>87.193238690482076</v>
      </c>
      <c r="Q267" s="374">
        <f t="shared" si="72"/>
        <v>-90.054474255392435</v>
      </c>
      <c r="R267" s="12">
        <f t="shared" si="73"/>
        <v>89.945525744607565</v>
      </c>
      <c r="S267" s="57">
        <f t="shared" si="74"/>
        <v>2.3298269798127107E-3</v>
      </c>
      <c r="T267" s="12">
        <f t="shared" si="57"/>
        <v>87.193238690482076</v>
      </c>
    </row>
    <row r="268" spans="1:20">
      <c r="A268" s="57">
        <f t="shared" si="58"/>
        <v>14.694361839491567</v>
      </c>
      <c r="B268" s="12">
        <f t="shared" si="75"/>
        <v>2.3386803223359989</v>
      </c>
      <c r="C268" s="57" t="str">
        <f t="shared" si="59"/>
        <v>-21.7635898031735-22804.1842945666i</v>
      </c>
      <c r="D268" s="57" t="str">
        <f t="shared" si="60"/>
        <v>3.47812499996406-6805.3312730826i</v>
      </c>
      <c r="E268" s="57" t="str">
        <f t="shared" si="61"/>
        <v>162.469519394258-0.00985564203724537i</v>
      </c>
      <c r="F268" s="57" t="str">
        <f t="shared" si="62"/>
        <v>2.90990990990411-63863.844428866i</v>
      </c>
      <c r="G268" s="57" t="str">
        <f t="shared" si="63"/>
        <v>0.99999999999801-1.41065873658838E-06i</v>
      </c>
      <c r="H268" s="57" t="str">
        <f t="shared" si="64"/>
        <v>72.7272916547082+0.0960139575457927i</v>
      </c>
      <c r="I268" s="57" t="str">
        <f t="shared" si="65"/>
        <v>17.8951376473826-13102.734703828i</v>
      </c>
      <c r="K268" s="57" t="str">
        <f t="shared" si="66"/>
        <v>0.164999669479513-0.000231790816888009i</v>
      </c>
      <c r="L268" s="57" t="str">
        <f t="shared" si="67"/>
        <v>0.00025-452.482131775437i</v>
      </c>
      <c r="M268" s="57" t="str">
        <f t="shared" si="68"/>
        <v>0.0045-158.632430347379i</v>
      </c>
      <c r="N268" s="57">
        <f t="shared" si="69"/>
        <v>89.945318742907745</v>
      </c>
      <c r="O268" s="57">
        <f t="shared" si="70"/>
        <v>87.160294798548307</v>
      </c>
      <c r="P268" s="374">
        <f t="shared" si="71"/>
        <v>87.160294798548307</v>
      </c>
      <c r="Q268" s="374">
        <f t="shared" si="72"/>
        <v>-90.054681257092255</v>
      </c>
      <c r="R268" s="12">
        <f t="shared" si="73"/>
        <v>89.945318742907745</v>
      </c>
      <c r="S268" s="57">
        <f t="shared" si="74"/>
        <v>2.3386803223359987E-3</v>
      </c>
      <c r="T268" s="12">
        <f t="shared" si="57"/>
        <v>87.160294798548307</v>
      </c>
    </row>
    <row r="269" spans="1:20">
      <c r="A269" s="57">
        <f t="shared" si="58"/>
        <v>14.750200414481634</v>
      </c>
      <c r="B269" s="12">
        <f t="shared" si="75"/>
        <v>2.3475673075608756</v>
      </c>
      <c r="C269" s="57" t="str">
        <f t="shared" si="59"/>
        <v>-21.7635894251291-22717.8561899808i</v>
      </c>
      <c r="D269" s="57" t="str">
        <f t="shared" si="60"/>
        <v>3.4781249999638-6779.56891130481i</v>
      </c>
      <c r="E269" s="57" t="str">
        <f t="shared" si="61"/>
        <v>162.469519260492-0.00989309326317674i</v>
      </c>
      <c r="F269" s="57" t="str">
        <f t="shared" si="62"/>
        <v>2.90990990990408-63622.0805229105i</v>
      </c>
      <c r="G269" s="57" t="str">
        <f t="shared" si="63"/>
        <v>0.999999999997995-0.0000014160192397874i</v>
      </c>
      <c r="H269" s="57" t="str">
        <f t="shared" si="64"/>
        <v>72.7272917988303+0.0963788106575867i</v>
      </c>
      <c r="I269" s="57" t="str">
        <f t="shared" si="65"/>
        <v>17.8951376616978-13053.1328190858i</v>
      </c>
      <c r="K269" s="57" t="str">
        <f t="shared" si="66"/>
        <v>0.164999666962789-0.000232671618389579i</v>
      </c>
      <c r="L269" s="57" t="str">
        <f t="shared" si="67"/>
        <v>0.00025-450.769208782064i</v>
      </c>
      <c r="M269" s="57" t="str">
        <f t="shared" si="68"/>
        <v>0.0045-158.031909092826i</v>
      </c>
      <c r="N269" s="57">
        <f t="shared" si="69"/>
        <v>89.945110954606832</v>
      </c>
      <c r="O269" s="57">
        <f t="shared" si="70"/>
        <v>87.127350906119659</v>
      </c>
      <c r="P269" s="374">
        <f t="shared" si="71"/>
        <v>87.127350906119659</v>
      </c>
      <c r="Q269" s="374">
        <f t="shared" si="72"/>
        <v>-90.054889045393168</v>
      </c>
      <c r="R269" s="12">
        <f t="shared" si="73"/>
        <v>89.945110954606832</v>
      </c>
      <c r="S269" s="57">
        <f t="shared" si="74"/>
        <v>2.3475673075608757E-3</v>
      </c>
      <c r="T269" s="12">
        <f t="shared" si="57"/>
        <v>87.127350906119659</v>
      </c>
    </row>
    <row r="270" spans="1:20">
      <c r="A270" s="57">
        <f t="shared" si="58"/>
        <v>14.806251176056666</v>
      </c>
      <c r="B270" s="12">
        <f t="shared" si="75"/>
        <v>2.356488063329607</v>
      </c>
      <c r="C270" s="57" t="str">
        <f t="shared" si="59"/>
        <v>-21.7635890442057-22631.8548893832i</v>
      </c>
      <c r="D270" s="57" t="str">
        <f t="shared" si="60"/>
        <v>3.4781249999635-6753.9040759018i</v>
      </c>
      <c r="E270" s="57" t="str">
        <f t="shared" si="61"/>
        <v>162.469519125707-0.00993068680131963i</v>
      </c>
      <c r="F270" s="57" t="str">
        <f t="shared" si="62"/>
        <v>2.90990990990402-63381.2318419422i</v>
      </c>
      <c r="G270" s="57" t="str">
        <f t="shared" si="63"/>
        <v>0.99999999999798-1.42140011289857E-06i</v>
      </c>
      <c r="H270" s="57" t="str">
        <f t="shared" si="64"/>
        <v>72.7272919440493+0.0967450502120409i</v>
      </c>
      <c r="I270" s="57" t="str">
        <f t="shared" si="65"/>
        <v>17.8951376761216-13003.7187080413i</v>
      </c>
      <c r="K270" s="57" t="str">
        <f t="shared" si="66"/>
        <v>0.164999664426903-0.000233555766895629i</v>
      </c>
      <c r="L270" s="57" t="str">
        <f t="shared" si="67"/>
        <v>0.00025-449.062770255096i</v>
      </c>
      <c r="M270" s="57" t="str">
        <f t="shared" si="68"/>
        <v>0.0045-157.433661180341i</v>
      </c>
      <c r="N270" s="57">
        <f t="shared" si="69"/>
        <v>89.944902376715831</v>
      </c>
      <c r="O270" s="57">
        <f t="shared" si="70"/>
        <v>87.094407013192182</v>
      </c>
      <c r="P270" s="374">
        <f t="shared" si="71"/>
        <v>87.094407013192182</v>
      </c>
      <c r="Q270" s="374">
        <f t="shared" si="72"/>
        <v>-90.055097623284169</v>
      </c>
      <c r="R270" s="12">
        <f t="shared" si="73"/>
        <v>89.944902376715831</v>
      </c>
      <c r="S270" s="57">
        <f t="shared" si="74"/>
        <v>2.3564880633296071E-3</v>
      </c>
      <c r="T270" s="12">
        <f t="shared" si="57"/>
        <v>87.094407013192182</v>
      </c>
    </row>
    <row r="271" spans="1:20">
      <c r="A271" s="57">
        <f t="shared" si="58"/>
        <v>14.862514930525681</v>
      </c>
      <c r="B271" s="12">
        <f t="shared" si="75"/>
        <v>2.3654427179702595</v>
      </c>
      <c r="C271" s="57" t="str">
        <f t="shared" si="59"/>
        <v>-21.7635886603819-22546.1791556159i</v>
      </c>
      <c r="D271" s="57" t="str">
        <f t="shared" si="60"/>
        <v>3.47812499996323-6728.33639767641i</v>
      </c>
      <c r="E271" s="57" t="str">
        <f t="shared" si="61"/>
        <v>162.469518989894-0.00996842319243297i</v>
      </c>
      <c r="F271" s="57" t="str">
        <f t="shared" si="62"/>
        <v>2.90990990990398-63141.2949212728i</v>
      </c>
      <c r="G271" s="57" t="str">
        <f t="shared" si="63"/>
        <v>0.999999999997964-1.42680143332757E-06i</v>
      </c>
      <c r="H271" s="57" t="str">
        <f t="shared" si="64"/>
        <v>72.7272920903744+0.09711268147765i</v>
      </c>
      <c r="I271" s="57" t="str">
        <f t="shared" si="65"/>
        <v>17.8951376906557-12954.4916598562i</v>
      </c>
      <c r="K271" s="57" t="str">
        <f t="shared" si="66"/>
        <v>0.164999661871707-0.000234443275124306i</v>
      </c>
      <c r="L271" s="57" t="str">
        <f t="shared" si="67"/>
        <v>0.00025-447.362791646838i</v>
      </c>
      <c r="M271" s="57" t="str">
        <f t="shared" si="68"/>
        <v>0.0045-156.837678003926i</v>
      </c>
      <c r="N271" s="57">
        <f t="shared" si="69"/>
        <v>89.944693006234331</v>
      </c>
      <c r="O271" s="57">
        <f t="shared" si="70"/>
        <v>87.061463119761981</v>
      </c>
      <c r="P271" s="374">
        <f t="shared" si="71"/>
        <v>87.061463119761981</v>
      </c>
      <c r="Q271" s="374">
        <f t="shared" si="72"/>
        <v>-90.055306993765669</v>
      </c>
      <c r="R271" s="12">
        <f t="shared" si="73"/>
        <v>89.944693006234331</v>
      </c>
      <c r="S271" s="57">
        <f t="shared" si="74"/>
        <v>2.3654427179702594E-3</v>
      </c>
      <c r="T271" s="12">
        <f t="shared" si="57"/>
        <v>87.061463119761981</v>
      </c>
    </row>
    <row r="272" spans="1:20">
      <c r="A272" s="57">
        <f t="shared" si="58"/>
        <v>14.918992487261679</v>
      </c>
      <c r="B272" s="12">
        <f t="shared" si="75"/>
        <v>2.3744314002985467</v>
      </c>
      <c r="C272" s="57" t="str">
        <f t="shared" si="59"/>
        <v>-21.763588273636-22460.8277562055i</v>
      </c>
      <c r="D272" s="57" t="str">
        <f t="shared" si="60"/>
        <v>3.47812499996295-6702.86550882897i</v>
      </c>
      <c r="E272" s="57" t="str">
        <f t="shared" si="61"/>
        <v>162.469518853049-0.0100063029793316i</v>
      </c>
      <c r="F272" s="57" t="str">
        <f t="shared" si="62"/>
        <v>2.90990990990393-62902.2663093291i</v>
      </c>
      <c r="G272" s="57" t="str">
        <f t="shared" si="63"/>
        <v>0.999999999997949-1.43222327877418E-06i</v>
      </c>
      <c r="H272" s="57" t="str">
        <f t="shared" si="64"/>
        <v>72.7272922378135+0.0974817097429229i</v>
      </c>
      <c r="I272" s="57" t="str">
        <f t="shared" si="65"/>
        <v>17.8951377053002-12905.4509663827i</v>
      </c>
      <c r="K272" s="57" t="str">
        <f t="shared" si="66"/>
        <v>0.164999659297055-0.000235334155842076i</v>
      </c>
      <c r="L272" s="57" t="str">
        <f t="shared" si="67"/>
        <v>0.00025-445.669248502527i</v>
      </c>
      <c r="M272" s="57" t="str">
        <f t="shared" si="68"/>
        <v>0.0045-156.243950990163i</v>
      </c>
      <c r="N272" s="57">
        <f t="shared" si="69"/>
        <v>89.944482840150599</v>
      </c>
      <c r="O272" s="57">
        <f t="shared" si="70"/>
        <v>87.028519225825505</v>
      </c>
      <c r="P272" s="374">
        <f t="shared" si="71"/>
        <v>87.028519225825505</v>
      </c>
      <c r="Q272" s="374">
        <f t="shared" si="72"/>
        <v>-90.055517159849401</v>
      </c>
      <c r="R272" s="12">
        <f t="shared" si="73"/>
        <v>89.944482840150599</v>
      </c>
      <c r="S272" s="57">
        <f t="shared" si="74"/>
        <v>2.3744314002985467E-3</v>
      </c>
      <c r="T272" s="12">
        <f t="shared" si="57"/>
        <v>87.028519225825505</v>
      </c>
    </row>
    <row r="273" spans="1:20">
      <c r="A273" s="57">
        <f t="shared" si="58"/>
        <v>14.975684658713275</v>
      </c>
      <c r="B273" s="12">
        <f t="shared" si="75"/>
        <v>2.3834542396196814</v>
      </c>
      <c r="C273" s="57" t="str">
        <f t="shared" si="59"/>
        <v>-21.7635878839448-22375.7994633429i</v>
      </c>
      <c r="D273" s="57" t="str">
        <f t="shared" si="60"/>
        <v>3.47812499996267-6677.49104295218i</v>
      </c>
      <c r="E273" s="57" t="str">
        <f t="shared" si="61"/>
        <v>162.469518715162-0.0100443267068868i</v>
      </c>
      <c r="F273" s="57" t="str">
        <f t="shared" si="62"/>
        <v>2.90990990990389-62664.1425676039i</v>
      </c>
      <c r="G273" s="57" t="str">
        <f t="shared" si="63"/>
        <v>0.999999999997933-0.0000014376657272335i</v>
      </c>
      <c r="H273" s="57" t="str">
        <f t="shared" si="64"/>
        <v>72.7272923863755+0.0978521403164702i</v>
      </c>
      <c r="I273" s="57" t="str">
        <f t="shared" si="65"/>
        <v>17.8951377200562-12856.595922154i</v>
      </c>
      <c r="K273" s="57" t="str">
        <f t="shared" si="66"/>
        <v>0.164999656702798-0.000236228421863915i</v>
      </c>
      <c r="L273" s="57" t="str">
        <f t="shared" si="67"/>
        <v>0.00025-443.982116459979i</v>
      </c>
      <c r="M273" s="57" t="str">
        <f t="shared" si="68"/>
        <v>0.0045-155.652471598091i</v>
      </c>
      <c r="N273" s="57">
        <f t="shared" si="69"/>
        <v>89.944271875441373</v>
      </c>
      <c r="O273" s="57">
        <f t="shared" si="70"/>
        <v>86.995575331378703</v>
      </c>
      <c r="P273" s="374">
        <f t="shared" si="71"/>
        <v>86.995575331378703</v>
      </c>
      <c r="Q273" s="374">
        <f t="shared" si="72"/>
        <v>-90.055728124558627</v>
      </c>
      <c r="R273" s="12">
        <f t="shared" si="73"/>
        <v>89.944271875441373</v>
      </c>
      <c r="S273" s="57">
        <f t="shared" si="74"/>
        <v>2.3834542396196814E-3</v>
      </c>
      <c r="T273" s="12">
        <f t="shared" si="57"/>
        <v>86.995575331378703</v>
      </c>
    </row>
    <row r="274" spans="1:20">
      <c r="A274" s="57">
        <f t="shared" si="58"/>
        <v>15.032592260416385</v>
      </c>
      <c r="B274" s="12">
        <f t="shared" si="75"/>
        <v>2.3925113657302362</v>
      </c>
      <c r="C274" s="57" t="str">
        <f t="shared" si="59"/>
        <v>-21.763587491286-22291.0930538675i</v>
      </c>
      <c r="D274" s="57" t="str">
        <f t="shared" si="60"/>
        <v>3.47812499996239-6652.21263502584i</v>
      </c>
      <c r="E274" s="57" t="str">
        <f t="shared" si="61"/>
        <v>162.469518576223-0.0100824949220448i</v>
      </c>
      <c r="F274" s="57" t="str">
        <f t="shared" si="62"/>
        <v>2.90990990990384-62426.9202706075i</v>
      </c>
      <c r="G274" s="57" t="str">
        <f t="shared" si="63"/>
        <v>0.999999999997917-1.44312885699696E-06i</v>
      </c>
      <c r="H274" s="57" t="str">
        <f t="shared" si="64"/>
        <v>72.7272925360684+0.0982239785270724i</v>
      </c>
      <c r="I274" s="57" t="str">
        <f t="shared" si="65"/>
        <v>17.8951377349246-12807.925824374i</v>
      </c>
      <c r="K274" s="57" t="str">
        <f t="shared" si="66"/>
        <v>0.164999654088788-0.000237126086053493i</v>
      </c>
      <c r="L274" s="57" t="str">
        <f t="shared" si="67"/>
        <v>0.00025-442.301371249233i</v>
      </c>
      <c r="M274" s="57" t="str">
        <f t="shared" si="68"/>
        <v>0.0045-155.063231319078i</v>
      </c>
      <c r="N274" s="57">
        <f t="shared" si="69"/>
        <v>89.94406010907197</v>
      </c>
      <c r="O274" s="57">
        <f t="shared" si="70"/>
        <v>86.962631436417638</v>
      </c>
      <c r="P274" s="374">
        <f t="shared" si="71"/>
        <v>86.962631436417638</v>
      </c>
      <c r="Q274" s="374">
        <f t="shared" si="72"/>
        <v>-90.05593989092803</v>
      </c>
      <c r="R274" s="12">
        <f t="shared" si="73"/>
        <v>89.94406010907197</v>
      </c>
      <c r="S274" s="57">
        <f t="shared" si="74"/>
        <v>2.392511365730236E-3</v>
      </c>
      <c r="T274" s="12">
        <f t="shared" si="57"/>
        <v>86.962631436417638</v>
      </c>
    </row>
    <row r="275" spans="1:20">
      <c r="A275" s="57">
        <f t="shared" si="58"/>
        <v>15.089716111005968</v>
      </c>
      <c r="B275" s="12">
        <f t="shared" si="75"/>
        <v>2.4016029089200113</v>
      </c>
      <c r="C275" s="57" t="str">
        <f t="shared" si="59"/>
        <v>-21.7635870956377-22206.7073092494i</v>
      </c>
      <c r="D275" s="57" t="str">
        <f t="shared" si="60"/>
        <v>3.4781249999621-6627.02992141156i</v>
      </c>
      <c r="E275" s="57" t="str">
        <f t="shared" si="61"/>
        <v>162.469518436227-0.0101208081738324i</v>
      </c>
      <c r="F275" s="57" t="str">
        <f t="shared" si="62"/>
        <v>2.9099099099038-62190.5960058173i</v>
      </c>
      <c r="G275" s="57" t="str">
        <f t="shared" si="63"/>
        <v>0.999999999997901-1.44861274665353E-06i</v>
      </c>
      <c r="H275" s="57" t="str">
        <f t="shared" si="64"/>
        <v>72.7272926869015+0.0985972297237612i</v>
      </c>
      <c r="I275" s="57" t="str">
        <f t="shared" si="65"/>
        <v>17.8951377499063-12759.4399729069i</v>
      </c>
      <c r="K275" s="57" t="str">
        <f t="shared" si="66"/>
        <v>0.164999651454873-0.000238027161323351i</v>
      </c>
      <c r="L275" s="57" t="str">
        <f t="shared" si="67"/>
        <v>0.00025-440.626988692202i</v>
      </c>
      <c r="M275" s="57" t="str">
        <f t="shared" si="68"/>
        <v>0.0045-154.476221676707i</v>
      </c>
      <c r="N275" s="57">
        <f t="shared" si="69"/>
        <v>89.943847537996106</v>
      </c>
      <c r="O275" s="57">
        <f t="shared" si="70"/>
        <v>86.929687540938531</v>
      </c>
      <c r="P275" s="374">
        <f t="shared" si="71"/>
        <v>86.929687540938531</v>
      </c>
      <c r="Q275" s="374">
        <f t="shared" si="72"/>
        <v>-90.056152462003894</v>
      </c>
      <c r="R275" s="12">
        <f t="shared" si="73"/>
        <v>89.943847537996106</v>
      </c>
      <c r="S275" s="57">
        <f t="shared" si="74"/>
        <v>2.4016029089200114E-3</v>
      </c>
      <c r="T275" s="12">
        <f t="shared" si="57"/>
        <v>86.929687540938531</v>
      </c>
    </row>
    <row r="276" spans="1:20">
      <c r="A276" s="57">
        <f t="shared" si="58"/>
        <v>15.147057032227792</v>
      </c>
      <c r="B276" s="12">
        <f t="shared" si="75"/>
        <v>2.4107289999739074</v>
      </c>
      <c r="C276" s="57" t="str">
        <f t="shared" si="59"/>
        <v>-21.7635866969769-22122.6410155716i</v>
      </c>
      <c r="D276" s="57" t="str">
        <f t="shared" si="60"/>
        <v>3.47812499996181-6601.94253984757i</v>
      </c>
      <c r="E276" s="57" t="str">
        <f t="shared" si="61"/>
        <v>162.469518295167-0.0101592670133571i</v>
      </c>
      <c r="F276" s="57" t="str">
        <f t="shared" si="62"/>
        <v>2.90990990990376-61955.1663736297i</v>
      </c>
      <c r="G276" s="57" t="str">
        <f t="shared" si="63"/>
        <v>0.999999999997885-0.0000014541174750908i</v>
      </c>
      <c r="H276" s="57" t="str">
        <f t="shared" si="64"/>
        <v>72.7272928388829+0.0989718992758923i</v>
      </c>
      <c r="I276" s="57" t="str">
        <f t="shared" si="65"/>
        <v>17.8951377650019-12711.1376702674i</v>
      </c>
      <c r="K276" s="57" t="str">
        <f t="shared" si="66"/>
        <v>0.164999648800903-0.000238931660635095i</v>
      </c>
      <c r="L276" s="57" t="str">
        <f t="shared" si="67"/>
        <v>0.00025-438.958944702333i</v>
      </c>
      <c r="M276" s="57" t="str">
        <f t="shared" si="68"/>
        <v>0.0045-153.891434226646i</v>
      </c>
      <c r="N276" s="57">
        <f t="shared" si="69"/>
        <v>89.943634159155977</v>
      </c>
      <c r="O276" s="57">
        <f t="shared" si="70"/>
        <v>86.896743644937487</v>
      </c>
      <c r="P276" s="374">
        <f t="shared" si="71"/>
        <v>86.896743644937487</v>
      </c>
      <c r="Q276" s="374">
        <f t="shared" si="72"/>
        <v>-90.056365840844023</v>
      </c>
      <c r="R276" s="12">
        <f t="shared" si="73"/>
        <v>89.943634159155977</v>
      </c>
      <c r="S276" s="57">
        <f t="shared" si="74"/>
        <v>2.4107289999739075E-3</v>
      </c>
      <c r="T276" s="12">
        <f t="shared" si="57"/>
        <v>86.896743644937487</v>
      </c>
    </row>
    <row r="277" spans="1:20">
      <c r="A277" s="57">
        <f t="shared" si="58"/>
        <v>15.204615848950258</v>
      </c>
      <c r="B277" s="12">
        <f t="shared" si="75"/>
        <v>2.4198897701738082</v>
      </c>
      <c r="C277" s="57" t="str">
        <f t="shared" si="59"/>
        <v>-21.7635862952804-22038.8929635116i</v>
      </c>
      <c r="D277" s="57" t="str">
        <f t="shared" si="60"/>
        <v>3.47812499996151-6576.95012944342i</v>
      </c>
      <c r="E277" s="57" t="str">
        <f t="shared" si="61"/>
        <v>162.469518153031-0.0101978719938223i</v>
      </c>
      <c r="F277" s="57" t="str">
        <f t="shared" si="62"/>
        <v>2.9099099099037-61720.62798731i</v>
      </c>
      <c r="G277" s="57" t="str">
        <f t="shared" si="63"/>
        <v>0.999999999997869-1.45964312149611E-06i</v>
      </c>
      <c r="H277" s="57" t="str">
        <f t="shared" si="64"/>
        <v>72.7272929920217+0.0993479925732287i</v>
      </c>
      <c r="I277" s="57" t="str">
        <f t="shared" si="65"/>
        <v>17.8951377802126-12663.0182216108i</v>
      </c>
      <c r="K277" s="57" t="str">
        <f t="shared" si="66"/>
        <v>0.164999646126724-0.000239839596999582i</v>
      </c>
      <c r="L277" s="57" t="str">
        <f t="shared" si="67"/>
        <v>0.00025-437.297215284253i</v>
      </c>
      <c r="M277" s="57" t="str">
        <f t="shared" si="68"/>
        <v>0.0045-153.308860556531i</v>
      </c>
      <c r="N277" s="57">
        <f t="shared" si="69"/>
        <v>89.943419969482179</v>
      </c>
      <c r="O277" s="57">
        <f t="shared" si="70"/>
        <v>86.863799748410329</v>
      </c>
      <c r="P277" s="374">
        <f t="shared" si="71"/>
        <v>86.863799748410329</v>
      </c>
      <c r="Q277" s="374">
        <f t="shared" si="72"/>
        <v>-90.056580030517821</v>
      </c>
      <c r="R277" s="12">
        <f t="shared" si="73"/>
        <v>89.943419969482179</v>
      </c>
      <c r="S277" s="57">
        <f t="shared" si="74"/>
        <v>2.4198897701738081E-3</v>
      </c>
      <c r="T277" s="12">
        <f t="shared" si="57"/>
        <v>86.863799748410329</v>
      </c>
    </row>
    <row r="278" spans="1:20">
      <c r="A278" s="57">
        <f t="shared" si="58"/>
        <v>15.262393389176269</v>
      </c>
      <c r="B278" s="12">
        <f t="shared" si="75"/>
        <v>2.4290853513004689</v>
      </c>
      <c r="C278" s="57" t="str">
        <f t="shared" si="59"/>
        <v>-21.7635858905251-21955.4619483258i</v>
      </c>
      <c r="D278" s="57" t="str">
        <f t="shared" si="60"/>
        <v>3.47812499996122-6552.05233067495i</v>
      </c>
      <c r="E278" s="57" t="str">
        <f t="shared" si="61"/>
        <v>162.469518009812-0.0102366236705327i</v>
      </c>
      <c r="F278" s="57" t="str">
        <f t="shared" si="62"/>
        <v>2.90990990990366-61486.9774729452i</v>
      </c>
      <c r="G278" s="57" t="str">
        <f t="shared" si="63"/>
        <v>0.999999999997853-1.46518976535777E-06i</v>
      </c>
      <c r="H278" s="57" t="str">
        <f t="shared" si="64"/>
        <v>72.7272931463265+0.099725515026011i</v>
      </c>
      <c r="I278" s="57" t="str">
        <f t="shared" si="65"/>
        <v>17.8951377955391-12615.0809347226i</v>
      </c>
      <c r="K278" s="57" t="str">
        <f t="shared" si="66"/>
        <v>0.164999643432183-0.000240750983477099i</v>
      </c>
      <c r="L278" s="57" t="str">
        <f t="shared" si="67"/>
        <v>0.00025-435.641776533426i</v>
      </c>
      <c r="M278" s="57" t="str">
        <f t="shared" si="68"/>
        <v>0.0045-152.728492285844i</v>
      </c>
      <c r="N278" s="57">
        <f t="shared" si="69"/>
        <v>89.943204965893599</v>
      </c>
      <c r="O278" s="57">
        <f t="shared" si="70"/>
        <v>86.830855851353135</v>
      </c>
      <c r="P278" s="374">
        <f t="shared" si="71"/>
        <v>86.830855851353135</v>
      </c>
      <c r="Q278" s="374">
        <f t="shared" si="72"/>
        <v>-90.056795034106401</v>
      </c>
      <c r="R278" s="12">
        <f t="shared" si="73"/>
        <v>89.943204965893599</v>
      </c>
      <c r="S278" s="57">
        <f t="shared" si="74"/>
        <v>2.4290853513004688E-3</v>
      </c>
      <c r="T278" s="12">
        <f t="shared" si="57"/>
        <v>86.830855851353135</v>
      </c>
    </row>
    <row r="279" spans="1:20">
      <c r="A279" s="57">
        <f t="shared" si="58"/>
        <v>15.320390484055139</v>
      </c>
      <c r="B279" s="12">
        <f t="shared" si="75"/>
        <v>2.4383158756354106</v>
      </c>
      <c r="C279" s="57" t="str">
        <f t="shared" si="59"/>
        <v>-21.7635854826882-21872.3467698316i</v>
      </c>
      <c r="D279" s="57" t="str">
        <f t="shared" si="60"/>
        <v>3.47812499996095-6527.24878537896i</v>
      </c>
      <c r="E279" s="57" t="str">
        <f t="shared" si="61"/>
        <v>162.469517865505-0.0102755226009052i</v>
      </c>
      <c r="F279" s="57" t="str">
        <f t="shared" si="62"/>
        <v>2.90990990990362-61254.2114693942i</v>
      </c>
      <c r="G279" s="57" t="str">
        <f t="shared" si="63"/>
        <v>0.999999999997837-1.47075748646611E-06i</v>
      </c>
      <c r="H279" s="57" t="str">
        <f t="shared" si="64"/>
        <v>72.7272933018061+0.10010447206504i</v>
      </c>
      <c r="I279" s="57" t="str">
        <f t="shared" si="65"/>
        <v>17.8951378109822-12567.3251200088i</v>
      </c>
      <c r="K279" s="57" t="str">
        <f t="shared" si="66"/>
        <v>0.164999640717125-0.000241665833177558i</v>
      </c>
      <c r="L279" s="57" t="str">
        <f t="shared" si="67"/>
        <v>0.00025-433.99260463581i</v>
      </c>
      <c r="M279" s="57" t="str">
        <f t="shared" si="68"/>
        <v>0.0045-152.150321065795i</v>
      </c>
      <c r="N279" s="57">
        <f t="shared" si="69"/>
        <v>89.942989145297389</v>
      </c>
      <c r="O279" s="57">
        <f t="shared" si="70"/>
        <v>86.797911953762082</v>
      </c>
      <c r="P279" s="374">
        <f t="shared" si="71"/>
        <v>86.797911953762082</v>
      </c>
      <c r="Q279" s="374">
        <f t="shared" si="72"/>
        <v>-90.057010854702611</v>
      </c>
      <c r="R279" s="12">
        <f t="shared" si="73"/>
        <v>89.942989145297389</v>
      </c>
      <c r="S279" s="57">
        <f t="shared" si="74"/>
        <v>2.4383158756354105E-3</v>
      </c>
      <c r="T279" s="12">
        <f t="shared" si="57"/>
        <v>86.797911953762082</v>
      </c>
    </row>
    <row r="280" spans="1:20">
      <c r="A280" s="57">
        <f t="shared" si="58"/>
        <v>15.378607967894549</v>
      </c>
      <c r="B280" s="12">
        <f t="shared" si="75"/>
        <v>2.4475814759628252</v>
      </c>
      <c r="C280" s="57" t="str">
        <f t="shared" si="59"/>
        <v>-21.7635850717458-21789.5462323884i</v>
      </c>
      <c r="D280" s="57" t="str">
        <f t="shared" si="60"/>
        <v>3.47812499996065-6502.53913674808i</v>
      </c>
      <c r="E280" s="57" t="str">
        <f t="shared" si="61"/>
        <v>162.469517720097-0.0103145693444709i</v>
      </c>
      <c r="F280" s="57" t="str">
        <f t="shared" si="62"/>
        <v>2.90990990990357-61022.3266282395i</v>
      </c>
      <c r="G280" s="57" t="str">
        <f t="shared" si="63"/>
        <v>0.99999999999782-1.47634636491466E-06i</v>
      </c>
      <c r="H280" s="57" t="str">
        <f t="shared" si="64"/>
        <v>72.7272934584697+0.100484869141757i</v>
      </c>
      <c r="I280" s="57" t="str">
        <f t="shared" si="65"/>
        <v>17.8951378265432-12519.750090486i</v>
      </c>
      <c r="K280" s="57" t="str">
        <f t="shared" si="66"/>
        <v>0.164999637981393-0.000242584159260687i</v>
      </c>
      <c r="L280" s="57" t="str">
        <f t="shared" si="67"/>
        <v>0.00025-432.349675867513i</v>
      </c>
      <c r="M280" s="57" t="str">
        <f t="shared" si="68"/>
        <v>0.0045-151.574338579194i</v>
      </c>
      <c r="N280" s="57">
        <f t="shared" si="69"/>
        <v>89.942772504589044</v>
      </c>
      <c r="O280" s="57">
        <f t="shared" si="70"/>
        <v>86.76496805563275</v>
      </c>
      <c r="P280" s="374">
        <f t="shared" si="71"/>
        <v>86.76496805563275</v>
      </c>
      <c r="Q280" s="374">
        <f t="shared" si="72"/>
        <v>-90.057227495410956</v>
      </c>
      <c r="R280" s="12">
        <f t="shared" si="73"/>
        <v>89.942772504589044</v>
      </c>
      <c r="S280" s="57">
        <f t="shared" si="74"/>
        <v>2.447581475962825E-3</v>
      </c>
      <c r="T280" s="12">
        <f t="shared" si="57"/>
        <v>86.76496805563275</v>
      </c>
    </row>
    <row r="281" spans="1:20">
      <c r="A281" s="57">
        <f t="shared" si="58"/>
        <v>15.437046678172548</v>
      </c>
      <c r="B281" s="12">
        <f t="shared" si="75"/>
        <v>2.456882285571484</v>
      </c>
      <c r="C281" s="57" t="str">
        <f t="shared" si="59"/>
        <v>-21.7635846576743-21707.0591448833i</v>
      </c>
      <c r="D281" s="57" t="str">
        <f t="shared" si="60"/>
        <v>3.47812499996035-6477.92302932573i</v>
      </c>
      <c r="E281" s="57" t="str">
        <f t="shared" si="61"/>
        <v>162.469517573583-0.0103537644628898i</v>
      </c>
      <c r="F281" s="57" t="str">
        <f t="shared" si="62"/>
        <v>2.90990990990353-60791.31961374i</v>
      </c>
      <c r="G281" s="57" t="str">
        <f t="shared" si="63"/>
        <v>0.999999999997804-1.48195648110131E-06i</v>
      </c>
      <c r="H281" s="57" t="str">
        <f t="shared" si="64"/>
        <v>72.7272936163259+0.100866711728312i</v>
      </c>
      <c r="I281" s="57" t="str">
        <f t="shared" si="65"/>
        <v>17.8951378422224-12472.3551617714i</v>
      </c>
      <c r="K281" s="57" t="str">
        <f t="shared" si="66"/>
        <v>0.164999635224831-0.000243505974936209i</v>
      </c>
      <c r="L281" s="57" t="str">
        <f t="shared" si="67"/>
        <v>0.00025-430.712966594455i</v>
      </c>
      <c r="M281" s="57" t="str">
        <f t="shared" si="68"/>
        <v>0.0045-151.00053654034i</v>
      </c>
      <c r="N281" s="57">
        <f t="shared" si="69"/>
        <v>89.942555040652152</v>
      </c>
      <c r="O281" s="57">
        <f t="shared" si="70"/>
        <v>86.732024156961316</v>
      </c>
      <c r="P281" s="374">
        <f t="shared" si="71"/>
        <v>86.732024156961316</v>
      </c>
      <c r="Q281" s="374">
        <f t="shared" si="72"/>
        <v>-90.057444959347848</v>
      </c>
      <c r="R281" s="12">
        <f t="shared" si="73"/>
        <v>89.942555040652152</v>
      </c>
      <c r="S281" s="57">
        <f t="shared" si="74"/>
        <v>2.4568822855714841E-3</v>
      </c>
      <c r="T281" s="12">
        <f t="shared" si="57"/>
        <v>86.732024156961316</v>
      </c>
    </row>
    <row r="282" spans="1:20">
      <c r="A282" s="57">
        <f t="shared" si="58"/>
        <v>15.495707455549606</v>
      </c>
      <c r="B282" s="12">
        <f t="shared" si="75"/>
        <v>2.4662184382566559</v>
      </c>
      <c r="C282" s="57" t="str">
        <f t="shared" si="59"/>
        <v>-21.7635842404495-21624.8843207111i</v>
      </c>
      <c r="D282" s="57" t="str">
        <f t="shared" si="60"/>
        <v>3.47812499996004-6453.40010900095i</v>
      </c>
      <c r="E282" s="57" t="str">
        <f t="shared" si="61"/>
        <v>162.469517425952-0.0103931085199533i</v>
      </c>
      <c r="F282" s="57" t="str">
        <f t="shared" si="62"/>
        <v>2.90990990990347-60561.1871027821i</v>
      </c>
      <c r="G282" s="57" t="str">
        <f t="shared" si="63"/>
        <v>0.999999999997787-1.48758791572947E-06i</v>
      </c>
      <c r="H282" s="57" t="str">
        <f t="shared" si="64"/>
        <v>72.7272937753847+0.101250005317656i</v>
      </c>
      <c r="I282" s="57" t="str">
        <f t="shared" si="65"/>
        <v>17.8951378580211-12425.1396520731i</v>
      </c>
      <c r="K282" s="57" t="str">
        <f t="shared" si="66"/>
        <v>0.164999632447278-0.000244431293464039i</v>
      </c>
      <c r="L282" s="57" t="str">
        <f t="shared" si="67"/>
        <v>0.00025-429.082453272021i</v>
      </c>
      <c r="M282" s="57" t="str">
        <f t="shared" si="68"/>
        <v>0.0045-150.4289066949i</v>
      </c>
      <c r="N282" s="57">
        <f t="shared" si="69"/>
        <v>89.94233675035855</v>
      </c>
      <c r="O282" s="57">
        <f t="shared" si="70"/>
        <v>86.699080257743347</v>
      </c>
      <c r="P282" s="374">
        <f t="shared" si="71"/>
        <v>86.699080257743347</v>
      </c>
      <c r="Q282" s="374">
        <f t="shared" si="72"/>
        <v>-90.05766324964145</v>
      </c>
      <c r="R282" s="12">
        <f t="shared" si="73"/>
        <v>89.94233675035855</v>
      </c>
      <c r="S282" s="57">
        <f t="shared" si="74"/>
        <v>2.4662184382566558E-3</v>
      </c>
      <c r="T282" s="12">
        <f t="shared" si="57"/>
        <v>86.699080257743347</v>
      </c>
    </row>
    <row r="283" spans="1:20">
      <c r="A283" s="57">
        <f t="shared" si="58"/>
        <v>15.554591143880694</v>
      </c>
      <c r="B283" s="12">
        <f t="shared" si="75"/>
        <v>2.4755900683220311</v>
      </c>
      <c r="C283" s="57" t="str">
        <f t="shared" si="59"/>
        <v>-21.7635838200478-21543.0205777602i</v>
      </c>
      <c r="D283" s="57" t="str">
        <f t="shared" si="60"/>
        <v>3.47812499995973-6428.9700230033i</v>
      </c>
      <c r="E283" s="57" t="str">
        <f t="shared" si="61"/>
        <v>162.469517277197-0.0104326020815956i</v>
      </c>
      <c r="F283" s="57" t="str">
        <f t="shared" si="62"/>
        <v>2.90990990990342-60331.9257848327i</v>
      </c>
      <c r="G283" s="57" t="str">
        <f t="shared" si="63"/>
        <v>0.99999999999777-1.49324074980922E-06i</v>
      </c>
      <c r="H283" s="57" t="str">
        <f t="shared" si="64"/>
        <v>72.7272939356539+0.101634755423608i</v>
      </c>
      <c r="I283" s="57" t="str">
        <f t="shared" si="65"/>
        <v>17.8951378739398-12378.1028821801i</v>
      </c>
      <c r="K283" s="57" t="str">
        <f t="shared" si="66"/>
        <v>0.164999629648577-0.000245360128154479i</v>
      </c>
      <c r="L283" s="57" t="str">
        <f t="shared" si="67"/>
        <v>0.00025-427.45811244473i</v>
      </c>
      <c r="M283" s="57" t="str">
        <f t="shared" si="68"/>
        <v>0.0045-149.859440819784i</v>
      </c>
      <c r="N283" s="57">
        <f t="shared" si="69"/>
        <v>89.942117630568163</v>
      </c>
      <c r="O283" s="57">
        <f t="shared" si="70"/>
        <v>86.66613635797502</v>
      </c>
      <c r="P283" s="374">
        <f t="shared" si="71"/>
        <v>86.66613635797502</v>
      </c>
      <c r="Q283" s="374">
        <f t="shared" si="72"/>
        <v>-90.057882369431837</v>
      </c>
      <c r="R283" s="12">
        <f t="shared" si="73"/>
        <v>89.942117630568163</v>
      </c>
      <c r="S283" s="57">
        <f t="shared" si="74"/>
        <v>2.4755900683220309E-3</v>
      </c>
      <c r="T283" s="12">
        <f t="shared" si="57"/>
        <v>86.66613635797502</v>
      </c>
    </row>
    <row r="284" spans="1:20">
      <c r="A284" s="57">
        <f t="shared" si="58"/>
        <v>15.613698590227441</v>
      </c>
      <c r="B284" s="12">
        <f t="shared" si="75"/>
        <v>2.484997310581655</v>
      </c>
      <c r="C284" s="57" t="str">
        <f t="shared" si="59"/>
        <v>-21.7635833964456-21461.4667383929i</v>
      </c>
      <c r="D284" s="57" t="str">
        <f t="shared" si="60"/>
        <v>3.47812499995943-6404.63241989782i</v>
      </c>
      <c r="E284" s="57" t="str">
        <f t="shared" si="61"/>
        <v>162.469517127311-0.0104722457159065i</v>
      </c>
      <c r="F284" s="57" t="str">
        <f t="shared" si="62"/>
        <v>2.90990990990338-60103.5323618907i</v>
      </c>
      <c r="G284" s="57" t="str">
        <f t="shared" si="63"/>
        <v>0.999999999997753-1.49891506465846E-06i</v>
      </c>
      <c r="H284" s="57" t="str">
        <f t="shared" si="64"/>
        <v>72.7272940971442+0.102020967580946i</v>
      </c>
      <c r="I284" s="57" t="str">
        <f t="shared" si="65"/>
        <v>17.8951378899802-12331.2441754528i</v>
      </c>
      <c r="K284" s="57" t="str">
        <f t="shared" si="66"/>
        <v>0.164999626828564-0.000246292492368395i</v>
      </c>
      <c r="L284" s="57" t="str">
        <f t="shared" si="67"/>
        <v>0.00025-425.839920745896i</v>
      </c>
      <c r="M284" s="57" t="str">
        <f t="shared" si="68"/>
        <v>0.0045-149.292130723037i</v>
      </c>
      <c r="N284" s="57">
        <f t="shared" si="69"/>
        <v>89.941897678128953</v>
      </c>
      <c r="O284" s="57">
        <f t="shared" si="70"/>
        <v>86.633192457652015</v>
      </c>
      <c r="P284" s="374">
        <f t="shared" si="71"/>
        <v>86.633192457652015</v>
      </c>
      <c r="Q284" s="374">
        <f t="shared" si="72"/>
        <v>-90.058102321871047</v>
      </c>
      <c r="R284" s="12">
        <f t="shared" si="73"/>
        <v>89.941897678128953</v>
      </c>
      <c r="S284" s="57">
        <f t="shared" si="74"/>
        <v>2.4849973105816551E-3</v>
      </c>
      <c r="T284" s="12">
        <f t="shared" si="57"/>
        <v>86.633192457652015</v>
      </c>
    </row>
    <row r="285" spans="1:20">
      <c r="A285" s="57">
        <f t="shared" si="58"/>
        <v>15.673030644870305</v>
      </c>
      <c r="B285" s="12">
        <f t="shared" si="75"/>
        <v>2.4944403003618651</v>
      </c>
      <c r="C285" s="57" t="str">
        <f t="shared" si="59"/>
        <v>-21.7635829696172-21380.2216294295i</v>
      </c>
      <c r="D285" s="57" t="str">
        <f t="shared" si="60"/>
        <v>3.47812499995912-6380.38694957986i</v>
      </c>
      <c r="E285" s="57" t="str">
        <f t="shared" si="61"/>
        <v>162.469516976282-0.0105120399931228i</v>
      </c>
      <c r="F285" s="57" t="str">
        <f t="shared" si="62"/>
        <v>2.90990990990332-59876.0035484398i</v>
      </c>
      <c r="G285" s="57" t="str">
        <f t="shared" si="63"/>
        <v>0.999999999997736-1.50461094190414E-06i</v>
      </c>
      <c r="H285" s="57" t="str">
        <f t="shared" si="64"/>
        <v>72.7272942598639+0.102408647345473i</v>
      </c>
      <c r="I285" s="57" t="str">
        <f t="shared" si="65"/>
        <v>17.8951379061424-12284.5628578128i</v>
      </c>
      <c r="K285" s="57" t="str">
        <f t="shared" si="66"/>
        <v>0.164999623987079-0.000247228399517427i</v>
      </c>
      <c r="L285" s="57" t="str">
        <f t="shared" si="67"/>
        <v>0.00025-424.227854897287i</v>
      </c>
      <c r="M285" s="57" t="str">
        <f t="shared" si="68"/>
        <v>0.0045-148.726968243711i</v>
      </c>
      <c r="N285" s="57">
        <f t="shared" si="69"/>
        <v>89.941676889876945</v>
      </c>
      <c r="O285" s="57">
        <f t="shared" si="70"/>
        <v>86.600248556769969</v>
      </c>
      <c r="P285" s="374">
        <f t="shared" si="71"/>
        <v>86.600248556769969</v>
      </c>
      <c r="Q285" s="374">
        <f t="shared" si="72"/>
        <v>-90.058323110123055</v>
      </c>
      <c r="R285" s="12">
        <f t="shared" si="73"/>
        <v>89.941676889876945</v>
      </c>
      <c r="S285" s="57">
        <f t="shared" si="74"/>
        <v>2.4944403003618653E-3</v>
      </c>
      <c r="T285" s="12">
        <f t="shared" si="57"/>
        <v>86.600248556769969</v>
      </c>
    </row>
    <row r="286" spans="1:20">
      <c r="A286" s="57">
        <f t="shared" si="58"/>
        <v>15.732588161320814</v>
      </c>
      <c r="B286" s="12">
        <f t="shared" si="75"/>
        <v>2.5039191735032404</v>
      </c>
      <c r="C286" s="57" t="str">
        <f t="shared" si="59"/>
        <v>-21.7635825395391-21299.2840821323i</v>
      </c>
      <c r="D286" s="57" t="str">
        <f t="shared" si="60"/>
        <v>3.47812499995881-6356.23326327023i</v>
      </c>
      <c r="E286" s="57" t="str">
        <f t="shared" si="61"/>
        <v>162.469516824104-0.0105519854856578i</v>
      </c>
      <c r="F286" s="57" t="str">
        <f t="shared" si="62"/>
        <v>2.90990990990328-59649.3360714018i</v>
      </c>
      <c r="G286" s="57" t="str">
        <f t="shared" si="63"/>
        <v>0.999999999997719-1.51032846348335E-06i</v>
      </c>
      <c r="H286" s="57" t="str">
        <f t="shared" si="64"/>
        <v>72.7272944238225+0.102797800294109i</v>
      </c>
      <c r="I286" s="57" t="str">
        <f t="shared" si="65"/>
        <v>17.8951379224277-12238.0582577337i</v>
      </c>
      <c r="K286" s="57" t="str">
        <f t="shared" si="66"/>
        <v>0.164999621123958-0.000248167863064168i</v>
      </c>
      <c r="L286" s="57" t="str">
        <f t="shared" si="67"/>
        <v>0.00025-422.621891708793i</v>
      </c>
      <c r="M286" s="57" t="str">
        <f t="shared" si="68"/>
        <v>0.0045-148.163945251754i</v>
      </c>
      <c r="N286" s="57">
        <f t="shared" si="69"/>
        <v>89.941455262636111</v>
      </c>
      <c r="O286" s="57">
        <f t="shared" si="70"/>
        <v>86.567304655324875</v>
      </c>
      <c r="P286" s="374">
        <f t="shared" si="71"/>
        <v>86.567304655324875</v>
      </c>
      <c r="Q286" s="374">
        <f t="shared" si="72"/>
        <v>-90.058544737363889</v>
      </c>
      <c r="R286" s="12">
        <f t="shared" si="73"/>
        <v>89.941455262636111</v>
      </c>
      <c r="S286" s="57">
        <f t="shared" si="74"/>
        <v>2.5039191735032403E-3</v>
      </c>
      <c r="T286" s="12">
        <f t="shared" si="57"/>
        <v>86.567304655324875</v>
      </c>
    </row>
    <row r="287" spans="1:20">
      <c r="A287" s="57">
        <f t="shared" si="58"/>
        <v>15.792371996333834</v>
      </c>
      <c r="B287" s="12">
        <f t="shared" si="75"/>
        <v>2.513434066362553</v>
      </c>
      <c r="C287" s="57" t="str">
        <f t="shared" si="59"/>
        <v>-21.7635821061862-21218.6529321874i</v>
      </c>
      <c r="D287" s="57" t="str">
        <f t="shared" si="60"/>
        <v>3.4781249999585-6332.17101351005i</v>
      </c>
      <c r="E287" s="57" t="str">
        <f t="shared" si="61"/>
        <v>162.469516670767-0.0105920827680948i</v>
      </c>
      <c r="F287" s="57" t="str">
        <f t="shared" si="62"/>
        <v>2.90990990990323-59423.526670089i</v>
      </c>
      <c r="G287" s="57" t="str">
        <f t="shared" si="63"/>
        <v>0.999999999997702-1.51606771164457E-06i</v>
      </c>
      <c r="H287" s="57" t="str">
        <f t="shared" si="64"/>
        <v>72.7272945890296+0.103188432024966i</v>
      </c>
      <c r="I287" s="57" t="str">
        <f t="shared" si="65"/>
        <v>17.8951379388371-12191.7297062313i</v>
      </c>
      <c r="K287" s="57" t="str">
        <f t="shared" si="66"/>
        <v>0.164999618239036-0.000249110896522363i</v>
      </c>
      <c r="L287" s="57" t="str">
        <f t="shared" si="67"/>
        <v>0.00025-421.022008078096i</v>
      </c>
      <c r="M287" s="57" t="str">
        <f t="shared" si="68"/>
        <v>0.0045-147.603053647892i</v>
      </c>
      <c r="N287" s="57">
        <f t="shared" si="69"/>
        <v>89.941232793218362</v>
      </c>
      <c r="O287" s="57">
        <f t="shared" si="70"/>
        <v>86.534360753312313</v>
      </c>
      <c r="P287" s="374">
        <f t="shared" si="71"/>
        <v>86.534360753312313</v>
      </c>
      <c r="Q287" s="374">
        <f t="shared" si="72"/>
        <v>-90.058767206781638</v>
      </c>
      <c r="R287" s="12">
        <f t="shared" si="73"/>
        <v>89.941232793218362</v>
      </c>
      <c r="S287" s="57">
        <f t="shared" si="74"/>
        <v>2.5134340663625528E-3</v>
      </c>
      <c r="T287" s="12">
        <f t="shared" si="57"/>
        <v>86.534360753312313</v>
      </c>
    </row>
    <row r="288" spans="1:20">
      <c r="A288" s="57">
        <f t="shared" si="58"/>
        <v>15.852383009919901</v>
      </c>
      <c r="B288" s="12">
        <f t="shared" si="75"/>
        <v>2.5229851158147305</v>
      </c>
      <c r="C288" s="57" t="str">
        <f t="shared" si="59"/>
        <v>-21.7635816695336-21138.3270196883i</v>
      </c>
      <c r="D288" s="57" t="str">
        <f t="shared" si="60"/>
        <v>3.47812499995818-6308.19985415574i</v>
      </c>
      <c r="E288" s="57" t="str">
        <f t="shared" si="61"/>
        <v>162.469516516262-0.0106323324172043i</v>
      </c>
      <c r="F288" s="57" t="str">
        <f t="shared" si="62"/>
        <v>2.90990990990317-59198.5720961571i</v>
      </c>
      <c r="G288" s="57" t="str">
        <f t="shared" si="63"/>
        <v>0.999999999997684-1.52182876894879E-06i</v>
      </c>
      <c r="H288" s="57" t="str">
        <f t="shared" si="64"/>
        <v>72.7272947554946+0.103580548157426i</v>
      </c>
      <c r="I288" s="57" t="str">
        <f t="shared" si="65"/>
        <v>17.8951379553713-12145.5765368537i</v>
      </c>
      <c r="K288" s="57" t="str">
        <f t="shared" si="66"/>
        <v>0.164999615332147-0.000250057513457102i</v>
      </c>
      <c r="L288" s="57" t="str">
        <f t="shared" si="67"/>
        <v>0.00025-419.428180990334i</v>
      </c>
      <c r="M288" s="57" t="str">
        <f t="shared" si="68"/>
        <v>0.0045-147.044285363511i</v>
      </c>
      <c r="N288" s="57">
        <f t="shared" si="69"/>
        <v>89.94100947842351</v>
      </c>
      <c r="O288" s="57">
        <f t="shared" si="70"/>
        <v>86.501416850727878</v>
      </c>
      <c r="P288" s="374">
        <f t="shared" si="71"/>
        <v>86.501416850727878</v>
      </c>
      <c r="Q288" s="374">
        <f t="shared" si="72"/>
        <v>-90.05899052157649</v>
      </c>
      <c r="R288" s="12">
        <f t="shared" si="73"/>
        <v>89.94100947842351</v>
      </c>
      <c r="S288" s="57">
        <f t="shared" si="74"/>
        <v>2.5229851158147304E-3</v>
      </c>
      <c r="T288" s="12">
        <f t="shared" si="57"/>
        <v>86.501416850727878</v>
      </c>
    </row>
    <row r="289" spans="1:20">
      <c r="A289" s="57">
        <f t="shared" si="58"/>
        <v>15.912622065357597</v>
      </c>
      <c r="B289" s="12">
        <f t="shared" si="75"/>
        <v>2.5325724592548267</v>
      </c>
      <c r="C289" s="57" t="str">
        <f t="shared" si="59"/>
        <v>-21.7635812295558-21058.3051891202i</v>
      </c>
      <c r="D289" s="57" t="str">
        <f t="shared" si="60"/>
        <v>3.47812499995786-6284.31944037415i</v>
      </c>
      <c r="E289" s="57" t="str">
        <f t="shared" si="61"/>
        <v>162.469516360581-0.0106727350119407i</v>
      </c>
      <c r="F289" s="57" t="str">
        <f t="shared" si="62"/>
        <v>2.90990990990312-58974.4691135592i</v>
      </c>
      <c r="G289" s="57" t="str">
        <f t="shared" si="63"/>
        <v>0.999999999997666-1.52761171827077E-06i</v>
      </c>
      <c r="H289" s="57" t="str">
        <f t="shared" si="64"/>
        <v>72.7272949232271+0.103974154332228i</v>
      </c>
      <c r="I289" s="57" t="str">
        <f t="shared" si="65"/>
        <v>17.8951379720314-12099.5980856722i</v>
      </c>
      <c r="K289" s="57" t="str">
        <f t="shared" si="66"/>
        <v>0.164999612403124-0.000251007727485018i</v>
      </c>
      <c r="L289" s="57" t="str">
        <f t="shared" si="67"/>
        <v>0.00025-417.840387517766i</v>
      </c>
      <c r="M289" s="57" t="str">
        <f t="shared" si="68"/>
        <v>0.0045-146.487632360541i</v>
      </c>
      <c r="N289" s="57">
        <f t="shared" si="69"/>
        <v>89.940785315039207</v>
      </c>
      <c r="O289" s="57">
        <f t="shared" si="70"/>
        <v>86.468472947567378</v>
      </c>
      <c r="P289" s="374">
        <f t="shared" si="71"/>
        <v>86.468472947567378</v>
      </c>
      <c r="Q289" s="374">
        <f t="shared" si="72"/>
        <v>-90.059214684960793</v>
      </c>
      <c r="R289" s="12">
        <f t="shared" si="73"/>
        <v>89.940785315039207</v>
      </c>
      <c r="S289" s="57">
        <f t="shared" si="74"/>
        <v>2.5325724592548267E-3</v>
      </c>
      <c r="T289" s="12">
        <f t="shared" si="57"/>
        <v>86.468472947567378</v>
      </c>
    </row>
    <row r="290" spans="1:20">
      <c r="A290" s="57">
        <f t="shared" si="58"/>
        <v>15.973090029205958</v>
      </c>
      <c r="B290" s="12">
        <f t="shared" si="75"/>
        <v>2.5421962345999951</v>
      </c>
      <c r="C290" s="57" t="str">
        <f t="shared" si="59"/>
        <v>-21.7635807862285-20978.5862893421i</v>
      </c>
      <c r="D290" s="57" t="str">
        <f t="shared" si="60"/>
        <v>3.47812499995753-6260.5294286375i</v>
      </c>
      <c r="E290" s="57" t="str">
        <f t="shared" si="61"/>
        <v>162.469516203715-0.0107132911334683i</v>
      </c>
      <c r="F290" s="57" t="str">
        <f t="shared" si="62"/>
        <v>2.90990990990306-58751.2144984986i</v>
      </c>
      <c r="G290" s="57" t="str">
        <f t="shared" si="63"/>
        <v>0.999999999997649-1.53341664280016E-06i</v>
      </c>
      <c r="H290" s="57" t="str">
        <f t="shared" si="64"/>
        <v>72.7272950922368+0.104369256211546i</v>
      </c>
      <c r="I290" s="57" t="str">
        <f t="shared" si="65"/>
        <v>17.8951379888185-12053.7936912712i</v>
      </c>
      <c r="K290" s="57" t="str">
        <f t="shared" si="66"/>
        <v>0.164999609451798-0.000251961552274481i</v>
      </c>
      <c r="L290" s="57" t="str">
        <f t="shared" si="67"/>
        <v>0.00025-416.258604819451i</v>
      </c>
      <c r="M290" s="57" t="str">
        <f t="shared" si="68"/>
        <v>0.0045-145.933086631341i</v>
      </c>
      <c r="N290" s="57">
        <f t="shared" si="69"/>
        <v>89.940560299840882</v>
      </c>
      <c r="O290" s="57">
        <f t="shared" si="70"/>
        <v>86.435529043826378</v>
      </c>
      <c r="P290" s="374">
        <f t="shared" si="71"/>
        <v>86.435529043826378</v>
      </c>
      <c r="Q290" s="374">
        <f t="shared" si="72"/>
        <v>-90.059439700159118</v>
      </c>
      <c r="R290" s="12">
        <f t="shared" si="73"/>
        <v>89.940560299840882</v>
      </c>
      <c r="S290" s="57">
        <f t="shared" si="74"/>
        <v>2.5421962345999953E-3</v>
      </c>
      <c r="T290" s="12">
        <f t="shared" si="57"/>
        <v>86.435529043826378</v>
      </c>
    </row>
    <row r="291" spans="1:20">
      <c r="A291" s="57">
        <f t="shared" si="58"/>
        <v>16.033787771316941</v>
      </c>
      <c r="B291" s="12">
        <f t="shared" si="75"/>
        <v>2.5518565802914752</v>
      </c>
      <c r="C291" s="57" t="str">
        <f t="shared" si="59"/>
        <v>-21.7635803395253-20899.1691735708i</v>
      </c>
      <c r="D291" s="57" t="str">
        <f t="shared" si="60"/>
        <v>3.47812499995722-6236.82947671854i</v>
      </c>
      <c r="E291" s="57" t="str">
        <f t="shared" si="61"/>
        <v>162.469516045654-0.0107540013651497i</v>
      </c>
      <c r="F291" s="57" t="str">
        <f t="shared" si="62"/>
        <v>2.90990990990302-58528.8050393833i</v>
      </c>
      <c r="G291" s="57" t="str">
        <f t="shared" si="63"/>
        <v>0.999999999997631-1.53924362604278E-06i</v>
      </c>
      <c r="H291" s="57" t="str">
        <f t="shared" si="64"/>
        <v>72.7272952625337+0.104765859479068i</v>
      </c>
      <c r="I291" s="57" t="str">
        <f t="shared" si="65"/>
        <v>17.8951380057336-12008.1626947394i</v>
      </c>
      <c r="K291" s="57" t="str">
        <f t="shared" si="66"/>
        <v>0.164999606477999-0.000252919001545789i</v>
      </c>
      <c r="L291" s="57" t="str">
        <f t="shared" si="67"/>
        <v>0.00025-414.682810140916i</v>
      </c>
      <c r="M291" s="57" t="str">
        <f t="shared" si="68"/>
        <v>0.0045-145.380640198587i</v>
      </c>
      <c r="N291" s="57">
        <f t="shared" si="69"/>
        <v>89.940334429591729</v>
      </c>
      <c r="O291" s="57">
        <f t="shared" si="70"/>
        <v>86.402585139500445</v>
      </c>
      <c r="P291" s="374">
        <f t="shared" si="71"/>
        <v>86.402585139500445</v>
      </c>
      <c r="Q291" s="374">
        <f t="shared" si="72"/>
        <v>-90.059665570408271</v>
      </c>
      <c r="R291" s="12">
        <f t="shared" si="73"/>
        <v>89.940334429591729</v>
      </c>
      <c r="S291" s="57">
        <f t="shared" si="74"/>
        <v>2.5518565802914754E-3</v>
      </c>
      <c r="T291" s="12">
        <f t="shared" si="57"/>
        <v>86.402585139500445</v>
      </c>
    </row>
    <row r="292" spans="1:20">
      <c r="A292" s="57">
        <f t="shared" si="58"/>
        <v>16.094716164847945</v>
      </c>
      <c r="B292" s="12">
        <f t="shared" si="75"/>
        <v>2.5615536352965829</v>
      </c>
      <c r="C292" s="57" t="str">
        <f t="shared" si="59"/>
        <v>-21.7635798894207-20820.0526993645i</v>
      </c>
      <c r="D292" s="57" t="str">
        <f t="shared" si="60"/>
        <v>3.4781249999569-6213.21924368543i</v>
      </c>
      <c r="E292" s="57" t="str">
        <f t="shared" si="61"/>
        <v>162.46951588639-0.010794866292568i</v>
      </c>
      <c r="F292" s="57" t="str">
        <f t="shared" si="62"/>
        <v>2.90990990990297-58307.2375367776i</v>
      </c>
      <c r="G292" s="57" t="str">
        <f t="shared" si="63"/>
        <v>0.999999999997613-1.54509275182171E-06i</v>
      </c>
      <c r="H292" s="57" t="str">
        <f t="shared" si="64"/>
        <v>72.727295434127+0.10516396984008i</v>
      </c>
      <c r="I292" s="57" t="str">
        <f t="shared" si="65"/>
        <v>17.8951380227771-11962.7044396592i</v>
      </c>
      <c r="K292" s="57" t="str">
        <f t="shared" si="66"/>
        <v>0.164999603481557-0.000253880089071377i</v>
      </c>
      <c r="L292" s="57" t="str">
        <f t="shared" si="67"/>
        <v>0.00025-413.112980813824i</v>
      </c>
      <c r="M292" s="57" t="str">
        <f t="shared" si="68"/>
        <v>0.0045-144.830285115149i</v>
      </c>
      <c r="N292" s="57">
        <f t="shared" si="69"/>
        <v>89.940107701042592</v>
      </c>
      <c r="O292" s="57">
        <f t="shared" si="70"/>
        <v>86.369641234585131</v>
      </c>
      <c r="P292" s="374">
        <f t="shared" si="71"/>
        <v>86.369641234585131</v>
      </c>
      <c r="Q292" s="374">
        <f t="shared" si="72"/>
        <v>-90.059892298957408</v>
      </c>
      <c r="R292" s="12">
        <f t="shared" si="73"/>
        <v>89.940107701042592</v>
      </c>
      <c r="S292" s="57">
        <f t="shared" si="74"/>
        <v>2.561553635296583E-3</v>
      </c>
      <c r="T292" s="12">
        <f t="shared" si="57"/>
        <v>86.369641234585131</v>
      </c>
    </row>
    <row r="293" spans="1:20">
      <c r="A293" s="57">
        <f t="shared" si="58"/>
        <v>16.155876086274368</v>
      </c>
      <c r="B293" s="12">
        <f t="shared" si="75"/>
        <v>2.5712875391107097</v>
      </c>
      <c r="C293" s="57" t="str">
        <f t="shared" si="59"/>
        <v>-21.763579435889-20741.2357286058i</v>
      </c>
      <c r="D293" s="57" t="str">
        <f t="shared" si="60"/>
        <v>3.47812499995655-6189.69838989703i</v>
      </c>
      <c r="E293" s="57" t="str">
        <f t="shared" si="61"/>
        <v>162.469515725913-0.0108358865035336i</v>
      </c>
      <c r="F293" s="57" t="str">
        <f t="shared" si="62"/>
        <v>2.9099099099029-58086.5088033588i</v>
      </c>
      <c r="G293" s="57" t="str">
        <f t="shared" si="63"/>
        <v>0.999999999997595-1.55096410427861E-06i</v>
      </c>
      <c r="H293" s="57" t="str">
        <f t="shared" si="64"/>
        <v>72.7272956070272+0.105563593021553i</v>
      </c>
      <c r="I293" s="57" t="str">
        <f t="shared" si="65"/>
        <v>17.8951380399508-11917.4182720986i</v>
      </c>
      <c r="K293" s="57" t="str">
        <f t="shared" si="66"/>
        <v>0.164999600462298-0.000254844828676004i</v>
      </c>
      <c r="L293" s="57" t="str">
        <f t="shared" si="67"/>
        <v>0.00025-411.549094255653i</v>
      </c>
      <c r="M293" s="57" t="str">
        <f t="shared" si="68"/>
        <v>0.0045-144.282013463986i</v>
      </c>
      <c r="N293" s="57">
        <f t="shared" si="69"/>
        <v>89.93988011093208</v>
      </c>
      <c r="O293" s="57">
        <f t="shared" si="70"/>
        <v>86.336697329075832</v>
      </c>
      <c r="P293" s="374">
        <f t="shared" si="71"/>
        <v>86.336697329075832</v>
      </c>
      <c r="Q293" s="374">
        <f t="shared" si="72"/>
        <v>-90.06011988906792</v>
      </c>
      <c r="R293" s="12">
        <f t="shared" si="73"/>
        <v>89.93988011093208</v>
      </c>
      <c r="S293" s="57">
        <f t="shared" si="74"/>
        <v>2.5712875391107099E-3</v>
      </c>
      <c r="T293" s="12">
        <f t="shared" si="57"/>
        <v>86.336697329075832</v>
      </c>
    </row>
    <row r="294" spans="1:20">
      <c r="A294" s="57">
        <f t="shared" si="58"/>
        <v>16.217268415402209</v>
      </c>
      <c r="B294" s="12">
        <f t="shared" si="75"/>
        <v>2.5810584317593306</v>
      </c>
      <c r="C294" s="57" t="str">
        <f t="shared" si="59"/>
        <v>-21.7635789789031-20662.7171274865i</v>
      </c>
      <c r="D294" s="57" t="str">
        <f t="shared" si="60"/>
        <v>3.47812499995623-6166.26657699805i</v>
      </c>
      <c r="E294" s="57" t="str">
        <f t="shared" si="61"/>
        <v>162.469515564213-0.0108770625880821i</v>
      </c>
      <c r="F294" s="57" t="str">
        <f t="shared" si="62"/>
        <v>2.90990990990286-57866.6156638706i</v>
      </c>
      <c r="G294" s="57" t="str">
        <f t="shared" si="63"/>
        <v>0.999999999997576-1.55685776787484E-06i</v>
      </c>
      <c r="H294" s="57" t="str">
        <f t="shared" si="64"/>
        <v>72.7272957812436+0.105964734772212i</v>
      </c>
      <c r="I294" s="57" t="str">
        <f t="shared" si="65"/>
        <v>17.8951380572548-11872.3035406009i</v>
      </c>
      <c r="K294" s="57" t="str">
        <f t="shared" si="66"/>
        <v>0.16499959742005-0.000255813234236956i</v>
      </c>
      <c r="L294" s="57" t="str">
        <f t="shared" si="67"/>
        <v>0.00025-409.991127969369i</v>
      </c>
      <c r="M294" s="57" t="str">
        <f t="shared" si="68"/>
        <v>0.0045-143.735817358026i</v>
      </c>
      <c r="N294" s="57">
        <f t="shared" si="69"/>
        <v>89.939651655986296</v>
      </c>
      <c r="O294" s="57">
        <f t="shared" si="70"/>
        <v>86.303753422968143</v>
      </c>
      <c r="P294" s="374">
        <f t="shared" si="71"/>
        <v>86.303753422968143</v>
      </c>
      <c r="Q294" s="374">
        <f t="shared" si="72"/>
        <v>-90.060348344013704</v>
      </c>
      <c r="R294" s="12">
        <f t="shared" si="73"/>
        <v>89.939651655986296</v>
      </c>
      <c r="S294" s="57">
        <f t="shared" si="74"/>
        <v>2.5810584317593308E-3</v>
      </c>
      <c r="T294" s="12">
        <f t="shared" si="57"/>
        <v>86.303753422968143</v>
      </c>
    </row>
    <row r="295" spans="1:20">
      <c r="A295" s="57">
        <f t="shared" si="58"/>
        <v>16.278894035380738</v>
      </c>
      <c r="B295" s="12">
        <f t="shared" si="75"/>
        <v>2.5908664538000159</v>
      </c>
      <c r="C295" s="57" t="str">
        <f t="shared" si="59"/>
        <v>-21.7635785184382-20584.4957664902i</v>
      </c>
      <c r="D295" s="57" t="str">
        <f t="shared" si="60"/>
        <v>3.4781249999559-6142.92346791394i</v>
      </c>
      <c r="E295" s="57" t="str">
        <f t="shared" si="61"/>
        <v>162.469515401283-0.0109183951385018i</v>
      </c>
      <c r="F295" s="57" t="str">
        <f t="shared" si="62"/>
        <v>2.90990990990281-57647.5549550759i</v>
      </c>
      <c r="G295" s="57" t="str">
        <f t="shared" si="63"/>
        <v>0.999999999997558-1.56277382739273E-06i</v>
      </c>
      <c r="H295" s="57" t="str">
        <f t="shared" si="64"/>
        <v>72.7272959567866+0.106367400862638i</v>
      </c>
      <c r="I295" s="57" t="str">
        <f t="shared" si="65"/>
        <v>17.8951380746909-11827.3595961754i</v>
      </c>
      <c r="K295" s="57" t="str">
        <f t="shared" si="66"/>
        <v>0.164999594354637-0.000256785319684251i</v>
      </c>
      <c r="L295" s="57" t="str">
        <f t="shared" si="67"/>
        <v>0.00025-408.439059543105i</v>
      </c>
      <c r="M295" s="57" t="str">
        <f t="shared" si="68"/>
        <v>0.0045-143.191688940053i</v>
      </c>
      <c r="N295" s="57">
        <f t="shared" si="69"/>
        <v>89.939422332918966</v>
      </c>
      <c r="O295" s="57">
        <f t="shared" si="70"/>
        <v>86.270809516257572</v>
      </c>
      <c r="P295" s="374">
        <f t="shared" si="71"/>
        <v>86.270809516257572</v>
      </c>
      <c r="Q295" s="374">
        <f t="shared" si="72"/>
        <v>-90.060577667081034</v>
      </c>
      <c r="R295" s="12">
        <f t="shared" si="73"/>
        <v>89.939422332918966</v>
      </c>
      <c r="S295" s="57">
        <f t="shared" si="74"/>
        <v>2.5908664538000161E-3</v>
      </c>
      <c r="T295" s="12">
        <f t="shared" si="57"/>
        <v>86.270809516257572</v>
      </c>
    </row>
    <row r="296" spans="1:20">
      <c r="A296" s="57">
        <f t="shared" si="58"/>
        <v>16.340753832715187</v>
      </c>
      <c r="B296" s="12">
        <f t="shared" si="75"/>
        <v>2.600711746324456</v>
      </c>
      <c r="C296" s="57" t="str">
        <f t="shared" si="59"/>
        <v>-21.7635780544671-20506.570520376i</v>
      </c>
      <c r="D296" s="57" t="str">
        <f t="shared" si="60"/>
        <v>3.47812499995556-6119.66872684621i</v>
      </c>
      <c r="E296" s="57" t="str">
        <f t="shared" si="61"/>
        <v>162.469515237112-0.0109598847493263i</v>
      </c>
      <c r="F296" s="57" t="str">
        <f t="shared" si="62"/>
        <v>2.90990990990274-57429.3235257127i</v>
      </c>
      <c r="G296" s="57" t="str">
        <f t="shared" si="63"/>
        <v>0.999999999997539-0.0000015687123679368i</v>
      </c>
      <c r="H296" s="57" t="str">
        <f t="shared" si="64"/>
        <v>72.7272961336667+0.106771597085332i</v>
      </c>
      <c r="I296" s="57" t="str">
        <f t="shared" si="65"/>
        <v>17.8951380922597-11782.5857922884i</v>
      </c>
      <c r="K296" s="57" t="str">
        <f t="shared" si="66"/>
        <v>0.164999591265882-0.000257761099000826i</v>
      </c>
      <c r="L296" s="57" t="str">
        <f t="shared" si="67"/>
        <v>0.00025-406.892866649836i</v>
      </c>
      <c r="M296" s="57" t="str">
        <f t="shared" si="68"/>
        <v>0.0045-142.6496203826i</v>
      </c>
      <c r="N296" s="57">
        <f t="shared" si="69"/>
        <v>89.939192138431295</v>
      </c>
      <c r="O296" s="57">
        <f t="shared" si="70"/>
        <v>86.23786560893933</v>
      </c>
      <c r="P296" s="374">
        <f t="shared" si="71"/>
        <v>86.23786560893933</v>
      </c>
      <c r="Q296" s="374">
        <f t="shared" si="72"/>
        <v>-90.060807861568705</v>
      </c>
      <c r="R296" s="12">
        <f t="shared" si="73"/>
        <v>89.939192138431295</v>
      </c>
      <c r="S296" s="57">
        <f t="shared" si="74"/>
        <v>2.6007117463244561E-3</v>
      </c>
      <c r="T296" s="12">
        <f t="shared" si="57"/>
        <v>86.23786560893933</v>
      </c>
    </row>
    <row r="297" spans="1:20">
      <c r="A297" s="57">
        <f t="shared" si="58"/>
        <v>16.402848697279502</v>
      </c>
      <c r="B297" s="12">
        <f t="shared" si="75"/>
        <v>2.6105944509604888</v>
      </c>
      <c r="C297" s="57" t="str">
        <f t="shared" si="59"/>
        <v>-21.7635775869631-20428.9402681636i</v>
      </c>
      <c r="D297" s="57" t="str">
        <f t="shared" si="60"/>
        <v>3.47812499995522-6096.50201926767i</v>
      </c>
      <c r="E297" s="57" t="str">
        <f t="shared" si="61"/>
        <v>162.469515071691-0.0110015320173434i</v>
      </c>
      <c r="F297" s="57" t="str">
        <f t="shared" si="62"/>
        <v>2.90990990990269-57211.918236449i</v>
      </c>
      <c r="G297" s="57" t="str">
        <f t="shared" si="63"/>
        <v>0.99999999999752-1.57467347493493E-06i</v>
      </c>
      <c r="H297" s="57" t="str">
        <f t="shared" si="64"/>
        <v>72.727296311893+0.107177329254808i</v>
      </c>
      <c r="I297" s="57" t="str">
        <f t="shared" si="65"/>
        <v>17.895138109962-11737.9814848537i</v>
      </c>
      <c r="K297" s="57" t="str">
        <f t="shared" si="66"/>
        <v>0.164999588153609-0.000258740586222753i</v>
      </c>
      <c r="L297" s="57" t="str">
        <f t="shared" si="67"/>
        <v>0.00025-405.352527047056i</v>
      </c>
      <c r="M297" s="57" t="str">
        <f t="shared" si="68"/>
        <v>0.0045-142.109603887826i</v>
      </c>
      <c r="N297" s="57">
        <f t="shared" si="69"/>
        <v>89.938961069211985</v>
      </c>
      <c r="O297" s="57">
        <f t="shared" si="70"/>
        <v>86.204921701009042</v>
      </c>
      <c r="P297" s="374">
        <f t="shared" si="71"/>
        <v>86.204921701009042</v>
      </c>
      <c r="Q297" s="374">
        <f t="shared" si="72"/>
        <v>-90.061038930788015</v>
      </c>
      <c r="R297" s="12">
        <f t="shared" si="73"/>
        <v>89.938961069211985</v>
      </c>
      <c r="S297" s="57">
        <f t="shared" si="74"/>
        <v>2.6105944509604889E-3</v>
      </c>
      <c r="T297" s="12">
        <f t="shared" si="57"/>
        <v>86.204921701009042</v>
      </c>
    </row>
    <row r="298" spans="1:20">
      <c r="A298" s="57">
        <f t="shared" si="58"/>
        <v>16.465179522329162</v>
      </c>
      <c r="B298" s="12">
        <f t="shared" si="75"/>
        <v>2.6205147098741386</v>
      </c>
      <c r="C298" s="57" t="str">
        <f t="shared" si="59"/>
        <v>-21.7635771158994-20351.6038931153i</v>
      </c>
      <c r="D298" s="57" t="str">
        <f t="shared" si="60"/>
        <v>3.47812499995487-6073.4230119174i</v>
      </c>
      <c r="E298" s="57" t="str">
        <f t="shared" si="61"/>
        <v>162.469514905011-0.011043337541615i</v>
      </c>
      <c r="F298" s="57" t="str">
        <f t="shared" si="62"/>
        <v>2.90990990990263-56995.3359598364i</v>
      </c>
      <c r="G298" s="57" t="str">
        <f t="shared" si="63"/>
        <v>0.999999999997502-1.58065723413965E-06i</v>
      </c>
      <c r="H298" s="57" t="str">
        <f t="shared" si="64"/>
        <v>72.7272964914769+0.107584603207681i</v>
      </c>
      <c r="I298" s="57" t="str">
        <f t="shared" si="65"/>
        <v>17.8951381277994-11693.5460322234i</v>
      </c>
      <c r="K298" s="57" t="str">
        <f t="shared" si="66"/>
        <v>0.164999585017637-0.00025972379543943i</v>
      </c>
      <c r="L298" s="57" t="str">
        <f t="shared" si="67"/>
        <v>0.00025-403.818018576465i</v>
      </c>
      <c r="M298" s="57" t="str">
        <f t="shared" si="68"/>
        <v>0.0045-141.571631687414i</v>
      </c>
      <c r="N298" s="57">
        <f t="shared" si="69"/>
        <v>89.938729121937115</v>
      </c>
      <c r="O298" s="57">
        <f t="shared" si="70"/>
        <v>86.17197779246186</v>
      </c>
      <c r="P298" s="374">
        <f t="shared" si="71"/>
        <v>86.17197779246186</v>
      </c>
      <c r="Q298" s="374">
        <f t="shared" si="72"/>
        <v>-90.061270878062885</v>
      </c>
      <c r="R298" s="12">
        <f t="shared" si="73"/>
        <v>89.938729121937115</v>
      </c>
      <c r="S298" s="57">
        <f t="shared" si="74"/>
        <v>2.6205147098741386E-3</v>
      </c>
      <c r="T298" s="12">
        <f t="shared" si="57"/>
        <v>86.17197779246186</v>
      </c>
    </row>
    <row r="299" spans="1:20">
      <c r="A299" s="57">
        <f t="shared" si="58"/>
        <v>16.527747204514014</v>
      </c>
      <c r="B299" s="12">
        <f t="shared" si="75"/>
        <v>2.6304726657716602</v>
      </c>
      <c r="C299" s="57" t="str">
        <f t="shared" si="59"/>
        <v>-21.7635766412486-20274.5602827215i</v>
      </c>
      <c r="D299" s="57" t="str">
        <f t="shared" si="60"/>
        <v>3.47812499995454-6050.43137279618i</v>
      </c>
      <c r="E299" s="57" t="str">
        <f t="shared" si="61"/>
        <v>162.469514737061-0.0110853019234739i</v>
      </c>
      <c r="F299" s="57" t="str">
        <f t="shared" si="62"/>
        <v>2.90990990990258-56779.5735802665i</v>
      </c>
      <c r="G299" s="57" t="str">
        <f t="shared" si="63"/>
        <v>0.999999999997482-1.58666373162936E-06i</v>
      </c>
      <c r="H299" s="57" t="str">
        <f t="shared" si="64"/>
        <v>72.727296672428+0.107993424802739i</v>
      </c>
      <c r="I299" s="57" t="str">
        <f t="shared" si="65"/>
        <v>17.8951381457727-11649.2787951786i</v>
      </c>
      <c r="K299" s="57" t="str">
        <f t="shared" si="66"/>
        <v>0.164999581857787-0.000260710740793788i</v>
      </c>
      <c r="L299" s="57" t="str">
        <f t="shared" si="67"/>
        <v>0.00025-402.289319163644i</v>
      </c>
      <c r="M299" s="57" t="str">
        <f t="shared" si="68"/>
        <v>0.0045-141.035696042452i</v>
      </c>
      <c r="N299" s="57">
        <f t="shared" si="69"/>
        <v>89.938496293270205</v>
      </c>
      <c r="O299" s="57">
        <f t="shared" si="70"/>
        <v>86.139033883293123</v>
      </c>
      <c r="P299" s="374">
        <f t="shared" si="71"/>
        <v>86.139033883293123</v>
      </c>
      <c r="Q299" s="374">
        <f t="shared" si="72"/>
        <v>-90.061503706729795</v>
      </c>
      <c r="R299" s="12">
        <f t="shared" si="73"/>
        <v>89.938496293270205</v>
      </c>
      <c r="S299" s="57">
        <f t="shared" si="74"/>
        <v>2.63047266577166E-3</v>
      </c>
      <c r="T299" s="12">
        <f t="shared" si="57"/>
        <v>86.139033883293123</v>
      </c>
    </row>
    <row r="300" spans="1:20">
      <c r="A300" s="57">
        <f t="shared" si="58"/>
        <v>16.590552643891165</v>
      </c>
      <c r="B300" s="12">
        <f t="shared" si="75"/>
        <v>2.6404684619015923</v>
      </c>
      <c r="C300" s="57" t="str">
        <f t="shared" si="59"/>
        <v>-21.7635761629839-20197.8083286841i</v>
      </c>
      <c r="D300" s="57" t="str">
        <f t="shared" si="60"/>
        <v>3.47812499995418-6027.5267711615i</v>
      </c>
      <c r="E300" s="57" t="str">
        <f t="shared" si="61"/>
        <v>162.469514567833-0.0111274257665438i</v>
      </c>
      <c r="F300" s="57" t="str">
        <f t="shared" si="62"/>
        <v>2.90990990990252-56564.6279939246i</v>
      </c>
      <c r="G300" s="57" t="str">
        <f t="shared" si="63"/>
        <v>0.999999999997463-1.59269305380951E-06i</v>
      </c>
      <c r="H300" s="57" t="str">
        <f t="shared" si="64"/>
        <v>72.7272968547572+0.108403799921034i</v>
      </c>
      <c r="I300" s="57" t="str">
        <f t="shared" si="65"/>
        <v>17.8951381638826-11605.1791369202i</v>
      </c>
      <c r="K300" s="57" t="str">
        <f t="shared" si="66"/>
        <v>0.164999578673876-0.000261701436482494i</v>
      </c>
      <c r="L300" s="57" t="str">
        <f t="shared" si="67"/>
        <v>0.00025-400.766406817737i</v>
      </c>
      <c r="M300" s="57" t="str">
        <f t="shared" si="68"/>
        <v>0.0045-140.501789243328i</v>
      </c>
      <c r="N300" s="57">
        <f t="shared" si="69"/>
        <v>89.938262579861998</v>
      </c>
      <c r="O300" s="57">
        <f t="shared" si="70"/>
        <v>86.106089973498129</v>
      </c>
      <c r="P300" s="374">
        <f t="shared" si="71"/>
        <v>86.106089973498129</v>
      </c>
      <c r="Q300" s="374">
        <f t="shared" si="72"/>
        <v>-90.061737420138002</v>
      </c>
      <c r="R300" s="12">
        <f t="shared" si="73"/>
        <v>89.938262579861998</v>
      </c>
      <c r="S300" s="57">
        <f t="shared" si="74"/>
        <v>2.6404684619015925E-3</v>
      </c>
      <c r="T300" s="12">
        <f t="shared" ref="T300:T363" si="76">P300</f>
        <v>86.106089973498129</v>
      </c>
    </row>
    <row r="301" spans="1:20">
      <c r="A301" s="57">
        <f t="shared" ref="A301:A364" si="77">2*PI()*B301</f>
        <v>16.653596743937953</v>
      </c>
      <c r="B301" s="12">
        <f t="shared" si="75"/>
        <v>2.6505022420568185</v>
      </c>
      <c r="C301" s="57" t="str">
        <f t="shared" ref="C301:C364" si="78">IMPRODUCT(D301,E301,$C$40,,K301,$C$41)</f>
        <v>-21.7635756810775-20121.3469269003i</v>
      </c>
      <c r="D301" s="57" t="str">
        <f t="shared" ref="D301:D364" si="79">IMDIV(IMPRODUCT($C$37,$C$38,COMPLEX(1,A301/$C$38)),IMSUM(-1*A301*A301/$C$39,COMPLEX(0,1*A301)))</f>
        <v>3.47812499995383-6004.70887752303i</v>
      </c>
      <c r="E301" s="57" t="str">
        <f t="shared" ref="E301:E364" si="80">IMDIV(IMPRODUCT(IMSUM(F301,G301),$C$29,H301),IMSUM(1,I301))</f>
        <v>162.469514397315-0.0111697096767357i</v>
      </c>
      <c r="F301" s="57" t="str">
        <f t="shared" ref="F301:F364" si="81">IMDIV(IMPRODUCT($C$14,$C$15,COMPLEX(1,A301/$C$15)),IMSUM(-1*A301*A301/$C$16,COMPLEX(0,A301)))</f>
        <v>2.90990990990247-56350.4961087466i</v>
      </c>
      <c r="G301" s="57" t="str">
        <f t="shared" ref="G301:G364" si="82">IMDIV(1,COMPLEX(1,A301*$C$9*$C$10))</f>
        <v>0.999999999997444-1.59874528741395E-06i</v>
      </c>
      <c r="H301" s="57" t="str">
        <f t="shared" ref="H301:H364" si="83">IMDIV($C$3,IMSUM(K301,COMPLEX(0,$C$28*A301)))</f>
        <v>72.7272970384745+0.10881573446597i</v>
      </c>
      <c r="I301" s="57" t="str">
        <f t="shared" ref="I301:I364" si="84">IMPRODUCT(F301,$C$29,H301,$C$31)</f>
        <v>17.8951381821306-11561.2464230598i</v>
      </c>
      <c r="K301" s="57" t="str">
        <f t="shared" ref="K301:K364" si="85">IF($C$26&lt;=0,IMDIV(1,IMSUM(IMDIV(1,L301),1/$C$18)),IMDIV(1,IMSUM(IMDIV(1,L301),1/$C$18,IMDIV(1,M301))))</f>
        <v>0.164999575465722-0.000262695896756156i</v>
      </c>
      <c r="L301" s="57" t="str">
        <f t="shared" ref="L301:L364" si="86">IMSUM($C$21/$C$22,IMDIV(1,COMPLEX(0,$C$20*$C$22*A301)))</f>
        <v>0.00025-399.249259631138i</v>
      </c>
      <c r="M301" s="57" t="str">
        <f t="shared" ref="M301:M364" si="87">IMSUM($C$25/$C$26,IMDIV(1,COMPLEX(0,$C$24*$C$26*A301)))</f>
        <v>0.0045-139.969903609611i</v>
      </c>
      <c r="N301" s="57">
        <f t="shared" ref="N301:N364" si="88">ABS(R301)</f>
        <v>89.938027978350604</v>
      </c>
      <c r="O301" s="57">
        <f t="shared" ref="O301:O364" si="89">ABS(P301)</f>
        <v>86.073146063072045</v>
      </c>
      <c r="P301" s="374">
        <f t="shared" ref="P301:P364" si="90">20*LOG10(IMABS(C301))</f>
        <v>86.073146063072045</v>
      </c>
      <c r="Q301" s="374">
        <f t="shared" ref="Q301:Q364" si="91">IMARGUMENT(C301)*180/PI()</f>
        <v>-90.061972021649396</v>
      </c>
      <c r="R301" s="12">
        <f t="shared" ref="R301:R364" si="92">IF(Q301&lt;0,Q301+180,Q301-180)</f>
        <v>89.938027978350604</v>
      </c>
      <c r="S301" s="57">
        <f t="shared" ref="S301:S364" si="93">B301/1000</f>
        <v>2.6505022420568185E-3</v>
      </c>
      <c r="T301" s="12">
        <f t="shared" si="76"/>
        <v>86.073146063072045</v>
      </c>
    </row>
    <row r="302" spans="1:20">
      <c r="A302" s="57">
        <f t="shared" si="77"/>
        <v>16.716880411564915</v>
      </c>
      <c r="B302" s="12">
        <f t="shared" ref="B302:B365" si="94">B301*(1+B$42)</f>
        <v>2.6605741505766343</v>
      </c>
      <c r="C302" s="57" t="str">
        <f t="shared" si="78"/>
        <v>-21.7635751955015-20045.1749774475i</v>
      </c>
      <c r="D302" s="57" t="str">
        <f t="shared" si="79"/>
        <v>3.47812499995349-5981.97736363771i</v>
      </c>
      <c r="E302" s="57" t="str">
        <f t="shared" si="80"/>
        <v>162.469514225499-0.0112121542622643i</v>
      </c>
      <c r="F302" s="57" t="str">
        <f t="shared" si="81"/>
        <v>2.90990990990242-56137.1748443737i</v>
      </c>
      <c r="G302" s="57" t="str">
        <f t="shared" si="82"/>
        <v>0.999999999997425-0.0000016048205195061i</v>
      </c>
      <c r="H302" s="57" t="str">
        <f t="shared" si="83"/>
        <v>72.7272972235906+0.10922923436338i</v>
      </c>
      <c r="I302" s="57" t="str">
        <f t="shared" si="84"/>
        <v>17.8951382005175-11517.4800216107i</v>
      </c>
      <c r="K302" s="57" t="str">
        <f t="shared" si="85"/>
        <v>0.16499957223314-0.000263694135919523i</v>
      </c>
      <c r="L302" s="57" t="str">
        <f t="shared" si="86"/>
        <v>0.00025-397.737855779178i</v>
      </c>
      <c r="M302" s="57" t="str">
        <f t="shared" si="87"/>
        <v>0.0045-139.440031489949i</v>
      </c>
      <c r="N302" s="57">
        <f t="shared" si="88"/>
        <v>89.937792485361285</v>
      </c>
      <c r="O302" s="57">
        <f t="shared" si="89"/>
        <v>86.04020215201021</v>
      </c>
      <c r="P302" s="374">
        <f t="shared" si="90"/>
        <v>86.04020215201021</v>
      </c>
      <c r="Q302" s="374">
        <f t="shared" si="91"/>
        <v>-90.062207514638715</v>
      </c>
      <c r="R302" s="12">
        <f t="shared" si="92"/>
        <v>89.937792485361285</v>
      </c>
      <c r="S302" s="57">
        <f t="shared" si="93"/>
        <v>2.6605741505766342E-3</v>
      </c>
      <c r="T302" s="12">
        <f t="shared" si="76"/>
        <v>86.04020215201021</v>
      </c>
    </row>
    <row r="303" spans="1:20">
      <c r="A303" s="57">
        <f t="shared" si="77"/>
        <v>16.780404557128861</v>
      </c>
      <c r="B303" s="12">
        <f t="shared" si="94"/>
        <v>2.6706843323488254</v>
      </c>
      <c r="C303" s="57" t="str">
        <f t="shared" si="78"/>
        <v>-21.7635747062278-19969.2913845661i</v>
      </c>
      <c r="D303" s="57" t="str">
        <f t="shared" si="79"/>
        <v>3.47812499995313-5959.33190250502i</v>
      </c>
      <c r="E303" s="57" t="str">
        <f t="shared" si="80"/>
        <v>162.469514052375-0.0112547601336553i</v>
      </c>
      <c r="F303" s="57" t="str">
        <f t="shared" si="81"/>
        <v>2.90990990990235-55924.661132107i</v>
      </c>
      <c r="G303" s="57" t="str">
        <f t="shared" si="82"/>
        <v>0.999999999997405-1.61091883748019E-06i</v>
      </c>
      <c r="H303" s="57" t="str">
        <f t="shared" si="83"/>
        <v>72.7272974101166+0.109644305561619i</v>
      </c>
      <c r="I303" s="57" t="str">
        <f t="shared" si="84"/>
        <v>17.8951382190443-11473.8793029783i</v>
      </c>
      <c r="K303" s="57" t="str">
        <f t="shared" si="85"/>
        <v>0.164999568975943-0.000264696168331698i</v>
      </c>
      <c r="L303" s="57" t="str">
        <f t="shared" si="86"/>
        <v>0.00025-396.232173519803i</v>
      </c>
      <c r="M303" s="57" t="str">
        <f t="shared" si="87"/>
        <v>0.0045-138.912165261954i</v>
      </c>
      <c r="N303" s="57">
        <f t="shared" si="88"/>
        <v>89.937556097506572</v>
      </c>
      <c r="O303" s="57">
        <f t="shared" si="89"/>
        <v>86.007258240307578</v>
      </c>
      <c r="P303" s="374">
        <f t="shared" si="90"/>
        <v>86.007258240307578</v>
      </c>
      <c r="Q303" s="374">
        <f t="shared" si="91"/>
        <v>-90.062443902493428</v>
      </c>
      <c r="R303" s="12">
        <f t="shared" si="92"/>
        <v>89.937556097506572</v>
      </c>
      <c r="S303" s="57">
        <f t="shared" si="93"/>
        <v>2.6706843323488255E-3</v>
      </c>
      <c r="T303" s="12">
        <f t="shared" si="76"/>
        <v>86.007258240307578</v>
      </c>
    </row>
    <row r="304" spans="1:20">
      <c r="A304" s="57">
        <f t="shared" si="77"/>
        <v>16.844170094445953</v>
      </c>
      <c r="B304" s="12">
        <f t="shared" si="94"/>
        <v>2.6808329328117511</v>
      </c>
      <c r="C304" s="57" t="str">
        <f t="shared" si="78"/>
        <v>-21.7635742132293-19893.6950566458i</v>
      </c>
      <c r="D304" s="57" t="str">
        <f t="shared" si="79"/>
        <v>3.47812499995277-5936.77216836245i</v>
      </c>
      <c r="E304" s="57" t="str">
        <f t="shared" si="80"/>
        <v>162.469513877934-0.0112975279037573i</v>
      </c>
      <c r="F304" s="57" t="str">
        <f t="shared" si="81"/>
        <v>2.90990990990229-55712.9519148662i</v>
      </c>
      <c r="G304" s="57" t="str">
        <f t="shared" si="82"/>
        <v>0.999999999997385-1.61704032906258E-06i</v>
      </c>
      <c r="H304" s="57" t="str">
        <f t="shared" si="83"/>
        <v>72.7272975980626+0.110060954031643i</v>
      </c>
      <c r="I304" s="57" t="str">
        <f t="shared" si="84"/>
        <v>17.8951382377122-11430.4436399517i</v>
      </c>
      <c r="K304" s="57" t="str">
        <f t="shared" si="85"/>
        <v>0.164999565693945-0.000265702008406342i</v>
      </c>
      <c r="L304" s="57" t="str">
        <f t="shared" si="86"/>
        <v>0.00025-394.732191193268i</v>
      </c>
      <c r="M304" s="57" t="str">
        <f t="shared" si="87"/>
        <v>0.0045-138.386297332092i</v>
      </c>
      <c r="N304" s="57">
        <f t="shared" si="88"/>
        <v>89.937318811386035</v>
      </c>
      <c r="O304" s="57">
        <f t="shared" si="89"/>
        <v>85.974314327959505</v>
      </c>
      <c r="P304" s="374">
        <f t="shared" si="90"/>
        <v>85.974314327959505</v>
      </c>
      <c r="Q304" s="374">
        <f t="shared" si="91"/>
        <v>-90.062681188613965</v>
      </c>
      <c r="R304" s="12">
        <f t="shared" si="92"/>
        <v>89.937318811386035</v>
      </c>
      <c r="S304" s="57">
        <f t="shared" si="93"/>
        <v>2.6808329328117512E-3</v>
      </c>
      <c r="T304" s="12">
        <f t="shared" si="76"/>
        <v>85.974314327959505</v>
      </c>
    </row>
    <row r="305" spans="1:20">
      <c r="A305" s="57">
        <f t="shared" si="77"/>
        <v>16.908177940804848</v>
      </c>
      <c r="B305" s="12">
        <f t="shared" si="94"/>
        <v>2.6910200979564358</v>
      </c>
      <c r="C305" s="57" t="str">
        <f t="shared" si="78"/>
        <v>-21.7635737164764-19818.3849062076i</v>
      </c>
      <c r="D305" s="57" t="str">
        <f t="shared" si="79"/>
        <v>3.47812499995243-5914.29783668068i</v>
      </c>
      <c r="E305" s="57" t="str">
        <f t="shared" si="80"/>
        <v>162.469513702163-0.0113404581877394i</v>
      </c>
      <c r="F305" s="57" t="str">
        <f t="shared" si="81"/>
        <v>2.90990990990225-55502.0441471432i</v>
      </c>
      <c r="G305" s="57" t="str">
        <f t="shared" si="82"/>
        <v>0.999999999997365-1.62318508231299E-06i</v>
      </c>
      <c r="H305" s="57" t="str">
        <f t="shared" si="83"/>
        <v>72.7272977874396+0.110479185767098i</v>
      </c>
      <c r="I305" s="57" t="str">
        <f t="shared" si="84"/>
        <v>17.8951382565222-11387.1724076945i</v>
      </c>
      <c r="K305" s="57" t="str">
        <f t="shared" si="85"/>
        <v>0.164999562386957-0.000266711670611875i</v>
      </c>
      <c r="L305" s="57" t="str">
        <f t="shared" si="86"/>
        <v>0.00025-393.237887221825i</v>
      </c>
      <c r="M305" s="57" t="str">
        <f t="shared" si="87"/>
        <v>0.0045-137.862420135577i</v>
      </c>
      <c r="N305" s="57">
        <f t="shared" si="88"/>
        <v>89.937080623586311</v>
      </c>
      <c r="O305" s="57">
        <f t="shared" si="89"/>
        <v>85.941370414960915</v>
      </c>
      <c r="P305" s="374">
        <f t="shared" si="90"/>
        <v>85.941370414960915</v>
      </c>
      <c r="Q305" s="374">
        <f t="shared" si="91"/>
        <v>-90.062919376413689</v>
      </c>
      <c r="R305" s="12">
        <f t="shared" si="92"/>
        <v>89.937080623586311</v>
      </c>
      <c r="S305" s="57">
        <f t="shared" si="93"/>
        <v>2.6910200979564356E-3</v>
      </c>
      <c r="T305" s="12">
        <f t="shared" si="76"/>
        <v>85.941370414960915</v>
      </c>
    </row>
    <row r="306" spans="1:20">
      <c r="A306" s="57">
        <f t="shared" si="77"/>
        <v>16.972429016979905</v>
      </c>
      <c r="B306" s="12">
        <f t="shared" si="94"/>
        <v>2.7012459743286703</v>
      </c>
      <c r="C306" s="57" t="str">
        <f t="shared" si="78"/>
        <v>-21.7635732159411-19743.3598498897i</v>
      </c>
      <c r="D306" s="57" t="str">
        <f t="shared" si="79"/>
        <v>3.47812499995206-5891.90858415882i</v>
      </c>
      <c r="E306" s="57" t="str">
        <f t="shared" si="80"/>
        <v>162.469513525054-0.0113835516031167i</v>
      </c>
      <c r="F306" s="57" t="str">
        <f t="shared" si="81"/>
        <v>2.90990990990218-55291.9347949582i</v>
      </c>
      <c r="G306" s="57" t="str">
        <f t="shared" si="82"/>
        <v>0.999999999997345-1.62935318562574E-06i</v>
      </c>
      <c r="H306" s="57" t="str">
        <f t="shared" si="83"/>
        <v>72.7272979782587+0.11089900678441i</v>
      </c>
      <c r="I306" s="57" t="str">
        <f t="shared" si="84"/>
        <v>17.8951382754756-11344.0649837352i</v>
      </c>
      <c r="K306" s="57" t="str">
        <f t="shared" si="85"/>
        <v>0.164999559054788-0.000267725169471693i</v>
      </c>
      <c r="L306" s="57" t="str">
        <f t="shared" si="86"/>
        <v>0.00025-391.749240109409i</v>
      </c>
      <c r="M306" s="57" t="str">
        <f t="shared" si="87"/>
        <v>0.0045-137.340526136259i</v>
      </c>
      <c r="N306" s="57">
        <f t="shared" si="88"/>
        <v>89.936841530681178</v>
      </c>
      <c r="O306" s="57">
        <f t="shared" si="89"/>
        <v>85.908426501306849</v>
      </c>
      <c r="P306" s="374">
        <f t="shared" si="90"/>
        <v>85.908426501306849</v>
      </c>
      <c r="Q306" s="374">
        <f t="shared" si="91"/>
        <v>-90.063158469318822</v>
      </c>
      <c r="R306" s="12">
        <f t="shared" si="92"/>
        <v>89.936841530681178</v>
      </c>
      <c r="S306" s="57">
        <f t="shared" si="93"/>
        <v>2.7012459743286704E-3</v>
      </c>
      <c r="T306" s="12">
        <f t="shared" si="76"/>
        <v>85.908426501306849</v>
      </c>
    </row>
    <row r="307" spans="1:20">
      <c r="A307" s="57">
        <f t="shared" si="77"/>
        <v>17.036924247244432</v>
      </c>
      <c r="B307" s="12">
        <f t="shared" si="94"/>
        <v>2.7115107090311192</v>
      </c>
      <c r="C307" s="57" t="str">
        <f t="shared" si="78"/>
        <v>-21.763572711595-19668.6188084318i</v>
      </c>
      <c r="D307" s="57" t="str">
        <f t="shared" si="79"/>
        <v>3.4781249999517-5869.60408872002i</v>
      </c>
      <c r="E307" s="57" t="str">
        <f t="shared" si="80"/>
        <v>162.469513346598-0.0114268087697465i</v>
      </c>
      <c r="F307" s="57" t="str">
        <f t="shared" si="81"/>
        <v>2.90990990990213-55082.6208358183i</v>
      </c>
      <c r="G307" s="57" t="str">
        <f t="shared" si="82"/>
        <v>0.999999999997325-1.63554472773109E-06i</v>
      </c>
      <c r="H307" s="57" t="str">
        <f t="shared" si="83"/>
        <v>72.727298170531+0.111320423122862i</v>
      </c>
      <c r="I307" s="57" t="str">
        <f t="shared" si="84"/>
        <v>17.8951382945733-11301.1207479592i</v>
      </c>
      <c r="K307" s="57" t="str">
        <f t="shared" si="85"/>
        <v>0.164999555697246-0.000268742519564371i</v>
      </c>
      <c r="L307" s="57" t="str">
        <f t="shared" si="86"/>
        <v>0.00025-390.266228441333i</v>
      </c>
      <c r="M307" s="57" t="str">
        <f t="shared" si="87"/>
        <v>0.0045-136.820607826518i</v>
      </c>
      <c r="N307" s="57">
        <f t="shared" si="88"/>
        <v>89.936601529231311</v>
      </c>
      <c r="O307" s="57">
        <f t="shared" si="89"/>
        <v>85.875482586992462</v>
      </c>
      <c r="P307" s="374">
        <f t="shared" si="90"/>
        <v>85.875482586992462</v>
      </c>
      <c r="Q307" s="374">
        <f t="shared" si="91"/>
        <v>-90.063398470768689</v>
      </c>
      <c r="R307" s="12">
        <f t="shared" si="92"/>
        <v>89.936601529231311</v>
      </c>
      <c r="S307" s="57">
        <f t="shared" si="93"/>
        <v>2.7115107090311193E-3</v>
      </c>
      <c r="T307" s="12">
        <f t="shared" si="76"/>
        <v>85.875482586992462</v>
      </c>
    </row>
    <row r="308" spans="1:20">
      <c r="A308" s="57">
        <f t="shared" si="77"/>
        <v>17.101664559383959</v>
      </c>
      <c r="B308" s="12">
        <f t="shared" si="94"/>
        <v>2.7218144497254375</v>
      </c>
      <c r="C308" s="57" t="str">
        <f t="shared" si="78"/>
        <v>-21.7635722034082-19594.1607066585i</v>
      </c>
      <c r="D308" s="57" t="str">
        <f t="shared" si="79"/>
        <v>3.47812499995132-5847.38402950657i</v>
      </c>
      <c r="E308" s="57" t="str">
        <f t="shared" si="80"/>
        <v>162.469513166782-0.011470230309839i</v>
      </c>
      <c r="F308" s="57" t="str">
        <f t="shared" si="81"/>
        <v>2.90990990990205-54874.0992586713i</v>
      </c>
      <c r="G308" s="57" t="str">
        <f t="shared" si="82"/>
        <v>0.999999999997305-1.64175979769643E-06i</v>
      </c>
      <c r="H308" s="57" t="str">
        <f t="shared" si="83"/>
        <v>72.7272983642671+0.111743440844688i</v>
      </c>
      <c r="I308" s="57" t="str">
        <f t="shared" si="84"/>
        <v>17.8951383138161-11258.3390825991i</v>
      </c>
      <c r="K308" s="57" t="str">
        <f t="shared" si="85"/>
        <v>0.164999552314139-0.000269763735523876i</v>
      </c>
      <c r="L308" s="57" t="str">
        <f t="shared" si="86"/>
        <v>0.00025-388.788830883973i</v>
      </c>
      <c r="M308" s="57" t="str">
        <f t="shared" si="87"/>
        <v>0.0045-136.302657727155i</v>
      </c>
      <c r="N308" s="57">
        <f t="shared" si="88"/>
        <v>89.936360615784309</v>
      </c>
      <c r="O308" s="57">
        <f t="shared" si="89"/>
        <v>85.842538672012537</v>
      </c>
      <c r="P308" s="374">
        <f t="shared" si="90"/>
        <v>85.842538672012537</v>
      </c>
      <c r="Q308" s="374">
        <f t="shared" si="91"/>
        <v>-90.063639384215691</v>
      </c>
      <c r="R308" s="12">
        <f t="shared" si="92"/>
        <v>89.936360615784309</v>
      </c>
      <c r="S308" s="57">
        <f t="shared" si="93"/>
        <v>2.7218144497254374E-3</v>
      </c>
      <c r="T308" s="12">
        <f t="shared" si="76"/>
        <v>85.842538672012537</v>
      </c>
    </row>
    <row r="309" spans="1:20">
      <c r="A309" s="57">
        <f t="shared" si="77"/>
        <v>17.166650884709618</v>
      </c>
      <c r="B309" s="12">
        <f t="shared" si="94"/>
        <v>2.7321573446343943</v>
      </c>
      <c r="C309" s="57" t="str">
        <f t="shared" si="78"/>
        <v>-21.763571691352-19519.9844734653i</v>
      </c>
      <c r="D309" s="57" t="str">
        <f t="shared" si="79"/>
        <v>3.47812499995096-5825.24808687554i</v>
      </c>
      <c r="E309" s="57" t="str">
        <f t="shared" si="80"/>
        <v>162.469512985597-0.0115138168479691i</v>
      </c>
      <c r="F309" s="57" t="str">
        <f t="shared" si="81"/>
        <v>2.90990990990201-54666.3670638652i</v>
      </c>
      <c r="G309" s="57" t="str">
        <f t="shared" si="82"/>
        <v>0.999999999997284-1.64799848492764E-06i</v>
      </c>
      <c r="H309" s="57" t="str">
        <f t="shared" si="83"/>
        <v>72.7272985594786+0.112168066035163i</v>
      </c>
      <c r="I309" s="57" t="str">
        <f t="shared" si="84"/>
        <v>17.8951383332058-11215.7193722266i</v>
      </c>
      <c r="K309" s="57" t="str">
        <f t="shared" si="85"/>
        <v>0.164999548905271-0.000270788832039775i</v>
      </c>
      <c r="L309" s="57" t="str">
        <f t="shared" si="86"/>
        <v>0.00025-387.317026184472i</v>
      </c>
      <c r="M309" s="57" t="str">
        <f t="shared" si="87"/>
        <v>0.0045-135.786668387283i</v>
      </c>
      <c r="N309" s="57">
        <f t="shared" si="88"/>
        <v>89.936118786874715</v>
      </c>
      <c r="O309" s="57">
        <f t="shared" si="89"/>
        <v>85.809594756362131</v>
      </c>
      <c r="P309" s="374">
        <f t="shared" si="90"/>
        <v>85.809594756362131</v>
      </c>
      <c r="Q309" s="374">
        <f t="shared" si="91"/>
        <v>-90.063881213125285</v>
      </c>
      <c r="R309" s="12">
        <f t="shared" si="92"/>
        <v>89.936118786874715</v>
      </c>
      <c r="S309" s="57">
        <f t="shared" si="93"/>
        <v>2.7321573446343942E-3</v>
      </c>
      <c r="T309" s="12">
        <f t="shared" si="76"/>
        <v>85.809594756362131</v>
      </c>
    </row>
    <row r="310" spans="1:20">
      <c r="A310" s="57">
        <f t="shared" si="77"/>
        <v>17.231884158071516</v>
      </c>
      <c r="B310" s="12">
        <f t="shared" si="94"/>
        <v>2.7425395425440051</v>
      </c>
      <c r="C310" s="57" t="str">
        <f t="shared" si="78"/>
        <v>-21.7635711753963-19446.0890418019i</v>
      </c>
      <c r="D310" s="57" t="str">
        <f t="shared" si="79"/>
        <v>3.47812499995058-5803.19594239389i</v>
      </c>
      <c r="E310" s="57" t="str">
        <f t="shared" si="80"/>
        <v>162.469512803031-0.0115575690110859i</v>
      </c>
      <c r="F310" s="57" t="str">
        <f t="shared" si="81"/>
        <v>2.90990990990195-54459.4212631019i</v>
      </c>
      <c r="G310" s="57" t="str">
        <f t="shared" si="82"/>
        <v>0.999999999997264-1.65426087917034E-06i</v>
      </c>
      <c r="H310" s="57" t="str">
        <f t="shared" si="83"/>
        <v>72.7272987561764+0.11259430480268i</v>
      </c>
      <c r="I310" s="57" t="str">
        <f t="shared" si="84"/>
        <v>17.895138352743-11173.2610037426i</v>
      </c>
      <c r="K310" s="57" t="str">
        <f t="shared" si="85"/>
        <v>0.164999545470447-0.000271817823857446i</v>
      </c>
      <c r="L310" s="57" t="str">
        <f t="shared" si="86"/>
        <v>0.00025-385.850793170424i</v>
      </c>
      <c r="M310" s="57" t="str">
        <f t="shared" si="87"/>
        <v>0.0045-135.272632384223i</v>
      </c>
      <c r="N310" s="57">
        <f t="shared" si="88"/>
        <v>89.935876039023839</v>
      </c>
      <c r="O310" s="57">
        <f t="shared" si="89"/>
        <v>85.776650840035998</v>
      </c>
      <c r="P310" s="374">
        <f t="shared" si="90"/>
        <v>85.776650840035998</v>
      </c>
      <c r="Q310" s="374">
        <f t="shared" si="91"/>
        <v>-90.064123960976161</v>
      </c>
      <c r="R310" s="12">
        <f t="shared" si="92"/>
        <v>89.935876039023839</v>
      </c>
      <c r="S310" s="57">
        <f t="shared" si="93"/>
        <v>2.7425395425440049E-3</v>
      </c>
      <c r="T310" s="12">
        <f t="shared" si="76"/>
        <v>85.776650840035998</v>
      </c>
    </row>
    <row r="311" spans="1:20">
      <c r="A311" s="57">
        <f t="shared" si="77"/>
        <v>17.297365317872188</v>
      </c>
      <c r="B311" s="12">
        <f t="shared" si="94"/>
        <v>2.7529611928056723</v>
      </c>
      <c r="C311" s="57" t="str">
        <f t="shared" si="78"/>
        <v>-21.7635706555127-19372.473348658i</v>
      </c>
      <c r="D311" s="57" t="str">
        <f t="shared" si="79"/>
        <v>3.4781249999502-5781.22727883414i</v>
      </c>
      <c r="E311" s="57" t="str">
        <f t="shared" si="80"/>
        <v>162.469512619076-0.0116014874285239i</v>
      </c>
      <c r="F311" s="57" t="str">
        <f t="shared" si="81"/>
        <v>2.90990990990188-54253.2588793968i</v>
      </c>
      <c r="G311" s="57" t="str">
        <f t="shared" si="82"/>
        <v>0.999999999997243-1.66054707051115E-06i</v>
      </c>
      <c r="H311" s="57" t="str">
        <f t="shared" si="83"/>
        <v>72.7272989543723+0.113022163278849i</v>
      </c>
      <c r="I311" s="57" t="str">
        <f t="shared" si="84"/>
        <v>17.8951383724292-11130.9633663693i</v>
      </c>
      <c r="K311" s="57" t="str">
        <f t="shared" si="85"/>
        <v>0.164999542009468-0.000272850725778295i</v>
      </c>
      <c r="L311" s="57" t="str">
        <f t="shared" si="86"/>
        <v>0.00025-384.390110749576i</v>
      </c>
      <c r="M311" s="57" t="str">
        <f t="shared" si="87"/>
        <v>0.0045-134.760542323394i</v>
      </c>
      <c r="N311" s="57">
        <f t="shared" si="88"/>
        <v>89.935632368739832</v>
      </c>
      <c r="O311" s="57">
        <f t="shared" si="89"/>
        <v>85.743706923029151</v>
      </c>
      <c r="P311" s="374">
        <f t="shared" si="90"/>
        <v>85.743706923029151</v>
      </c>
      <c r="Q311" s="374">
        <f t="shared" si="91"/>
        <v>-90.064367631260168</v>
      </c>
      <c r="R311" s="12">
        <f t="shared" si="92"/>
        <v>89.935632368739832</v>
      </c>
      <c r="S311" s="57">
        <f t="shared" si="93"/>
        <v>2.7529611928056724E-3</v>
      </c>
      <c r="T311" s="12">
        <f t="shared" si="76"/>
        <v>85.743706923029151</v>
      </c>
    </row>
    <row r="312" spans="1:20">
      <c r="A312" s="57">
        <f t="shared" si="77"/>
        <v>17.363095306080105</v>
      </c>
      <c r="B312" s="12">
        <f t="shared" si="94"/>
        <v>2.763422445338334</v>
      </c>
      <c r="C312" s="57" t="str">
        <f t="shared" si="78"/>
        <v>-21.7635701316698-19299.1363350471i</v>
      </c>
      <c r="D312" s="57" t="str">
        <f t="shared" si="79"/>
        <v>3.47812499994983-5759.34178016971i</v>
      </c>
      <c r="E312" s="57" t="str">
        <f t="shared" si="80"/>
        <v>162.46951243372-0.0116455727320016i</v>
      </c>
      <c r="F312" s="57" t="str">
        <f t="shared" si="81"/>
        <v>2.90990990990182-54047.8769470349i</v>
      </c>
      <c r="G312" s="57" t="str">
        <f t="shared" si="82"/>
        <v>0.999999999997222-1.66685714937906E-06i</v>
      </c>
      <c r="H312" s="57" t="str">
        <f t="shared" si="83"/>
        <v>72.7272991540768+0.113451647618574i</v>
      </c>
      <c r="I312" s="57" t="str">
        <f t="shared" si="84"/>
        <v>17.8951383922648-11088.8258516409i</v>
      </c>
      <c r="K312" s="57" t="str">
        <f t="shared" si="85"/>
        <v>0.164999538522137-0.000273887552659956i</v>
      </c>
      <c r="L312" s="57" t="str">
        <f t="shared" si="86"/>
        <v>0.00025-382.934957909519i</v>
      </c>
      <c r="M312" s="57" t="str">
        <f t="shared" si="87"/>
        <v>0.0045-134.250390838209i</v>
      </c>
      <c r="N312" s="57">
        <f t="shared" si="88"/>
        <v>89.935387772517515</v>
      </c>
      <c r="O312" s="57">
        <f t="shared" si="89"/>
        <v>85.710763005336361</v>
      </c>
      <c r="P312" s="374">
        <f t="shared" si="90"/>
        <v>85.710763005336361</v>
      </c>
      <c r="Q312" s="374">
        <f t="shared" si="91"/>
        <v>-90.064612227482485</v>
      </c>
      <c r="R312" s="12">
        <f t="shared" si="92"/>
        <v>89.935387772517515</v>
      </c>
      <c r="S312" s="57">
        <f t="shared" si="93"/>
        <v>2.7634224453383341E-3</v>
      </c>
      <c r="T312" s="12">
        <f t="shared" si="76"/>
        <v>85.710763005336361</v>
      </c>
    </row>
    <row r="313" spans="1:20">
      <c r="A313" s="57">
        <f t="shared" si="77"/>
        <v>17.429075068243208</v>
      </c>
      <c r="B313" s="12">
        <f t="shared" si="94"/>
        <v>2.7739234506306198</v>
      </c>
      <c r="C313" s="57" t="str">
        <f t="shared" si="78"/>
        <v>-21.7635696038391-19226.0769459918i</v>
      </c>
      <c r="D313" s="57" t="str">
        <f t="shared" si="79"/>
        <v>3.47812499994944-5737.53913157034i</v>
      </c>
      <c r="E313" s="57" t="str">
        <f t="shared" si="80"/>
        <v>162.469512246954-0.0116898255556434i</v>
      </c>
      <c r="F313" s="57" t="str">
        <f t="shared" si="81"/>
        <v>2.90990990990176-53843.272511528i</v>
      </c>
      <c r="G313" s="57" t="str">
        <f t="shared" si="82"/>
        <v>0.9999999999972-1.67319120654667E-06i</v>
      </c>
      <c r="H313" s="57" t="str">
        <f t="shared" si="83"/>
        <v>72.7272993553019+0.113882764000157i</v>
      </c>
      <c r="I313" s="57" t="str">
        <f t="shared" si="84"/>
        <v>17.8951384122519-11046.8478533951i</v>
      </c>
      <c r="K313" s="57" t="str">
        <f t="shared" si="85"/>
        <v>0.164999535008252-0.000274928319416527i</v>
      </c>
      <c r="L313" s="57" t="str">
        <f t="shared" si="86"/>
        <v>0.00025-381.485313717394i</v>
      </c>
      <c r="M313" s="57" t="str">
        <f t="shared" si="87"/>
        <v>0.0045-133.742170589967i</v>
      </c>
      <c r="N313" s="57">
        <f t="shared" si="88"/>
        <v>89.935142246838424</v>
      </c>
      <c r="O313" s="57">
        <f t="shared" si="89"/>
        <v>85.677819086952525</v>
      </c>
      <c r="P313" s="374">
        <f t="shared" si="90"/>
        <v>85.677819086952525</v>
      </c>
      <c r="Q313" s="374">
        <f t="shared" si="91"/>
        <v>-90.064857753161576</v>
      </c>
      <c r="R313" s="12">
        <f t="shared" si="92"/>
        <v>89.935142246838424</v>
      </c>
      <c r="S313" s="57">
        <f t="shared" si="93"/>
        <v>2.7739234506306198E-3</v>
      </c>
      <c r="T313" s="12">
        <f t="shared" si="76"/>
        <v>85.677819086952525</v>
      </c>
    </row>
    <row r="314" spans="1:20">
      <c r="A314" s="57">
        <f t="shared" si="77"/>
        <v>17.495305553502533</v>
      </c>
      <c r="B314" s="12">
        <f t="shared" si="94"/>
        <v>2.7844643597430161</v>
      </c>
      <c r="C314" s="57" t="str">
        <f t="shared" si="78"/>
        <v>-21.7635690719881-19153.2941305077i</v>
      </c>
      <c r="D314" s="57" t="str">
        <f t="shared" si="79"/>
        <v>3.47812499994907-5715.81901939761i</v>
      </c>
      <c r="E314" s="57" t="str">
        <f t="shared" si="80"/>
        <v>162.469512058764-0.0117342465359746i</v>
      </c>
      <c r="F314" s="57" t="str">
        <f t="shared" si="81"/>
        <v>2.90990990990171-53639.4426295728i</v>
      </c>
      <c r="G314" s="57" t="str">
        <f t="shared" si="82"/>
        <v>0.999999999997179-0.0000016795493331315i</v>
      </c>
      <c r="H314" s="57" t="str">
        <f t="shared" si="83"/>
        <v>72.7272995580597+0.11431551862537i</v>
      </c>
      <c r="I314" s="57" t="str">
        <f t="shared" si="84"/>
        <v>17.895138432391-11005.0287677645i</v>
      </c>
      <c r="K314" s="57" t="str">
        <f t="shared" si="85"/>
        <v>0.16499953146761-0.000275973041018755i</v>
      </c>
      <c r="L314" s="57" t="str">
        <f t="shared" si="86"/>
        <v>0.00025-380.041157319579i</v>
      </c>
      <c r="M314" s="57" t="str">
        <f t="shared" si="87"/>
        <v>0.0045-133.23587426775i</v>
      </c>
      <c r="N314" s="57">
        <f t="shared" si="88"/>
        <v>89.934895788170778</v>
      </c>
      <c r="O314" s="57">
        <f t="shared" si="89"/>
        <v>85.644875167872087</v>
      </c>
      <c r="P314" s="374">
        <f t="shared" si="90"/>
        <v>85.644875167872087</v>
      </c>
      <c r="Q314" s="374">
        <f t="shared" si="91"/>
        <v>-90.065104211829222</v>
      </c>
      <c r="R314" s="12">
        <f t="shared" si="92"/>
        <v>89.934895788170778</v>
      </c>
      <c r="S314" s="57">
        <f t="shared" si="93"/>
        <v>2.7844643597430161E-3</v>
      </c>
      <c r="T314" s="12">
        <f t="shared" si="76"/>
        <v>85.644875167872087</v>
      </c>
    </row>
    <row r="315" spans="1:20">
      <c r="A315" s="57">
        <f t="shared" si="77"/>
        <v>17.561787714605842</v>
      </c>
      <c r="B315" s="12">
        <f t="shared" si="94"/>
        <v>2.7950453243100397</v>
      </c>
      <c r="C315" s="57" t="str">
        <f t="shared" si="78"/>
        <v>-21.7635685360884-19080.7868415901i</v>
      </c>
      <c r="D315" s="57" t="str">
        <f t="shared" si="79"/>
        <v>3.47812499994868-5694.18113120041i</v>
      </c>
      <c r="E315" s="57" t="str">
        <f t="shared" si="80"/>
        <v>162.469511869142-0.0117788363119527i</v>
      </c>
      <c r="F315" s="57" t="str">
        <f t="shared" si="81"/>
        <v>2.90990990990165-53436.3843690078i</v>
      </c>
      <c r="G315" s="57" t="str">
        <f t="shared" si="82"/>
        <v>0.999999999997158-1.68593162059737E-06i</v>
      </c>
      <c r="H315" s="57" t="str">
        <f t="shared" si="83"/>
        <v>72.727299762361+0.114749917719554i</v>
      </c>
      <c r="I315" s="57" t="str">
        <f t="shared" si="84"/>
        <v>17.8951384526834-10963.3679931673i</v>
      </c>
      <c r="K315" s="57" t="str">
        <f t="shared" si="85"/>
        <v>0.164999527900009-0.000277021732494282i</v>
      </c>
      <c r="L315" s="57" t="str">
        <f t="shared" si="86"/>
        <v>0.00025-378.602467941402i</v>
      </c>
      <c r="M315" s="57" t="str">
        <f t="shared" si="87"/>
        <v>0.0045-132.731494588314i</v>
      </c>
      <c r="N315" s="57">
        <f t="shared" si="88"/>
        <v>89.934648392969265</v>
      </c>
      <c r="O315" s="57">
        <f t="shared" si="89"/>
        <v>85.611931248089974</v>
      </c>
      <c r="P315" s="374">
        <f t="shared" si="90"/>
        <v>85.611931248089974</v>
      </c>
      <c r="Q315" s="374">
        <f t="shared" si="91"/>
        <v>-90.065351607030735</v>
      </c>
      <c r="R315" s="12">
        <f t="shared" si="92"/>
        <v>89.934648392969265</v>
      </c>
      <c r="S315" s="57">
        <f t="shared" si="93"/>
        <v>2.7950453243100397E-3</v>
      </c>
      <c r="T315" s="12">
        <f t="shared" si="76"/>
        <v>85.611931248089974</v>
      </c>
    </row>
    <row r="316" spans="1:20">
      <c r="A316" s="57">
        <f t="shared" si="77"/>
        <v>17.628522507921346</v>
      </c>
      <c r="B316" s="12">
        <f t="shared" si="94"/>
        <v>2.8056664965424178</v>
      </c>
      <c r="C316" s="57" t="str">
        <f t="shared" si="78"/>
        <v>-21.7635679961073-19008.554036197i</v>
      </c>
      <c r="D316" s="57" t="str">
        <f t="shared" si="79"/>
        <v>3.47812499994829-5672.62515571045i</v>
      </c>
      <c r="E316" s="57" t="str">
        <f t="shared" si="80"/>
        <v>162.469511678076-0.0118235955249473i</v>
      </c>
      <c r="F316" s="57" t="str">
        <f t="shared" si="81"/>
        <v>2.90990990990159-53234.0948087718i</v>
      </c>
      <c r="G316" s="57" t="str">
        <f t="shared" si="82"/>
        <v>0.999999999997136-0.0000016923381607556i</v>
      </c>
      <c r="H316" s="57" t="str">
        <f t="shared" si="83"/>
        <v>72.7272999682183+0.115185967531708i</v>
      </c>
      <c r="I316" s="57" t="str">
        <f t="shared" si="84"/>
        <v>17.8951384731302-10921.8649302994i</v>
      </c>
      <c r="K316" s="57" t="str">
        <f t="shared" si="85"/>
        <v>0.164999524305242-0.000278074408927833i</v>
      </c>
      <c r="L316" s="57" t="str">
        <f t="shared" si="86"/>
        <v>0.00025-377.169224886832i</v>
      </c>
      <c r="M316" s="57" t="str">
        <f t="shared" si="87"/>
        <v>0.0045-132.22902429599i</v>
      </c>
      <c r="N316" s="57">
        <f t="shared" si="88"/>
        <v>89.934400057675191</v>
      </c>
      <c r="O316" s="57">
        <f t="shared" si="89"/>
        <v>85.578987327600743</v>
      </c>
      <c r="P316" s="374">
        <f t="shared" si="90"/>
        <v>85.578987327600743</v>
      </c>
      <c r="Q316" s="374">
        <f t="shared" si="91"/>
        <v>-90.065599942324809</v>
      </c>
      <c r="R316" s="12">
        <f t="shared" si="92"/>
        <v>89.934400057675191</v>
      </c>
      <c r="S316" s="57">
        <f t="shared" si="93"/>
        <v>2.8056664965424179E-3</v>
      </c>
      <c r="T316" s="12">
        <f t="shared" si="76"/>
        <v>85.578987327600743</v>
      </c>
    </row>
    <row r="317" spans="1:20">
      <c r="A317" s="57">
        <f t="shared" si="77"/>
        <v>17.695510893451445</v>
      </c>
      <c r="B317" s="12">
        <f t="shared" si="94"/>
        <v>2.8163280292292789</v>
      </c>
      <c r="C317" s="57" t="str">
        <f t="shared" si="78"/>
        <v>-21.7635674520155-18936.5946752355i</v>
      </c>
      <c r="D317" s="57" t="str">
        <f t="shared" si="79"/>
        <v>3.4781249999479-5651.1507828378i</v>
      </c>
      <c r="E317" s="57" t="str">
        <f t="shared" si="80"/>
        <v>162.469511485556-0.011868524818776i</v>
      </c>
      <c r="F317" s="57" t="str">
        <f t="shared" si="81"/>
        <v>2.90990990990152-53032.5710388616i</v>
      </c>
      <c r="G317" s="57" t="str">
        <f t="shared" si="82"/>
        <v>0.999999999997114-1.69876904576644E-06i</v>
      </c>
      <c r="H317" s="57" t="str">
        <f t="shared" si="83"/>
        <v>72.7273001756431+0.11562367433458i</v>
      </c>
      <c r="I317" s="57" t="str">
        <f t="shared" si="84"/>
        <v>17.8951384937332-10880.5189821252i</v>
      </c>
      <c r="K317" s="57" t="str">
        <f t="shared" si="85"/>
        <v>0.164999520683103-0.000279131085461461i</v>
      </c>
      <c r="L317" s="57" t="str">
        <f t="shared" si="86"/>
        <v>0.00025-375.741407538187i</v>
      </c>
      <c r="M317" s="57" t="str">
        <f t="shared" si="87"/>
        <v>0.0045-131.728456162572i</v>
      </c>
      <c r="N317" s="57">
        <f t="shared" si="88"/>
        <v>89.934150778716287</v>
      </c>
      <c r="O317" s="57">
        <f t="shared" si="89"/>
        <v>85.546043406399107</v>
      </c>
      <c r="P317" s="374">
        <f t="shared" si="90"/>
        <v>85.546043406399107</v>
      </c>
      <c r="Q317" s="374">
        <f t="shared" si="91"/>
        <v>-90.065849221283713</v>
      </c>
      <c r="R317" s="12">
        <f t="shared" si="92"/>
        <v>89.934150778716287</v>
      </c>
      <c r="S317" s="57">
        <f t="shared" si="93"/>
        <v>2.816328029229279E-3</v>
      </c>
      <c r="T317" s="12">
        <f t="shared" si="76"/>
        <v>85.546043406399107</v>
      </c>
    </row>
    <row r="318" spans="1:20">
      <c r="A318" s="57">
        <f t="shared" si="77"/>
        <v>17.76275383484656</v>
      </c>
      <c r="B318" s="12">
        <f t="shared" si="94"/>
        <v>2.8270300757403501</v>
      </c>
      <c r="C318" s="57" t="str">
        <f t="shared" si="78"/>
        <v>-21.76356690378-18864.9077235456i</v>
      </c>
      <c r="D318" s="57" t="str">
        <f t="shared" si="79"/>
        <v>3.47812499994748-5629.75770366635i</v>
      </c>
      <c r="E318" s="57" t="str">
        <f t="shared" si="80"/>
        <v>162.469511291569-0.0119136248396964i</v>
      </c>
      <c r="F318" s="57" t="str">
        <f t="shared" si="81"/>
        <v>2.90990990990144-52831.8101602899i</v>
      </c>
      <c r="G318" s="57" t="str">
        <f t="shared" si="82"/>
        <v>0.999999999997092-1.70522436814031E-06i</v>
      </c>
      <c r="H318" s="57" t="str">
        <f t="shared" si="83"/>
        <v>72.7273003846472+0.116063044424744i</v>
      </c>
      <c r="I318" s="57" t="str">
        <f t="shared" si="84"/>
        <v>17.8951385144925-10839.3295538694i</v>
      </c>
      <c r="K318" s="57" t="str">
        <f t="shared" si="85"/>
        <v>0.164999517033384-0.000280191777294732i</v>
      </c>
      <c r="L318" s="57" t="str">
        <f t="shared" si="86"/>
        <v>0.00025-374.318995355835i</v>
      </c>
      <c r="M318" s="57" t="str">
        <f t="shared" si="87"/>
        <v>0.0045-131.22978298722i</v>
      </c>
      <c r="N318" s="57">
        <f t="shared" si="88"/>
        <v>89.933900552506756</v>
      </c>
      <c r="O318" s="57">
        <f t="shared" si="89"/>
        <v>85.513099484479426</v>
      </c>
      <c r="P318" s="374">
        <f t="shared" si="90"/>
        <v>85.513099484479426</v>
      </c>
      <c r="Q318" s="374">
        <f t="shared" si="91"/>
        <v>-90.066099447493244</v>
      </c>
      <c r="R318" s="12">
        <f t="shared" si="92"/>
        <v>89.933900552506756</v>
      </c>
      <c r="S318" s="57">
        <f t="shared" si="93"/>
        <v>2.8270300757403501E-3</v>
      </c>
      <c r="T318" s="12">
        <f t="shared" si="76"/>
        <v>85.513099484479426</v>
      </c>
    </row>
    <row r="319" spans="1:20">
      <c r="A319" s="57">
        <f t="shared" si="77"/>
        <v>17.830252299418976</v>
      </c>
      <c r="B319" s="12">
        <f t="shared" si="94"/>
        <v>2.8377727900281635</v>
      </c>
      <c r="C319" s="57" t="str">
        <f t="shared" si="78"/>
        <v>-21.7635663513703-18793.492149887i</v>
      </c>
      <c r="D319" s="57" t="str">
        <f t="shared" si="79"/>
        <v>3.47812499994708-5608.44561044956i</v>
      </c>
      <c r="E319" s="57" t="str">
        <f t="shared" si="80"/>
        <v>162.469511096105-0.0119588962364222i</v>
      </c>
      <c r="F319" s="57" t="str">
        <f t="shared" si="81"/>
        <v>2.90990990990138-52631.8092850446i</v>
      </c>
      <c r="G319" s="57" t="str">
        <f t="shared" si="82"/>
        <v>0.99999999999707-0.0000017117042207392i</v>
      </c>
      <c r="H319" s="57" t="str">
        <f t="shared" si="83"/>
        <v>72.7273005952425+0.116504084122713i</v>
      </c>
      <c r="I319" s="57" t="str">
        <f t="shared" si="84"/>
        <v>17.8951385354101-10798.2960530083i</v>
      </c>
      <c r="K319" s="57" t="str">
        <f t="shared" si="85"/>
        <v>0.164999513355875-0.000281256499684976i</v>
      </c>
      <c r="L319" s="57" t="str">
        <f t="shared" si="86"/>
        <v>0.00025-372.901967877899i</v>
      </c>
      <c r="M319" s="57" t="str">
        <f t="shared" si="87"/>
        <v>0.0045-130.732997596354i</v>
      </c>
      <c r="N319" s="57">
        <f t="shared" si="88"/>
        <v>89.933649375447146</v>
      </c>
      <c r="O319" s="57">
        <f t="shared" si="89"/>
        <v>85.48015556183654</v>
      </c>
      <c r="P319" s="374">
        <f t="shared" si="90"/>
        <v>85.48015556183654</v>
      </c>
      <c r="Q319" s="374">
        <f t="shared" si="91"/>
        <v>-90.066350624552854</v>
      </c>
      <c r="R319" s="12">
        <f t="shared" si="92"/>
        <v>89.933649375447146</v>
      </c>
      <c r="S319" s="57">
        <f t="shared" si="93"/>
        <v>2.8377727900281637E-3</v>
      </c>
      <c r="T319" s="12">
        <f t="shared" si="76"/>
        <v>85.48015556183654</v>
      </c>
    </row>
    <row r="320" spans="1:20">
      <c r="A320" s="57">
        <f t="shared" si="77"/>
        <v>17.89800725815677</v>
      </c>
      <c r="B320" s="12">
        <f t="shared" si="94"/>
        <v>2.8485563266302707</v>
      </c>
      <c r="C320" s="57" t="str">
        <f t="shared" si="78"/>
        <v>-21.7635657947536-18722.3469269221i</v>
      </c>
      <c r="D320" s="57" t="str">
        <f t="shared" si="79"/>
        <v>3.47812499994668-5587.21419660575i</v>
      </c>
      <c r="E320" s="57" t="str">
        <f t="shared" si="80"/>
        <v>162.469510899151-0.0120043396601325i</v>
      </c>
      <c r="F320" s="57" t="str">
        <f t="shared" si="81"/>
        <v>2.90990990990131-52432.5655360455i</v>
      </c>
      <c r="G320" s="57" t="str">
        <f t="shared" si="82"/>
        <v>0.999999999997048-1.71820869677798E-06i</v>
      </c>
      <c r="H320" s="57" t="str">
        <f t="shared" si="83"/>
        <v>72.7273008074414+0.116946799773011i</v>
      </c>
      <c r="I320" s="57" t="str">
        <f t="shared" si="84"/>
        <v>17.8951385564868-10757.4178892612i</v>
      </c>
      <c r="K320" s="57" t="str">
        <f t="shared" si="85"/>
        <v>0.164999509650364-0.000282325267947481i</v>
      </c>
      <c r="L320" s="57" t="str">
        <f t="shared" si="86"/>
        <v>0.00025-371.490304719963i</v>
      </c>
      <c r="M320" s="57" t="str">
        <f t="shared" si="87"/>
        <v>0.0045-130.238092843549i</v>
      </c>
      <c r="N320" s="57">
        <f t="shared" si="88"/>
        <v>89.933397243924304</v>
      </c>
      <c r="O320" s="57">
        <f t="shared" si="89"/>
        <v>85.447211638464609</v>
      </c>
      <c r="P320" s="374">
        <f t="shared" si="90"/>
        <v>85.447211638464609</v>
      </c>
      <c r="Q320" s="374">
        <f t="shared" si="91"/>
        <v>-90.066602756075696</v>
      </c>
      <c r="R320" s="12">
        <f t="shared" si="92"/>
        <v>89.933397243924304</v>
      </c>
      <c r="S320" s="57">
        <f t="shared" si="93"/>
        <v>2.8485563266302705E-3</v>
      </c>
      <c r="T320" s="12">
        <f t="shared" si="76"/>
        <v>85.447211638464609</v>
      </c>
    </row>
    <row r="321" spans="1:20">
      <c r="A321" s="57">
        <f t="shared" si="77"/>
        <v>17.966019685737766</v>
      </c>
      <c r="B321" s="12">
        <f t="shared" si="94"/>
        <v>2.8593808406714656</v>
      </c>
      <c r="C321" s="57" t="str">
        <f t="shared" si="78"/>
        <v>-21.7635652339001-18651.4710312038i</v>
      </c>
      <c r="D321" s="57" t="str">
        <f t="shared" si="79"/>
        <v>3.47812499994627-5566.06315671393i</v>
      </c>
      <c r="E321" s="57" t="str">
        <f t="shared" si="80"/>
        <v>162.469510700701-0.012049955764487i</v>
      </c>
      <c r="F321" s="57" t="str">
        <f t="shared" si="81"/>
        <v>2.90990990990125-52234.0760471046i</v>
      </c>
      <c r="G321" s="57" t="str">
        <f t="shared" si="82"/>
        <v>0.999999999997025-0.0000017247378898257i</v>
      </c>
      <c r="H321" s="57" t="str">
        <f t="shared" si="83"/>
        <v>72.7273010212564+0.117391197744277i</v>
      </c>
      <c r="I321" s="57" t="str">
        <f t="shared" si="84"/>
        <v>17.8951385777243-10716.6944745819i</v>
      </c>
      <c r="K321" s="57" t="str">
        <f t="shared" si="85"/>
        <v>0.164999505916637-0.000283398097455734i</v>
      </c>
      <c r="L321" s="57" t="str">
        <f t="shared" si="86"/>
        <v>0.00025-370.083985574779i</v>
      </c>
      <c r="M321" s="57" t="str">
        <f t="shared" si="87"/>
        <v>0.0045-129.745061609433i</v>
      </c>
      <c r="N321" s="57">
        <f t="shared" si="88"/>
        <v>89.933144154311435</v>
      </c>
      <c r="O321" s="57">
        <f t="shared" si="89"/>
        <v>85.414267714358502</v>
      </c>
      <c r="P321" s="374">
        <f t="shared" si="90"/>
        <v>85.414267714358502</v>
      </c>
      <c r="Q321" s="374">
        <f t="shared" si="91"/>
        <v>-90.066855845688565</v>
      </c>
      <c r="R321" s="12">
        <f t="shared" si="92"/>
        <v>89.933144154311435</v>
      </c>
      <c r="S321" s="57">
        <f t="shared" si="93"/>
        <v>2.8593808406714655E-3</v>
      </c>
      <c r="T321" s="12">
        <f t="shared" si="76"/>
        <v>85.414267714358502</v>
      </c>
    </row>
    <row r="322" spans="1:20">
      <c r="A322" s="57">
        <f t="shared" si="77"/>
        <v>18.034290560543571</v>
      </c>
      <c r="B322" s="12">
        <f t="shared" si="94"/>
        <v>2.8702464878660172</v>
      </c>
      <c r="C322" s="57" t="str">
        <f t="shared" si="78"/>
        <v>-21.7635646687749-18580.8634431577i</v>
      </c>
      <c r="D322" s="57" t="str">
        <f t="shared" si="79"/>
        <v>3.47812499994586-5544.99218650927i</v>
      </c>
      <c r="E322" s="57" t="str">
        <f t="shared" si="80"/>
        <v>162.469510500737-0.0120957452056134i</v>
      </c>
      <c r="F322" s="57" t="str">
        <f t="shared" si="81"/>
        <v>2.90990990990118-52036.3379628839i</v>
      </c>
      <c r="G322" s="57" t="str">
        <f t="shared" si="82"/>
        <v>0.999999999997003-1.73129189380699E-06i</v>
      </c>
      <c r="H322" s="57" t="str">
        <f t="shared" si="83"/>
        <v>72.7273012366991+0.117837284429344i</v>
      </c>
      <c r="I322" s="57" t="str">
        <f t="shared" si="84"/>
        <v>17.8951385991233-10676.1252231505i</v>
      </c>
      <c r="K322" s="57" t="str">
        <f t="shared" si="85"/>
        <v>0.164999502154481-0.000284475003641621i</v>
      </c>
      <c r="L322" s="57" t="str">
        <f t="shared" si="86"/>
        <v>0.00025-368.682990211974i</v>
      </c>
      <c r="M322" s="57" t="str">
        <f t="shared" si="87"/>
        <v>0.0045-129.253896801587i</v>
      </c>
      <c r="N322" s="57">
        <f t="shared" si="88"/>
        <v>89.93289010296786</v>
      </c>
      <c r="O322" s="57">
        <f t="shared" si="89"/>
        <v>85.381323789512209</v>
      </c>
      <c r="P322" s="374">
        <f t="shared" si="90"/>
        <v>85.381323789512209</v>
      </c>
      <c r="Q322" s="374">
        <f t="shared" si="91"/>
        <v>-90.06710989703214</v>
      </c>
      <c r="R322" s="12">
        <f t="shared" si="92"/>
        <v>89.93289010296786</v>
      </c>
      <c r="S322" s="57">
        <f t="shared" si="93"/>
        <v>2.870246487866017E-3</v>
      </c>
      <c r="T322" s="12">
        <f t="shared" si="76"/>
        <v>85.381323789512209</v>
      </c>
    </row>
    <row r="323" spans="1:20">
      <c r="A323" s="57">
        <f t="shared" si="77"/>
        <v>18.102820864673635</v>
      </c>
      <c r="B323" s="12">
        <f t="shared" si="94"/>
        <v>2.881153424519908</v>
      </c>
      <c r="C323" s="57" t="str">
        <f t="shared" si="78"/>
        <v>-21.7635640993471-18510.5231470705i</v>
      </c>
      <c r="D323" s="57" t="str">
        <f t="shared" si="79"/>
        <v>3.47812499994546-5524.00098287883i</v>
      </c>
      <c r="E323" s="57" t="str">
        <f t="shared" si="80"/>
        <v>162.469510299252-0.0121417086421437i</v>
      </c>
      <c r="F323" s="57" t="str">
        <f t="shared" si="81"/>
        <v>2.90990990990113-51839.3484388548i</v>
      </c>
      <c r="G323" s="57" t="str">
        <f t="shared" si="82"/>
        <v>0.99999999999698-1.73787080300342E-06i</v>
      </c>
      <c r="H323" s="57" t="str">
        <f t="shared" si="83"/>
        <v>72.7273014537824+0.118285066245345i</v>
      </c>
      <c r="I323" s="57" t="str">
        <f t="shared" si="84"/>
        <v>17.8951386206854-10635.7095513647i</v>
      </c>
      <c r="K323" s="57" t="str">
        <f t="shared" si="85"/>
        <v>0.164999498363678-0.000285556001995668i</v>
      </c>
      <c r="L323" s="57" t="str">
        <f t="shared" si="86"/>
        <v>0.00025-367.287298477758i</v>
      </c>
      <c r="M323" s="57" t="str">
        <f t="shared" si="87"/>
        <v>0.0045-128.76459135444i</v>
      </c>
      <c r="N323" s="57">
        <f t="shared" si="88"/>
        <v>89.932635086239131</v>
      </c>
      <c r="O323" s="57">
        <f t="shared" si="89"/>
        <v>85.3483798639204</v>
      </c>
      <c r="P323" s="374">
        <f t="shared" si="90"/>
        <v>85.3483798639204</v>
      </c>
      <c r="Q323" s="374">
        <f t="shared" si="91"/>
        <v>-90.067364913760869</v>
      </c>
      <c r="R323" s="12">
        <f t="shared" si="92"/>
        <v>89.932635086239131</v>
      </c>
      <c r="S323" s="57">
        <f t="shared" si="93"/>
        <v>2.881153424519908E-3</v>
      </c>
      <c r="T323" s="12">
        <f t="shared" si="76"/>
        <v>85.3483798639204</v>
      </c>
    </row>
    <row r="324" spans="1:20">
      <c r="A324" s="57">
        <f t="shared" si="77"/>
        <v>18.171611583959397</v>
      </c>
      <c r="B324" s="12">
        <f t="shared" si="94"/>
        <v>2.8921018075330838</v>
      </c>
      <c r="C324" s="57" t="str">
        <f t="shared" si="78"/>
        <v>-21.7635635255836-18440.4491310732i</v>
      </c>
      <c r="D324" s="57" t="str">
        <f t="shared" si="79"/>
        <v>3.47812499994504-5503.08924385704i</v>
      </c>
      <c r="E324" s="57" t="str">
        <f t="shared" si="80"/>
        <v>162.469510096233-0.0121878467352115i</v>
      </c>
      <c r="F324" s="57" t="str">
        <f t="shared" si="81"/>
        <v>2.90990990990105-51643.1046412564i</v>
      </c>
      <c r="G324" s="57" t="str">
        <f t="shared" si="82"/>
        <v>0.999999999996957-1.74447471205479E-06i</v>
      </c>
      <c r="H324" s="57" t="str">
        <f t="shared" si="83"/>
        <v>72.7273016725188+0.118734549633794i</v>
      </c>
      <c r="I324" s="57" t="str">
        <f t="shared" si="84"/>
        <v>17.8951386424117-10595.4468778314i</v>
      </c>
      <c r="K324" s="57" t="str">
        <f t="shared" si="85"/>
        <v>0.16499949454401-0.00028664110806725i</v>
      </c>
      <c r="L324" s="57" t="str">
        <f t="shared" si="86"/>
        <v>0.00025-365.896890294639i</v>
      </c>
      <c r="M324" s="57" t="str">
        <f t="shared" si="87"/>
        <v>0.0045-128.277138229169i</v>
      </c>
      <c r="N324" s="57">
        <f t="shared" si="88"/>
        <v>89.932379100456927</v>
      </c>
      <c r="O324" s="57">
        <f t="shared" si="89"/>
        <v>85.315435937577234</v>
      </c>
      <c r="P324" s="374">
        <f t="shared" si="90"/>
        <v>85.315435937577234</v>
      </c>
      <c r="Q324" s="374">
        <f t="shared" si="91"/>
        <v>-90.067620899543073</v>
      </c>
      <c r="R324" s="12">
        <f t="shared" si="92"/>
        <v>89.932379100456927</v>
      </c>
      <c r="S324" s="57">
        <f t="shared" si="93"/>
        <v>2.8921018075330836E-3</v>
      </c>
      <c r="T324" s="12">
        <f t="shared" si="76"/>
        <v>85.315435937577234</v>
      </c>
    </row>
    <row r="325" spans="1:20">
      <c r="A325" s="57">
        <f t="shared" si="77"/>
        <v>18.240663707978442</v>
      </c>
      <c r="B325" s="12">
        <f t="shared" si="94"/>
        <v>2.9030917944017096</v>
      </c>
      <c r="C325" s="57" t="str">
        <f t="shared" si="78"/>
        <v>-21.7635629474507-18370.6403871274i</v>
      </c>
      <c r="D325" s="57" t="str">
        <f t="shared" si="79"/>
        <v>3.47812499994463-5482.25666862157i</v>
      </c>
      <c r="E325" s="57" t="str">
        <f t="shared" si="80"/>
        <v>162.469509891666-0.0122341601484567i</v>
      </c>
      <c r="F325" s="57" t="str">
        <f t="shared" si="81"/>
        <v>2.90990990990099-51447.6037470563i</v>
      </c>
      <c r="G325" s="57" t="str">
        <f t="shared" si="82"/>
        <v>0.999999999996934-1.75110371596056E-06i</v>
      </c>
      <c r="H325" s="57" t="str">
        <f t="shared" si="83"/>
        <v>72.7273018929206+0.119185741060682i</v>
      </c>
      <c r="I325" s="57" t="str">
        <f t="shared" si="84"/>
        <v>17.8951386643033-10555.3366233587i</v>
      </c>
      <c r="K325" s="57" t="str">
        <f t="shared" si="85"/>
        <v>0.164999490695258-0.00028773033746482i</v>
      </c>
      <c r="L325" s="57" t="str">
        <f t="shared" si="86"/>
        <v>0.00025-364.511745661126i</v>
      </c>
      <c r="M325" s="57" t="str">
        <f t="shared" si="87"/>
        <v>0.0045-127.791530413598i</v>
      </c>
      <c r="N325" s="57">
        <f t="shared" si="88"/>
        <v>89.932122141938933</v>
      </c>
      <c r="O325" s="57">
        <f t="shared" si="89"/>
        <v>85.282492010476943</v>
      </c>
      <c r="P325" s="374">
        <f t="shared" si="90"/>
        <v>85.282492010476943</v>
      </c>
      <c r="Q325" s="374">
        <f t="shared" si="91"/>
        <v>-90.067877858061067</v>
      </c>
      <c r="R325" s="12">
        <f t="shared" si="92"/>
        <v>89.932122141938933</v>
      </c>
      <c r="S325" s="57">
        <f t="shared" si="93"/>
        <v>2.9030917944017098E-3</v>
      </c>
      <c r="T325" s="12">
        <f t="shared" si="76"/>
        <v>85.282492010476943</v>
      </c>
    </row>
    <row r="326" spans="1:20">
      <c r="A326" s="57">
        <f t="shared" si="77"/>
        <v>18.309978230068761</v>
      </c>
      <c r="B326" s="12">
        <f t="shared" si="94"/>
        <v>2.9141235432204362</v>
      </c>
      <c r="C326" s="57" t="str">
        <f t="shared" si="78"/>
        <v>-21.7635623649157-18301.095911011i</v>
      </c>
      <c r="D326" s="57" t="str">
        <f t="shared" si="79"/>
        <v>3.4781249999442-5461.50295748876i</v>
      </c>
      <c r="E326" s="57" t="str">
        <f t="shared" si="80"/>
        <v>162.469509685543-0.0122806495480454i</v>
      </c>
      <c r="F326" s="57" t="str">
        <f t="shared" si="81"/>
        <v>2.90990990990091-51252.8429439081i</v>
      </c>
      <c r="G326" s="57" t="str">
        <f t="shared" si="82"/>
        <v>0.99999999999691-1.75775791008117E-06i</v>
      </c>
      <c r="H326" s="57" t="str">
        <f t="shared" si="83"/>
        <v>72.7273021150011+0.119638647016576i</v>
      </c>
      <c r="I326" s="57" t="str">
        <f t="shared" si="84"/>
        <v>17.8951386863616-10515.3782109469i</v>
      </c>
      <c r="K326" s="57" t="str">
        <f t="shared" si="85"/>
        <v>0.164999486817199-0.000288823705856137i</v>
      </c>
      <c r="L326" s="57" t="str">
        <f t="shared" si="86"/>
        <v>0.00025-363.131844651451i</v>
      </c>
      <c r="M326" s="57" t="str">
        <f t="shared" si="87"/>
        <v>0.0045-127.307760922094i</v>
      </c>
      <c r="N326" s="57">
        <f t="shared" si="88"/>
        <v>89.931864206988863</v>
      </c>
      <c r="O326" s="57">
        <f t="shared" si="89"/>
        <v>85.249548082613828</v>
      </c>
      <c r="P326" s="374">
        <f t="shared" si="90"/>
        <v>85.249548082613828</v>
      </c>
      <c r="Q326" s="374">
        <f t="shared" si="91"/>
        <v>-90.068135793011137</v>
      </c>
      <c r="R326" s="12">
        <f t="shared" si="92"/>
        <v>89.931864206988863</v>
      </c>
      <c r="S326" s="57">
        <f t="shared" si="93"/>
        <v>2.9141235432204363E-3</v>
      </c>
      <c r="T326" s="12">
        <f t="shared" si="76"/>
        <v>85.249548082613828</v>
      </c>
    </row>
    <row r="327" spans="1:20">
      <c r="A327" s="57">
        <f t="shared" si="77"/>
        <v>18.379556147343024</v>
      </c>
      <c r="B327" s="12">
        <f t="shared" si="94"/>
        <v>2.9251972126846741</v>
      </c>
      <c r="C327" s="57" t="str">
        <f t="shared" si="78"/>
        <v>-21.7635617779456-18231.8147023036i</v>
      </c>
      <c r="D327" s="57" t="str">
        <f t="shared" si="79"/>
        <v>3.47812499994378-5440.8278119096i</v>
      </c>
      <c r="E327" s="57" t="str">
        <f t="shared" si="80"/>
        <v>162.46950947785-0.0123273156026744i</v>
      </c>
      <c r="F327" s="57" t="str">
        <f t="shared" si="81"/>
        <v>2.90990990990086-51058.8194301128i</v>
      </c>
      <c r="G327" s="57" t="str">
        <f t="shared" si="82"/>
        <v>0.999999999996887-1.76443739013944E-06i</v>
      </c>
      <c r="H327" s="57" t="str">
        <f t="shared" si="83"/>
        <v>72.7273023387722+0.120093274016702i</v>
      </c>
      <c r="I327" s="57" t="str">
        <f t="shared" si="84"/>
        <v>17.895138708588-10475.571065781i</v>
      </c>
      <c r="K327" s="57" t="str">
        <f t="shared" si="85"/>
        <v>0.164999482909612-0.000289921228968485i</v>
      </c>
      <c r="L327" s="57" t="str">
        <f t="shared" si="86"/>
        <v>0.00025-361.757167415272i</v>
      </c>
      <c r="M327" s="57" t="str">
        <f t="shared" si="87"/>
        <v>0.0045-126.825822795471i</v>
      </c>
      <c r="N327" s="57">
        <f t="shared" si="88"/>
        <v>89.931605291896389</v>
      </c>
      <c r="O327" s="57">
        <f t="shared" si="89"/>
        <v>85.216604153982175</v>
      </c>
      <c r="P327" s="374">
        <f t="shared" si="90"/>
        <v>85.216604153982175</v>
      </c>
      <c r="Q327" s="374">
        <f t="shared" si="91"/>
        <v>-90.068394708103611</v>
      </c>
      <c r="R327" s="12">
        <f t="shared" si="92"/>
        <v>89.931605291896389</v>
      </c>
      <c r="S327" s="57">
        <f t="shared" si="93"/>
        <v>2.9251972126846742E-3</v>
      </c>
      <c r="T327" s="12">
        <f t="shared" si="76"/>
        <v>85.216604153982175</v>
      </c>
    </row>
    <row r="328" spans="1:20">
      <c r="A328" s="57">
        <f t="shared" si="77"/>
        <v>18.449398460702927</v>
      </c>
      <c r="B328" s="12">
        <f t="shared" si="94"/>
        <v>2.9363129620928761</v>
      </c>
      <c r="C328" s="57" t="str">
        <f t="shared" si="78"/>
        <v>-21.7635611865059-18162.7957643717i</v>
      </c>
      <c r="D328" s="57" t="str">
        <f t="shared" si="79"/>
        <v>3.47812499994336-5420.23093446511i</v>
      </c>
      <c r="E328" s="57" t="str">
        <f t="shared" si="80"/>
        <v>162.469509268577-0.0123741589835766i</v>
      </c>
      <c r="F328" s="57" t="str">
        <f t="shared" si="81"/>
        <v>2.90990990990078-50865.5304145765i</v>
      </c>
      <c r="G328" s="57" t="str">
        <f t="shared" si="82"/>
        <v>0.999999999996863-1.77114225222192E-06i</v>
      </c>
      <c r="H328" s="57" t="str">
        <f t="shared" si="83"/>
        <v>72.7273025642472+0.120549628601047i</v>
      </c>
      <c r="I328" s="57" t="str">
        <f t="shared" si="84"/>
        <v>17.8951387309834-10435.9146152217i</v>
      </c>
      <c r="K328" s="57" t="str">
        <f t="shared" si="85"/>
        <v>0.164999478972271-0.000291022922588901i</v>
      </c>
      <c r="L328" s="57" t="str">
        <f t="shared" si="86"/>
        <v>0.00025-360.387694177398i</v>
      </c>
      <c r="M328" s="57" t="str">
        <f t="shared" si="87"/>
        <v>0.0045-126.345709100887i</v>
      </c>
      <c r="N328" s="57">
        <f t="shared" si="88"/>
        <v>89.931345392937132</v>
      </c>
      <c r="O328" s="57">
        <f t="shared" si="89"/>
        <v>85.18366022457613</v>
      </c>
      <c r="P328" s="374">
        <f t="shared" si="90"/>
        <v>85.18366022457613</v>
      </c>
      <c r="Q328" s="374">
        <f t="shared" si="91"/>
        <v>-90.068654607062868</v>
      </c>
      <c r="R328" s="12">
        <f t="shared" si="92"/>
        <v>89.931345392937132</v>
      </c>
      <c r="S328" s="57">
        <f t="shared" si="93"/>
        <v>2.9363129620928762E-3</v>
      </c>
      <c r="T328" s="12">
        <f t="shared" si="76"/>
        <v>85.18366022457613</v>
      </c>
    </row>
    <row r="329" spans="1:20">
      <c r="A329" s="57">
        <f t="shared" si="77"/>
        <v>18.5195061748536</v>
      </c>
      <c r="B329" s="12">
        <f t="shared" si="94"/>
        <v>2.9474709513488291</v>
      </c>
      <c r="C329" s="57" t="str">
        <f t="shared" si="78"/>
        <v>-21.7635605905622-18094.0381043543i</v>
      </c>
      <c r="D329" s="57" t="str">
        <f t="shared" si="79"/>
        <v>3.47812499994292-5399.71202886231i</v>
      </c>
      <c r="E329" s="57" t="str">
        <f t="shared" si="80"/>
        <v>162.469509057708-0.0124211803645357i</v>
      </c>
      <c r="F329" s="57" t="str">
        <f t="shared" si="81"/>
        <v>2.90990990990071-50672.9731167719i</v>
      </c>
      <c r="G329" s="57" t="str">
        <f t="shared" si="82"/>
        <v>0.999999999996839-1.77787259278033E-06i</v>
      </c>
      <c r="H329" s="57" t="str">
        <f t="shared" si="83"/>
        <v>72.7273027914389+0.12100771733445i</v>
      </c>
      <c r="I329" s="57" t="str">
        <f t="shared" si="84"/>
        <v>17.8951387535494-10396.4082887978i</v>
      </c>
      <c r="K329" s="57" t="str">
        <f t="shared" si="85"/>
        <v>0.16499947500495-0.000292128802564403i</v>
      </c>
      <c r="L329" s="57" t="str">
        <f t="shared" si="86"/>
        <v>0.00025-359.023405237496i</v>
      </c>
      <c r="M329" s="57" t="str">
        <f t="shared" si="87"/>
        <v>0.0045-125.867412931747i</v>
      </c>
      <c r="N329" s="57">
        <f t="shared" si="88"/>
        <v>89.931084506372471</v>
      </c>
      <c r="O329" s="57">
        <f t="shared" si="89"/>
        <v>85.150716294389568</v>
      </c>
      <c r="P329" s="374">
        <f t="shared" si="90"/>
        <v>85.150716294389568</v>
      </c>
      <c r="Q329" s="374">
        <f t="shared" si="91"/>
        <v>-90.068915493627529</v>
      </c>
      <c r="R329" s="12">
        <f t="shared" si="92"/>
        <v>89.931084506372471</v>
      </c>
      <c r="S329" s="57">
        <f t="shared" si="93"/>
        <v>2.9474709513488289E-3</v>
      </c>
      <c r="T329" s="12">
        <f t="shared" si="76"/>
        <v>85.150716294389568</v>
      </c>
    </row>
    <row r="330" spans="1:20">
      <c r="A330" s="57">
        <f t="shared" si="77"/>
        <v>18.589880298318043</v>
      </c>
      <c r="B330" s="12">
        <f t="shared" si="94"/>
        <v>2.9586713409639547</v>
      </c>
      <c r="C330" s="57" t="str">
        <f t="shared" si="78"/>
        <v>-21.7635599900816-18025.5407331497i</v>
      </c>
      <c r="D330" s="57" t="str">
        <f t="shared" si="79"/>
        <v>3.47812499994249-5379.27079992988i</v>
      </c>
      <c r="E330" s="57" t="str">
        <f t="shared" si="80"/>
        <v>162.469508845235-0.0124683804219033i</v>
      </c>
      <c r="F330" s="57" t="str">
        <f t="shared" si="81"/>
        <v>2.90990990990065-50481.144766698i</v>
      </c>
      <c r="G330" s="57" t="str">
        <f t="shared" si="82"/>
        <v>0.999999999996815-1.78462850863285E-06i</v>
      </c>
      <c r="H330" s="57" t="str">
        <f t="shared" si="83"/>
        <v>72.727303020361+0.121467546806698i</v>
      </c>
      <c r="I330" s="57" t="str">
        <f t="shared" si="84"/>
        <v>17.8951387762876-10357.0515181975i</v>
      </c>
      <c r="K330" s="57" t="str">
        <f t="shared" si="85"/>
        <v>0.164999471007419-0.000293238884802218i</v>
      </c>
      <c r="L330" s="57" t="str">
        <f t="shared" si="86"/>
        <v>0.00025-357.664280969811i</v>
      </c>
      <c r="M330" s="57" t="str">
        <f t="shared" si="87"/>
        <v>0.0045-125.390927407598i</v>
      </c>
      <c r="N330" s="57">
        <f t="shared" si="88"/>
        <v>89.930822628449661</v>
      </c>
      <c r="O330" s="57">
        <f t="shared" si="89"/>
        <v>85.117772363416734</v>
      </c>
      <c r="P330" s="374">
        <f t="shared" si="90"/>
        <v>85.117772363416734</v>
      </c>
      <c r="Q330" s="374">
        <f t="shared" si="91"/>
        <v>-90.069177371550339</v>
      </c>
      <c r="R330" s="12">
        <f t="shared" si="92"/>
        <v>89.930822628449661</v>
      </c>
      <c r="S330" s="57">
        <f t="shared" si="93"/>
        <v>2.9586713409639545E-3</v>
      </c>
      <c r="T330" s="12">
        <f t="shared" si="76"/>
        <v>85.117772363416734</v>
      </c>
    </row>
    <row r="331" spans="1:20">
      <c r="A331" s="57">
        <f t="shared" si="77"/>
        <v>18.660521843451654</v>
      </c>
      <c r="B331" s="12">
        <f t="shared" si="94"/>
        <v>2.969914292059618</v>
      </c>
      <c r="C331" s="57" t="str">
        <f t="shared" si="78"/>
        <v>-21.763559385028-17957.3026654001i</v>
      </c>
      <c r="D331" s="57" t="str">
        <f t="shared" si="79"/>
        <v>3.47812499994204-5358.90695361382i</v>
      </c>
      <c r="E331" s="57" t="str">
        <f t="shared" si="80"/>
        <v>162.469508631143-0.0125157598345884i</v>
      </c>
      <c r="F331" s="57" t="str">
        <f t="shared" si="81"/>
        <v>2.90990990990057-50290.0426048389i</v>
      </c>
      <c r="G331" s="57" t="str">
        <f t="shared" si="82"/>
        <v>0.999999999996791-1.79141009696561E-06i</v>
      </c>
      <c r="H331" s="57" t="str">
        <f t="shared" si="83"/>
        <v>72.7273032510259+0.121929123632614i</v>
      </c>
      <c r="I331" s="57" t="str">
        <f t="shared" si="84"/>
        <v>17.8951387991985-10317.8437372603i</v>
      </c>
      <c r="K331" s="57" t="str">
        <f t="shared" si="85"/>
        <v>0.16499946697945-0.000294353185270008i</v>
      </c>
      <c r="L331" s="57" t="str">
        <f t="shared" si="86"/>
        <v>0.00025-356.310301822883i</v>
      </c>
      <c r="M331" s="57" t="str">
        <f t="shared" si="87"/>
        <v>0.0045-124.916245674036i</v>
      </c>
      <c r="N331" s="57">
        <f t="shared" si="88"/>
        <v>89.930559755401632</v>
      </c>
      <c r="O331" s="57">
        <f t="shared" si="89"/>
        <v>85.084828431651559</v>
      </c>
      <c r="P331" s="374">
        <f t="shared" si="90"/>
        <v>85.084828431651559</v>
      </c>
      <c r="Q331" s="374">
        <f t="shared" si="91"/>
        <v>-90.069440244598368</v>
      </c>
      <c r="R331" s="12">
        <f t="shared" si="92"/>
        <v>89.930559755401632</v>
      </c>
      <c r="S331" s="57">
        <f t="shared" si="93"/>
        <v>2.969914292059618E-3</v>
      </c>
      <c r="T331" s="12">
        <f t="shared" si="76"/>
        <v>85.084828431651559</v>
      </c>
    </row>
    <row r="332" spans="1:20">
      <c r="A332" s="57">
        <f t="shared" si="77"/>
        <v>18.73143182645677</v>
      </c>
      <c r="B332" s="12">
        <f t="shared" si="94"/>
        <v>2.9811999663694446</v>
      </c>
      <c r="C332" s="57" t="str">
        <f t="shared" si="78"/>
        <v>-21.7635587753675-17889.3229194783i</v>
      </c>
      <c r="D332" s="57" t="str">
        <f t="shared" si="79"/>
        <v>3.4781249999416-5338.62019697343i</v>
      </c>
      <c r="E332" s="57" t="str">
        <f t="shared" si="80"/>
        <v>162.469508415422-0.0125633192840889i</v>
      </c>
      <c r="F332" s="57" t="str">
        <f t="shared" si="81"/>
        <v>2.9099099099005-50099.6638821265i</v>
      </c>
      <c r="G332" s="57" t="str">
        <f t="shared" si="82"/>
        <v>0.999999999996766-1.79821745533404E-06i</v>
      </c>
      <c r="H332" s="57" t="str">
        <f t="shared" si="83"/>
        <v>72.727303483447+0.122392454452161i</v>
      </c>
      <c r="I332" s="57" t="str">
        <f t="shared" si="84"/>
        <v>17.8951388222838-10278.7843819692i</v>
      </c>
      <c r="K332" s="57" t="str">
        <f t="shared" si="85"/>
        <v>0.164999462920811-0.000295471719996101i</v>
      </c>
      <c r="L332" s="57" t="str">
        <f t="shared" si="86"/>
        <v>0.00025-354.96144831927i</v>
      </c>
      <c r="M332" s="57" t="str">
        <f t="shared" si="87"/>
        <v>0.0045-124.443360902607i</v>
      </c>
      <c r="N332" s="57">
        <f t="shared" si="88"/>
        <v>89.930295883447073</v>
      </c>
      <c r="O332" s="57">
        <f t="shared" si="89"/>
        <v>85.051884499088175</v>
      </c>
      <c r="P332" s="374">
        <f t="shared" si="90"/>
        <v>85.051884499088175</v>
      </c>
      <c r="Q332" s="374">
        <f t="shared" si="91"/>
        <v>-90.069704116552927</v>
      </c>
      <c r="R332" s="12">
        <f t="shared" si="92"/>
        <v>89.930295883447073</v>
      </c>
      <c r="S332" s="57">
        <f t="shared" si="93"/>
        <v>2.9811999663694445E-3</v>
      </c>
      <c r="T332" s="12">
        <f t="shared" si="76"/>
        <v>85.051884499088175</v>
      </c>
    </row>
    <row r="333" spans="1:20">
      <c r="A333" s="57">
        <f t="shared" si="77"/>
        <v>18.802611267397307</v>
      </c>
      <c r="B333" s="12">
        <f t="shared" si="94"/>
        <v>2.9925285262416486</v>
      </c>
      <c r="C333" s="57" t="str">
        <f t="shared" si="78"/>
        <v>-21.763558161065-17821.6005174725i</v>
      </c>
      <c r="D333" s="57" t="str">
        <f t="shared" si="79"/>
        <v>3.47812499994116-5318.41023817689i</v>
      </c>
      <c r="E333" s="57" t="str">
        <f t="shared" si="80"/>
        <v>162.469508198058-0.0126110594544876i</v>
      </c>
      <c r="F333" s="57" t="str">
        <f t="shared" si="81"/>
        <v>2.90990990990043-49910.0058598989i</v>
      </c>
      <c r="G333" s="57" t="str">
        <f t="shared" si="82"/>
        <v>0.999999999996742-1.80505068166426E-06i</v>
      </c>
      <c r="H333" s="57" t="str">
        <f t="shared" si="83"/>
        <v>72.7273037176383+0.122857545930538i</v>
      </c>
      <c r="I333" s="57" t="str">
        <f t="shared" si="84"/>
        <v>17.8951388455452-10239.8728904424i</v>
      </c>
      <c r="K333" s="57" t="str">
        <f t="shared" si="85"/>
        <v>0.164999458831267-0.000296594505069726i</v>
      </c>
      <c r="L333" s="57" t="str">
        <f t="shared" si="86"/>
        <v>0.00025-353.617701055261i</v>
      </c>
      <c r="M333" s="57" t="str">
        <f t="shared" si="87"/>
        <v>0.0045-123.972266290702i</v>
      </c>
      <c r="N333" s="57">
        <f t="shared" si="88"/>
        <v>89.930031008790223</v>
      </c>
      <c r="O333" s="57">
        <f t="shared" si="89"/>
        <v>85.018940565720342</v>
      </c>
      <c r="P333" s="374">
        <f t="shared" si="90"/>
        <v>85.018940565720342</v>
      </c>
      <c r="Q333" s="374">
        <f t="shared" si="91"/>
        <v>-90.069968991209777</v>
      </c>
      <c r="R333" s="12">
        <f t="shared" si="92"/>
        <v>89.930031008790223</v>
      </c>
      <c r="S333" s="57">
        <f t="shared" si="93"/>
        <v>2.9925285262416487E-3</v>
      </c>
      <c r="T333" s="12">
        <f t="shared" si="76"/>
        <v>85.018940565720342</v>
      </c>
    </row>
    <row r="334" spans="1:20">
      <c r="A334" s="57">
        <f t="shared" si="77"/>
        <v>18.874061190213418</v>
      </c>
      <c r="B334" s="12">
        <f t="shared" si="94"/>
        <v>3.0039001346413667</v>
      </c>
      <c r="C334" s="57" t="str">
        <f t="shared" si="78"/>
        <v>-21.7635575420849-17754.1344851733i</v>
      </c>
      <c r="D334" s="57" t="str">
        <f t="shared" si="79"/>
        <v>3.47812499994072-5298.27678649713i</v>
      </c>
      <c r="E334" s="57" t="str">
        <f t="shared" si="80"/>
        <v>162.469507979039-0.0126589810324658i</v>
      </c>
      <c r="F334" s="57" t="str">
        <f t="shared" si="81"/>
        <v>2.90990990990036-49721.0658098614i</v>
      </c>
      <c r="G334" s="57" t="str">
        <f t="shared" si="82"/>
        <v>0.999999999996717-1.81190987425454E-06i</v>
      </c>
      <c r="H334" s="57" t="str">
        <f t="shared" si="83"/>
        <v>72.7273039536126+0.123324404758265i</v>
      </c>
      <c r="I334" s="57" t="str">
        <f t="shared" si="84"/>
        <v>17.8951388689835-10201.1087029248i</v>
      </c>
      <c r="K334" s="57" t="str">
        <f t="shared" si="85"/>
        <v>0.164999454710584-0.000297721556641236i</v>
      </c>
      <c r="L334" s="57" t="str">
        <f t="shared" si="86"/>
        <v>0.00025-352.279040700598i</v>
      </c>
      <c r="M334" s="57" t="str">
        <f t="shared" si="87"/>
        <v>0.0045-123.502955061468i</v>
      </c>
      <c r="N334" s="57">
        <f t="shared" si="88"/>
        <v>89.929765127620968</v>
      </c>
      <c r="O334" s="57">
        <f t="shared" si="89"/>
        <v>84.985996631541965</v>
      </c>
      <c r="P334" s="374">
        <f t="shared" si="90"/>
        <v>84.985996631541965</v>
      </c>
      <c r="Q334" s="374">
        <f t="shared" si="91"/>
        <v>-90.070234872379032</v>
      </c>
      <c r="R334" s="12">
        <f t="shared" si="92"/>
        <v>89.929765127620968</v>
      </c>
      <c r="S334" s="57">
        <f t="shared" si="93"/>
        <v>3.003900134641367E-3</v>
      </c>
      <c r="T334" s="12">
        <f t="shared" si="76"/>
        <v>84.985996631541965</v>
      </c>
    </row>
    <row r="335" spans="1:20">
      <c r="A335" s="57">
        <f t="shared" si="77"/>
        <v>18.945782622736228</v>
      </c>
      <c r="B335" s="12">
        <f t="shared" si="94"/>
        <v>3.0153149551530039</v>
      </c>
      <c r="C335" s="57" t="str">
        <f t="shared" si="78"/>
        <v>-21.7635569183918-17686.9238520592i</v>
      </c>
      <c r="D335" s="57" t="str">
        <f t="shared" si="79"/>
        <v>3.47812499994027-5278.21955230771i</v>
      </c>
      <c r="E335" s="57" t="str">
        <f t="shared" si="80"/>
        <v>162.469507758353-0.012707084707314i</v>
      </c>
      <c r="F335" s="57" t="str">
        <f t="shared" si="81"/>
        <v>2.90990990990029-49532.8410140482i</v>
      </c>
      <c r="G335" s="57" t="str">
        <f t="shared" si="82"/>
        <v>0.999999999996692-1.81879513177666E-06i</v>
      </c>
      <c r="H335" s="57" t="str">
        <f t="shared" si="83"/>
        <v>72.727304191384+0.123793037651292i</v>
      </c>
      <c r="I335" s="57" t="str">
        <f t="shared" si="84"/>
        <v>17.8951388926005-10162.4912617807i</v>
      </c>
      <c r="K335" s="57" t="str">
        <f t="shared" si="85"/>
        <v>0.164999450558524-0.000298852890922347i</v>
      </c>
      <c r="L335" s="57" t="str">
        <f t="shared" si="86"/>
        <v>0.00025-350.945447998204i</v>
      </c>
      <c r="M335" s="57" t="str">
        <f t="shared" si="87"/>
        <v>0.0045-123.035420463706i</v>
      </c>
      <c r="N335" s="57">
        <f t="shared" si="88"/>
        <v>89.929498236114682</v>
      </c>
      <c r="O335" s="57">
        <f t="shared" si="89"/>
        <v>84.953052696546905</v>
      </c>
      <c r="P335" s="374">
        <f t="shared" si="90"/>
        <v>84.953052696546905</v>
      </c>
      <c r="Q335" s="374">
        <f t="shared" si="91"/>
        <v>-90.070501763885318</v>
      </c>
      <c r="R335" s="12">
        <f t="shared" si="92"/>
        <v>89.929498236114682</v>
      </c>
      <c r="S335" s="57">
        <f t="shared" si="93"/>
        <v>3.0153149551530038E-3</v>
      </c>
      <c r="T335" s="12">
        <f t="shared" si="76"/>
        <v>84.953052696546905</v>
      </c>
    </row>
    <row r="336" spans="1:20">
      <c r="A336" s="57">
        <f t="shared" si="77"/>
        <v>19.017776596702625</v>
      </c>
      <c r="B336" s="12">
        <f t="shared" si="94"/>
        <v>3.0267731519825856</v>
      </c>
      <c r="C336" s="57" t="str">
        <f t="shared" si="78"/>
        <v>-21.7635562899493-17619.9676512825i</v>
      </c>
      <c r="D336" s="57" t="str">
        <f t="shared" si="79"/>
        <v>3.47812499993981-5258.23824707857i</v>
      </c>
      <c r="E336" s="57" t="str">
        <f t="shared" si="80"/>
        <v>162.469507535985-0.0127553711709404i</v>
      </c>
      <c r="F336" s="57" t="str">
        <f t="shared" si="81"/>
        <v>2.90990990990022-49345.3287647823i</v>
      </c>
      <c r="G336" s="57" t="str">
        <f t="shared" si="82"/>
        <v>0.999999999996667-1.82570655327736E-06i</v>
      </c>
      <c r="H336" s="57" t="str">
        <f t="shared" si="83"/>
        <v>72.7273044309657+0.124263451351085i</v>
      </c>
      <c r="I336" s="57" t="str">
        <f t="shared" si="84"/>
        <v>17.8951389163972-10124.0200114852i</v>
      </c>
      <c r="K336" s="57" t="str">
        <f t="shared" si="85"/>
        <v>0.164999446374849-0.000299988524186367i</v>
      </c>
      <c r="L336" s="57" t="str">
        <f t="shared" si="86"/>
        <v>0.00025-349.616903763902i</v>
      </c>
      <c r="M336" s="57" t="str">
        <f t="shared" si="87"/>
        <v>0.0045-122.569655771774i</v>
      </c>
      <c r="N336" s="57">
        <f t="shared" si="88"/>
        <v>89.929230330432219</v>
      </c>
      <c r="O336" s="57">
        <f t="shared" si="89"/>
        <v>84.920108760728837</v>
      </c>
      <c r="P336" s="374">
        <f t="shared" si="90"/>
        <v>84.920108760728837</v>
      </c>
      <c r="Q336" s="374">
        <f t="shared" si="91"/>
        <v>-90.070769669567781</v>
      </c>
      <c r="R336" s="12">
        <f t="shared" si="92"/>
        <v>89.929230330432219</v>
      </c>
      <c r="S336" s="57">
        <f t="shared" si="93"/>
        <v>3.0267731519825858E-3</v>
      </c>
      <c r="T336" s="12">
        <f t="shared" si="76"/>
        <v>84.920108760728837</v>
      </c>
    </row>
    <row r="337" spans="1:20">
      <c r="A337" s="57">
        <f t="shared" si="77"/>
        <v>19.090044147770097</v>
      </c>
      <c r="B337" s="12">
        <f t="shared" si="94"/>
        <v>3.0382748899601193</v>
      </c>
      <c r="C337" s="57" t="str">
        <f t="shared" si="78"/>
        <v>-21.7635556567218-17553.2649196561i</v>
      </c>
      <c r="D337" s="57" t="str">
        <f t="shared" si="79"/>
        <v>3.47812499993934-5238.33258337193i</v>
      </c>
      <c r="E337" s="57" t="str">
        <f t="shared" si="80"/>
        <v>162.469507311925-0.0128038411178868i</v>
      </c>
      <c r="F337" s="57" t="str">
        <f t="shared" si="81"/>
        <v>2.90990990990013-49158.5263646371i</v>
      </c>
      <c r="G337" s="57" t="str">
        <f t="shared" si="82"/>
        <v>0.999999999996641-1.83264423817977E-06i</v>
      </c>
      <c r="H337" s="57" t="str">
        <f t="shared" si="83"/>
        <v>72.7273046723717+0.124735652624729i</v>
      </c>
      <c r="I337" s="57" t="str">
        <f t="shared" si="84"/>
        <v>17.895138940375-10085.6943986164i</v>
      </c>
      <c r="K337" s="57" t="str">
        <f t="shared" si="85"/>
        <v>0.164999442159318-0.000301128472768429i</v>
      </c>
      <c r="L337" s="57" t="str">
        <f t="shared" si="86"/>
        <v>0.00025-348.293388886135i</v>
      </c>
      <c r="M337" s="57" t="str">
        <f t="shared" si="87"/>
        <v>0.0045-122.105654285489i</v>
      </c>
      <c r="N337" s="57">
        <f t="shared" si="88"/>
        <v>89.928961406719822</v>
      </c>
      <c r="O337" s="57">
        <f t="shared" si="89"/>
        <v>84.887164824081665</v>
      </c>
      <c r="P337" s="374">
        <f t="shared" si="90"/>
        <v>84.887164824081665</v>
      </c>
      <c r="Q337" s="374">
        <f t="shared" si="91"/>
        <v>-90.071038593280178</v>
      </c>
      <c r="R337" s="12">
        <f t="shared" si="92"/>
        <v>89.928961406719822</v>
      </c>
      <c r="S337" s="57">
        <f t="shared" si="93"/>
        <v>3.0382748899601192E-3</v>
      </c>
      <c r="T337" s="12">
        <f t="shared" si="76"/>
        <v>84.887164824081665</v>
      </c>
    </row>
    <row r="338" spans="1:20">
      <c r="A338" s="57">
        <f t="shared" si="77"/>
        <v>19.162586315531623</v>
      </c>
      <c r="B338" s="12">
        <f t="shared" si="94"/>
        <v>3.0498203345419679</v>
      </c>
      <c r="C338" s="57" t="str">
        <f t="shared" si="78"/>
        <v>-21.7635550186726-17486.8146976388i</v>
      </c>
      <c r="D338" s="57" t="str">
        <f t="shared" si="79"/>
        <v>3.47812499993889-5218.50227483815i</v>
      </c>
      <c r="E338" s="57" t="str">
        <f t="shared" si="80"/>
        <v>162.469507086159-0.0128524952453266i</v>
      </c>
      <c r="F338" s="57" t="str">
        <f t="shared" si="81"/>
        <v>2.90990990990007-48972.4311263974i</v>
      </c>
      <c r="G338" s="57" t="str">
        <f t="shared" si="82"/>
        <v>0.999999999996616-1.83960828628481E-06i</v>
      </c>
      <c r="H338" s="57" t="str">
        <f t="shared" si="83"/>
        <v>72.7273049156155+0.125209648265027i</v>
      </c>
      <c r="I338" s="57" t="str">
        <f t="shared" si="84"/>
        <v>17.8951389645353-10047.5138718475i</v>
      </c>
      <c r="K338" s="57" t="str">
        <f t="shared" si="85"/>
        <v>0.164999437911689-0.000302272753065733i</v>
      </c>
      <c r="L338" s="57" t="str">
        <f t="shared" si="86"/>
        <v>0.00025-346.974884325696i</v>
      </c>
      <c r="M338" s="57" t="str">
        <f t="shared" si="87"/>
        <v>0.0045-121.643409330035i</v>
      </c>
      <c r="N338" s="57">
        <f t="shared" si="88"/>
        <v>89.928691461109139</v>
      </c>
      <c r="O338" s="57">
        <f t="shared" si="89"/>
        <v>84.85422088659908</v>
      </c>
      <c r="P338" s="374">
        <f t="shared" si="90"/>
        <v>84.85422088659908</v>
      </c>
      <c r="Q338" s="374">
        <f t="shared" si="91"/>
        <v>-90.071308538890861</v>
      </c>
      <c r="R338" s="12">
        <f t="shared" si="92"/>
        <v>89.928691461109139</v>
      </c>
      <c r="S338" s="57">
        <f t="shared" si="93"/>
        <v>3.0498203345419679E-3</v>
      </c>
      <c r="T338" s="12">
        <f t="shared" si="76"/>
        <v>84.85422088659908</v>
      </c>
    </row>
    <row r="339" spans="1:20">
      <c r="A339" s="57">
        <f t="shared" si="77"/>
        <v>19.235404143530641</v>
      </c>
      <c r="B339" s="12">
        <f t="shared" si="94"/>
        <v>3.0614096518132272</v>
      </c>
      <c r="C339" s="57" t="str">
        <f t="shared" si="78"/>
        <v>-21.7635543757657-17420.6160293215i</v>
      </c>
      <c r="D339" s="57" t="str">
        <f t="shared" si="79"/>
        <v>3.47812499993843-5198.74703621156i</v>
      </c>
      <c r="E339" s="57" t="str">
        <f t="shared" si="80"/>
        <v>162.469506858674-0.012901334253087i</v>
      </c>
      <c r="F339" s="57" t="str">
        <f t="shared" si="81"/>
        <v>2.9099099099-48787.0403730208i</v>
      </c>
      <c r="G339" s="57" t="str">
        <f t="shared" si="82"/>
        <v>0.99999999999659-1.84659879777264E-06i</v>
      </c>
      <c r="H339" s="57" t="str">
        <f t="shared" si="83"/>
        <v>72.7273051607118+0.125685445090595i</v>
      </c>
      <c r="I339" s="57" t="str">
        <f t="shared" si="84"/>
        <v>17.89513898888-10009.4778819389i</v>
      </c>
      <c r="K339" s="57" t="str">
        <f t="shared" si="85"/>
        <v>0.164999433631716-0.000303421381537778i</v>
      </c>
      <c r="L339" s="57" t="str">
        <f t="shared" si="86"/>
        <v>0.00025-345.661371115458i</v>
      </c>
      <c r="M339" s="57" t="str">
        <f t="shared" si="87"/>
        <v>0.0045-121.182914255862i</v>
      </c>
      <c r="N339" s="57">
        <f t="shared" si="88"/>
        <v>89.928420489717084</v>
      </c>
      <c r="O339" s="57">
        <f t="shared" si="89"/>
        <v>84.82127694827453</v>
      </c>
      <c r="P339" s="374">
        <f t="shared" si="90"/>
        <v>84.82127694827453</v>
      </c>
      <c r="Q339" s="374">
        <f t="shared" si="91"/>
        <v>-90.071579510282916</v>
      </c>
      <c r="R339" s="12">
        <f t="shared" si="92"/>
        <v>89.928420489717084</v>
      </c>
      <c r="S339" s="57">
        <f t="shared" si="93"/>
        <v>3.0614096518132273E-3</v>
      </c>
      <c r="T339" s="12">
        <f t="shared" si="76"/>
        <v>84.82127694827453</v>
      </c>
    </row>
    <row r="340" spans="1:20">
      <c r="A340" s="57">
        <f t="shared" si="77"/>
        <v>19.30849867927606</v>
      </c>
      <c r="B340" s="12">
        <f t="shared" si="94"/>
        <v>3.0730430084901177</v>
      </c>
      <c r="C340" s="57" t="str">
        <f t="shared" si="78"/>
        <v>-21.7635537279621-17354.6679624142i</v>
      </c>
      <c r="D340" s="57" t="str">
        <f t="shared" si="79"/>
        <v>3.47812499993794-5179.06658330641i</v>
      </c>
      <c r="E340" s="57" t="str">
        <f t="shared" si="80"/>
        <v>162.469506629455-0.0129503588436475i</v>
      </c>
      <c r="F340" s="57" t="str">
        <f t="shared" si="81"/>
        <v>2.90990990989991-48602.3514375986i</v>
      </c>
      <c r="G340" s="57" t="str">
        <f t="shared" si="82"/>
        <v>0.999999999996564-1.85361587320413E-06i</v>
      </c>
      <c r="H340" s="57" t="str">
        <f t="shared" si="83"/>
        <v>72.7273054076743+0.126163049945954i</v>
      </c>
      <c r="I340" s="57" t="str">
        <f t="shared" si="84"/>
        <v>17.8951390134096-9971.58588173002i</v>
      </c>
      <c r="K340" s="57" t="str">
        <f t="shared" si="85"/>
        <v>0.164999429319154-0.000304574374706583i</v>
      </c>
      <c r="L340" s="57" t="str">
        <f t="shared" si="86"/>
        <v>0.00025-344.35283036009i</v>
      </c>
      <c r="M340" s="57" t="str">
        <f t="shared" si="87"/>
        <v>0.0045-120.724162438596i</v>
      </c>
      <c r="N340" s="57">
        <f t="shared" si="88"/>
        <v>89.928148488645817</v>
      </c>
      <c r="O340" s="57">
        <f t="shared" si="89"/>
        <v>84.788333009101649</v>
      </c>
      <c r="P340" s="374">
        <f t="shared" si="90"/>
        <v>84.788333009101649</v>
      </c>
      <c r="Q340" s="374">
        <f t="shared" si="91"/>
        <v>-90.071851511354183</v>
      </c>
      <c r="R340" s="12">
        <f t="shared" si="92"/>
        <v>89.928148488645817</v>
      </c>
      <c r="S340" s="57">
        <f t="shared" si="93"/>
        <v>3.0730430084901176E-3</v>
      </c>
      <c r="T340" s="12">
        <f t="shared" si="76"/>
        <v>84.788333009101649</v>
      </c>
    </row>
    <row r="341" spans="1:20">
      <c r="A341" s="57">
        <f t="shared" si="77"/>
        <v>19.381870974257307</v>
      </c>
      <c r="B341" s="12">
        <f t="shared" si="94"/>
        <v>3.08472057192238</v>
      </c>
      <c r="C341" s="57" t="str">
        <f t="shared" si="78"/>
        <v>-21.7635530752268-17288.9695482322i</v>
      </c>
      <c r="D341" s="57" t="str">
        <f t="shared" si="79"/>
        <v>3.47812499993748-5159.46063301284i</v>
      </c>
      <c r="E341" s="57" t="str">
        <f t="shared" si="80"/>
        <v>162.469506398493-0.0129995697221668i</v>
      </c>
      <c r="F341" s="57" t="str">
        <f t="shared" si="81"/>
        <v>2.90990990989984-48418.3616633192i</v>
      </c>
      <c r="G341" s="57" t="str">
        <f t="shared" si="82"/>
        <v>0.999999999996538-1.86065961352226E-06i</v>
      </c>
      <c r="H341" s="57" t="str">
        <f t="shared" si="83"/>
        <v>72.7273056565175+0.126642469701641i</v>
      </c>
      <c r="I341" s="57" t="str">
        <f t="shared" si="84"/>
        <v>17.8951390381263-9933.83732613183i</v>
      </c>
      <c r="K341" s="57" t="str">
        <f t="shared" si="85"/>
        <v>0.164999424973754-0.000305731749156957i</v>
      </c>
      <c r="L341" s="57" t="str">
        <f t="shared" si="86"/>
        <v>0.00025-343.049243235794i</v>
      </c>
      <c r="M341" s="57" t="str">
        <f t="shared" si="87"/>
        <v>0.0045-120.267147278936i</v>
      </c>
      <c r="N341" s="57">
        <f t="shared" si="88"/>
        <v>89.927875453982693</v>
      </c>
      <c r="O341" s="57">
        <f t="shared" si="89"/>
        <v>84.755389069074155</v>
      </c>
      <c r="P341" s="374">
        <f t="shared" si="90"/>
        <v>84.755389069074155</v>
      </c>
      <c r="Q341" s="374">
        <f t="shared" si="91"/>
        <v>-90.072124546017307</v>
      </c>
      <c r="R341" s="12">
        <f t="shared" si="92"/>
        <v>89.927875453982693</v>
      </c>
      <c r="S341" s="57">
        <f t="shared" si="93"/>
        <v>3.0847205719223801E-3</v>
      </c>
      <c r="T341" s="12">
        <f t="shared" si="76"/>
        <v>84.755389069074155</v>
      </c>
    </row>
    <row r="342" spans="1:20">
      <c r="A342" s="57">
        <f t="shared" si="77"/>
        <v>19.455522083959487</v>
      </c>
      <c r="B342" s="12">
        <f t="shared" si="94"/>
        <v>3.0964425100956849</v>
      </c>
      <c r="C342" s="57" t="str">
        <f t="shared" si="78"/>
        <v>-21.7635524175211-17223.5198416812i</v>
      </c>
      <c r="D342" s="57" t="str">
        <f t="shared" si="79"/>
        <v>3.478124999937-5139.92890329261i</v>
      </c>
      <c r="E342" s="57" t="str">
        <f t="shared" si="80"/>
        <v>162.46950616577-0.0130489675964727i</v>
      </c>
      <c r="F342" s="57" t="str">
        <f t="shared" si="81"/>
        <v>2.90990990989976-48235.0684034273i</v>
      </c>
      <c r="G342" s="57" t="str">
        <f t="shared" si="82"/>
        <v>0.999999999996512-1.86773012005359E-06i</v>
      </c>
      <c r="H342" s="57" t="str">
        <f t="shared" si="83"/>
        <v>72.7273059072552+0.127123711254297i</v>
      </c>
      <c r="I342" s="57" t="str">
        <f t="shared" si="84"/>
        <v>17.895139063031-9896.23167211853i</v>
      </c>
      <c r="K342" s="57" t="str">
        <f t="shared" si="85"/>
        <v>0.164999420595267-0.000306893521536712i</v>
      </c>
      <c r="L342" s="57" t="str">
        <f t="shared" si="86"/>
        <v>0.00025-341.750590990031i</v>
      </c>
      <c r="M342" s="57" t="str">
        <f t="shared" si="87"/>
        <v>0.0045-119.811862202566i</v>
      </c>
      <c r="N342" s="57">
        <f t="shared" si="88"/>
        <v>89.927601381800216</v>
      </c>
      <c r="O342" s="57">
        <f t="shared" si="89"/>
        <v>84.722445128185271</v>
      </c>
      <c r="P342" s="374">
        <f t="shared" si="90"/>
        <v>84.722445128185271</v>
      </c>
      <c r="Q342" s="374">
        <f t="shared" si="91"/>
        <v>-90.072398618199784</v>
      </c>
      <c r="R342" s="12">
        <f t="shared" si="92"/>
        <v>89.927601381800216</v>
      </c>
      <c r="S342" s="57">
        <f t="shared" si="93"/>
        <v>3.0964425100956849E-3</v>
      </c>
      <c r="T342" s="12">
        <f t="shared" si="76"/>
        <v>84.722445128185271</v>
      </c>
    </row>
    <row r="343" spans="1:20">
      <c r="A343" s="57">
        <f t="shared" si="77"/>
        <v>19.529453067878531</v>
      </c>
      <c r="B343" s="12">
        <f t="shared" si="94"/>
        <v>3.1082089916340485</v>
      </c>
      <c r="C343" s="57" t="str">
        <f t="shared" si="78"/>
        <v>-21.7635517548074-17158.3179012457i</v>
      </c>
      <c r="D343" s="57" t="str">
        <f t="shared" si="79"/>
        <v>3.47812499993653-5120.47111317527i</v>
      </c>
      <c r="E343" s="57" t="str">
        <f t="shared" si="80"/>
        <v>162.469505931277-0.0130985531770869i</v>
      </c>
      <c r="F343" s="57" t="str">
        <f t="shared" si="81"/>
        <v>2.90990990989969-48052.4690211883i</v>
      </c>
      <c r="G343" s="57" t="str">
        <f t="shared" si="82"/>
        <v>0.999999999996485-1.87482749450975E-06i</v>
      </c>
      <c r="H343" s="57" t="str">
        <f t="shared" si="83"/>
        <v>72.7273061599024+0.127606781526774i</v>
      </c>
      <c r="I343" s="57" t="str">
        <f t="shared" si="84"/>
        <v>17.8951390881255-9858.76837872031i</v>
      </c>
      <c r="K343" s="57" t="str">
        <f t="shared" si="85"/>
        <v>0.16499941618344-0.000308059708556905i</v>
      </c>
      <c r="L343" s="57" t="str">
        <f t="shared" si="86"/>
        <v>0.00025-340.456854941255i</v>
      </c>
      <c r="M343" s="57" t="str">
        <f t="shared" si="87"/>
        <v>0.0045-119.358300660058i</v>
      </c>
      <c r="N343" s="57">
        <f t="shared" si="88"/>
        <v>89.927326268155937</v>
      </c>
      <c r="O343" s="57">
        <f t="shared" si="89"/>
        <v>84.689501186428686</v>
      </c>
      <c r="P343" s="374">
        <f t="shared" si="90"/>
        <v>84.689501186428686</v>
      </c>
      <c r="Q343" s="374">
        <f t="shared" si="91"/>
        <v>-90.072673731844063</v>
      </c>
      <c r="R343" s="12">
        <f t="shared" si="92"/>
        <v>89.927326268155937</v>
      </c>
      <c r="S343" s="57">
        <f t="shared" si="93"/>
        <v>3.1082089916340486E-3</v>
      </c>
      <c r="T343" s="12">
        <f t="shared" si="76"/>
        <v>84.689501186428686</v>
      </c>
    </row>
    <row r="344" spans="1:20">
      <c r="A344" s="57">
        <f t="shared" si="77"/>
        <v>19.603664989536469</v>
      </c>
      <c r="B344" s="12">
        <f t="shared" si="94"/>
        <v>3.1200201858022578</v>
      </c>
      <c r="C344" s="57" t="str">
        <f t="shared" si="78"/>
        <v>-21.7635510870473-17093.3627889737i</v>
      </c>
      <c r="D344" s="57" t="str">
        <f t="shared" si="79"/>
        <v>3.47812499993603-5101.08698275393i</v>
      </c>
      <c r="E344" s="57" t="str">
        <f t="shared" si="80"/>
        <v>162.469505694998-0.0131483271772268i</v>
      </c>
      <c r="F344" s="57" t="str">
        <f t="shared" si="81"/>
        <v>2.9099099098996-47870.5608898483i</v>
      </c>
      <c r="G344" s="57" t="str">
        <f t="shared" si="82"/>
        <v>0.999999999996458-1.88195183898883E-06i</v>
      </c>
      <c r="H344" s="57" t="str">
        <f t="shared" si="83"/>
        <v>72.7273064144732+0.128091687468227i</v>
      </c>
      <c r="I344" s="57" t="str">
        <f t="shared" si="84"/>
        <v>17.8951391134107-9821.44690701498i</v>
      </c>
      <c r="K344" s="57" t="str">
        <f t="shared" si="85"/>
        <v>0.16499941173802-0.00030923032699209i</v>
      </c>
      <c r="L344" s="57" t="str">
        <f t="shared" si="86"/>
        <v>0.00025-339.168016478637i</v>
      </c>
      <c r="M344" s="57" t="str">
        <f t="shared" si="87"/>
        <v>0.0045-118.906456126776i</v>
      </c>
      <c r="N344" s="57">
        <f t="shared" si="88"/>
        <v>89.927050109092463</v>
      </c>
      <c r="O344" s="57">
        <f t="shared" si="89"/>
        <v>84.656557243797707</v>
      </c>
      <c r="P344" s="374">
        <f t="shared" si="90"/>
        <v>84.656557243797707</v>
      </c>
      <c r="Q344" s="374">
        <f t="shared" si="91"/>
        <v>-90.072949890907537</v>
      </c>
      <c r="R344" s="12">
        <f t="shared" si="92"/>
        <v>89.927050109092463</v>
      </c>
      <c r="S344" s="57">
        <f t="shared" si="93"/>
        <v>3.120020185802258E-3</v>
      </c>
      <c r="T344" s="12">
        <f t="shared" si="76"/>
        <v>84.656557243797707</v>
      </c>
    </row>
    <row r="345" spans="1:20">
      <c r="A345" s="57">
        <f t="shared" si="77"/>
        <v>19.678158916496706</v>
      </c>
      <c r="B345" s="12">
        <f t="shared" si="94"/>
        <v>3.1318762625083063</v>
      </c>
      <c r="C345" s="57" t="str">
        <f t="shared" si="78"/>
        <v>-21.7635504142032-17028.653570464i</v>
      </c>
      <c r="D345" s="57" t="str">
        <f t="shared" si="79"/>
        <v>3.47812499993555-5081.77623318142i</v>
      </c>
      <c r="E345" s="57" t="str">
        <f t="shared" si="80"/>
        <v>162.469505456919-0.0131982903128256i</v>
      </c>
      <c r="F345" s="57" t="str">
        <f t="shared" si="81"/>
        <v>2.90990990989953-47689.3413925982i</v>
      </c>
      <c r="G345" s="57" t="str">
        <f t="shared" si="82"/>
        <v>0.999999999996431-1.88910325597694E-06i</v>
      </c>
      <c r="H345" s="57" t="str">
        <f t="shared" si="83"/>
        <v>72.7273066709823+0.128578436054224i</v>
      </c>
      <c r="I345" s="57" t="str">
        <f t="shared" si="84"/>
        <v>17.8951391388889-9784.26672012072i</v>
      </c>
      <c r="K345" s="57" t="str">
        <f t="shared" si="85"/>
        <v>0.164999407258751-0.000310405393680553i</v>
      </c>
      <c r="L345" s="57" t="str">
        <f t="shared" si="86"/>
        <v>0.00025-337.884057061802i</v>
      </c>
      <c r="M345" s="57" t="str">
        <f t="shared" si="87"/>
        <v>0.0045-118.456322102785i</v>
      </c>
      <c r="N345" s="57">
        <f t="shared" si="88"/>
        <v>89.926772900637317</v>
      </c>
      <c r="O345" s="57">
        <f t="shared" si="89"/>
        <v>84.623613300285598</v>
      </c>
      <c r="P345" s="374">
        <f t="shared" si="90"/>
        <v>84.623613300285598</v>
      </c>
      <c r="Q345" s="374">
        <f t="shared" si="91"/>
        <v>-90.073227099362683</v>
      </c>
      <c r="R345" s="12">
        <f t="shared" si="92"/>
        <v>89.926772900637317</v>
      </c>
      <c r="S345" s="57">
        <f t="shared" si="93"/>
        <v>3.1318762625083063E-3</v>
      </c>
      <c r="T345" s="12">
        <f t="shared" si="76"/>
        <v>84.623613300285598</v>
      </c>
    </row>
    <row r="346" spans="1:20">
      <c r="A346" s="57">
        <f t="shared" si="77"/>
        <v>19.752935920379397</v>
      </c>
      <c r="B346" s="12">
        <f t="shared" si="94"/>
        <v>3.1437773923058381</v>
      </c>
      <c r="C346" s="57" t="str">
        <f t="shared" si="78"/>
        <v>-21.7635497362356-16964.1893148529i</v>
      </c>
      <c r="D346" s="57" t="str">
        <f t="shared" si="79"/>
        <v>3.47812499993506-5062.53858666609i</v>
      </c>
      <c r="E346" s="57" t="str">
        <f t="shared" si="80"/>
        <v>162.469505217028-0.0132484433025297i</v>
      </c>
      <c r="F346" s="57" t="str">
        <f t="shared" si="81"/>
        <v>2.90990990989945-47508.8079225344i</v>
      </c>
      <c r="G346" s="57" t="str">
        <f t="shared" si="82"/>
        <v>0.999999999996404-0.0000018962818483496i</v>
      </c>
      <c r="H346" s="57" t="str">
        <f t="shared" si="83"/>
        <v>72.7273069294447+0.129067034286834i</v>
      </c>
      <c r="I346" s="57" t="str">
        <f t="shared" si="84"/>
        <v>17.895139164561-9747.22728318805i</v>
      </c>
      <c r="K346" s="57" t="str">
        <f t="shared" si="85"/>
        <v>0.164999402745375-0.000311584925524543i</v>
      </c>
      <c r="L346" s="57" t="str">
        <f t="shared" si="86"/>
        <v>0.00025-336.604958220563i</v>
      </c>
      <c r="M346" s="57" t="str">
        <f t="shared" si="87"/>
        <v>0.0045-118.007892112757i</v>
      </c>
      <c r="N346" s="57">
        <f t="shared" si="88"/>
        <v>89.926494638803007</v>
      </c>
      <c r="O346" s="57">
        <f t="shared" si="89"/>
        <v>84.590669355885751</v>
      </c>
      <c r="P346" s="374">
        <f t="shared" si="90"/>
        <v>84.590669355885751</v>
      </c>
      <c r="Q346" s="374">
        <f t="shared" si="91"/>
        <v>-90.073505361196993</v>
      </c>
      <c r="R346" s="12">
        <f t="shared" si="92"/>
        <v>89.926494638803007</v>
      </c>
      <c r="S346" s="57">
        <f t="shared" si="93"/>
        <v>3.1437773923058379E-3</v>
      </c>
      <c r="T346" s="12">
        <f t="shared" si="76"/>
        <v>84.590669355885751</v>
      </c>
    </row>
    <row r="347" spans="1:20">
      <c r="A347" s="57">
        <f t="shared" si="77"/>
        <v>19.827997076876837</v>
      </c>
      <c r="B347" s="12">
        <f t="shared" si="94"/>
        <v>3.1557237463966001</v>
      </c>
      <c r="C347" s="57" t="str">
        <f t="shared" si="78"/>
        <v>-21.7635490531056-16899.9690948005i</v>
      </c>
      <c r="D347" s="57" t="str">
        <f t="shared" si="79"/>
        <v>3.47812499993457-5043.37376646796i</v>
      </c>
      <c r="E347" s="57" t="str">
        <f t="shared" si="80"/>
        <v>162.469504975311-0.0132987868677194i</v>
      </c>
      <c r="F347" s="57" t="str">
        <f t="shared" si="81"/>
        <v>2.90990990989937-47328.9578826225i</v>
      </c>
      <c r="G347" s="57" t="str">
        <f t="shared" si="82"/>
        <v>0.999999999996377-1.90348771937328E-06i</v>
      </c>
      <c r="H347" s="57" t="str">
        <f t="shared" si="83"/>
        <v>72.7273071898753+0.129557489194737i</v>
      </c>
      <c r="I347" s="57" t="str">
        <f t="shared" si="84"/>
        <v>17.8951391904285-9710.32806339226i</v>
      </c>
      <c r="K347" s="57" t="str">
        <f t="shared" si="85"/>
        <v>0.164999398197632-0.000312768939490529i</v>
      </c>
      <c r="L347" s="57" t="str">
        <f t="shared" si="86"/>
        <v>0.00025-335.330701554655i</v>
      </c>
      <c r="M347" s="57" t="str">
        <f t="shared" si="87"/>
        <v>0.0045-117.561159705875i</v>
      </c>
      <c r="N347" s="57">
        <f t="shared" si="88"/>
        <v>89.926215319586788</v>
      </c>
      <c r="O347" s="57">
        <f t="shared" si="89"/>
        <v>84.557725410591416</v>
      </c>
      <c r="P347" s="374">
        <f t="shared" si="90"/>
        <v>84.557725410591416</v>
      </c>
      <c r="Q347" s="374">
        <f t="shared" si="91"/>
        <v>-90.073784680413212</v>
      </c>
      <c r="R347" s="12">
        <f t="shared" si="92"/>
        <v>89.926215319586788</v>
      </c>
      <c r="S347" s="57">
        <f t="shared" si="93"/>
        <v>3.1557237463965999E-3</v>
      </c>
      <c r="T347" s="12">
        <f t="shared" si="76"/>
        <v>84.557725410591416</v>
      </c>
    </row>
    <row r="348" spans="1:20">
      <c r="A348" s="57">
        <f t="shared" si="77"/>
        <v>19.903343465768966</v>
      </c>
      <c r="B348" s="12">
        <f t="shared" si="94"/>
        <v>3.1677154966329071</v>
      </c>
      <c r="C348" s="57" t="str">
        <f t="shared" si="78"/>
        <v>-21.7635483647736-16835.9919864771i</v>
      </c>
      <c r="D348" s="57" t="str">
        <f t="shared" si="79"/>
        <v>3.47812499993406-5024.28149689461i</v>
      </c>
      <c r="E348" s="57" t="str">
        <f t="shared" si="80"/>
        <v>162.469504731752-0.0133493217325102i</v>
      </c>
      <c r="F348" s="57" t="str">
        <f t="shared" si="81"/>
        <v>2.90990990989928-47149.788685659i</v>
      </c>
      <c r="G348" s="57" t="str">
        <f t="shared" si="82"/>
        <v>0.999999999996349-1.91072097270684E-06i</v>
      </c>
      <c r="H348" s="57" t="str">
        <f t="shared" si="83"/>
        <v>72.7273074522889+0.130049807833322i</v>
      </c>
      <c r="I348" s="57" t="str">
        <f t="shared" si="84"/>
        <v>17.8951392164928-9673.56852992561i</v>
      </c>
      <c r="K348" s="57" t="str">
        <f t="shared" si="85"/>
        <v>0.164999393615261-0.000313957452609448i</v>
      </c>
      <c r="L348" s="57" t="str">
        <f t="shared" si="86"/>
        <v>0.00025-334.061268733469i</v>
      </c>
      <c r="M348" s="57" t="str">
        <f t="shared" si="87"/>
        <v>0.0045-117.116118455743i</v>
      </c>
      <c r="N348" s="57">
        <f t="shared" si="88"/>
        <v>89.925934938970784</v>
      </c>
      <c r="O348" s="57">
        <f t="shared" si="89"/>
        <v>84.524781464395659</v>
      </c>
      <c r="P348" s="374">
        <f t="shared" si="90"/>
        <v>84.524781464395659</v>
      </c>
      <c r="Q348" s="374">
        <f t="shared" si="91"/>
        <v>-90.074065061029216</v>
      </c>
      <c r="R348" s="12">
        <f t="shared" si="92"/>
        <v>89.925934938970784</v>
      </c>
      <c r="S348" s="57">
        <f t="shared" si="93"/>
        <v>3.1677154966329069E-3</v>
      </c>
      <c r="T348" s="12">
        <f t="shared" si="76"/>
        <v>84.524781464395659</v>
      </c>
    </row>
    <row r="349" spans="1:20">
      <c r="A349" s="57">
        <f t="shared" si="77"/>
        <v>19.978976170938889</v>
      </c>
      <c r="B349" s="12">
        <f t="shared" si="94"/>
        <v>3.179752815520112</v>
      </c>
      <c r="C349" s="57" t="str">
        <f t="shared" si="78"/>
        <v>-21.7635476712011-16772.2570695509i</v>
      </c>
      <c r="D349" s="57" t="str">
        <f t="shared" si="79"/>
        <v>3.47812499993356-5005.26150329739i</v>
      </c>
      <c r="E349" s="57" t="str">
        <f t="shared" si="80"/>
        <v>162.46950448634-0.0134000486237795i</v>
      </c>
      <c r="F349" s="57" t="str">
        <f t="shared" si="81"/>
        <v>2.9099099098992-46971.2977542353i</v>
      </c>
      <c r="G349" s="57" t="str">
        <f t="shared" si="82"/>
        <v>0.999999999996321-1.91798171240307E-06i</v>
      </c>
      <c r="H349" s="57" t="str">
        <f t="shared" si="83"/>
        <v>72.7273077167006+0.130543997284791i</v>
      </c>
      <c r="I349" s="57" t="str">
        <f t="shared" si="84"/>
        <v>17.8951392427559-9636.94815398995i</v>
      </c>
      <c r="K349" s="57" t="str">
        <f t="shared" si="85"/>
        <v>0.164999388997998-0.000315150481976933i</v>
      </c>
      <c r="L349" s="57" t="str">
        <f t="shared" si="86"/>
        <v>0.00025-332.796641495784i</v>
      </c>
      <c r="M349" s="57" t="str">
        <f t="shared" si="87"/>
        <v>0.0045-116.672761960294i</v>
      </c>
      <c r="N349" s="57">
        <f t="shared" si="88"/>
        <v>89.925653492921839</v>
      </c>
      <c r="O349" s="57">
        <f t="shared" si="89"/>
        <v>84.491837517291785</v>
      </c>
      <c r="P349" s="374">
        <f t="shared" si="90"/>
        <v>84.491837517291785</v>
      </c>
      <c r="Q349" s="374">
        <f t="shared" si="91"/>
        <v>-90.074346507078161</v>
      </c>
      <c r="R349" s="12">
        <f t="shared" si="92"/>
        <v>89.925653492921839</v>
      </c>
      <c r="S349" s="57">
        <f t="shared" si="93"/>
        <v>3.179752815520112E-3</v>
      </c>
      <c r="T349" s="12">
        <f t="shared" si="76"/>
        <v>84.491837517291785</v>
      </c>
    </row>
    <row r="350" spans="1:20">
      <c r="A350" s="57">
        <f t="shared" si="77"/>
        <v>20.054896280388459</v>
      </c>
      <c r="B350" s="12">
        <f t="shared" si="94"/>
        <v>3.1918358762190886</v>
      </c>
      <c r="C350" s="57" t="str">
        <f t="shared" si="78"/>
        <v>-21.7635469723471-16708.7634271734i</v>
      </c>
      <c r="D350" s="57" t="str">
        <f t="shared" si="79"/>
        <v>3.47812499993305-4986.31351206728i</v>
      </c>
      <c r="E350" s="57" t="str">
        <f t="shared" si="80"/>
        <v>162.469504239058-0.0134509682711539i</v>
      </c>
      <c r="F350" s="57" t="str">
        <f t="shared" si="81"/>
        <v>2.90990990989911-46793.4825206991i</v>
      </c>
      <c r="G350" s="57" t="str">
        <f t="shared" si="82"/>
        <v>0.999999999996293-1.92527004291015E-06i</v>
      </c>
      <c r="H350" s="57" t="str">
        <f t="shared" si="83"/>
        <v>72.7273079831253+0.131040064658253i</v>
      </c>
      <c r="I350" s="57" t="str">
        <f t="shared" si="84"/>
        <v>17.8951392692187-9600.46640878878i</v>
      </c>
      <c r="K350" s="57" t="str">
        <f t="shared" si="85"/>
        <v>0.164999384345578-0.000316348044753569i</v>
      </c>
      <c r="L350" s="57" t="str">
        <f t="shared" si="86"/>
        <v>0.00025-331.536801649517i</v>
      </c>
      <c r="M350" s="57" t="str">
        <f t="shared" si="87"/>
        <v>0.0045-116.231083841695i</v>
      </c>
      <c r="N350" s="57">
        <f t="shared" si="88"/>
        <v>89.925370977391424</v>
      </c>
      <c r="O350" s="57">
        <f t="shared" si="89"/>
        <v>84.458893569272732</v>
      </c>
      <c r="P350" s="374">
        <f t="shared" si="90"/>
        <v>84.458893569272732</v>
      </c>
      <c r="Q350" s="374">
        <f t="shared" si="91"/>
        <v>-90.074629022608576</v>
      </c>
      <c r="R350" s="12">
        <f t="shared" si="92"/>
        <v>89.925370977391424</v>
      </c>
      <c r="S350" s="57">
        <f t="shared" si="93"/>
        <v>3.1918358762190887E-3</v>
      </c>
      <c r="T350" s="12">
        <f t="shared" si="76"/>
        <v>84.458893569272732</v>
      </c>
    </row>
    <row r="351" spans="1:20">
      <c r="A351" s="57">
        <f t="shared" si="77"/>
        <v>20.131104886253937</v>
      </c>
      <c r="B351" s="12">
        <f t="shared" si="94"/>
        <v>3.2039648525487214</v>
      </c>
      <c r="C351" s="57" t="str">
        <f t="shared" si="78"/>
        <v>-21.7635462681721-16645.5101459674i</v>
      </c>
      <c r="D351" s="57" t="str">
        <f t="shared" si="79"/>
        <v>3.47812499993256-4967.43725063108i</v>
      </c>
      <c r="E351" s="57" t="str">
        <f t="shared" si="80"/>
        <v>162.469503989894-0.0135020814070407i</v>
      </c>
      <c r="F351" s="57" t="str">
        <f t="shared" si="81"/>
        <v>2.90990990989905-46616.3404271189i</v>
      </c>
      <c r="G351" s="57" t="str">
        <f t="shared" si="82"/>
        <v>0.999999999996265-1.93258606907316E-06i</v>
      </c>
      <c r="H351" s="57" t="str">
        <f t="shared" si="83"/>
        <v>72.7273082515791+0.13153801708984i</v>
      </c>
      <c r="I351" s="57" t="str">
        <f t="shared" si="84"/>
        <v>17.8951392958835-9564.12276952011i</v>
      </c>
      <c r="K351" s="57" t="str">
        <f t="shared" si="85"/>
        <v>0.164999379657732-0.000317550158165139i</v>
      </c>
      <c r="L351" s="57" t="str">
        <f t="shared" si="86"/>
        <v>0.00025-330.281731071445i</v>
      </c>
      <c r="M351" s="57" t="str">
        <f t="shared" si="87"/>
        <v>0.0045-115.791077746259i</v>
      </c>
      <c r="N351" s="57">
        <f t="shared" si="88"/>
        <v>89.925087388315674</v>
      </c>
      <c r="O351" s="57">
        <f t="shared" si="89"/>
        <v>84.425949620331579</v>
      </c>
      <c r="P351" s="374">
        <f t="shared" si="90"/>
        <v>84.425949620331579</v>
      </c>
      <c r="Q351" s="374">
        <f t="shared" si="91"/>
        <v>-90.074912611684326</v>
      </c>
      <c r="R351" s="12">
        <f t="shared" si="92"/>
        <v>89.925087388315674</v>
      </c>
      <c r="S351" s="57">
        <f t="shared" si="93"/>
        <v>3.2039648525487214E-3</v>
      </c>
      <c r="T351" s="12">
        <f t="shared" si="76"/>
        <v>84.425949620331579</v>
      </c>
    </row>
    <row r="352" spans="1:20">
      <c r="A352" s="57">
        <f t="shared" si="77"/>
        <v>20.207603084821702</v>
      </c>
      <c r="B352" s="12">
        <f t="shared" si="94"/>
        <v>3.2161399189884068</v>
      </c>
      <c r="C352" s="57" t="str">
        <f t="shared" si="78"/>
        <v>-21.7635455586351-16582.4963160132i</v>
      </c>
      <c r="D352" s="57" t="str">
        <f t="shared" si="79"/>
        <v>3.47812499993204-4948.6324474474i</v>
      </c>
      <c r="E352" s="57" t="str">
        <f t="shared" si="80"/>
        <v>162.469503738833-0.0135533887666248i</v>
      </c>
      <c r="F352" s="57" t="str">
        <f t="shared" si="81"/>
        <v>2.90990990989896-46439.8689252457i</v>
      </c>
      <c r="G352" s="57" t="str">
        <f t="shared" si="82"/>
        <v>0.999999999996237-1.93992989613558E-06i</v>
      </c>
      <c r="H352" s="57" t="str">
        <f t="shared" si="83"/>
        <v>72.727308522077+0.132037861742791i</v>
      </c>
      <c r="I352" s="57" t="str">
        <f t="shared" si="84"/>
        <v>17.8951393227508-9527.91671336833i</v>
      </c>
      <c r="K352" s="57" t="str">
        <f t="shared" si="85"/>
        <v>0.164999374934191-0.000318756839502866i</v>
      </c>
      <c r="L352" s="57" t="str">
        <f t="shared" si="86"/>
        <v>0.00025-329.031411706959i</v>
      </c>
      <c r="M352" s="57" t="str">
        <f t="shared" si="87"/>
        <v>0.0045-115.352737344351i</v>
      </c>
      <c r="N352" s="57">
        <f t="shared" si="88"/>
        <v>89.924802721615308</v>
      </c>
      <c r="O352" s="57">
        <f t="shared" si="89"/>
        <v>84.393005670461349</v>
      </c>
      <c r="P352" s="374">
        <f t="shared" si="90"/>
        <v>84.393005670461349</v>
      </c>
      <c r="Q352" s="374">
        <f t="shared" si="91"/>
        <v>-90.075197278384692</v>
      </c>
      <c r="R352" s="12">
        <f t="shared" si="92"/>
        <v>89.924802721615308</v>
      </c>
      <c r="S352" s="57">
        <f t="shared" si="93"/>
        <v>3.2161399189884069E-3</v>
      </c>
      <c r="T352" s="12">
        <f t="shared" si="76"/>
        <v>84.393005670461349</v>
      </c>
    </row>
    <row r="353" spans="1:20">
      <c r="A353" s="57">
        <f t="shared" si="77"/>
        <v>20.284391976544025</v>
      </c>
      <c r="B353" s="12">
        <f t="shared" si="94"/>
        <v>3.228361250680563</v>
      </c>
      <c r="C353" s="57" t="str">
        <f t="shared" si="78"/>
        <v>-21.7635448436947-16519.7210308355i</v>
      </c>
      <c r="D353" s="57" t="str">
        <f t="shared" si="79"/>
        <v>3.47812499993152-4929.89883200286i</v>
      </c>
      <c r="E353" s="57" t="str">
        <f t="shared" si="80"/>
        <v>162.469503485858-0.0136048910878801i</v>
      </c>
      <c r="F353" s="57" t="str">
        <f t="shared" si="81"/>
        <v>2.90990990989888-46264.0654764781i</v>
      </c>
      <c r="G353" s="57" t="str">
        <f t="shared" si="82"/>
        <v>0.999999999996208-1.94730162974085E-06i</v>
      </c>
      <c r="H353" s="57" t="str">
        <f t="shared" si="83"/>
        <v>72.7273087946342+0.132539605807574i</v>
      </c>
      <c r="I353" s="57" t="str">
        <f t="shared" si="84"/>
        <v>17.8951393498226-9491.8477194972i</v>
      </c>
      <c r="K353" s="57" t="str">
        <f t="shared" si="85"/>
        <v>0.164999370174684-0.000319968106123674i</v>
      </c>
      <c r="L353" s="57" t="str">
        <f t="shared" si="86"/>
        <v>0.00025-327.785825569793i</v>
      </c>
      <c r="M353" s="57" t="str">
        <f t="shared" si="87"/>
        <v>0.0045-114.916056330296i</v>
      </c>
      <c r="N353" s="57">
        <f t="shared" si="88"/>
        <v>89.92451697319548</v>
      </c>
      <c r="O353" s="57">
        <f t="shared" si="89"/>
        <v>84.360061719654865</v>
      </c>
      <c r="P353" s="374">
        <f t="shared" si="90"/>
        <v>84.360061719654865</v>
      </c>
      <c r="Q353" s="374">
        <f t="shared" si="91"/>
        <v>-90.07548302680452</v>
      </c>
      <c r="R353" s="12">
        <f t="shared" si="92"/>
        <v>89.92451697319548</v>
      </c>
      <c r="S353" s="57">
        <f t="shared" si="93"/>
        <v>3.228361250680563E-3</v>
      </c>
      <c r="T353" s="12">
        <f t="shared" si="76"/>
        <v>84.360061719654865</v>
      </c>
    </row>
    <row r="354" spans="1:20">
      <c r="A354" s="57">
        <f t="shared" si="77"/>
        <v>20.361472666054894</v>
      </c>
      <c r="B354" s="12">
        <f t="shared" si="94"/>
        <v>3.2406290234331494</v>
      </c>
      <c r="C354" s="57" t="str">
        <f t="shared" si="78"/>
        <v>-21.7635441233114-16457.1833873911i</v>
      </c>
      <c r="D354" s="57" t="str">
        <f t="shared" si="79"/>
        <v>3.478124999931-4911.2361348081i</v>
      </c>
      <c r="E354" s="57" t="str">
        <f t="shared" si="80"/>
        <v>162.46950323096-0.0136565891115956i</v>
      </c>
      <c r="F354" s="57" t="str">
        <f t="shared" si="81"/>
        <v>2.90990990989879-46088.9275518243i</v>
      </c>
      <c r="G354" s="57" t="str">
        <f t="shared" si="82"/>
        <v>0.999999999996179-0.0000019547013759338i</v>
      </c>
      <c r="H354" s="57" t="str">
        <f t="shared" si="83"/>
        <v>72.7273090692673+0.133043256501983i</v>
      </c>
      <c r="I354" s="57" t="str">
        <f t="shared" si="84"/>
        <v>17.895139377101-9455.91526904222i</v>
      </c>
      <c r="K354" s="57" t="str">
        <f t="shared" si="85"/>
        <v>0.164999365378935-0.000321183975450428i</v>
      </c>
      <c r="L354" s="57" t="str">
        <f t="shared" si="86"/>
        <v>0.00025-326.544954741774i</v>
      </c>
      <c r="M354" s="57" t="str">
        <f t="shared" si="87"/>
        <v>0.0045-114.481028422291i</v>
      </c>
      <c r="N354" s="57">
        <f t="shared" si="88"/>
        <v>89.924230138945831</v>
      </c>
      <c r="O354" s="57">
        <f t="shared" si="89"/>
        <v>84.327117767905122</v>
      </c>
      <c r="P354" s="374">
        <f t="shared" si="90"/>
        <v>84.327117767905122</v>
      </c>
      <c r="Q354" s="374">
        <f t="shared" si="91"/>
        <v>-90.075769861054169</v>
      </c>
      <c r="R354" s="12">
        <f t="shared" si="92"/>
        <v>89.924230138945831</v>
      </c>
      <c r="S354" s="57">
        <f t="shared" si="93"/>
        <v>3.2406290234331496E-3</v>
      </c>
      <c r="T354" s="12">
        <f t="shared" si="76"/>
        <v>84.327117767905122</v>
      </c>
    </row>
    <row r="355" spans="1:20">
      <c r="A355" s="57">
        <f t="shared" si="77"/>
        <v>20.438846262185905</v>
      </c>
      <c r="B355" s="12">
        <f t="shared" si="94"/>
        <v>3.2529434137221953</v>
      </c>
      <c r="C355" s="57" t="str">
        <f t="shared" si="78"/>
        <v>-21.7635433974426-16394.8824860548i</v>
      </c>
      <c r="D355" s="57" t="str">
        <f t="shared" si="79"/>
        <v>3.47812499993048-4892.64408739397i</v>
      </c>
      <c r="E355" s="57" t="str">
        <f t="shared" si="80"/>
        <v>162.469502974119-0.0137084835813647i</v>
      </c>
      <c r="F355" s="57" t="str">
        <f t="shared" si="81"/>
        <v>2.90990990989871-45914.4526318665i</v>
      </c>
      <c r="G355" s="57" t="str">
        <f t="shared" si="82"/>
        <v>0.99999999999615-0.0000019621292411623i</v>
      </c>
      <c r="H355" s="57" t="str">
        <f t="shared" si="83"/>
        <v>72.7273093459913+0.133548821071231i</v>
      </c>
      <c r="I355" s="57" t="str">
        <f t="shared" si="84"/>
        <v>17.895139404587-9420.11884510292i</v>
      </c>
      <c r="K355" s="57" t="str">
        <f t="shared" si="85"/>
        <v>0.16499936054667-0.000322404464972181i</v>
      </c>
      <c r="L355" s="57" t="str">
        <f t="shared" si="86"/>
        <v>0.00025-325.308781372558i</v>
      </c>
      <c r="M355" s="57" t="str">
        <f t="shared" si="87"/>
        <v>0.0045-114.047647362314i</v>
      </c>
      <c r="N355" s="57">
        <f t="shared" si="88"/>
        <v>89.923942214740364</v>
      </c>
      <c r="O355" s="57">
        <f t="shared" si="89"/>
        <v>84.294173815204886</v>
      </c>
      <c r="P355" s="374">
        <f t="shared" si="90"/>
        <v>84.294173815204886</v>
      </c>
      <c r="Q355" s="374">
        <f t="shared" si="91"/>
        <v>-90.076057785259636</v>
      </c>
      <c r="R355" s="12">
        <f t="shared" si="92"/>
        <v>89.923942214740364</v>
      </c>
      <c r="S355" s="57">
        <f t="shared" si="93"/>
        <v>3.2529434137221953E-3</v>
      </c>
      <c r="T355" s="12">
        <f t="shared" si="76"/>
        <v>84.294173815204886</v>
      </c>
    </row>
    <row r="356" spans="1:20">
      <c r="A356" s="57">
        <f t="shared" si="77"/>
        <v>20.516513877982213</v>
      </c>
      <c r="B356" s="12">
        <f t="shared" si="94"/>
        <v>3.2653045986943399</v>
      </c>
      <c r="C356" s="57" t="str">
        <f t="shared" si="78"/>
        <v>-21.7635426660466-16332.8174306073i</v>
      </c>
      <c r="D356" s="57" t="str">
        <f t="shared" si="79"/>
        <v>3.47812499992994-4874.12242230761i</v>
      </c>
      <c r="E356" s="57" t="str">
        <f t="shared" si="80"/>
        <v>162.469502715323-0.013760575243609i</v>
      </c>
      <c r="F356" s="57" t="str">
        <f t="shared" si="81"/>
        <v>2.90990990989862-45740.6382067244i</v>
      </c>
      <c r="G356" s="57" t="str">
        <f t="shared" si="82"/>
        <v>0.999999999996121-1.96958533227865E-06i</v>
      </c>
      <c r="H356" s="57" t="str">
        <f t="shared" si="83"/>
        <v>72.7273096248221+0.134056306788066i</v>
      </c>
      <c r="I356" s="57" t="str">
        <f t="shared" si="84"/>
        <v>17.895139432282-9384.45793273574i</v>
      </c>
      <c r="K356" s="57" t="str">
        <f t="shared" si="85"/>
        <v>0.164999355677611-0.000323629592244431i</v>
      </c>
      <c r="L356" s="57" t="str">
        <f t="shared" si="86"/>
        <v>0.00025-324.077287679377i</v>
      </c>
      <c r="M356" s="57" t="str">
        <f t="shared" si="87"/>
        <v>0.0045-113.615906916033i</v>
      </c>
      <c r="N356" s="57">
        <f t="shared" si="88"/>
        <v>89.9236531964374</v>
      </c>
      <c r="O356" s="57">
        <f t="shared" si="89"/>
        <v>84.261229861546937</v>
      </c>
      <c r="P356" s="374">
        <f t="shared" si="90"/>
        <v>84.261229861546937</v>
      </c>
      <c r="Q356" s="374">
        <f t="shared" si="91"/>
        <v>-90.0763468035626</v>
      </c>
      <c r="R356" s="12">
        <f t="shared" si="92"/>
        <v>89.9236531964374</v>
      </c>
      <c r="S356" s="57">
        <f t="shared" si="93"/>
        <v>3.2653045986943399E-3</v>
      </c>
      <c r="T356" s="12">
        <f t="shared" si="76"/>
        <v>84.261229861546937</v>
      </c>
    </row>
    <row r="357" spans="1:20">
      <c r="A357" s="57">
        <f t="shared" si="77"/>
        <v>20.594476630718543</v>
      </c>
      <c r="B357" s="12">
        <f t="shared" si="94"/>
        <v>3.2777127561693784</v>
      </c>
      <c r="C357" s="57" t="str">
        <f t="shared" si="78"/>
        <v>-21.7635419290813-16270.9873282217i</v>
      </c>
      <c r="D357" s="57" t="str">
        <f t="shared" si="79"/>
        <v>3.47812499992942-4855.67087310866i</v>
      </c>
      <c r="E357" s="57" t="str">
        <f t="shared" si="80"/>
        <v>162.469502454556-0.0138128648475846i</v>
      </c>
      <c r="F357" s="57" t="str">
        <f t="shared" si="81"/>
        <v>2.90990990989854-45567.4817760193i</v>
      </c>
      <c r="G357" s="57" t="str">
        <f t="shared" si="82"/>
        <v>0.999999999996091-1.97706975654125E-06i</v>
      </c>
      <c r="H357" s="57" t="str">
        <f t="shared" si="83"/>
        <v>72.7273099057766+0.134565720952878i</v>
      </c>
      <c r="I357" s="57" t="str">
        <f t="shared" si="84"/>
        <v>17.8951394601881-9348.93201894661i</v>
      </c>
      <c r="K357" s="57" t="str">
        <f t="shared" si="85"/>
        <v>0.164999350771476-0.000324859374889377i</v>
      </c>
      <c r="L357" s="57" t="str">
        <f t="shared" si="86"/>
        <v>0.00025-322.850455946779i</v>
      </c>
      <c r="M357" s="57" t="str">
        <f t="shared" si="87"/>
        <v>0.0045-113.185800872717i</v>
      </c>
      <c r="N357" s="57">
        <f t="shared" si="88"/>
        <v>89.92336307987955</v>
      </c>
      <c r="O357" s="57">
        <f t="shared" si="89"/>
        <v>84.228285906923873</v>
      </c>
      <c r="P357" s="374">
        <f t="shared" si="90"/>
        <v>84.228285906923873</v>
      </c>
      <c r="Q357" s="374">
        <f t="shared" si="91"/>
        <v>-90.07663692012045</v>
      </c>
      <c r="R357" s="12">
        <f t="shared" si="92"/>
        <v>89.92336307987955</v>
      </c>
      <c r="S357" s="57">
        <f t="shared" si="93"/>
        <v>3.2777127561693783E-3</v>
      </c>
      <c r="T357" s="12">
        <f t="shared" si="76"/>
        <v>84.228285906923873</v>
      </c>
    </row>
    <row r="358" spans="1:20">
      <c r="A358" s="57">
        <f t="shared" si="77"/>
        <v>20.672735641915274</v>
      </c>
      <c r="B358" s="12">
        <f t="shared" si="94"/>
        <v>3.2901680646428222</v>
      </c>
      <c r="C358" s="57" t="str">
        <f t="shared" si="78"/>
        <v>-21.7635411865049-16209.3912894515i</v>
      </c>
      <c r="D358" s="57" t="str">
        <f t="shared" si="79"/>
        <v>3.47812499992887-4837.28917436537i</v>
      </c>
      <c r="E358" s="57" t="str">
        <f t="shared" si="80"/>
        <v>162.469502191804-0.0138653531453974i</v>
      </c>
      <c r="F358" s="57" t="str">
        <f t="shared" si="81"/>
        <v>2.90990990989844-45394.9808488373i</v>
      </c>
      <c r="G358" s="57" t="str">
        <f t="shared" si="82"/>
        <v>0.999999999996061-1.98458262161605E-06i</v>
      </c>
      <c r="H358" s="57" t="str">
        <f t="shared" si="83"/>
        <v>72.7273101888703+0.135077070893795i</v>
      </c>
      <c r="I358" s="57" t="str">
        <f t="shared" si="84"/>
        <v>17.8951394883067-9313.54059268314i</v>
      </c>
      <c r="K358" s="57" t="str">
        <f t="shared" si="85"/>
        <v>0.164999345827984-0.000326093830596167i</v>
      </c>
      <c r="L358" s="57" t="str">
        <f t="shared" si="86"/>
        <v>0.00025-321.628268526378i</v>
      </c>
      <c r="M358" s="57" t="str">
        <f t="shared" si="87"/>
        <v>0.0045-112.757323045145i</v>
      </c>
      <c r="N358" s="57">
        <f t="shared" si="88"/>
        <v>89.923071860893586</v>
      </c>
      <c r="O358" s="57">
        <f t="shared" si="89"/>
        <v>84.195341951328473</v>
      </c>
      <c r="P358" s="374">
        <f t="shared" si="90"/>
        <v>84.195341951328473</v>
      </c>
      <c r="Q358" s="374">
        <f t="shared" si="91"/>
        <v>-90.076928139106414</v>
      </c>
      <c r="R358" s="12">
        <f t="shared" si="92"/>
        <v>89.923071860893586</v>
      </c>
      <c r="S358" s="57">
        <f t="shared" si="93"/>
        <v>3.2901680646428223E-3</v>
      </c>
      <c r="T358" s="12">
        <f t="shared" si="76"/>
        <v>84.195341951328473</v>
      </c>
    </row>
    <row r="359" spans="1:20">
      <c r="A359" s="57">
        <f t="shared" si="77"/>
        <v>20.751292037354553</v>
      </c>
      <c r="B359" s="12">
        <f t="shared" si="94"/>
        <v>3.3026707032884648</v>
      </c>
      <c r="C359" s="57" t="str">
        <f t="shared" si="78"/>
        <v>-21.7635404382739-16148.0284282169i</v>
      </c>
      <c r="D359" s="57" t="str">
        <f t="shared" si="79"/>
        <v>3.47812499992832-4818.97706165086i</v>
      </c>
      <c r="E359" s="57" t="str">
        <f t="shared" si="80"/>
        <v>162.469501927051-0.0139180408920068i</v>
      </c>
      <c r="F359" s="57" t="str">
        <f t="shared" si="81"/>
        <v>2.90990990989835-45223.1329436952i</v>
      </c>
      <c r="G359" s="57" t="str">
        <f t="shared" si="82"/>
        <v>0.999999999996031-1.99212403557813E-06i</v>
      </c>
      <c r="H359" s="57" t="str">
        <f t="shared" si="83"/>
        <v>72.7273104741193+0.135590363966788i</v>
      </c>
      <c r="I359" s="57" t="str">
        <f t="shared" si="84"/>
        <v>17.8951395166392-9278.28314482789i</v>
      </c>
      <c r="K359" s="57" t="str">
        <f t="shared" si="85"/>
        <v>0.164999340846851-0.000327332977121147i</v>
      </c>
      <c r="L359" s="57" t="str">
        <f t="shared" si="86"/>
        <v>0.00025-320.4107078366i</v>
      </c>
      <c r="M359" s="57" t="str">
        <f t="shared" si="87"/>
        <v>0.0045-112.330467269521i</v>
      </c>
      <c r="N359" s="57">
        <f t="shared" si="88"/>
        <v>89.922779535290502</v>
      </c>
      <c r="O359" s="57">
        <f t="shared" si="89"/>
        <v>84.162397994753292</v>
      </c>
      <c r="P359" s="374">
        <f t="shared" si="90"/>
        <v>84.162397994753292</v>
      </c>
      <c r="Q359" s="374">
        <f t="shared" si="91"/>
        <v>-90.077220464709498</v>
      </c>
      <c r="R359" s="12">
        <f t="shared" si="92"/>
        <v>89.922779535290502</v>
      </c>
      <c r="S359" s="57">
        <f t="shared" si="93"/>
        <v>3.302670703288465E-3</v>
      </c>
      <c r="T359" s="12">
        <f t="shared" si="76"/>
        <v>84.162397994753292</v>
      </c>
    </row>
    <row r="360" spans="1:20">
      <c r="A360" s="57">
        <f t="shared" si="77"/>
        <v>20.830146947096502</v>
      </c>
      <c r="B360" s="12">
        <f t="shared" si="94"/>
        <v>3.3152208519609609</v>
      </c>
      <c r="C360" s="57" t="str">
        <f t="shared" si="78"/>
        <v>-21.7635396843457-16086.8978617925i</v>
      </c>
      <c r="D360" s="57" t="str">
        <f t="shared" si="79"/>
        <v>3.47812499992779-4800.73427153924i</v>
      </c>
      <c r="E360" s="57" t="str">
        <f t="shared" si="80"/>
        <v>162.469501660282-0.0139709288452393i</v>
      </c>
      <c r="F360" s="57" t="str">
        <f t="shared" si="81"/>
        <v>2.90990990989827-45051.9355885032i</v>
      </c>
      <c r="G360" s="57" t="str">
        <f t="shared" si="82"/>
        <v>0.999999999996001-1.99969410691326E-06i</v>
      </c>
      <c r="H360" s="57" t="str">
        <f t="shared" si="83"/>
        <v>72.7273107615407+0.13610560755579i</v>
      </c>
      <c r="I360" s="57" t="str">
        <f t="shared" si="84"/>
        <v>17.8951395451876-9243.15916819071i</v>
      </c>
      <c r="K360" s="57" t="str">
        <f t="shared" si="85"/>
        <v>0.164999335827789-0.000328576832288133i</v>
      </c>
      <c r="L360" s="57" t="str">
        <f t="shared" si="86"/>
        <v>0.00025-319.197756362423i</v>
      </c>
      <c r="M360" s="57" t="str">
        <f t="shared" si="87"/>
        <v>0.0045-111.905227405381i</v>
      </c>
      <c r="N360" s="57">
        <f t="shared" si="88"/>
        <v>89.922486098865292</v>
      </c>
      <c r="O360" s="57">
        <f t="shared" si="89"/>
        <v>84.12945403719084</v>
      </c>
      <c r="P360" s="374">
        <f t="shared" si="90"/>
        <v>84.12945403719084</v>
      </c>
      <c r="Q360" s="374">
        <f t="shared" si="91"/>
        <v>-90.077513901134708</v>
      </c>
      <c r="R360" s="12">
        <f t="shared" si="92"/>
        <v>89.922486098865292</v>
      </c>
      <c r="S360" s="57">
        <f t="shared" si="93"/>
        <v>3.3152208519609608E-3</v>
      </c>
      <c r="T360" s="12">
        <f t="shared" si="76"/>
        <v>84.12945403719084</v>
      </c>
    </row>
    <row r="361" spans="1:20">
      <c r="A361" s="57">
        <f t="shared" si="77"/>
        <v>20.909301505495467</v>
      </c>
      <c r="B361" s="12">
        <f t="shared" si="94"/>
        <v>3.3278186911984129</v>
      </c>
      <c r="C361" s="57" t="str">
        <f t="shared" si="78"/>
        <v>-21.7635389246769-16025.9987107948i</v>
      </c>
      <c r="D361" s="57" t="str">
        <f t="shared" si="79"/>
        <v>3.47812499992723-4782.56054160182i</v>
      </c>
      <c r="E361" s="57" t="str">
        <f t="shared" si="80"/>
        <v>162.469501391482-0.0140240177658069i</v>
      </c>
      <c r="F361" s="57" t="str">
        <f t="shared" si="81"/>
        <v>2.90990990989818-44881.3863205294i</v>
      </c>
      <c r="G361" s="57" t="str">
        <f t="shared" si="82"/>
        <v>0.999999999995971-2.00729294451948E-06i</v>
      </c>
      <c r="H361" s="57" t="str">
        <f t="shared" si="83"/>
        <v>72.7273110511502+0.136622809072785i</v>
      </c>
      <c r="I361" s="57" t="str">
        <f t="shared" si="84"/>
        <v>17.8951395739532-9208.16815750121i</v>
      </c>
      <c r="K361" s="57" t="str">
        <f t="shared" si="85"/>
        <v>0.164999330770511-0.000329825413988647i</v>
      </c>
      <c r="L361" s="57" t="str">
        <f t="shared" si="86"/>
        <v>0.00025-317.989396655133i</v>
      </c>
      <c r="M361" s="57" t="str">
        <f t="shared" si="87"/>
        <v>0.0045-111.481597335506i</v>
      </c>
      <c r="N361" s="57">
        <f t="shared" si="88"/>
        <v>89.922191547396991</v>
      </c>
      <c r="O361" s="57">
        <f t="shared" si="89"/>
        <v>84.096510078633727</v>
      </c>
      <c r="P361" s="374">
        <f t="shared" si="90"/>
        <v>84.096510078633727</v>
      </c>
      <c r="Q361" s="374">
        <f t="shared" si="91"/>
        <v>-90.077808452603009</v>
      </c>
      <c r="R361" s="12">
        <f t="shared" si="92"/>
        <v>89.922191547396991</v>
      </c>
      <c r="S361" s="57">
        <f t="shared" si="93"/>
        <v>3.3278186911984129E-3</v>
      </c>
      <c r="T361" s="12">
        <f t="shared" si="76"/>
        <v>84.096510078633727</v>
      </c>
    </row>
    <row r="362" spans="1:20">
      <c r="A362" s="57">
        <f t="shared" si="77"/>
        <v>20.988756851216351</v>
      </c>
      <c r="B362" s="12">
        <f t="shared" si="94"/>
        <v>3.340464402224967</v>
      </c>
      <c r="C362" s="57" t="str">
        <f t="shared" si="78"/>
        <v>-21.7635381592235-15965.3300991686i</v>
      </c>
      <c r="D362" s="57" t="str">
        <f t="shared" si="79"/>
        <v>3.47812499992667-4764.45561040342i</v>
      </c>
      <c r="E362" s="57" t="str">
        <f t="shared" si="80"/>
        <v>162.469501120635-0.0140773084172993i</v>
      </c>
      <c r="F362" s="57" t="str">
        <f t="shared" si="81"/>
        <v>2.90990990989809-44711.4826863656i</v>
      </c>
      <c r="G362" s="57" t="str">
        <f t="shared" si="82"/>
        <v>0.99999999999594-2.01492065770859E-06i</v>
      </c>
      <c r="H362" s="57" t="str">
        <f t="shared" si="83"/>
        <v>72.7273113429653+0.13714197595793i</v>
      </c>
      <c r="I362" s="57" t="str">
        <f t="shared" si="84"/>
        <v>17.895139602938-9173.30960940211i</v>
      </c>
      <c r="K362" s="57" t="str">
        <f t="shared" si="85"/>
        <v>0.164999325674724-0.000331078740182191i</v>
      </c>
      <c r="L362" s="57" t="str">
        <f t="shared" si="86"/>
        <v>0.00025-316.785611332071i</v>
      </c>
      <c r="M362" s="57" t="str">
        <f t="shared" si="87"/>
        <v>0.0045-111.059570965836i</v>
      </c>
      <c r="N362" s="57">
        <f t="shared" si="88"/>
        <v>89.921895876648634</v>
      </c>
      <c r="O362" s="57">
        <f t="shared" si="89"/>
        <v>84.06356611907411</v>
      </c>
      <c r="P362" s="374">
        <f t="shared" si="90"/>
        <v>84.06356611907411</v>
      </c>
      <c r="Q362" s="374">
        <f t="shared" si="91"/>
        <v>-90.078104123351366</v>
      </c>
      <c r="R362" s="12">
        <f t="shared" si="92"/>
        <v>89.921895876648634</v>
      </c>
      <c r="S362" s="57">
        <f t="shared" si="93"/>
        <v>3.3404644022249669E-3</v>
      </c>
      <c r="T362" s="12">
        <f t="shared" si="76"/>
        <v>84.06356611907411</v>
      </c>
    </row>
    <row r="363" spans="1:20">
      <c r="A363" s="57">
        <f t="shared" si="77"/>
        <v>21.068514127250975</v>
      </c>
      <c r="B363" s="12">
        <f t="shared" si="94"/>
        <v>3.3531581669534218</v>
      </c>
      <c r="C363" s="57" t="str">
        <f t="shared" si="78"/>
        <v>-21.7635373879421-15904.8911541762i</v>
      </c>
      <c r="D363" s="57" t="str">
        <f t="shared" si="79"/>
        <v>3.47812499992612-4746.41921749853i</v>
      </c>
      <c r="E363" s="57" t="str">
        <f t="shared" si="80"/>
        <v>162.469500847726-0.0141308015662177i</v>
      </c>
      <c r="F363" s="57" t="str">
        <f t="shared" si="81"/>
        <v>2.909909909898-44542.2222418911i</v>
      </c>
      <c r="G363" s="57" t="str">
        <f t="shared" si="82"/>
        <v>0.999999999995909-2.02257735620782E-06i</v>
      </c>
      <c r="H363" s="57" t="str">
        <f t="shared" si="83"/>
        <v>72.7273116370023+0.137663115679652i</v>
      </c>
      <c r="I363" s="57" t="str">
        <f t="shared" si="84"/>
        <v>17.8951396321439-9138.58302244145i</v>
      </c>
      <c r="K363" s="57" t="str">
        <f t="shared" si="85"/>
        <v>0.164999320540136-0.000332336828896498i</v>
      </c>
      <c r="L363" s="57" t="str">
        <f t="shared" si="86"/>
        <v>0.00025-315.58638307638i</v>
      </c>
      <c r="M363" s="57" t="str">
        <f t="shared" si="87"/>
        <v>0.0045-110.639142225379i</v>
      </c>
      <c r="N363" s="57">
        <f t="shared" si="88"/>
        <v>89.921599082367123</v>
      </c>
      <c r="O363" s="57">
        <f t="shared" si="89"/>
        <v>84.030622158504713</v>
      </c>
      <c r="P363" s="374">
        <f t="shared" si="90"/>
        <v>84.030622158504713</v>
      </c>
      <c r="Q363" s="374">
        <f t="shared" si="91"/>
        <v>-90.078400917632877</v>
      </c>
      <c r="R363" s="12">
        <f t="shared" si="92"/>
        <v>89.921599082367123</v>
      </c>
      <c r="S363" s="57">
        <f t="shared" si="93"/>
        <v>3.3531581669534218E-3</v>
      </c>
      <c r="T363" s="12">
        <f t="shared" si="76"/>
        <v>84.030622158504713</v>
      </c>
    </row>
    <row r="364" spans="1:20">
      <c r="A364" s="57">
        <f t="shared" si="77"/>
        <v>21.148574480934528</v>
      </c>
      <c r="B364" s="12">
        <f t="shared" si="94"/>
        <v>3.3659001679878449</v>
      </c>
      <c r="C364" s="57" t="str">
        <f t="shared" si="78"/>
        <v>-21.7635366107875-15844.6810063827i</v>
      </c>
      <c r="D364" s="57" t="str">
        <f t="shared" si="79"/>
        <v>3.47812499992557-4728.45110342757i</v>
      </c>
      <c r="E364" s="57" t="str">
        <f t="shared" si="80"/>
        <v>162.469500572739-0.0141844979819737i</v>
      </c>
      <c r="F364" s="57" t="str">
        <f t="shared" si="81"/>
        <v>2.90990990989792-44373.6025522376i</v>
      </c>
      <c r="G364" s="57" t="str">
        <f t="shared" si="82"/>
        <v>0.999999999995878-2.03026315016134E-06i</v>
      </c>
      <c r="H364" s="57" t="str">
        <f t="shared" si="83"/>
        <v>72.727311933278+0.138186235734749i</v>
      </c>
      <c r="I364" s="57" t="str">
        <f t="shared" si="84"/>
        <v>17.8951396615715-9103.98789706562i</v>
      </c>
      <c r="K364" s="57" t="str">
        <f t="shared" si="85"/>
        <v>0.164999315366452-0.000333599698227777i</v>
      </c>
      <c r="L364" s="57" t="str">
        <f t="shared" si="86"/>
        <v>0.00025-314.391694636761i</v>
      </c>
      <c r="M364" s="57" t="str">
        <f t="shared" si="87"/>
        <v>0.0045-110.220305066128i</v>
      </c>
      <c r="N364" s="57">
        <f t="shared" si="88"/>
        <v>89.921301160283221</v>
      </c>
      <c r="O364" s="57">
        <f t="shared" si="89"/>
        <v>83.997678196917676</v>
      </c>
      <c r="P364" s="374">
        <f t="shared" si="90"/>
        <v>83.997678196917676</v>
      </c>
      <c r="Q364" s="374">
        <f t="shared" si="91"/>
        <v>-90.078698839716779</v>
      </c>
      <c r="R364" s="12">
        <f t="shared" si="92"/>
        <v>89.921301160283221</v>
      </c>
      <c r="S364" s="57">
        <f t="shared" si="93"/>
        <v>3.3659001679878448E-3</v>
      </c>
      <c r="T364" s="12">
        <f t="shared" ref="T364:T427" si="95">P364</f>
        <v>83.997678196917676</v>
      </c>
    </row>
    <row r="365" spans="1:20">
      <c r="A365" s="57">
        <f t="shared" ref="A365:A428" si="96">2*PI()*B365</f>
        <v>21.228939063962081</v>
      </c>
      <c r="B365" s="12">
        <f t="shared" si="94"/>
        <v>3.3786905886261986</v>
      </c>
      <c r="C365" s="57" t="str">
        <f t="shared" ref="C365:C428" si="97">IMPRODUCT(D365,E365,$C$40,,K365,$C$41)</f>
        <v>-21.7635358277153-15784.6987896447i</v>
      </c>
      <c r="D365" s="57" t="str">
        <f t="shared" ref="D365:D428" si="98">IMDIV(IMPRODUCT($C$37,$C$38,COMPLEX(1,A365/$C$38)),IMSUM(-1*A365*A365/$C$39,COMPLEX(0,1*A365)))</f>
        <v>3.47812499992499-4710.55100971317i</v>
      </c>
      <c r="E365" s="57" t="str">
        <f t="shared" ref="E365:E428" si="99">IMDIV(IMPRODUCT(IMSUM(F365,G365),$C$29,H365),IMSUM(1,I365))</f>
        <v>162.469500295658-0.0142383984368989i</v>
      </c>
      <c r="F365" s="57" t="str">
        <f t="shared" ref="F365:F428" si="100">IMDIV(IMPRODUCT($C$14,$C$15,COMPLEX(1,A365/$C$15)),IMSUM(-1*A365*A365/$C$16,COMPLEX(0,A365)))</f>
        <v>2.90990990989782-44205.6211917538i</v>
      </c>
      <c r="G365" s="57" t="str">
        <f t="shared" ref="G365:G428" si="101">IMDIV(1,COMPLEX(1,A365*$C$9*$C$10))</f>
        <v>0.999999999995847-0.0000020379781501319i</v>
      </c>
      <c r="H365" s="57" t="str">
        <f t="shared" ref="H365:H428" si="102">IMDIV($C$3,IMSUM(K365,COMPLEX(0,$C$28*A365)))</f>
        <v>72.7273122318099+0.138711343648524i</v>
      </c>
      <c r="I365" s="57" t="str">
        <f t="shared" ref="I365:I428" si="103">IMPRODUCT(F365,$C$29,H365,$C$31)</f>
        <v>17.8951396912234-9069.52373561208i</v>
      </c>
      <c r="K365" s="57" t="str">
        <f t="shared" ref="K365:K428" si="104">IF($C$26&lt;=0,IMDIV(1,IMSUM(IMDIV(1,L365),1/$C$18)),IMDIV(1,IMSUM(IMDIV(1,L365),1/$C$18,IMDIV(1,M365))))</f>
        <v>0.164999310153373-0.000334867366341003i</v>
      </c>
      <c r="L365" s="57" t="str">
        <f t="shared" ref="L365:L428" si="105">IMSUM($C$21/$C$22,IMDIV(1,COMPLEX(0,$C$20*$C$22*A365)))</f>
        <v>0.00025-313.201528827217i</v>
      </c>
      <c r="M365" s="57" t="str">
        <f t="shared" ref="M365:M428" si="106">IMSUM($C$25/$C$26,IMDIV(1,COMPLEX(0,$C$24*$C$26*A365)))</f>
        <v>0.0045-109.803053462969i</v>
      </c>
      <c r="N365" s="57">
        <f t="shared" ref="N365:N428" si="107">ABS(R365)</f>
        <v>89.921002106111473</v>
      </c>
      <c r="O365" s="57">
        <f t="shared" ref="O365:O428" si="108">ABS(P365)</f>
        <v>83.96473423430507</v>
      </c>
      <c r="P365" s="374">
        <f t="shared" ref="P365:P428" si="109">20*LOG10(IMABS(C365))</f>
        <v>83.96473423430507</v>
      </c>
      <c r="Q365" s="374">
        <f t="shared" ref="Q365:Q428" si="110">IMARGUMENT(C365)*180/PI()</f>
        <v>-90.078997893888527</v>
      </c>
      <c r="R365" s="12">
        <f t="shared" ref="R365:R428" si="111">IF(Q365&lt;0,Q365+180,Q365-180)</f>
        <v>89.921002106111473</v>
      </c>
      <c r="S365" s="57">
        <f t="shared" ref="S365:S428" si="112">B365/1000</f>
        <v>3.3786905886261987E-3</v>
      </c>
      <c r="T365" s="12">
        <f t="shared" si="95"/>
        <v>83.96473423430507</v>
      </c>
    </row>
    <row r="366" spans="1:20">
      <c r="A366" s="57">
        <f t="shared" si="96"/>
        <v>21.309609032405135</v>
      </c>
      <c r="B366" s="12">
        <f t="shared" ref="B366:B429" si="113">B365*(1+B$42)</f>
        <v>3.3915296128629784</v>
      </c>
      <c r="C366" s="57" t="str">
        <f t="shared" si="97"/>
        <v>-21.7635350386809-15724.9436410983i</v>
      </c>
      <c r="D366" s="57" t="str">
        <f t="shared" si="98"/>
        <v>3.47812499992443-4692.71867885652i</v>
      </c>
      <c r="E366" s="57" t="str">
        <f t="shared" si="99"/>
        <v>162.469500016467-0.0142925037062573i</v>
      </c>
      <c r="F366" s="57" t="str">
        <f t="shared" si="100"/>
        <v>2.90990990989774-44038.275743972i</v>
      </c>
      <c r="G366" s="57" t="str">
        <f t="shared" si="101"/>
        <v>0.999999999995815-2.04572246710233E-06i</v>
      </c>
      <c r="H366" s="57" t="str">
        <f t="shared" si="102"/>
        <v>72.7273125326153+0.139238446974868i</v>
      </c>
      <c r="I366" s="57" t="str">
        <f t="shared" si="103"/>
        <v>17.8951397211014-9035.19004230243i</v>
      </c>
      <c r="K366" s="57" t="str">
        <f t="shared" si="104"/>
        <v>0.164999304900599-0.000336139851470162i</v>
      </c>
      <c r="L366" s="57" t="str">
        <f t="shared" si="105"/>
        <v>0.00025-312.015868526816i</v>
      </c>
      <c r="M366" s="57" t="str">
        <f t="shared" si="106"/>
        <v>0.0045-109.387381413597i</v>
      </c>
      <c r="N366" s="57">
        <f t="shared" si="107"/>
        <v>89.920701915550083</v>
      </c>
      <c r="O366" s="57">
        <f t="shared" si="108"/>
        <v>83.931790270659377</v>
      </c>
      <c r="P366" s="374">
        <f t="shared" si="109"/>
        <v>83.931790270659377</v>
      </c>
      <c r="Q366" s="374">
        <f t="shared" si="110"/>
        <v>-90.079298084449917</v>
      </c>
      <c r="R366" s="12">
        <f t="shared" si="111"/>
        <v>89.920701915550083</v>
      </c>
      <c r="S366" s="57">
        <f t="shared" si="112"/>
        <v>3.3915296128629786E-3</v>
      </c>
      <c r="T366" s="12">
        <f t="shared" si="95"/>
        <v>83.931790270659377</v>
      </c>
    </row>
    <row r="367" spans="1:20">
      <c r="A367" s="57">
        <f t="shared" si="96"/>
        <v>21.390585546728275</v>
      </c>
      <c r="B367" s="12">
        <f t="shared" si="113"/>
        <v>3.4044174253918578</v>
      </c>
      <c r="C367" s="57" t="str">
        <f t="shared" si="97"/>
        <v>-21.763534243638-15665.4147011454i</v>
      </c>
      <c r="D367" s="57" t="str">
        <f t="shared" si="98"/>
        <v>3.47812499992384-4674.95385433349i</v>
      </c>
      <c r="E367" s="57" t="str">
        <f t="shared" si="99"/>
        <v>162.46949973515-0.0143468145682628i</v>
      </c>
      <c r="F367" s="57" t="str">
        <f t="shared" si="100"/>
        <v>2.90990990989763-43871.5638015712i</v>
      </c>
      <c r="G367" s="57" t="str">
        <f t="shared" si="101"/>
        <v>0.999999999995783-2.05349621247725E-06i</v>
      </c>
      <c r="H367" s="57" t="str">
        <f t="shared" si="102"/>
        <v>72.7273128357104+0.139767553296371i</v>
      </c>
      <c r="I367" s="57" t="str">
        <f t="shared" si="103"/>
        <v>17.8951397512063-9000.98632323472i</v>
      </c>
      <c r="K367" s="57" t="str">
        <f t="shared" si="104"/>
        <v>0.16499929960783-0.000337417171918501i</v>
      </c>
      <c r="L367" s="57" t="str">
        <f t="shared" si="105"/>
        <v>0.00025-310.834696679434i</v>
      </c>
      <c r="M367" s="57" t="str">
        <f t="shared" si="106"/>
        <v>0.0045-108.973282938431i</v>
      </c>
      <c r="N367" s="57">
        <f t="shared" si="107"/>
        <v>89.920400584281012</v>
      </c>
      <c r="O367" s="57">
        <f t="shared" si="108"/>
        <v>83.89884630597254</v>
      </c>
      <c r="P367" s="374">
        <f t="shared" si="109"/>
        <v>83.89884630597254</v>
      </c>
      <c r="Q367" s="374">
        <f t="shared" si="110"/>
        <v>-90.079599415718988</v>
      </c>
      <c r="R367" s="12">
        <f t="shared" si="111"/>
        <v>89.920400584281012</v>
      </c>
      <c r="S367" s="57">
        <f t="shared" si="112"/>
        <v>3.4044174253918579E-3</v>
      </c>
      <c r="T367" s="12">
        <f t="shared" si="95"/>
        <v>83.89884630597254</v>
      </c>
    </row>
    <row r="368" spans="1:20">
      <c r="A368" s="57">
        <f t="shared" si="96"/>
        <v>21.471869771805842</v>
      </c>
      <c r="B368" s="12">
        <f t="shared" si="113"/>
        <v>3.4173542116083468</v>
      </c>
      <c r="C368" s="57" t="str">
        <f t="shared" si="97"/>
        <v>-21.7635334425416-15606.1111134421i</v>
      </c>
      <c r="D368" s="57" t="str">
        <f t="shared" si="98"/>
        <v>3.47812499992328-4657.25628059118i</v>
      </c>
      <c r="E368" s="57" t="str">
        <f t="shared" si="99"/>
        <v>162.469499451691-0.0144013318040801i</v>
      </c>
      <c r="F368" s="57" t="str">
        <f t="shared" si="100"/>
        <v>2.90990990989755-43705.4829663447i</v>
      </c>
      <c r="G368" s="57" t="str">
        <f t="shared" si="101"/>
        <v>0.999999999995751-0.0000020612994980846i</v>
      </c>
      <c r="H368" s="57" t="str">
        <f t="shared" si="102"/>
        <v>72.7273131411142+0.140298670224452i</v>
      </c>
      <c r="I368" s="57" t="str">
        <f t="shared" si="103"/>
        <v>17.8951397815411-8966.91208637727i</v>
      </c>
      <c r="K368" s="57" t="str">
        <f t="shared" si="104"/>
        <v>0.164999294274758-0.000338699346058815i</v>
      </c>
      <c r="L368" s="57" t="str">
        <f t="shared" si="105"/>
        <v>0.00025-309.657996293518i</v>
      </c>
      <c r="M368" s="57" t="str">
        <f t="shared" si="106"/>
        <v>0.0045-108.560752080525i</v>
      </c>
      <c r="N368" s="57">
        <f t="shared" si="107"/>
        <v>89.920098107969721</v>
      </c>
      <c r="O368" s="57">
        <f t="shared" si="108"/>
        <v>83.865902340236644</v>
      </c>
      <c r="P368" s="374">
        <f t="shared" si="109"/>
        <v>83.865902340236644</v>
      </c>
      <c r="Q368" s="374">
        <f t="shared" si="110"/>
        <v>-90.079901892030279</v>
      </c>
      <c r="R368" s="12">
        <f t="shared" si="111"/>
        <v>89.920098107969721</v>
      </c>
      <c r="S368" s="57">
        <f t="shared" si="112"/>
        <v>3.4173542116083468E-3</v>
      </c>
      <c r="T368" s="12">
        <f t="shared" si="95"/>
        <v>83.865902340236644</v>
      </c>
    </row>
    <row r="369" spans="1:20">
      <c r="A369" s="57">
        <f t="shared" si="96"/>
        <v>21.553462876938706</v>
      </c>
      <c r="B369" s="12">
        <f t="shared" si="113"/>
        <v>3.4303401576124588</v>
      </c>
      <c r="C369" s="57" t="str">
        <f t="shared" si="97"/>
        <v>-21.7635326353453-15547.0320248866i</v>
      </c>
      <c r="D369" s="57" t="str">
        <f t="shared" si="98"/>
        <v>3.47812499992269-4639.625703044i</v>
      </c>
      <c r="E369" s="57" t="str">
        <f t="shared" si="99"/>
        <v>162.469499166073-0.0144560561978468i</v>
      </c>
      <c r="F369" s="57" t="str">
        <f t="shared" si="100"/>
        <v>2.90990990989745-43540.0308491635i</v>
      </c>
      <c r="G369" s="57" t="str">
        <f t="shared" si="101"/>
        <v>0.999999999995719-2.06913243617726E-06i</v>
      </c>
      <c r="H369" s="57" t="str">
        <f t="shared" si="102"/>
        <v>72.7273134488431+0.14083180539944i</v>
      </c>
      <c r="I369" s="57" t="str">
        <f t="shared" si="103"/>
        <v>17.8951398121067-8932.96684156051i</v>
      </c>
      <c r="K369" s="57" t="str">
        <f t="shared" si="104"/>
        <v>0.164999288901079-0.000339986392333694i</v>
      </c>
      <c r="L369" s="57" t="str">
        <f t="shared" si="105"/>
        <v>0.00025-308.48575044184i</v>
      </c>
      <c r="M369" s="57" t="str">
        <f t="shared" si="106"/>
        <v>0.0045-108.149782905484i</v>
      </c>
      <c r="N369" s="57">
        <f t="shared" si="107"/>
        <v>89.919794482265246</v>
      </c>
      <c r="O369" s="57">
        <f t="shared" si="108"/>
        <v>83.832958373443773</v>
      </c>
      <c r="P369" s="374">
        <f t="shared" si="109"/>
        <v>83.832958373443773</v>
      </c>
      <c r="Q369" s="374">
        <f t="shared" si="110"/>
        <v>-90.080205517734754</v>
      </c>
      <c r="R369" s="12">
        <f t="shared" si="111"/>
        <v>89.919794482265246</v>
      </c>
      <c r="S369" s="57">
        <f t="shared" si="112"/>
        <v>3.4303401576124587E-3</v>
      </c>
      <c r="T369" s="12">
        <f t="shared" si="95"/>
        <v>83.832958373443773</v>
      </c>
    </row>
    <row r="370" spans="1:20">
      <c r="A370" s="57">
        <f t="shared" si="96"/>
        <v>21.635366035871073</v>
      </c>
      <c r="B370" s="12">
        <f t="shared" si="113"/>
        <v>3.443375450211386</v>
      </c>
      <c r="C370" s="57" t="str">
        <f t="shared" si="97"/>
        <v>-21.763531822003-15488.1765856065i</v>
      </c>
      <c r="D370" s="57" t="str">
        <f t="shared" si="98"/>
        <v>3.47812499992209-4622.06186807019i</v>
      </c>
      <c r="E370" s="57" t="str">
        <f t="shared" si="99"/>
        <v>162.469498878282-0.0145109885366805i</v>
      </c>
      <c r="F370" s="57" t="str">
        <f t="shared" si="100"/>
        <v>2.90990990989735-43375.2050699435i</v>
      </c>
      <c r="G370" s="57" t="str">
        <f t="shared" si="101"/>
        <v>0.999999999995686-2.07699513943466E-06i</v>
      </c>
      <c r="H370" s="57" t="str">
        <f t="shared" si="102"/>
        <v>72.7273137589151+0.141366966490701i</v>
      </c>
      <c r="I370" s="57" t="str">
        <f t="shared" si="103"/>
        <v>17.8951398429048-8899.15010047077i</v>
      </c>
      <c r="K370" s="57" t="str">
        <f t="shared" si="104"/>
        <v>0.164999283486483-0.000341278329255789i</v>
      </c>
      <c r="L370" s="57" t="str">
        <f t="shared" si="105"/>
        <v>0.00025-307.317942261247i</v>
      </c>
      <c r="M370" s="57" t="str">
        <f t="shared" si="106"/>
        <v>0.0045-107.740369501379i</v>
      </c>
      <c r="N370" s="57">
        <f t="shared" si="107"/>
        <v>89.919489702800078</v>
      </c>
      <c r="O370" s="57">
        <f t="shared" si="108"/>
        <v>83.800014405585955</v>
      </c>
      <c r="P370" s="374">
        <f t="shared" si="109"/>
        <v>83.800014405585955</v>
      </c>
      <c r="Q370" s="374">
        <f t="shared" si="110"/>
        <v>-90.080510297199922</v>
      </c>
      <c r="R370" s="12">
        <f t="shared" si="111"/>
        <v>89.919489702800078</v>
      </c>
      <c r="S370" s="57">
        <f t="shared" si="112"/>
        <v>3.4433754502113862E-3</v>
      </c>
      <c r="T370" s="12">
        <f t="shared" si="95"/>
        <v>83.800014405585955</v>
      </c>
    </row>
    <row r="371" spans="1:20">
      <c r="A371" s="57">
        <f t="shared" si="96"/>
        <v>21.717580426807384</v>
      </c>
      <c r="B371" s="12">
        <f t="shared" si="113"/>
        <v>3.4564602769221895</v>
      </c>
      <c r="C371" s="57" t="str">
        <f t="shared" si="97"/>
        <v>-21.7635310024673-15429.5439489463i</v>
      </c>
      <c r="D371" s="57" t="str">
        <f t="shared" si="98"/>
        <v>3.4781249999215-4604.56452300811i</v>
      </c>
      <c r="E371" s="57" t="str">
        <f t="shared" si="99"/>
        <v>162.469498588299-0.0145661296106744i</v>
      </c>
      <c r="F371" s="57" t="str">
        <f t="shared" si="100"/>
        <v>2.90990990989726-43211.0032576106i</v>
      </c>
      <c r="G371" s="57" t="str">
        <f t="shared" si="101"/>
        <v>0.999999999995653-2.08488772096445E-06i</v>
      </c>
      <c r="H371" s="57" t="str">
        <f t="shared" si="102"/>
        <v>72.7273140713482+0.141904161196751i</v>
      </c>
      <c r="I371" s="57" t="str">
        <f t="shared" si="103"/>
        <v>17.8951398739375-8865.46137664291i</v>
      </c>
      <c r="K371" s="57" t="str">
        <f t="shared" si="104"/>
        <v>0.164999278030658-0.000342575175408094i</v>
      </c>
      <c r="L371" s="57" t="str">
        <f t="shared" si="105"/>
        <v>0.00025-306.154554952428i</v>
      </c>
      <c r="M371" s="57" t="str">
        <f t="shared" si="106"/>
        <v>0.0045-107.33250597866i</v>
      </c>
      <c r="N371" s="57">
        <f t="shared" si="107"/>
        <v>89.919183765190169</v>
      </c>
      <c r="O371" s="57">
        <f t="shared" si="108"/>
        <v>83.767070436654961</v>
      </c>
      <c r="P371" s="374">
        <f t="shared" si="109"/>
        <v>83.767070436654961</v>
      </c>
      <c r="Q371" s="374">
        <f t="shared" si="110"/>
        <v>-90.080816234809831</v>
      </c>
      <c r="R371" s="12">
        <f t="shared" si="111"/>
        <v>89.919183765190169</v>
      </c>
      <c r="S371" s="57">
        <f t="shared" si="112"/>
        <v>3.4564602769221893E-3</v>
      </c>
      <c r="T371" s="12">
        <f t="shared" si="95"/>
        <v>83.767070436654961</v>
      </c>
    </row>
    <row r="372" spans="1:20">
      <c r="A372" s="57">
        <f t="shared" si="96"/>
        <v>21.800107232429255</v>
      </c>
      <c r="B372" s="12">
        <f t="shared" si="113"/>
        <v>3.469594825974494</v>
      </c>
      <c r="C372" s="57" t="str">
        <f t="shared" si="97"/>
        <v>-21.7635301766913-15371.1332714559i</v>
      </c>
      <c r="D372" s="57" t="str">
        <f t="shared" si="98"/>
        <v>3.4781249999209-4587.13341615254i</v>
      </c>
      <c r="E372" s="57" t="str">
        <f t="shared" si="99"/>
        <v>162.469498296107-0.0146214802129433i</v>
      </c>
      <c r="F372" s="57" t="str">
        <f t="shared" si="100"/>
        <v>2.90990990989716-43047.4230500665i</v>
      </c>
      <c r="G372" s="57" t="str">
        <f t="shared" si="101"/>
        <v>0.99999999999562-2.09281029430404E-06i</v>
      </c>
      <c r="H372" s="57" t="str">
        <f t="shared" si="102"/>
        <v>72.72731438616+0.142443397245353i</v>
      </c>
      <c r="I372" s="57" t="str">
        <f t="shared" si="103"/>
        <v>17.8951399052064-8831.90018545326i</v>
      </c>
      <c r="K372" s="57" t="str">
        <f t="shared" si="104"/>
        <v>0.164999272533291-0.000343876949444193i</v>
      </c>
      <c r="L372" s="57" t="str">
        <f t="shared" si="105"/>
        <v>0.00025-304.995571779665i</v>
      </c>
      <c r="M372" s="57" t="str">
        <f t="shared" si="106"/>
        <v>0.0045-106.926186470074i</v>
      </c>
      <c r="N372" s="57">
        <f t="shared" si="107"/>
        <v>89.918876665034702</v>
      </c>
      <c r="O372" s="57">
        <f t="shared" si="108"/>
        <v>83.734126466642635</v>
      </c>
      <c r="P372" s="374">
        <f t="shared" si="109"/>
        <v>83.734126466642635</v>
      </c>
      <c r="Q372" s="374">
        <f t="shared" si="110"/>
        <v>-90.081123334965298</v>
      </c>
      <c r="R372" s="12">
        <f t="shared" si="111"/>
        <v>89.918876665034702</v>
      </c>
      <c r="S372" s="57">
        <f t="shared" si="112"/>
        <v>3.469594825974494E-3</v>
      </c>
      <c r="T372" s="12">
        <f t="shared" si="95"/>
        <v>83.734126466642635</v>
      </c>
    </row>
    <row r="373" spans="1:20">
      <c r="A373" s="57">
        <f t="shared" si="96"/>
        <v>21.882947639912484</v>
      </c>
      <c r="B373" s="12">
        <f t="shared" si="113"/>
        <v>3.482779286313197</v>
      </c>
      <c r="C373" s="57" t="str">
        <f t="shared" si="97"/>
        <v>-21.763529344628-15312.9437128781i</v>
      </c>
      <c r="D373" s="57" t="str">
        <f t="shared" si="98"/>
        <v>3.4781249999203-4569.76829675119i</v>
      </c>
      <c r="E373" s="57" t="str">
        <f t="shared" si="99"/>
        <v>162.469498001691-0.0146770411396015i</v>
      </c>
      <c r="F373" s="57" t="str">
        <f t="shared" si="100"/>
        <v>2.90990990989706-42884.4620941551i</v>
      </c>
      <c r="G373" s="57" t="str">
        <f t="shared" si="101"/>
        <v>0.999999999995587-2.10076297342233E-06i</v>
      </c>
      <c r="H373" s="57" t="str">
        <f t="shared" si="102"/>
        <v>72.7273147033694+0.142984682393644i</v>
      </c>
      <c r="I373" s="57" t="str">
        <f t="shared" si="103"/>
        <v>17.8951399367137-8798.46604411293i</v>
      </c>
      <c r="K373" s="57" t="str">
        <f t="shared" si="104"/>
        <v>0.164999266994064-0.00034518367008854i</v>
      </c>
      <c r="L373" s="57" t="str">
        <f t="shared" si="105"/>
        <v>0.00025-303.840976070596i</v>
      </c>
      <c r="M373" s="57" t="str">
        <f t="shared" si="106"/>
        <v>0.0045-106.521405130577i</v>
      </c>
      <c r="N373" s="57">
        <f t="shared" si="107"/>
        <v>89.918568397916232</v>
      </c>
      <c r="O373" s="57">
        <f t="shared" si="108"/>
        <v>83.701182495540749</v>
      </c>
      <c r="P373" s="374">
        <f t="shared" si="109"/>
        <v>83.701182495540749</v>
      </c>
      <c r="Q373" s="374">
        <f t="shared" si="110"/>
        <v>-90.081431602083768</v>
      </c>
      <c r="R373" s="12">
        <f t="shared" si="111"/>
        <v>89.918568397916232</v>
      </c>
      <c r="S373" s="57">
        <f t="shared" si="112"/>
        <v>3.4827792863131972E-3</v>
      </c>
      <c r="T373" s="12">
        <f t="shared" si="95"/>
        <v>83.701182495540749</v>
      </c>
    </row>
    <row r="374" spans="1:20">
      <c r="A374" s="57">
        <f t="shared" si="96"/>
        <v>21.966102840944153</v>
      </c>
      <c r="B374" s="12">
        <f t="shared" si="113"/>
        <v>3.4960138476011871</v>
      </c>
      <c r="C374" s="57" t="str">
        <f t="shared" si="97"/>
        <v>-21.7635285062284-15254.9744361365i</v>
      </c>
      <c r="D374" s="57" t="str">
        <f t="shared" si="98"/>
        <v>3.47812499991969-4552.46891500095i</v>
      </c>
      <c r="E374" s="57" t="str">
        <f t="shared" si="99"/>
        <v>162.469497705033-0.0147328131897917i</v>
      </c>
      <c r="F374" s="57" t="str">
        <f t="shared" si="100"/>
        <v>2.90990990989697-42722.1180456282i</v>
      </c>
      <c r="G374" s="57" t="str">
        <f t="shared" si="101"/>
        <v>0.999999999995553-2.10874587272126E-06i</v>
      </c>
      <c r="H374" s="57" t="str">
        <f t="shared" si="102"/>
        <v>72.7273150229938+0.143528024428227i</v>
      </c>
      <c r="I374" s="57" t="str">
        <f t="shared" si="103"/>
        <v>17.8951399684605-8765.15847166044i</v>
      </c>
      <c r="K374" s="57" t="str">
        <f t="shared" si="104"/>
        <v>0.16499926141266-0.000346495356136717i</v>
      </c>
      <c r="L374" s="57" t="str">
        <f t="shared" si="105"/>
        <v>0.00025-302.690751215976i</v>
      </c>
      <c r="M374" s="57" t="str">
        <f t="shared" si="106"/>
        <v>0.0045-106.118156137256i</v>
      </c>
      <c r="N374" s="57">
        <f t="shared" si="107"/>
        <v>89.918258959400518</v>
      </c>
      <c r="O374" s="57">
        <f t="shared" si="108"/>
        <v>83.668238523340989</v>
      </c>
      <c r="P374" s="374">
        <f t="shared" si="109"/>
        <v>83.668238523340989</v>
      </c>
      <c r="Q374" s="374">
        <f t="shared" si="110"/>
        <v>-90.081741040599482</v>
      </c>
      <c r="R374" s="12">
        <f t="shared" si="111"/>
        <v>89.918258959400518</v>
      </c>
      <c r="S374" s="57">
        <f t="shared" si="112"/>
        <v>3.4960138476011872E-3</v>
      </c>
      <c r="T374" s="12">
        <f t="shared" si="95"/>
        <v>83.668238523340989</v>
      </c>
    </row>
    <row r="375" spans="1:20">
      <c r="A375" s="57">
        <f t="shared" si="96"/>
        <v>22.049574031739741</v>
      </c>
      <c r="B375" s="12">
        <f t="shared" si="113"/>
        <v>3.5092987002220717</v>
      </c>
      <c r="C375" s="57" t="str">
        <f t="shared" si="97"/>
        <v>-21.7635276614454-15197.2246073237i</v>
      </c>
      <c r="D375" s="57" t="str">
        <f t="shared" si="98"/>
        <v>3.47812499991909-4535.23502204446i</v>
      </c>
      <c r="E375" s="57" t="str">
        <f t="shared" si="99"/>
        <v>162.469497406116-0.0147887971656924i</v>
      </c>
      <c r="F375" s="57" t="str">
        <f t="shared" si="100"/>
        <v>2.90990990989688-42560.3885691125i</v>
      </c>
      <c r="G375" s="57" t="str">
        <f t="shared" si="101"/>
        <v>0.999999999995519-2.11675910703754E-06i</v>
      </c>
      <c r="H375" s="57" t="str">
        <f t="shared" si="102"/>
        <v>72.7273153450526+0.144073431165308i</v>
      </c>
      <c r="I375" s="57" t="str">
        <f t="shared" si="103"/>
        <v>17.8951400004495-8731.97698895537i</v>
      </c>
      <c r="K375" s="57" t="str">
        <f t="shared" si="104"/>
        <v>0.164999255788756-0.000347812026455725i</v>
      </c>
      <c r="L375" s="57" t="str">
        <f t="shared" si="105"/>
        <v>0.00025-301.544880669432i</v>
      </c>
      <c r="M375" s="57" t="str">
        <f t="shared" si="106"/>
        <v>0.0045-105.716433689237i</v>
      </c>
      <c r="N375" s="57">
        <f t="shared" si="107"/>
        <v>89.917948345036407</v>
      </c>
      <c r="O375" s="57">
        <f t="shared" si="108"/>
        <v>83.635294550035013</v>
      </c>
      <c r="P375" s="374">
        <f t="shared" si="109"/>
        <v>83.635294550035013</v>
      </c>
      <c r="Q375" s="374">
        <f t="shared" si="110"/>
        <v>-90.082051654963593</v>
      </c>
      <c r="R375" s="12">
        <f t="shared" si="111"/>
        <v>89.917948345036407</v>
      </c>
      <c r="S375" s="57">
        <f t="shared" si="112"/>
        <v>3.5092987002220718E-3</v>
      </c>
      <c r="T375" s="12">
        <f t="shared" si="95"/>
        <v>83.635294550035013</v>
      </c>
    </row>
    <row r="376" spans="1:20">
      <c r="A376" s="57">
        <f t="shared" si="96"/>
        <v>22.133362413060354</v>
      </c>
      <c r="B376" s="12">
        <f t="shared" si="113"/>
        <v>3.5226340352829157</v>
      </c>
      <c r="C376" s="57" t="str">
        <f t="shared" si="97"/>
        <v>-21.7635268102299-15139.6933956891i</v>
      </c>
      <c r="D376" s="57" t="str">
        <f t="shared" si="98"/>
        <v>3.47812499991846-4518.06636996631i</v>
      </c>
      <c r="E376" s="57" t="str">
        <f t="shared" si="99"/>
        <v>162.469497104924-0.01484499387253i</v>
      </c>
      <c r="F376" s="57" t="str">
        <f t="shared" si="100"/>
        <v>2.90990990989676-42399.2713380745i</v>
      </c>
      <c r="G376" s="57" t="str">
        <f t="shared" si="101"/>
        <v>0.999999999995485-0.0000021248027916442i</v>
      </c>
      <c r="H376" s="57" t="str">
        <f t="shared" si="102"/>
        <v>72.7273156695629+0.144620910450783i</v>
      </c>
      <c r="I376" s="57" t="str">
        <f t="shared" si="103"/>
        <v>17.8951400326816-8698.92111867064i</v>
      </c>
      <c r="K376" s="57" t="str">
        <f t="shared" si="104"/>
        <v>0.164999250122031-0.000349133699984234i</v>
      </c>
      <c r="L376" s="57" t="str">
        <f t="shared" si="105"/>
        <v>0.00025-300.403347947232i</v>
      </c>
      <c r="M376" s="57" t="str">
        <f t="shared" si="106"/>
        <v>0.0045-105.316232007608i</v>
      </c>
      <c r="N376" s="57">
        <f t="shared" si="107"/>
        <v>89.917636550355937</v>
      </c>
      <c r="O376" s="57">
        <f t="shared" si="108"/>
        <v>83.602350575614508</v>
      </c>
      <c r="P376" s="374">
        <f t="shared" si="109"/>
        <v>83.602350575614508</v>
      </c>
      <c r="Q376" s="374">
        <f t="shared" si="110"/>
        <v>-90.082363449644063</v>
      </c>
      <c r="R376" s="12">
        <f t="shared" si="111"/>
        <v>89.917636550355937</v>
      </c>
      <c r="S376" s="57">
        <f t="shared" si="112"/>
        <v>3.5226340352829157E-3</v>
      </c>
      <c r="T376" s="12">
        <f t="shared" si="95"/>
        <v>83.602350575614508</v>
      </c>
    </row>
    <row r="377" spans="1:20">
      <c r="A377" s="57">
        <f t="shared" si="96"/>
        <v>22.217469190229981</v>
      </c>
      <c r="B377" s="12">
        <f t="shared" si="113"/>
        <v>3.5360200446169907</v>
      </c>
      <c r="C377" s="57" t="str">
        <f t="shared" si="97"/>
        <v>-21.763525952533-15082.3799736267i</v>
      </c>
      <c r="D377" s="57" t="str">
        <f t="shared" si="98"/>
        <v>3.47812499991784-4500.96271178974i</v>
      </c>
      <c r="E377" s="57" t="str">
        <f t="shared" si="99"/>
        <v>162.469496801438-0.0149014041185855i</v>
      </c>
      <c r="F377" s="57" t="str">
        <f t="shared" si="100"/>
        <v>2.90990990989667-42238.7640347895i</v>
      </c>
      <c r="G377" s="57" t="str">
        <f t="shared" si="101"/>
        <v>0.999999999995451-2.13287704225238E-06i</v>
      </c>
      <c r="H377" s="57" t="str">
        <f t="shared" si="102"/>
        <v>72.7273159965448+0.145170470160372i</v>
      </c>
      <c r="I377" s="57" t="str">
        <f t="shared" si="103"/>
        <v>17.8951400651596-8665.99038528679i</v>
      </c>
      <c r="K377" s="57" t="str">
        <f t="shared" si="104"/>
        <v>0.164999244412156-0.000350460395732863i</v>
      </c>
      <c r="L377" s="57" t="str">
        <f t="shared" si="105"/>
        <v>0.00025-299.266136628046i</v>
      </c>
      <c r="M377" s="57" t="str">
        <f t="shared" si="106"/>
        <v>0.0045-104.917545335334i</v>
      </c>
      <c r="N377" s="57">
        <f t="shared" si="107"/>
        <v>89.917323570874061</v>
      </c>
      <c r="O377" s="57">
        <f t="shared" si="108"/>
        <v>83.569406600070806</v>
      </c>
      <c r="P377" s="374">
        <f t="shared" si="109"/>
        <v>83.569406600070806</v>
      </c>
      <c r="Q377" s="374">
        <f t="shared" si="110"/>
        <v>-90.082676429125939</v>
      </c>
      <c r="R377" s="12">
        <f t="shared" si="111"/>
        <v>89.917323570874061</v>
      </c>
      <c r="S377" s="57">
        <f t="shared" si="112"/>
        <v>3.5360200446169906E-3</v>
      </c>
      <c r="T377" s="12">
        <f t="shared" si="95"/>
        <v>83.569406600070806</v>
      </c>
    </row>
    <row r="378" spans="1:20">
      <c r="A378" s="57">
        <f t="shared" si="96"/>
        <v>22.301895573152855</v>
      </c>
      <c r="B378" s="12">
        <f t="shared" si="113"/>
        <v>3.5494569207865352</v>
      </c>
      <c r="C378" s="57" t="str">
        <f t="shared" si="97"/>
        <v>-21.763525088305-15025.2835166637i</v>
      </c>
      <c r="D378" s="57" t="str">
        <f t="shared" si="98"/>
        <v>3.47812499991721-4483.92380147285i</v>
      </c>
      <c r="E378" s="57" t="str">
        <f t="shared" si="99"/>
        <v>162.46949649564-0.0149580287152136i</v>
      </c>
      <c r="F378" s="57" t="str">
        <f t="shared" si="100"/>
        <v>2.90990990989656-42078.8643503055i</v>
      </c>
      <c r="G378" s="57" t="str">
        <f t="shared" si="101"/>
        <v>0.999999999995416-2.14098197501286E-06i</v>
      </c>
      <c r="H378" s="57" t="str">
        <f t="shared" si="102"/>
        <v>72.7273163260161+0.145722118199716i</v>
      </c>
      <c r="I378" s="57" t="str">
        <f t="shared" si="103"/>
        <v>17.8951400978847-8633.18431508392i</v>
      </c>
      <c r="K378" s="57" t="str">
        <f t="shared" si="104"/>
        <v>0.164999238658805-0.000351792132784456i</v>
      </c>
      <c r="L378" s="57" t="str">
        <f t="shared" si="105"/>
        <v>0.00025-298.133230352706i</v>
      </c>
      <c r="M378" s="57" t="str">
        <f t="shared" si="106"/>
        <v>0.0045-104.520367937172i</v>
      </c>
      <c r="N378" s="57">
        <f t="shared" si="107"/>
        <v>89.917009402088809</v>
      </c>
      <c r="O378" s="57">
        <f t="shared" si="108"/>
        <v>83.53646262339538</v>
      </c>
      <c r="P378" s="374">
        <f t="shared" si="109"/>
        <v>83.53646262339538</v>
      </c>
      <c r="Q378" s="374">
        <f t="shared" si="110"/>
        <v>-90.082990597911191</v>
      </c>
      <c r="R378" s="12">
        <f t="shared" si="111"/>
        <v>89.917009402088809</v>
      </c>
      <c r="S378" s="57">
        <f t="shared" si="112"/>
        <v>3.549456920786535E-3</v>
      </c>
      <c r="T378" s="12">
        <f t="shared" si="95"/>
        <v>83.53646262339538</v>
      </c>
    </row>
    <row r="379" spans="1:20">
      <c r="A379" s="57">
        <f t="shared" si="96"/>
        <v>22.386642776330838</v>
      </c>
      <c r="B379" s="12">
        <f t="shared" si="113"/>
        <v>3.5629448570855242</v>
      </c>
      <c r="C379" s="57" t="str">
        <f t="shared" si="97"/>
        <v>-21.7635242174967-14968.4032034486i</v>
      </c>
      <c r="D379" s="57" t="str">
        <f t="shared" si="98"/>
        <v>3.47812499991659-4466.94939390523i</v>
      </c>
      <c r="E379" s="57" t="str">
        <f t="shared" si="99"/>
        <v>162.469496187515-0.0150148684768542i</v>
      </c>
      <c r="F379" s="57" t="str">
        <f t="shared" si="100"/>
        <v>2.90990990989647-41919.5699844124i</v>
      </c>
      <c r="G379" s="57" t="str">
        <f t="shared" si="101"/>
        <v>0.999999999995381-2.14911770651783E-06i</v>
      </c>
      <c r="H379" s="57" t="str">
        <f t="shared" si="102"/>
        <v>72.727316657996+0.146275862504499i</v>
      </c>
      <c r="I379" s="57" t="str">
        <f t="shared" si="103"/>
        <v>17.8951401308588-8600.50243613585i</v>
      </c>
      <c r="K379" s="57" t="str">
        <f t="shared" si="104"/>
        <v>0.164999232861646-0.000353128930294348i</v>
      </c>
      <c r="L379" s="57" t="str">
        <f t="shared" si="105"/>
        <v>0.00025-297.004612823974i</v>
      </c>
      <c r="M379" s="57" t="str">
        <f t="shared" si="106"/>
        <v>0.0045-104.124694099594i</v>
      </c>
      <c r="N379" s="57">
        <f t="shared" si="107"/>
        <v>89.916694039480973</v>
      </c>
      <c r="O379" s="57">
        <f t="shared" si="108"/>
        <v>83.50351864557976</v>
      </c>
      <c r="P379" s="374">
        <f t="shared" si="109"/>
        <v>83.50351864557976</v>
      </c>
      <c r="Q379" s="374">
        <f t="shared" si="110"/>
        <v>-90.083305960519027</v>
      </c>
      <c r="R379" s="12">
        <f t="shared" si="111"/>
        <v>89.916694039480973</v>
      </c>
      <c r="S379" s="57">
        <f t="shared" si="112"/>
        <v>3.5629448570855243E-3</v>
      </c>
      <c r="T379" s="12">
        <f t="shared" si="95"/>
        <v>83.50351864557976</v>
      </c>
    </row>
    <row r="380" spans="1:20">
      <c r="A380" s="57">
        <f t="shared" si="96"/>
        <v>22.471712018880893</v>
      </c>
      <c r="B380" s="12">
        <f t="shared" si="113"/>
        <v>3.5764840475424493</v>
      </c>
      <c r="C380" s="57" t="str">
        <f t="shared" si="97"/>
        <v>-21.7635233400577-14911.7382157388i</v>
      </c>
      <c r="D380" s="57" t="str">
        <f t="shared" si="98"/>
        <v>3.47812499991595-4450.03924490428i</v>
      </c>
      <c r="E380" s="57" t="str">
        <f t="shared" si="99"/>
        <v>162.469495877043-0.0150719242210333i</v>
      </c>
      <c r="F380" s="57" t="str">
        <f t="shared" si="100"/>
        <v>2.90990990989636-41760.8786456066i</v>
      </c>
      <c r="G380" s="57" t="str">
        <f t="shared" si="101"/>
        <v>0.999999999995346-2.15728435380253E-06i</v>
      </c>
      <c r="H380" s="57" t="str">
        <f t="shared" si="102"/>
        <v>72.7273169925039+0.146831711040568i</v>
      </c>
      <c r="I380" s="57" t="str">
        <f t="shared" si="103"/>
        <v>17.8951401640841-8567.94427830266i</v>
      </c>
      <c r="K380" s="57" t="str">
        <f t="shared" si="104"/>
        <v>0.164999227020345-0.000354470807490656i</v>
      </c>
      <c r="L380" s="57" t="str">
        <f t="shared" si="105"/>
        <v>0.00025-295.88026780631i</v>
      </c>
      <c r="M380" s="57" t="str">
        <f t="shared" si="106"/>
        <v>0.0045-103.730518130697i</v>
      </c>
      <c r="N380" s="57">
        <f t="shared" si="107"/>
        <v>89.916377478514264</v>
      </c>
      <c r="O380" s="57">
        <f t="shared" si="108"/>
        <v>83.470574666615107</v>
      </c>
      <c r="P380" s="374">
        <f t="shared" si="109"/>
        <v>83.470574666615107</v>
      </c>
      <c r="Q380" s="374">
        <f t="shared" si="110"/>
        <v>-90.083622521485736</v>
      </c>
      <c r="R380" s="12">
        <f t="shared" si="111"/>
        <v>89.916377478514264</v>
      </c>
      <c r="S380" s="57">
        <f t="shared" si="112"/>
        <v>3.5764840475424491E-3</v>
      </c>
      <c r="T380" s="12">
        <f t="shared" si="95"/>
        <v>83.470574666615107</v>
      </c>
    </row>
    <row r="381" spans="1:20">
      <c r="A381" s="57">
        <f t="shared" si="96"/>
        <v>22.557104524552642</v>
      </c>
      <c r="B381" s="12">
        <f t="shared" si="113"/>
        <v>3.5900746869231108</v>
      </c>
      <c r="C381" s="57" t="str">
        <f t="shared" si="97"/>
        <v>-21.7635224559373-14855.2877383894i</v>
      </c>
      <c r="D381" s="57" t="str">
        <f t="shared" si="98"/>
        <v>3.47812499991532-4433.19311121187i</v>
      </c>
      <c r="E381" s="57" t="str">
        <f t="shared" si="99"/>
        <v>162.469495564207-0.0151291967683891i</v>
      </c>
      <c r="F381" s="57" t="str">
        <f t="shared" si="100"/>
        <v>2.90990990989627-41602.7880510604i</v>
      </c>
      <c r="G381" s="57" t="str">
        <f t="shared" si="101"/>
        <v>0.999999999995311-0.0000021654820343469i</v>
      </c>
      <c r="H381" s="57" t="str">
        <f t="shared" si="102"/>
        <v>72.7273173295595+0.147389671804034i</v>
      </c>
      <c r="I381" s="57" t="str">
        <f t="shared" si="103"/>
        <v>17.8951401975626-8535.50937322449i</v>
      </c>
      <c r="K381" s="57" t="str">
        <f t="shared" si="104"/>
        <v>0.164999221134565-0.000355817783674532i</v>
      </c>
      <c r="L381" s="57" t="str">
        <f t="shared" si="105"/>
        <v>0.00025-294.760179125633i</v>
      </c>
      <c r="M381" s="57" t="str">
        <f t="shared" si="106"/>
        <v>0.0045-103.337834360129i</v>
      </c>
      <c r="N381" s="57">
        <f t="shared" si="107"/>
        <v>89.916059714635168</v>
      </c>
      <c r="O381" s="57">
        <f t="shared" si="108"/>
        <v>83.437630686492682</v>
      </c>
      <c r="P381" s="374">
        <f t="shared" si="109"/>
        <v>83.437630686492682</v>
      </c>
      <c r="Q381" s="374">
        <f t="shared" si="110"/>
        <v>-90.083940285364832</v>
      </c>
      <c r="R381" s="12">
        <f t="shared" si="111"/>
        <v>89.916059714635168</v>
      </c>
      <c r="S381" s="57">
        <f t="shared" si="112"/>
        <v>3.5900746869231108E-3</v>
      </c>
      <c r="T381" s="12">
        <f t="shared" si="95"/>
        <v>83.437630686492682</v>
      </c>
    </row>
    <row r="382" spans="1:20">
      <c r="A382" s="57">
        <f t="shared" si="96"/>
        <v>22.642821521745944</v>
      </c>
      <c r="B382" s="12">
        <f t="shared" si="113"/>
        <v>3.6037169707334189</v>
      </c>
      <c r="C382" s="57" t="str">
        <f t="shared" si="97"/>
        <v>-21.7635215650849-14799.0509593416i</v>
      </c>
      <c r="D382" s="57" t="str">
        <f t="shared" si="98"/>
        <v>3.47812499991468-4416.41075049069i</v>
      </c>
      <c r="E382" s="57" t="str">
        <f t="shared" si="99"/>
        <v>162.469495248989-0.0151866869426764i</v>
      </c>
      <c r="F382" s="57" t="str">
        <f t="shared" si="100"/>
        <v>2.90990990989616-41445.2959265874i</v>
      </c>
      <c r="G382" s="57" t="str">
        <f t="shared" si="101"/>
        <v>0.999999999995275-2.17371086607734E-06i</v>
      </c>
      <c r="H382" s="57" t="str">
        <f t="shared" si="102"/>
        <v>72.7273176691808+0.14794975282139i</v>
      </c>
      <c r="I382" s="57" t="str">
        <f t="shared" si="103"/>
        <v>17.8951402312957-8503.19725431414i</v>
      </c>
      <c r="K382" s="57" t="str">
        <f t="shared" si="104"/>
        <v>0.16499921520397-0.000357169878220464i</v>
      </c>
      <c r="L382" s="57" t="str">
        <f t="shared" si="105"/>
        <v>0.00025-293.644330669091i</v>
      </c>
      <c r="M382" s="57" t="str">
        <f t="shared" si="106"/>
        <v>0.0045-102.946637139001i</v>
      </c>
      <c r="N382" s="57">
        <f t="shared" si="107"/>
        <v>89.915740743272792</v>
      </c>
      <c r="O382" s="57">
        <f t="shared" si="108"/>
        <v>83.404686705203829</v>
      </c>
      <c r="P382" s="374">
        <f t="shared" si="109"/>
        <v>83.404686705203829</v>
      </c>
      <c r="Q382" s="374">
        <f t="shared" si="110"/>
        <v>-90.084259256727208</v>
      </c>
      <c r="R382" s="12">
        <f t="shared" si="111"/>
        <v>89.915740743272792</v>
      </c>
      <c r="S382" s="57">
        <f t="shared" si="112"/>
        <v>3.6037169707334189E-3</v>
      </c>
      <c r="T382" s="12">
        <f t="shared" si="95"/>
        <v>83.404686705203829</v>
      </c>
    </row>
    <row r="383" spans="1:20">
      <c r="A383" s="57">
        <f t="shared" si="96"/>
        <v>22.72886424352858</v>
      </c>
      <c r="B383" s="12">
        <f t="shared" si="113"/>
        <v>3.6174110952222058</v>
      </c>
      <c r="C383" s="57" t="str">
        <f t="shared" si="97"/>
        <v>-21.7635206674496-14743.0270696102i</v>
      </c>
      <c r="D383" s="57" t="str">
        <f t="shared" si="98"/>
        <v>3.47812499991402-4399.69192132084i</v>
      </c>
      <c r="E383" s="57" t="str">
        <f t="shared" si="99"/>
        <v>162.469494931372-0.015244395570773i</v>
      </c>
      <c r="F383" s="57" t="str">
        <f t="shared" si="100"/>
        <v>2.90990990989606-41288.4000066103i</v>
      </c>
      <c r="G383" s="57" t="str">
        <f t="shared" si="101"/>
        <v>0.999999999995239-2.18197096736835E-06i</v>
      </c>
      <c r="H383" s="57" t="str">
        <f t="shared" si="102"/>
        <v>72.7273180113883+0.148511962149641i</v>
      </c>
      <c r="I383" s="57" t="str">
        <f t="shared" si="103"/>
        <v>17.8951402652857-8471.007456751i</v>
      </c>
      <c r="K383" s="57" t="str">
        <f t="shared" si="104"/>
        <v>0.164999209228217-0.000358527110576545i</v>
      </c>
      <c r="L383" s="57" t="str">
        <f t="shared" si="105"/>
        <v>0.00025-292.532706384828i</v>
      </c>
      <c r="M383" s="57" t="str">
        <f t="shared" si="106"/>
        <v>0.0045-102.556920839809i</v>
      </c>
      <c r="N383" s="57">
        <f t="shared" si="107"/>
        <v>89.91542055983895</v>
      </c>
      <c r="O383" s="57">
        <f t="shared" si="108"/>
        <v>83.371742722739498</v>
      </c>
      <c r="P383" s="374">
        <f t="shared" si="109"/>
        <v>83.371742722739498</v>
      </c>
      <c r="Q383" s="374">
        <f t="shared" si="110"/>
        <v>-90.08457944016105</v>
      </c>
      <c r="R383" s="12">
        <f t="shared" si="111"/>
        <v>89.91542055983895</v>
      </c>
      <c r="S383" s="57">
        <f t="shared" si="112"/>
        <v>3.6174110952222056E-3</v>
      </c>
      <c r="T383" s="12">
        <f t="shared" si="95"/>
        <v>83.371742722739498</v>
      </c>
    </row>
    <row r="384" spans="1:20">
      <c r="A384" s="57">
        <f t="shared" si="96"/>
        <v>22.815233927653988</v>
      </c>
      <c r="B384" s="12">
        <f t="shared" si="113"/>
        <v>3.6311572573840505</v>
      </c>
      <c r="C384" s="57" t="str">
        <f t="shared" si="97"/>
        <v>-21.7635197629791-14687.2152632728i</v>
      </c>
      <c r="D384" s="57" t="str">
        <f t="shared" si="98"/>
        <v>3.47812499991337-4383.03638319637i</v>
      </c>
      <c r="E384" s="57" t="str">
        <f t="shared" si="99"/>
        <v>162.469494611335-0.0153023234827054i</v>
      </c>
      <c r="F384" s="57" t="str">
        <f t="shared" si="100"/>
        <v>2.90990990989595-41132.098034129i</v>
      </c>
      <c r="G384" s="57" t="str">
        <f t="shared" si="101"/>
        <v>0.999999999995203-2.19026245704427E-06i</v>
      </c>
      <c r="H384" s="57" t="str">
        <f t="shared" si="102"/>
        <v>72.7273183562018+0.149076307876401i</v>
      </c>
      <c r="I384" s="57" t="str">
        <f t="shared" si="103"/>
        <v>17.8951402995347-8438.93951747412i</v>
      </c>
      <c r="K384" s="57" t="str">
        <f t="shared" si="104"/>
        <v>0.164999203206962-0.000359889500264742i</v>
      </c>
      <c r="L384" s="57" t="str">
        <f t="shared" si="105"/>
        <v>0.00025-291.425290281757i</v>
      </c>
      <c r="M384" s="57" t="str">
        <f t="shared" si="106"/>
        <v>0.0045-102.168679856355i</v>
      </c>
      <c r="N384" s="57">
        <f t="shared" si="107"/>
        <v>89.915099159727987</v>
      </c>
      <c r="O384" s="57">
        <f t="shared" si="108"/>
        <v>83.338798739090805</v>
      </c>
      <c r="P384" s="374">
        <f t="shared" si="109"/>
        <v>83.338798739090805</v>
      </c>
      <c r="Q384" s="374">
        <f t="shared" si="110"/>
        <v>-90.084900840272013</v>
      </c>
      <c r="R384" s="12">
        <f t="shared" si="111"/>
        <v>89.915099159727987</v>
      </c>
      <c r="S384" s="57">
        <f t="shared" si="112"/>
        <v>3.6311572573840506E-3</v>
      </c>
      <c r="T384" s="12">
        <f t="shared" si="95"/>
        <v>83.338798739090805</v>
      </c>
    </row>
    <row r="385" spans="1:20">
      <c r="A385" s="57">
        <f t="shared" si="96"/>
        <v>22.901931816579072</v>
      </c>
      <c r="B385" s="12">
        <f t="shared" si="113"/>
        <v>3.6449556549621098</v>
      </c>
      <c r="C385" s="57" t="str">
        <f t="shared" si="97"/>
        <v>-21.7635188516219-14631.6147374578i</v>
      </c>
      <c r="D385" s="57" t="str">
        <f t="shared" si="98"/>
        <v>3.4781249999127-4366.44389652176i</v>
      </c>
      <c r="E385" s="57" t="str">
        <f t="shared" si="99"/>
        <v>162.469494288861-0.0153604715116499i</v>
      </c>
      <c r="F385" s="57" t="str">
        <f t="shared" si="100"/>
        <v>2.90990990989584-40976.3877606869i</v>
      </c>
      <c r="G385" s="57" t="str">
        <f t="shared" si="101"/>
        <v>0.999999999995166-2.19858545438096E-06i</v>
      </c>
      <c r="H385" s="57" t="str">
        <f t="shared" si="102"/>
        <v>72.7273187036407+0.14964279812002i</v>
      </c>
      <c r="I385" s="57" t="str">
        <f t="shared" si="103"/>
        <v>17.8951403340446-8406.99297517533i</v>
      </c>
      <c r="K385" s="57" t="str">
        <f t="shared" si="104"/>
        <v>0.164999197139859-0.000361257066881193i</v>
      </c>
      <c r="L385" s="57" t="str">
        <f t="shared" si="105"/>
        <v>0.00025-290.322066429326i</v>
      </c>
      <c r="M385" s="57" t="str">
        <f t="shared" si="106"/>
        <v>0.0045-101.781908603661i</v>
      </c>
      <c r="N385" s="57">
        <f t="shared" si="107"/>
        <v>89.914776538316787</v>
      </c>
      <c r="O385" s="57">
        <f t="shared" si="108"/>
        <v>83.305854754248671</v>
      </c>
      <c r="P385" s="374">
        <f t="shared" si="109"/>
        <v>83.305854754248671</v>
      </c>
      <c r="Q385" s="374">
        <f t="shared" si="110"/>
        <v>-90.085223461683213</v>
      </c>
      <c r="R385" s="12">
        <f t="shared" si="111"/>
        <v>89.914776538316787</v>
      </c>
      <c r="S385" s="57">
        <f t="shared" si="112"/>
        <v>3.6449556549621098E-3</v>
      </c>
      <c r="T385" s="12">
        <f t="shared" si="95"/>
        <v>83.305854754248671</v>
      </c>
    </row>
    <row r="386" spans="1:20">
      <c r="A386" s="57">
        <f t="shared" si="96"/>
        <v>22.988959157482075</v>
      </c>
      <c r="B386" s="12">
        <f t="shared" si="113"/>
        <v>3.658806486450966</v>
      </c>
      <c r="C386" s="57" t="str">
        <f t="shared" si="97"/>
        <v>-21.7635179333249-14576.224692333i</v>
      </c>
      <c r="D386" s="57" t="str">
        <f t="shared" si="98"/>
        <v>3.47812499991204-4349.91422260853i</v>
      </c>
      <c r="E386" s="57" t="str">
        <f t="shared" si="99"/>
        <v>162.469493963932-0.0154188404939437i</v>
      </c>
      <c r="F386" s="57" t="str">
        <f t="shared" si="100"/>
        <v>2.90990990989573-40821.2669463395i</v>
      </c>
      <c r="G386" s="57" t="str">
        <f t="shared" si="101"/>
        <v>0.999999999995129-2.20694007910753E-06i</v>
      </c>
      <c r="H386" s="57" t="str">
        <f t="shared" si="102"/>
        <v>72.7273190537252+0.150211441029695i</v>
      </c>
      <c r="I386" s="57" t="str">
        <f t="shared" si="103"/>
        <v>17.895140368817-8375.16737029292i</v>
      </c>
      <c r="K386" s="57" t="str">
        <f t="shared" si="104"/>
        <v>0.164999191026559-0.000362629830096477i</v>
      </c>
      <c r="L386" s="57" t="str">
        <f t="shared" si="105"/>
        <v>0.00025-289.223018957289i</v>
      </c>
      <c r="M386" s="57" t="str">
        <f t="shared" si="106"/>
        <v>0.0045-101.396601517893i</v>
      </c>
      <c r="N386" s="57">
        <f t="shared" si="107"/>
        <v>89.91445269096458</v>
      </c>
      <c r="O386" s="57">
        <f t="shared" si="108"/>
        <v>83.272910768204071</v>
      </c>
      <c r="P386" s="374">
        <f t="shared" si="109"/>
        <v>83.272910768204071</v>
      </c>
      <c r="Q386" s="374">
        <f t="shared" si="110"/>
        <v>-90.08554730903542</v>
      </c>
      <c r="R386" s="12">
        <f t="shared" si="111"/>
        <v>89.91445269096458</v>
      </c>
      <c r="S386" s="57">
        <f t="shared" si="112"/>
        <v>3.658806486450966E-3</v>
      </c>
      <c r="T386" s="12">
        <f t="shared" si="95"/>
        <v>83.272910768204071</v>
      </c>
    </row>
    <row r="387" spans="1:20">
      <c r="A387" s="57">
        <f t="shared" si="96"/>
        <v>23.07631720228051</v>
      </c>
      <c r="B387" s="12">
        <f t="shared" si="113"/>
        <v>3.6727099510994798</v>
      </c>
      <c r="C387" s="57" t="str">
        <f t="shared" si="97"/>
        <v>-21.7635170080362-14521.0443310943i</v>
      </c>
      <c r="D387" s="57" t="str">
        <f t="shared" si="98"/>
        <v>3.47812499991137-4333.44712367177i</v>
      </c>
      <c r="E387" s="57" t="str">
        <f t="shared" si="99"/>
        <v>162.46949363653-0.0154774312691107i</v>
      </c>
      <c r="F387" s="57" t="str">
        <f t="shared" si="100"/>
        <v>2.90990990989563-40666.7333596219i</v>
      </c>
      <c r="G387" s="57" t="str">
        <f t="shared" si="101"/>
        <v>0.999999999995092-2.21532645140806E-06i</v>
      </c>
      <c r="H387" s="57" t="str">
        <f t="shared" si="102"/>
        <v>72.727319406475+0.150782244785594i</v>
      </c>
      <c r="I387" s="57" t="str">
        <f t="shared" si="103"/>
        <v>17.8951404038541-8343.46224500485i</v>
      </c>
      <c r="K387" s="57" t="str">
        <f t="shared" si="104"/>
        <v>0.164999184866711-0.000364007809655906i</v>
      </c>
      <c r="L387" s="57" t="str">
        <f t="shared" si="105"/>
        <v>0.00025-288.128132055477i</v>
      </c>
      <c r="M387" s="57" t="str">
        <f t="shared" si="106"/>
        <v>0.0045-101.012753056279i</v>
      </c>
      <c r="N387" s="57">
        <f t="shared" si="107"/>
        <v>89.914127613013093</v>
      </c>
      <c r="O387" s="57">
        <f t="shared" si="108"/>
        <v>83.239966780947995</v>
      </c>
      <c r="P387" s="374">
        <f t="shared" si="109"/>
        <v>83.239966780947995</v>
      </c>
      <c r="Q387" s="374">
        <f t="shared" si="110"/>
        <v>-90.085872386986907</v>
      </c>
      <c r="R387" s="12">
        <f t="shared" si="111"/>
        <v>89.914127613013093</v>
      </c>
      <c r="S387" s="57">
        <f t="shared" si="112"/>
        <v>3.6727099510994797E-3</v>
      </c>
      <c r="T387" s="12">
        <f t="shared" si="95"/>
        <v>83.239966780947995</v>
      </c>
    </row>
    <row r="388" spans="1:20">
      <c r="A388" s="57">
        <f t="shared" si="96"/>
        <v>23.164007207649174</v>
      </c>
      <c r="B388" s="12">
        <f t="shared" si="113"/>
        <v>3.6866662489136579</v>
      </c>
      <c r="C388" s="57" t="str">
        <f t="shared" si="97"/>
        <v>-21.7635160757014-14466.0728599531i</v>
      </c>
      <c r="D388" s="57" t="str">
        <f t="shared" si="98"/>
        <v>3.47812499991069-4317.04236282671i</v>
      </c>
      <c r="E388" s="57" t="str">
        <f t="shared" si="99"/>
        <v>162.469493306634-0.0155362446798522i</v>
      </c>
      <c r="F388" s="57" t="str">
        <f t="shared" si="100"/>
        <v>2.90990990989552-40512.7847775164i</v>
      </c>
      <c r="G388" s="57" t="str">
        <f t="shared" si="101"/>
        <v>0.999999999995055-2.22374469192332E-06i</v>
      </c>
      <c r="H388" s="57" t="str">
        <f t="shared" si="102"/>
        <v>72.7273197619115+0.15135521759897i</v>
      </c>
      <c r="I388" s="57" t="str">
        <f t="shared" si="103"/>
        <v>17.8951404391581-8311.87714322234i</v>
      </c>
      <c r="K388" s="57" t="str">
        <f t="shared" si="104"/>
        <v>0.164999178659958-0.000365391025379799i</v>
      </c>
      <c r="L388" s="57" t="str">
        <f t="shared" si="105"/>
        <v>0.00025-287.037389973578i</v>
      </c>
      <c r="M388" s="57" t="str">
        <f t="shared" si="106"/>
        <v>0.0045-100.630357697031i</v>
      </c>
      <c r="N388" s="57">
        <f t="shared" si="107"/>
        <v>89.913801299786229</v>
      </c>
      <c r="O388" s="57">
        <f t="shared" si="108"/>
        <v>83.207022792470866</v>
      </c>
      <c r="P388" s="374">
        <f t="shared" si="109"/>
        <v>83.207022792470866</v>
      </c>
      <c r="Q388" s="374">
        <f t="shared" si="110"/>
        <v>-90.086198700213771</v>
      </c>
      <c r="R388" s="12">
        <f t="shared" si="111"/>
        <v>89.913801299786229</v>
      </c>
      <c r="S388" s="57">
        <f t="shared" si="112"/>
        <v>3.6866662489136578E-3</v>
      </c>
      <c r="T388" s="12">
        <f t="shared" si="95"/>
        <v>83.207022792470866</v>
      </c>
    </row>
    <row r="389" spans="1:20">
      <c r="A389" s="57">
        <f t="shared" si="96"/>
        <v>23.25203043503824</v>
      </c>
      <c r="B389" s="12">
        <f t="shared" si="113"/>
        <v>3.7006755806595297</v>
      </c>
      <c r="C389" s="57" t="str">
        <f t="shared" si="97"/>
        <v>-21.7635151362681-14411.3094881268i</v>
      </c>
      <c r="D389" s="57" t="str">
        <f t="shared" si="98"/>
        <v>3.47812499991002-4300.69970408539i</v>
      </c>
      <c r="E389" s="57" t="str">
        <f t="shared" si="99"/>
        <v>162.469492974226-0.0155952815720806i</v>
      </c>
      <c r="F389" s="57" t="str">
        <f t="shared" si="100"/>
        <v>2.90990990989542-40359.4189854212i</v>
      </c>
      <c r="G389" s="57" t="str">
        <f t="shared" si="101"/>
        <v>0.999999999995017-2.23219492175255E-06i</v>
      </c>
      <c r="H389" s="57" t="str">
        <f t="shared" si="102"/>
        <v>72.7273201200538+0.151930367712279i</v>
      </c>
      <c r="I389" s="57" t="str">
        <f t="shared" si="103"/>
        <v>17.8951404747312-8280.41161058299i</v>
      </c>
      <c r="K389" s="57" t="str">
        <f t="shared" si="104"/>
        <v>0.164999172405946-0.000366779497163782i</v>
      </c>
      <c r="L389" s="57" t="str">
        <f t="shared" si="105"/>
        <v>0.00025-285.950777020899i</v>
      </c>
      <c r="M389" s="57" t="str">
        <f t="shared" si="106"/>
        <v>0.0045-100.249409939261i</v>
      </c>
      <c r="N389" s="57">
        <f t="shared" si="107"/>
        <v>89.913473746590199</v>
      </c>
      <c r="O389" s="57">
        <f t="shared" si="108"/>
        <v>83.174078802763702</v>
      </c>
      <c r="P389" s="374">
        <f t="shared" si="109"/>
        <v>83.174078802763702</v>
      </c>
      <c r="Q389" s="374">
        <f t="shared" si="110"/>
        <v>-90.086526253409801</v>
      </c>
      <c r="R389" s="12">
        <f t="shared" si="111"/>
        <v>89.913473746590199</v>
      </c>
      <c r="S389" s="57">
        <f t="shared" si="112"/>
        <v>3.7006755806595296E-3</v>
      </c>
      <c r="T389" s="12">
        <f t="shared" si="95"/>
        <v>83.174078802763702</v>
      </c>
    </row>
    <row r="390" spans="1:20">
      <c r="A390" s="57">
        <f t="shared" si="96"/>
        <v>23.340388150691386</v>
      </c>
      <c r="B390" s="12">
        <f t="shared" si="113"/>
        <v>3.714738147866036</v>
      </c>
      <c r="C390" s="57" t="str">
        <f t="shared" si="97"/>
        <v>-21.7635141896811-14356.7534278257i</v>
      </c>
      <c r="D390" s="57" t="str">
        <f t="shared" si="98"/>
        <v>3.47812499990933-4284.41891235315i</v>
      </c>
      <c r="E390" s="57" t="str">
        <f t="shared" si="99"/>
        <v>162.469492639287-0.0156545427949119i</v>
      </c>
      <c r="F390" s="57" t="str">
        <f t="shared" si="100"/>
        <v>2.9099099098953-40206.6337771175i</v>
      </c>
      <c r="G390" s="57" t="str">
        <f t="shared" si="101"/>
        <v>0.999999999994979-2.24067726245512E-06i</v>
      </c>
      <c r="H390" s="57" t="str">
        <f t="shared" si="102"/>
        <v>72.7273204809235+0.152507703399295i</v>
      </c>
      <c r="I390" s="57" t="str">
        <f t="shared" si="103"/>
        <v>17.8951405105748-8249.06519444458i</v>
      </c>
      <c r="K390" s="57" t="str">
        <f t="shared" si="104"/>
        <v>0.164999166104313-0.000368173244979048i</v>
      </c>
      <c r="L390" s="57" t="str">
        <f t="shared" si="105"/>
        <v>0.00025-284.868277566148i</v>
      </c>
      <c r="M390" s="57" t="str">
        <f t="shared" si="106"/>
        <v>0.0045-99.8699043029104i</v>
      </c>
      <c r="N390" s="57">
        <f t="shared" si="107"/>
        <v>89.913144948713352</v>
      </c>
      <c r="O390" s="57">
        <f t="shared" si="108"/>
        <v>83.141134811816983</v>
      </c>
      <c r="P390" s="374">
        <f t="shared" si="109"/>
        <v>83.141134811816983</v>
      </c>
      <c r="Q390" s="374">
        <f t="shared" si="110"/>
        <v>-90.086855051286648</v>
      </c>
      <c r="R390" s="12">
        <f t="shared" si="111"/>
        <v>89.913144948713352</v>
      </c>
      <c r="S390" s="57">
        <f t="shared" si="112"/>
        <v>3.7147381478660358E-3</v>
      </c>
      <c r="T390" s="12">
        <f t="shared" si="95"/>
        <v>83.141134811816983</v>
      </c>
    </row>
    <row r="391" spans="1:20">
      <c r="A391" s="57">
        <f t="shared" si="96"/>
        <v>23.429081625664015</v>
      </c>
      <c r="B391" s="12">
        <f t="shared" si="113"/>
        <v>3.7288541528279269</v>
      </c>
      <c r="C391" s="57" t="str">
        <f t="shared" si="97"/>
        <v>-21.7635132358868-14302.4038942426i</v>
      </c>
      <c r="D391" s="57" t="str">
        <f t="shared" si="98"/>
        <v>3.47812499990865-4268.19975342536i</v>
      </c>
      <c r="E391" s="57" t="str">
        <f t="shared" si="99"/>
        <v>162.469492301798-0.015714029200701i</v>
      </c>
      <c r="F391" s="57" t="str">
        <f t="shared" si="100"/>
        <v>2.90990990989519-40054.4269547392i</v>
      </c>
      <c r="G391" s="57" t="str">
        <f t="shared" si="101"/>
        <v>0.999999999994941-2.24919183605237E-06i</v>
      </c>
      <c r="H391" s="57" t="str">
        <f t="shared" si="102"/>
        <v>72.727320844541+0.153087232965236i</v>
      </c>
      <c r="I391" s="57" t="str">
        <f t="shared" si="103"/>
        <v>17.8951405466914-8217.83744387844i</v>
      </c>
      <c r="K391" s="57" t="str">
        <f t="shared" si="104"/>
        <v>0.164999159754697-0.000369572288872669i</v>
      </c>
      <c r="L391" s="57" t="str">
        <f t="shared" si="105"/>
        <v>0.00025-283.789876037206i</v>
      </c>
      <c r="M391" s="57" t="str">
        <f t="shared" si="106"/>
        <v>0.0045-99.491835328661i</v>
      </c>
      <c r="N391" s="57">
        <f t="shared" si="107"/>
        <v>89.912814901426174</v>
      </c>
      <c r="O391" s="57">
        <f t="shared" si="108"/>
        <v>83.108190819621313</v>
      </c>
      <c r="P391" s="374">
        <f t="shared" si="109"/>
        <v>83.108190819621313</v>
      </c>
      <c r="Q391" s="374">
        <f t="shared" si="110"/>
        <v>-90.087185098573826</v>
      </c>
      <c r="R391" s="12">
        <f t="shared" si="111"/>
        <v>89.912814901426174</v>
      </c>
      <c r="S391" s="57">
        <f t="shared" si="112"/>
        <v>3.7288541528279267E-3</v>
      </c>
      <c r="T391" s="12">
        <f t="shared" si="95"/>
        <v>83.108190819621313</v>
      </c>
    </row>
    <row r="392" spans="1:20">
      <c r="A392" s="57">
        <f t="shared" si="96"/>
        <v>23.518112135841537</v>
      </c>
      <c r="B392" s="12">
        <f t="shared" si="113"/>
        <v>3.743023798608673</v>
      </c>
      <c r="C392" s="57" t="str">
        <f t="shared" si="97"/>
        <v>-21.7635122748295-14248.2601055411i</v>
      </c>
      <c r="D392" s="57" t="str">
        <f t="shared" si="98"/>
        <v>3.47812499990795-4252.04199398395i</v>
      </c>
      <c r="E392" s="57" t="str">
        <f t="shared" si="99"/>
        <v>162.469491961738-0.0157737416450207i</v>
      </c>
      <c r="F392" s="57" t="str">
        <f t="shared" si="100"/>
        <v>2.90990990989508-39902.7963287398i</v>
      </c>
      <c r="G392" s="57" t="str">
        <f t="shared" si="101"/>
        <v>0.999999999994903-2.25773876502928E-06i</v>
      </c>
      <c r="H392" s="57" t="str">
        <f t="shared" si="102"/>
        <v>72.7273212109272+0.153668964746882i</v>
      </c>
      <c r="I392" s="57" t="str">
        <f t="shared" si="103"/>
        <v>17.8951405830831-8186.72790966284i</v>
      </c>
      <c r="K392" s="57" t="str">
        <f t="shared" si="104"/>
        <v>0.164999153356733-0.000370976648967878i</v>
      </c>
      <c r="L392" s="57" t="str">
        <f t="shared" si="105"/>
        <v>0.00025-282.715556920906i</v>
      </c>
      <c r="M392" s="57" t="str">
        <f t="shared" si="106"/>
        <v>0.0045-99.1151975778657i</v>
      </c>
      <c r="N392" s="57">
        <f t="shared" si="107"/>
        <v>89.912483599981144</v>
      </c>
      <c r="O392" s="57">
        <f t="shared" si="108"/>
        <v>83.075246826167088</v>
      </c>
      <c r="P392" s="374">
        <f t="shared" si="109"/>
        <v>83.075246826167088</v>
      </c>
      <c r="Q392" s="374">
        <f t="shared" si="110"/>
        <v>-90.087516400018856</v>
      </c>
      <c r="R392" s="12">
        <f t="shared" si="111"/>
        <v>89.912483599981144</v>
      </c>
      <c r="S392" s="57">
        <f t="shared" si="112"/>
        <v>3.743023798608673E-3</v>
      </c>
      <c r="T392" s="12">
        <f t="shared" si="95"/>
        <v>83.075246826167088</v>
      </c>
    </row>
    <row r="393" spans="1:20">
      <c r="A393" s="57">
        <f t="shared" si="96"/>
        <v>23.607480961957737</v>
      </c>
      <c r="B393" s="12">
        <f t="shared" si="113"/>
        <v>3.7572472890433861</v>
      </c>
      <c r="C393" s="57" t="str">
        <f t="shared" si="97"/>
        <v>-21.7635113064548-14194.3212828449i</v>
      </c>
      <c r="D393" s="57" t="str">
        <f t="shared" si="98"/>
        <v>3.47812499990725-4235.94540159415i</v>
      </c>
      <c r="E393" s="57" t="str">
        <f t="shared" si="99"/>
        <v>162.46949161909-0.015833680986716i</v>
      </c>
      <c r="F393" s="57" t="str">
        <f t="shared" si="100"/>
        <v>2.90990990989497-39751.739717862i</v>
      </c>
      <c r="G393" s="57" t="str">
        <f t="shared" si="101"/>
        <v>0.999999999994864-0.0000022663181723363i</v>
      </c>
      <c r="H393" s="57" t="str">
        <f t="shared" si="102"/>
        <v>72.7273215801034+0.15425290711269i</v>
      </c>
      <c r="I393" s="57" t="str">
        <f t="shared" si="103"/>
        <v>17.8951406197519-8155.73614427673i</v>
      </c>
      <c r="K393" s="57" t="str">
        <f t="shared" si="104"/>
        <v>0.164999146910052-0.000372386345464346i</v>
      </c>
      <c r="L393" s="57" t="str">
        <f t="shared" si="105"/>
        <v>0.00025-281.645304762808i</v>
      </c>
      <c r="M393" s="57" t="str">
        <f t="shared" si="106"/>
        <v>0.0045-98.7399856324619i</v>
      </c>
      <c r="N393" s="57">
        <f t="shared" si="107"/>
        <v>89.912151039612681</v>
      </c>
      <c r="O393" s="57">
        <f t="shared" si="108"/>
        <v>83.042302831444928</v>
      </c>
      <c r="P393" s="374">
        <f t="shared" si="109"/>
        <v>83.042302831444928</v>
      </c>
      <c r="Q393" s="374">
        <f t="shared" si="110"/>
        <v>-90.087848960387319</v>
      </c>
      <c r="R393" s="12">
        <f t="shared" si="111"/>
        <v>89.912151039612681</v>
      </c>
      <c r="S393" s="57">
        <f t="shared" si="112"/>
        <v>3.757247289043386E-3</v>
      </c>
      <c r="T393" s="12">
        <f t="shared" si="95"/>
        <v>83.042302831444928</v>
      </c>
    </row>
    <row r="394" spans="1:20">
      <c r="A394" s="57">
        <f t="shared" si="96"/>
        <v>23.697189389613175</v>
      </c>
      <c r="B394" s="12">
        <f t="shared" si="113"/>
        <v>3.7715248287417511</v>
      </c>
      <c r="C394" s="57" t="str">
        <f t="shared" si="97"/>
        <v>-21.7635103307067-14140.5866502257i</v>
      </c>
      <c r="D394" s="57" t="str">
        <f t="shared" si="98"/>
        <v>3.47812499990653-4219.90974470104i</v>
      </c>
      <c r="E394" s="57" t="str">
        <f t="shared" si="99"/>
        <v>162.469491273833-0.0158938480878785i</v>
      </c>
      <c r="F394" s="57" t="str">
        <f t="shared" si="100"/>
        <v>2.90990990989485-39601.2549491055i</v>
      </c>
      <c r="G394" s="57" t="str">
        <f t="shared" si="101"/>
        <v>0.999999999994825-2.27493018139109E-06i</v>
      </c>
      <c r="H394" s="57" t="str">
        <f t="shared" si="102"/>
        <v>72.7273219520902+0.154839068462918i</v>
      </c>
      <c r="I394" s="57" t="str">
        <f t="shared" si="103"/>
        <v>17.8951406566998-8124.86170189305i</v>
      </c>
      <c r="K394" s="57" t="str">
        <f t="shared" si="104"/>
        <v>0.164999140414285-0.000373801398638492i</v>
      </c>
      <c r="L394" s="57" t="str">
        <f t="shared" si="105"/>
        <v>0.00025-280.579104166973i</v>
      </c>
      <c r="M394" s="57" t="str">
        <f t="shared" si="106"/>
        <v>0.0045-98.3661940949011i</v>
      </c>
      <c r="N394" s="57">
        <f t="shared" si="107"/>
        <v>89.91181721553717</v>
      </c>
      <c r="O394" s="57">
        <f t="shared" si="108"/>
        <v>83.009358835444999</v>
      </c>
      <c r="P394" s="374">
        <f t="shared" si="109"/>
        <v>83.009358835444999</v>
      </c>
      <c r="Q394" s="374">
        <f t="shared" si="110"/>
        <v>-90.08818278446283</v>
      </c>
      <c r="R394" s="12">
        <f t="shared" si="111"/>
        <v>89.91181721553717</v>
      </c>
      <c r="S394" s="57">
        <f t="shared" si="112"/>
        <v>3.7715248287417511E-3</v>
      </c>
      <c r="T394" s="12">
        <f t="shared" si="95"/>
        <v>83.009358835444999</v>
      </c>
    </row>
    <row r="395" spans="1:20">
      <c r="A395" s="57">
        <f t="shared" si="96"/>
        <v>23.787238709293707</v>
      </c>
      <c r="B395" s="12">
        <f t="shared" si="113"/>
        <v>3.7858566230909698</v>
      </c>
      <c r="C395" s="57" t="str">
        <f t="shared" si="97"/>
        <v>-21.7635093475287-14087.0554346929i</v>
      </c>
      <c r="D395" s="57" t="str">
        <f t="shared" si="98"/>
        <v>3.47812499990583-4203.93479262635i</v>
      </c>
      <c r="E395" s="57" t="str">
        <f t="shared" si="99"/>
        <v>162.469490925947-0.0159542438138786i</v>
      </c>
      <c r="F395" s="57" t="str">
        <f t="shared" si="100"/>
        <v>2.90990990989474-39451.3398576967i</v>
      </c>
      <c r="G395" s="57" t="str">
        <f t="shared" si="101"/>
        <v>0.999999999994785-2.28357491608029E-06i</v>
      </c>
      <c r="H395" s="57" t="str">
        <f t="shared" si="102"/>
        <v>72.7273223269102+0.155427457229748i</v>
      </c>
      <c r="I395" s="57" t="str">
        <f t="shared" si="103"/>
        <v>17.8951406939293-8094.10413837278i</v>
      </c>
      <c r="K395" s="57" t="str">
        <f t="shared" si="104"/>
        <v>0.164999133869055-0.00037522182884375i</v>
      </c>
      <c r="L395" s="57" t="str">
        <f t="shared" si="105"/>
        <v>0.00025-279.51693979575i</v>
      </c>
      <c r="M395" s="57" t="str">
        <f t="shared" si="106"/>
        <v>0.0045-97.9938175880669i</v>
      </c>
      <c r="N395" s="57">
        <f t="shared" si="107"/>
        <v>89.911482122952748</v>
      </c>
      <c r="O395" s="57">
        <f t="shared" si="108"/>
        <v>82.976414838157694</v>
      </c>
      <c r="P395" s="374">
        <f t="shared" si="109"/>
        <v>82.976414838157694</v>
      </c>
      <c r="Q395" s="374">
        <f t="shared" si="110"/>
        <v>-90.088517877047252</v>
      </c>
      <c r="R395" s="12">
        <f t="shared" si="111"/>
        <v>89.911482122952748</v>
      </c>
      <c r="S395" s="57">
        <f t="shared" si="112"/>
        <v>3.7858566230909696E-3</v>
      </c>
      <c r="T395" s="12">
        <f t="shared" si="95"/>
        <v>82.976414838157694</v>
      </c>
    </row>
    <row r="396" spans="1:20">
      <c r="A396" s="57">
        <f t="shared" si="96"/>
        <v>23.877630216389022</v>
      </c>
      <c r="B396" s="12">
        <f t="shared" si="113"/>
        <v>3.8002428782587154</v>
      </c>
      <c r="C396" s="57" t="str">
        <f t="shared" si="97"/>
        <v>-21.7635083568646-14033.726866182i</v>
      </c>
      <c r="D396" s="57" t="str">
        <f t="shared" si="98"/>
        <v>3.47812499990511-4188.02031556501i</v>
      </c>
      <c r="E396" s="57" t="str">
        <f t="shared" si="99"/>
        <v>162.469490575413-0.0160148690333784i</v>
      </c>
      <c r="F396" s="57" t="str">
        <f t="shared" si="100"/>
        <v>2.90990990989462-39301.9922870565i</v>
      </c>
      <c r="G396" s="57" t="str">
        <f t="shared" si="101"/>
        <v>0.999999999994746-2.29225250076131E-06i</v>
      </c>
      <c r="H396" s="57" t="str">
        <f t="shared" si="102"/>
        <v>72.7273227045836+0.156018081877398i</v>
      </c>
      <c r="I396" s="57" t="str">
        <f t="shared" si="103"/>
        <v>17.8951407314419-8063.46301125785i</v>
      </c>
      <c r="K396" s="57" t="str">
        <f t="shared" si="104"/>
        <v>0.164999127273989-0.000376647656510883i</v>
      </c>
      <c r="L396" s="57" t="str">
        <f t="shared" si="105"/>
        <v>0.00025-278.458796369545i</v>
      </c>
      <c r="M396" s="57" t="str">
        <f t="shared" si="106"/>
        <v>0.0045-97.622850755197i</v>
      </c>
      <c r="N396" s="57">
        <f t="shared" si="107"/>
        <v>89.911145757039364</v>
      </c>
      <c r="O396" s="57">
        <f t="shared" si="108"/>
        <v>82.943470839573195</v>
      </c>
      <c r="P396" s="374">
        <f t="shared" si="109"/>
        <v>82.943470839573195</v>
      </c>
      <c r="Q396" s="374">
        <f t="shared" si="110"/>
        <v>-90.088854242960636</v>
      </c>
      <c r="R396" s="12">
        <f t="shared" si="111"/>
        <v>89.911145757039364</v>
      </c>
      <c r="S396" s="57">
        <f t="shared" si="112"/>
        <v>3.8002428782587154E-3</v>
      </c>
      <c r="T396" s="12">
        <f t="shared" si="95"/>
        <v>82.943470839573195</v>
      </c>
    </row>
    <row r="397" spans="1:20">
      <c r="A397" s="57">
        <f t="shared" si="96"/>
        <v>23.968365211211303</v>
      </c>
      <c r="B397" s="12">
        <f t="shared" si="113"/>
        <v>3.8146838011960988</v>
      </c>
      <c r="C397" s="57" t="str">
        <f t="shared" si="97"/>
        <v>-21.7635073586566-13980.6001775433i</v>
      </c>
      <c r="D397" s="57" t="str">
        <f t="shared" si="98"/>
        <v>3.47812499990439-4172.16608458193i</v>
      </c>
      <c r="E397" s="57" t="str">
        <f t="shared" si="99"/>
        <v>162.469490222207-0.0160757246183301i</v>
      </c>
      <c r="F397" s="57" t="str">
        <f t="shared" si="100"/>
        <v>2.9099099098945-39153.2100887699i</v>
      </c>
      <c r="G397" s="57" t="str">
        <f t="shared" si="101"/>
        <v>0.999999999994706-2.30096306026411E-06i</v>
      </c>
      <c r="H397" s="57" t="str">
        <f t="shared" si="102"/>
        <v>72.727323085133+0.156610950902261i</v>
      </c>
      <c r="I397" s="57" t="str">
        <f t="shared" si="103"/>
        <v>17.8951407692404-8032.93787976545i</v>
      </c>
      <c r="K397" s="57" t="str">
        <f t="shared" si="104"/>
        <v>0.164999120628705-0.00037807890214827i</v>
      </c>
      <c r="L397" s="57" t="str">
        <f t="shared" si="105"/>
        <v>0.00025-277.404658666612i</v>
      </c>
      <c r="M397" s="57" t="str">
        <f t="shared" si="106"/>
        <v>0.0045-97.2532882598103i</v>
      </c>
      <c r="N397" s="57">
        <f t="shared" si="107"/>
        <v>89.910808112958591</v>
      </c>
      <c r="O397" s="57">
        <f t="shared" si="108"/>
        <v>82.91052683968141</v>
      </c>
      <c r="P397" s="374">
        <f t="shared" si="109"/>
        <v>82.91052683968141</v>
      </c>
      <c r="Q397" s="374">
        <f t="shared" si="110"/>
        <v>-90.089191887041409</v>
      </c>
      <c r="R397" s="12">
        <f t="shared" si="111"/>
        <v>89.910808112958591</v>
      </c>
      <c r="S397" s="57">
        <f t="shared" si="112"/>
        <v>3.8146838011960988E-3</v>
      </c>
      <c r="T397" s="12">
        <f t="shared" si="95"/>
        <v>82.91052683968141</v>
      </c>
    </row>
    <row r="398" spans="1:20">
      <c r="A398" s="57">
        <f t="shared" si="96"/>
        <v>24.059444999013905</v>
      </c>
      <c r="B398" s="12">
        <f t="shared" si="113"/>
        <v>3.8291795996406441</v>
      </c>
      <c r="C398" s="57" t="str">
        <f t="shared" si="97"/>
        <v>-21.7635063528487-13927.674604532i</v>
      </c>
      <c r="D398" s="57" t="str">
        <f t="shared" si="98"/>
        <v>3.47812499990366-4156.37187160868i</v>
      </c>
      <c r="E398" s="57" t="str">
        <f t="shared" si="99"/>
        <v>162.469489866314-0.0161368114440106i</v>
      </c>
      <c r="F398" s="57" t="str">
        <f t="shared" si="100"/>
        <v>2.90990990989439-39004.9911225552i</v>
      </c>
      <c r="G398" s="57" t="str">
        <f t="shared" si="101"/>
        <v>0.999999999994665-2.30970671989302E-06i</v>
      </c>
      <c r="H398" s="57" t="str">
        <f t="shared" si="102"/>
        <v>72.7273234685803+0.157206072833009i</v>
      </c>
      <c r="I398" s="57" t="str">
        <f t="shared" si="103"/>
        <v>17.8951408073268-8002.52830478134i</v>
      </c>
      <c r="K398" s="57" t="str">
        <f t="shared" si="104"/>
        <v>0.164999113932821-0.000379515586342197i</v>
      </c>
      <c r="L398" s="57" t="str">
        <f t="shared" si="105"/>
        <v>0.00025-276.354511522825i</v>
      </c>
      <c r="M398" s="57" t="str">
        <f t="shared" si="106"/>
        <v>0.0045-96.8851247856241i</v>
      </c>
      <c r="N398" s="57">
        <f t="shared" si="107"/>
        <v>89.910469185853728</v>
      </c>
      <c r="O398" s="57">
        <f t="shared" si="108"/>
        <v>82.877582838472662</v>
      </c>
      <c r="P398" s="374">
        <f t="shared" si="109"/>
        <v>82.877582838472662</v>
      </c>
      <c r="Q398" s="374">
        <f t="shared" si="110"/>
        <v>-90.089530814146272</v>
      </c>
      <c r="R398" s="12">
        <f t="shared" si="111"/>
        <v>89.910469185853728</v>
      </c>
      <c r="S398" s="57">
        <f t="shared" si="112"/>
        <v>3.8291795996406443E-3</v>
      </c>
      <c r="T398" s="12">
        <f t="shared" si="95"/>
        <v>82.877582838472662</v>
      </c>
    </row>
    <row r="399" spans="1:20">
      <c r="A399" s="57">
        <f t="shared" si="96"/>
        <v>24.150870890010157</v>
      </c>
      <c r="B399" s="12">
        <f t="shared" si="113"/>
        <v>3.8437304821192786</v>
      </c>
      <c r="C399" s="57" t="str">
        <f t="shared" si="97"/>
        <v>-21.7635053393817-13874.9493857958i</v>
      </c>
      <c r="D399" s="57" t="str">
        <f t="shared" si="98"/>
        <v>3.47812499990292-4140.63744944018i</v>
      </c>
      <c r="E399" s="57" t="str">
        <f t="shared" si="99"/>
        <v>162.469489507711-0.0161981303890056i</v>
      </c>
      <c r="F399" s="57" t="str">
        <f t="shared" si="100"/>
        <v>2.90990990989426-38857.3332562326i</v>
      </c>
      <c r="G399" s="57" t="str">
        <f t="shared" si="101"/>
        <v>0.999999999994625-2.31848360542852E-06i</v>
      </c>
      <c r="H399" s="57" t="str">
        <f t="shared" si="102"/>
        <v>72.727323854947+0.157803456230723i</v>
      </c>
      <c r="I399" s="57" t="str">
        <f t="shared" si="103"/>
        <v>17.8951408457028-7972.23384885348i</v>
      </c>
      <c r="K399" s="57" t="str">
        <f t="shared" si="104"/>
        <v>0.164999107185953-0.000380957729757154i</v>
      </c>
      <c r="L399" s="57" t="str">
        <f t="shared" si="105"/>
        <v>0.00025-275.308339831465i</v>
      </c>
      <c r="M399" s="57" t="str">
        <f t="shared" si="106"/>
        <v>0.0045-96.5183550364854i</v>
      </c>
      <c r="N399" s="57">
        <f t="shared" si="107"/>
        <v>89.91012897084947</v>
      </c>
      <c r="O399" s="57">
        <f t="shared" si="108"/>
        <v>82.844638835936848</v>
      </c>
      <c r="P399" s="374">
        <f t="shared" si="109"/>
        <v>82.844638835936848</v>
      </c>
      <c r="Q399" s="374">
        <f t="shared" si="110"/>
        <v>-90.08987102915053</v>
      </c>
      <c r="R399" s="12">
        <f t="shared" si="111"/>
        <v>89.91012897084947</v>
      </c>
      <c r="S399" s="57">
        <f t="shared" si="112"/>
        <v>3.8437304821192786E-3</v>
      </c>
      <c r="T399" s="12">
        <f t="shared" si="95"/>
        <v>82.844638835936848</v>
      </c>
    </row>
    <row r="400" spans="1:20">
      <c r="A400" s="57">
        <f t="shared" si="96"/>
        <v>24.242644199392199</v>
      </c>
      <c r="B400" s="12">
        <f t="shared" si="113"/>
        <v>3.8583366579513321</v>
      </c>
      <c r="C400" s="57" t="str">
        <f t="shared" si="97"/>
        <v>-21.7635043181984-13822.4237628647i</v>
      </c>
      <c r="D400" s="57" t="str">
        <f t="shared" si="98"/>
        <v>3.47812499990219-4124.96259173152i</v>
      </c>
      <c r="E400" s="57" t="str">
        <f t="shared" si="99"/>
        <v>162.469489146377-0.0162596823352566i</v>
      </c>
      <c r="F400" s="57" t="str">
        <f t="shared" si="100"/>
        <v>2.90990990989415-38710.2343656944i</v>
      </c>
      <c r="G400" s="57" t="str">
        <f t="shared" si="101"/>
        <v>0.999999999994584-2.32729384312904E-06i</v>
      </c>
      <c r="H400" s="57" t="str">
        <f t="shared" si="102"/>
        <v>72.7273242442556+0.158403109689023i</v>
      </c>
      <c r="I400" s="57" t="str">
        <f t="shared" si="103"/>
        <v>17.8951408843714-7942.05407618603i</v>
      </c>
      <c r="K400" s="57" t="str">
        <f t="shared" si="104"/>
        <v>0.164999100387712-0.000382405353136137i</v>
      </c>
      <c r="L400" s="57" t="str">
        <f t="shared" si="105"/>
        <v>0.00025-274.266128543002i</v>
      </c>
      <c r="M400" s="57" t="str">
        <f t="shared" si="106"/>
        <v>0.0045-96.1529737362875i</v>
      </c>
      <c r="N400" s="57">
        <f t="shared" si="107"/>
        <v>89.909787463052112</v>
      </c>
      <c r="O400" s="57">
        <f t="shared" si="108"/>
        <v>82.811694832063807</v>
      </c>
      <c r="P400" s="374">
        <f t="shared" si="109"/>
        <v>82.811694832063807</v>
      </c>
      <c r="Q400" s="374">
        <f t="shared" si="110"/>
        <v>-90.090212536947888</v>
      </c>
      <c r="R400" s="12">
        <f t="shared" si="111"/>
        <v>89.909787463052112</v>
      </c>
      <c r="S400" s="57">
        <f t="shared" si="112"/>
        <v>3.8583366579513323E-3</v>
      </c>
      <c r="T400" s="12">
        <f t="shared" si="95"/>
        <v>82.811694832063807</v>
      </c>
    </row>
    <row r="401" spans="1:20">
      <c r="A401" s="57">
        <f t="shared" si="96"/>
        <v>24.33476624734989</v>
      </c>
      <c r="B401" s="12">
        <f t="shared" si="113"/>
        <v>3.8729983372515471</v>
      </c>
      <c r="C401" s="57" t="str">
        <f t="shared" si="97"/>
        <v>-21.7635032892386-13770.0969801398i</v>
      </c>
      <c r="D401" s="57" t="str">
        <f t="shared" si="98"/>
        <v>3.47812499990144-4109.34707299459i</v>
      </c>
      <c r="E401" s="57" t="str">
        <f t="shared" si="99"/>
        <v>162.46948878229-0.0163214681680387i</v>
      </c>
      <c r="F401" s="57" t="str">
        <f t="shared" si="100"/>
        <v>2.90990990989403-38563.6923348734i</v>
      </c>
      <c r="G401" s="57" t="str">
        <f t="shared" si="101"/>
        <v>0.999999999994542-2.33613755973284E-06i</v>
      </c>
      <c r="H401" s="57" t="str">
        <f t="shared" si="102"/>
        <v>72.727324636529+0.159005041834179i</v>
      </c>
      <c r="I401" s="57" t="str">
        <f t="shared" si="103"/>
        <v>17.8951409233344-7911.98855263283i</v>
      </c>
      <c r="K401" s="57" t="str">
        <f t="shared" si="104"/>
        <v>0.164999093537706-0.000383858477300928i</v>
      </c>
      <c r="L401" s="57" t="str">
        <f t="shared" si="105"/>
        <v>0.00025-273.227862664876i</v>
      </c>
      <c r="M401" s="57" t="str">
        <f t="shared" si="106"/>
        <v>0.0045-95.7889756288981i</v>
      </c>
      <c r="N401" s="57">
        <f t="shared" si="107"/>
        <v>89.909444657549315</v>
      </c>
      <c r="O401" s="57">
        <f t="shared" si="108"/>
        <v>82.778750826843265</v>
      </c>
      <c r="P401" s="374">
        <f t="shared" si="109"/>
        <v>82.778750826843265</v>
      </c>
      <c r="Q401" s="374">
        <f t="shared" si="110"/>
        <v>-90.090555342450685</v>
      </c>
      <c r="R401" s="12">
        <f t="shared" si="111"/>
        <v>89.909444657549315</v>
      </c>
      <c r="S401" s="57">
        <f t="shared" si="112"/>
        <v>3.8729983372515469E-3</v>
      </c>
      <c r="T401" s="12">
        <f t="shared" si="95"/>
        <v>82.778750826843265</v>
      </c>
    </row>
    <row r="402" spans="1:20">
      <c r="A402" s="57">
        <f t="shared" si="96"/>
        <v>24.427238359089817</v>
      </c>
      <c r="B402" s="12">
        <f t="shared" si="113"/>
        <v>3.887715730933103</v>
      </c>
      <c r="C402" s="57" t="str">
        <f t="shared" si="97"/>
        <v>-21.7635022524448-13717.9682848833i</v>
      </c>
      <c r="D402" s="57" t="str">
        <f t="shared" si="98"/>
        <v>3.47812499990069-4093.79066859491i</v>
      </c>
      <c r="E402" s="57" t="str">
        <f t="shared" si="99"/>
        <v>162.469488415434-0.0163834887760012i</v>
      </c>
      <c r="F402" s="57" t="str">
        <f t="shared" si="100"/>
        <v>2.90990990989391-38417.7050557136i</v>
      </c>
      <c r="G402" s="57" t="str">
        <f t="shared" si="101"/>
        <v>0.999999999994501-2.34501488245972E-06i</v>
      </c>
      <c r="H402" s="57" t="str">
        <f t="shared" si="102"/>
        <v>72.7273250317891+0.159609261325243i</v>
      </c>
      <c r="I402" s="57" t="str">
        <f t="shared" si="103"/>
        <v>17.895140962594-7882.03684569122i</v>
      </c>
      <c r="K402" s="57" t="str">
        <f t="shared" si="104"/>
        <v>0.164999086635542-0.000385317123152429i</v>
      </c>
      <c r="L402" s="57" t="str">
        <f t="shared" si="105"/>
        <v>0.00025-272.193527261283i</v>
      </c>
      <c r="M402" s="57" t="str">
        <f t="shared" si="106"/>
        <v>0.0045-95.4263554780817i</v>
      </c>
      <c r="N402" s="57">
        <f t="shared" si="107"/>
        <v>89.909100549410084</v>
      </c>
      <c r="O402" s="57">
        <f t="shared" si="108"/>
        <v>82.745806820265315</v>
      </c>
      <c r="P402" s="374">
        <f t="shared" si="109"/>
        <v>82.745806820265315</v>
      </c>
      <c r="Q402" s="374">
        <f t="shared" si="110"/>
        <v>-90.090899450589916</v>
      </c>
      <c r="R402" s="12">
        <f t="shared" si="111"/>
        <v>89.909100549410084</v>
      </c>
      <c r="S402" s="57">
        <f t="shared" si="112"/>
        <v>3.887715730933103E-3</v>
      </c>
      <c r="T402" s="12">
        <f t="shared" si="95"/>
        <v>82.745806820265315</v>
      </c>
    </row>
    <row r="403" spans="1:20">
      <c r="A403" s="57">
        <f t="shared" si="96"/>
        <v>24.520061864854359</v>
      </c>
      <c r="B403" s="12">
        <f t="shared" si="113"/>
        <v>3.9024890507106487</v>
      </c>
      <c r="C403" s="57" t="str">
        <f t="shared" si="97"/>
        <v>-21.7635012077557-13666.0369272058i</v>
      </c>
      <c r="D403" s="57" t="str">
        <f t="shared" si="98"/>
        <v>3.47812499989993-4078.29315474837i</v>
      </c>
      <c r="E403" s="57" t="str">
        <f t="shared" si="99"/>
        <v>162.469488045782-0.0164457450511588i</v>
      </c>
      <c r="F403" s="57" t="str">
        <f t="shared" si="100"/>
        <v>2.90990990989378-38272.2704281385i</v>
      </c>
      <c r="G403" s="57" t="str">
        <f t="shared" si="101"/>
        <v>0.999999999994459-2.35392593901298E-06i</v>
      </c>
      <c r="H403" s="57" t="str">
        <f t="shared" si="102"/>
        <v>72.7273254300587+0.160215776854173i</v>
      </c>
      <c r="I403" s="57" t="str">
        <f t="shared" si="103"/>
        <v>17.8951410021524-7852.19852449575i</v>
      </c>
      <c r="K403" s="57" t="str">
        <f t="shared" si="104"/>
        <v>0.164999079680823-0.000386781311670928i</v>
      </c>
      <c r="L403" s="57" t="str">
        <f t="shared" si="105"/>
        <v>0.00025-271.163107452961i</v>
      </c>
      <c r="M403" s="57" t="str">
        <f t="shared" si="106"/>
        <v>0.0045-95.0651080674254i</v>
      </c>
      <c r="N403" s="57">
        <f t="shared" si="107"/>
        <v>89.908755133684622</v>
      </c>
      <c r="O403" s="57">
        <f t="shared" si="108"/>
        <v>82.712862812319202</v>
      </c>
      <c r="P403" s="374">
        <f t="shared" si="109"/>
        <v>82.712862812319202</v>
      </c>
      <c r="Q403" s="374">
        <f t="shared" si="110"/>
        <v>-90.091244866315378</v>
      </c>
      <c r="R403" s="12">
        <f t="shared" si="111"/>
        <v>89.908755133684622</v>
      </c>
      <c r="S403" s="57">
        <f t="shared" si="112"/>
        <v>3.9024890507106487E-3</v>
      </c>
      <c r="T403" s="12">
        <f t="shared" si="95"/>
        <v>82.712862812319202</v>
      </c>
    </row>
    <row r="404" spans="1:20">
      <c r="A404" s="57">
        <f t="shared" si="96"/>
        <v>24.613238099940805</v>
      </c>
      <c r="B404" s="12">
        <f t="shared" si="113"/>
        <v>3.9173185091033491</v>
      </c>
      <c r="C404" s="57" t="str">
        <f t="shared" si="97"/>
        <v>-21.7635001551124-13614.3021600577i</v>
      </c>
      <c r="D404" s="57" t="str">
        <f t="shared" si="98"/>
        <v>3.47812499989917-4062.85430851807i</v>
      </c>
      <c r="E404" s="57" t="str">
        <f t="shared" si="99"/>
        <v>162.469487673316-0.0165082378889231i</v>
      </c>
      <c r="F404" s="57" t="str">
        <f t="shared" si="100"/>
        <v>2.90990990989366-38127.3863600226i</v>
      </c>
      <c r="G404" s="57" t="str">
        <f t="shared" si="101"/>
        <v>0.999999999994417-2.36287085758113E-06i</v>
      </c>
      <c r="H404" s="57" t="str">
        <f t="shared" si="102"/>
        <v>72.727325831361+0.160824597145957i</v>
      </c>
      <c r="I404" s="57" t="str">
        <f t="shared" si="103"/>
        <v>17.8951410420121-7822.47315981227i</v>
      </c>
      <c r="K404" s="57" t="str">
        <f t="shared" si="104"/>
        <v>0.164999072673148-0.000388251063916416i</v>
      </c>
      <c r="L404" s="57" t="str">
        <f t="shared" si="105"/>
        <v>0.00025-270.136588416977i</v>
      </c>
      <c r="M404" s="57" t="str">
        <f t="shared" si="106"/>
        <v>0.0045-94.7052282002642i</v>
      </c>
      <c r="N404" s="57">
        <f t="shared" si="107"/>
        <v>89.908408405404472</v>
      </c>
      <c r="O404" s="57">
        <f t="shared" si="108"/>
        <v>82.679918802994777</v>
      </c>
      <c r="P404" s="374">
        <f t="shared" si="109"/>
        <v>82.679918802994777</v>
      </c>
      <c r="Q404" s="374">
        <f t="shared" si="110"/>
        <v>-90.091591594595528</v>
      </c>
      <c r="R404" s="12">
        <f t="shared" si="111"/>
        <v>89.908408405404472</v>
      </c>
      <c r="S404" s="57">
        <f t="shared" si="112"/>
        <v>3.9173185091033492E-3</v>
      </c>
      <c r="T404" s="12">
        <f t="shared" si="95"/>
        <v>82.679918802994777</v>
      </c>
    </row>
    <row r="405" spans="1:20">
      <c r="A405" s="57">
        <f t="shared" si="96"/>
        <v>24.706768404720581</v>
      </c>
      <c r="B405" s="12">
        <f t="shared" si="113"/>
        <v>3.9322043194379419</v>
      </c>
      <c r="C405" s="57" t="str">
        <f t="shared" si="97"/>
        <v>-21.7634990944541-13562.7632392167i</v>
      </c>
      <c r="D405" s="57" t="str">
        <f t="shared" si="98"/>
        <v>3.4781249998984-4047.47390781097i</v>
      </c>
      <c r="E405" s="57" t="str">
        <f t="shared" si="99"/>
        <v>162.469487298015-0.0165709681881051i</v>
      </c>
      <c r="F405" s="57" t="str">
        <f t="shared" si="100"/>
        <v>2.90990990989354-37983.0507671597i</v>
      </c>
      <c r="G405" s="57" t="str">
        <f t="shared" si="101"/>
        <v>0.999999999994374-2.37184976683984E-06i</v>
      </c>
      <c r="H405" s="57" t="str">
        <f t="shared" si="102"/>
        <v>72.7273262357195+0.161435730958739i</v>
      </c>
      <c r="I405" s="57" t="str">
        <f t="shared" si="103"/>
        <v>17.8951410821755-7792.86032403143i</v>
      </c>
      <c r="K405" s="57" t="str">
        <f t="shared" si="104"/>
        <v>0.164999065612113-0.00038972640102889i</v>
      </c>
      <c r="L405" s="57" t="str">
        <f t="shared" si="105"/>
        <v>0.00025-269.113955386508i</v>
      </c>
      <c r="M405" s="57" t="str">
        <f t="shared" si="106"/>
        <v>0.0045-94.3467106996059i</v>
      </c>
      <c r="N405" s="57">
        <f t="shared" si="107"/>
        <v>89.908060359582166</v>
      </c>
      <c r="O405" s="57">
        <f t="shared" si="108"/>
        <v>82.646974792281355</v>
      </c>
      <c r="P405" s="374">
        <f t="shared" si="109"/>
        <v>82.646974792281355</v>
      </c>
      <c r="Q405" s="374">
        <f t="shared" si="110"/>
        <v>-90.091939640417834</v>
      </c>
      <c r="R405" s="12">
        <f t="shared" si="111"/>
        <v>89.908060359582166</v>
      </c>
      <c r="S405" s="57">
        <f t="shared" si="112"/>
        <v>3.9322043194379422E-3</v>
      </c>
      <c r="T405" s="12">
        <f t="shared" si="95"/>
        <v>82.646974792281355</v>
      </c>
    </row>
    <row r="406" spans="1:20">
      <c r="A406" s="57">
        <f t="shared" si="96"/>
        <v>24.800654124658518</v>
      </c>
      <c r="B406" s="12">
        <f t="shared" si="113"/>
        <v>3.947146695851806</v>
      </c>
      <c r="C406" s="57" t="str">
        <f t="shared" si="97"/>
        <v>-21.7634980257193-13511.4194232785i</v>
      </c>
      <c r="D406" s="57" t="str">
        <f t="shared" si="98"/>
        <v>3.47812499989763-4032.15173137489i</v>
      </c>
      <c r="E406" s="57" t="str">
        <f t="shared" si="99"/>
        <v>162.469486919856-0.0166339368509243i</v>
      </c>
      <c r="F406" s="57" t="str">
        <f t="shared" si="100"/>
        <v>2.90990990989342-37839.2615732341i</v>
      </c>
      <c r="G406" s="57" t="str">
        <f t="shared" si="101"/>
        <v>0.999999999994331-2.38086279595372E-06i</v>
      </c>
      <c r="H406" s="57" t="str">
        <f t="shared" si="102"/>
        <v>72.7273266431565+0.16204918708394i</v>
      </c>
      <c r="I406" s="57" t="str">
        <f t="shared" si="103"/>
        <v>17.8951411226445-7763.35959116259i</v>
      </c>
      <c r="K406" s="57" t="str">
        <f t="shared" si="104"/>
        <v>0.164999058497314-0.00039120734422865i</v>
      </c>
      <c r="L406" s="57" t="str">
        <f t="shared" si="105"/>
        <v>0.00025-268.095193650636i</v>
      </c>
      <c r="M406" s="57" t="str">
        <f t="shared" si="106"/>
        <v>0.0045-93.9895504080551i</v>
      </c>
      <c r="N406" s="57">
        <f t="shared" si="107"/>
        <v>89.907710991211317</v>
      </c>
      <c r="O406" s="57">
        <f t="shared" si="108"/>
        <v>82.614030780168619</v>
      </c>
      <c r="P406" s="374">
        <f t="shared" si="109"/>
        <v>82.614030780168619</v>
      </c>
      <c r="Q406" s="374">
        <f t="shared" si="110"/>
        <v>-90.092289008788683</v>
      </c>
      <c r="R406" s="12">
        <f t="shared" si="111"/>
        <v>89.907710991211317</v>
      </c>
      <c r="S406" s="57">
        <f t="shared" si="112"/>
        <v>3.9471466958518062E-3</v>
      </c>
      <c r="T406" s="12">
        <f t="shared" si="95"/>
        <v>82.614030780168619</v>
      </c>
    </row>
    <row r="407" spans="1:20">
      <c r="A407" s="57">
        <f t="shared" si="96"/>
        <v>24.894896610332221</v>
      </c>
      <c r="B407" s="12">
        <f t="shared" si="113"/>
        <v>3.9621458532960427</v>
      </c>
      <c r="C407" s="57" t="str">
        <f t="shared" si="97"/>
        <v>-21.7634969488467-13460.2699736447i</v>
      </c>
      <c r="D407" s="57" t="str">
        <f t="shared" si="98"/>
        <v>3.47812499989686-4016.88755879515i</v>
      </c>
      <c r="E407" s="57" t="str">
        <f t="shared" si="99"/>
        <v>162.469486538816-0.0166971447830319i</v>
      </c>
      <c r="F407" s="57" t="str">
        <f t="shared" si="100"/>
        <v>2.90990990989329-37696.0167097896i</v>
      </c>
      <c r="G407" s="57" t="str">
        <f t="shared" si="101"/>
        <v>0.999999999994288-2.38991007457824E-06i</v>
      </c>
      <c r="H407" s="57" t="str">
        <f t="shared" si="102"/>
        <v>72.727327053696+0.162664974346395i</v>
      </c>
      <c r="I407" s="57" t="str">
        <f t="shared" si="103"/>
        <v>17.8951411634218-7733.97053682779i</v>
      </c>
      <c r="K407" s="57" t="str">
        <f t="shared" si="104"/>
        <v>0.16499905132834-0.000392693914816614i</v>
      </c>
      <c r="L407" s="57" t="str">
        <f t="shared" si="105"/>
        <v>0.00025-267.08028855413i</v>
      </c>
      <c r="M407" s="57" t="str">
        <f t="shared" si="106"/>
        <v>0.0045-93.6337421877419i</v>
      </c>
      <c r="N407" s="57">
        <f t="shared" si="107"/>
        <v>89.907360295266542</v>
      </c>
      <c r="O407" s="57">
        <f t="shared" si="108"/>
        <v>82.58108676664564</v>
      </c>
      <c r="P407" s="374">
        <f t="shared" si="109"/>
        <v>82.58108676664564</v>
      </c>
      <c r="Q407" s="374">
        <f t="shared" si="110"/>
        <v>-90.092639704733458</v>
      </c>
      <c r="R407" s="12">
        <f t="shared" si="111"/>
        <v>89.907360295266542</v>
      </c>
      <c r="S407" s="57">
        <f t="shared" si="112"/>
        <v>3.9621458532960426E-3</v>
      </c>
      <c r="T407" s="12">
        <f t="shared" si="95"/>
        <v>82.58108676664564</v>
      </c>
    </row>
    <row r="408" spans="1:20">
      <c r="A408" s="57">
        <f t="shared" si="96"/>
        <v>24.989497217451483</v>
      </c>
      <c r="B408" s="12">
        <f t="shared" si="113"/>
        <v>3.9772020075385677</v>
      </c>
      <c r="C408" s="57" t="str">
        <f t="shared" si="97"/>
        <v>-21.7634958637749-13409.3141545135i</v>
      </c>
      <c r="D408" s="57" t="str">
        <f t="shared" si="98"/>
        <v>3.47812499989606-4001.6811704915i</v>
      </c>
      <c r="E408" s="57" t="str">
        <f t="shared" si="99"/>
        <v>162.469486154876-0.0167605928935198i</v>
      </c>
      <c r="F408" s="57" t="str">
        <f t="shared" si="100"/>
        <v>2.90990990989316-37553.314116201i</v>
      </c>
      <c r="G408" s="57" t="str">
        <f t="shared" si="101"/>
        <v>0.999999999994245-2.39899173286153E-06i</v>
      </c>
      <c r="H408" s="57" t="str">
        <f t="shared" si="102"/>
        <v>72.7273274673615+0.163283101604471i</v>
      </c>
      <c r="I408" s="57" t="str">
        <f t="shared" si="103"/>
        <v>17.8951412045096-7704.69273825565i</v>
      </c>
      <c r="K408" s="57" t="str">
        <f t="shared" si="104"/>
        <v>0.164999044104779-0.000394186134174617i</v>
      </c>
      <c r="L408" s="57" t="str">
        <f t="shared" si="105"/>
        <v>0.00025-266.069225497241i</v>
      </c>
      <c r="M408" s="57" t="str">
        <f t="shared" si="106"/>
        <v>0.0045-93.2792809202446i</v>
      </c>
      <c r="N408" s="57">
        <f t="shared" si="107"/>
        <v>89.907008266703386</v>
      </c>
      <c r="O408" s="57">
        <f t="shared" si="108"/>
        <v>82.548142751701846</v>
      </c>
      <c r="P408" s="374">
        <f t="shared" si="109"/>
        <v>82.548142751701846</v>
      </c>
      <c r="Q408" s="374">
        <f t="shared" si="110"/>
        <v>-90.092991733296614</v>
      </c>
      <c r="R408" s="12">
        <f t="shared" si="111"/>
        <v>89.907008266703386</v>
      </c>
      <c r="S408" s="57">
        <f t="shared" si="112"/>
        <v>3.9772020075385679E-3</v>
      </c>
      <c r="T408" s="12">
        <f t="shared" si="95"/>
        <v>82.548142751701846</v>
      </c>
    </row>
    <row r="409" spans="1:20">
      <c r="A409" s="57">
        <f t="shared" si="96"/>
        <v>25.084457306877798</v>
      </c>
      <c r="B409" s="12">
        <f t="shared" si="113"/>
        <v>3.9923153751672142</v>
      </c>
      <c r="C409" s="57" t="str">
        <f t="shared" si="97"/>
        <v>-21.7634947704409-13358.5512328684i</v>
      </c>
      <c r="D409" s="57" t="str">
        <f t="shared" si="98"/>
        <v>3.47812499989527-3986.53234771496i</v>
      </c>
      <c r="E409" s="57" t="str">
        <f t="shared" si="99"/>
        <v>162.469485768013-0.0168242820949304i</v>
      </c>
      <c r="F409" s="57" t="str">
        <f t="shared" si="100"/>
        <v>2.90990990989304-37411.1517396435i</v>
      </c>
      <c r="G409" s="57" t="str">
        <f t="shared" si="101"/>
        <v>0.999999999994201-2.40810790144631E-06i</v>
      </c>
      <c r="H409" s="57" t="str">
        <f t="shared" si="102"/>
        <v>72.7273278841765+0.163903577750195i</v>
      </c>
      <c r="I409" s="57" t="str">
        <f t="shared" si="103"/>
        <v>17.8951412459102-7675.52577427517i</v>
      </c>
      <c r="K409" s="57" t="str">
        <f t="shared" si="104"/>
        <v>0.164999036826216-0.000395684023765711i</v>
      </c>
      <c r="L409" s="57" t="str">
        <f t="shared" si="105"/>
        <v>0.00025-265.061989935486i</v>
      </c>
      <c r="M409" s="57" t="str">
        <f t="shared" si="106"/>
        <v>0.0045-92.9261615065197i</v>
      </c>
      <c r="N409" s="57">
        <f t="shared" si="107"/>
        <v>89.906654900458179</v>
      </c>
      <c r="O409" s="57">
        <f t="shared" si="108"/>
        <v>82.515198735326436</v>
      </c>
      <c r="P409" s="374">
        <f t="shared" si="109"/>
        <v>82.515198735326436</v>
      </c>
      <c r="Q409" s="374">
        <f t="shared" si="110"/>
        <v>-90.093345099541821</v>
      </c>
      <c r="R409" s="12">
        <f t="shared" si="111"/>
        <v>89.906654900458179</v>
      </c>
      <c r="S409" s="57">
        <f t="shared" si="112"/>
        <v>3.9923153751672139E-3</v>
      </c>
      <c r="T409" s="12">
        <f t="shared" si="95"/>
        <v>82.515198735326436</v>
      </c>
    </row>
    <row r="410" spans="1:20">
      <c r="A410" s="57">
        <f t="shared" si="96"/>
        <v>25.179778244643934</v>
      </c>
      <c r="B410" s="12">
        <f t="shared" si="113"/>
        <v>4.0074861735928495</v>
      </c>
      <c r="C410" s="57" t="str">
        <f t="shared" si="97"/>
        <v>-21.7634936687809-13307.9804784674i</v>
      </c>
      <c r="D410" s="57" t="str">
        <f t="shared" si="98"/>
        <v>3.47812499989448-3971.44087254462i</v>
      </c>
      <c r="E410" s="57" t="str">
        <f t="shared" si="99"/>
        <v>162.469485378202-0.0168882133032696i</v>
      </c>
      <c r="F410" s="57" t="str">
        <f t="shared" si="100"/>
        <v>2.90990990989291-37269.5275350637i</v>
      </c>
      <c r="G410" s="57" t="str">
        <f t="shared" si="101"/>
        <v>0.999999999994157-0.0000024172587114717i</v>
      </c>
      <c r="H410" s="57" t="str">
        <f t="shared" si="102"/>
        <v>72.7273283041656+0.164526411709386i</v>
      </c>
      <c r="I410" s="57" t="str">
        <f t="shared" si="103"/>
        <v>17.8951412876258-7646.46922530985i</v>
      </c>
      <c r="K410" s="57" t="str">
        <f t="shared" si="104"/>
        <v>0.164999029492231-0.000397187605134485i</v>
      </c>
      <c r="L410" s="57" t="str">
        <f t="shared" si="105"/>
        <v>0.00025-264.058567379444i</v>
      </c>
      <c r="M410" s="57" t="str">
        <f t="shared" si="106"/>
        <v>0.0045-92.5743788668264i</v>
      </c>
      <c r="N410" s="57">
        <f t="shared" si="107"/>
        <v>89.906300191448025</v>
      </c>
      <c r="O410" s="57">
        <f t="shared" si="108"/>
        <v>82.482254717508297</v>
      </c>
      <c r="P410" s="374">
        <f t="shared" si="109"/>
        <v>82.482254717508297</v>
      </c>
      <c r="Q410" s="374">
        <f t="shared" si="110"/>
        <v>-90.093699808551975</v>
      </c>
      <c r="R410" s="12">
        <f t="shared" si="111"/>
        <v>89.906300191448025</v>
      </c>
      <c r="S410" s="57">
        <f t="shared" si="112"/>
        <v>4.0074861735928495E-3</v>
      </c>
      <c r="T410" s="12">
        <f t="shared" si="95"/>
        <v>82.482254717508297</v>
      </c>
    </row>
    <row r="411" spans="1:20">
      <c r="A411" s="57">
        <f t="shared" si="96"/>
        <v>25.27546140197358</v>
      </c>
      <c r="B411" s="12">
        <f t="shared" si="113"/>
        <v>4.0227146210525024</v>
      </c>
      <c r="C411" s="57" t="str">
        <f t="shared" si="97"/>
        <v>-21.7634925587335-13257.6011638335i</v>
      </c>
      <c r="D411" s="57" t="str">
        <f t="shared" si="98"/>
        <v>3.47812499989367-3956.40652788453i</v>
      </c>
      <c r="E411" s="57" t="str">
        <f t="shared" si="99"/>
        <v>162.469484985425-0.0169523874380306i</v>
      </c>
      <c r="F411" s="57" t="str">
        <f t="shared" si="100"/>
        <v>2.90990990989277-37128.4394651496i</v>
      </c>
      <c r="G411" s="57" t="str">
        <f t="shared" si="101"/>
        <v>0.999999999994112-2.42644429457517E-06i</v>
      </c>
      <c r="H411" s="57" t="str">
        <f t="shared" si="102"/>
        <v>72.7273287273529+0.165151612441789i</v>
      </c>
      <c r="I411" s="57" t="str">
        <f t="shared" si="103"/>
        <v>17.8951413296594-7617.52267337144i</v>
      </c>
      <c r="K411" s="57" t="str">
        <f t="shared" si="104"/>
        <v>0.164999022102402-0.000398696899907387i</v>
      </c>
      <c r="L411" s="57" t="str">
        <f t="shared" si="105"/>
        <v>0.00025-263.058943394544i</v>
      </c>
      <c r="M411" s="57" t="str">
        <f t="shared" si="106"/>
        <v>0.0045-92.2239279406513i</v>
      </c>
      <c r="N411" s="57">
        <f t="shared" si="107"/>
        <v>89.905944134570731</v>
      </c>
      <c r="O411" s="57">
        <f t="shared" si="108"/>
        <v>82.449310698236644</v>
      </c>
      <c r="P411" s="374">
        <f t="shared" si="109"/>
        <v>82.449310698236644</v>
      </c>
      <c r="Q411" s="374">
        <f t="shared" si="110"/>
        <v>-90.094055865429269</v>
      </c>
      <c r="R411" s="12">
        <f t="shared" si="111"/>
        <v>89.905944134570731</v>
      </c>
      <c r="S411" s="57">
        <f t="shared" si="112"/>
        <v>4.0227146210525021E-3</v>
      </c>
      <c r="T411" s="12">
        <f t="shared" si="95"/>
        <v>82.449310698236644</v>
      </c>
    </row>
    <row r="412" spans="1:20">
      <c r="A412" s="57">
        <f t="shared" si="96"/>
        <v>25.371508155301083</v>
      </c>
      <c r="B412" s="12">
        <f t="shared" si="113"/>
        <v>4.0380009366125025</v>
      </c>
      <c r="C412" s="57" t="str">
        <f t="shared" si="97"/>
        <v>-21.7634914402338-13207.4125642433i</v>
      </c>
      <c r="D412" s="57" t="str">
        <f t="shared" si="98"/>
        <v>3.47812499989286-3941.42909746061i</v>
      </c>
      <c r="E412" s="57" t="str">
        <f t="shared" si="99"/>
        <v>162.469484589657-0.0170168054221965i</v>
      </c>
      <c r="F412" s="57" t="str">
        <f t="shared" si="100"/>
        <v>2.90990990989264-36987.8855003022i</v>
      </c>
      <c r="G412" s="57" t="str">
        <f t="shared" si="101"/>
        <v>0.999999999994068-2.43566478289445E-06i</v>
      </c>
      <c r="H412" s="57" t="str">
        <f t="shared" si="102"/>
        <v>72.7273291537626+0.165779188941184i</v>
      </c>
      <c r="I412" s="57" t="str">
        <f t="shared" si="103"/>
        <v>17.8951413720131-7588.68570205409i</v>
      </c>
      <c r="K412" s="57" t="str">
        <f t="shared" si="104"/>
        <v>0.164999014656304-0.000400211929792994i</v>
      </c>
      <c r="L412" s="57" t="str">
        <f t="shared" si="105"/>
        <v>0.00025-262.063103600862i</v>
      </c>
      <c r="M412" s="57" t="str">
        <f t="shared" si="106"/>
        <v>0.0045-91.874803686642i</v>
      </c>
      <c r="N412" s="57">
        <f t="shared" si="107"/>
        <v>89.905586724704733</v>
      </c>
      <c r="O412" s="57">
        <f t="shared" si="108"/>
        <v>82.416366677500378</v>
      </c>
      <c r="P412" s="374">
        <f t="shared" si="109"/>
        <v>82.416366677500378</v>
      </c>
      <c r="Q412" s="374">
        <f t="shared" si="110"/>
        <v>-90.094413275295267</v>
      </c>
      <c r="R412" s="12">
        <f t="shared" si="111"/>
        <v>89.905586724704733</v>
      </c>
      <c r="S412" s="57">
        <f t="shared" si="112"/>
        <v>4.0380009366125028E-3</v>
      </c>
      <c r="T412" s="12">
        <f t="shared" si="95"/>
        <v>82.416366677500378</v>
      </c>
    </row>
    <row r="413" spans="1:20">
      <c r="A413" s="57">
        <f t="shared" si="96"/>
        <v>25.467919886291227</v>
      </c>
      <c r="B413" s="12">
        <f t="shared" si="113"/>
        <v>4.0533453401716297</v>
      </c>
      <c r="C413" s="57" t="str">
        <f t="shared" si="97"/>
        <v>-21.763490313217-13157.413957717i</v>
      </c>
      <c r="D413" s="57" t="str">
        <f t="shared" si="98"/>
        <v>3.47812499989205-3926.50836581749i</v>
      </c>
      <c r="E413" s="57" t="str">
        <f t="shared" si="99"/>
        <v>162.469484190875-0.017081468182247i</v>
      </c>
      <c r="F413" s="57" t="str">
        <f t="shared" si="100"/>
        <v>2.90990990989252-36847.8636186055i</v>
      </c>
      <c r="G413" s="57" t="str">
        <f t="shared" si="101"/>
        <v>0.999999999994022-2.44492030906935E-06i</v>
      </c>
      <c r="H413" s="57" t="str">
        <f t="shared" si="102"/>
        <v>72.7273295834187+0.166409150235532i</v>
      </c>
      <c r="I413" s="57" t="str">
        <f t="shared" si="103"/>
        <v>17.8951414146889-7559.95789652823i</v>
      </c>
      <c r="K413" s="57" t="str">
        <f t="shared" si="104"/>
        <v>0.16499900715351-0.000401732716582364i</v>
      </c>
      <c r="L413" s="57" t="str">
        <f t="shared" si="105"/>
        <v>0.00025-261.071033672904i</v>
      </c>
      <c r="M413" s="57" t="str">
        <f t="shared" si="106"/>
        <v>0.0045-91.527001082529i</v>
      </c>
      <c r="N413" s="57">
        <f t="shared" si="107"/>
        <v>89.905227956708927</v>
      </c>
      <c r="O413" s="57">
        <f t="shared" si="108"/>
        <v>82.383422655288356</v>
      </c>
      <c r="P413" s="374">
        <f t="shared" si="109"/>
        <v>82.383422655288356</v>
      </c>
      <c r="Q413" s="374">
        <f t="shared" si="110"/>
        <v>-90.094772043291073</v>
      </c>
      <c r="R413" s="12">
        <f t="shared" si="111"/>
        <v>89.905227956708927</v>
      </c>
      <c r="S413" s="57">
        <f t="shared" si="112"/>
        <v>4.0533453401716294E-3</v>
      </c>
      <c r="T413" s="12">
        <f t="shared" si="95"/>
        <v>82.383422655288356</v>
      </c>
    </row>
    <row r="414" spans="1:20">
      <c r="A414" s="57">
        <f t="shared" si="96"/>
        <v>25.564697981859133</v>
      </c>
      <c r="B414" s="12">
        <f t="shared" si="113"/>
        <v>4.0687480524642821</v>
      </c>
      <c r="C414" s="57" t="str">
        <f t="shared" si="97"/>
        <v>-21.763489177619-13107.6046250078i</v>
      </c>
      <c r="D414" s="57" t="str">
        <f t="shared" si="98"/>
        <v>3.47812499989123-3911.64411831544i</v>
      </c>
      <c r="E414" s="57" t="str">
        <f t="shared" si="99"/>
        <v>162.469483789057-0.0171463766481955i</v>
      </c>
      <c r="F414" s="57" t="str">
        <f t="shared" si="100"/>
        <v>2.90990990989239-36708.3718057977i</v>
      </c>
      <c r="G414" s="57" t="str">
        <f t="shared" si="101"/>
        <v>0.999999999993977-0.0000024542110062437i</v>
      </c>
      <c r="H414" s="57" t="str">
        <f t="shared" si="102"/>
        <v>72.7273300163468+0.167041505387107i</v>
      </c>
      <c r="I414" s="57" t="str">
        <f t="shared" si="103"/>
        <v>17.8951414576899-7531.33884353482i</v>
      </c>
      <c r="K414" s="57" t="str">
        <f t="shared" si="104"/>
        <v>0.164998999593586-0.00040325928214933i</v>
      </c>
      <c r="L414" s="57" t="str">
        <f t="shared" si="105"/>
        <v>0.00025-260.082719339415i</v>
      </c>
      <c r="M414" s="57" t="str">
        <f t="shared" si="106"/>
        <v>0.0045-91.1805151250532i</v>
      </c>
      <c r="N414" s="57">
        <f t="shared" si="107"/>
        <v>89.904867825422812</v>
      </c>
      <c r="O414" s="57">
        <f t="shared" si="108"/>
        <v>82.350478631589326</v>
      </c>
      <c r="P414" s="374">
        <f t="shared" si="109"/>
        <v>82.350478631589326</v>
      </c>
      <c r="Q414" s="374">
        <f t="shared" si="110"/>
        <v>-90.095132174577188</v>
      </c>
      <c r="R414" s="12">
        <f t="shared" si="111"/>
        <v>89.904867825422812</v>
      </c>
      <c r="S414" s="57">
        <f t="shared" si="112"/>
        <v>4.0687480524642817E-3</v>
      </c>
      <c r="T414" s="12">
        <f t="shared" si="95"/>
        <v>82.350478631589326</v>
      </c>
    </row>
    <row r="415" spans="1:20">
      <c r="A415" s="57">
        <f t="shared" si="96"/>
        <v>25.661843834190201</v>
      </c>
      <c r="B415" s="12">
        <f t="shared" si="113"/>
        <v>4.0842092950636468</v>
      </c>
      <c r="C415" s="57" t="str">
        <f t="shared" si="97"/>
        <v>-21.7634880333741-13057.9838495916i</v>
      </c>
      <c r="D415" s="57" t="str">
        <f t="shared" si="98"/>
        <v>3.4781249998904-3896.83614112726i</v>
      </c>
      <c r="E415" s="57" t="str">
        <f t="shared" si="99"/>
        <v>162.469483384179-0.0172115317535725i</v>
      </c>
      <c r="F415" s="57" t="str">
        <f t="shared" si="100"/>
        <v>2.90990990989225-36569.4080552421i</v>
      </c>
      <c r="G415" s="57" t="str">
        <f t="shared" si="101"/>
        <v>0.999999999993931-2.46353700806731E-06i</v>
      </c>
      <c r="H415" s="57" t="str">
        <f t="shared" si="102"/>
        <v>72.7273304525711+0.167676263492615i</v>
      </c>
      <c r="I415" s="57" t="str">
        <f t="shared" si="103"/>
        <v>17.8951415010183-7502.82813137908i</v>
      </c>
      <c r="K415" s="57" t="str">
        <f t="shared" si="104"/>
        <v>0.164998991976099-0.000404791648450824i</v>
      </c>
      <c r="L415" s="57" t="str">
        <f t="shared" si="105"/>
        <v>0.00025-259.098146383158i</v>
      </c>
      <c r="M415" s="57" t="str">
        <f t="shared" si="106"/>
        <v>0.0045-90.8353408298998i</v>
      </c>
      <c r="N415" s="57">
        <f t="shared" si="107"/>
        <v>89.904506325666162</v>
      </c>
      <c r="O415" s="57">
        <f t="shared" si="108"/>
        <v>82.317534606391888</v>
      </c>
      <c r="P415" s="374">
        <f t="shared" si="109"/>
        <v>82.317534606391888</v>
      </c>
      <c r="Q415" s="374">
        <f t="shared" si="110"/>
        <v>-90.095493674333838</v>
      </c>
      <c r="R415" s="12">
        <f t="shared" si="111"/>
        <v>89.904506325666162</v>
      </c>
      <c r="S415" s="57">
        <f t="shared" si="112"/>
        <v>4.0842092950636472E-3</v>
      </c>
      <c r="T415" s="12">
        <f t="shared" si="95"/>
        <v>82.317534606391888</v>
      </c>
    </row>
    <row r="416" spans="1:20">
      <c r="A416" s="57">
        <f t="shared" si="96"/>
        <v>25.759358840760122</v>
      </c>
      <c r="B416" s="12">
        <f t="shared" si="113"/>
        <v>4.0997292903848885</v>
      </c>
      <c r="C416" s="57" t="str">
        <f t="shared" si="97"/>
        <v>-21.7634868804166-13008.550917657i</v>
      </c>
      <c r="D416" s="57" t="str">
        <f t="shared" si="98"/>
        <v>3.47812499988957-3882.08422123523i</v>
      </c>
      <c r="E416" s="57" t="str">
        <f t="shared" si="99"/>
        <v>162.469482976218-0.0172769344354676i</v>
      </c>
      <c r="F416" s="57" t="str">
        <f t="shared" si="100"/>
        <v>2.90990990989212-36430.9703678986i</v>
      </c>
      <c r="G416" s="57" t="str">
        <f t="shared" si="101"/>
        <v>0.999999999993885-2.47289844869785E-06i</v>
      </c>
      <c r="H416" s="57" t="str">
        <f t="shared" si="102"/>
        <v>72.7273308921174+0.168313433683331i</v>
      </c>
      <c r="I416" s="57" t="str">
        <f t="shared" si="103"/>
        <v>17.8951415446767-7474.42534992492i</v>
      </c>
      <c r="K416" s="57" t="str">
        <f t="shared" si="104"/>
        <v>0.164998984300609-0.000406329837527177i</v>
      </c>
      <c r="L416" s="57" t="str">
        <f t="shared" si="105"/>
        <v>0.00025-258.117300640724i</v>
      </c>
      <c r="M416" s="57" t="str">
        <f t="shared" si="106"/>
        <v>0.0045-90.4914732316196i</v>
      </c>
      <c r="N416" s="57">
        <f t="shared" si="107"/>
        <v>89.904143452239126</v>
      </c>
      <c r="O416" s="57">
        <f t="shared" si="108"/>
        <v>82.284590579684675</v>
      </c>
      <c r="P416" s="374">
        <f t="shared" si="109"/>
        <v>82.284590579684675</v>
      </c>
      <c r="Q416" s="374">
        <f t="shared" si="110"/>
        <v>-90.095856547760874</v>
      </c>
      <c r="R416" s="12">
        <f t="shared" si="111"/>
        <v>89.904143452239126</v>
      </c>
      <c r="S416" s="57">
        <f t="shared" si="112"/>
        <v>4.0997292903848888E-3</v>
      </c>
      <c r="T416" s="12">
        <f t="shared" si="95"/>
        <v>82.284590579684675</v>
      </c>
    </row>
    <row r="417" spans="1:20">
      <c r="A417" s="57">
        <f t="shared" si="96"/>
        <v>25.857244404355015</v>
      </c>
      <c r="B417" s="12">
        <f t="shared" si="113"/>
        <v>4.1153082616883516</v>
      </c>
      <c r="C417" s="57" t="str">
        <f t="shared" si="97"/>
        <v>-21.7634857186796-12959.3051180947i</v>
      </c>
      <c r="D417" s="57" t="str">
        <f t="shared" si="98"/>
        <v>3.47812499988873-3867.38814642804i</v>
      </c>
      <c r="E417" s="57" t="str">
        <f t="shared" si="99"/>
        <v>162.46948256515-0.0173425856345211i</v>
      </c>
      <c r="F417" s="57" t="str">
        <f t="shared" si="100"/>
        <v>2.90990990989198-36293.0567522947i</v>
      </c>
      <c r="G417" s="57" t="str">
        <f t="shared" si="101"/>
        <v>0.999999999993838-2.48229546280278E-06i</v>
      </c>
      <c r="H417" s="57" t="str">
        <f t="shared" si="102"/>
        <v>72.7273313350101+0.168953025125225i</v>
      </c>
      <c r="I417" s="57" t="str">
        <f t="shared" si="103"/>
        <v>17.8951415886673-7446.13009058874i</v>
      </c>
      <c r="K417" s="57" t="str">
        <f t="shared" si="104"/>
        <v>0.164998976566676-0.000407873871502444i</v>
      </c>
      <c r="L417" s="57" t="str">
        <f t="shared" si="105"/>
        <v>0.00025-257.140168002315i</v>
      </c>
      <c r="M417" s="57" t="str">
        <f t="shared" si="106"/>
        <v>0.0045-90.1489073835622i</v>
      </c>
      <c r="N417" s="57">
        <f t="shared" si="107"/>
        <v>89.903779199922056</v>
      </c>
      <c r="O417" s="57">
        <f t="shared" si="108"/>
        <v>82.251646551456219</v>
      </c>
      <c r="P417" s="374">
        <f t="shared" si="109"/>
        <v>82.251646551456219</v>
      </c>
      <c r="Q417" s="374">
        <f t="shared" si="110"/>
        <v>-90.096220800077944</v>
      </c>
      <c r="R417" s="12">
        <f t="shared" si="111"/>
        <v>89.903779199922056</v>
      </c>
      <c r="S417" s="57">
        <f t="shared" si="112"/>
        <v>4.1153082616883514E-3</v>
      </c>
      <c r="T417" s="12">
        <f t="shared" si="95"/>
        <v>82.251646551456219</v>
      </c>
    </row>
    <row r="418" spans="1:20">
      <c r="A418" s="57">
        <f t="shared" si="96"/>
        <v>25.955501933091565</v>
      </c>
      <c r="B418" s="12">
        <f t="shared" si="113"/>
        <v>4.1309464330827677</v>
      </c>
      <c r="C418" s="57" t="str">
        <f t="shared" si="97"/>
        <v>-21.7634845480978-12910.2457424875i</v>
      </c>
      <c r="D418" s="57" t="str">
        <f t="shared" si="98"/>
        <v>3.47812499988787-3852.7477052977i</v>
      </c>
      <c r="E418" s="57" t="str">
        <f t="shared" si="99"/>
        <v>162.469482150954-0.0174084862949563i</v>
      </c>
      <c r="F418" s="57" t="str">
        <f t="shared" si="100"/>
        <v>2.90990990989184-36155.6652244966i</v>
      </c>
      <c r="G418" s="57" t="str">
        <f t="shared" si="101"/>
        <v>0.999999999993791-2.49172818556132E-06i</v>
      </c>
      <c r="H418" s="57" t="str">
        <f t="shared" si="102"/>
        <v>72.7273317812754+0.169595047019109i</v>
      </c>
      <c r="I418" s="57" t="str">
        <f t="shared" si="103"/>
        <v>17.8951416329932-7417.94194633377i</v>
      </c>
      <c r="K418" s="57" t="str">
        <f t="shared" si="104"/>
        <v>0.164998968773854-0.00040942377258474i</v>
      </c>
      <c r="L418" s="57" t="str">
        <f t="shared" si="105"/>
        <v>0.00025-256.166734411551i</v>
      </c>
      <c r="M418" s="57" t="str">
        <f t="shared" si="106"/>
        <v>0.0045-89.8076383578023i</v>
      </c>
      <c r="N418" s="57">
        <f t="shared" si="107"/>
        <v>89.903413563475553</v>
      </c>
      <c r="O418" s="57">
        <f t="shared" si="108"/>
        <v>82.218702521695079</v>
      </c>
      <c r="P418" s="374">
        <f t="shared" si="109"/>
        <v>82.218702521695079</v>
      </c>
      <c r="Q418" s="374">
        <f t="shared" si="110"/>
        <v>-90.096586436524447</v>
      </c>
      <c r="R418" s="12">
        <f t="shared" si="111"/>
        <v>89.903413563475553</v>
      </c>
      <c r="S418" s="57">
        <f t="shared" si="112"/>
        <v>4.1309464330827675E-3</v>
      </c>
      <c r="T418" s="12">
        <f t="shared" si="95"/>
        <v>82.218702521695079</v>
      </c>
    </row>
    <row r="419" spans="1:20">
      <c r="A419" s="57">
        <f t="shared" si="96"/>
        <v>26.054132840437312</v>
      </c>
      <c r="B419" s="12">
        <f t="shared" si="113"/>
        <v>4.1466440295284821</v>
      </c>
      <c r="C419" s="57" t="str">
        <f t="shared" si="97"/>
        <v>-21.7634833686022-12861.3720850995i</v>
      </c>
      <c r="D419" s="57" t="str">
        <f t="shared" si="98"/>
        <v>3.47812499988702-3838.16268723658i</v>
      </c>
      <c r="E419" s="57" t="str">
        <f t="shared" si="99"/>
        <v>162.469481733604-0.0174746373645652i</v>
      </c>
      <c r="F419" s="57" t="str">
        <f t="shared" si="100"/>
        <v>2.90990990989171-36018.7938080811i</v>
      </c>
      <c r="G419" s="57" t="str">
        <f t="shared" si="101"/>
        <v>0.999999999993744-2.50119675266633E-06i</v>
      </c>
      <c r="H419" s="57" t="str">
        <f t="shared" si="102"/>
        <v>72.7273322309391+0.170239508600748i</v>
      </c>
      <c r="I419" s="57" t="str">
        <f t="shared" si="103"/>
        <v>17.8951416776564-7389.86051166411i</v>
      </c>
      <c r="K419" s="57" t="str">
        <f t="shared" si="104"/>
        <v>0.164998960921694-0.000410979563066519i</v>
      </c>
      <c r="L419" s="57" t="str">
        <f t="shared" si="105"/>
        <v>0.00025-255.196985865263i</v>
      </c>
      <c r="M419" s="57" t="str">
        <f t="shared" si="106"/>
        <v>0.0045-89.4676612450713i</v>
      </c>
      <c r="N419" s="57">
        <f t="shared" si="107"/>
        <v>89.903046537640208</v>
      </c>
      <c r="O419" s="57">
        <f t="shared" si="108"/>
        <v>82.185758490389304</v>
      </c>
      <c r="P419" s="374">
        <f t="shared" si="109"/>
        <v>82.185758490389304</v>
      </c>
      <c r="Q419" s="374">
        <f t="shared" si="110"/>
        <v>-90.096953462359792</v>
      </c>
      <c r="R419" s="12">
        <f t="shared" si="111"/>
        <v>89.903046537640208</v>
      </c>
      <c r="S419" s="57">
        <f t="shared" si="112"/>
        <v>4.1466440295284818E-3</v>
      </c>
      <c r="T419" s="12">
        <f t="shared" si="95"/>
        <v>82.185758490389304</v>
      </c>
    </row>
    <row r="420" spans="1:20">
      <c r="A420" s="57">
        <f t="shared" si="96"/>
        <v>26.153138545230977</v>
      </c>
      <c r="B420" s="12">
        <f t="shared" si="113"/>
        <v>4.1624012768406908</v>
      </c>
      <c r="C420" s="57" t="str">
        <f t="shared" si="97"/>
        <v>-21.7634821801255-12812.6834428669i</v>
      </c>
      <c r="D420" s="57" t="str">
        <f t="shared" si="98"/>
        <v>3.47812499988616-3823.63288243427i</v>
      </c>
      <c r="E420" s="57" t="str">
        <f t="shared" si="99"/>
        <v>162.469481313075-0.0175410397947549i</v>
      </c>
      <c r="F420" s="57" t="str">
        <f t="shared" si="100"/>
        <v>2.90990990989156-35882.4405341069i</v>
      </c>
      <c r="G420" s="57" t="str">
        <f t="shared" si="101"/>
        <v>0.999999999993696-2.51070130032634E-06i</v>
      </c>
      <c r="H420" s="57" t="str">
        <f t="shared" si="102"/>
        <v>72.7273326840262+0.170886419141008i</v>
      </c>
      <c r="I420" s="57" t="str">
        <f t="shared" si="103"/>
        <v>17.8951417226597-7361.88538261882i</v>
      </c>
      <c r="K420" s="57" t="str">
        <f t="shared" si="104"/>
        <v>0.164998953009746-0.000412541265324937i</v>
      </c>
      <c r="L420" s="57" t="str">
        <f t="shared" si="105"/>
        <v>0.00025-254.230908413292i</v>
      </c>
      <c r="M420" s="57" t="str">
        <f t="shared" si="106"/>
        <v>0.0045-89.1289711546833i</v>
      </c>
      <c r="N420" s="57">
        <f t="shared" si="107"/>
        <v>89.902678117136745</v>
      </c>
      <c r="O420" s="57">
        <f t="shared" si="108"/>
        <v>82.152814457527313</v>
      </c>
      <c r="P420" s="374">
        <f t="shared" si="109"/>
        <v>82.152814457527313</v>
      </c>
      <c r="Q420" s="374">
        <f t="shared" si="110"/>
        <v>-90.097321882863255</v>
      </c>
      <c r="R420" s="12">
        <f t="shared" si="111"/>
        <v>89.902678117136745</v>
      </c>
      <c r="S420" s="57">
        <f t="shared" si="112"/>
        <v>4.1624012768406906E-3</v>
      </c>
      <c r="T420" s="12">
        <f t="shared" si="95"/>
        <v>82.152814457527313</v>
      </c>
    </row>
    <row r="421" spans="1:20">
      <c r="A421" s="57">
        <f t="shared" si="96"/>
        <v>26.252520471702855</v>
      </c>
      <c r="B421" s="12">
        <f t="shared" si="113"/>
        <v>4.1782184016926855</v>
      </c>
      <c r="C421" s="57" t="str">
        <f t="shared" si="97"/>
        <v>-21.7634809825992-12764.179115387i</v>
      </c>
      <c r="D421" s="57" t="str">
        <f t="shared" si="98"/>
        <v>3.47812499988529-3809.15808187465i</v>
      </c>
      <c r="E421" s="57" t="str">
        <f t="shared" si="99"/>
        <v>162.469480889343-0.0176076945405413i</v>
      </c>
      <c r="F421" s="57" t="str">
        <f t="shared" si="100"/>
        <v>2.90990990989142-35746.6034410864i</v>
      </c>
      <c r="G421" s="57" t="str">
        <f t="shared" si="101"/>
        <v>0.999999999993648-2.52024196526746E-06i</v>
      </c>
      <c r="H421" s="57" t="str">
        <f t="shared" si="102"/>
        <v>72.7273331405637+0.171535787945986i</v>
      </c>
      <c r="I421" s="57" t="str">
        <f t="shared" si="103"/>
        <v>17.8951417680058-7334.01615676636i</v>
      </c>
      <c r="K421" s="57" t="str">
        <f t="shared" si="104"/>
        <v>0.164998945037553-0.000414108901822141i</v>
      </c>
      <c r="L421" s="57" t="str">
        <f t="shared" si="105"/>
        <v>0.00025-253.268488158291i</v>
      </c>
      <c r="M421" s="57" t="str">
        <f t="shared" si="106"/>
        <v>0.0045-88.7915632144686i</v>
      </c>
      <c r="N421" s="57">
        <f t="shared" si="107"/>
        <v>89.902308296665709</v>
      </c>
      <c r="O421" s="57">
        <f t="shared" si="108"/>
        <v>82.119870423097069</v>
      </c>
      <c r="P421" s="374">
        <f t="shared" si="109"/>
        <v>82.119870423097069</v>
      </c>
      <c r="Q421" s="374">
        <f t="shared" si="110"/>
        <v>-90.097691703334291</v>
      </c>
      <c r="R421" s="12">
        <f t="shared" si="111"/>
        <v>89.902308296665709</v>
      </c>
      <c r="S421" s="57">
        <f t="shared" si="112"/>
        <v>4.1782184016926852E-3</v>
      </c>
      <c r="T421" s="12">
        <f t="shared" si="95"/>
        <v>82.119870423097069</v>
      </c>
    </row>
    <row r="422" spans="1:20">
      <c r="A422" s="57">
        <f t="shared" si="96"/>
        <v>26.352280049495327</v>
      </c>
      <c r="B422" s="12">
        <f t="shared" si="113"/>
        <v>4.1940956316191178</v>
      </c>
      <c r="C422" s="57" t="str">
        <f t="shared" si="97"/>
        <v>-21.763479775955-12715.8584049093i</v>
      </c>
      <c r="D422" s="57" t="str">
        <f t="shared" si="98"/>
        <v>3.47812499988442-3794.73807733289i</v>
      </c>
      <c r="E422" s="57" t="str">
        <f t="shared" si="99"/>
        <v>162.469480462387-0.0176746025605711i</v>
      </c>
      <c r="F422" s="57" t="str">
        <f t="shared" si="100"/>
        <v>2.90990990989129-35611.2805749575i</v>
      </c>
      <c r="G422" s="57" t="str">
        <f t="shared" si="101"/>
        <v>0.9999999999936-2.52981888473536E-06i</v>
      </c>
      <c r="H422" s="57" t="str">
        <f t="shared" si="102"/>
        <v>72.7273336005775+0.172187624357139i</v>
      </c>
      <c r="I422" s="57" t="str">
        <f t="shared" si="103"/>
        <v>17.8951418136971-7306.25243319855i</v>
      </c>
      <c r="K422" s="57" t="str">
        <f t="shared" si="104"/>
        <v>0.164998937004657-0.000415682495105606i</v>
      </c>
      <c r="L422" s="57" t="str">
        <f t="shared" si="105"/>
        <v>0.00025-252.30971125552i</v>
      </c>
      <c r="M422" s="57" t="str">
        <f t="shared" si="106"/>
        <v>0.0045-88.4554325706997i</v>
      </c>
      <c r="N422" s="57">
        <f t="shared" si="107"/>
        <v>89.901937070907593</v>
      </c>
      <c r="O422" s="57">
        <f t="shared" si="108"/>
        <v>82.086926387086976</v>
      </c>
      <c r="P422" s="374">
        <f t="shared" si="109"/>
        <v>82.086926387086976</v>
      </c>
      <c r="Q422" s="374">
        <f t="shared" si="110"/>
        <v>-90.098062929092407</v>
      </c>
      <c r="R422" s="12">
        <f t="shared" si="111"/>
        <v>89.901937070907593</v>
      </c>
      <c r="S422" s="57">
        <f t="shared" si="112"/>
        <v>4.1940956316191182E-3</v>
      </c>
      <c r="T422" s="12">
        <f t="shared" si="95"/>
        <v>82.086926387086976</v>
      </c>
    </row>
    <row r="423" spans="1:20">
      <c r="A423" s="57">
        <f t="shared" si="96"/>
        <v>26.452418713683407</v>
      </c>
      <c r="B423" s="12">
        <f t="shared" si="113"/>
        <v>4.2100331950192702</v>
      </c>
      <c r="C423" s="57" t="str">
        <f t="shared" si="97"/>
        <v>-21.7634785601225-12667.7206163237i</v>
      </c>
      <c r="D423" s="57" t="str">
        <f t="shared" si="98"/>
        <v>3.47812499988354-3780.37266137234i</v>
      </c>
      <c r="E423" s="57" t="str">
        <f t="shared" si="99"/>
        <v>162.469480032178-0.0177417648171208i</v>
      </c>
      <c r="F423" s="57" t="str">
        <f t="shared" si="100"/>
        <v>2.90990990989114-35476.4699890551i</v>
      </c>
      <c r="G423" s="57" t="str">
        <f t="shared" si="101"/>
        <v>0.999999999993551-2.53943219649723E-06i</v>
      </c>
      <c r="H423" s="57" t="str">
        <f t="shared" si="102"/>
        <v>72.7273340640934+0.172841937751425i</v>
      </c>
      <c r="I423" s="57" t="str">
        <f t="shared" si="103"/>
        <v>17.8951418597362-7278.59381252478i</v>
      </c>
      <c r="K423" s="57" t="str">
        <f t="shared" si="104"/>
        <v>0.164998928910597-0.000417262067808467i</v>
      </c>
      <c r="L423" s="57" t="str">
        <f t="shared" si="105"/>
        <v>0.00025-251.354563912652i</v>
      </c>
      <c r="M423" s="57" t="str">
        <f t="shared" si="106"/>
        <v>0.0045-88.1205743880251i</v>
      </c>
      <c r="N423" s="57">
        <f t="shared" si="107"/>
        <v>89.901564434522683</v>
      </c>
      <c r="O423" s="57">
        <f t="shared" si="108"/>
        <v>82.053982349484741</v>
      </c>
      <c r="P423" s="374">
        <f t="shared" si="109"/>
        <v>82.053982349484741</v>
      </c>
      <c r="Q423" s="374">
        <f t="shared" si="110"/>
        <v>-90.098435565477317</v>
      </c>
      <c r="R423" s="12">
        <f t="shared" si="111"/>
        <v>89.901564434522683</v>
      </c>
      <c r="S423" s="57">
        <f t="shared" si="112"/>
        <v>4.21003319501927E-3</v>
      </c>
      <c r="T423" s="12">
        <f t="shared" si="95"/>
        <v>82.053982349484741</v>
      </c>
    </row>
    <row r="424" spans="1:20">
      <c r="A424" s="57">
        <f t="shared" si="96"/>
        <v>26.552937904795407</v>
      </c>
      <c r="B424" s="12">
        <f t="shared" si="113"/>
        <v>4.2260313211603435</v>
      </c>
      <c r="C424" s="57" t="str">
        <f t="shared" si="97"/>
        <v>-21.7634773350324-12619.765057152i</v>
      </c>
      <c r="D424" s="57" t="str">
        <f t="shared" si="98"/>
        <v>3.47812499988265-3766.06162734169i</v>
      </c>
      <c r="E424" s="57" t="str">
        <f t="shared" si="99"/>
        <v>162.469479598694-0.0178091822761355i</v>
      </c>
      <c r="F424" s="57" t="str">
        <f t="shared" si="100"/>
        <v>2.90990990989101-35342.1697440838i</v>
      </c>
      <c r="G424" s="57" t="str">
        <f t="shared" si="101"/>
        <v>0.999999999993502-0.0000025490820388438i</v>
      </c>
      <c r="H424" s="57" t="str">
        <f t="shared" si="102"/>
        <v>72.7273345311393+0.173498737541436i</v>
      </c>
      <c r="I424" s="57" t="str">
        <f t="shared" si="103"/>
        <v>17.8951419061259-7251.03989686666i</v>
      </c>
      <c r="K424" s="57" t="str">
        <f t="shared" si="104"/>
        <v>0.164998920754905-0.000418847642649823i</v>
      </c>
      <c r="L424" s="57" t="str">
        <f t="shared" si="105"/>
        <v>0.00025-250.403032389572i</v>
      </c>
      <c r="M424" s="57" t="str">
        <f t="shared" si="106"/>
        <v>0.0045-87.7869838493978i</v>
      </c>
      <c r="N424" s="57">
        <f t="shared" si="107"/>
        <v>89.901190382150915</v>
      </c>
      <c r="O424" s="57">
        <f t="shared" si="108"/>
        <v>82.021038310278215</v>
      </c>
      <c r="P424" s="374">
        <f t="shared" si="109"/>
        <v>82.021038310278215</v>
      </c>
      <c r="Q424" s="374">
        <f t="shared" si="110"/>
        <v>-90.098809617849085</v>
      </c>
      <c r="R424" s="12">
        <f t="shared" si="111"/>
        <v>89.901190382150915</v>
      </c>
      <c r="S424" s="57">
        <f t="shared" si="112"/>
        <v>4.2260313211603439E-3</v>
      </c>
      <c r="T424" s="12">
        <f t="shared" si="95"/>
        <v>82.021038310278215</v>
      </c>
    </row>
    <row r="425" spans="1:20">
      <c r="A425" s="57">
        <f t="shared" si="96"/>
        <v>26.653839068833626</v>
      </c>
      <c r="B425" s="12">
        <f t="shared" si="113"/>
        <v>4.2420902401807528</v>
      </c>
      <c r="C425" s="57" t="str">
        <f t="shared" si="97"/>
        <v>-21.7634761006141-12571.9910375375i</v>
      </c>
      <c r="D425" s="57" t="str">
        <f t="shared" si="98"/>
        <v>3.47812499988176-3751.80476937191i</v>
      </c>
      <c r="E425" s="57" t="str">
        <f t="shared" si="99"/>
        <v>162.469479161909-0.0178768559072209i</v>
      </c>
      <c r="F425" s="57" t="str">
        <f t="shared" si="100"/>
        <v>2.90990990989086-35208.3779080896i</v>
      </c>
      <c r="G425" s="57" t="str">
        <f t="shared" si="101"/>
        <v>0.999999999993453-2.55876855059128E-06i</v>
      </c>
      <c r="H425" s="57" t="str">
        <f t="shared" si="102"/>
        <v>72.7273350017414+0.174158033175531i</v>
      </c>
      <c r="I425" s="57" t="str">
        <f t="shared" si="103"/>
        <v>17.8951419528689-7223.59028985182i</v>
      </c>
      <c r="K425" s="57" t="str">
        <f t="shared" si="104"/>
        <v>0.164998912537113-0.000420439242435082i</v>
      </c>
      <c r="L425" s="57" t="str">
        <f t="shared" si="105"/>
        <v>0.00025-249.455102998178i</v>
      </c>
      <c r="M425" s="57" t="str">
        <f t="shared" si="106"/>
        <v>0.0045-87.454656156005i</v>
      </c>
      <c r="N425" s="57">
        <f t="shared" si="107"/>
        <v>89.900814908411903</v>
      </c>
      <c r="O425" s="57">
        <f t="shared" si="108"/>
        <v>81.988094269455303</v>
      </c>
      <c r="P425" s="374">
        <f t="shared" si="109"/>
        <v>81.988094269455303</v>
      </c>
      <c r="Q425" s="374">
        <f t="shared" si="110"/>
        <v>-90.099185091588097</v>
      </c>
      <c r="R425" s="12">
        <f t="shared" si="111"/>
        <v>89.900814908411903</v>
      </c>
      <c r="S425" s="57">
        <f t="shared" si="112"/>
        <v>4.2420902401807525E-3</v>
      </c>
      <c r="T425" s="12">
        <f t="shared" si="95"/>
        <v>81.988094269455303</v>
      </c>
    </row>
    <row r="426" spans="1:20">
      <c r="A426" s="57">
        <f t="shared" si="96"/>
        <v>26.755123657295197</v>
      </c>
      <c r="B426" s="12">
        <f t="shared" si="113"/>
        <v>4.25821018309344</v>
      </c>
      <c r="C426" s="57" t="str">
        <f t="shared" si="97"/>
        <v>-21.7634748567965-12524.3978702348i</v>
      </c>
      <c r="D426" s="57" t="str">
        <f t="shared" si="98"/>
        <v>3.47812499988086-3737.6018823733i</v>
      </c>
      <c r="E426" s="57" t="str">
        <f t="shared" si="99"/>
        <v>162.469478721799-0.0179447866836678i</v>
      </c>
      <c r="F426" s="57" t="str">
        <f t="shared" si="100"/>
        <v>2.90990990989071-35075.0925564318i</v>
      </c>
      <c r="G426" s="57" t="str">
        <f t="shared" si="101"/>
        <v>0.999999999993403-2.56849187108339E-06i</v>
      </c>
      <c r="H426" s="57" t="str">
        <f t="shared" si="102"/>
        <v>72.7273354759273+0.174819834137974i</v>
      </c>
      <c r="I426" s="57" t="str">
        <f t="shared" si="103"/>
        <v>17.8951419999679-7196.24459660845i</v>
      </c>
      <c r="K426" s="57" t="str">
        <f t="shared" si="104"/>
        <v>0.164998904256747-0.000422036890056276i</v>
      </c>
      <c r="L426" s="57" t="str">
        <f t="shared" si="105"/>
        <v>0.00025-248.51076210219i</v>
      </c>
      <c r="M426" s="57" t="str">
        <f t="shared" si="106"/>
        <v>0.0045-87.1235865272017i</v>
      </c>
      <c r="N426" s="57">
        <f t="shared" si="107"/>
        <v>89.900438007904839</v>
      </c>
      <c r="O426" s="57">
        <f t="shared" si="108"/>
        <v>81.955150227003628</v>
      </c>
      <c r="P426" s="374">
        <f t="shared" si="109"/>
        <v>81.955150227003628</v>
      </c>
      <c r="Q426" s="374">
        <f t="shared" si="110"/>
        <v>-90.099561992095161</v>
      </c>
      <c r="R426" s="12">
        <f t="shared" si="111"/>
        <v>89.900438007904839</v>
      </c>
      <c r="S426" s="57">
        <f t="shared" si="112"/>
        <v>4.2582101830934398E-3</v>
      </c>
      <c r="T426" s="12">
        <f t="shared" si="95"/>
        <v>81.955150227003628</v>
      </c>
    </row>
    <row r="427" spans="1:20">
      <c r="A427" s="57">
        <f t="shared" si="96"/>
        <v>26.856793127192923</v>
      </c>
      <c r="B427" s="12">
        <f t="shared" si="113"/>
        <v>4.2743913817891954</v>
      </c>
      <c r="C427" s="57" t="str">
        <f t="shared" si="97"/>
        <v>-21.7634736035086-12476.9848706004i</v>
      </c>
      <c r="D427" s="57" t="str">
        <f t="shared" si="98"/>
        <v>3.47812499987996-3723.45276203258i</v>
      </c>
      <c r="E427" s="57" t="str">
        <f t="shared" si="99"/>
        <v>162.469478278338-0.018012975582466i</v>
      </c>
      <c r="F427" s="57" t="str">
        <f t="shared" si="100"/>
        <v>2.90990990989057-34942.3117717561i</v>
      </c>
      <c r="G427" s="57" t="str">
        <f t="shared" si="101"/>
        <v>0.999999999993353-2.57825214019338E-06i</v>
      </c>
      <c r="H427" s="57" t="str">
        <f t="shared" si="102"/>
        <v>72.7273359537232+0.175484149949067i</v>
      </c>
      <c r="I427" s="57" t="str">
        <f t="shared" si="103"/>
        <v>17.8951420474256-7169.00242375952i</v>
      </c>
      <c r="K427" s="57" t="str">
        <f t="shared" si="104"/>
        <v>0.164998895913333-0.000423640608492404i</v>
      </c>
      <c r="L427" s="57" t="str">
        <f t="shared" si="105"/>
        <v>0.00025-247.569996116945i</v>
      </c>
      <c r="M427" s="57" t="str">
        <f t="shared" si="106"/>
        <v>0.0045-86.7937702004394i</v>
      </c>
      <c r="N427" s="57">
        <f t="shared" si="107"/>
        <v>89.900059675208368</v>
      </c>
      <c r="O427" s="57">
        <f t="shared" si="108"/>
        <v>81.922206182910912</v>
      </c>
      <c r="P427" s="374">
        <f t="shared" si="109"/>
        <v>81.922206182910912</v>
      </c>
      <c r="Q427" s="374">
        <f t="shared" si="110"/>
        <v>-90.099940324791632</v>
      </c>
      <c r="R427" s="12">
        <f t="shared" si="111"/>
        <v>89.900059675208368</v>
      </c>
      <c r="S427" s="57">
        <f t="shared" si="112"/>
        <v>4.2743913817891955E-3</v>
      </c>
      <c r="T427" s="12">
        <f t="shared" si="95"/>
        <v>81.922206182910912</v>
      </c>
    </row>
    <row r="428" spans="1:20">
      <c r="A428" s="57">
        <f t="shared" si="96"/>
        <v>26.958848941076258</v>
      </c>
      <c r="B428" s="12">
        <f t="shared" si="113"/>
        <v>4.2906340690399949</v>
      </c>
      <c r="C428" s="57" t="str">
        <f t="shared" si="97"/>
        <v>-21.763472340677-12429.7513565821i</v>
      </c>
      <c r="D428" s="57" t="str">
        <f t="shared" si="98"/>
        <v>3.47812499987903-3709.35720480989i</v>
      </c>
      <c r="E428" s="57" t="str">
        <f t="shared" si="99"/>
        <v>162.469477831499-0.0180814235843071i</v>
      </c>
      <c r="F428" s="57" t="str">
        <f t="shared" si="100"/>
        <v>2.90990990989042-34810.0336439661i</v>
      </c>
      <c r="G428" s="57" t="str">
        <f t="shared" si="101"/>
        <v>0.999999999993302-2.58804949832599E-06i</v>
      </c>
      <c r="H428" s="57" t="str">
        <f t="shared" si="102"/>
        <v>72.7273364351574+0.176150990165292i</v>
      </c>
      <c r="I428" s="57" t="str">
        <f t="shared" si="103"/>
        <v>17.8951420952444-7141.86337941725i</v>
      </c>
      <c r="K428" s="57" t="str">
        <f t="shared" si="104"/>
        <v>0.164998887506389-0.000425250420809739i</v>
      </c>
      <c r="L428" s="57" t="str">
        <f t="shared" si="105"/>
        <v>0.00025-246.632791509211i</v>
      </c>
      <c r="M428" s="57" t="str">
        <f t="shared" si="106"/>
        <v>0.0045-86.4652024312012i</v>
      </c>
      <c r="N428" s="57">
        <f t="shared" si="107"/>
        <v>89.899679904880514</v>
      </c>
      <c r="O428" s="57">
        <f t="shared" si="108"/>
        <v>81.889262137164494</v>
      </c>
      <c r="P428" s="374">
        <f t="shared" si="109"/>
        <v>81.889262137164494</v>
      </c>
      <c r="Q428" s="374">
        <f t="shared" si="110"/>
        <v>-90.100320095119486</v>
      </c>
      <c r="R428" s="12">
        <f t="shared" si="111"/>
        <v>89.899679904880514</v>
      </c>
      <c r="S428" s="57">
        <f t="shared" si="112"/>
        <v>4.2906340690399948E-3</v>
      </c>
      <c r="T428" s="12">
        <f t="shared" ref="T428:T491" si="114">P428</f>
        <v>81.889262137164494</v>
      </c>
    </row>
    <row r="429" spans="1:20">
      <c r="A429" s="57">
        <f t="shared" ref="A429:A492" si="115">2*PI()*B429</f>
        <v>27.061292567052348</v>
      </c>
      <c r="B429" s="12">
        <f t="shared" si="113"/>
        <v>4.3069384785023468</v>
      </c>
      <c r="C429" s="57" t="str">
        <f t="shared" ref="C429:C492" si="116">IMPRODUCT(D429,E429,$C$40,,K429,$C$41)</f>
        <v>-21.7634710682307-12382.6966487102i</v>
      </c>
      <c r="D429" s="57" t="str">
        <f t="shared" ref="D429:D492" si="117">IMDIV(IMPRODUCT($C$37,$C$38,COMPLEX(1,A429/$C$38)),IMSUM(-1*A429*A429/$C$39,COMPLEX(0,1*A429)))</f>
        <v>3.47812499987812-3695.31500793593i</v>
      </c>
      <c r="E429" s="57" t="str">
        <f t="shared" ref="E429:E492" si="118">IMDIV(IMPRODUCT(IMSUM(F429,G429),$C$29,H429),IMSUM(1,I429))</f>
        <v>162.469477381259-0.0181501316736223i</v>
      </c>
      <c r="F429" s="57" t="str">
        <f t="shared" ref="F429:F492" si="119">IMDIV(IMPRODUCT($C$14,$C$15,COMPLEX(1,A429/$C$15)),IMSUM(-1*A429*A429/$C$16,COMPLEX(0,A429)))</f>
        <v>2.90990990989028-34678.2562701968i</v>
      </c>
      <c r="G429" s="57" t="str">
        <f t="shared" ref="G429:G492" si="120">IMDIV(1,COMPLEX(1,A429*$C$9*$C$10))</f>
        <v>0.999999999993251-0.0000025978840864195i</v>
      </c>
      <c r="H429" s="57" t="str">
        <f t="shared" ref="H429:H492" si="121">IMDIV($C$3,IMSUM(K429,COMPLEX(0,$C$28*A429)))</f>
        <v>72.7273369202578+0.176820364379449i</v>
      </c>
      <c r="I429" s="57" t="str">
        <f t="shared" ref="I429:I492" si="122">IMPRODUCT(F429,$C$29,H429,$C$31)</f>
        <v>17.8951421434277-7114.82707317746i</v>
      </c>
      <c r="K429" s="57" t="str">
        <f t="shared" ref="K429:K492" si="123">IF($C$26&lt;=0,IMDIV(1,IMSUM(IMDIV(1,L429),1/$C$18)),IMDIV(1,IMSUM(IMDIV(1,L429),1/$C$18,IMDIV(1,M429))))</f>
        <v>0.164998879035431-0.000426866350162188i</v>
      </c>
      <c r="L429" s="57" t="str">
        <f t="shared" ref="L429:L492" si="124">IMSUM($C$21/$C$22,IMDIV(1,COMPLEX(0,$C$20*$C$22*A429)))</f>
        <v>0.00025-245.699134796982i</v>
      </c>
      <c r="M429" s="57" t="str">
        <f t="shared" ref="M429:M492" si="125">IMSUM($C$25/$C$26,IMDIV(1,COMPLEX(0,$C$24*$C$26*A429)))</f>
        <v>0.0045-86.1378784929277i</v>
      </c>
      <c r="N429" s="57">
        <f t="shared" ref="N429:N492" si="126">ABS(R429)</f>
        <v>89.899298691458682</v>
      </c>
      <c r="O429" s="57">
        <f t="shared" ref="O429:O492" si="127">ABS(P429)</f>
        <v>81.856318089751909</v>
      </c>
      <c r="P429" s="374">
        <f t="shared" ref="P429:P492" si="128">20*LOG10(IMABS(C429))</f>
        <v>81.856318089751909</v>
      </c>
      <c r="Q429" s="374">
        <f t="shared" ref="Q429:Q492" si="129">IMARGUMENT(C429)*180/PI()</f>
        <v>-90.100701308541318</v>
      </c>
      <c r="R429" s="12">
        <f t="shared" ref="R429:R492" si="130">IF(Q429&lt;0,Q429+180,Q429-180)</f>
        <v>89.899298691458682</v>
      </c>
      <c r="S429" s="57">
        <f t="shared" ref="S429:S492" si="131">B429/1000</f>
        <v>4.3069384785023469E-3</v>
      </c>
      <c r="T429" s="12">
        <f t="shared" si="114"/>
        <v>81.856318089751909</v>
      </c>
    </row>
    <row r="430" spans="1:20">
      <c r="A430" s="57">
        <f t="shared" si="115"/>
        <v>27.164125478807144</v>
      </c>
      <c r="B430" s="12">
        <f t="shared" ref="B430:B493" si="132">B429*(1+B$42)</f>
        <v>4.3233048447206555</v>
      </c>
      <c r="C430" s="57" t="str">
        <f t="shared" si="116"/>
        <v>-21.7634697860948-12335.8200700868i</v>
      </c>
      <c r="D430" s="57" t="str">
        <f t="shared" si="117"/>
        <v>3.4781249998772-3681.32596940895i</v>
      </c>
      <c r="E430" s="57" t="str">
        <f t="shared" si="118"/>
        <v>162.469476927591-0.0182191008385662i</v>
      </c>
      <c r="F430" s="57" t="str">
        <f t="shared" si="119"/>
        <v>2.90990990989012-34546.9777547861i</v>
      </c>
      <c r="G430" s="57" t="str">
        <f t="shared" si="120"/>
        <v>0.9999999999932-2.60775604594776E-06i</v>
      </c>
      <c r="H430" s="57" t="str">
        <f t="shared" si="121"/>
        <v>72.7273374090517+0.177492282220784i</v>
      </c>
      <c r="I430" s="57" t="str">
        <f t="shared" si="122"/>
        <v>17.8951421919774-7087.89311611368i</v>
      </c>
      <c r="K430" s="57" t="str">
        <f t="shared" si="123"/>
        <v>0.164998870499973-0.000428488419791597i</v>
      </c>
      <c r="L430" s="57" t="str">
        <f t="shared" si="124"/>
        <v>0.00025-244.769012549295i</v>
      </c>
      <c r="M430" s="57" t="str">
        <f t="shared" si="125"/>
        <v>0.0045-85.8117936769553i</v>
      </c>
      <c r="N430" s="57">
        <f t="shared" si="126"/>
        <v>89.898916029459471</v>
      </c>
      <c r="O430" s="57">
        <f t="shared" si="127"/>
        <v>81.823374040660411</v>
      </c>
      <c r="P430" s="374">
        <f t="shared" si="128"/>
        <v>81.823374040660411</v>
      </c>
      <c r="Q430" s="374">
        <f t="shared" si="129"/>
        <v>-90.101083970540529</v>
      </c>
      <c r="R430" s="12">
        <f t="shared" si="130"/>
        <v>89.898916029459471</v>
      </c>
      <c r="S430" s="57">
        <f t="shared" si="131"/>
        <v>4.3233048447206554E-3</v>
      </c>
      <c r="T430" s="12">
        <f t="shared" si="114"/>
        <v>81.823374040660411</v>
      </c>
    </row>
    <row r="431" spans="1:20">
      <c r="A431" s="57">
        <f t="shared" si="115"/>
        <v>27.267349155626611</v>
      </c>
      <c r="B431" s="12">
        <f t="shared" si="132"/>
        <v>4.3397334031305936</v>
      </c>
      <c r="C431" s="57" t="str">
        <f t="shared" si="116"/>
        <v>-21.7634684941962-12289.1209463765i</v>
      </c>
      <c r="D431" s="57" t="str">
        <f t="shared" si="117"/>
        <v>3.47812499987626-3667.38988799195i</v>
      </c>
      <c r="E431" s="57" t="str">
        <f t="shared" si="118"/>
        <v>162.469476470467-0.018288332071052i</v>
      </c>
      <c r="F431" s="57" t="str">
        <f t="shared" si="119"/>
        <v>2.90990990988997-34416.1962092487i</v>
      </c>
      <c r="G431" s="57" t="str">
        <f t="shared" si="120"/>
        <v>0.999999999993148-2.61766551892221E-06i</v>
      </c>
      <c r="H431" s="57" t="str">
        <f t="shared" si="121"/>
        <v>72.7273379015675+0.178166753355144i</v>
      </c>
      <c r="I431" s="57" t="str">
        <f t="shared" si="122"/>
        <v>17.895142240897-7061.06112077195i</v>
      </c>
      <c r="K431" s="57" t="str">
        <f t="shared" si="123"/>
        <v>0.164998861899523-0.000430116653028114i</v>
      </c>
      <c r="L431" s="57" t="str">
        <f t="shared" si="124"/>
        <v>0.00025-243.842411386028i</v>
      </c>
      <c r="M431" s="57" t="str">
        <f t="shared" si="125"/>
        <v>0.0045-85.4869432924444i</v>
      </c>
      <c r="N431" s="57">
        <f t="shared" si="126"/>
        <v>89.89853191337869</v>
      </c>
      <c r="O431" s="57">
        <f t="shared" si="127"/>
        <v>81.790429989877168</v>
      </c>
      <c r="P431" s="374">
        <f t="shared" si="128"/>
        <v>81.790429989877168</v>
      </c>
      <c r="Q431" s="374">
        <f t="shared" si="129"/>
        <v>-90.10146808662131</v>
      </c>
      <c r="R431" s="12">
        <f t="shared" si="130"/>
        <v>89.89853191337869</v>
      </c>
      <c r="S431" s="57">
        <f t="shared" si="131"/>
        <v>4.3397334031305933E-3</v>
      </c>
      <c r="T431" s="12">
        <f t="shared" si="114"/>
        <v>81.790429989877168</v>
      </c>
    </row>
    <row r="432" spans="1:20">
      <c r="A432" s="57">
        <f t="shared" si="115"/>
        <v>27.370965082417992</v>
      </c>
      <c r="B432" s="12">
        <f t="shared" si="132"/>
        <v>4.35622439006249</v>
      </c>
      <c r="C432" s="57" t="str">
        <f t="shared" si="116"/>
        <v>-21.763467192461-12242.5986057969i</v>
      </c>
      <c r="D432" s="57" t="str">
        <f t="shared" si="117"/>
        <v>3.47812499987531-3653.50656320972i</v>
      </c>
      <c r="E432" s="57" t="str">
        <f t="shared" si="118"/>
        <v>162.469476009863-0.0183578263667679i</v>
      </c>
      <c r="F432" s="57" t="str">
        <f t="shared" si="119"/>
        <v>2.90990990988982-34285.9097522482i</v>
      </c>
      <c r="G432" s="57" t="str">
        <f t="shared" si="120"/>
        <v>0.999999999993096-2.62761264789399E-06i</v>
      </c>
      <c r="H432" s="57" t="str">
        <f t="shared" si="121"/>
        <v>72.7273383978333+0.178843787485099i</v>
      </c>
      <c r="I432" s="57" t="str">
        <f t="shared" si="122"/>
        <v>17.895142290189-7034.33070116501i</v>
      </c>
      <c r="K432" s="57" t="str">
        <f t="shared" si="123"/>
        <v>0.164998853233587-0.000431751073290497i</v>
      </c>
      <c r="L432" s="57" t="str">
        <f t="shared" si="124"/>
        <v>0.00025-242.919317977712i</v>
      </c>
      <c r="M432" s="57" t="str">
        <f t="shared" si="125"/>
        <v>0.0045-85.1633226663124i</v>
      </c>
      <c r="N432" s="57">
        <f t="shared" si="126"/>
        <v>89.898146337691216</v>
      </c>
      <c r="O432" s="57">
        <f t="shared" si="127"/>
        <v>81.75748593738939</v>
      </c>
      <c r="P432" s="374">
        <f t="shared" si="128"/>
        <v>81.75748593738939</v>
      </c>
      <c r="Q432" s="374">
        <f t="shared" si="129"/>
        <v>-90.101853662308784</v>
      </c>
      <c r="R432" s="12">
        <f t="shared" si="130"/>
        <v>89.898146337691216</v>
      </c>
      <c r="S432" s="57">
        <f t="shared" si="131"/>
        <v>4.3562243900624898E-3</v>
      </c>
      <c r="T432" s="12">
        <f t="shared" si="114"/>
        <v>81.75748593738939</v>
      </c>
    </row>
    <row r="433" spans="1:20">
      <c r="A433" s="57">
        <f t="shared" si="115"/>
        <v>27.474974749731178</v>
      </c>
      <c r="B433" s="12">
        <f t="shared" si="132"/>
        <v>4.3727780427447271</v>
      </c>
      <c r="C433" s="57" t="str">
        <f t="shared" si="116"/>
        <v>-21.7634658808139-12196.2523791083i</v>
      </c>
      <c r="D433" s="57" t="str">
        <f t="shared" si="117"/>
        <v>3.47812499987436-3639.67579534597i</v>
      </c>
      <c r="E433" s="57" t="str">
        <f t="shared" si="118"/>
        <v>162.469475545751-0.0184275847251747i</v>
      </c>
      <c r="F433" s="57" t="str">
        <f t="shared" si="119"/>
        <v>2.90990990988966-34156.11650957i</v>
      </c>
      <c r="G433" s="57" t="str">
        <f t="shared" si="120"/>
        <v>0.999999999993043-2.63759757595584E-06i</v>
      </c>
      <c r="H433" s="57" t="str">
        <f t="shared" si="121"/>
        <v>72.7273388978782+0.179523394350095i</v>
      </c>
      <c r="I433" s="57" t="str">
        <f t="shared" si="122"/>
        <v>17.8951423398564-7007.70147276681i</v>
      </c>
      <c r="K433" s="57" t="str">
        <f t="shared" si="123"/>
        <v>0.164998844501665-0.000433391704086463i</v>
      </c>
      <c r="L433" s="57" t="str">
        <f t="shared" si="124"/>
        <v>0.00025-241.99971904534i</v>
      </c>
      <c r="M433" s="57" t="str">
        <f t="shared" si="125"/>
        <v>0.0045-84.8409271431681i</v>
      </c>
      <c r="N433" s="57">
        <f t="shared" si="126"/>
        <v>89.89775929685095</v>
      </c>
      <c r="O433" s="57">
        <f t="shared" si="127"/>
        <v>81.724541883183974</v>
      </c>
      <c r="P433" s="374">
        <f t="shared" si="128"/>
        <v>81.724541883183974</v>
      </c>
      <c r="Q433" s="374">
        <f t="shared" si="129"/>
        <v>-90.10224070314905</v>
      </c>
      <c r="R433" s="12">
        <f t="shared" si="130"/>
        <v>89.89775929685095</v>
      </c>
      <c r="S433" s="57">
        <f t="shared" si="131"/>
        <v>4.3727780427447269E-3</v>
      </c>
      <c r="T433" s="12">
        <f t="shared" si="114"/>
        <v>81.724541883183974</v>
      </c>
    </row>
    <row r="434" spans="1:20">
      <c r="A434" s="57">
        <f t="shared" si="115"/>
        <v>27.579379653780155</v>
      </c>
      <c r="B434" s="12">
        <f t="shared" si="132"/>
        <v>4.389394599307157</v>
      </c>
      <c r="C434" s="57" t="str">
        <f t="shared" si="116"/>
        <v>-21.7634645591797-12150.0815996049i</v>
      </c>
      <c r="D434" s="57" t="str">
        <f t="shared" si="117"/>
        <v>3.4781249998734-3625.89738544047i</v>
      </c>
      <c r="E434" s="57" t="str">
        <f t="shared" si="118"/>
        <v>162.469475078106-0.0184976081495304i</v>
      </c>
      <c r="F434" s="57" t="str">
        <f t="shared" si="119"/>
        <v>2.90990990988951-34026.8146140949i</v>
      </c>
      <c r="G434" s="57" t="str">
        <f t="shared" si="120"/>
        <v>0.99999999999299-2.64762044674433E-06i</v>
      </c>
      <c r="H434" s="57" t="str">
        <f t="shared" si="121"/>
        <v>72.7273394017307+0.180205583726588i</v>
      </c>
      <c r="I434" s="57" t="str">
        <f t="shared" si="122"/>
        <v>17.8951423899022-6981.17305250698i</v>
      </c>
      <c r="K434" s="57" t="str">
        <f t="shared" si="123"/>
        <v>0.164998835703255-0.000435038569013026i</v>
      </c>
      <c r="L434" s="57" t="str">
        <f t="shared" si="124"/>
        <v>0.00025-241.083601360171i</v>
      </c>
      <c r="M434" s="57" t="str">
        <f t="shared" si="125"/>
        <v>0.0045-84.5197520852443i</v>
      </c>
      <c r="N434" s="57">
        <f t="shared" si="126"/>
        <v>89.89737078529069</v>
      </c>
      <c r="O434" s="57">
        <f t="shared" si="127"/>
        <v>81.691597827247975</v>
      </c>
      <c r="P434" s="374">
        <f t="shared" si="128"/>
        <v>81.691597827247975</v>
      </c>
      <c r="Q434" s="374">
        <f t="shared" si="129"/>
        <v>-90.10262921470931</v>
      </c>
      <c r="R434" s="12">
        <f t="shared" si="130"/>
        <v>89.89737078529069</v>
      </c>
      <c r="S434" s="57">
        <f t="shared" si="131"/>
        <v>4.3893945993071573E-3</v>
      </c>
      <c r="T434" s="12">
        <f t="shared" si="114"/>
        <v>81.691597827247975</v>
      </c>
    </row>
    <row r="435" spans="1:20">
      <c r="A435" s="57">
        <f t="shared" si="115"/>
        <v>27.684181296464523</v>
      </c>
      <c r="B435" s="12">
        <f t="shared" si="132"/>
        <v>4.4060742987845245</v>
      </c>
      <c r="C435" s="57" t="str">
        <f t="shared" si="116"/>
        <v>-21.7634632274823-12104.0856031046i</v>
      </c>
      <c r="D435" s="57" t="str">
        <f t="shared" si="117"/>
        <v>3.47812499987245-3612.17113528617i</v>
      </c>
      <c r="E435" s="57" t="str">
        <f t="shared" si="118"/>
        <v>162.469474606901-0.0185678976469072i</v>
      </c>
      <c r="F435" s="57" t="str">
        <f t="shared" si="119"/>
        <v>2.90990990988936-33898.0022057717i</v>
      </c>
      <c r="G435" s="57" t="str">
        <f t="shared" si="120"/>
        <v>0.999999999992937-2.65768140444182E-06i</v>
      </c>
      <c r="H435" s="57" t="str">
        <f t="shared" si="121"/>
        <v>72.7273399094198+0.18089036542818i</v>
      </c>
      <c r="I435" s="57" t="str">
        <f t="shared" si="122"/>
        <v>17.8951424403291-6954.74505876526i</v>
      </c>
      <c r="K435" s="57" t="str">
        <f t="shared" si="123"/>
        <v>0.164998826837851-0.000436691691756832i</v>
      </c>
      <c r="L435" s="57" t="str">
        <f t="shared" si="124"/>
        <v>0.00025-240.170951743546i</v>
      </c>
      <c r="M435" s="57" t="str">
        <f t="shared" si="125"/>
        <v>0.0045-84.1997928723294i</v>
      </c>
      <c r="N435" s="57">
        <f t="shared" si="126"/>
        <v>89.896980797422117</v>
      </c>
      <c r="O435" s="57">
        <f t="shared" si="127"/>
        <v>81.658653769568303</v>
      </c>
      <c r="P435" s="374">
        <f t="shared" si="128"/>
        <v>81.658653769568303</v>
      </c>
      <c r="Q435" s="374">
        <f t="shared" si="129"/>
        <v>-90.103019202577883</v>
      </c>
      <c r="R435" s="12">
        <f t="shared" si="130"/>
        <v>89.896980797422117</v>
      </c>
      <c r="S435" s="57">
        <f t="shared" si="131"/>
        <v>4.4060742987845243E-3</v>
      </c>
      <c r="T435" s="12">
        <f t="shared" si="114"/>
        <v>81.658653769568303</v>
      </c>
    </row>
    <row r="436" spans="1:20">
      <c r="A436" s="57">
        <f t="shared" si="115"/>
        <v>27.789381185391086</v>
      </c>
      <c r="B436" s="12">
        <f t="shared" si="132"/>
        <v>4.4228173811199056</v>
      </c>
      <c r="C436" s="57" t="str">
        <f t="shared" si="116"/>
        <v>-21.7634618856441-12058.2637279391i</v>
      </c>
      <c r="D436" s="57" t="str">
        <f t="shared" si="117"/>
        <v>3.47812499987147-3598.49684742633i</v>
      </c>
      <c r="E436" s="57" t="str">
        <f t="shared" si="118"/>
        <v>162.469474132106-0.0186384542281945i</v>
      </c>
      <c r="F436" s="57" t="str">
        <f t="shared" si="119"/>
        <v>2.9099099098892-33769.6774315905i</v>
      </c>
      <c r="G436" s="57" t="str">
        <f t="shared" si="120"/>
        <v>0.999999999992883-2.66778059377855E-06i</v>
      </c>
      <c r="H436" s="57" t="str">
        <f t="shared" si="121"/>
        <v>72.7273404209746+0.181577749305768i</v>
      </c>
      <c r="I436" s="57" t="str">
        <f t="shared" si="122"/>
        <v>17.8951424911396-6928.41711136607i</v>
      </c>
      <c r="K436" s="57" t="str">
        <f t="shared" si="123"/>
        <v>0.164998817904943-0.0004383510960945i</v>
      </c>
      <c r="L436" s="57" t="str">
        <f t="shared" si="124"/>
        <v>0.00025-239.261757066693i</v>
      </c>
      <c r="M436" s="57" t="str">
        <f t="shared" si="125"/>
        <v>0.0045-83.8810449017029i</v>
      </c>
      <c r="N436" s="57">
        <f t="shared" si="126"/>
        <v>89.896589327635638</v>
      </c>
      <c r="O436" s="57">
        <f t="shared" si="127"/>
        <v>81.625709710131318</v>
      </c>
      <c r="P436" s="374">
        <f t="shared" si="128"/>
        <v>81.625709710131318</v>
      </c>
      <c r="Q436" s="374">
        <f t="shared" si="129"/>
        <v>-90.103410672364362</v>
      </c>
      <c r="R436" s="12">
        <f t="shared" si="130"/>
        <v>89.896589327635638</v>
      </c>
      <c r="S436" s="57">
        <f t="shared" si="131"/>
        <v>4.4228173811199055E-3</v>
      </c>
      <c r="T436" s="12">
        <f t="shared" si="114"/>
        <v>81.625709710131318</v>
      </c>
    </row>
    <row r="437" spans="1:20">
      <c r="A437" s="57">
        <f t="shared" si="115"/>
        <v>27.894980833895577</v>
      </c>
      <c r="B437" s="12">
        <f t="shared" si="132"/>
        <v>4.4396240871681618</v>
      </c>
      <c r="C437" s="57" t="str">
        <f t="shared" si="116"/>
        <v>-21.7634605335895-12012.6153149459i</v>
      </c>
      <c r="D437" s="57" t="str">
        <f t="shared" si="117"/>
        <v>3.47812499987049-3584.87432515174i</v>
      </c>
      <c r="E437" s="57" t="str">
        <f t="shared" si="118"/>
        <v>162.469473653698-0.0187092789081325i</v>
      </c>
      <c r="F437" s="57" t="str">
        <f t="shared" si="119"/>
        <v>2.90990990988904-33641.8384455565i</v>
      </c>
      <c r="G437" s="57" t="str">
        <f t="shared" si="120"/>
        <v>0.999999999992829-2.67791816003478E-06i</v>
      </c>
      <c r="H437" s="57" t="str">
        <f t="shared" si="121"/>
        <v>72.7273409364242+0.182267745247687i</v>
      </c>
      <c r="I437" s="57" t="str">
        <f t="shared" si="122"/>
        <v>17.8951425423371-6902.18883157302i</v>
      </c>
      <c r="K437" s="57" t="str">
        <f t="shared" si="123"/>
        <v>0.164998808904018-0.000440016805892978i</v>
      </c>
      <c r="L437" s="57" t="str">
        <f t="shared" si="124"/>
        <v>0.00025-238.356004250541i</v>
      </c>
      <c r="M437" s="57" t="str">
        <f t="shared" si="125"/>
        <v>0.0045-83.5635035880684i</v>
      </c>
      <c r="N437" s="57">
        <f t="shared" si="126"/>
        <v>89.89619637030043</v>
      </c>
      <c r="O437" s="57">
        <f t="shared" si="127"/>
        <v>81.592765648924072</v>
      </c>
      <c r="P437" s="374">
        <f t="shared" si="128"/>
        <v>81.592765648924072</v>
      </c>
      <c r="Q437" s="374">
        <f t="shared" si="129"/>
        <v>-90.10380362969957</v>
      </c>
      <c r="R437" s="12">
        <f t="shared" si="130"/>
        <v>89.89619637030043</v>
      </c>
      <c r="S437" s="57">
        <f t="shared" si="131"/>
        <v>4.4396240871681621E-3</v>
      </c>
      <c r="T437" s="12">
        <f t="shared" si="114"/>
        <v>81.592765648924072</v>
      </c>
    </row>
    <row r="438" spans="1:20">
      <c r="A438" s="57">
        <f t="shared" si="115"/>
        <v>28.000981761064381</v>
      </c>
      <c r="B438" s="12">
        <f t="shared" si="132"/>
        <v>4.456494658699401</v>
      </c>
      <c r="C438" s="57" t="str">
        <f t="shared" si="116"/>
        <v>-21.7634591712393-11967.1397074569i</v>
      </c>
      <c r="D438" s="57" t="str">
        <f t="shared" si="117"/>
        <v>3.4781249998695-3571.30337249786i</v>
      </c>
      <c r="E438" s="57" t="str">
        <f t="shared" si="118"/>
        <v>162.469473171646-0.0187803727053039i</v>
      </c>
      <c r="F438" s="57" t="str">
        <f t="shared" si="119"/>
        <v>2.90990990988888-33514.4834086629i</v>
      </c>
      <c r="G438" s="57" t="str">
        <f t="shared" si="120"/>
        <v>0.999999999992774-2.68809424904276E-06i</v>
      </c>
      <c r="H438" s="57" t="str">
        <f t="shared" si="121"/>
        <v>72.727341455799+0.182960363179843i</v>
      </c>
      <c r="I438" s="57" t="str">
        <f t="shared" si="122"/>
        <v>17.8951425939243-6876.05984208359i</v>
      </c>
      <c r="K438" s="57" t="str">
        <f t="shared" si="123"/>
        <v>0.164998799834556-0.000441688845109848i</v>
      </c>
      <c r="L438" s="57" t="str">
        <f t="shared" si="124"/>
        <v>0.00025-237.453680265532i</v>
      </c>
      <c r="M438" s="57" t="str">
        <f t="shared" si="125"/>
        <v>0.0045-83.2471643634872i</v>
      </c>
      <c r="N438" s="57">
        <f t="shared" si="126"/>
        <v>89.895801919764153</v>
      </c>
      <c r="O438" s="57">
        <f t="shared" si="127"/>
        <v>81.559821585932809</v>
      </c>
      <c r="P438" s="374">
        <f t="shared" si="128"/>
        <v>81.559821585932809</v>
      </c>
      <c r="Q438" s="374">
        <f t="shared" si="129"/>
        <v>-90.104198080235847</v>
      </c>
      <c r="R438" s="12">
        <f t="shared" si="130"/>
        <v>89.895801919764153</v>
      </c>
      <c r="S438" s="57">
        <f t="shared" si="131"/>
        <v>4.4564946586994007E-3</v>
      </c>
      <c r="T438" s="12">
        <f t="shared" si="114"/>
        <v>81.559821585932809</v>
      </c>
    </row>
    <row r="439" spans="1:20">
      <c r="A439" s="57">
        <f t="shared" si="115"/>
        <v>28.107385491756425</v>
      </c>
      <c r="B439" s="12">
        <f t="shared" si="132"/>
        <v>4.4734293384024584</v>
      </c>
      <c r="C439" s="57" t="str">
        <f t="shared" si="116"/>
        <v>-21.7634577985163-11921.8362512903i</v>
      </c>
      <c r="D439" s="57" t="str">
        <f t="shared" si="117"/>
        <v>3.47812499986852-3557.78379424196i</v>
      </c>
      <c r="E439" s="57" t="str">
        <f t="shared" si="118"/>
        <v>162.469472685924-0.0188517366421715i</v>
      </c>
      <c r="F439" s="57" t="str">
        <f t="shared" si="119"/>
        <v>2.90990990988872-33387.6104888648i</v>
      </c>
      <c r="G439" s="57" t="str">
        <f t="shared" si="120"/>
        <v>0.999999999992719-2.69830900718897E-06i</v>
      </c>
      <c r="H439" s="57" t="str">
        <f t="shared" si="121"/>
        <v>72.7273419791287+0.183655613065868i</v>
      </c>
      <c r="I439" s="57" t="str">
        <f t="shared" si="122"/>
        <v>17.8951426459046-6850.02976702346i</v>
      </c>
      <c r="K439" s="57" t="str">
        <f t="shared" si="123"/>
        <v>0.164998790696036-0.00044336723779372i</v>
      </c>
      <c r="L439" s="57" t="str">
        <f t="shared" si="124"/>
        <v>0.00025-236.554772131432i</v>
      </c>
      <c r="M439" s="57" t="str">
        <f t="shared" si="125"/>
        <v>0.0045-82.9320226773134i</v>
      </c>
      <c r="N439" s="57">
        <f t="shared" si="126"/>
        <v>89.895405970353124</v>
      </c>
      <c r="O439" s="57">
        <f t="shared" si="127"/>
        <v>81.526877521144016</v>
      </c>
      <c r="P439" s="374">
        <f t="shared" si="128"/>
        <v>81.526877521144016</v>
      </c>
      <c r="Q439" s="374">
        <f t="shared" si="129"/>
        <v>-90.104594029646876</v>
      </c>
      <c r="R439" s="12">
        <f t="shared" si="130"/>
        <v>89.895405970353124</v>
      </c>
      <c r="S439" s="57">
        <f t="shared" si="131"/>
        <v>4.4734293384024581E-3</v>
      </c>
      <c r="T439" s="12">
        <f t="shared" si="114"/>
        <v>81.526877521144016</v>
      </c>
    </row>
    <row r="440" spans="1:20">
      <c r="A440" s="57">
        <f t="shared" si="115"/>
        <v>28.214193556625101</v>
      </c>
      <c r="B440" s="12">
        <f t="shared" si="132"/>
        <v>4.490428369888388</v>
      </c>
      <c r="C440" s="57" t="str">
        <f t="shared" si="116"/>
        <v>-21.763456415341-11876.7042947407i</v>
      </c>
      <c r="D440" s="57" t="str">
        <f t="shared" si="117"/>
        <v>3.47812499986751-3544.31539590037i</v>
      </c>
      <c r="E440" s="57" t="str">
        <f t="shared" si="118"/>
        <v>162.469472196504-0.0189233717450646i</v>
      </c>
      <c r="F440" s="57" t="str">
        <f t="shared" si="119"/>
        <v>2.90990990988856-33261.2178610526i</v>
      </c>
      <c r="G440" s="57" t="str">
        <f t="shared" si="120"/>
        <v>0.999999999992664-2.70856258141614E-06i</v>
      </c>
      <c r="H440" s="57" t="str">
        <f t="shared" si="121"/>
        <v>72.7273425064434+0.184353504907251i</v>
      </c>
      <c r="I440" s="57" t="str">
        <f t="shared" si="122"/>
        <v>17.8951426982808-6824.09823194126i</v>
      </c>
      <c r="K440" s="57" t="str">
        <f t="shared" si="123"/>
        <v>0.164998781487932-0.000445052008084542i</v>
      </c>
      <c r="L440" s="57" t="str">
        <f t="shared" si="124"/>
        <v>0.00025-235.659266917147i</v>
      </c>
      <c r="M440" s="57" t="str">
        <f t="shared" si="125"/>
        <v>0.0045-82.6180739961278i</v>
      </c>
      <c r="N440" s="57">
        <f t="shared" si="126"/>
        <v>89.89500851637203</v>
      </c>
      <c r="O440" s="57">
        <f t="shared" si="127"/>
        <v>81.493933454544006</v>
      </c>
      <c r="P440" s="374">
        <f t="shared" si="128"/>
        <v>81.493933454544006</v>
      </c>
      <c r="Q440" s="374">
        <f t="shared" si="129"/>
        <v>-90.10499148362797</v>
      </c>
      <c r="R440" s="12">
        <f t="shared" si="130"/>
        <v>89.89500851637203</v>
      </c>
      <c r="S440" s="57">
        <f t="shared" si="131"/>
        <v>4.4904283698883876E-3</v>
      </c>
      <c r="T440" s="12">
        <f t="shared" si="114"/>
        <v>81.493933454544006</v>
      </c>
    </row>
    <row r="441" spans="1:20">
      <c r="A441" s="57">
        <f t="shared" si="115"/>
        <v>28.321407492140274</v>
      </c>
      <c r="B441" s="12">
        <f t="shared" si="132"/>
        <v>4.5074919976939638</v>
      </c>
      <c r="C441" s="57" t="str">
        <f t="shared" si="116"/>
        <v>-21.7634550216334-11831.7431885697i</v>
      </c>
      <c r="D441" s="57" t="str">
        <f t="shared" si="117"/>
        <v>3.4781249998665-3530.89798372567i</v>
      </c>
      <c r="E441" s="57" t="str">
        <f t="shared" si="118"/>
        <v>162.469471703356-0.0189952790442235i</v>
      </c>
      <c r="F441" s="57" t="str">
        <f t="shared" si="119"/>
        <v>2.9099099098884-33135.3037070259i</v>
      </c>
      <c r="G441" s="57" t="str">
        <f t="shared" si="120"/>
        <v>0.999999999992608-2.71885511922537E-06i</v>
      </c>
      <c r="H441" s="57" t="str">
        <f t="shared" si="121"/>
        <v>72.7273430377726+0.185054048743485i</v>
      </c>
      <c r="I441" s="57" t="str">
        <f t="shared" si="122"/>
        <v>17.8951427510555-6798.26486380307i</v>
      </c>
      <c r="K441" s="57" t="str">
        <f t="shared" si="123"/>
        <v>0.164998772209716-0.000446743180213954i</v>
      </c>
      <c r="L441" s="57" t="str">
        <f t="shared" si="124"/>
        <v>0.00025-234.767151740533i</v>
      </c>
      <c r="M441" s="57" t="str">
        <f t="shared" si="125"/>
        <v>0.0045-82.3053138036739i</v>
      </c>
      <c r="N441" s="57">
        <f t="shared" si="126"/>
        <v>89.894609552103944</v>
      </c>
      <c r="O441" s="57">
        <f t="shared" si="127"/>
        <v>81.460989386118982</v>
      </c>
      <c r="P441" s="374">
        <f t="shared" si="128"/>
        <v>81.460989386118982</v>
      </c>
      <c r="Q441" s="374">
        <f t="shared" si="129"/>
        <v>-90.105390447896056</v>
      </c>
      <c r="R441" s="12">
        <f t="shared" si="130"/>
        <v>89.894609552103944</v>
      </c>
      <c r="S441" s="57">
        <f t="shared" si="131"/>
        <v>4.5074919976939637E-3</v>
      </c>
      <c r="T441" s="12">
        <f t="shared" si="114"/>
        <v>81.460989386118982</v>
      </c>
    </row>
    <row r="442" spans="1:20">
      <c r="A442" s="57">
        <f t="shared" si="115"/>
        <v>28.42902884061041</v>
      </c>
      <c r="B442" s="12">
        <f t="shared" si="132"/>
        <v>4.5246204672852013</v>
      </c>
      <c r="C442" s="57" t="str">
        <f t="shared" si="116"/>
        <v>-21.7634536173139-11786.9522859968i</v>
      </c>
      <c r="D442" s="57" t="str">
        <f t="shared" si="117"/>
        <v>3.47812499986549-3517.53136470388i</v>
      </c>
      <c r="E442" s="57" t="str">
        <f t="shared" si="118"/>
        <v>162.469471206454-0.0190674595738048i</v>
      </c>
      <c r="F442" s="57" t="str">
        <f t="shared" si="119"/>
        <v>2.90990990988824-33009.8662154674i</v>
      </c>
      <c r="G442" s="57" t="str">
        <f t="shared" si="120"/>
        <v>0.999999999992552-2.72918676867827E-06i</v>
      </c>
      <c r="H442" s="57" t="str">
        <f t="shared" si="121"/>
        <v>72.7273435731484+0.185757254652221i</v>
      </c>
      <c r="I442" s="57" t="str">
        <f t="shared" si="122"/>
        <v>17.8951428042323-6772.52929098738i</v>
      </c>
      <c r="K442" s="57" t="str">
        <f t="shared" si="123"/>
        <v>0.164998762860851-0.000448440778505634i</v>
      </c>
      <c r="L442" s="57" t="str">
        <f t="shared" si="124"/>
        <v>0.00025-233.878413768214i</v>
      </c>
      <c r="M442" s="57" t="str">
        <f t="shared" si="125"/>
        <v>0.0045-81.9937376007908i</v>
      </c>
      <c r="N442" s="57">
        <f t="shared" si="126"/>
        <v>89.894209071810181</v>
      </c>
      <c r="O442" s="57">
        <f t="shared" si="127"/>
        <v>81.428045315855101</v>
      </c>
      <c r="P442" s="374">
        <f t="shared" si="128"/>
        <v>81.428045315855101</v>
      </c>
      <c r="Q442" s="374">
        <f t="shared" si="129"/>
        <v>-90.105790928189819</v>
      </c>
      <c r="R442" s="12">
        <f t="shared" si="130"/>
        <v>89.894209071810181</v>
      </c>
      <c r="S442" s="57">
        <f t="shared" si="131"/>
        <v>4.524620467285201E-3</v>
      </c>
      <c r="T442" s="12">
        <f t="shared" si="114"/>
        <v>81.428045315855101</v>
      </c>
    </row>
    <row r="443" spans="1:20">
      <c r="A443" s="57">
        <f t="shared" si="115"/>
        <v>28.537059150204733</v>
      </c>
      <c r="B443" s="12">
        <f t="shared" si="132"/>
        <v>4.5418140250608854</v>
      </c>
      <c r="C443" s="57" t="str">
        <f t="shared" si="116"/>
        <v>-21.7634522023014-11742.3309426897i</v>
      </c>
      <c r="D443" s="57" t="str">
        <f t="shared" si="117"/>
        <v>3.47812499986447-3504.21534655168i</v>
      </c>
      <c r="E443" s="57" t="str">
        <f t="shared" si="118"/>
        <v>162.469470705768-0.0191399143718829i</v>
      </c>
      <c r="F443" s="57" t="str">
        <f t="shared" si="119"/>
        <v>2.90990990988807-32884.9035819166i</v>
      </c>
      <c r="G443" s="57" t="str">
        <f t="shared" si="120"/>
        <v>0.999999999992495-2.73955767839909E-06i</v>
      </c>
      <c r="H443" s="57" t="str">
        <f t="shared" si="121"/>
        <v>72.7273441126001+0.186463132749398i</v>
      </c>
      <c r="I443" s="57" t="str">
        <f t="shared" si="122"/>
        <v>17.8951428578138-6746.89114327917i</v>
      </c>
      <c r="K443" s="57" t="str">
        <f t="shared" si="123"/>
        <v>0.164998753440802-0.000450144827375666i</v>
      </c>
      <c r="L443" s="57" t="str">
        <f t="shared" si="124"/>
        <v>0.00025-232.993040215395i</v>
      </c>
      <c r="M443" s="57" t="str">
        <f t="shared" si="125"/>
        <v>0.0045-81.6833409053509i</v>
      </c>
      <c r="N443" s="57">
        <f t="shared" si="126"/>
        <v>89.8938070697303</v>
      </c>
      <c r="O443" s="57">
        <f t="shared" si="127"/>
        <v>81.395101243738267</v>
      </c>
      <c r="P443" s="374">
        <f t="shared" si="128"/>
        <v>81.395101243738267</v>
      </c>
      <c r="Q443" s="374">
        <f t="shared" si="129"/>
        <v>-90.1061929302697</v>
      </c>
      <c r="R443" s="12">
        <f t="shared" si="130"/>
        <v>89.8938070697303</v>
      </c>
      <c r="S443" s="57">
        <f t="shared" si="131"/>
        <v>4.5418140250608856E-3</v>
      </c>
      <c r="T443" s="12">
        <f t="shared" si="114"/>
        <v>81.395101243738267</v>
      </c>
    </row>
    <row r="444" spans="1:20">
      <c r="A444" s="57">
        <f t="shared" si="115"/>
        <v>28.645499974975511</v>
      </c>
      <c r="B444" s="12">
        <f t="shared" si="132"/>
        <v>4.5590729183561169</v>
      </c>
      <c r="C444" s="57" t="str">
        <f t="shared" si="116"/>
        <v>-21.7634507765147-11697.8785167555i</v>
      </c>
      <c r="D444" s="57" t="str">
        <f t="shared" si="117"/>
        <v>3.47812499986342-3490.94973771369i</v>
      </c>
      <c r="E444" s="57" t="str">
        <f t="shared" si="118"/>
        <v>162.469470201271-0.0192126444804753i</v>
      </c>
      <c r="F444" s="57" t="str">
        <f t="shared" si="119"/>
        <v>2.9099099098879-32760.414008744i</v>
      </c>
      <c r="G444" s="57" t="str">
        <f t="shared" si="120"/>
        <v>0.999999999992438-2.74996799757685E-06i</v>
      </c>
      <c r="H444" s="57" t="str">
        <f t="shared" si="121"/>
        <v>72.7273446561598+0.187171693189404i</v>
      </c>
      <c r="I444" s="57" t="str">
        <f t="shared" si="122"/>
        <v>17.8951429118032-6721.35005186517i</v>
      </c>
      <c r="K444" s="57" t="str">
        <f t="shared" si="123"/>
        <v>0.164998743949025-0.000451855351332868i</v>
      </c>
      <c r="L444" s="57" t="str">
        <f t="shared" si="124"/>
        <v>0.00025-232.111018345682i</v>
      </c>
      <c r="M444" s="57" t="str">
        <f t="shared" si="125"/>
        <v>0.0045-81.3741192521923i</v>
      </c>
      <c r="N444" s="57">
        <f t="shared" si="126"/>
        <v>89.893403540081962</v>
      </c>
      <c r="O444" s="57">
        <f t="shared" si="127"/>
        <v>81.36215716975444</v>
      </c>
      <c r="P444" s="374">
        <f t="shared" si="128"/>
        <v>81.36215716975444</v>
      </c>
      <c r="Q444" s="374">
        <f t="shared" si="129"/>
        <v>-90.106596459918038</v>
      </c>
      <c r="R444" s="12">
        <f t="shared" si="130"/>
        <v>89.893403540081962</v>
      </c>
      <c r="S444" s="57">
        <f t="shared" si="131"/>
        <v>4.5590729183561168E-3</v>
      </c>
      <c r="T444" s="12">
        <f t="shared" si="114"/>
        <v>81.36215716975444</v>
      </c>
    </row>
    <row r="445" spans="1:20">
      <c r="A445" s="57">
        <f t="shared" si="115"/>
        <v>28.754352874880418</v>
      </c>
      <c r="B445" s="12">
        <f t="shared" si="132"/>
        <v>4.5763973954458699</v>
      </c>
      <c r="C445" s="57" t="str">
        <f t="shared" si="116"/>
        <v>-21.763449339871-11653.594368731i</v>
      </c>
      <c r="D445" s="57" t="str">
        <f t="shared" si="117"/>
        <v>3.47812499986238-3477.73434735968i</v>
      </c>
      <c r="E445" s="57" t="str">
        <f t="shared" si="118"/>
        <v>162.46946969293-0.019285650945555i</v>
      </c>
      <c r="F445" s="57" t="str">
        <f t="shared" si="119"/>
        <v>2.90990990988774-32636.3957051255i</v>
      </c>
      <c r="G445" s="57" t="str">
        <f t="shared" si="120"/>
        <v>0.99999999999238-2.76041787596749E-06i</v>
      </c>
      <c r="H445" s="57" t="str">
        <f t="shared" si="121"/>
        <v>72.7273452038583+0.187882946165212i</v>
      </c>
      <c r="I445" s="57" t="str">
        <f t="shared" si="122"/>
        <v>17.8951429662039-6695.90564932821i</v>
      </c>
      <c r="K445" s="57" t="str">
        <f t="shared" si="123"/>
        <v>0.164998734384975-0.000453572374979157i</v>
      </c>
      <c r="L445" s="57" t="str">
        <f t="shared" si="124"/>
        <v>0.00025-231.232335470893i</v>
      </c>
      <c r="M445" s="57" t="str">
        <f t="shared" si="125"/>
        <v>0.0045-81.0660681930588i</v>
      </c>
      <c r="N445" s="57">
        <f t="shared" si="126"/>
        <v>89.892998477060885</v>
      </c>
      <c r="O445" s="57">
        <f t="shared" si="127"/>
        <v>81.329213093889322</v>
      </c>
      <c r="P445" s="374">
        <f t="shared" si="128"/>
        <v>81.329213093889322</v>
      </c>
      <c r="Q445" s="374">
        <f t="shared" si="129"/>
        <v>-90.107001522939115</v>
      </c>
      <c r="R445" s="12">
        <f t="shared" si="130"/>
        <v>89.892998477060885</v>
      </c>
      <c r="S445" s="57">
        <f t="shared" si="131"/>
        <v>4.5763973954458699E-3</v>
      </c>
      <c r="T445" s="12">
        <f t="shared" si="114"/>
        <v>81.329213093889322</v>
      </c>
    </row>
    <row r="446" spans="1:20">
      <c r="A446" s="57">
        <f t="shared" si="115"/>
        <v>28.863619415804962</v>
      </c>
      <c r="B446" s="12">
        <f t="shared" si="132"/>
        <v>4.5937877055485643</v>
      </c>
      <c r="C446" s="57" t="str">
        <f t="shared" si="116"/>
        <v>-21.7634478922889-11609.477861574i</v>
      </c>
      <c r="D446" s="57" t="str">
        <f t="shared" si="117"/>
        <v>3.47812499986133-3464.56898538181i</v>
      </c>
      <c r="E446" s="57" t="str">
        <f t="shared" si="118"/>
        <v>162.46946918072-0.0193589348170784i</v>
      </c>
      <c r="F446" s="57" t="str">
        <f t="shared" si="119"/>
        <v>2.90990990988756-32512.8468870159i</v>
      </c>
      <c r="G446" s="57" t="str">
        <f t="shared" si="120"/>
        <v>0.999999999992322-2.77090746389601E-06i</v>
      </c>
      <c r="H446" s="57" t="str">
        <f t="shared" si="121"/>
        <v>72.7273457557277+0.18859690190853i</v>
      </c>
      <c r="I446" s="57" t="str">
        <f t="shared" si="122"/>
        <v>17.895143021019-6670.557569642i</v>
      </c>
      <c r="K446" s="57" t="str">
        <f t="shared" si="123"/>
        <v>0.1649987247481-0.0004552959230099i</v>
      </c>
      <c r="L446" s="57" t="str">
        <f t="shared" si="124"/>
        <v>0.00025-230.356978950879i</v>
      </c>
      <c r="M446" s="57" t="str">
        <f t="shared" si="125"/>
        <v>0.0045-80.7591832965321i</v>
      </c>
      <c r="N446" s="57">
        <f t="shared" si="126"/>
        <v>89.892591874840662</v>
      </c>
      <c r="O446" s="57">
        <f t="shared" si="127"/>
        <v>81.29626901612869</v>
      </c>
      <c r="P446" s="374">
        <f t="shared" si="128"/>
        <v>81.29626901612869</v>
      </c>
      <c r="Q446" s="374">
        <f t="shared" si="129"/>
        <v>-90.107408125159338</v>
      </c>
      <c r="R446" s="12">
        <f t="shared" si="130"/>
        <v>89.892591874840662</v>
      </c>
      <c r="S446" s="57">
        <f t="shared" si="131"/>
        <v>4.5937877055485642E-3</v>
      </c>
      <c r="T446" s="12">
        <f t="shared" si="114"/>
        <v>81.29626901612869</v>
      </c>
    </row>
    <row r="447" spans="1:20">
      <c r="A447" s="57">
        <f t="shared" si="115"/>
        <v>28.973301169585021</v>
      </c>
      <c r="B447" s="12">
        <f t="shared" si="132"/>
        <v>4.6112440988296486</v>
      </c>
      <c r="C447" s="57" t="str">
        <f t="shared" si="116"/>
        <v>-21.7634464336842-11565.5283606537i</v>
      </c>
      <c r="D447" s="57" t="str">
        <f t="shared" si="117"/>
        <v>3.4781249998603-3451.45346239194i</v>
      </c>
      <c r="E447" s="57" t="str">
        <f t="shared" si="118"/>
        <v>162.46946866461-0.0194324971489837i</v>
      </c>
      <c r="F447" s="57" t="str">
        <f t="shared" si="119"/>
        <v>2.9099099098874-32389.7657771243i</v>
      </c>
      <c r="G447" s="57" t="str">
        <f t="shared" si="120"/>
        <v>0.999999999992264-2.78143691225864E-06i</v>
      </c>
      <c r="H447" s="57" t="str">
        <f t="shared" si="121"/>
        <v>72.7273463117987+0.189313570689937i</v>
      </c>
      <c r="I447" s="57" t="str">
        <f t="shared" si="122"/>
        <v>17.8951430762512-6645.30544816588i</v>
      </c>
      <c r="K447" s="57" t="str">
        <f t="shared" si="123"/>
        <v>0.164998715037848-0.000457026020214253i</v>
      </c>
      <c r="L447" s="57" t="str">
        <f t="shared" si="124"/>
        <v>0.00025-229.484936193344i</v>
      </c>
      <c r="M447" s="57" t="str">
        <f t="shared" si="125"/>
        <v>0.0045-80.4534601479695i</v>
      </c>
      <c r="N447" s="57">
        <f t="shared" si="126"/>
        <v>89.892183727572828</v>
      </c>
      <c r="O447" s="57">
        <f t="shared" si="127"/>
        <v>81.263324936458076</v>
      </c>
      <c r="P447" s="374">
        <f t="shared" si="128"/>
        <v>81.263324936458076</v>
      </c>
      <c r="Q447" s="374">
        <f t="shared" si="129"/>
        <v>-90.107816272427172</v>
      </c>
      <c r="R447" s="12">
        <f t="shared" si="130"/>
        <v>89.892183727572828</v>
      </c>
      <c r="S447" s="57">
        <f t="shared" si="131"/>
        <v>4.6112440988296489E-3</v>
      </c>
      <c r="T447" s="12">
        <f t="shared" si="114"/>
        <v>81.263324936458076</v>
      </c>
    </row>
    <row r="448" spans="1:20">
      <c r="A448" s="57">
        <f t="shared" si="115"/>
        <v>29.083399714029447</v>
      </c>
      <c r="B448" s="12">
        <f t="shared" si="132"/>
        <v>4.6287668264052018</v>
      </c>
      <c r="C448" s="57" t="str">
        <f t="shared" si="116"/>
        <v>-21.7634449639733-11521.7452337418i</v>
      </c>
      <c r="D448" s="57" t="str">
        <f t="shared" si="117"/>
        <v>3.47812499985923-3438.38758971887i</v>
      </c>
      <c r="E448" s="57" t="str">
        <f t="shared" si="118"/>
        <v>162.46946814457-0.0195063389992055i</v>
      </c>
      <c r="F448" s="57" t="str">
        <f t="shared" si="119"/>
        <v>2.90990990988723-32267.1506048873i</v>
      </c>
      <c r="G448" s="57" t="str">
        <f t="shared" si="120"/>
        <v>0.999999999992205-2.79200637252507E-06i</v>
      </c>
      <c r="H448" s="57" t="str">
        <f t="shared" si="121"/>
        <v>72.7273468721039+0.190032962819056i</v>
      </c>
      <c r="I448" s="57" t="str">
        <f t="shared" si="122"/>
        <v>17.8951431319039-6620.1489216396i</v>
      </c>
      <c r="K448" s="57" t="str">
        <f t="shared" si="123"/>
        <v>0.164998705253659-0.000458762691475547i</v>
      </c>
      <c r="L448" s="57" t="str">
        <f t="shared" si="124"/>
        <v>0.00025-228.61619465366i</v>
      </c>
      <c r="M448" s="57" t="str">
        <f t="shared" si="125"/>
        <v>0.0045-80.148894349442i</v>
      </c>
      <c r="N448" s="57">
        <f t="shared" si="126"/>
        <v>89.891774029386639</v>
      </c>
      <c r="O448" s="57">
        <f t="shared" si="127"/>
        <v>81.230380854862986</v>
      </c>
      <c r="P448" s="374">
        <f t="shared" si="128"/>
        <v>81.230380854862986</v>
      </c>
      <c r="Q448" s="374">
        <f t="shared" si="129"/>
        <v>-90.108225970613361</v>
      </c>
      <c r="R448" s="12">
        <f t="shared" si="130"/>
        <v>89.891774029386639</v>
      </c>
      <c r="S448" s="57">
        <f t="shared" si="131"/>
        <v>4.6287668264052015E-3</v>
      </c>
      <c r="T448" s="12">
        <f t="shared" si="114"/>
        <v>81.230380854862986</v>
      </c>
    </row>
    <row r="449" spans="1:20">
      <c r="A449" s="57">
        <f t="shared" si="115"/>
        <v>29.193916632942756</v>
      </c>
      <c r="B449" s="12">
        <f t="shared" si="132"/>
        <v>4.6463561403455413</v>
      </c>
      <c r="C449" s="57" t="str">
        <f t="shared" si="116"/>
        <v>-21.7634434830717-11478.1278510032i</v>
      </c>
      <c r="D449" s="57" t="str">
        <f t="shared" si="117"/>
        <v>3.47812499985816-3425.37117940561i</v>
      </c>
      <c r="E449" s="57" t="str">
        <f t="shared" si="118"/>
        <v>162.46946762057-0.0195804614297056i</v>
      </c>
      <c r="F449" s="57" t="str">
        <f t="shared" si="119"/>
        <v>2.90990990988705-32144.9996064447i</v>
      </c>
      <c r="G449" s="57" t="str">
        <f t="shared" si="120"/>
        <v>0.999999999992145-2.80261599674049E-06i</v>
      </c>
      <c r="H449" s="57" t="str">
        <f t="shared" si="121"/>
        <v>72.7273474366756+0.190755088644681i</v>
      </c>
      <c r="I449" s="57" t="str">
        <f t="shared" si="122"/>
        <v>17.8951431879806-6595.08762817812i</v>
      </c>
      <c r="K449" s="57" t="str">
        <f t="shared" si="123"/>
        <v>0.16499869539497-0.000460505961771626i</v>
      </c>
      <c r="L449" s="57" t="str">
        <f t="shared" si="124"/>
        <v>0.00025-227.750741834689i</v>
      </c>
      <c r="M449" s="57" t="str">
        <f t="shared" si="125"/>
        <v>0.0045-79.8454815196673i</v>
      </c>
      <c r="N449" s="57">
        <f t="shared" si="126"/>
        <v>89.891362774389123</v>
      </c>
      <c r="O449" s="57">
        <f t="shared" si="127"/>
        <v>81.197436771328626</v>
      </c>
      <c r="P449" s="374">
        <f t="shared" si="128"/>
        <v>81.197436771328626</v>
      </c>
      <c r="Q449" s="374">
        <f t="shared" si="129"/>
        <v>-90.108637225610877</v>
      </c>
      <c r="R449" s="12">
        <f t="shared" si="130"/>
        <v>89.891362774389123</v>
      </c>
      <c r="S449" s="57">
        <f t="shared" si="131"/>
        <v>4.6463561403455415E-3</v>
      </c>
      <c r="T449" s="12">
        <f t="shared" si="114"/>
        <v>81.197436771328626</v>
      </c>
    </row>
    <row r="450" spans="1:20">
      <c r="A450" s="57">
        <f t="shared" si="115"/>
        <v>29.304853516147936</v>
      </c>
      <c r="B450" s="12">
        <f t="shared" si="132"/>
        <v>4.6640122936788542</v>
      </c>
      <c r="C450" s="57" t="str">
        <f t="shared" si="116"/>
        <v>-21.7634419908939-11434.6755849873i</v>
      </c>
      <c r="D450" s="57" t="str">
        <f t="shared" si="117"/>
        <v>3.47812499985708-3412.40404420676i</v>
      </c>
      <c r="E450" s="57" t="str">
        <f t="shared" si="118"/>
        <v>162.46946709258-0.0196548655064682i</v>
      </c>
      <c r="F450" s="57" t="str">
        <f t="shared" si="119"/>
        <v>2.90990990988688-32023.3110246133i</v>
      </c>
      <c r="G450" s="57" t="str">
        <f t="shared" si="120"/>
        <v>0.999999999992085-2.81326593752793E-06i</v>
      </c>
      <c r="H450" s="57" t="str">
        <f t="shared" si="121"/>
        <v>72.7273480055465+0.191479958554932i</v>
      </c>
      <c r="I450" s="57" t="str">
        <f t="shared" si="122"/>
        <v>17.8951432444844-6570.12120726634i</v>
      </c>
      <c r="K450" s="57" t="str">
        <f t="shared" si="123"/>
        <v>0.164998685461213-0.000462255856175201i</v>
      </c>
      <c r="L450" s="57" t="str">
        <f t="shared" si="124"/>
        <v>0.00025-226.888565286599i</v>
      </c>
      <c r="M450" s="57" t="str">
        <f t="shared" si="125"/>
        <v>0.0045-79.5432172939498i</v>
      </c>
      <c r="N450" s="57">
        <f t="shared" si="126"/>
        <v>89.890949956664855</v>
      </c>
      <c r="O450" s="57">
        <f t="shared" si="127"/>
        <v>81.16449268584033</v>
      </c>
      <c r="P450" s="374">
        <f t="shared" si="128"/>
        <v>81.16449268584033</v>
      </c>
      <c r="Q450" s="374">
        <f t="shared" si="129"/>
        <v>-90.109050043335145</v>
      </c>
      <c r="R450" s="12">
        <f t="shared" si="130"/>
        <v>89.890949956664855</v>
      </c>
      <c r="S450" s="57">
        <f t="shared" si="131"/>
        <v>4.6640122936788542E-3</v>
      </c>
      <c r="T450" s="12">
        <f t="shared" si="114"/>
        <v>81.16449268584033</v>
      </c>
    </row>
    <row r="451" spans="1:20">
      <c r="A451" s="57">
        <f t="shared" si="115"/>
        <v>29.416211959509297</v>
      </c>
      <c r="B451" s="12">
        <f t="shared" si="132"/>
        <v>4.6817355403948335</v>
      </c>
      <c r="C451" s="57" t="str">
        <f t="shared" si="116"/>
        <v>-21.7634404873545-11391.3878106187i</v>
      </c>
      <c r="D451" s="57" t="str">
        <f t="shared" si="117"/>
        <v>3.478124999856-3399.4859975857i</v>
      </c>
      <c r="E451" s="57" t="str">
        <f t="shared" si="118"/>
        <v>162.46946656057-0.019729552299541i</v>
      </c>
      <c r="F451" s="57" t="str">
        <f t="shared" si="119"/>
        <v>2.9099099098867-31902.0831088619i</v>
      </c>
      <c r="G451" s="57" t="str">
        <f t="shared" si="120"/>
        <v>0.999999999992025-2.82395634809037E-06i</v>
      </c>
      <c r="H451" s="57" t="str">
        <f t="shared" si="121"/>
        <v>72.7273485787488+0.192207582977402i</v>
      </c>
      <c r="I451" s="57" t="str">
        <f t="shared" si="122"/>
        <v>17.8951433014183-6545.24929975383i</v>
      </c>
      <c r="K451" s="57" t="str">
        <f t="shared" si="123"/>
        <v>0.164998675451818-0.000464012399854225i</v>
      </c>
      <c r="L451" s="57" t="str">
        <f t="shared" si="124"/>
        <v>0.00025-226.029652606694i</v>
      </c>
      <c r="M451" s="57" t="str">
        <f t="shared" si="125"/>
        <v>0.0045-79.2420973241183i</v>
      </c>
      <c r="N451" s="57">
        <f t="shared" si="126"/>
        <v>89.890535570275929</v>
      </c>
      <c r="O451" s="57">
        <f t="shared" si="127"/>
        <v>81.131548598383247</v>
      </c>
      <c r="P451" s="374">
        <f t="shared" si="128"/>
        <v>81.131548598383247</v>
      </c>
      <c r="Q451" s="374">
        <f t="shared" si="129"/>
        <v>-90.109464429724071</v>
      </c>
      <c r="R451" s="12">
        <f t="shared" si="130"/>
        <v>89.890535570275929</v>
      </c>
      <c r="S451" s="57">
        <f t="shared" si="131"/>
        <v>4.6817355403948333E-3</v>
      </c>
      <c r="T451" s="12">
        <f t="shared" si="114"/>
        <v>81.131548598383247</v>
      </c>
    </row>
    <row r="452" spans="1:20">
      <c r="A452" s="57">
        <f t="shared" si="115"/>
        <v>29.527993564955434</v>
      </c>
      <c r="B452" s="12">
        <f t="shared" si="132"/>
        <v>4.699526135448334</v>
      </c>
      <c r="C452" s="57" t="str">
        <f t="shared" si="116"/>
        <v>-21.7634389723666-11348.2639051883i</v>
      </c>
      <c r="D452" s="57" t="str">
        <f t="shared" si="117"/>
        <v>3.47812499985489-3386.61685371202i</v>
      </c>
      <c r="E452" s="57" t="str">
        <f t="shared" si="118"/>
        <v>162.46946602451-0.0198045228830185i</v>
      </c>
      <c r="F452" s="57" t="str">
        <f t="shared" si="119"/>
        <v>2.90990990988653-31781.3141152865i</v>
      </c>
      <c r="G452" s="57" t="str">
        <f t="shared" si="120"/>
        <v>0.999999999991965-2.83468738221294E-06i</v>
      </c>
      <c r="H452" s="57" t="str">
        <f t="shared" si="121"/>
        <v>72.7273491563158+0.192937972379313i</v>
      </c>
      <c r="I452" s="57" t="str">
        <f t="shared" si="122"/>
        <v>17.8951433587856-6520.47154784994i</v>
      </c>
      <c r="K452" s="57" t="str">
        <f t="shared" si="123"/>
        <v>0.164998665366208-0.000465775618072243i</v>
      </c>
      <c r="L452" s="57" t="str">
        <f t="shared" si="124"/>
        <v>0.00025-225.173991439225i</v>
      </c>
      <c r="M452" s="57" t="str">
        <f t="shared" si="125"/>
        <v>0.0045-78.9421172784601i</v>
      </c>
      <c r="N452" s="57">
        <f t="shared" si="126"/>
        <v>89.890119609261959</v>
      </c>
      <c r="O452" s="57">
        <f t="shared" si="127"/>
        <v>81.098604508942429</v>
      </c>
      <c r="P452" s="374">
        <f t="shared" si="128"/>
        <v>81.098604508942429</v>
      </c>
      <c r="Q452" s="374">
        <f t="shared" si="129"/>
        <v>-90.109880390738041</v>
      </c>
      <c r="R452" s="12">
        <f t="shared" si="130"/>
        <v>89.890119609261959</v>
      </c>
      <c r="S452" s="57">
        <f t="shared" si="131"/>
        <v>4.6995261354483338E-3</v>
      </c>
      <c r="T452" s="12">
        <f t="shared" si="114"/>
        <v>81.098604508942429</v>
      </c>
    </row>
    <row r="453" spans="1:20">
      <c r="A453" s="57">
        <f t="shared" si="115"/>
        <v>29.640199940502267</v>
      </c>
      <c r="B453" s="12">
        <f t="shared" si="132"/>
        <v>4.7173843347630378</v>
      </c>
      <c r="C453" s="57" t="str">
        <f t="shared" si="116"/>
        <v>-21.7634374458428-11305.3032483439i</v>
      </c>
      <c r="D453" s="57" t="str">
        <f t="shared" si="117"/>
        <v>3.47812499985378-3373.79642745874i</v>
      </c>
      <c r="E453" s="57" t="str">
        <f t="shared" si="118"/>
        <v>162.469465484366-0.0198797783350839i</v>
      </c>
      <c r="F453" s="57" t="str">
        <f t="shared" si="119"/>
        <v>2.90990990988635-31661.0023065842i</v>
      </c>
      <c r="G453" s="57" t="str">
        <f t="shared" si="120"/>
        <v>0.999999999991903-2.84545919426518E-06i</v>
      </c>
      <c r="H453" s="57" t="str">
        <f t="shared" si="121"/>
        <v>72.7273497382806+0.193671137267667i</v>
      </c>
      <c r="I453" s="57" t="str">
        <f t="shared" si="122"/>
        <v>17.89514341659-6495.7875951183i</v>
      </c>
      <c r="K453" s="57" t="str">
        <f t="shared" si="123"/>
        <v>0.164998655203803-0.000467545536188766i</v>
      </c>
      <c r="L453" s="57" t="str">
        <f t="shared" si="124"/>
        <v>0.00025-224.321569475219i</v>
      </c>
      <c r="M453" s="57" t="str">
        <f t="shared" si="125"/>
        <v>0.0045-78.6432728416617i</v>
      </c>
      <c r="N453" s="57">
        <f t="shared" si="126"/>
        <v>89.889702067639817</v>
      </c>
      <c r="O453" s="57">
        <f t="shared" si="127"/>
        <v>81.0656604175025</v>
      </c>
      <c r="P453" s="374">
        <f t="shared" si="128"/>
        <v>81.0656604175025</v>
      </c>
      <c r="Q453" s="374">
        <f t="shared" si="129"/>
        <v>-90.110297932360183</v>
      </c>
      <c r="R453" s="12">
        <f t="shared" si="130"/>
        <v>89.889702067639817</v>
      </c>
      <c r="S453" s="57">
        <f t="shared" si="131"/>
        <v>4.7173843347630374E-3</v>
      </c>
      <c r="T453" s="12">
        <f t="shared" si="114"/>
        <v>81.0656604175025</v>
      </c>
    </row>
    <row r="454" spans="1:20">
      <c r="A454" s="57">
        <f t="shared" si="115"/>
        <v>29.752832700276173</v>
      </c>
      <c r="B454" s="12">
        <f t="shared" si="132"/>
        <v>4.7353103952351372</v>
      </c>
      <c r="C454" s="57" t="str">
        <f t="shared" si="116"/>
        <v>-21.7634359076956-11262.5052220824i</v>
      </c>
      <c r="D454" s="57" t="str">
        <f t="shared" si="117"/>
        <v>3.47812499985268-3361.02453439974i</v>
      </c>
      <c r="E454" s="57" t="str">
        <f t="shared" si="118"/>
        <v>162.469464940111-0.0199553197380147i</v>
      </c>
      <c r="F454" s="57" t="str">
        <f t="shared" si="119"/>
        <v>2.90990990988617-31541.1459520295i</v>
      </c>
      <c r="G454" s="57" t="str">
        <f t="shared" si="120"/>
        <v>0.999999999991842-2.85627193920321E-06i</v>
      </c>
      <c r="H454" s="57" t="str">
        <f t="shared" si="121"/>
        <v>72.7273503246765+0.194407088189381i</v>
      </c>
      <c r="I454" s="57" t="str">
        <f t="shared" si="122"/>
        <v>17.895143474834-6471.197086472i</v>
      </c>
      <c r="K454" s="57" t="str">
        <f t="shared" si="123"/>
        <v>0.164998644964019-0.000469322179659617i</v>
      </c>
      <c r="L454" s="57" t="str">
        <f t="shared" si="124"/>
        <v>0.00025-223.4723744523i</v>
      </c>
      <c r="M454" s="57" t="str">
        <f t="shared" si="125"/>
        <v>0.0045-78.3455597147457i</v>
      </c>
      <c r="N454" s="57">
        <f t="shared" si="126"/>
        <v>89.889282939403714</v>
      </c>
      <c r="O454" s="57">
        <f t="shared" si="127"/>
        <v>81.032716324048536</v>
      </c>
      <c r="P454" s="374">
        <f t="shared" si="128"/>
        <v>81.032716324048536</v>
      </c>
      <c r="Q454" s="374">
        <f t="shared" si="129"/>
        <v>-90.110717060596286</v>
      </c>
      <c r="R454" s="12">
        <f t="shared" si="130"/>
        <v>89.889282939403714</v>
      </c>
      <c r="S454" s="57">
        <f t="shared" si="131"/>
        <v>4.7353103952351375E-3</v>
      </c>
      <c r="T454" s="12">
        <f t="shared" si="114"/>
        <v>81.032716324048536</v>
      </c>
    </row>
    <row r="455" spans="1:20">
      <c r="A455" s="57">
        <f t="shared" si="115"/>
        <v>29.865893464537226</v>
      </c>
      <c r="B455" s="12">
        <f t="shared" si="132"/>
        <v>4.7533045747370313</v>
      </c>
      <c r="C455" s="57" t="str">
        <f t="shared" si="116"/>
        <v>-21.7634343578365-11219.8692107396i</v>
      </c>
      <c r="D455" s="57" t="str">
        <f t="shared" si="117"/>
        <v>3.47812499985154-3348.30099080704i</v>
      </c>
      <c r="E455" s="57" t="str">
        <f t="shared" si="118"/>
        <v>162.469464391711-0.0200311481781959i</v>
      </c>
      <c r="F455" s="57" t="str">
        <f t="shared" si="119"/>
        <v>2.90990990988599-31421.7433274486i</v>
      </c>
      <c r="G455" s="57" t="str">
        <f t="shared" si="120"/>
        <v>0.99999999999178-0.000002867125772572i</v>
      </c>
      <c r="H455" s="57" t="str">
        <f t="shared" si="121"/>
        <v>72.7273509155379+0.195145835731469i</v>
      </c>
      <c r="I455" s="57" t="str">
        <f t="shared" si="122"/>
        <v>17.895143533522-6446.6996681684i</v>
      </c>
      <c r="K455" s="57" t="str">
        <f t="shared" si="123"/>
        <v>0.164998634646265-0.00047110557403732i</v>
      </c>
      <c r="L455" s="57" t="str">
        <f t="shared" si="124"/>
        <v>0.00025-222.626394154513i</v>
      </c>
      <c r="M455" s="57" t="str">
        <f t="shared" si="125"/>
        <v>0.0045-78.0489736150087i</v>
      </c>
      <c r="N455" s="57">
        <f t="shared" si="126"/>
        <v>89.888862218525048</v>
      </c>
      <c r="O455" s="57">
        <f t="shared" si="127"/>
        <v>80.999772228565021</v>
      </c>
      <c r="P455" s="374">
        <f t="shared" si="128"/>
        <v>80.999772228565021</v>
      </c>
      <c r="Q455" s="374">
        <f t="shared" si="129"/>
        <v>-90.111137781474952</v>
      </c>
      <c r="R455" s="12">
        <f t="shared" si="130"/>
        <v>89.888862218525048</v>
      </c>
      <c r="S455" s="57">
        <f t="shared" si="131"/>
        <v>4.7533045747370313E-3</v>
      </c>
      <c r="T455" s="12">
        <f t="shared" si="114"/>
        <v>80.999772228565021</v>
      </c>
    </row>
    <row r="456" spans="1:20">
      <c r="A456" s="57">
        <f t="shared" si="115"/>
        <v>29.97938385970247</v>
      </c>
      <c r="B456" s="12">
        <f t="shared" si="132"/>
        <v>4.771367132121032</v>
      </c>
      <c r="C456" s="57" t="str">
        <f t="shared" si="116"/>
        <v>-21.763432796177-11177.3946009824i</v>
      </c>
      <c r="D456" s="57" t="str">
        <f t="shared" si="117"/>
        <v>3.47812499985042-3335.6256136482i</v>
      </c>
      <c r="E456" s="57" t="str">
        <f t="shared" si="118"/>
        <v>162.469463839137-0.0201072647461448i</v>
      </c>
      <c r="F456" s="57" t="str">
        <f t="shared" si="119"/>
        <v>2.9099099098858-31302.7927151943i</v>
      </c>
      <c r="G456" s="57" t="str">
        <f t="shared" si="120"/>
        <v>0.999999999991717-0.0000028780208505076i</v>
      </c>
      <c r="H456" s="57" t="str">
        <f t="shared" si="121"/>
        <v>72.7273515108981+0.195887390521162i</v>
      </c>
      <c r="I456" s="57" t="str">
        <f t="shared" si="122"/>
        <v>17.8951435926567-6422.29498780377i</v>
      </c>
      <c r="K456" s="57" t="str">
        <f t="shared" si="123"/>
        <v>0.164998624249949-0.000472895744971451i</v>
      </c>
      <c r="L456" s="57" t="str">
        <f t="shared" si="124"/>
        <v>0.00025-221.783616412147i</v>
      </c>
      <c r="M456" s="57" t="str">
        <f t="shared" si="125"/>
        <v>0.0045-77.7535102759599i</v>
      </c>
      <c r="N456" s="57">
        <f t="shared" si="126"/>
        <v>89.888439898952228</v>
      </c>
      <c r="O456" s="57">
        <f t="shared" si="127"/>
        <v>80.966828131036692</v>
      </c>
      <c r="P456" s="374">
        <f t="shared" si="128"/>
        <v>80.966828131036692</v>
      </c>
      <c r="Q456" s="374">
        <f t="shared" si="129"/>
        <v>-90.111560101047772</v>
      </c>
      <c r="R456" s="12">
        <f t="shared" si="130"/>
        <v>89.888439898952228</v>
      </c>
      <c r="S456" s="57">
        <f t="shared" si="131"/>
        <v>4.7713671321210323E-3</v>
      </c>
      <c r="T456" s="12">
        <f t="shared" si="114"/>
        <v>80.966828131036692</v>
      </c>
    </row>
    <row r="457" spans="1:20">
      <c r="A457" s="57">
        <f t="shared" si="115"/>
        <v>30.093305518369338</v>
      </c>
      <c r="B457" s="12">
        <f t="shared" si="132"/>
        <v>4.7894983272230922</v>
      </c>
      <c r="C457" s="57" t="str">
        <f t="shared" si="116"/>
        <v>-21.763431222626-11135.0807817991i</v>
      </c>
      <c r="D457" s="57" t="str">
        <f t="shared" si="117"/>
        <v>3.47812499984929-3322.99822058367i</v>
      </c>
      <c r="E457" s="57" t="str">
        <f t="shared" si="118"/>
        <v>162.469463282354-0.0201836705365061i</v>
      </c>
      <c r="F457" s="57" t="str">
        <f t="shared" si="119"/>
        <v>2.90990990988563-31184.2924041225i</v>
      </c>
      <c r="G457" s="57" t="str">
        <f t="shared" si="120"/>
        <v>0.999999999991654-2.88895732973935E-06i</v>
      </c>
      <c r="H457" s="57" t="str">
        <f t="shared" si="121"/>
        <v>72.7273521107918+0.196631763226081i</v>
      </c>
      <c r="I457" s="57" t="str">
        <f t="shared" si="122"/>
        <v>17.8951436522418-6397.98269430871i</v>
      </c>
      <c r="K457" s="57" t="str">
        <f t="shared" si="123"/>
        <v>0.164998613774472-0.000474692718209003i</v>
      </c>
      <c r="L457" s="57" t="str">
        <f t="shared" si="124"/>
        <v>0.00025-220.944029101561i</v>
      </c>
      <c r="M457" s="57" t="str">
        <f t="shared" si="125"/>
        <v>0.0045-77.4591654472609i</v>
      </c>
      <c r="N457" s="57">
        <f t="shared" si="126"/>
        <v>89.888015974610781</v>
      </c>
      <c r="O457" s="57">
        <f t="shared" si="127"/>
        <v>80.933884031447846</v>
      </c>
      <c r="P457" s="374">
        <f t="shared" si="128"/>
        <v>80.933884031447846</v>
      </c>
      <c r="Q457" s="374">
        <f t="shared" si="129"/>
        <v>-90.111984025389219</v>
      </c>
      <c r="R457" s="12">
        <f t="shared" si="130"/>
        <v>89.888015974610781</v>
      </c>
      <c r="S457" s="57">
        <f t="shared" si="131"/>
        <v>4.789498327223092E-3</v>
      </c>
      <c r="T457" s="12">
        <f t="shared" si="114"/>
        <v>80.933884031447846</v>
      </c>
    </row>
    <row r="458" spans="1:20">
      <c r="A458" s="57">
        <f t="shared" si="115"/>
        <v>30.207660079339142</v>
      </c>
      <c r="B458" s="12">
        <f t="shared" si="132"/>
        <v>4.8076984208665401</v>
      </c>
      <c r="C458" s="57" t="str">
        <f t="shared" si="116"/>
        <v>-21.7634296370937-11092.9271444912i</v>
      </c>
      <c r="D458" s="57" t="str">
        <f t="shared" si="117"/>
        <v>3.47812499984813-3310.41862996415i</v>
      </c>
      <c r="E458" s="57" t="str">
        <f t="shared" si="118"/>
        <v>162.469462721332-0.0202603666480952i</v>
      </c>
      <c r="F458" s="57" t="str">
        <f t="shared" si="119"/>
        <v>2.90990990988544-31066.2406895661i</v>
      </c>
      <c r="G458" s="57" t="str">
        <f t="shared" si="120"/>
        <v>0.99999999999159-2.89993536759217E-06i</v>
      </c>
      <c r="H458" s="57" t="str">
        <f t="shared" si="121"/>
        <v>72.7273527152531+0.197378964554383i</v>
      </c>
      <c r="I458" s="57" t="str">
        <f t="shared" si="122"/>
        <v>17.8951437122804-6373.76243794261i</v>
      </c>
      <c r="K458" s="57" t="str">
        <f t="shared" si="123"/>
        <v>0.164998603219232-0.000476496519594772i</v>
      </c>
      <c r="L458" s="57" t="str">
        <f t="shared" si="124"/>
        <v>0.00025-220.10762014501i</v>
      </c>
      <c r="M458" s="57" t="str">
        <f t="shared" si="125"/>
        <v>0.0045-77.1659348946608i</v>
      </c>
      <c r="N458" s="57">
        <f t="shared" si="126"/>
        <v>89.887590439403098</v>
      </c>
      <c r="O458" s="57">
        <f t="shared" si="127"/>
        <v>80.900939929782766</v>
      </c>
      <c r="P458" s="374">
        <f t="shared" si="128"/>
        <v>80.900939929782766</v>
      </c>
      <c r="Q458" s="374">
        <f t="shared" si="129"/>
        <v>-90.112409560596902</v>
      </c>
      <c r="R458" s="12">
        <f t="shared" si="130"/>
        <v>89.887590439403098</v>
      </c>
      <c r="S458" s="57">
        <f t="shared" si="131"/>
        <v>4.8076984208665404E-3</v>
      </c>
      <c r="T458" s="12">
        <f t="shared" si="114"/>
        <v>80.900939929782766</v>
      </c>
    </row>
    <row r="459" spans="1:20">
      <c r="A459" s="57">
        <f t="shared" si="115"/>
        <v>30.322449187640633</v>
      </c>
      <c r="B459" s="12">
        <f t="shared" si="132"/>
        <v>4.8259676748658329</v>
      </c>
      <c r="C459" s="57" t="str">
        <f t="shared" si="116"/>
        <v>-21.7634280394882-11050.9330826645i</v>
      </c>
      <c r="D459" s="57" t="str">
        <f t="shared" si="117"/>
        <v>3.47812499984697-3297.886660828i</v>
      </c>
      <c r="E459" s="57" t="str">
        <f t="shared" si="118"/>
        <v>162.469462156038-0.0203373541838924i</v>
      </c>
      <c r="F459" s="57" t="str">
        <f t="shared" si="119"/>
        <v>2.90990990988525-30948.6358733118i</v>
      </c>
      <c r="G459" s="57" t="str">
        <f t="shared" si="120"/>
        <v>0.999999999991526-2.91095512198883E-06i</v>
      </c>
      <c r="H459" s="57" t="str">
        <f t="shared" si="121"/>
        <v>72.7273533243171+0.198129005254918i</v>
      </c>
      <c r="I459" s="57" t="str">
        <f t="shared" si="122"/>
        <v>17.8951437727761-6349.63387028903i</v>
      </c>
      <c r="K459" s="57" t="str">
        <f t="shared" si="123"/>
        <v>0.164998592583621-0.000478307175071709i</v>
      </c>
      <c r="L459" s="57" t="str">
        <f t="shared" si="124"/>
        <v>0.00025-219.27437751047i</v>
      </c>
      <c r="M459" s="57" t="str">
        <f t="shared" si="125"/>
        <v>0.0045-76.8738143999413i</v>
      </c>
      <c r="N459" s="57">
        <f t="shared" si="126"/>
        <v>89.887163287208423</v>
      </c>
      <c r="O459" s="57">
        <f t="shared" si="127"/>
        <v>80.867995826025677</v>
      </c>
      <c r="P459" s="374">
        <f t="shared" si="128"/>
        <v>80.867995826025677</v>
      </c>
      <c r="Q459" s="374">
        <f t="shared" si="129"/>
        <v>-90.112836712791577</v>
      </c>
      <c r="R459" s="12">
        <f t="shared" si="130"/>
        <v>89.887163287208423</v>
      </c>
      <c r="S459" s="57">
        <f t="shared" si="131"/>
        <v>4.8259676748658329E-3</v>
      </c>
      <c r="T459" s="12">
        <f t="shared" si="114"/>
        <v>80.867995826025677</v>
      </c>
    </row>
    <row r="460" spans="1:20">
      <c r="A460" s="57">
        <f t="shared" si="115"/>
        <v>30.437674494553669</v>
      </c>
      <c r="B460" s="12">
        <f t="shared" si="132"/>
        <v>4.8443063520303236</v>
      </c>
      <c r="C460" s="57" t="str">
        <f t="shared" si="116"/>
        <v>-21.7634264297188-11009.0979922203i</v>
      </c>
      <c r="D460" s="57" t="str">
        <f t="shared" si="117"/>
        <v>3.47812499984581-3285.40213289865i</v>
      </c>
      <c r="E460" s="57" t="str">
        <f t="shared" si="118"/>
        <v>162.46946158644-0.0204146342510735i</v>
      </c>
      <c r="F460" s="57" t="str">
        <f t="shared" si="119"/>
        <v>2.90990990988506-30831.4762635746i</v>
      </c>
      <c r="G460" s="57" t="str">
        <f t="shared" si="120"/>
        <v>0.999999999991462-0.0000029220167514522i</v>
      </c>
      <c r="H460" s="57" t="str">
        <f t="shared" si="121"/>
        <v>72.7273539380189+0.198881896117388i</v>
      </c>
      <c r="I460" s="57" t="str">
        <f t="shared" si="122"/>
        <v>17.8951438337327-6325.59664425038i</v>
      </c>
      <c r="K460" s="57" t="str">
        <f t="shared" si="123"/>
        <v>0.164998581867027-0.000480124710681319i</v>
      </c>
      <c r="L460" s="57" t="str">
        <f t="shared" si="124"/>
        <v>0.00025-218.444289211467i</v>
      </c>
      <c r="M460" s="57" t="str">
        <f t="shared" si="125"/>
        <v>0.0045-76.58279976085i</v>
      </c>
      <c r="N460" s="57">
        <f t="shared" si="126"/>
        <v>89.886734511882736</v>
      </c>
      <c r="O460" s="57">
        <f t="shared" si="127"/>
        <v>80.835051720160635</v>
      </c>
      <c r="P460" s="374">
        <f t="shared" si="128"/>
        <v>80.835051720160635</v>
      </c>
      <c r="Q460" s="374">
        <f t="shared" si="129"/>
        <v>-90.113265488117264</v>
      </c>
      <c r="R460" s="12">
        <f t="shared" si="130"/>
        <v>89.886734511882736</v>
      </c>
      <c r="S460" s="57">
        <f t="shared" si="131"/>
        <v>4.8443063520303238E-3</v>
      </c>
      <c r="T460" s="12">
        <f t="shared" si="114"/>
        <v>80.835051720160635</v>
      </c>
    </row>
    <row r="461" spans="1:20">
      <c r="A461" s="57">
        <f t="shared" si="115"/>
        <v>30.553337657632976</v>
      </c>
      <c r="B461" s="12">
        <f t="shared" si="132"/>
        <v>4.8627147161680391</v>
      </c>
      <c r="C461" s="57" t="str">
        <f t="shared" si="116"/>
        <v>-21.7634248076912-10967.4212713467i</v>
      </c>
      <c r="D461" s="57" t="str">
        <f t="shared" si="117"/>
        <v>3.47812499984462-3272.96486658198i</v>
      </c>
      <c r="E461" s="57" t="str">
        <f t="shared" si="118"/>
        <v>162.469461012503-0.0204922079610031i</v>
      </c>
      <c r="F461" s="57" t="str">
        <f t="shared" si="119"/>
        <v>2.90990990988487-30714.7601749745i</v>
      </c>
      <c r="G461" s="57" t="str">
        <f t="shared" si="120"/>
        <v>0.999999999991397-2.93312041510754E-06i</v>
      </c>
      <c r="H461" s="57" t="str">
        <f t="shared" si="121"/>
        <v>72.7273545563939+0.199637647972487i</v>
      </c>
      <c r="I461" s="57" t="str">
        <f t="shared" si="122"/>
        <v>17.8951438951534-6301.65041404317i</v>
      </c>
      <c r="K461" s="57" t="str">
        <f t="shared" si="123"/>
        <v>0.164998571068833-0.000481949152563998i</v>
      </c>
      <c r="L461" s="57" t="str">
        <f t="shared" si="124"/>
        <v>0.00025-217.6173433069i</v>
      </c>
      <c r="M461" s="57" t="str">
        <f t="shared" si="125"/>
        <v>0.0045-76.2928867910442i</v>
      </c>
      <c r="N461" s="57">
        <f t="shared" si="126"/>
        <v>89.886304107258667</v>
      </c>
      <c r="O461" s="57">
        <f t="shared" si="127"/>
        <v>80.802107612171511</v>
      </c>
      <c r="P461" s="374">
        <f t="shared" si="128"/>
        <v>80.802107612171511</v>
      </c>
      <c r="Q461" s="374">
        <f t="shared" si="129"/>
        <v>-90.113695892741333</v>
      </c>
      <c r="R461" s="12">
        <f t="shared" si="130"/>
        <v>89.886304107258667</v>
      </c>
      <c r="S461" s="57">
        <f t="shared" si="131"/>
        <v>4.8627147161680387E-3</v>
      </c>
      <c r="T461" s="12">
        <f t="shared" si="114"/>
        <v>80.802107612171511</v>
      </c>
    </row>
    <row r="462" spans="1:20">
      <c r="A462" s="57">
        <f t="shared" si="115"/>
        <v>30.669440340731978</v>
      </c>
      <c r="B462" s="12">
        <f t="shared" si="132"/>
        <v>4.8811930320894774</v>
      </c>
      <c r="C462" s="57" t="str">
        <f t="shared" si="116"/>
        <v>-21.7634231733139-10925.9023205105i</v>
      </c>
      <c r="D462" s="57" t="str">
        <f t="shared" si="117"/>
        <v>3.47812499984345-3260.57468296372i</v>
      </c>
      <c r="E462" s="57" t="str">
        <f t="shared" si="118"/>
        <v>162.469460434199-0.0205700764292926i</v>
      </c>
      <c r="F462" s="57" t="str">
        <f t="shared" si="119"/>
        <v>2.90990990988468-30598.4859285111i</v>
      </c>
      <c r="G462" s="57" t="str">
        <f t="shared" si="120"/>
        <v>0.999999999991331-2.94426627268475E-06i</v>
      </c>
      <c r="H462" s="57" t="str">
        <f t="shared" si="121"/>
        <v>72.7273551794773+0.200396271692071i</v>
      </c>
      <c r="I462" s="57" t="str">
        <f t="shared" si="122"/>
        <v>17.8951439570417-6277.79483519275i</v>
      </c>
      <c r="K462" s="57" t="str">
        <f t="shared" si="123"/>
        <v>0.164998560188419-0.000483780526959446i</v>
      </c>
      <c r="L462" s="57" t="str">
        <f t="shared" si="124"/>
        <v>0.00025-216.793527900877i</v>
      </c>
      <c r="M462" s="57" t="str">
        <f t="shared" si="125"/>
        <v>0.0045-76.0040713200279i</v>
      </c>
      <c r="N462" s="57">
        <f t="shared" si="126"/>
        <v>89.885872067145442</v>
      </c>
      <c r="O462" s="57">
        <f t="shared" si="127"/>
        <v>80.769163502042488</v>
      </c>
      <c r="P462" s="374">
        <f t="shared" si="128"/>
        <v>80.769163502042488</v>
      </c>
      <c r="Q462" s="374">
        <f t="shared" si="129"/>
        <v>-90.114127932854558</v>
      </c>
      <c r="R462" s="12">
        <f t="shared" si="130"/>
        <v>89.885872067145442</v>
      </c>
      <c r="S462" s="57">
        <f t="shared" si="131"/>
        <v>4.8811930320894776E-3</v>
      </c>
      <c r="T462" s="12">
        <f t="shared" si="114"/>
        <v>80.769163502042488</v>
      </c>
    </row>
    <row r="463" spans="1:20">
      <c r="A463" s="57">
        <f t="shared" si="115"/>
        <v>30.785984214026762</v>
      </c>
      <c r="B463" s="12">
        <f t="shared" si="132"/>
        <v>4.8997415656114178</v>
      </c>
      <c r="C463" s="57" t="str">
        <f t="shared" si="116"/>
        <v>-21.7634215264914-10884.5405424471i</v>
      </c>
      <c r="D463" s="57" t="str">
        <f t="shared" si="117"/>
        <v>3.47812499984226-3248.23140380693i</v>
      </c>
      <c r="E463" s="57" t="str">
        <f t="shared" si="118"/>
        <v>162.46945985149-0.0206482407757657i</v>
      </c>
      <c r="F463" s="57" t="str">
        <f t="shared" si="119"/>
        <v>2.90990990988449-30482.6518515405i</v>
      </c>
      <c r="G463" s="57" t="str">
        <f t="shared" si="120"/>
        <v>0.999999999991265-2.95545448452075E-06i</v>
      </c>
      <c r="H463" s="57" t="str">
        <f t="shared" si="121"/>
        <v>72.7273558073051+0.201157778189311i</v>
      </c>
      <c r="I463" s="57" t="str">
        <f t="shared" si="122"/>
        <v>17.8951440194013-6254.02956452865i</v>
      </c>
      <c r="K463" s="57" t="str">
        <f t="shared" si="123"/>
        <v>0.164998549225158-0.000485618860207013i</v>
      </c>
      <c r="L463" s="57" t="str">
        <f t="shared" si="124"/>
        <v>0.00025-215.972831142536i</v>
      </c>
      <c r="M463" s="57" t="str">
        <f t="shared" si="125"/>
        <v>0.0045-75.7163491930939i</v>
      </c>
      <c r="N463" s="57">
        <f t="shared" si="126"/>
        <v>89.88543838532874</v>
      </c>
      <c r="O463" s="57">
        <f t="shared" si="127"/>
        <v>80.736219389756798</v>
      </c>
      <c r="P463" s="374">
        <f t="shared" si="128"/>
        <v>80.736219389756798</v>
      </c>
      <c r="Q463" s="374">
        <f t="shared" si="129"/>
        <v>-90.11456161467126</v>
      </c>
      <c r="R463" s="12">
        <f t="shared" si="130"/>
        <v>89.88543838532874</v>
      </c>
      <c r="S463" s="57">
        <f t="shared" si="131"/>
        <v>4.8997415656114179E-3</v>
      </c>
      <c r="T463" s="12">
        <f t="shared" si="114"/>
        <v>80.736219389756798</v>
      </c>
    </row>
    <row r="464" spans="1:20">
      <c r="A464" s="57">
        <f t="shared" si="115"/>
        <v>30.902970954040065</v>
      </c>
      <c r="B464" s="12">
        <f t="shared" si="132"/>
        <v>4.9183605835607409</v>
      </c>
      <c r="C464" s="57" t="str">
        <f t="shared" si="116"/>
        <v>-21.76341986713-10843.3353421537i</v>
      </c>
      <c r="D464" s="57" t="str">
        <f t="shared" si="117"/>
        <v>3.47812499984105-3235.9348515494i</v>
      </c>
      <c r="E464" s="57" t="str">
        <f t="shared" si="118"/>
        <v>162.469459264343-0.0207267021245121i</v>
      </c>
      <c r="F464" s="57" t="str">
        <f t="shared" si="119"/>
        <v>2.9099099098843-30367.2562777505i</v>
      </c>
      <c r="G464" s="57" t="str">
        <f t="shared" si="120"/>
        <v>0.999999999991199-2.96668521156174E-06i</v>
      </c>
      <c r="H464" s="57" t="str">
        <f t="shared" si="121"/>
        <v>72.7273564399137+0.20192217841885i</v>
      </c>
      <c r="I464" s="57" t="str">
        <f t="shared" si="122"/>
        <v>17.8951440822359-6230.35426017947i</v>
      </c>
      <c r="K464" s="57" t="str">
        <f t="shared" si="123"/>
        <v>0.164998538178419-0.000487464178746103i</v>
      </c>
      <c r="L464" s="57" t="str">
        <f t="shared" si="124"/>
        <v>0.00025-215.155241225877i</v>
      </c>
      <c r="M464" s="57" t="str">
        <f t="shared" si="125"/>
        <v>0.0045-75.4297162712632i</v>
      </c>
      <c r="N464" s="57">
        <f t="shared" si="126"/>
        <v>89.885003055570664</v>
      </c>
      <c r="O464" s="57">
        <f t="shared" si="127"/>
        <v>80.703275275298267</v>
      </c>
      <c r="P464" s="374">
        <f t="shared" si="128"/>
        <v>80.703275275298267</v>
      </c>
      <c r="Q464" s="374">
        <f t="shared" si="129"/>
        <v>-90.114996944429336</v>
      </c>
      <c r="R464" s="12">
        <f t="shared" si="130"/>
        <v>89.885003055570664</v>
      </c>
      <c r="S464" s="57">
        <f t="shared" si="131"/>
        <v>4.9183605835607406E-3</v>
      </c>
      <c r="T464" s="12">
        <f t="shared" si="114"/>
        <v>80.703275275298267</v>
      </c>
    </row>
    <row r="465" spans="1:20">
      <c r="A465" s="57">
        <f t="shared" si="115"/>
        <v>31.020402243665416</v>
      </c>
      <c r="B465" s="12">
        <f t="shared" si="132"/>
        <v>4.9370503537782717</v>
      </c>
      <c r="C465" s="57" t="str">
        <f t="shared" si="116"/>
        <v>-21.7634181951337-10802.2861268798i</v>
      </c>
      <c r="D465" s="57" t="str">
        <f t="shared" si="117"/>
        <v>3.47812499983985-3223.68484930109i</v>
      </c>
      <c r="E465" s="57" t="str">
        <f t="shared" si="118"/>
        <v>162.469458672728-0.0208054616038859i</v>
      </c>
      <c r="F465" s="57" t="str">
        <f t="shared" si="119"/>
        <v>2.9099099098841-30252.2975471372i</v>
      </c>
      <c r="G465" s="57" t="str">
        <f t="shared" si="120"/>
        <v>0.999999999991132-2.97795861536547E-06i</v>
      </c>
      <c r="H465" s="57" t="str">
        <f t="shared" si="121"/>
        <v>72.7273570773391+0.202689483376953i</v>
      </c>
      <c r="I465" s="57" t="str">
        <f t="shared" si="122"/>
        <v>17.8951441455487-6206.76858156802i</v>
      </c>
      <c r="K465" s="57" t="str">
        <f t="shared" si="123"/>
        <v>0.164998527047567-0.000489316509116524i</v>
      </c>
      <c r="L465" s="57" t="str">
        <f t="shared" si="124"/>
        <v>0.00025-214.340746389597i</v>
      </c>
      <c r="M465" s="57" t="str">
        <f t="shared" si="125"/>
        <v>0.0045-75.1441684312244i</v>
      </c>
      <c r="N465" s="57">
        <f t="shared" si="126"/>
        <v>89.884566071609626</v>
      </c>
      <c r="O465" s="57">
        <f t="shared" si="127"/>
        <v>80.670331158650441</v>
      </c>
      <c r="P465" s="374">
        <f t="shared" si="128"/>
        <v>80.670331158650441</v>
      </c>
      <c r="Q465" s="374">
        <f t="shared" si="129"/>
        <v>-90.115433928390374</v>
      </c>
      <c r="R465" s="12">
        <f t="shared" si="130"/>
        <v>89.884566071609626</v>
      </c>
      <c r="S465" s="57">
        <f t="shared" si="131"/>
        <v>4.9370503537782716E-3</v>
      </c>
      <c r="T465" s="12">
        <f t="shared" si="114"/>
        <v>80.670331158650441</v>
      </c>
    </row>
    <row r="466" spans="1:20">
      <c r="A466" s="57">
        <f t="shared" si="115"/>
        <v>31.138279772191343</v>
      </c>
      <c r="B466" s="12">
        <f t="shared" si="132"/>
        <v>4.9558111451226292</v>
      </c>
      <c r="C466" s="57" t="str">
        <f t="shared" si="116"/>
        <v>-21.763416510406-10761.3923061185i</v>
      </c>
      <c r="D466" s="57" t="str">
        <f t="shared" si="117"/>
        <v>3.47812499983864-3211.48122084161i</v>
      </c>
      <c r="E466" s="57" t="str">
        <f t="shared" si="118"/>
        <v>162.469458076606-0.0208845203465177i</v>
      </c>
      <c r="F466" s="57" t="str">
        <f t="shared" si="119"/>
        <v>2.90990990988391-30137.7740059805i</v>
      </c>
      <c r="G466" s="57" t="str">
        <f t="shared" si="120"/>
        <v>0.999999999991064-2.98927485810366E-06i</v>
      </c>
      <c r="H466" s="57" t="str">
        <f t="shared" si="121"/>
        <v>72.7273577196179+0.203459704101681i</v>
      </c>
      <c r="I466" s="57" t="str">
        <f t="shared" si="122"/>
        <v>17.8951442093437-6183.27218940635i</v>
      </c>
      <c r="K466" s="57" t="str">
        <f t="shared" si="123"/>
        <v>0.164998515831962-0.00049117587795891i</v>
      </c>
      <c r="L466" s="57" t="str">
        <f t="shared" si="124"/>
        <v>0.00025-213.529334916912i</v>
      </c>
      <c r="M466" s="57" t="str">
        <f t="shared" si="125"/>
        <v>0.0045-74.8597015652765i</v>
      </c>
      <c r="N466" s="57">
        <f t="shared" si="126"/>
        <v>89.88412742716018</v>
      </c>
      <c r="O466" s="57">
        <f t="shared" si="127"/>
        <v>80.637387039796522</v>
      </c>
      <c r="P466" s="374">
        <f t="shared" si="128"/>
        <v>80.637387039796522</v>
      </c>
      <c r="Q466" s="374">
        <f t="shared" si="129"/>
        <v>-90.11587257283982</v>
      </c>
      <c r="R466" s="12">
        <f t="shared" si="130"/>
        <v>89.88412742716018</v>
      </c>
      <c r="S466" s="57">
        <f t="shared" si="131"/>
        <v>4.9558111451226293E-3</v>
      </c>
      <c r="T466" s="12">
        <f t="shared" si="114"/>
        <v>80.637387039796522</v>
      </c>
    </row>
    <row r="467" spans="1:20">
      <c r="A467" s="57">
        <f t="shared" si="115"/>
        <v>31.256605235325669</v>
      </c>
      <c r="B467" s="12">
        <f t="shared" si="132"/>
        <v>4.974643227474095</v>
      </c>
      <c r="C467" s="57" t="str">
        <f t="shared" si="116"/>
        <v>-21.7634148128502-10720.6532915983i</v>
      </c>
      <c r="D467" s="57" t="str">
        <f t="shared" si="117"/>
        <v>3.4781249998374-3199.32379061765i</v>
      </c>
      <c r="E467" s="57" t="str">
        <f t="shared" si="118"/>
        <v>162.469457475945-0.0209638794893579i</v>
      </c>
      <c r="F467" s="57" t="str">
        <f t="shared" si="119"/>
        <v>2.90990990988371-30023.6840068207i</v>
      </c>
      <c r="G467" s="57" t="str">
        <f t="shared" si="120"/>
        <v>0.999999999990996-3.00063410256424E-06i</v>
      </c>
      <c r="H467" s="57" t="str">
        <f t="shared" si="121"/>
        <v>72.7273583667873+0.204232851673033i</v>
      </c>
      <c r="I467" s="57" t="str">
        <f t="shared" si="122"/>
        <v>17.8951442736242-6159.86474569096i</v>
      </c>
      <c r="K467" s="57" t="str">
        <f t="shared" si="123"/>
        <v>0.164998504530958-0.000493042312015054i</v>
      </c>
      <c r="L467" s="57" t="str">
        <f t="shared" si="124"/>
        <v>0.00025-212.720995135398i</v>
      </c>
      <c r="M467" s="57" t="str">
        <f t="shared" si="125"/>
        <v>0.0045-74.5763115812678i</v>
      </c>
      <c r="N467" s="57">
        <f t="shared" si="126"/>
        <v>89.883687115913091</v>
      </c>
      <c r="O467" s="57">
        <f t="shared" si="127"/>
        <v>80.604442918719599</v>
      </c>
      <c r="P467" s="374">
        <f t="shared" si="128"/>
        <v>80.604442918719599</v>
      </c>
      <c r="Q467" s="374">
        <f t="shared" si="129"/>
        <v>-90.116312884086909</v>
      </c>
      <c r="R467" s="12">
        <f t="shared" si="130"/>
        <v>89.883687115913091</v>
      </c>
      <c r="S467" s="57">
        <f t="shared" si="131"/>
        <v>4.9746432274740951E-3</v>
      </c>
      <c r="T467" s="12">
        <f t="shared" si="114"/>
        <v>80.604442918719599</v>
      </c>
    </row>
    <row r="468" spans="1:20">
      <c r="A468" s="57">
        <f t="shared" si="115"/>
        <v>31.375380335219909</v>
      </c>
      <c r="B468" s="12">
        <f t="shared" si="132"/>
        <v>4.9935468717384968</v>
      </c>
      <c r="C468" s="57" t="str">
        <f t="shared" si="116"/>
        <v>-21.7634131023689-10680.0684972751i</v>
      </c>
      <c r="D468" s="57" t="str">
        <f t="shared" si="117"/>
        <v>3.47812499983617-3187.21238374052i</v>
      </c>
      <c r="E468" s="57" t="str">
        <f t="shared" si="118"/>
        <v>162.469456870712-0.0210435401736595i</v>
      </c>
      <c r="F468" s="57" t="str">
        <f t="shared" si="119"/>
        <v>2.90990990988351-29910.0259084352i</v>
      </c>
      <c r="G468" s="57" t="str">
        <f t="shared" si="120"/>
        <v>0.999999999990928-3.01203651215378E-06i</v>
      </c>
      <c r="H468" s="57" t="str">
        <f t="shared" si="121"/>
        <v>72.7273590188849+0.205008937213119i</v>
      </c>
      <c r="I468" s="57" t="str">
        <f t="shared" si="122"/>
        <v>17.8951443383943-6136.54591369803i</v>
      </c>
      <c r="K468" s="57" t="str">
        <f t="shared" si="123"/>
        <v>0.164998493143904-0.000494915838128336i</v>
      </c>
      <c r="L468" s="57" t="str">
        <f t="shared" si="124"/>
        <v>0.00025-211.915715416814i</v>
      </c>
      <c r="M468" s="57" t="str">
        <f t="shared" si="125"/>
        <v>0.0045-74.2939944025383i</v>
      </c>
      <c r="N468" s="57">
        <f t="shared" si="126"/>
        <v>89.883245131535105</v>
      </c>
      <c r="O468" s="57">
        <f t="shared" si="127"/>
        <v>80.57149879540296</v>
      </c>
      <c r="P468" s="374">
        <f t="shared" si="128"/>
        <v>80.57149879540296</v>
      </c>
      <c r="Q468" s="374">
        <f t="shared" si="129"/>
        <v>-90.116754868464895</v>
      </c>
      <c r="R468" s="12">
        <f t="shared" si="130"/>
        <v>89.883245131535105</v>
      </c>
      <c r="S468" s="57">
        <f t="shared" si="131"/>
        <v>4.9935468717384971E-3</v>
      </c>
      <c r="T468" s="12">
        <f t="shared" si="114"/>
        <v>80.57149879540296</v>
      </c>
    </row>
    <row r="469" spans="1:20">
      <c r="A469" s="57">
        <f t="shared" si="115"/>
        <v>31.494606780493747</v>
      </c>
      <c r="B469" s="12">
        <f t="shared" si="132"/>
        <v>5.0125223498511033</v>
      </c>
      <c r="C469" s="57" t="str">
        <f t="shared" si="116"/>
        <v>-21.7634113788639-10639.6373393229i</v>
      </c>
      <c r="D469" s="57" t="str">
        <f t="shared" si="117"/>
        <v>3.47812499983491-3175.14682598356i</v>
      </c>
      <c r="E469" s="57" t="str">
        <f t="shared" si="118"/>
        <v>162.46945626087-0.021123503545015i</v>
      </c>
      <c r="F469" s="57" t="str">
        <f t="shared" si="119"/>
        <v>2.9099099098833-29796.7980758139i</v>
      </c>
      <c r="G469" s="57" t="str">
        <f t="shared" si="120"/>
        <v>0.999999999990859-3.02348225089976E-06i</v>
      </c>
      <c r="H469" s="57" t="str">
        <f t="shared" si="121"/>
        <v>72.7273596759477+0.205787971886312i</v>
      </c>
      <c r="I469" s="57" t="str">
        <f t="shared" si="122"/>
        <v>17.8951444036578-6113.31535797823i</v>
      </c>
      <c r="K469" s="57" t="str">
        <f t="shared" si="123"/>
        <v>0.164998481670146-0.000496796483244089i</v>
      </c>
      <c r="L469" s="57" t="str">
        <f t="shared" si="124"/>
        <v>0.00025-211.113484176942i</v>
      </c>
      <c r="M469" s="57" t="str">
        <f t="shared" si="125"/>
        <v>0.0045-74.0127459678603i</v>
      </c>
      <c r="N469" s="57">
        <f t="shared" si="126"/>
        <v>89.882801467668898</v>
      </c>
      <c r="O469" s="57">
        <f t="shared" si="127"/>
        <v>80.538554669829495</v>
      </c>
      <c r="P469" s="374">
        <f t="shared" si="128"/>
        <v>80.538554669829495</v>
      </c>
      <c r="Q469" s="374">
        <f t="shared" si="129"/>
        <v>-90.117198532331102</v>
      </c>
      <c r="R469" s="12">
        <f t="shared" si="130"/>
        <v>89.882801467668898</v>
      </c>
      <c r="S469" s="57">
        <f t="shared" si="131"/>
        <v>5.0125223498511031E-3</v>
      </c>
      <c r="T469" s="12">
        <f t="shared" si="114"/>
        <v>80.538554669829495</v>
      </c>
    </row>
    <row r="470" spans="1:20">
      <c r="A470" s="57">
        <f t="shared" si="115"/>
        <v>31.614286286259624</v>
      </c>
      <c r="B470" s="12">
        <f t="shared" si="132"/>
        <v>5.0315699347805376</v>
      </c>
      <c r="C470" s="57" t="str">
        <f t="shared" si="116"/>
        <v>-21.7634096422355-10599.3592361258i</v>
      </c>
      <c r="D470" s="57" t="str">
        <f t="shared" si="117"/>
        <v>3.47812499983367-3163.12694377965i</v>
      </c>
      <c r="E470" s="57" t="str">
        <f t="shared" si="118"/>
        <v>162.469455646385-0.0212037707533639i</v>
      </c>
      <c r="F470" s="57" t="str">
        <f t="shared" si="119"/>
        <v>2.90990990988312-29683.9988801363i</v>
      </c>
      <c r="G470" s="57" t="str">
        <f t="shared" si="120"/>
        <v>0.999999999990789-3.03497148345296E-06i</v>
      </c>
      <c r="H470" s="57" t="str">
        <f t="shared" si="121"/>
        <v>72.7273603380138+0.206569966899409i</v>
      </c>
      <c r="I470" s="57" t="str">
        <f t="shared" si="122"/>
        <v>17.8951444694182-6090.17274435223i</v>
      </c>
      <c r="K470" s="57" t="str">
        <f t="shared" si="123"/>
        <v>0.164998470109023-0.000498684274409978i</v>
      </c>
      <c r="L470" s="57" t="str">
        <f t="shared" si="124"/>
        <v>0.00025-210.314289875415i</v>
      </c>
      <c r="M470" s="57" t="str">
        <f t="shared" si="125"/>
        <v>0.0045-73.7325622313808i</v>
      </c>
      <c r="N470" s="57">
        <f t="shared" si="126"/>
        <v>89.882356117933028</v>
      </c>
      <c r="O470" s="57">
        <f t="shared" si="127"/>
        <v>80.505610541981895</v>
      </c>
      <c r="P470" s="374">
        <f t="shared" si="128"/>
        <v>80.505610541981895</v>
      </c>
      <c r="Q470" s="374">
        <f t="shared" si="129"/>
        <v>-90.117643882066972</v>
      </c>
      <c r="R470" s="12">
        <f t="shared" si="130"/>
        <v>89.882356117933028</v>
      </c>
      <c r="S470" s="57">
        <f t="shared" si="131"/>
        <v>5.0315699347805373E-3</v>
      </c>
      <c r="T470" s="12">
        <f t="shared" si="114"/>
        <v>80.505610541981895</v>
      </c>
    </row>
    <row r="471" spans="1:20">
      <c r="A471" s="57">
        <f t="shared" si="115"/>
        <v>31.734420574147411</v>
      </c>
      <c r="B471" s="12">
        <f t="shared" si="132"/>
        <v>5.0506899005327037</v>
      </c>
      <c r="C471" s="57" t="str">
        <f t="shared" si="116"/>
        <v>-21.7634078923838-10559.2336082699i</v>
      </c>
      <c r="D471" s="57" t="str">
        <f t="shared" si="117"/>
        <v>3.47812499983239-3151.15256421877i</v>
      </c>
      <c r="E471" s="57" t="str">
        <f t="shared" si="118"/>
        <v>162.46945502722-0.0212843429530164i</v>
      </c>
      <c r="F471" s="57" t="str">
        <f t="shared" si="119"/>
        <v>2.90990990988289-29571.6266987483i</v>
      </c>
      <c r="G471" s="57" t="str">
        <f t="shared" si="120"/>
        <v>0.999999999990719-3.04650437508987E-06i</v>
      </c>
      <c r="H471" s="57" t="str">
        <f t="shared" si="121"/>
        <v>72.7273610051212+0.207354933501794i</v>
      </c>
      <c r="I471" s="57" t="str">
        <f t="shared" si="122"/>
        <v>17.8951445356794-6067.1177399058i</v>
      </c>
      <c r="K471" s="57" t="str">
        <f t="shared" si="123"/>
        <v>0.16499845845987-0.000500579238776399i</v>
      </c>
      <c r="L471" s="57" t="str">
        <f t="shared" si="124"/>
        <v>0.00025-209.518121015556i</v>
      </c>
      <c r="M471" s="57" t="str">
        <f t="shared" si="125"/>
        <v>0.0045-73.4534391625634i</v>
      </c>
      <c r="N471" s="57">
        <f t="shared" si="126"/>
        <v>89.881909075921797</v>
      </c>
      <c r="O471" s="57">
        <f t="shared" si="127"/>
        <v>80.472666411842965</v>
      </c>
      <c r="P471" s="374">
        <f t="shared" si="128"/>
        <v>80.472666411842965</v>
      </c>
      <c r="Q471" s="374">
        <f t="shared" si="129"/>
        <v>-90.118090924078203</v>
      </c>
      <c r="R471" s="12">
        <f t="shared" si="130"/>
        <v>89.881909075921797</v>
      </c>
      <c r="S471" s="57">
        <f t="shared" si="131"/>
        <v>5.0506899005327037E-3</v>
      </c>
      <c r="T471" s="12">
        <f t="shared" si="114"/>
        <v>80.472666411842965</v>
      </c>
    </row>
    <row r="472" spans="1:20">
      <c r="A472" s="57">
        <f t="shared" si="115"/>
        <v>31.855011372329169</v>
      </c>
      <c r="B472" s="12">
        <f t="shared" si="132"/>
        <v>5.0698825221547281</v>
      </c>
      <c r="C472" s="57" t="str">
        <f t="shared" si="116"/>
        <v>-21.7634061292083-10519.2598785346i</v>
      </c>
      <c r="D472" s="57" t="str">
        <f t="shared" si="117"/>
        <v>3.47812499983111-3139.22351504545i</v>
      </c>
      <c r="E472" s="57" t="str">
        <f t="shared" si="118"/>
        <v>162.469454403341-0.0213652213026616i</v>
      </c>
      <c r="F472" s="57" t="str">
        <f t="shared" si="119"/>
        <v>2.9099099098827-29459.6799151383i</v>
      </c>
      <c r="G472" s="57" t="str">
        <f t="shared" si="120"/>
        <v>0.999999999990648-0.000003058081091715i</v>
      </c>
      <c r="H472" s="57" t="str">
        <f t="shared" si="121"/>
        <v>72.7273616773079+0.208142882985597i</v>
      </c>
      <c r="I472" s="57" t="str">
        <f t="shared" si="122"/>
        <v>17.8951446024448-6044.15001298491i</v>
      </c>
      <c r="K472" s="57" t="str">
        <f t="shared" si="123"/>
        <v>0.164998446722018-0.000502481403596871i</v>
      </c>
      <c r="L472" s="57" t="str">
        <f t="shared" si="124"/>
        <v>0.00025-208.724966144208i</v>
      </c>
      <c r="M472" s="57" t="str">
        <f t="shared" si="125"/>
        <v>0.0045-73.175372746128i</v>
      </c>
      <c r="N472" s="57">
        <f t="shared" si="126"/>
        <v>89.881460335205162</v>
      </c>
      <c r="O472" s="57">
        <f t="shared" si="127"/>
        <v>80.439722279395284</v>
      </c>
      <c r="P472" s="374">
        <f t="shared" si="128"/>
        <v>80.439722279395284</v>
      </c>
      <c r="Q472" s="374">
        <f t="shared" si="129"/>
        <v>-90.118539664794838</v>
      </c>
      <c r="R472" s="12">
        <f t="shared" si="130"/>
        <v>89.881460335205162</v>
      </c>
      <c r="S472" s="57">
        <f t="shared" si="131"/>
        <v>5.0698825221547278E-3</v>
      </c>
      <c r="T472" s="12">
        <f t="shared" si="114"/>
        <v>80.439722279395284</v>
      </c>
    </row>
    <row r="473" spans="1:20">
      <c r="A473" s="57">
        <f t="shared" si="115"/>
        <v>31.976060415544023</v>
      </c>
      <c r="B473" s="12">
        <f t="shared" si="132"/>
        <v>5.0891480757389163</v>
      </c>
      <c r="C473" s="57" t="str">
        <f t="shared" si="116"/>
        <v>-21.7634043526073-10479.4374718842i</v>
      </c>
      <c r="D473" s="57" t="str">
        <f t="shared" si="117"/>
        <v>3.47812499982983-3127.33962465631i</v>
      </c>
      <c r="E473" s="57" t="str">
        <f t="shared" si="118"/>
        <v>162.469453774711-0.0214464069653888i</v>
      </c>
      <c r="F473" s="57" t="str">
        <f t="shared" si="119"/>
        <v>2.90990990988249-29348.1569189142i</v>
      </c>
      <c r="G473" s="57" t="str">
        <f t="shared" si="120"/>
        <v>0.999999999990577-0.0000030697017998633i</v>
      </c>
      <c r="H473" s="57" t="str">
        <f t="shared" si="121"/>
        <v>72.7273623546131+0.20893382668587i</v>
      </c>
      <c r="I473" s="57" t="str">
        <f t="shared" si="122"/>
        <v>17.8951446697188-6021.26923319114i</v>
      </c>
      <c r="K473" s="57" t="str">
        <f t="shared" si="123"/>
        <v>0.16499843489479-0.000504390796228424i</v>
      </c>
      <c r="L473" s="57" t="str">
        <f t="shared" si="124"/>
        <v>0.00025-207.934813851572i</v>
      </c>
      <c r="M473" s="57" t="str">
        <f t="shared" si="125"/>
        <v>0.0045-72.8983589819963i</v>
      </c>
      <c r="N473" s="57">
        <f t="shared" si="126"/>
        <v>89.881009889328695</v>
      </c>
      <c r="O473" s="57">
        <f t="shared" si="127"/>
        <v>80.406778144621128</v>
      </c>
      <c r="P473" s="374">
        <f t="shared" si="128"/>
        <v>80.406778144621128</v>
      </c>
      <c r="Q473" s="374">
        <f t="shared" si="129"/>
        <v>-90.118990110671305</v>
      </c>
      <c r="R473" s="12">
        <f t="shared" si="130"/>
        <v>89.881009889328695</v>
      </c>
      <c r="S473" s="57">
        <f t="shared" si="131"/>
        <v>5.0891480757389159E-3</v>
      </c>
      <c r="T473" s="12">
        <f t="shared" si="114"/>
        <v>80.406778144621128</v>
      </c>
    </row>
    <row r="474" spans="1:20">
      <c r="A474" s="57">
        <f t="shared" si="115"/>
        <v>32.097569445123092</v>
      </c>
      <c r="B474" s="12">
        <f t="shared" si="132"/>
        <v>5.1084868384267246</v>
      </c>
      <c r="C474" s="57" t="str">
        <f t="shared" si="116"/>
        <v>-21.7634025624788-10439.7658154601i</v>
      </c>
      <c r="D474" s="57" t="str">
        <f t="shared" si="117"/>
        <v>3.47812499982854-3115.50072209758i</v>
      </c>
      <c r="E474" s="57" t="str">
        <f t="shared" si="118"/>
        <v>162.469453141295-0.0215279011087123i</v>
      </c>
      <c r="F474" s="57" t="str">
        <f t="shared" si="119"/>
        <v>2.90990990988229-29237.0561057802i</v>
      </c>
      <c r="G474" s="57" t="str">
        <f t="shared" si="120"/>
        <v>0.999999999990505-3.08136666670256E-06i</v>
      </c>
      <c r="H474" s="57" t="str">
        <f t="shared" si="121"/>
        <v>72.7273630370761+0.209727775980729i</v>
      </c>
      <c r="I474" s="57" t="str">
        <f t="shared" si="122"/>
        <v>17.8951447375052-5998.4750713768i</v>
      </c>
      <c r="K474" s="57" t="str">
        <f t="shared" si="123"/>
        <v>0.164998422977505-0.000506307444131983i</v>
      </c>
      <c r="L474" s="57" t="str">
        <f t="shared" si="124"/>
        <v>0.00025-207.147652771042i</v>
      </c>
      <c r="M474" s="57" t="str">
        <f t="shared" si="125"/>
        <v>0.0045-72.6223938852325i</v>
      </c>
      <c r="N474" s="57">
        <f t="shared" si="126"/>
        <v>89.880557731813369</v>
      </c>
      <c r="O474" s="57">
        <f t="shared" si="127"/>
        <v>80.37383400750285</v>
      </c>
      <c r="P474" s="374">
        <f t="shared" si="128"/>
        <v>80.37383400750285</v>
      </c>
      <c r="Q474" s="374">
        <f t="shared" si="129"/>
        <v>-90.119442268186631</v>
      </c>
      <c r="R474" s="12">
        <f t="shared" si="130"/>
        <v>89.880557731813369</v>
      </c>
      <c r="S474" s="57">
        <f t="shared" si="131"/>
        <v>5.1084868384267245E-3</v>
      </c>
      <c r="T474" s="12">
        <f t="shared" si="114"/>
        <v>80.37383400750285</v>
      </c>
    </row>
    <row r="475" spans="1:20">
      <c r="A475" s="57">
        <f t="shared" si="115"/>
        <v>32.219540209014561</v>
      </c>
      <c r="B475" s="12">
        <f t="shared" si="132"/>
        <v>5.1278990884127467</v>
      </c>
      <c r="C475" s="57" t="str">
        <f t="shared" si="116"/>
        <v>-21.7634007587198-10400.2443385723i</v>
      </c>
      <c r="D475" s="57" t="str">
        <f t="shared" si="117"/>
        <v>3.47812499982722-3103.70663706269i</v>
      </c>
      <c r="E475" s="57" t="str">
        <f t="shared" si="118"/>
        <v>162.469452503056-0.0216097049045692i</v>
      </c>
      <c r="F475" s="57" t="str">
        <f t="shared" si="119"/>
        <v>2.90990990988207-29126.3758775139i</v>
      </c>
      <c r="G475" s="57" t="str">
        <f t="shared" si="120"/>
        <v>0.999999999990433-3.09307586003581E-06i</v>
      </c>
      <c r="H475" s="57" t="str">
        <f t="shared" si="121"/>
        <v>72.7273637247349+0.210524742291527i</v>
      </c>
      <c r="I475" s="57" t="str">
        <f t="shared" si="122"/>
        <v>17.8951448058074-5975.76719964014i</v>
      </c>
      <c r="K475" s="57" t="str">
        <f t="shared" si="123"/>
        <v>0.16499841096948-0.000508231374872779i</v>
      </c>
      <c r="L475" s="57" t="str">
        <f t="shared" si="124"/>
        <v>0.00025-206.363471579042i</v>
      </c>
      <c r="M475" s="57" t="str">
        <f t="shared" si="125"/>
        <v>0.0045-72.3474734859859i</v>
      </c>
      <c r="N475" s="57">
        <f t="shared" si="126"/>
        <v>89.880103856155628</v>
      </c>
      <c r="O475" s="57">
        <f t="shared" si="127"/>
        <v>80.340889868022671</v>
      </c>
      <c r="P475" s="374">
        <f t="shared" si="128"/>
        <v>80.340889868022671</v>
      </c>
      <c r="Q475" s="374">
        <f t="shared" si="129"/>
        <v>-90.119896143844372</v>
      </c>
      <c r="R475" s="12">
        <f t="shared" si="130"/>
        <v>89.880103856155628</v>
      </c>
      <c r="S475" s="57">
        <f t="shared" si="131"/>
        <v>5.1278990884127467E-3</v>
      </c>
      <c r="T475" s="12">
        <f t="shared" si="114"/>
        <v>80.340889868022671</v>
      </c>
    </row>
    <row r="476" spans="1:20">
      <c r="A476" s="57">
        <f t="shared" si="115"/>
        <v>32.341974461808817</v>
      </c>
      <c r="B476" s="12">
        <f t="shared" si="132"/>
        <v>5.1473851049487154</v>
      </c>
      <c r="C476" s="57" t="str">
        <f t="shared" si="116"/>
        <v>-21.7633989412267-10360.8724726909i</v>
      </c>
      <c r="D476" s="57" t="str">
        <f t="shared" si="117"/>
        <v>3.47812499982592-3091.95719988978i</v>
      </c>
      <c r="E476" s="57" t="str">
        <f t="shared" si="118"/>
        <v>162.469451859957-0.0216918195293471i</v>
      </c>
      <c r="F476" s="57" t="str">
        <f t="shared" si="119"/>
        <v>2.90990990988185-29016.1146419431i</v>
      </c>
      <c r="G476" s="57" t="str">
        <f t="shared" si="120"/>
        <v>0.99999999999036-3.10482954830372E-06i</v>
      </c>
      <c r="H476" s="57" t="str">
        <f t="shared" si="121"/>
        <v>72.7273644176305+0.211324737083032i</v>
      </c>
      <c r="I476" s="57" t="str">
        <f t="shared" si="122"/>
        <v>17.8951448746301-5953.14529132092i</v>
      </c>
      <c r="K476" s="57" t="str">
        <f t="shared" si="123"/>
        <v>0.164998398870021-0.000510162616120737i</v>
      </c>
      <c r="L476" s="57" t="str">
        <f t="shared" si="124"/>
        <v>0.00025-205.582258994861i</v>
      </c>
      <c r="M476" s="57" t="str">
        <f t="shared" si="125"/>
        <v>0.0045-72.0735938294337i</v>
      </c>
      <c r="N476" s="57">
        <f t="shared" si="126"/>
        <v>89.879648255827163</v>
      </c>
      <c r="O476" s="57">
        <f t="shared" si="127"/>
        <v>80.307945726162458</v>
      </c>
      <c r="P476" s="374">
        <f t="shared" si="128"/>
        <v>80.307945726162458</v>
      </c>
      <c r="Q476" s="374">
        <f t="shared" si="129"/>
        <v>-90.120351744172837</v>
      </c>
      <c r="R476" s="12">
        <f t="shared" si="130"/>
        <v>89.879648255827163</v>
      </c>
      <c r="S476" s="57">
        <f t="shared" si="131"/>
        <v>5.1473851049487155E-3</v>
      </c>
      <c r="T476" s="12">
        <f t="shared" si="114"/>
        <v>80.307945726162458</v>
      </c>
    </row>
    <row r="477" spans="1:20">
      <c r="A477" s="57">
        <f t="shared" si="115"/>
        <v>32.464873964763697</v>
      </c>
      <c r="B477" s="12">
        <f t="shared" si="132"/>
        <v>5.1669451683475209</v>
      </c>
      <c r="C477" s="57" t="str">
        <f t="shared" si="116"/>
        <v>-21.7633971098944-10321.6496514387i</v>
      </c>
      <c r="D477" s="57" t="str">
        <f t="shared" si="117"/>
        <v>3.47812499982459-3080.25224155922i</v>
      </c>
      <c r="E477" s="57" t="str">
        <f t="shared" si="118"/>
        <v>162.469451211962-0.0217742461639126i</v>
      </c>
      <c r="F477" s="57" t="str">
        <f t="shared" si="119"/>
        <v>2.90990990988166-28906.2708129228i</v>
      </c>
      <c r="G477" s="57" t="str">
        <f t="shared" si="120"/>
        <v>0.999999999990287-3.11662790058704E-06i</v>
      </c>
      <c r="H477" s="57" t="str">
        <f t="shared" si="121"/>
        <v>72.7273651158017+0.21212777186356i</v>
      </c>
      <c r="I477" s="57" t="str">
        <f t="shared" si="122"/>
        <v>17.8951449439765-5930.60902099529i</v>
      </c>
      <c r="K477" s="57" t="str">
        <f t="shared" si="123"/>
        <v>0.164998386678434-0.000512101195650855i</v>
      </c>
      <c r="L477" s="57" t="str">
        <f t="shared" si="124"/>
        <v>0.00025-204.804003780495i</v>
      </c>
      <c r="M477" s="57" t="str">
        <f t="shared" si="125"/>
        <v>0.0045-71.8007509757262i</v>
      </c>
      <c r="N477" s="57">
        <f t="shared" si="126"/>
        <v>89.879190924274866</v>
      </c>
      <c r="O477" s="57">
        <f t="shared" si="127"/>
        <v>80.275001581904363</v>
      </c>
      <c r="P477" s="374">
        <f t="shared" si="128"/>
        <v>80.275001581904363</v>
      </c>
      <c r="Q477" s="374">
        <f t="shared" si="129"/>
        <v>-90.120809075725134</v>
      </c>
      <c r="R477" s="12">
        <f t="shared" si="130"/>
        <v>89.879190924274866</v>
      </c>
      <c r="S477" s="57">
        <f t="shared" si="131"/>
        <v>5.1669451683475209E-3</v>
      </c>
      <c r="T477" s="12">
        <f t="shared" si="114"/>
        <v>80.275001581904363</v>
      </c>
    </row>
    <row r="478" spans="1:20">
      <c r="A478" s="57">
        <f t="shared" si="115"/>
        <v>32.5882404858298</v>
      </c>
      <c r="B478" s="12">
        <f t="shared" si="132"/>
        <v>5.1865795599872415</v>
      </c>
      <c r="C478" s="57" t="str">
        <f t="shared" si="116"/>
        <v>-21.7633952646184-10282.575310582i</v>
      </c>
      <c r="D478" s="57" t="str">
        <f t="shared" si="117"/>
        <v>3.47812499982324-3068.59159369127i</v>
      </c>
      <c r="E478" s="57" t="str">
        <f t="shared" si="118"/>
        <v>162.469450559033-0.0218569859936017i</v>
      </c>
      <c r="F478" s="57" t="str">
        <f t="shared" si="119"/>
        <v>2.90990990988144-28796.8428103126i</v>
      </c>
      <c r="G478" s="57" t="str">
        <f t="shared" si="120"/>
        <v>0.999999999990213-3.12847108660904E-06i</v>
      </c>
      <c r="H478" s="57" t="str">
        <f t="shared" si="121"/>
        <v>72.7273658192891+0.212933858185178i</v>
      </c>
      <c r="I478" s="57" t="str">
        <f t="shared" si="122"/>
        <v>17.8951450138511-5908.15806447147i</v>
      </c>
      <c r="K478" s="57" t="str">
        <f t="shared" si="123"/>
        <v>0.164998374394017-0.000514047141343649i</v>
      </c>
      <c r="L478" s="57" t="str">
        <f t="shared" si="124"/>
        <v>0.00025-204.028694740481i</v>
      </c>
      <c r="M478" s="57" t="str">
        <f t="shared" si="125"/>
        <v>0.0045-71.5289409999263i</v>
      </c>
      <c r="N478" s="57">
        <f t="shared" si="126"/>
        <v>89.878731854920758</v>
      </c>
      <c r="O478" s="57">
        <f t="shared" si="127"/>
        <v>80.24205743522991</v>
      </c>
      <c r="P478" s="374">
        <f t="shared" si="128"/>
        <v>80.24205743522991</v>
      </c>
      <c r="Q478" s="374">
        <f t="shared" si="129"/>
        <v>-90.121268145079242</v>
      </c>
      <c r="R478" s="12">
        <f t="shared" si="130"/>
        <v>89.878731854920758</v>
      </c>
      <c r="S478" s="57">
        <f t="shared" si="131"/>
        <v>5.1865795599872417E-3</v>
      </c>
      <c r="T478" s="12">
        <f t="shared" si="114"/>
        <v>80.24205743522991</v>
      </c>
    </row>
    <row r="479" spans="1:20">
      <c r="A479" s="57">
        <f t="shared" si="115"/>
        <v>32.712075799675951</v>
      </c>
      <c r="B479" s="12">
        <f t="shared" si="132"/>
        <v>5.2062885623151933</v>
      </c>
      <c r="C479" s="57" t="str">
        <f t="shared" si="116"/>
        <v>-21.7633934052914-10243.6488880233i</v>
      </c>
      <c r="D479" s="57" t="str">
        <f t="shared" si="117"/>
        <v>3.4781249998219-3056.9750885436i</v>
      </c>
      <c r="E479" s="57" t="str">
        <f t="shared" si="118"/>
        <v>162.469449901132-0.0219400402082577i</v>
      </c>
      <c r="F479" s="57" t="str">
        <f t="shared" si="119"/>
        <v>2.90990990988121-28687.8290599541i</v>
      </c>
      <c r="G479" s="57" t="str">
        <f t="shared" si="120"/>
        <v>0.999999999990138-3.14035927673792E-06i</v>
      </c>
      <c r="H479" s="57" t="str">
        <f t="shared" si="121"/>
        <v>72.7273665281335+0.213743007643841i</v>
      </c>
      <c r="I479" s="57" t="str">
        <f t="shared" si="122"/>
        <v>17.8951450842577-5885.79209878495i</v>
      </c>
      <c r="K479" s="57" t="str">
        <f t="shared" si="123"/>
        <v>0.164998362016062-0.000516000481185492i</v>
      </c>
      <c r="L479" s="57" t="str">
        <f t="shared" si="124"/>
        <v>0.00025-203.256320721739i</v>
      </c>
      <c r="M479" s="57" t="str">
        <f t="shared" si="125"/>
        <v>0.0045-71.2581599919568i</v>
      </c>
      <c r="N479" s="57">
        <f t="shared" si="126"/>
        <v>89.878271041161867</v>
      </c>
      <c r="O479" s="57">
        <f t="shared" si="127"/>
        <v>80.209113286120697</v>
      </c>
      <c r="P479" s="374">
        <f t="shared" si="128"/>
        <v>80.209113286120697</v>
      </c>
      <c r="Q479" s="374">
        <f t="shared" si="129"/>
        <v>-90.121728958838133</v>
      </c>
      <c r="R479" s="12">
        <f t="shared" si="130"/>
        <v>89.878271041161867</v>
      </c>
      <c r="S479" s="57">
        <f t="shared" si="131"/>
        <v>5.2062885623151934E-3</v>
      </c>
      <c r="T479" s="12">
        <f t="shared" si="114"/>
        <v>80.209113286120697</v>
      </c>
    </row>
    <row r="480" spans="1:20">
      <c r="A480" s="57">
        <f t="shared" si="115"/>
        <v>32.836381687714727</v>
      </c>
      <c r="B480" s="12">
        <f t="shared" si="132"/>
        <v>5.2260724588519913</v>
      </c>
      <c r="C480" s="57" t="str">
        <f t="shared" si="116"/>
        <v>-21.7633915318069-10204.8698237929i</v>
      </c>
      <c r="D480" s="57" t="str">
        <f t="shared" si="117"/>
        <v>3.47812499982056-3045.40255900888i</v>
      </c>
      <c r="E480" s="57" t="str">
        <f t="shared" si="118"/>
        <v>162.469449238221-0.0220234100022394i</v>
      </c>
      <c r="F480" s="57" t="str">
        <f t="shared" si="119"/>
        <v>2.90990990988098-28579.2279936479i</v>
      </c>
      <c r="G480" s="57" t="str">
        <f t="shared" si="120"/>
        <v>0.999999999990063-3.15229264198929E-06i</v>
      </c>
      <c r="H480" s="57" t="str">
        <f t="shared" si="121"/>
        <v>72.7273672423753+0.214555231879575i</v>
      </c>
      <c r="I480" s="57" t="str">
        <f t="shared" si="122"/>
        <v>17.8951451552005-5863.51080219379i</v>
      </c>
      <c r="K480" s="57" t="str">
        <f t="shared" si="123"/>
        <v>0.164998349543858-0.000517961243269073i</v>
      </c>
      <c r="L480" s="57" t="str">
        <f t="shared" si="124"/>
        <v>0.00025-202.486870613408i</v>
      </c>
      <c r="M480" s="57" t="str">
        <f t="shared" si="125"/>
        <v>0.0045-70.9884040565421i</v>
      </c>
      <c r="N480" s="57">
        <f t="shared" si="126"/>
        <v>89.877808476370078</v>
      </c>
      <c r="O480" s="57">
        <f t="shared" si="127"/>
        <v>80.176169134558123</v>
      </c>
      <c r="P480" s="374">
        <f t="shared" si="128"/>
        <v>80.176169134558123</v>
      </c>
      <c r="Q480" s="374">
        <f t="shared" si="129"/>
        <v>-90.122191523629922</v>
      </c>
      <c r="R480" s="12">
        <f t="shared" si="130"/>
        <v>89.877808476370078</v>
      </c>
      <c r="S480" s="57">
        <f t="shared" si="131"/>
        <v>5.2260724588519911E-3</v>
      </c>
      <c r="T480" s="12">
        <f t="shared" si="114"/>
        <v>80.176169134558123</v>
      </c>
    </row>
    <row r="481" spans="1:20">
      <c r="A481" s="57">
        <f t="shared" si="115"/>
        <v>32.961159938128041</v>
      </c>
      <c r="B481" s="12">
        <f t="shared" si="132"/>
        <v>5.2459315341956287</v>
      </c>
      <c r="C481" s="57" t="str">
        <f t="shared" si="116"/>
        <v>-21.7633896440576-10166.2375600413i</v>
      </c>
      <c r="D481" s="57" t="str">
        <f t="shared" si="117"/>
        <v>3.47812499981918-3033.87383861239i</v>
      </c>
      <c r="E481" s="57" t="str">
        <f t="shared" si="118"/>
        <v>162.469448570264-0.0221070965744508i</v>
      </c>
      <c r="F481" s="57" t="str">
        <f t="shared" si="119"/>
        <v>2.90990990988079-28471.038049131i</v>
      </c>
      <c r="G481" s="57" t="str">
        <f t="shared" si="120"/>
        <v>0.999999999989987-3.16427135402861E-06i</v>
      </c>
      <c r="H481" s="57" t="str">
        <f t="shared" si="121"/>
        <v>72.7273679620552+0.215370542576631i</v>
      </c>
      <c r="I481" s="57" t="str">
        <f t="shared" si="122"/>
        <v>17.8951452266831-5841.31385417398i</v>
      </c>
      <c r="K481" s="57" t="str">
        <f t="shared" si="123"/>
        <v>0.164998336976688-0.000519929455793758i</v>
      </c>
      <c r="L481" s="57" t="str">
        <f t="shared" si="124"/>
        <v>0.00025-201.72033334669i</v>
      </c>
      <c r="M481" s="57" t="str">
        <f t="shared" si="125"/>
        <v>0.0045-70.7196693131522i</v>
      </c>
      <c r="N481" s="57">
        <f t="shared" si="126"/>
        <v>89.87734415389221</v>
      </c>
      <c r="O481" s="57">
        <f t="shared" si="127"/>
        <v>80.143224980523883</v>
      </c>
      <c r="P481" s="374">
        <f t="shared" si="128"/>
        <v>80.143224980523883</v>
      </c>
      <c r="Q481" s="374">
        <f t="shared" si="129"/>
        <v>-90.12265584610779</v>
      </c>
      <c r="R481" s="12">
        <f t="shared" si="130"/>
        <v>89.87734415389221</v>
      </c>
      <c r="S481" s="57">
        <f t="shared" si="131"/>
        <v>5.2459315341956284E-3</v>
      </c>
      <c r="T481" s="12">
        <f t="shared" si="114"/>
        <v>80.143224980523883</v>
      </c>
    </row>
    <row r="482" spans="1:20">
      <c r="A482" s="57">
        <f t="shared" si="115"/>
        <v>33.086412345892924</v>
      </c>
      <c r="B482" s="12">
        <f t="shared" si="132"/>
        <v>5.2658660740255723</v>
      </c>
      <c r="C482" s="57" t="str">
        <f t="shared" si="116"/>
        <v>-21.7633877419343-10127.7515410299i</v>
      </c>
      <c r="D482" s="57" t="str">
        <f t="shared" si="117"/>
        <v>3.4781249998178-3022.38876150961i</v>
      </c>
      <c r="E482" s="57" t="str">
        <f t="shared" si="118"/>
        <v>162.469447897219-0.022191101128333i</v>
      </c>
      <c r="F482" s="57" t="str">
        <f t="shared" si="119"/>
        <v>2.90990990988057-28363.2576700549i</v>
      </c>
      <c r="G482" s="57" t="str">
        <f t="shared" si="120"/>
        <v>0.999999999989911-3.17629558517368E-06i</v>
      </c>
      <c r="H482" s="57" t="str">
        <f t="shared" si="121"/>
        <v>72.7273686872155+0.216188951463679i</v>
      </c>
      <c r="I482" s="57" t="str">
        <f t="shared" si="122"/>
        <v>17.8951452987105-5819.20093541508i</v>
      </c>
      <c r="K482" s="57" t="str">
        <f t="shared" si="123"/>
        <v>0.164998324313827-0.000521905147066027i</v>
      </c>
      <c r="L482" s="57" t="str">
        <f t="shared" si="124"/>
        <v>0.00025-200.95669789469i</v>
      </c>
      <c r="M482" s="57" t="str">
        <f t="shared" si="125"/>
        <v>0.0045-70.4519518959473i</v>
      </c>
      <c r="N482" s="57">
        <f t="shared" si="126"/>
        <v>89.876878067049688</v>
      </c>
      <c r="O482" s="57">
        <f t="shared" si="127"/>
        <v>80.110280823998664</v>
      </c>
      <c r="P482" s="374">
        <f t="shared" si="128"/>
        <v>80.110280823998664</v>
      </c>
      <c r="Q482" s="374">
        <f t="shared" si="129"/>
        <v>-90.123121932950312</v>
      </c>
      <c r="R482" s="12">
        <f t="shared" si="130"/>
        <v>89.876878067049688</v>
      </c>
      <c r="S482" s="57">
        <f t="shared" si="131"/>
        <v>5.2658660740255723E-3</v>
      </c>
      <c r="T482" s="12">
        <f t="shared" si="114"/>
        <v>80.110280823998664</v>
      </c>
    </row>
    <row r="483" spans="1:20">
      <c r="A483" s="57">
        <f t="shared" si="115"/>
        <v>33.212140712807319</v>
      </c>
      <c r="B483" s="12">
        <f t="shared" si="132"/>
        <v>5.2858763651068692</v>
      </c>
      <c r="C483" s="57" t="str">
        <f t="shared" si="116"/>
        <v>-21.7633858253274-10089.4112131247i</v>
      </c>
      <c r="D483" s="57" t="str">
        <f t="shared" si="117"/>
        <v>3.47812499981643-3010.94716248385i</v>
      </c>
      <c r="E483" s="57" t="str">
        <f t="shared" si="118"/>
        <v>162.469447219051-0.0222754248719054i</v>
      </c>
      <c r="F483" s="57" t="str">
        <f t="shared" si="119"/>
        <v>2.90990990988032-28255.8853059626i</v>
      </c>
      <c r="G483" s="57" t="str">
        <f t="shared" si="120"/>
        <v>0.999999999989834-3.18836550839709E-06i</v>
      </c>
      <c r="H483" s="57" t="str">
        <f t="shared" si="121"/>
        <v>72.7273694178972+0.217010470313936i</v>
      </c>
      <c r="I483" s="57" t="str">
        <f t="shared" si="122"/>
        <v>17.8951453712859-5797.17172781526i</v>
      </c>
      <c r="K483" s="57" t="str">
        <f t="shared" si="123"/>
        <v>0.164998311554548-0.000523888345499847i</v>
      </c>
      <c r="L483" s="57" t="str">
        <f t="shared" si="124"/>
        <v>0.00025-200.195953272256i</v>
      </c>
      <c r="M483" s="57" t="str">
        <f t="shared" si="125"/>
        <v>0.0045-70.1852479537235i</v>
      </c>
      <c r="N483" s="57">
        <f t="shared" si="126"/>
        <v>89.876410209138655</v>
      </c>
      <c r="O483" s="57">
        <f t="shared" si="127"/>
        <v>80.077336664963767</v>
      </c>
      <c r="P483" s="374">
        <f t="shared" si="128"/>
        <v>80.077336664963767</v>
      </c>
      <c r="Q483" s="374">
        <f t="shared" si="129"/>
        <v>-90.123589790861345</v>
      </c>
      <c r="R483" s="12">
        <f t="shared" si="130"/>
        <v>89.876410209138655</v>
      </c>
      <c r="S483" s="57">
        <f t="shared" si="131"/>
        <v>5.2858763651068693E-3</v>
      </c>
      <c r="T483" s="12">
        <f t="shared" si="114"/>
        <v>80.077336664963767</v>
      </c>
    </row>
    <row r="484" spans="1:20">
      <c r="A484" s="57">
        <f t="shared" si="115"/>
        <v>33.338346847515986</v>
      </c>
      <c r="B484" s="12">
        <f t="shared" si="132"/>
        <v>5.3059626952942756</v>
      </c>
      <c r="C484" s="57" t="str">
        <f t="shared" si="116"/>
        <v>-21.7633838941276-10051.2160247872i</v>
      </c>
      <c r="D484" s="57" t="str">
        <f t="shared" si="117"/>
        <v>3.47812499981502-2999.54887694387i</v>
      </c>
      <c r="E484" s="57" t="str">
        <f t="shared" si="118"/>
        <v>162.469446535718-0.0223600690177776i</v>
      </c>
      <c r="F484" s="57" t="str">
        <f t="shared" si="119"/>
        <v>2.9099099098801-28148.9194122666i</v>
      </c>
      <c r="G484" s="57" t="str">
        <f t="shared" si="120"/>
        <v>0.999999999989757-3.20048129732875E-06i</v>
      </c>
      <c r="H484" s="57" t="str">
        <f t="shared" si="121"/>
        <v>72.7273701541428+0.217835110945381i</v>
      </c>
      <c r="I484" s="57" t="str">
        <f t="shared" si="122"/>
        <v>17.8951454444144-5775.225914477i</v>
      </c>
      <c r="K484" s="57" t="str">
        <f t="shared" si="123"/>
        <v>0.164998298698116-0.000525879079617121i</v>
      </c>
      <c r="L484" s="57" t="str">
        <f t="shared" si="124"/>
        <v>0.00025-199.43808853582i</v>
      </c>
      <c r="M484" s="57" t="str">
        <f t="shared" si="125"/>
        <v>0.0045-69.9195536498537i</v>
      </c>
      <c r="N484" s="57">
        <f t="shared" si="126"/>
        <v>89.875940573429745</v>
      </c>
      <c r="O484" s="57">
        <f t="shared" si="127"/>
        <v>80.044392503400061</v>
      </c>
      <c r="P484" s="374">
        <f t="shared" si="128"/>
        <v>80.044392503400061</v>
      </c>
      <c r="Q484" s="374">
        <f t="shared" si="129"/>
        <v>-90.124059426570255</v>
      </c>
      <c r="R484" s="12">
        <f t="shared" si="130"/>
        <v>89.875940573429745</v>
      </c>
      <c r="S484" s="57">
        <f t="shared" si="131"/>
        <v>5.3059626952942753E-3</v>
      </c>
      <c r="T484" s="12">
        <f t="shared" si="114"/>
        <v>80.044392503400061</v>
      </c>
    </row>
    <row r="485" spans="1:20">
      <c r="A485" s="57">
        <f t="shared" si="115"/>
        <v>33.465032565536553</v>
      </c>
      <c r="B485" s="12">
        <f t="shared" si="132"/>
        <v>5.3261253535363942</v>
      </c>
      <c r="C485" s="57" t="str">
        <f t="shared" si="116"/>
        <v>-21.7633819482228-10013.1654265667i</v>
      </c>
      <c r="D485" s="57" t="str">
        <f t="shared" si="117"/>
        <v>3.47812499981361-2988.19374092151i</v>
      </c>
      <c r="E485" s="57" t="str">
        <f t="shared" si="118"/>
        <v>162.469445847182-0.0224450347831526i</v>
      </c>
      <c r="F485" s="57" t="str">
        <f t="shared" si="119"/>
        <v>2.90990990987985-28042.3584502267i</v>
      </c>
      <c r="G485" s="57" t="str">
        <f t="shared" si="120"/>
        <v>0.999999999989679-3.21264312625835E-06i</v>
      </c>
      <c r="H485" s="57" t="str">
        <f t="shared" si="121"/>
        <v>72.7273708959948+0.218662885220885i</v>
      </c>
      <c r="I485" s="57" t="str">
        <f t="shared" si="122"/>
        <v>17.8951455180996-5753.36317970244i</v>
      </c>
      <c r="K485" s="57" t="str">
        <f t="shared" si="123"/>
        <v>0.164998285743791-0.000527877378048048i</v>
      </c>
      <c r="L485" s="57" t="str">
        <f t="shared" si="124"/>
        <v>0.00025-198.683092783243i</v>
      </c>
      <c r="M485" s="57" t="str">
        <f t="shared" si="125"/>
        <v>0.0045-69.6548651622373i</v>
      </c>
      <c r="N485" s="57">
        <f t="shared" si="126"/>
        <v>89.875469153168027</v>
      </c>
      <c r="O485" s="57">
        <f t="shared" si="127"/>
        <v>80.011448339288222</v>
      </c>
      <c r="P485" s="374">
        <f t="shared" si="128"/>
        <v>80.011448339288222</v>
      </c>
      <c r="Q485" s="374">
        <f t="shared" si="129"/>
        <v>-90.124530846831973</v>
      </c>
      <c r="R485" s="12">
        <f t="shared" si="130"/>
        <v>89.875469153168027</v>
      </c>
      <c r="S485" s="57">
        <f t="shared" si="131"/>
        <v>5.3261253535363939E-3</v>
      </c>
      <c r="T485" s="12">
        <f t="shared" si="114"/>
        <v>80.011448339288222</v>
      </c>
    </row>
    <row r="486" spans="1:20">
      <c r="A486" s="57">
        <f t="shared" si="115"/>
        <v>33.592199689285586</v>
      </c>
      <c r="B486" s="12">
        <f t="shared" si="132"/>
        <v>5.3463646298798322</v>
      </c>
      <c r="C486" s="57" t="str">
        <f t="shared" si="116"/>
        <v>-21.7633799875014-9975.25887109268i</v>
      </c>
      <c r="D486" s="57" t="str">
        <f t="shared" si="117"/>
        <v>3.4781249998122-2976.88159106932i</v>
      </c>
      <c r="E486" s="57" t="str">
        <f t="shared" si="118"/>
        <v>162.469445153404-0.0225303233898649i</v>
      </c>
      <c r="F486" s="57" t="str">
        <f t="shared" si="119"/>
        <v>2.90990990987965-27936.2008869276i</v>
      </c>
      <c r="G486" s="57" t="str">
        <f t="shared" si="120"/>
        <v>0.9999999999896-3.22485117013788E-06i</v>
      </c>
      <c r="H486" s="57" t="str">
        <f t="shared" si="121"/>
        <v>72.7273716434952+0.219493805048406i</v>
      </c>
      <c r="I486" s="57" t="str">
        <f t="shared" si="122"/>
        <v>17.8951455923458-5731.58320898874i</v>
      </c>
      <c r="K486" s="57" t="str">
        <f t="shared" si="123"/>
        <v>0.164998272690829-0.000529883269531579i</v>
      </c>
      <c r="L486" s="57" t="str">
        <f t="shared" si="124"/>
        <v>0.00025-197.93095515366i</v>
      </c>
      <c r="M486" s="57" t="str">
        <f t="shared" si="125"/>
        <v>0.0045-69.3911786832411i</v>
      </c>
      <c r="N486" s="57">
        <f t="shared" si="126"/>
        <v>89.874995941572934</v>
      </c>
      <c r="O486" s="57">
        <f t="shared" si="127"/>
        <v>79.978504172608964</v>
      </c>
      <c r="P486" s="374">
        <f t="shared" si="128"/>
        <v>79.978504172608964</v>
      </c>
      <c r="Q486" s="374">
        <f t="shared" si="129"/>
        <v>-90.125004058427066</v>
      </c>
      <c r="R486" s="12">
        <f t="shared" si="130"/>
        <v>89.874995941572934</v>
      </c>
      <c r="S486" s="57">
        <f t="shared" si="131"/>
        <v>5.3463646298798325E-3</v>
      </c>
      <c r="T486" s="12">
        <f t="shared" si="114"/>
        <v>79.978504172608964</v>
      </c>
    </row>
    <row r="487" spans="1:20">
      <c r="A487" s="57">
        <f t="shared" si="115"/>
        <v>33.719850048104874</v>
      </c>
      <c r="B487" s="12">
        <f t="shared" si="132"/>
        <v>5.3666808154733756</v>
      </c>
      <c r="C487" s="57" t="str">
        <f t="shared" si="116"/>
        <v>-21.7633780118504-9937.49581306655i</v>
      </c>
      <c r="D487" s="57" t="str">
        <f t="shared" si="117"/>
        <v>3.47812499981076-2965.61226465823i</v>
      </c>
      <c r="E487" s="57" t="str">
        <f t="shared" si="118"/>
        <v>162.469444454343-0.0226159360643813i</v>
      </c>
      <c r="F487" s="57" t="str">
        <f t="shared" si="119"/>
        <v>2.90990990987943-27830.445195257i</v>
      </c>
      <c r="G487" s="57" t="str">
        <f t="shared" si="120"/>
        <v>0.999999999989521-3.23710560458415E-06i</v>
      </c>
      <c r="H487" s="57" t="str">
        <f t="shared" si="121"/>
        <v>72.7273723966874+0.220327882381154i</v>
      </c>
      <c r="I487" s="57" t="str">
        <f t="shared" si="122"/>
        <v>17.8951456671571-5709.8856890237i</v>
      </c>
      <c r="K487" s="57" t="str">
        <f t="shared" si="123"/>
        <v>0.164998259538478-0.000531896782915801i</v>
      </c>
      <c r="L487" s="57" t="str">
        <f t="shared" si="124"/>
        <v>0.00025-197.181664827316i</v>
      </c>
      <c r="M487" s="57" t="str">
        <f t="shared" si="125"/>
        <v>0.0045-69.1284904196464i</v>
      </c>
      <c r="N487" s="57">
        <f t="shared" si="126"/>
        <v>89.874520931838148</v>
      </c>
      <c r="O487" s="57">
        <f t="shared" si="127"/>
        <v>79.945560003342663</v>
      </c>
      <c r="P487" s="374">
        <f t="shared" si="128"/>
        <v>79.945560003342663</v>
      </c>
      <c r="Q487" s="374">
        <f t="shared" si="129"/>
        <v>-90.125479068161852</v>
      </c>
      <c r="R487" s="12">
        <f t="shared" si="130"/>
        <v>89.874520931838148</v>
      </c>
      <c r="S487" s="57">
        <f t="shared" si="131"/>
        <v>5.3666808154733759E-3</v>
      </c>
      <c r="T487" s="12">
        <f t="shared" si="114"/>
        <v>79.945560003342663</v>
      </c>
    </row>
    <row r="488" spans="1:20">
      <c r="A488" s="57">
        <f t="shared" si="115"/>
        <v>33.847985478287669</v>
      </c>
      <c r="B488" s="12">
        <f t="shared" si="132"/>
        <v>5.3870742025721743</v>
      </c>
      <c r="C488" s="57" t="str">
        <f t="shared" si="116"/>
        <v>-21.7633760211566-9899.8757092541i</v>
      </c>
      <c r="D488" s="57" t="str">
        <f t="shared" si="117"/>
        <v>3.47812499980932-2954.3855995752i</v>
      </c>
      <c r="E488" s="57" t="str">
        <f t="shared" si="118"/>
        <v>162.46944374996-0.0227018740378325i</v>
      </c>
      <c r="F488" s="57" t="str">
        <f t="shared" si="119"/>
        <v>2.90990990987918-27725.089853884i</v>
      </c>
      <c r="G488" s="57" t="str">
        <f t="shared" si="120"/>
        <v>0.999999999989441-3.24940660588131E-06i</v>
      </c>
      <c r="H488" s="57" t="str">
        <f t="shared" si="121"/>
        <v>72.727373155615+0.221165129217766i</v>
      </c>
      <c r="I488" s="57" t="str">
        <f t="shared" si="122"/>
        <v>17.8951457425384-5688.27030768129i</v>
      </c>
      <c r="K488" s="57" t="str">
        <f t="shared" si="123"/>
        <v>0.164998246285981-0.00053391794715837i</v>
      </c>
      <c r="L488" s="57" t="str">
        <f t="shared" si="124"/>
        <v>0.00025-196.435211025419i</v>
      </c>
      <c r="M488" s="57" t="str">
        <f t="shared" si="125"/>
        <v>0.0045-68.8667965925946i</v>
      </c>
      <c r="N488" s="57">
        <f t="shared" si="126"/>
        <v>89.874044117131419</v>
      </c>
      <c r="O488" s="57">
        <f t="shared" si="127"/>
        <v>79.912615831469651</v>
      </c>
      <c r="P488" s="374">
        <f t="shared" si="128"/>
        <v>79.912615831469651</v>
      </c>
      <c r="Q488" s="374">
        <f t="shared" si="129"/>
        <v>-90.125955882868581</v>
      </c>
      <c r="R488" s="12">
        <f t="shared" si="130"/>
        <v>89.874044117131419</v>
      </c>
      <c r="S488" s="57">
        <f t="shared" si="131"/>
        <v>5.3870742025721747E-3</v>
      </c>
      <c r="T488" s="12">
        <f t="shared" si="114"/>
        <v>79.912615831469651</v>
      </c>
    </row>
    <row r="489" spans="1:20">
      <c r="A489" s="57">
        <f t="shared" si="115"/>
        <v>33.976607823105162</v>
      </c>
      <c r="B489" s="12">
        <f t="shared" si="132"/>
        <v>5.4075450845419484</v>
      </c>
      <c r="C489" s="57" t="str">
        <f t="shared" si="116"/>
        <v>-21.763374015305-9862.3980184774i</v>
      </c>
      <c r="D489" s="57" t="str">
        <f t="shared" si="117"/>
        <v>3.47812499980786-2943.20143432087i</v>
      </c>
      <c r="E489" s="57" t="str">
        <f t="shared" si="118"/>
        <v>162.469443040213-0.0227881385460161i</v>
      </c>
      <c r="F489" s="57" t="str">
        <f t="shared" si="119"/>
        <v>2.90990990987896-27620.1333472365i</v>
      </c>
      <c r="G489" s="57" t="str">
        <f t="shared" si="120"/>
        <v>0.999999999989361-0.0000032617543509834i</v>
      </c>
      <c r="H489" s="57" t="str">
        <f t="shared" si="121"/>
        <v>72.7273739203213+0.222005557602467i</v>
      </c>
      <c r="I489" s="57" t="str">
        <f t="shared" si="122"/>
        <v>17.8951458184936-5666.73675401694i</v>
      </c>
      <c r="K489" s="57" t="str">
        <f t="shared" si="123"/>
        <v>0.164998232932576-0.00053594679132691i</v>
      </c>
      <c r="L489" s="57" t="str">
        <f t="shared" si="124"/>
        <v>0.00025-195.691583009981i</v>
      </c>
      <c r="M489" s="57" t="str">
        <f t="shared" si="125"/>
        <v>0.0045-68.606093437532i</v>
      </c>
      <c r="N489" s="57">
        <f t="shared" si="126"/>
        <v>89.873565490594629</v>
      </c>
      <c r="O489" s="57">
        <f t="shared" si="127"/>
        <v>79.879671656970018</v>
      </c>
      <c r="P489" s="374">
        <f t="shared" si="128"/>
        <v>79.879671656970018</v>
      </c>
      <c r="Q489" s="374">
        <f t="shared" si="129"/>
        <v>-90.126434509405371</v>
      </c>
      <c r="R489" s="12">
        <f t="shared" si="130"/>
        <v>89.873565490594629</v>
      </c>
      <c r="S489" s="57">
        <f t="shared" si="131"/>
        <v>5.4075450845419487E-3</v>
      </c>
      <c r="T489" s="12">
        <f t="shared" si="114"/>
        <v>79.879671656970018</v>
      </c>
    </row>
    <row r="490" spans="1:20">
      <c r="A490" s="57">
        <f t="shared" si="115"/>
        <v>34.105718932832964</v>
      </c>
      <c r="B490" s="12">
        <f t="shared" si="132"/>
        <v>5.4280937558632081</v>
      </c>
      <c r="C490" s="57" t="str">
        <f t="shared" si="116"/>
        <v>-21.7633719941801-9825.06220160734i</v>
      </c>
      <c r="D490" s="57" t="str">
        <f t="shared" si="117"/>
        <v>3.47812499980639-2932.05960800728i</v>
      </c>
      <c r="E490" s="57" t="str">
        <f t="shared" si="118"/>
        <v>162.469442325061-0.0228747308294284i</v>
      </c>
      <c r="F490" s="57" t="str">
        <f t="shared" si="119"/>
        <v>2.90990990987869-27515.5741654799i</v>
      </c>
      <c r="G490" s="57" t="str">
        <f t="shared" si="120"/>
        <v>0.99999999998928-3.27414901751686E-06i</v>
      </c>
      <c r="H490" s="57" t="str">
        <f t="shared" si="121"/>
        <v>72.7273746908502+0.222849179625255i</v>
      </c>
      <c r="I490" s="57" t="str">
        <f t="shared" si="122"/>
        <v>17.8951458950269-5645.28471826322i</v>
      </c>
      <c r="K490" s="57" t="str">
        <f t="shared" si="123"/>
        <v>0.164998219477495-0.000537983344599436i</v>
      </c>
      <c r="L490" s="57" t="str">
        <f t="shared" si="124"/>
        <v>0.00025-194.950770083663i</v>
      </c>
      <c r="M490" s="57" t="str">
        <f t="shared" si="125"/>
        <v>0.0045-68.3463772041563i</v>
      </c>
      <c r="N490" s="57">
        <f t="shared" si="126"/>
        <v>89.873085045343601</v>
      </c>
      <c r="O490" s="57">
        <f t="shared" si="127"/>
        <v>79.846727479823784</v>
      </c>
      <c r="P490" s="374">
        <f t="shared" si="128"/>
        <v>79.846727479823784</v>
      </c>
      <c r="Q490" s="374">
        <f t="shared" si="129"/>
        <v>-90.126914954656399</v>
      </c>
      <c r="R490" s="12">
        <f t="shared" si="130"/>
        <v>89.873085045343601</v>
      </c>
      <c r="S490" s="57">
        <f t="shared" si="131"/>
        <v>5.4280937558632081E-3</v>
      </c>
      <c r="T490" s="12">
        <f t="shared" si="114"/>
        <v>79.846727479823784</v>
      </c>
    </row>
    <row r="491" spans="1:20">
      <c r="A491" s="57">
        <f t="shared" si="115"/>
        <v>34.235320664777731</v>
      </c>
      <c r="B491" s="12">
        <f t="shared" si="132"/>
        <v>5.4487205121354885</v>
      </c>
      <c r="C491" s="57" t="str">
        <f t="shared" si="116"/>
        <v>-21.7633699576663-9787.86772155571i</v>
      </c>
      <c r="D491" s="57" t="str">
        <f t="shared" si="117"/>
        <v>3.47812499980493-2920.95996035553i</v>
      </c>
      <c r="E491" s="57" t="str">
        <f t="shared" si="118"/>
        <v>162.469441604465-0.0229616521332766i</v>
      </c>
      <c r="F491" s="57" t="str">
        <f t="shared" si="119"/>
        <v>2.90990990987847-27411.4108044954i</v>
      </c>
      <c r="G491" s="57" t="str">
        <f t="shared" si="120"/>
        <v>0.999999999989198-3.28659078378316E-06i</v>
      </c>
      <c r="H491" s="57" t="str">
        <f t="shared" si="121"/>
        <v>72.7273754672468+0.223696007422075i</v>
      </c>
      <c r="I491" s="57" t="str">
        <f t="shared" si="122"/>
        <v>17.8951459721433-5623.91389182549i</v>
      </c>
      <c r="K491" s="57" t="str">
        <f t="shared" si="123"/>
        <v>0.164998205919962-0.000540027636264778i</v>
      </c>
      <c r="L491" s="57" t="str">
        <f t="shared" si="124"/>
        <v>0.00025-194.212761589623i</v>
      </c>
      <c r="M491" s="57" t="str">
        <f t="shared" si="125"/>
        <v>0.0045-68.0876441563622i</v>
      </c>
      <c r="N491" s="57">
        <f t="shared" si="126"/>
        <v>89.87260277446795</v>
      </c>
      <c r="O491" s="57">
        <f t="shared" si="127"/>
        <v>79.813783300010854</v>
      </c>
      <c r="P491" s="374">
        <f t="shared" si="128"/>
        <v>79.813783300010854</v>
      </c>
      <c r="Q491" s="374">
        <f t="shared" si="129"/>
        <v>-90.12739722553205</v>
      </c>
      <c r="R491" s="12">
        <f t="shared" si="130"/>
        <v>89.87260277446795</v>
      </c>
      <c r="S491" s="57">
        <f t="shared" si="131"/>
        <v>5.4487205121354883E-3</v>
      </c>
      <c r="T491" s="12">
        <f t="shared" si="114"/>
        <v>79.813783300010854</v>
      </c>
    </row>
    <row r="492" spans="1:20">
      <c r="A492" s="57">
        <f t="shared" si="115"/>
        <v>34.365414883303892</v>
      </c>
      <c r="B492" s="12">
        <f t="shared" si="132"/>
        <v>5.4694256500816039</v>
      </c>
      <c r="C492" s="57" t="str">
        <f t="shared" si="116"/>
        <v>-21.7633679056458-9750.81404326743i</v>
      </c>
      <c r="D492" s="57" t="str">
        <f t="shared" si="117"/>
        <v>3.47812499980345-2909.90233169343i</v>
      </c>
      <c r="E492" s="57" t="str">
        <f t="shared" si="118"/>
        <v>162.469440878382-0.0230489037074825i</v>
      </c>
      <c r="F492" s="57" t="str">
        <f t="shared" si="119"/>
        <v>2.90990990987825-27307.641765858i</v>
      </c>
      <c r="G492" s="57" t="str">
        <f t="shared" si="120"/>
        <v>0.999999999989116-3.29907982876126E-06i</v>
      </c>
      <c r="H492" s="57" t="str">
        <f t="shared" si="121"/>
        <v>72.7273762495546+0.224546053174984i</v>
      </c>
      <c r="I492" s="57" t="str">
        <f t="shared" si="122"/>
        <v>17.8951460498467-5602.62396727714i</v>
      </c>
      <c r="K492" s="57" t="str">
        <f t="shared" si="123"/>
        <v>0.1649981922592-0.000542079695723007i</v>
      </c>
      <c r="L492" s="57" t="str">
        <f t="shared" si="124"/>
        <v>0.00025-193.477546911359i</v>
      </c>
      <c r="M492" s="57" t="str">
        <f t="shared" si="125"/>
        <v>0.0045-67.8298905721875i</v>
      </c>
      <c r="N492" s="57">
        <f t="shared" si="126"/>
        <v>89.87211867103106</v>
      </c>
      <c r="O492" s="57">
        <f t="shared" si="127"/>
        <v>79.780839117510922</v>
      </c>
      <c r="P492" s="374">
        <f t="shared" si="128"/>
        <v>79.780839117510922</v>
      </c>
      <c r="Q492" s="374">
        <f t="shared" si="129"/>
        <v>-90.12788132896894</v>
      </c>
      <c r="R492" s="12">
        <f t="shared" si="130"/>
        <v>89.87211867103106</v>
      </c>
      <c r="S492" s="57">
        <f t="shared" si="131"/>
        <v>5.469425650081604E-3</v>
      </c>
      <c r="T492" s="12">
        <f t="shared" ref="T492:T555" si="133">P492</f>
        <v>79.780839117510922</v>
      </c>
    </row>
    <row r="493" spans="1:20">
      <c r="A493" s="57">
        <f t="shared" ref="A493:A556" si="134">2*PI()*B493</f>
        <v>34.496003459860447</v>
      </c>
      <c r="B493" s="12">
        <f t="shared" si="132"/>
        <v>5.4902094675519137</v>
      </c>
      <c r="C493" s="57" t="str">
        <f t="shared" ref="C493:C556" si="135">IMPRODUCT(D493,E493,$C$40,,K493,$C$41)</f>
        <v>-21.7633658380005-9713.90063371271i</v>
      </c>
      <c r="D493" s="57" t="str">
        <f t="shared" ref="D493:D556" si="136">IMDIV(IMPRODUCT($C$37,$C$38,COMPLEX(1,A493/$C$38)),IMSUM(-1*A493*A493/$C$39,COMPLEX(0,1*A493)))</f>
        <v>3.47812499980197-2898.8865629533i</v>
      </c>
      <c r="E493" s="57" t="str">
        <f t="shared" ref="E493:E556" si="137">IMDIV(IMPRODUCT(IMSUM(F493,G493),$C$29,H493),IMSUM(1,I493))</f>
        <v>162.469440146769-0.0231364868067329i</v>
      </c>
      <c r="F493" s="57" t="str">
        <f t="shared" ref="F493:F556" si="138">IMDIV(IMPRODUCT($C$14,$C$15,COMPLEX(1,A493/$C$15)),IMSUM(-1*A493*A493/$C$16,COMPLEX(0,A493)))</f>
        <v>2.90990990987799-27204.2655568152i</v>
      </c>
      <c r="G493" s="57" t="str">
        <f t="shared" ref="G493:G556" si="139">IMDIV(1,COMPLEX(1,A493*$C$9*$C$10))</f>
        <v>0.999999999989033-3.31161633211028E-06i</v>
      </c>
      <c r="H493" s="57" t="str">
        <f t="shared" ref="H493:H556" si="140">IMDIV($C$3,IMSUM(K493,COMPLEX(0,$C$28*A493)))</f>
        <v>72.7273770378197+0.225399329112338i</v>
      </c>
      <c r="I493" s="57" t="str">
        <f t="shared" ref="I493:I556" si="141">IMPRODUCT(F493,$C$29,H493,$C$31)</f>
        <v>17.895146128142-5581.41463835552i</v>
      </c>
      <c r="K493" s="57" t="str">
        <f t="shared" ref="K493:K556" si="142">IF($C$26&lt;=0,IMDIV(1,IMSUM(IMDIV(1,L493),1/$C$18)),IMDIV(1,IMSUM(IMDIV(1,L493),1/$C$18,IMDIV(1,M493))))</f>
        <v>0.16499817849442-0.000544139552485824i</v>
      </c>
      <c r="L493" s="57" t="str">
        <f t="shared" ref="L493:L556" si="143">IMSUM($C$21/$C$22,IMDIV(1,COMPLEX(0,$C$20*$C$22*A493)))</f>
        <v>0.00025-192.745115472564i</v>
      </c>
      <c r="M493" s="57" t="str">
        <f t="shared" ref="M493:M556" si="144">IMSUM($C$25/$C$26,IMDIV(1,COMPLEX(0,$C$24*$C$26*A493)))</f>
        <v>0.0045-67.5731127437615i</v>
      </c>
      <c r="N493" s="57">
        <f t="shared" ref="N493:N556" si="145">ABS(R493)</f>
        <v>89.871632728070026</v>
      </c>
      <c r="O493" s="57">
        <f t="shared" ref="O493:O556" si="146">ABS(P493)</f>
        <v>79.747894932303353</v>
      </c>
      <c r="P493" s="374">
        <f t="shared" ref="P493:P556" si="147">20*LOG10(IMABS(C493))</f>
        <v>79.747894932303353</v>
      </c>
      <c r="Q493" s="374">
        <f t="shared" ref="Q493:Q556" si="148">IMARGUMENT(C493)*180/PI()</f>
        <v>-90.128367271929974</v>
      </c>
      <c r="R493" s="12">
        <f t="shared" ref="R493:R556" si="149">IF(Q493&lt;0,Q493+180,Q493-180)</f>
        <v>89.871632728070026</v>
      </c>
      <c r="S493" s="57">
        <f t="shared" ref="S493:S556" si="150">B493/1000</f>
        <v>5.4902094675519141E-3</v>
      </c>
      <c r="T493" s="12">
        <f t="shared" si="133"/>
        <v>79.747894932303353</v>
      </c>
    </row>
    <row r="494" spans="1:20">
      <c r="A494" s="57">
        <f t="shared" si="134"/>
        <v>34.627088273007914</v>
      </c>
      <c r="B494" s="12">
        <f t="shared" ref="B494:B557" si="151">B493*(1+B$42)</f>
        <v>5.5110722635286109</v>
      </c>
      <c r="C494" s="57" t="str">
        <f t="shared" si="135"/>
        <v>-21.7633637546118-9677.12696188004i</v>
      </c>
      <c r="D494" s="57" t="str">
        <f t="shared" si="136"/>
        <v>3.47812499980045-2887.9124956696i</v>
      </c>
      <c r="E494" s="57" t="str">
        <f t="shared" si="137"/>
        <v>162.469439409587-0.0232244026904643i</v>
      </c>
      <c r="F494" s="57" t="str">
        <f t="shared" si="138"/>
        <v>2.90990990987776-27101.2806902656i</v>
      </c>
      <c r="G494" s="57" t="str">
        <f t="shared" si="139"/>
        <v>0.99999999998895-3.32420047417203E-06i</v>
      </c>
      <c r="H494" s="57" t="str">
        <f t="shared" si="140"/>
        <v>72.7273778320867+0.226255847508953i</v>
      </c>
      <c r="I494" s="57" t="str">
        <f t="shared" si="141"/>
        <v>17.8951462070332-5560.28559995727i</v>
      </c>
      <c r="K494" s="57" t="str">
        <f t="shared" si="142"/>
        <v>0.164998164624832-0.000546207236177027i</v>
      </c>
      <c r="L494" s="57" t="str">
        <f t="shared" si="143"/>
        <v>0.00025-192.015456736963i</v>
      </c>
      <c r="M494" s="57" t="str">
        <f t="shared" si="144"/>
        <v>0.0045-67.3173069772478i</v>
      </c>
      <c r="N494" s="57">
        <f t="shared" si="145"/>
        <v>89.871144938595421</v>
      </c>
      <c r="O494" s="57">
        <f t="shared" si="146"/>
        <v>79.714950744367798</v>
      </c>
      <c r="P494" s="374">
        <f t="shared" si="147"/>
        <v>79.714950744367798</v>
      </c>
      <c r="Q494" s="374">
        <f t="shared" si="148"/>
        <v>-90.128855061404579</v>
      </c>
      <c r="R494" s="12">
        <f t="shared" si="149"/>
        <v>89.871144938595421</v>
      </c>
      <c r="S494" s="57">
        <f t="shared" si="150"/>
        <v>5.5110722635286109E-3</v>
      </c>
      <c r="T494" s="12">
        <f t="shared" si="133"/>
        <v>79.714950744367798</v>
      </c>
    </row>
    <row r="495" spans="1:20">
      <c r="A495" s="57">
        <f t="shared" si="134"/>
        <v>34.75867120844535</v>
      </c>
      <c r="B495" s="12">
        <f t="shared" si="151"/>
        <v>5.5320143381300202</v>
      </c>
      <c r="C495" s="57" t="str">
        <f t="shared" si="135"/>
        <v>-21.7633616553597-9640.49249876763i</v>
      </c>
      <c r="D495" s="57" t="str">
        <f t="shared" si="136"/>
        <v>3.47812499979893-2876.9799719767i</v>
      </c>
      <c r="E495" s="57" t="str">
        <f t="shared" si="137"/>
        <v>162.469438666791-0.0233126526229i</v>
      </c>
      <c r="F495" s="57" t="str">
        <f t="shared" si="138"/>
        <v>2.90990990987751-26998.6856847372i</v>
      </c>
      <c r="G495" s="57" t="str">
        <f t="shared" si="139"/>
        <v>0.999999999988866-0.0000033368324359736i</v>
      </c>
      <c r="H495" s="57" t="str">
        <f t="shared" si="140"/>
        <v>72.7273786324018+0.227115620686304i</v>
      </c>
      <c r="I495" s="57" t="str">
        <f t="shared" si="141"/>
        <v>17.8951462865253-5539.23654813409i</v>
      </c>
      <c r="K495" s="57" t="str">
        <f t="shared" si="142"/>
        <v>0.164998150649637-0.000548282776532911i</v>
      </c>
      <c r="L495" s="57" t="str">
        <f t="shared" si="143"/>
        <v>0.00025-191.288560208172i</v>
      </c>
      <c r="M495" s="57" t="str">
        <f t="shared" si="144"/>
        <v>0.0045-67.062469592795i</v>
      </c>
      <c r="N495" s="57">
        <f t="shared" si="145"/>
        <v>89.870655295591277</v>
      </c>
      <c r="O495" s="57">
        <f t="shared" si="146"/>
        <v>79.682006553683323</v>
      </c>
      <c r="P495" s="374">
        <f t="shared" si="147"/>
        <v>79.682006553683323</v>
      </c>
      <c r="Q495" s="374">
        <f t="shared" si="148"/>
        <v>-90.129344704408723</v>
      </c>
      <c r="R495" s="12">
        <f t="shared" si="149"/>
        <v>89.870655295591277</v>
      </c>
      <c r="S495" s="57">
        <f t="shared" si="150"/>
        <v>5.5320143381300205E-3</v>
      </c>
      <c r="T495" s="12">
        <f t="shared" si="133"/>
        <v>79.682006553683323</v>
      </c>
    </row>
    <row r="496" spans="1:20">
      <c r="A496" s="57">
        <f t="shared" si="134"/>
        <v>34.890754159037435</v>
      </c>
      <c r="B496" s="12">
        <f t="shared" si="151"/>
        <v>5.5530359926149142</v>
      </c>
      <c r="C496" s="57" t="str">
        <f t="shared" si="135"/>
        <v>-21.7633595401233-9603.99671737648i</v>
      </c>
      <c r="D496" s="57" t="str">
        <f t="shared" si="136"/>
        <v>3.47812499979739-2866.08883460656i</v>
      </c>
      <c r="E496" s="57" t="str">
        <f t="shared" si="137"/>
        <v>162.46943791834-0.0234012378730631i</v>
      </c>
      <c r="F496" s="57" t="str">
        <f t="shared" si="138"/>
        <v>2.90990990987726-26896.4790643666i</v>
      </c>
      <c r="G496" s="57" t="str">
        <f t="shared" si="139"/>
        <v>0.999999999988781-3.34951239923001E-06i</v>
      </c>
      <c r="H496" s="57" t="str">
        <f t="shared" si="140"/>
        <v>72.7273794388109+0.227978661012676i</v>
      </c>
      <c r="I496" s="57" t="str">
        <f t="shared" si="141"/>
        <v>17.8951463666226-5518.26718008835i</v>
      </c>
      <c r="K496" s="57" t="str">
        <f t="shared" si="142"/>
        <v>0.164998136568031-0.000550366203402694i</v>
      </c>
      <c r="L496" s="57" t="str">
        <f t="shared" si="143"/>
        <v>0.00025-190.56441542954i</v>
      </c>
      <c r="M496" s="57" t="str">
        <f t="shared" si="144"/>
        <v>0.0045-66.808596924482i</v>
      </c>
      <c r="N496" s="57">
        <f t="shared" si="145"/>
        <v>89.870163792015006</v>
      </c>
      <c r="O496" s="57">
        <f t="shared" si="146"/>
        <v>79.649062360229024</v>
      </c>
      <c r="P496" s="374">
        <f t="shared" si="147"/>
        <v>79.649062360229024</v>
      </c>
      <c r="Q496" s="374">
        <f t="shared" si="148"/>
        <v>-90.129836207984994</v>
      </c>
      <c r="R496" s="12">
        <f t="shared" si="149"/>
        <v>89.870163792015006</v>
      </c>
      <c r="S496" s="57">
        <f t="shared" si="150"/>
        <v>5.5530359926149143E-3</v>
      </c>
      <c r="T496" s="12">
        <f t="shared" si="133"/>
        <v>79.649062360229024</v>
      </c>
    </row>
    <row r="497" spans="1:20">
      <c r="A497" s="57">
        <f t="shared" si="134"/>
        <v>35.023339024841782</v>
      </c>
      <c r="B497" s="12">
        <f t="shared" si="151"/>
        <v>5.5741375293868511</v>
      </c>
      <c r="C497" s="57" t="str">
        <f t="shared" si="135"/>
        <v>-21.7633574087807-9567.63909270245i</v>
      </c>
      <c r="D497" s="57" t="str">
        <f t="shared" si="136"/>
        <v>3.47812499979584-2855.23892688652i</v>
      </c>
      <c r="E497" s="57" t="str">
        <f t="shared" si="137"/>
        <v>162.469437164189-0.0234901597147958i</v>
      </c>
      <c r="F497" s="57" t="str">
        <f t="shared" si="138"/>
        <v>2.909909909877-26794.659358877i</v>
      </c>
      <c r="G497" s="57" t="str">
        <f t="shared" si="139"/>
        <v>0.999999999988695-0.0000033622405463468i</v>
      </c>
      <c r="H497" s="57" t="str">
        <f t="shared" si="140"/>
        <v>72.7273802513603+0.228844980903363i</v>
      </c>
      <c r="I497" s="57" t="str">
        <f t="shared" si="141"/>
        <v>17.8951464473297-5497.37719416857i</v>
      </c>
      <c r="K497" s="57" t="str">
        <f t="shared" si="142"/>
        <v>0.164998122379204-0.000552457546748958i</v>
      </c>
      <c r="L497" s="57" t="str">
        <f t="shared" si="143"/>
        <v>0.00025-189.843011984001i</v>
      </c>
      <c r="M497" s="57" t="str">
        <f t="shared" si="144"/>
        <v>0.0045-66.5556853202652i</v>
      </c>
      <c r="N497" s="57">
        <f t="shared" si="145"/>
        <v>89.869670420797249</v>
      </c>
      <c r="O497" s="57">
        <f t="shared" si="146"/>
        <v>79.616118163983757</v>
      </c>
      <c r="P497" s="374">
        <f t="shared" si="147"/>
        <v>79.616118163983757</v>
      </c>
      <c r="Q497" s="374">
        <f t="shared" si="148"/>
        <v>-90.130329579202751</v>
      </c>
      <c r="R497" s="12">
        <f t="shared" si="149"/>
        <v>89.869670420797249</v>
      </c>
      <c r="S497" s="57">
        <f t="shared" si="150"/>
        <v>5.574137529386851E-3</v>
      </c>
      <c r="T497" s="12">
        <f t="shared" si="133"/>
        <v>79.616118163983757</v>
      </c>
    </row>
    <row r="498" spans="1:20">
      <c r="A498" s="57">
        <f t="shared" si="134"/>
        <v>35.156427713136182</v>
      </c>
      <c r="B498" s="12">
        <f t="shared" si="151"/>
        <v>5.5953192519985215</v>
      </c>
      <c r="C498" s="57" t="str">
        <f t="shared" si="135"/>
        <v>-21.7633552612099-9531.41910172907i</v>
      </c>
      <c r="D498" s="57" t="str">
        <f t="shared" si="136"/>
        <v>3.4781249997943-2844.43009273703i</v>
      </c>
      <c r="E498" s="57" t="str">
        <f t="shared" si="137"/>
        <v>162.469436404297-0.0235794194267732i</v>
      </c>
      <c r="F498" s="57" t="str">
        <f t="shared" si="138"/>
        <v>2.90990990987678-26693.225103558i</v>
      </c>
      <c r="G498" s="57" t="str">
        <f t="shared" si="139"/>
        <v>0.999999999988609-3.37501706042263E-06i</v>
      </c>
      <c r="H498" s="57" t="str">
        <f t="shared" si="140"/>
        <v>72.727381070097+0.229714592820837i</v>
      </c>
      <c r="I498" s="57" t="str">
        <f t="shared" si="141"/>
        <v>17.8951465286515-5476.56628986537i</v>
      </c>
      <c r="K498" s="57" t="str">
        <f t="shared" si="142"/>
        <v>0.164998108082339-0.00055455683664807i</v>
      </c>
      <c r="L498" s="57" t="str">
        <f t="shared" si="143"/>
        <v>0.00025-189.124339493924i</v>
      </c>
      <c r="M498" s="57" t="str">
        <f t="shared" si="144"/>
        <v>0.0045-66.3037311419259i</v>
      </c>
      <c r="N498" s="57">
        <f t="shared" si="145"/>
        <v>89.869175174841772</v>
      </c>
      <c r="O498" s="57">
        <f t="shared" si="146"/>
        <v>79.583173964926416</v>
      </c>
      <c r="P498" s="374">
        <f t="shared" si="147"/>
        <v>79.583173964926416</v>
      </c>
      <c r="Q498" s="374">
        <f t="shared" si="148"/>
        <v>-90.130824825158228</v>
      </c>
      <c r="R498" s="12">
        <f t="shared" si="149"/>
        <v>89.869175174841772</v>
      </c>
      <c r="S498" s="57">
        <f t="shared" si="150"/>
        <v>5.5953192519985215E-3</v>
      </c>
      <c r="T498" s="12">
        <f t="shared" si="133"/>
        <v>79.583173964926416</v>
      </c>
    </row>
    <row r="499" spans="1:20">
      <c r="A499" s="57">
        <f t="shared" si="134"/>
        <v>35.290022138446105</v>
      </c>
      <c r="B499" s="12">
        <f t="shared" si="151"/>
        <v>5.6165814651561163</v>
      </c>
      <c r="C499" s="57" t="str">
        <f t="shared" si="135"/>
        <v>-21.763353097287-9495.3362234195i</v>
      </c>
      <c r="D499" s="57" t="str">
        <f t="shared" si="136"/>
        <v>3.47812499979272-2833.66217666936i</v>
      </c>
      <c r="E499" s="57" t="str">
        <f t="shared" si="137"/>
        <v>162.469435638618-0.0236690182925304i</v>
      </c>
      <c r="F499" s="57" t="str">
        <f t="shared" si="138"/>
        <v>2.90990990987653-26592.1748392437i</v>
      </c>
      <c r="G499" s="57" t="str">
        <f t="shared" si="139"/>
        <v>0.999999999988523-3.38784212525195E-06i</v>
      </c>
      <c r="H499" s="57" t="str">
        <f t="shared" si="140"/>
        <v>72.7273818950676+0.230587509274926i</v>
      </c>
      <c r="I499" s="57" t="str">
        <f t="shared" si="141"/>
        <v>17.8951466105925-5455.83416780684i</v>
      </c>
      <c r="K499" s="57" t="str">
        <f t="shared" si="142"/>
        <v>0.164998093676615-0.000556664103290621i</v>
      </c>
      <c r="L499" s="57" t="str">
        <f t="shared" si="143"/>
        <v>0.00025-188.408387620964i</v>
      </c>
      <c r="M499" s="57" t="str">
        <f t="shared" si="144"/>
        <v>0.0045-66.0527307650186i</v>
      </c>
      <c r="N499" s="57">
        <f t="shared" si="145"/>
        <v>89.86867804702544</v>
      </c>
      <c r="O499" s="57">
        <f t="shared" si="146"/>
        <v>79.550229763035503</v>
      </c>
      <c r="P499" s="374">
        <f t="shared" si="147"/>
        <v>79.550229763035503</v>
      </c>
      <c r="Q499" s="374">
        <f t="shared" si="148"/>
        <v>-90.13132195297456</v>
      </c>
      <c r="R499" s="12">
        <f t="shared" si="149"/>
        <v>89.86867804702544</v>
      </c>
      <c r="S499" s="57">
        <f t="shared" si="150"/>
        <v>5.6165814651561166E-3</v>
      </c>
      <c r="T499" s="12">
        <f t="shared" si="133"/>
        <v>79.550229763035503</v>
      </c>
    </row>
    <row r="500" spans="1:20">
      <c r="A500" s="57">
        <f t="shared" si="134"/>
        <v>35.424124222572203</v>
      </c>
      <c r="B500" s="12">
        <f t="shared" si="151"/>
        <v>5.6379244747237101</v>
      </c>
      <c r="C500" s="57" t="str">
        <f t="shared" si="135"/>
        <v>-21.7633509168874-9459.38993870936i</v>
      </c>
      <c r="D500" s="57" t="str">
        <f t="shared" si="136"/>
        <v>3.47812499979115-2822.93502378343i</v>
      </c>
      <c r="E500" s="57" t="str">
        <f t="shared" si="137"/>
        <v>162.469434867109-0.0237589576004709i</v>
      </c>
      <c r="F500" s="57" t="str">
        <f t="shared" si="138"/>
        <v>2.90990990987627-26491.507112292i</v>
      </c>
      <c r="G500" s="57" t="str">
        <f t="shared" si="139"/>
        <v>0.999999999988435-0.0000034007159253276i</v>
      </c>
      <c r="H500" s="57" t="str">
        <f t="shared" si="140"/>
        <v>72.7273827263203+0.231463742823001i</v>
      </c>
      <c r="I500" s="57" t="str">
        <f t="shared" si="141"/>
        <v>17.8951466931575-5435.18052975449i</v>
      </c>
      <c r="K500" s="57" t="str">
        <f t="shared" si="142"/>
        <v>0.164998079161201-0.000558779376981842i</v>
      </c>
      <c r="L500" s="57" t="str">
        <f t="shared" si="143"/>
        <v>0.00025-187.695146065914i</v>
      </c>
      <c r="M500" s="57" t="str">
        <f t="shared" si="144"/>
        <v>0.0045-65.8026805788191i</v>
      </c>
      <c r="N500" s="57">
        <f t="shared" si="145"/>
        <v>89.868179030197965</v>
      </c>
      <c r="O500" s="57">
        <f t="shared" si="146"/>
        <v>79.517285558289359</v>
      </c>
      <c r="P500" s="374">
        <f t="shared" si="147"/>
        <v>79.517285558289359</v>
      </c>
      <c r="Q500" s="374">
        <f t="shared" si="148"/>
        <v>-90.131820969802035</v>
      </c>
      <c r="R500" s="12">
        <f t="shared" si="149"/>
        <v>89.868179030197965</v>
      </c>
      <c r="S500" s="57">
        <f t="shared" si="150"/>
        <v>5.6379244747237099E-3</v>
      </c>
      <c r="T500" s="12">
        <f t="shared" si="133"/>
        <v>79.517285558289359</v>
      </c>
    </row>
    <row r="501" spans="1:20">
      <c r="A501" s="57">
        <f t="shared" si="134"/>
        <v>35.558735894617975</v>
      </c>
      <c r="B501" s="12">
        <f t="shared" si="151"/>
        <v>5.6593485877276599</v>
      </c>
      <c r="C501" s="57" t="str">
        <f t="shared" si="135"/>
        <v>-21.7633487198855-9423.57973049944i</v>
      </c>
      <c r="D501" s="57" t="str">
        <f t="shared" si="136"/>
        <v>3.47812499978956-2812.24847976554i</v>
      </c>
      <c r="E501" s="57" t="str">
        <f t="shared" si="137"/>
        <v>162.469434089726-0.023849238643892i</v>
      </c>
      <c r="F501" s="57" t="str">
        <f t="shared" si="138"/>
        <v>2.909909909876-26391.220474564i</v>
      </c>
      <c r="G501" s="57" t="str">
        <f t="shared" si="139"/>
        <v>0.999999999988347-3.41363864584355E-06i</v>
      </c>
      <c r="H501" s="57" t="str">
        <f t="shared" si="140"/>
        <v>72.727383563902+0.232343306070146i</v>
      </c>
      <c r="I501" s="57" t="str">
        <f t="shared" si="141"/>
        <v>17.895146776351-5414.60507859875i</v>
      </c>
      <c r="K501" s="57" t="str">
        <f t="shared" si="142"/>
        <v>0.164998064535264-0.000560902688142058i</v>
      </c>
      <c r="L501" s="57" t="str">
        <f t="shared" si="143"/>
        <v>0.00025-186.984604568553i</v>
      </c>
      <c r="M501" s="57" t="str">
        <f t="shared" si="144"/>
        <v>0.0045-65.5535769862714i</v>
      </c>
      <c r="N501" s="57">
        <f t="shared" si="145"/>
        <v>89.867678117182038</v>
      </c>
      <c r="O501" s="57">
        <f t="shared" si="146"/>
        <v>79.484341350666412</v>
      </c>
      <c r="P501" s="374">
        <f t="shared" si="147"/>
        <v>79.484341350666412</v>
      </c>
      <c r="Q501" s="374">
        <f t="shared" si="148"/>
        <v>-90.132321882817962</v>
      </c>
      <c r="R501" s="12">
        <f t="shared" si="149"/>
        <v>89.867678117182038</v>
      </c>
      <c r="S501" s="57">
        <f t="shared" si="150"/>
        <v>5.6593485877276598E-3</v>
      </c>
      <c r="T501" s="12">
        <f t="shared" si="133"/>
        <v>79.484341350666412</v>
      </c>
    </row>
    <row r="502" spans="1:20">
      <c r="A502" s="57">
        <f t="shared" si="134"/>
        <v>35.693859091017522</v>
      </c>
      <c r="B502" s="12">
        <f t="shared" si="151"/>
        <v>5.6808541123610254</v>
      </c>
      <c r="C502" s="57" t="str">
        <f t="shared" si="135"/>
        <v>-21.7633465061554-9387.90508364775i</v>
      </c>
      <c r="D502" s="57" t="str">
        <f t="shared" si="136"/>
        <v>3.47812499978795-2801.60239088618i</v>
      </c>
      <c r="E502" s="57" t="str">
        <f t="shared" si="137"/>
        <v>162.469433306424-0.0239398627210015i</v>
      </c>
      <c r="F502" s="57" t="str">
        <f t="shared" si="138"/>
        <v>2.90990990987576-26291.3134834027i</v>
      </c>
      <c r="G502" s="57" t="str">
        <f t="shared" si="139"/>
        <v>0.999999999988258-3.42661047269745E-06i</v>
      </c>
      <c r="H502" s="57" t="str">
        <f t="shared" si="140"/>
        <v>72.727384407862+0.233226211669356i</v>
      </c>
      <c r="I502" s="57" t="str">
        <f t="shared" si="141"/>
        <v>17.8951468601782-5394.10751835492i</v>
      </c>
      <c r="K502" s="57" t="str">
        <f t="shared" si="142"/>
        <v>0.16499804979796-0.000563034067307118i</v>
      </c>
      <c r="L502" s="57" t="str">
        <f t="shared" si="143"/>
        <v>0.00025-186.276752907505i</v>
      </c>
      <c r="M502" s="57" t="str">
        <f t="shared" si="144"/>
        <v>0.0045-65.3054164039365i</v>
      </c>
      <c r="N502" s="57">
        <f t="shared" si="145"/>
        <v>89.867175300772956</v>
      </c>
      <c r="O502" s="57">
        <f t="shared" si="146"/>
        <v>79.45139714014465</v>
      </c>
      <c r="P502" s="374">
        <f t="shared" si="147"/>
        <v>79.45139714014465</v>
      </c>
      <c r="Q502" s="374">
        <f t="shared" si="148"/>
        <v>-90.132824699227044</v>
      </c>
      <c r="R502" s="12">
        <f t="shared" si="149"/>
        <v>89.867175300772956</v>
      </c>
      <c r="S502" s="57">
        <f t="shared" si="150"/>
        <v>5.6808541123610258E-3</v>
      </c>
      <c r="T502" s="12">
        <f t="shared" si="133"/>
        <v>79.45139714014465</v>
      </c>
    </row>
    <row r="503" spans="1:20">
      <c r="A503" s="57">
        <f t="shared" si="134"/>
        <v>35.829495755563393</v>
      </c>
      <c r="B503" s="12">
        <f t="shared" si="151"/>
        <v>5.7024413579879978</v>
      </c>
      <c r="C503" s="57" t="str">
        <f t="shared" si="135"/>
        <v>-21.763344275569-9352.36548496261i</v>
      </c>
      <c r="D503" s="57" t="str">
        <f t="shared" si="136"/>
        <v>3.47812499978634-2790.99660399778i</v>
      </c>
      <c r="E503" s="57" t="str">
        <f t="shared" si="137"/>
        <v>162.469432517157-0.0240308311349285i</v>
      </c>
      <c r="F503" s="57" t="str">
        <f t="shared" si="138"/>
        <v>2.90990990987548-26191.7847016125i</v>
      </c>
      <c r="G503" s="57" t="str">
        <f t="shared" si="139"/>
        <v>0.999999999988169-0.0000034396315924934i</v>
      </c>
      <c r="H503" s="57" t="str">
        <f t="shared" si="140"/>
        <v>72.7273852582477+0.234112472321696i</v>
      </c>
      <c r="I503" s="57" t="str">
        <f t="shared" si="141"/>
        <v>17.8951469446433-5373.68755415864i</v>
      </c>
      <c r="K503" s="57" t="str">
        <f t="shared" si="142"/>
        <v>0.164998034948444-0.000565173545128833i</v>
      </c>
      <c r="L503" s="57" t="str">
        <f t="shared" si="143"/>
        <v>0.00025-185.571580900085i</v>
      </c>
      <c r="M503" s="57" t="str">
        <f t="shared" si="144"/>
        <v>0.0045-65.058195261941i</v>
      </c>
      <c r="N503" s="57">
        <f t="shared" si="145"/>
        <v>89.86667057373873</v>
      </c>
      <c r="O503" s="57">
        <f t="shared" si="146"/>
        <v>79.418452926702059</v>
      </c>
      <c r="P503" s="374">
        <f t="shared" si="147"/>
        <v>79.418452926702059</v>
      </c>
      <c r="Q503" s="374">
        <f t="shared" si="148"/>
        <v>-90.13332942626127</v>
      </c>
      <c r="R503" s="12">
        <f t="shared" si="149"/>
        <v>89.86667057373873</v>
      </c>
      <c r="S503" s="57">
        <f t="shared" si="150"/>
        <v>5.7024413579879977E-3</v>
      </c>
      <c r="T503" s="12">
        <f t="shared" si="133"/>
        <v>79.418452926702059</v>
      </c>
    </row>
    <row r="504" spans="1:20">
      <c r="A504" s="57">
        <f t="shared" si="134"/>
        <v>35.965647839434538</v>
      </c>
      <c r="B504" s="12">
        <f t="shared" si="151"/>
        <v>5.7241106351483522</v>
      </c>
      <c r="C504" s="57" t="str">
        <f t="shared" si="135"/>
        <v>-21.763342027999-9316.96042319488i</v>
      </c>
      <c r="D504" s="57" t="str">
        <f t="shared" si="136"/>
        <v>3.47812499978472-2780.43096653253i</v>
      </c>
      <c r="E504" s="57" t="str">
        <f t="shared" si="137"/>
        <v>162.469431721881-0.0241221451937704i</v>
      </c>
      <c r="F504" s="57" t="str">
        <f t="shared" si="138"/>
        <v>2.90990990987521-26092.6326974385i</v>
      </c>
      <c r="G504" s="57" t="str">
        <f t="shared" si="139"/>
        <v>0.999999999988079-3.45270219254456E-06i</v>
      </c>
      <c r="H504" s="57" t="str">
        <f t="shared" si="140"/>
        <v>72.727386115109+0.235002100776511i</v>
      </c>
      <c r="I504" s="57" t="str">
        <f t="shared" si="141"/>
        <v>17.895147029752-5353.34489226193i</v>
      </c>
      <c r="K504" s="57" t="str">
        <f t="shared" si="142"/>
        <v>0.164998019985859-0.000567321152375413i</v>
      </c>
      <c r="L504" s="57" t="str">
        <f t="shared" si="143"/>
        <v>0.00025-184.869078402156i</v>
      </c>
      <c r="M504" s="57" t="str">
        <f t="shared" si="144"/>
        <v>0.0045-64.8119100039262i</v>
      </c>
      <c r="N504" s="57">
        <f t="shared" si="145"/>
        <v>89.866163928819844</v>
      </c>
      <c r="O504" s="57">
        <f t="shared" si="146"/>
        <v>79.38550871031633</v>
      </c>
      <c r="P504" s="374">
        <f t="shared" si="147"/>
        <v>79.38550871031633</v>
      </c>
      <c r="Q504" s="374">
        <f t="shared" si="148"/>
        <v>-90.133836071180156</v>
      </c>
      <c r="R504" s="12">
        <f t="shared" si="149"/>
        <v>89.866163928819844</v>
      </c>
      <c r="S504" s="57">
        <f t="shared" si="150"/>
        <v>5.7241106351483525E-3</v>
      </c>
      <c r="T504" s="12">
        <f t="shared" si="133"/>
        <v>79.38550871031633</v>
      </c>
    </row>
    <row r="505" spans="1:20">
      <c r="A505" s="57">
        <f t="shared" si="134"/>
        <v>36.102317301224389</v>
      </c>
      <c r="B505" s="12">
        <f t="shared" si="151"/>
        <v>5.7458622555619163</v>
      </c>
      <c r="C505" s="57" t="str">
        <f t="shared" si="135"/>
        <v>-21.7633397633153-9281.6893890309i</v>
      </c>
      <c r="D505" s="57" t="str">
        <f t="shared" si="136"/>
        <v>3.47812499978306-2769.90532650019i</v>
      </c>
      <c r="E505" s="57" t="str">
        <f t="shared" si="137"/>
        <v>162.46943092055-0.0242138062105625i</v>
      </c>
      <c r="F505" s="57" t="str">
        <f t="shared" si="138"/>
        <v>2.90990990987495-25993.8560445457i</v>
      </c>
      <c r="G505" s="57" t="str">
        <f t="shared" si="139"/>
        <v>0.999999999987988-3.46582246087591E-06i</v>
      </c>
      <c r="H505" s="57" t="str">
        <f t="shared" si="140"/>
        <v>72.7273869784948+0.235895109831583i</v>
      </c>
      <c r="I505" s="57" t="str">
        <f t="shared" si="141"/>
        <v>17.8951471155085-5333.07924002874i</v>
      </c>
      <c r="K505" s="57" t="str">
        <f t="shared" si="142"/>
        <v>0.164998004909345-0.000569476919931909i</v>
      </c>
      <c r="L505" s="57" t="str">
        <f t="shared" si="143"/>
        <v>0.00025-184.169235307986i</v>
      </c>
      <c r="M505" s="57" t="str">
        <f t="shared" si="144"/>
        <v>0.0045-64.5665570869954i</v>
      </c>
      <c r="N505" s="57">
        <f t="shared" si="145"/>
        <v>89.865655358729214</v>
      </c>
      <c r="O505" s="57">
        <f t="shared" si="146"/>
        <v>79.352564490965108</v>
      </c>
      <c r="P505" s="374">
        <f t="shared" si="147"/>
        <v>79.352564490965108</v>
      </c>
      <c r="Q505" s="374">
        <f t="shared" si="148"/>
        <v>-90.134344641270786</v>
      </c>
      <c r="R505" s="12">
        <f t="shared" si="149"/>
        <v>89.865655358729214</v>
      </c>
      <c r="S505" s="57">
        <f t="shared" si="150"/>
        <v>5.7458622555619163E-3</v>
      </c>
      <c r="T505" s="12">
        <f t="shared" si="133"/>
        <v>79.352564490965108</v>
      </c>
    </row>
    <row r="506" spans="1:20">
      <c r="A506" s="57">
        <f t="shared" si="134"/>
        <v>36.239506106969039</v>
      </c>
      <c r="B506" s="12">
        <f t="shared" si="151"/>
        <v>5.7676965321330513</v>
      </c>
      <c r="C506" s="57" t="str">
        <f t="shared" si="135"/>
        <v>-21.7633374813875-9246.55187508496i</v>
      </c>
      <c r="D506" s="57" t="str">
        <f t="shared" si="136"/>
        <v>3.47812499978144-2759.4195324859i</v>
      </c>
      <c r="E506" s="57" t="str">
        <f t="shared" si="137"/>
        <v>162.469430113117-0.0243058155033447i</v>
      </c>
      <c r="F506" s="57" t="str">
        <f t="shared" si="138"/>
        <v>2.90990990987469-25895.4533219989i</v>
      </c>
      <c r="G506" s="57" t="str">
        <f t="shared" si="139"/>
        <v>0.999999999987897-3.47899258622692E-06i</v>
      </c>
      <c r="H506" s="57" t="str">
        <f t="shared" si="140"/>
        <v>72.7273878484552+0.236791512333335i</v>
      </c>
      <c r="I506" s="57" t="str">
        <f t="shared" si="141"/>
        <v>17.8951472019182-5312.89030593088i</v>
      </c>
      <c r="K506" s="57" t="str">
        <f t="shared" si="142"/>
        <v>0.164997989718034-0.000571640878800662i</v>
      </c>
      <c r="L506" s="57" t="str">
        <f t="shared" si="143"/>
        <v>0.00025-183.472041550096i</v>
      </c>
      <c r="M506" s="57" t="str">
        <f t="shared" si="144"/>
        <v>0.0045-64.3221329816653i</v>
      </c>
      <c r="N506" s="57">
        <f t="shared" si="145"/>
        <v>89.865144856152142</v>
      </c>
      <c r="O506" s="57">
        <f t="shared" si="146"/>
        <v>79.319620268625755</v>
      </c>
      <c r="P506" s="374">
        <f t="shared" si="147"/>
        <v>79.319620268625755</v>
      </c>
      <c r="Q506" s="374">
        <f t="shared" si="148"/>
        <v>-90.134855143847858</v>
      </c>
      <c r="R506" s="12">
        <f t="shared" si="149"/>
        <v>89.865144856152142</v>
      </c>
      <c r="S506" s="57">
        <f t="shared" si="150"/>
        <v>5.7676965321330513E-3</v>
      </c>
      <c r="T506" s="12">
        <f t="shared" si="133"/>
        <v>79.319620268625755</v>
      </c>
    </row>
    <row r="507" spans="1:20">
      <c r="A507" s="57">
        <f t="shared" si="134"/>
        <v>36.377216230175527</v>
      </c>
      <c r="B507" s="12">
        <f t="shared" si="151"/>
        <v>5.7896137789551574</v>
      </c>
      <c r="C507" s="57" t="str">
        <f t="shared" si="135"/>
        <v>-21.7633351820849-9211.54737589218i</v>
      </c>
      <c r="D507" s="57" t="str">
        <f t="shared" si="136"/>
        <v>3.47812499977975-2748.97343364799i</v>
      </c>
      <c r="E507" s="57" t="str">
        <f t="shared" si="137"/>
        <v>162.469429299535-0.0243981743951576i</v>
      </c>
      <c r="F507" s="57" t="str">
        <f t="shared" si="138"/>
        <v>2.90990990987441-25797.4231142419i</v>
      </c>
      <c r="G507" s="57" t="str">
        <f t="shared" si="139"/>
        <v>0.999999999987804-3.49221275805426E-06i</v>
      </c>
      <c r="H507" s="57" t="str">
        <f t="shared" si="140"/>
        <v>72.7273887250392+0.237691321177001i</v>
      </c>
      <c r="I507" s="57" t="str">
        <f t="shared" si="141"/>
        <v>17.8951472889858-5292.77779954371i</v>
      </c>
      <c r="K507" s="57" t="str">
        <f t="shared" si="142"/>
        <v>0.164997974411054-0.000573813060101744i</v>
      </c>
      <c r="L507" s="57" t="str">
        <f t="shared" si="143"/>
        <v>0.00025-182.777487099119i</v>
      </c>
      <c r="M507" s="57" t="str">
        <f t="shared" si="144"/>
        <v>0.0045-64.0786341718123i</v>
      </c>
      <c r="N507" s="57">
        <f t="shared" si="145"/>
        <v>89.864632413746037</v>
      </c>
      <c r="O507" s="57">
        <f t="shared" si="146"/>
        <v>79.286676043275577</v>
      </c>
      <c r="P507" s="374">
        <f t="shared" si="147"/>
        <v>79.286676043275577</v>
      </c>
      <c r="Q507" s="374">
        <f t="shared" si="148"/>
        <v>-90.135367586253963</v>
      </c>
      <c r="R507" s="12">
        <f t="shared" si="149"/>
        <v>89.864632413746037</v>
      </c>
      <c r="S507" s="57">
        <f t="shared" si="150"/>
        <v>5.7896137789551572E-3</v>
      </c>
      <c r="T507" s="12">
        <f t="shared" si="133"/>
        <v>79.286676043275577</v>
      </c>
    </row>
    <row r="508" spans="1:20">
      <c r="A508" s="57">
        <f t="shared" si="134"/>
        <v>36.515449651850197</v>
      </c>
      <c r="B508" s="12">
        <f t="shared" si="151"/>
        <v>5.8116143113151875</v>
      </c>
      <c r="C508" s="57" t="str">
        <f t="shared" si="135"/>
        <v>-21.7633328652744-9176.6753879011i</v>
      </c>
      <c r="D508" s="57" t="str">
        <f t="shared" si="136"/>
        <v>3.47812499977809-2738.56687971581i</v>
      </c>
      <c r="E508" s="57" t="str">
        <f t="shared" si="137"/>
        <v>162.46942847976-0.0244908842140572i</v>
      </c>
      <c r="F508" s="57" t="str">
        <f t="shared" si="138"/>
        <v>2.90990990987416-25699.7640110771i</v>
      </c>
      <c r="G508" s="57" t="str">
        <f t="shared" si="139"/>
        <v>0.999999999987712-3.50548316653454E-06i</v>
      </c>
      <c r="H508" s="57" t="str">
        <f t="shared" si="140"/>
        <v>72.7273896082982+0.238594549306823i</v>
      </c>
      <c r="I508" s="57" t="str">
        <f t="shared" si="141"/>
        <v>17.8951473767161-5272.74143154209i</v>
      </c>
      <c r="K508" s="57" t="str">
        <f t="shared" si="142"/>
        <v>0.164997958987522-0.000575993495073394i</v>
      </c>
      <c r="L508" s="57" t="str">
        <f t="shared" si="143"/>
        <v>0.00025-182.085561963657i</v>
      </c>
      <c r="M508" s="57" t="str">
        <f t="shared" si="144"/>
        <v>0.0045-63.8360571546249i</v>
      </c>
      <c r="N508" s="57">
        <f t="shared" si="145"/>
        <v>89.86411802414051</v>
      </c>
      <c r="O508" s="57">
        <f t="shared" si="146"/>
        <v>79.253731814891651</v>
      </c>
      <c r="P508" s="374">
        <f t="shared" si="147"/>
        <v>79.253731814891651</v>
      </c>
      <c r="Q508" s="374">
        <f t="shared" si="148"/>
        <v>-90.13588197585949</v>
      </c>
      <c r="R508" s="12">
        <f t="shared" si="149"/>
        <v>89.86411802414051</v>
      </c>
      <c r="S508" s="57">
        <f t="shared" si="150"/>
        <v>5.8116143113151877E-3</v>
      </c>
      <c r="T508" s="12">
        <f t="shared" si="133"/>
        <v>79.253731814891651</v>
      </c>
    </row>
    <row r="509" spans="1:20">
      <c r="A509" s="57">
        <f t="shared" si="134"/>
        <v>36.654208360527228</v>
      </c>
      <c r="B509" s="12">
        <f t="shared" si="151"/>
        <v>5.8336984456981851</v>
      </c>
      <c r="C509" s="57" t="str">
        <f t="shared" si="135"/>
        <v>-21.7633305308237-9141.93540946645i</v>
      </c>
      <c r="D509" s="57" t="str">
        <f t="shared" si="136"/>
        <v>3.47812499977639-2728.19972098761i</v>
      </c>
      <c r="E509" s="57" t="str">
        <f t="shared" si="137"/>
        <v>162.469427653742-0.0245839462931519i</v>
      </c>
      <c r="F509" s="57" t="str">
        <f t="shared" si="138"/>
        <v>2.90990990987386-25602.4746076458i</v>
      </c>
      <c r="G509" s="57" t="str">
        <f t="shared" si="139"/>
        <v>0.999999999987618-3.51880400256704E-06i</v>
      </c>
      <c r="H509" s="57" t="str">
        <f t="shared" si="140"/>
        <v>72.7273904982826+0.239501209716233i</v>
      </c>
      <c r="I509" s="57" t="str">
        <f t="shared" si="141"/>
        <v>17.8951474651146-5252.78091369618i</v>
      </c>
      <c r="K509" s="57" t="str">
        <f t="shared" si="142"/>
        <v>0.164997943446552-0.000578182215072494i</v>
      </c>
      <c r="L509" s="57" t="str">
        <f t="shared" si="143"/>
        <v>0.00025-181.396256190134i</v>
      </c>
      <c r="M509" s="57" t="str">
        <f t="shared" si="144"/>
        <v>0.0045-63.5943984405506i</v>
      </c>
      <c r="N509" s="57">
        <f t="shared" si="145"/>
        <v>89.863601679937133</v>
      </c>
      <c r="O509" s="57">
        <f t="shared" si="146"/>
        <v>79.220787583450857</v>
      </c>
      <c r="P509" s="374">
        <f t="shared" si="147"/>
        <v>79.220787583450857</v>
      </c>
      <c r="Q509" s="374">
        <f t="shared" si="148"/>
        <v>-90.136398320062867</v>
      </c>
      <c r="R509" s="12">
        <f t="shared" si="149"/>
        <v>89.863601679937133</v>
      </c>
      <c r="S509" s="57">
        <f t="shared" si="150"/>
        <v>5.833698445698185E-3</v>
      </c>
      <c r="T509" s="12">
        <f t="shared" si="133"/>
        <v>79.220787583450857</v>
      </c>
    </row>
    <row r="510" spans="1:20">
      <c r="A510" s="57">
        <f t="shared" si="134"/>
        <v>36.79349435229723</v>
      </c>
      <c r="B510" s="12">
        <f t="shared" si="151"/>
        <v>5.8558664997918379</v>
      </c>
      <c r="C510" s="57" t="str">
        <f t="shared" si="135"/>
        <v>-21.7633281785979-9107.32694084195i</v>
      </c>
      <c r="D510" s="57" t="str">
        <f t="shared" si="136"/>
        <v>3.47812499977468-2717.87180832831i</v>
      </c>
      <c r="E510" s="57" t="str">
        <f t="shared" si="137"/>
        <v>162.469426821435-0.0246773619706048i</v>
      </c>
      <c r="F510" s="57" t="str">
        <f t="shared" si="138"/>
        <v>2.90990990987362-25505.553504407i</v>
      </c>
      <c r="G510" s="57" t="str">
        <f t="shared" si="139"/>
        <v>0.999999999987524-3.53217545777646E-06i</v>
      </c>
      <c r="H510" s="57" t="str">
        <f t="shared" si="140"/>
        <v>72.7273913950438+0.24041131544804i</v>
      </c>
      <c r="I510" s="57" t="str">
        <f t="shared" si="141"/>
        <v>17.8951475541863-5232.89595886718i</v>
      </c>
      <c r="K510" s="57" t="str">
        <f t="shared" si="142"/>
        <v>0.164997927787249-0.000580379251574985i</v>
      </c>
      <c r="L510" s="57" t="str">
        <f t="shared" si="143"/>
        <v>0.00025-180.709559862657i</v>
      </c>
      <c r="M510" s="57" t="str">
        <f t="shared" si="144"/>
        <v>0.0045-63.3536545532484i</v>
      </c>
      <c r="N510" s="57">
        <f t="shared" si="145"/>
        <v>89.863083373709358</v>
      </c>
      <c r="O510" s="57">
        <f t="shared" si="146"/>
        <v>79.187843348929917</v>
      </c>
      <c r="P510" s="374">
        <f t="shared" si="147"/>
        <v>79.187843348929917</v>
      </c>
      <c r="Q510" s="374">
        <f t="shared" si="148"/>
        <v>-90.136916626290642</v>
      </c>
      <c r="R510" s="12">
        <f t="shared" si="149"/>
        <v>89.863083373709358</v>
      </c>
      <c r="S510" s="57">
        <f t="shared" si="150"/>
        <v>5.8558664997918376E-3</v>
      </c>
      <c r="T510" s="12">
        <f t="shared" si="133"/>
        <v>79.187843348929917</v>
      </c>
    </row>
    <row r="511" spans="1:20">
      <c r="A511" s="57">
        <f t="shared" si="134"/>
        <v>36.933309630835957</v>
      </c>
      <c r="B511" s="12">
        <f t="shared" si="151"/>
        <v>5.8781187924910467</v>
      </c>
      <c r="C511" s="57" t="str">
        <f t="shared" si="135"/>
        <v>-21.7633258084616-9072.84948417313i</v>
      </c>
      <c r="D511" s="57" t="str">
        <f t="shared" si="136"/>
        <v>3.47812499977297-2707.58299316743i</v>
      </c>
      <c r="E511" s="57" t="str">
        <f t="shared" si="137"/>
        <v>162.46942598279-0.024771132589656i</v>
      </c>
      <c r="F511" s="57" t="str">
        <f t="shared" si="138"/>
        <v>2.9099099098733-25408.9993071182i</v>
      </c>
      <c r="G511" s="57" t="str">
        <f t="shared" si="139"/>
        <v>0.999999999987429-3.54559772451568E-06i</v>
      </c>
      <c r="H511" s="57" t="str">
        <f t="shared" si="140"/>
        <v>72.7273922986334+0.241324879594615i</v>
      </c>
      <c r="I511" s="57" t="str">
        <f t="shared" si="141"/>
        <v>17.8951476439362-5213.08628100336i</v>
      </c>
      <c r="K511" s="57" t="str">
        <f t="shared" si="142"/>
        <v>0.164997912008712-0.000582584636176343i</v>
      </c>
      <c r="L511" s="57" t="str">
        <f t="shared" si="143"/>
        <v>0.00025-180.025463102865i</v>
      </c>
      <c r="M511" s="57" t="str">
        <f t="shared" si="144"/>
        <v>0.0045-63.1138220295362i</v>
      </c>
      <c r="N511" s="57">
        <f t="shared" si="145"/>
        <v>89.862563098002497</v>
      </c>
      <c r="O511" s="57">
        <f t="shared" si="146"/>
        <v>79.154899111305326</v>
      </c>
      <c r="P511" s="374">
        <f t="shared" si="147"/>
        <v>79.154899111305326</v>
      </c>
      <c r="Q511" s="374">
        <f t="shared" si="148"/>
        <v>-90.137436901997503</v>
      </c>
      <c r="R511" s="12">
        <f t="shared" si="149"/>
        <v>89.862563098002497</v>
      </c>
      <c r="S511" s="57">
        <f t="shared" si="150"/>
        <v>5.8781187924910466E-3</v>
      </c>
      <c r="T511" s="12">
        <f t="shared" si="133"/>
        <v>79.154899111305326</v>
      </c>
    </row>
    <row r="512" spans="1:20">
      <c r="A512" s="57">
        <f t="shared" si="134"/>
        <v>37.073656207433132</v>
      </c>
      <c r="B512" s="12">
        <f t="shared" si="151"/>
        <v>5.9004556439025126</v>
      </c>
      <c r="C512" s="57" t="str">
        <f t="shared" si="135"/>
        <v>-21.7633234202786-9038.50254349029i</v>
      </c>
      <c r="D512" s="57" t="str">
        <f t="shared" si="136"/>
        <v>3.47812499977125-2697.33312749691i</v>
      </c>
      <c r="E512" s="57" t="str">
        <f t="shared" si="137"/>
        <v>162.46942513776-0.0248652594986506i</v>
      </c>
      <c r="F512" s="57" t="str">
        <f t="shared" si="138"/>
        <v>2.90990990987304-25312.8106268149i</v>
      </c>
      <c r="G512" s="57" t="str">
        <f t="shared" si="139"/>
        <v>0.999999999987333-0.0000035590709958685i</v>
      </c>
      <c r="H512" s="57" t="str">
        <f t="shared" si="140"/>
        <v>72.7273932091036+0.242241915298084i</v>
      </c>
      <c r="I512" s="57" t="str">
        <f t="shared" si="141"/>
        <v>17.8951477343696-5193.35159513589i</v>
      </c>
      <c r="K512" s="57" t="str">
        <f t="shared" si="142"/>
        <v>0.164997896110033-0.000584798400592022i</v>
      </c>
      <c r="L512" s="57" t="str">
        <f t="shared" si="143"/>
        <v>0.00025-179.3439560698i</v>
      </c>
      <c r="M512" s="57" t="str">
        <f t="shared" si="144"/>
        <v>0.0045-62.8748974193426i</v>
      </c>
      <c r="N512" s="57">
        <f t="shared" si="145"/>
        <v>89.862040845333425</v>
      </c>
      <c r="O512" s="57">
        <f t="shared" si="146"/>
        <v>79.121954870553552</v>
      </c>
      <c r="P512" s="374">
        <f t="shared" si="147"/>
        <v>79.121954870553552</v>
      </c>
      <c r="Q512" s="374">
        <f t="shared" si="148"/>
        <v>-90.137959154666575</v>
      </c>
      <c r="R512" s="12">
        <f t="shared" si="149"/>
        <v>89.862040845333425</v>
      </c>
      <c r="S512" s="57">
        <f t="shared" si="150"/>
        <v>5.9004556439025127E-3</v>
      </c>
      <c r="T512" s="12">
        <f t="shared" si="133"/>
        <v>79.121954870553552</v>
      </c>
    </row>
    <row r="513" spans="1:20">
      <c r="A513" s="57">
        <f t="shared" si="134"/>
        <v>37.21453610102138</v>
      </c>
      <c r="B513" s="12">
        <f t="shared" si="151"/>
        <v>5.9228773753493424</v>
      </c>
      <c r="C513" s="57" t="str">
        <f t="shared" si="135"/>
        <v>-21.7633210139114-9004.28562470109i</v>
      </c>
      <c r="D513" s="57" t="str">
        <f t="shared" si="136"/>
        <v>3.4781249997695-2687.12206386899i</v>
      </c>
      <c r="E513" s="57" t="str">
        <f t="shared" si="137"/>
        <v>162.469424286295-0.0249597440510515i</v>
      </c>
      <c r="F513" s="57" t="str">
        <f t="shared" si="138"/>
        <v>2.90990990987276-25216.9860797905i</v>
      </c>
      <c r="G513" s="57" t="str">
        <f t="shared" si="139"/>
        <v>0.999999999987237-3.57259546565245E-06i</v>
      </c>
      <c r="H513" s="57" t="str">
        <f t="shared" si="140"/>
        <v>72.7273941265063+0.24316243575051i</v>
      </c>
      <c r="I513" s="57" t="str">
        <f t="shared" si="141"/>
        <v>17.8951478254914-5173.69161737461i</v>
      </c>
      <c r="K513" s="57" t="str">
        <f t="shared" si="142"/>
        <v>0.164997880090298-0.00058702057665791i</v>
      </c>
      <c r="L513" s="57" t="str">
        <f t="shared" si="143"/>
        <v>0.00025-178.665028959753i</v>
      </c>
      <c r="M513" s="57" t="str">
        <f t="shared" si="144"/>
        <v>0.0045-62.636877285657i</v>
      </c>
      <c r="N513" s="57">
        <f t="shared" si="145"/>
        <v>89.861516608190726</v>
      </c>
      <c r="O513" s="57">
        <f t="shared" si="146"/>
        <v>79.08901062665069</v>
      </c>
      <c r="P513" s="374">
        <f t="shared" si="147"/>
        <v>79.08901062665069</v>
      </c>
      <c r="Q513" s="374">
        <f t="shared" si="148"/>
        <v>-90.138483391809274</v>
      </c>
      <c r="R513" s="12">
        <f t="shared" si="149"/>
        <v>89.861516608190726</v>
      </c>
      <c r="S513" s="57">
        <f t="shared" si="150"/>
        <v>5.9228773753493428E-3</v>
      </c>
      <c r="T513" s="12">
        <f t="shared" si="133"/>
        <v>79.08901062665069</v>
      </c>
    </row>
    <row r="514" spans="1:20">
      <c r="A514" s="57">
        <f t="shared" si="134"/>
        <v>37.355951338205259</v>
      </c>
      <c r="B514" s="12">
        <f t="shared" si="151"/>
        <v>5.9453843093756698</v>
      </c>
      <c r="C514" s="57" t="str">
        <f t="shared" si="135"/>
        <v>-21.7633185892216-8970.19823558377i</v>
      </c>
      <c r="D514" s="57" t="str">
        <f t="shared" si="136"/>
        <v>3.47812499976773-2676.94965539409i</v>
      </c>
      <c r="E514" s="57" t="str">
        <f t="shared" si="137"/>
        <v>162.469423428348-0.0250545876054595i</v>
      </c>
      <c r="F514" s="57" t="str">
        <f t="shared" si="138"/>
        <v>2.90990990987249-25121.5242875769i</v>
      </c>
      <c r="G514" s="57" t="str">
        <f t="shared" si="139"/>
        <v>0.999999999987139-3.58617132842159E-06i</v>
      </c>
      <c r="H514" s="57" t="str">
        <f t="shared" si="140"/>
        <v>72.7273950508945+0.244086454194092i</v>
      </c>
      <c r="I514" s="57" t="str">
        <f t="shared" si="141"/>
        <v>17.895147917307-5154.1060649042i</v>
      </c>
      <c r="K514" s="57" t="str">
        <f t="shared" si="142"/>
        <v>0.164997863948585-0.000589251196330786i</v>
      </c>
      <c r="L514" s="57" t="str">
        <f t="shared" si="143"/>
        <v>0.00025-177.98867200613i</v>
      </c>
      <c r="M514" s="57" t="str">
        <f t="shared" si="144"/>
        <v>0.0045-62.3997582044799i</v>
      </c>
      <c r="N514" s="57">
        <f t="shared" si="145"/>
        <v>89.860990379034362</v>
      </c>
      <c r="O514" s="57">
        <f t="shared" si="146"/>
        <v>79.056066379572883</v>
      </c>
      <c r="P514" s="374">
        <f t="shared" si="147"/>
        <v>79.056066379572883</v>
      </c>
      <c r="Q514" s="374">
        <f t="shared" si="148"/>
        <v>-90.139009620965638</v>
      </c>
      <c r="R514" s="12">
        <f t="shared" si="149"/>
        <v>89.860990379034362</v>
      </c>
      <c r="S514" s="57">
        <f t="shared" si="150"/>
        <v>5.9453843093756698E-3</v>
      </c>
      <c r="T514" s="12">
        <f t="shared" si="133"/>
        <v>79.056066379572883</v>
      </c>
    </row>
    <row r="515" spans="1:20">
      <c r="A515" s="57">
        <f t="shared" si="134"/>
        <v>37.497903953290439</v>
      </c>
      <c r="B515" s="12">
        <f t="shared" si="151"/>
        <v>5.9679767697512975</v>
      </c>
      <c r="C515" s="57" t="str">
        <f t="shared" si="135"/>
        <v>-21.7633161460695-8936.23988577964i</v>
      </c>
      <c r="D515" s="57" t="str">
        <f t="shared" si="136"/>
        <v>3.478124999766-2666.8157557387i</v>
      </c>
      <c r="E515" s="57" t="str">
        <f t="shared" si="137"/>
        <v>162.469422563867-0.0251497915256336i</v>
      </c>
      <c r="F515" s="57" t="str">
        <f t="shared" si="138"/>
        <v>2.9099099098722-25026.4238769241i</v>
      </c>
      <c r="G515" s="57" t="str">
        <f t="shared" si="139"/>
        <v>0.999999999987041-3.59979877946923E-06i</v>
      </c>
      <c r="H515" s="57" t="str">
        <f t="shared" si="140"/>
        <v>72.7273959823214+0.245013983921353i</v>
      </c>
      <c r="I515" s="57" t="str">
        <f t="shared" si="141"/>
        <v>17.8951480098219-5134.59465597989i</v>
      </c>
      <c r="K515" s="57" t="str">
        <f t="shared" si="142"/>
        <v>0.164997847683965-0.000591490291688784i</v>
      </c>
      <c r="L515" s="57" t="str">
        <f t="shared" si="143"/>
        <v>0.00025-177.314875479309i</v>
      </c>
      <c r="M515" s="57" t="str">
        <f t="shared" si="144"/>
        <v>0.0045-62.1635367647739i</v>
      </c>
      <c r="N515" s="57">
        <f t="shared" si="145"/>
        <v>89.860462150295703</v>
      </c>
      <c r="O515" s="57">
        <f t="shared" si="146"/>
        <v>79.023122129295771</v>
      </c>
      <c r="P515" s="374">
        <f t="shared" si="147"/>
        <v>79.023122129295771</v>
      </c>
      <c r="Q515" s="374">
        <f t="shared" si="148"/>
        <v>-90.139537849704297</v>
      </c>
      <c r="R515" s="12">
        <f t="shared" si="149"/>
        <v>89.860462150295703</v>
      </c>
      <c r="S515" s="57">
        <f t="shared" si="150"/>
        <v>5.9679767697512973E-3</v>
      </c>
      <c r="T515" s="12">
        <f t="shared" si="133"/>
        <v>79.023122129295771</v>
      </c>
    </row>
    <row r="516" spans="1:20">
      <c r="A516" s="57">
        <f t="shared" si="134"/>
        <v>37.640395988312946</v>
      </c>
      <c r="B516" s="12">
        <f t="shared" si="151"/>
        <v>5.9906550814763531</v>
      </c>
      <c r="C516" s="57" t="str">
        <f t="shared" si="135"/>
        <v>-21.763313684315-8902.41008678657i</v>
      </c>
      <c r="D516" s="57" t="str">
        <f t="shared" si="136"/>
        <v>3.47812499976419-2656.72021912327i</v>
      </c>
      <c r="E516" s="57" t="str">
        <f t="shared" si="137"/>
        <v>162.469421692805-0.0252453571805056i</v>
      </c>
      <c r="F516" s="57" t="str">
        <f t="shared" si="138"/>
        <v>2.90990990987192-24931.6834797807i</v>
      </c>
      <c r="G516" s="57" t="str">
        <f t="shared" si="139"/>
        <v>0.999999999986943-3.61347801483086E-06i</v>
      </c>
      <c r="H516" s="57" t="str">
        <f t="shared" si="140"/>
        <v>72.7273969208408+0.245945038275326i</v>
      </c>
      <c r="I516" s="57" t="str">
        <f t="shared" si="141"/>
        <v>17.8951481030413-5115.15710992353i</v>
      </c>
      <c r="K516" s="57" t="str">
        <f t="shared" si="142"/>
        <v>0.164997831295502-0.000593737894931843i</v>
      </c>
      <c r="L516" s="57" t="str">
        <f t="shared" si="143"/>
        <v>0.00025-176.6436296865i</v>
      </c>
      <c r="M516" s="57" t="str">
        <f t="shared" si="144"/>
        <v>0.0045-61.9282095684137i</v>
      </c>
      <c r="N516" s="57">
        <f t="shared" si="145"/>
        <v>89.859931914377327</v>
      </c>
      <c r="O516" s="57">
        <f t="shared" si="146"/>
        <v>78.990177875795155</v>
      </c>
      <c r="P516" s="374">
        <f t="shared" si="147"/>
        <v>78.990177875795155</v>
      </c>
      <c r="Q516" s="374">
        <f t="shared" si="148"/>
        <v>-90.140068085622673</v>
      </c>
      <c r="R516" s="12">
        <f t="shared" si="149"/>
        <v>89.859931914377327</v>
      </c>
      <c r="S516" s="57">
        <f t="shared" si="150"/>
        <v>5.9906550814763527E-3</v>
      </c>
      <c r="T516" s="12">
        <f t="shared" si="133"/>
        <v>78.990177875795155</v>
      </c>
    </row>
    <row r="517" spans="1:20">
      <c r="A517" s="57">
        <f t="shared" si="134"/>
        <v>37.783429493068539</v>
      </c>
      <c r="B517" s="12">
        <f t="shared" si="151"/>
        <v>6.0134195707859632</v>
      </c>
      <c r="C517" s="57" t="str">
        <f t="shared" si="135"/>
        <v>-21.7633112038159-8868.70835195146i</v>
      </c>
      <c r="D517" s="57" t="str">
        <f t="shared" si="136"/>
        <v>3.47812499976241-2646.66290032012i</v>
      </c>
      <c r="E517" s="57" t="str">
        <f t="shared" si="137"/>
        <v>162.469420815109-0.0253412859442127i</v>
      </c>
      <c r="F517" s="57" t="str">
        <f t="shared" si="138"/>
        <v>2.90990990987164-24837.3017332743i</v>
      </c>
      <c r="G517" s="57" t="str">
        <f t="shared" si="139"/>
        <v>0.999999999986843-3.62720923128686E-06i</v>
      </c>
      <c r="H517" s="57" t="str">
        <f t="shared" si="140"/>
        <v>72.7273978665063+0.246879630649744i</v>
      </c>
      <c r="I517" s="57" t="str">
        <f t="shared" si="141"/>
        <v>17.8951481969702-5095.79314711945i</v>
      </c>
      <c r="K517" s="57" t="str">
        <f t="shared" si="142"/>
        <v>0.164997814782254-0.000595994038382173i</v>
      </c>
      <c r="L517" s="57" t="str">
        <f t="shared" si="143"/>
        <v>0.00025-175.974924971608i</v>
      </c>
      <c r="M517" s="57" t="str">
        <f t="shared" si="144"/>
        <v>0.0045-61.6937732301394i</v>
      </c>
      <c r="N517" s="57">
        <f t="shared" si="145"/>
        <v>89.859399663652994</v>
      </c>
      <c r="O517" s="57">
        <f t="shared" si="146"/>
        <v>78.957233619046377</v>
      </c>
      <c r="P517" s="374">
        <f t="shared" si="147"/>
        <v>78.957233619046377</v>
      </c>
      <c r="Q517" s="374">
        <f t="shared" si="148"/>
        <v>-90.140600336347006</v>
      </c>
      <c r="R517" s="12">
        <f t="shared" si="149"/>
        <v>89.859399663652994</v>
      </c>
      <c r="S517" s="57">
        <f t="shared" si="150"/>
        <v>6.0134195707859635E-3</v>
      </c>
      <c r="T517" s="12">
        <f t="shared" si="133"/>
        <v>78.957233619046377</v>
      </c>
    </row>
    <row r="518" spans="1:20">
      <c r="A518" s="57">
        <f t="shared" si="134"/>
        <v>37.927006525142204</v>
      </c>
      <c r="B518" s="12">
        <f t="shared" si="151"/>
        <v>6.0362705651549504</v>
      </c>
      <c r="C518" s="57" t="str">
        <f t="shared" si="135"/>
        <v>-21.7633087044303-8835.13419646367i</v>
      </c>
      <c r="D518" s="57" t="str">
        <f t="shared" si="136"/>
        <v>3.4781249997606-2636.64365465134i</v>
      </c>
      <c r="E518" s="57" t="str">
        <f t="shared" si="137"/>
        <v>162.469419930732-0.0254375791961002i</v>
      </c>
      <c r="F518" s="57" t="str">
        <f t="shared" si="138"/>
        <v>2.90990990987134-24743.2772796918i</v>
      </c>
      <c r="G518" s="57" t="str">
        <f t="shared" si="139"/>
        <v>0.999999999986743-3.64099262636538E-06i</v>
      </c>
      <c r="H518" s="57" t="str">
        <f t="shared" si="140"/>
        <v>72.7273988193726+0.247817774489253i</v>
      </c>
      <c r="I518" s="57" t="str">
        <f t="shared" si="141"/>
        <v>17.8951482916146-5076.50248901057i</v>
      </c>
      <c r="K518" s="57" t="str">
        <f t="shared" si="142"/>
        <v>0.16499779814327-0.000598258754484731i</v>
      </c>
      <c r="L518" s="57" t="str">
        <f t="shared" si="143"/>
        <v>0.00025-175.30875171509i</v>
      </c>
      <c r="M518" s="57" t="str">
        <f t="shared" si="144"/>
        <v>0.0045-61.4602243775049i</v>
      </c>
      <c r="N518" s="57">
        <f t="shared" si="145"/>
        <v>89.858865390467429</v>
      </c>
      <c r="O518" s="57">
        <f t="shared" si="146"/>
        <v>78.92428935902484</v>
      </c>
      <c r="P518" s="374">
        <f t="shared" si="147"/>
        <v>78.92428935902484</v>
      </c>
      <c r="Q518" s="374">
        <f t="shared" si="148"/>
        <v>-90.141134609532571</v>
      </c>
      <c r="R518" s="12">
        <f t="shared" si="149"/>
        <v>89.858865390467429</v>
      </c>
      <c r="S518" s="57">
        <f t="shared" si="150"/>
        <v>6.0362705651549504E-3</v>
      </c>
      <c r="T518" s="12">
        <f t="shared" si="133"/>
        <v>78.92428935902484</v>
      </c>
    </row>
    <row r="519" spans="1:20">
      <c r="A519" s="57">
        <f t="shared" si="134"/>
        <v>38.071129149937747</v>
      </c>
      <c r="B519" s="12">
        <f t="shared" si="151"/>
        <v>6.0592083933025398</v>
      </c>
      <c r="C519" s="57" t="str">
        <f t="shared" si="135"/>
        <v>-21.7633061860132-8801.68713734751i</v>
      </c>
      <c r="D519" s="57" t="str">
        <f t="shared" si="136"/>
        <v>3.47812499975877-2626.66233798672i</v>
      </c>
      <c r="E519" s="57" t="str">
        <f t="shared" si="137"/>
        <v>162.469419039619-0.0255342383207465i</v>
      </c>
      <c r="F519" s="57" t="str">
        <f t="shared" si="138"/>
        <v>2.90990990987104-24649.6087664599i</v>
      </c>
      <c r="G519" s="57" t="str">
        <f t="shared" si="139"/>
        <v>0.999999999986642-0.0000036548283983452i</v>
      </c>
      <c r="H519" s="57" t="str">
        <f t="shared" si="140"/>
        <v>72.7273997794944+0.248759483289574i</v>
      </c>
      <c r="I519" s="57" t="str">
        <f t="shared" si="141"/>
        <v>17.8951483869794-5057.28485809431i</v>
      </c>
      <c r="K519" s="57" t="str">
        <f t="shared" si="142"/>
        <v>0.164997781377593-0.000600532075807659i</v>
      </c>
      <c r="L519" s="57" t="str">
        <f t="shared" si="143"/>
        <v>0.00025-174.645100333822i</v>
      </c>
      <c r="M519" s="57" t="str">
        <f t="shared" si="144"/>
        <v>0.0045-61.2275596508317i</v>
      </c>
      <c r="N519" s="57">
        <f t="shared" si="145"/>
        <v>89.858329087136397</v>
      </c>
      <c r="O519" s="57">
        <f t="shared" si="146"/>
        <v>78.891345095705447</v>
      </c>
      <c r="P519" s="374">
        <f t="shared" si="147"/>
        <v>78.891345095705447</v>
      </c>
      <c r="Q519" s="374">
        <f t="shared" si="148"/>
        <v>-90.141670912863603</v>
      </c>
      <c r="R519" s="12">
        <f t="shared" si="149"/>
        <v>89.858329087136397</v>
      </c>
      <c r="S519" s="57">
        <f t="shared" si="150"/>
        <v>6.0592083933025398E-3</v>
      </c>
      <c r="T519" s="12">
        <f t="shared" si="133"/>
        <v>78.891345095705447</v>
      </c>
    </row>
    <row r="520" spans="1:20">
      <c r="A520" s="57">
        <f t="shared" si="134"/>
        <v>38.215799440707514</v>
      </c>
      <c r="B520" s="12">
        <f t="shared" si="151"/>
        <v>6.0822333851970898</v>
      </c>
      <c r="C520" s="57" t="str">
        <f t="shared" si="135"/>
        <v>-21.7633036484207-8768.36669345596i</v>
      </c>
      <c r="D520" s="57" t="str">
        <f t="shared" si="136"/>
        <v>3.47812499975693-2616.71880674165i</v>
      </c>
      <c r="E520" s="57" t="str">
        <f t="shared" si="137"/>
        <v>162.469418141723-0.0256312647080027i</v>
      </c>
      <c r="F520" s="57" t="str">
        <f t="shared" si="138"/>
        <v>2.90990990987076-24556.2948461256i</v>
      </c>
      <c r="G520" s="57" t="str">
        <f t="shared" si="139"/>
        <v>0.999999999986541-3.66871674625854E-06i</v>
      </c>
      <c r="H520" s="57" t="str">
        <f t="shared" si="140"/>
        <v>72.7274007469271+0.249704770597726i</v>
      </c>
      <c r="I520" s="57" t="str">
        <f t="shared" si="141"/>
        <v>17.8951484830706-5038.13997791859i</v>
      </c>
      <c r="K520" s="57" t="str">
        <f t="shared" si="142"/>
        <v>0.164997764484258-0.000602814035042779i</v>
      </c>
      <c r="L520" s="57" t="str">
        <f t="shared" si="143"/>
        <v>0.00025-173.983961280954i</v>
      </c>
      <c r="M520" s="57" t="str">
        <f t="shared" si="144"/>
        <v>0.0045-60.9957757031598i</v>
      </c>
      <c r="N520" s="57">
        <f t="shared" si="145"/>
        <v>89.85779074594636</v>
      </c>
      <c r="O520" s="57">
        <f t="shared" si="146"/>
        <v>78.858400829063243</v>
      </c>
      <c r="P520" s="374">
        <f t="shared" si="147"/>
        <v>78.858400829063243</v>
      </c>
      <c r="Q520" s="374">
        <f t="shared" si="148"/>
        <v>-90.14220925405364</v>
      </c>
      <c r="R520" s="12">
        <f t="shared" si="149"/>
        <v>89.85779074594636</v>
      </c>
      <c r="S520" s="57">
        <f t="shared" si="150"/>
        <v>6.0822333851970898E-3</v>
      </c>
      <c r="T520" s="12">
        <f t="shared" si="133"/>
        <v>78.858400829063243</v>
      </c>
    </row>
    <row r="521" spans="1:20">
      <c r="A521" s="57">
        <f t="shared" si="134"/>
        <v>38.3610194785822</v>
      </c>
      <c r="B521" s="12">
        <f t="shared" si="151"/>
        <v>6.1053458720608385</v>
      </c>
      <c r="C521" s="57" t="str">
        <f t="shared" si="135"/>
        <v>-21.7633010915063-8735.17238546318i</v>
      </c>
      <c r="D521" s="57" t="str">
        <f t="shared" si="136"/>
        <v>3.47812499975509-2606.81291787513i</v>
      </c>
      <c r="E521" s="57" t="str">
        <f t="shared" si="137"/>
        <v>162.469417236989-0.0257286597529782i</v>
      </c>
      <c r="F521" s="57" t="str">
        <f t="shared" si="138"/>
        <v>2.90990990987046-24463.3341763368i</v>
      </c>
      <c r="G521" s="57" t="str">
        <f t="shared" si="139"/>
        <v>0.999999999986438-3.68265786989395E-06i</v>
      </c>
      <c r="H521" s="57" t="str">
        <f t="shared" si="140"/>
        <v>72.7274017217264+0.250653650012201i</v>
      </c>
      <c r="I521" s="57" t="str">
        <f t="shared" si="141"/>
        <v>17.8951485798935-5019.0675730779i</v>
      </c>
      <c r="K521" s="57" t="str">
        <f t="shared" si="142"/>
        <v>0.164997747462293-0.000605104665006043i</v>
      </c>
      <c r="L521" s="57" t="str">
        <f t="shared" si="143"/>
        <v>0.00025-173.32532504578i</v>
      </c>
      <c r="M521" s="57" t="str">
        <f t="shared" si="144"/>
        <v>0.0045-60.7648692001988i</v>
      </c>
      <c r="N521" s="57">
        <f t="shared" si="145"/>
        <v>89.857250359154548</v>
      </c>
      <c r="O521" s="57">
        <f t="shared" si="146"/>
        <v>78.825456559072819</v>
      </c>
      <c r="P521" s="374">
        <f t="shared" si="147"/>
        <v>78.825456559072819</v>
      </c>
      <c r="Q521" s="374">
        <f t="shared" si="148"/>
        <v>-90.142749640845452</v>
      </c>
      <c r="R521" s="12">
        <f t="shared" si="149"/>
        <v>89.857250359154548</v>
      </c>
      <c r="S521" s="57">
        <f t="shared" si="150"/>
        <v>6.1053458720608383E-3</v>
      </c>
      <c r="T521" s="12">
        <f t="shared" si="133"/>
        <v>78.825456559072819</v>
      </c>
    </row>
    <row r="522" spans="1:20">
      <c r="A522" s="57">
        <f t="shared" si="134"/>
        <v>38.506791352600807</v>
      </c>
      <c r="B522" s="12">
        <f t="shared" si="151"/>
        <v>6.1285461863746695</v>
      </c>
      <c r="C522" s="57" t="str">
        <f t="shared" si="135"/>
        <v>-21.7632985151231-8702.10373585798i</v>
      </c>
      <c r="D522" s="57" t="str">
        <f t="shared" si="136"/>
        <v>3.47812499975322-2596.94452888759i</v>
      </c>
      <c r="E522" s="57" t="str">
        <f t="shared" si="137"/>
        <v>162.469416325367-0.0258264248560913i</v>
      </c>
      <c r="F522" s="57" t="str">
        <f t="shared" si="138"/>
        <v>2.90990990987014-24370.7254198231i</v>
      </c>
      <c r="G522" s="57" t="str">
        <f t="shared" si="139"/>
        <v>0.999999999986335-3.69665196979916E-06i</v>
      </c>
      <c r="H522" s="57" t="str">
        <f t="shared" si="140"/>
        <v>72.7274027039478+0.251606135183165i</v>
      </c>
      <c r="I522" s="57" t="str">
        <f t="shared" si="141"/>
        <v>17.8951486774534-5000.06736920924i</v>
      </c>
      <c r="K522" s="57" t="str">
        <f t="shared" si="142"/>
        <v>0.16499773031072-0.000607403998638014i</v>
      </c>
      <c r="L522" s="57" t="str">
        <f t="shared" si="143"/>
        <v>0.00025-172.669182153597i</v>
      </c>
      <c r="M522" s="57" t="str">
        <f t="shared" si="144"/>
        <v>0.0045-60.534836820282i</v>
      </c>
      <c r="N522" s="57">
        <f t="shared" si="145"/>
        <v>89.856707918988747</v>
      </c>
      <c r="O522" s="57">
        <f t="shared" si="146"/>
        <v>78.792512285708781</v>
      </c>
      <c r="P522" s="374">
        <f t="shared" si="147"/>
        <v>78.792512285708781</v>
      </c>
      <c r="Q522" s="374">
        <f t="shared" si="148"/>
        <v>-90.143292081011253</v>
      </c>
      <c r="R522" s="12">
        <f t="shared" si="149"/>
        <v>89.856707918988747</v>
      </c>
      <c r="S522" s="57">
        <f t="shared" si="150"/>
        <v>6.1285461863746695E-3</v>
      </c>
      <c r="T522" s="12">
        <f t="shared" si="133"/>
        <v>78.792512285708781</v>
      </c>
    </row>
    <row r="523" spans="1:20">
      <c r="A523" s="57">
        <f t="shared" si="134"/>
        <v>38.653117159740695</v>
      </c>
      <c r="B523" s="12">
        <f t="shared" si="151"/>
        <v>6.1518346618828934</v>
      </c>
      <c r="C523" s="57" t="str">
        <f t="shared" si="135"/>
        <v>-21.7632959191229-8669.1602689366i</v>
      </c>
      <c r="D523" s="57" t="str">
        <f t="shared" si="136"/>
        <v>3.47812499975133-2587.11349781896i</v>
      </c>
      <c r="E523" s="57" t="str">
        <f t="shared" si="137"/>
        <v>162.469415406803-0.0259245614230663i</v>
      </c>
      <c r="F523" s="57" t="str">
        <f t="shared" si="138"/>
        <v>2.90990990986984-24278.4672443764i</v>
      </c>
      <c r="G523" s="57" t="str">
        <f t="shared" si="139"/>
        <v>0.999999999986231-3.71069924728402E-06i</v>
      </c>
      <c r="H523" s="57" t="str">
        <f t="shared" si="140"/>
        <v>72.7274036936487+0.25256223981267i</v>
      </c>
      <c r="I523" s="57" t="str">
        <f t="shared" si="141"/>
        <v>17.8951487757564-4981.13909298835i</v>
      </c>
      <c r="K523" s="57" t="str">
        <f t="shared" si="142"/>
        <v>0.16499771302855-0.00060971206900434i</v>
      </c>
      <c r="L523" s="57" t="str">
        <f t="shared" si="143"/>
        <v>0.00025-172.015523165567i</v>
      </c>
      <c r="M523" s="57" t="str">
        <f t="shared" si="144"/>
        <v>0.0045-60.3056752543153i</v>
      </c>
      <c r="N523" s="57">
        <f t="shared" si="145"/>
        <v>89.856163417647224</v>
      </c>
      <c r="O523" s="57">
        <f t="shared" si="146"/>
        <v>78.759568008945323</v>
      </c>
      <c r="P523" s="374">
        <f t="shared" si="147"/>
        <v>78.759568008945323</v>
      </c>
      <c r="Q523" s="374">
        <f t="shared" si="148"/>
        <v>-90.143836582352776</v>
      </c>
      <c r="R523" s="12">
        <f t="shared" si="149"/>
        <v>89.856163417647224</v>
      </c>
      <c r="S523" s="57">
        <f t="shared" si="150"/>
        <v>6.1518346618828932E-3</v>
      </c>
      <c r="T523" s="12">
        <f t="shared" si="133"/>
        <v>78.759568008945323</v>
      </c>
    </row>
    <row r="524" spans="1:20">
      <c r="A524" s="57">
        <f t="shared" si="134"/>
        <v>38.799999004947708</v>
      </c>
      <c r="B524" s="12">
        <f t="shared" si="151"/>
        <v>6.1752116335980487</v>
      </c>
      <c r="C524" s="57" t="str">
        <f t="shared" si="135"/>
        <v>-21.7632933033562-8636.34151079635i</v>
      </c>
      <c r="D524" s="57" t="str">
        <f t="shared" si="136"/>
        <v>3.47812499974945-2577.31968324656i</v>
      </c>
      <c r="E524" s="57" t="str">
        <f t="shared" si="137"/>
        <v>162.469414481245-0.0260230708649686i</v>
      </c>
      <c r="F524" s="57" t="str">
        <f t="shared" si="138"/>
        <v>2.90990990986953-24186.5583228318i</v>
      </c>
      <c r="G524" s="57" t="str">
        <f t="shared" si="139"/>
        <v>0.999999999986126-0.0000037247999044233i</v>
      </c>
      <c r="H524" s="57" t="str">
        <f t="shared" si="140"/>
        <v>72.7274046908856+0.253521977654824i</v>
      </c>
      <c r="I524" s="57" t="str">
        <f t="shared" si="141"/>
        <v>17.8951488748079-4962.2824721256i</v>
      </c>
      <c r="K524" s="57" t="str">
        <f t="shared" si="142"/>
        <v>0.16499769561479-0.000612028909296213i</v>
      </c>
      <c r="L524" s="57" t="str">
        <f t="shared" si="143"/>
        <v>0.00025-171.364338678589i</v>
      </c>
      <c r="M524" s="57" t="str">
        <f t="shared" si="144"/>
        <v>0.0045-60.0773812057336i</v>
      </c>
      <c r="N524" s="57">
        <f t="shared" si="145"/>
        <v>89.855616847298649</v>
      </c>
      <c r="O524" s="57">
        <f t="shared" si="146"/>
        <v>78.726623728756678</v>
      </c>
      <c r="P524" s="374">
        <f t="shared" si="147"/>
        <v>78.726623728756678</v>
      </c>
      <c r="Q524" s="374">
        <f t="shared" si="148"/>
        <v>-90.144383152701351</v>
      </c>
      <c r="R524" s="12">
        <f t="shared" si="149"/>
        <v>89.855616847298649</v>
      </c>
      <c r="S524" s="57">
        <f t="shared" si="150"/>
        <v>6.1752116335980489E-3</v>
      </c>
      <c r="T524" s="12">
        <f t="shared" si="133"/>
        <v>78.726623728756678</v>
      </c>
    </row>
    <row r="525" spans="1:20">
      <c r="A525" s="57">
        <f t="shared" si="134"/>
        <v>38.947439001166515</v>
      </c>
      <c r="B525" s="12">
        <f t="shared" si="151"/>
        <v>6.1986774378057214</v>
      </c>
      <c r="C525" s="57" t="str">
        <f t="shared" si="135"/>
        <v>-21.7632906676724-8603.64698932828i</v>
      </c>
      <c r="D525" s="57" t="str">
        <f t="shared" si="136"/>
        <v>3.47812499974754-2567.56294428307i</v>
      </c>
      <c r="E525" s="57" t="str">
        <f t="shared" si="137"/>
        <v>162.469413548639-0.0261219545982192i</v>
      </c>
      <c r="F525" s="57" t="str">
        <f t="shared" si="138"/>
        <v>2.90990990986922-24094.9973330488i</v>
      </c>
      <c r="G525" s="57" t="str">
        <f t="shared" si="139"/>
        <v>0.99999999998602-3.73895414405972E-06i</v>
      </c>
      <c r="H525" s="57" t="str">
        <f t="shared" si="140"/>
        <v>72.7274056957157+0.254485362516005i</v>
      </c>
      <c r="I525" s="57" t="str">
        <f t="shared" si="141"/>
        <v>17.8951489746135-4943.49723536217i</v>
      </c>
      <c r="K525" s="57" t="str">
        <f t="shared" si="142"/>
        <v>0.164997678068438-0.000614354552830862i</v>
      </c>
      <c r="L525" s="57" t="str">
        <f t="shared" si="143"/>
        <v>0.00025-170.715619325153i</v>
      </c>
      <c r="M525" s="57" t="str">
        <f t="shared" si="144"/>
        <v>0.0045-59.8499513904501i</v>
      </c>
      <c r="N525" s="57">
        <f t="shared" si="145"/>
        <v>89.85506820008186</v>
      </c>
      <c r="O525" s="57">
        <f t="shared" si="146"/>
        <v>78.693679445116658</v>
      </c>
      <c r="P525" s="374">
        <f t="shared" si="147"/>
        <v>78.693679445116658</v>
      </c>
      <c r="Q525" s="374">
        <f t="shared" si="148"/>
        <v>-90.14493179991814</v>
      </c>
      <c r="R525" s="12">
        <f t="shared" si="149"/>
        <v>89.85506820008186</v>
      </c>
      <c r="S525" s="57">
        <f t="shared" si="150"/>
        <v>6.198677437805721E-3</v>
      </c>
      <c r="T525" s="12">
        <f t="shared" si="133"/>
        <v>78.693679445116658</v>
      </c>
    </row>
    <row r="526" spans="1:20">
      <c r="A526" s="57">
        <f t="shared" si="134"/>
        <v>39.095439269370942</v>
      </c>
      <c r="B526" s="12">
        <f t="shared" si="151"/>
        <v>6.222232412069383</v>
      </c>
      <c r="C526" s="57" t="str">
        <f t="shared" si="135"/>
        <v>-21.76328801192-8571.0762342108i</v>
      </c>
      <c r="D526" s="57" t="str">
        <f t="shared" si="136"/>
        <v>3.47812499974561-2557.84314057452i</v>
      </c>
      <c r="E526" s="57" t="str">
        <f t="shared" si="137"/>
        <v>162.469412608933-0.0262212140446134i</v>
      </c>
      <c r="F526" s="57" t="str">
        <f t="shared" si="138"/>
        <v>2.90990990986893-24003.7829578917i</v>
      </c>
      <c r="G526" s="57" t="str">
        <f t="shared" si="139"/>
        <v>0.999999999985914-3.75316216980674E-06i</v>
      </c>
      <c r="H526" s="57" t="str">
        <f t="shared" si="140"/>
        <v>72.7274067081972+0.255452408255065i</v>
      </c>
      <c r="I526" s="57" t="str">
        <f t="shared" si="141"/>
        <v>17.8951490751792-4924.78311246613i</v>
      </c>
      <c r="K526" s="57" t="str">
        <f t="shared" si="142"/>
        <v>0.164997660388484-0.000616689033052028i</v>
      </c>
      <c r="L526" s="57" t="str">
        <f t="shared" si="143"/>
        <v>0.00025-170.069355773215i</v>
      </c>
      <c r="M526" s="57" t="str">
        <f t="shared" si="144"/>
        <v>0.0045-59.6233825368102i</v>
      </c>
      <c r="N526" s="57">
        <f t="shared" si="145"/>
        <v>89.854517468105968</v>
      </c>
      <c r="O526" s="57">
        <f t="shared" si="146"/>
        <v>78.660735157999085</v>
      </c>
      <c r="P526" s="374">
        <f t="shared" si="147"/>
        <v>78.660735157999085</v>
      </c>
      <c r="Q526" s="374">
        <f t="shared" si="148"/>
        <v>-90.145482531894032</v>
      </c>
      <c r="R526" s="12">
        <f t="shared" si="149"/>
        <v>89.854517468105968</v>
      </c>
      <c r="S526" s="57">
        <f t="shared" si="150"/>
        <v>6.2222324120693832E-3</v>
      </c>
      <c r="T526" s="12">
        <f t="shared" si="133"/>
        <v>78.660735157999085</v>
      </c>
    </row>
    <row r="527" spans="1:20">
      <c r="A527" s="57">
        <f t="shared" si="134"/>
        <v>39.244001938594558</v>
      </c>
      <c r="B527" s="12">
        <f t="shared" si="151"/>
        <v>6.2458768952352468</v>
      </c>
      <c r="C527" s="57" t="str">
        <f t="shared" si="135"/>
        <v>-21.7632853359462-8538.62877690259i</v>
      </c>
      <c r="D527" s="57" t="str">
        <f t="shared" si="136"/>
        <v>3.47812499974367-2548.16013229828i</v>
      </c>
      <c r="E527" s="57" t="str">
        <f t="shared" si="137"/>
        <v>162.469411662071-0.0263208506313493i</v>
      </c>
      <c r="F527" s="57" t="str">
        <f t="shared" si="138"/>
        <v>2.90990990986861-23912.913885211i</v>
      </c>
      <c r="G527" s="57" t="str">
        <f t="shared" si="139"/>
        <v>0.999999999985806-3.76742418605161E-06i</v>
      </c>
      <c r="H527" s="57" t="str">
        <f t="shared" si="140"/>
        <v>72.7274077283881+0.256423128783512i</v>
      </c>
      <c r="I527" s="57" t="str">
        <f t="shared" si="141"/>
        <v>17.8951491765105-4906.13983422851i</v>
      </c>
      <c r="K527" s="57" t="str">
        <f t="shared" si="142"/>
        <v>0.164997642573911-0.000619032383530432i</v>
      </c>
      <c r="L527" s="57" t="str">
        <f t="shared" si="143"/>
        <v>0.00025-169.425538726056i</v>
      </c>
      <c r="M527" s="57" t="str">
        <f t="shared" si="144"/>
        <v>0.0045-59.3976713855449i</v>
      </c>
      <c r="N527" s="57">
        <f t="shared" si="145"/>
        <v>89.85396464344997</v>
      </c>
      <c r="O527" s="57">
        <f t="shared" si="146"/>
        <v>78.627790867377399</v>
      </c>
      <c r="P527" s="374">
        <f t="shared" si="147"/>
        <v>78.627790867377399</v>
      </c>
      <c r="Q527" s="374">
        <f t="shared" si="148"/>
        <v>-90.14603535655003</v>
      </c>
      <c r="R527" s="12">
        <f t="shared" si="149"/>
        <v>89.85396464344997</v>
      </c>
      <c r="S527" s="57">
        <f t="shared" si="150"/>
        <v>6.2458768952352471E-3</v>
      </c>
      <c r="T527" s="12">
        <f t="shared" si="133"/>
        <v>78.627790867377399</v>
      </c>
    </row>
    <row r="528" spans="1:20">
      <c r="A528" s="57">
        <f t="shared" si="134"/>
        <v>39.393129145961211</v>
      </c>
      <c r="B528" s="12">
        <f t="shared" si="151"/>
        <v>6.2696112274371405</v>
      </c>
      <c r="C528" s="57" t="str">
        <f t="shared" si="135"/>
        <v>-21.7632826395973-8506.30415063618i</v>
      </c>
      <c r="D528" s="57" t="str">
        <f t="shared" si="136"/>
        <v>3.47812499974172-2538.51378016103i</v>
      </c>
      <c r="E528" s="57" t="str">
        <f t="shared" si="137"/>
        <v>162.469410708-0.026420865791038i</v>
      </c>
      <c r="F528" s="57" t="str">
        <f t="shared" si="138"/>
        <v>2.9099099098683-23822.3888078247i</v>
      </c>
      <c r="G528" s="57" t="str">
        <f t="shared" si="139"/>
        <v>0.999999999985698-3.78174039795819E-06i</v>
      </c>
      <c r="H528" s="57" t="str">
        <f t="shared" si="140"/>
        <v>72.7274087563472+0.257397538065728i</v>
      </c>
      <c r="I528" s="57" t="str">
        <f t="shared" si="141"/>
        <v>17.8951492786135-4887.56713245952i</v>
      </c>
      <c r="K528" s="57" t="str">
        <f t="shared" si="142"/>
        <v>0.164997624623694-0.00062138463796427i</v>
      </c>
      <c r="L528" s="57" t="str">
        <f t="shared" si="143"/>
        <v>0.00025-168.784158922152i</v>
      </c>
      <c r="M528" s="57" t="str">
        <f t="shared" si="144"/>
        <v>0.0045-59.1728146897239i</v>
      </c>
      <c r="N528" s="57">
        <f t="shared" si="145"/>
        <v>89.853409718162879</v>
      </c>
      <c r="O528" s="57">
        <f t="shared" si="146"/>
        <v>78.594846573225013</v>
      </c>
      <c r="P528" s="374">
        <f t="shared" si="147"/>
        <v>78.594846573225013</v>
      </c>
      <c r="Q528" s="374">
        <f t="shared" si="148"/>
        <v>-90.146590281837121</v>
      </c>
      <c r="R528" s="12">
        <f t="shared" si="149"/>
        <v>89.853409718162879</v>
      </c>
      <c r="S528" s="57">
        <f t="shared" si="150"/>
        <v>6.2696112274371408E-3</v>
      </c>
      <c r="T528" s="12">
        <f t="shared" si="133"/>
        <v>78.594846573225013</v>
      </c>
    </row>
    <row r="529" spans="1:20">
      <c r="A529" s="57">
        <f t="shared" si="134"/>
        <v>39.542823036715866</v>
      </c>
      <c r="B529" s="12">
        <f t="shared" si="151"/>
        <v>6.293435750101402</v>
      </c>
      <c r="C529" s="57" t="str">
        <f t="shared" si="135"/>
        <v>-21.7632799227173-8474.10189041087i</v>
      </c>
      <c r="D529" s="57" t="str">
        <f t="shared" si="136"/>
        <v>3.47812499973977-2528.90394539673i</v>
      </c>
      <c r="E529" s="57" t="str">
        <f t="shared" si="137"/>
        <v>162.469409746665-0.0265212609617293i</v>
      </c>
      <c r="F529" s="57" t="str">
        <f t="shared" si="138"/>
        <v>2.90990990986796-23732.2064234992i</v>
      </c>
      <c r="G529" s="57" t="str">
        <f t="shared" si="139"/>
        <v>0.99999999998559-3.79611101147002E-06i</v>
      </c>
      <c r="H529" s="57" t="str">
        <f t="shared" si="140"/>
        <v>72.7274097921337+0.258375650119151i</v>
      </c>
      <c r="I529" s="57" t="str">
        <f t="shared" si="141"/>
        <v>17.8951493814938-4869.06473998462i</v>
      </c>
      <c r="K529" s="57" t="str">
        <f t="shared" si="142"/>
        <v>0.1649976065368-0.000623745830179679i</v>
      </c>
      <c r="L529" s="57" t="str">
        <f t="shared" si="143"/>
        <v>0.00025-168.145207135039i</v>
      </c>
      <c r="M529" s="57" t="str">
        <f t="shared" si="144"/>
        <v>0.0045-58.9488092147082i</v>
      </c>
      <c r="N529" s="57">
        <f t="shared" si="145"/>
        <v>89.852852684263468</v>
      </c>
      <c r="O529" s="57">
        <f t="shared" si="146"/>
        <v>78.561902275514925</v>
      </c>
      <c r="P529" s="374">
        <f t="shared" si="147"/>
        <v>78.561902275514925</v>
      </c>
      <c r="Q529" s="374">
        <f t="shared" si="148"/>
        <v>-90.147147315736532</v>
      </c>
      <c r="R529" s="12">
        <f t="shared" si="149"/>
        <v>89.852852684263468</v>
      </c>
      <c r="S529" s="57">
        <f t="shared" si="150"/>
        <v>6.293435750101402E-3</v>
      </c>
      <c r="T529" s="12">
        <f t="shared" si="133"/>
        <v>78.561902275514925</v>
      </c>
    </row>
    <row r="530" spans="1:20">
      <c r="A530" s="57">
        <f t="shared" si="134"/>
        <v>39.693085764255386</v>
      </c>
      <c r="B530" s="12">
        <f t="shared" si="151"/>
        <v>6.3173508059517873</v>
      </c>
      <c r="C530" s="57" t="str">
        <f t="shared" si="135"/>
        <v>-21.7632771851512-8442.02153298641i</v>
      </c>
      <c r="D530" s="57" t="str">
        <f t="shared" si="136"/>
        <v>3.47812499973778-2519.33048976472i</v>
      </c>
      <c r="E530" s="57" t="str">
        <f t="shared" si="137"/>
        <v>162.46940877801-0.0266220375869292i</v>
      </c>
      <c r="F530" s="57" t="str">
        <f t="shared" si="138"/>
        <v>2.90990990986765-23642.3654349306i</v>
      </c>
      <c r="G530" s="57" t="str">
        <f t="shared" si="139"/>
        <v>0.99999999998548-3.81053623331319E-06i</v>
      </c>
      <c r="H530" s="57" t="str">
        <f t="shared" si="140"/>
        <v>72.7274108358074+0.259357479014504i</v>
      </c>
      <c r="I530" s="57" t="str">
        <f t="shared" si="141"/>
        <v>17.8951494851578-4850.63239064068i</v>
      </c>
      <c r="K530" s="57" t="str">
        <f t="shared" si="142"/>
        <v>0.164997588312188-0.000626115994131259i</v>
      </c>
      <c r="L530" s="57" t="str">
        <f t="shared" si="143"/>
        <v>0.00025-167.508674173181i</v>
      </c>
      <c r="M530" s="57" t="str">
        <f t="shared" si="144"/>
        <v>0.0045-58.7256517381033i</v>
      </c>
      <c r="N530" s="57">
        <f t="shared" si="145"/>
        <v>89.852293533740195</v>
      </c>
      <c r="O530" s="57">
        <f t="shared" si="146"/>
        <v>78.528957974220148</v>
      </c>
      <c r="P530" s="374">
        <f t="shared" si="147"/>
        <v>78.528957974220148</v>
      </c>
      <c r="Q530" s="374">
        <f t="shared" si="148"/>
        <v>-90.147706466259805</v>
      </c>
      <c r="R530" s="12">
        <f t="shared" si="149"/>
        <v>89.852293533740195</v>
      </c>
      <c r="S530" s="57">
        <f t="shared" si="150"/>
        <v>6.3173508059517873E-3</v>
      </c>
      <c r="T530" s="12">
        <f t="shared" si="133"/>
        <v>78.528957974220148</v>
      </c>
    </row>
    <row r="531" spans="1:20">
      <c r="A531" s="57">
        <f t="shared" si="134"/>
        <v>39.843919490159564</v>
      </c>
      <c r="B531" s="12">
        <f t="shared" si="151"/>
        <v>6.3413567390144046</v>
      </c>
      <c r="C531" s="57" t="str">
        <f t="shared" si="135"/>
        <v>-21.7632744267401-8410.06261687605i</v>
      </c>
      <c r="D531" s="57" t="str">
        <f t="shared" si="136"/>
        <v>3.47812499973577-2509.79327554759i</v>
      </c>
      <c r="E531" s="57" t="str">
        <f t="shared" si="137"/>
        <v>162.469407801979-0.0267231971156289i</v>
      </c>
      <c r="F531" s="57" t="str">
        <f t="shared" si="138"/>
        <v>2.90990990986734-23552.8645497261i</v>
      </c>
      <c r="G531" s="57" t="str">
        <f t="shared" si="139"/>
        <v>0.999999999985369-3.82501627099936E-06i</v>
      </c>
      <c r="H531" s="57" t="str">
        <f t="shared" si="140"/>
        <v>72.7274118874277+0.260343038875959i</v>
      </c>
      <c r="I531" s="57" t="str">
        <f t="shared" si="141"/>
        <v>17.8951495896108-4832.26981927214i</v>
      </c>
      <c r="K531" s="57" t="str">
        <f t="shared" si="142"/>
        <v>0.164997569948811-0.000628495163902505i</v>
      </c>
      <c r="L531" s="57" t="str">
        <f t="shared" si="143"/>
        <v>0.00025-166.874550879837i</v>
      </c>
      <c r="M531" s="57" t="str">
        <f t="shared" si="144"/>
        <v>0.0045-58.5033390497143i</v>
      </c>
      <c r="N531" s="57">
        <f t="shared" si="145"/>
        <v>89.851732258551081</v>
      </c>
      <c r="O531" s="57">
        <f t="shared" si="146"/>
        <v>78.496013669313328</v>
      </c>
      <c r="P531" s="374">
        <f t="shared" si="147"/>
        <v>78.496013669313328</v>
      </c>
      <c r="Q531" s="374">
        <f t="shared" si="148"/>
        <v>-90.148267741448919</v>
      </c>
      <c r="R531" s="12">
        <f t="shared" si="149"/>
        <v>89.851732258551081</v>
      </c>
      <c r="S531" s="57">
        <f t="shared" si="150"/>
        <v>6.3413567390144046E-3</v>
      </c>
      <c r="T531" s="12">
        <f t="shared" si="133"/>
        <v>78.496013669313328</v>
      </c>
    </row>
    <row r="532" spans="1:20">
      <c r="A532" s="57">
        <f t="shared" si="134"/>
        <v>39.995326384222167</v>
      </c>
      <c r="B532" s="12">
        <f t="shared" si="151"/>
        <v>6.3654538946226591</v>
      </c>
      <c r="C532" s="57" t="str">
        <f t="shared" si="135"/>
        <v>-21.7632716473262-8378.22468234004i</v>
      </c>
      <c r="D532" s="57" t="str">
        <f t="shared" si="136"/>
        <v>3.47812499973378-2500.29216554933i</v>
      </c>
      <c r="E532" s="57" t="str">
        <f t="shared" si="137"/>
        <v>162.469406818517-0.0268247410023157i</v>
      </c>
      <c r="F532" s="57" t="str">
        <f t="shared" si="138"/>
        <v>2.909909909867-23463.7024803853i</v>
      </c>
      <c r="G532" s="57" t="str">
        <f t="shared" si="139"/>
        <v>0.999999999985258-3.83955133282873E-06i</v>
      </c>
      <c r="H532" s="57" t="str">
        <f t="shared" si="140"/>
        <v>72.727412947056+0.261332343881384i</v>
      </c>
      <c r="I532" s="57" t="str">
        <f t="shared" si="141"/>
        <v>17.8951496948593-4813.97676172726i</v>
      </c>
      <c r="K532" s="57" t="str">
        <f t="shared" si="142"/>
        <v>0.16499755144561-0.000630883373706345i</v>
      </c>
      <c r="L532" s="57" t="str">
        <f t="shared" si="143"/>
        <v>0.00025-166.242828132932i</v>
      </c>
      <c r="M532" s="57" t="str">
        <f t="shared" si="144"/>
        <v>0.0045-58.2818679514988i</v>
      </c>
      <c r="N532" s="57">
        <f t="shared" si="145"/>
        <v>89.851168850623594</v>
      </c>
      <c r="O532" s="57">
        <f t="shared" si="146"/>
        <v>78.463069360766951</v>
      </c>
      <c r="P532" s="374">
        <f t="shared" si="147"/>
        <v>78.463069360766951</v>
      </c>
      <c r="Q532" s="374">
        <f t="shared" si="148"/>
        <v>-90.148831149376406</v>
      </c>
      <c r="R532" s="12">
        <f t="shared" si="149"/>
        <v>89.851168850623594</v>
      </c>
      <c r="S532" s="57">
        <f t="shared" si="150"/>
        <v>6.365453894622659E-3</v>
      </c>
      <c r="T532" s="12">
        <f t="shared" si="133"/>
        <v>78.463069360766951</v>
      </c>
    </row>
    <row r="533" spans="1:20">
      <c r="A533" s="57">
        <f t="shared" si="134"/>
        <v>40.147308624482214</v>
      </c>
      <c r="B533" s="12">
        <f t="shared" si="151"/>
        <v>6.3896426194222258</v>
      </c>
      <c r="C533" s="57" t="str">
        <f t="shared" si="135"/>
        <v>-21.7632688467494-8346.50727137909i</v>
      </c>
      <c r="D533" s="57" t="str">
        <f t="shared" si="136"/>
        <v>3.47812499973175-2490.82702309329i</v>
      </c>
      <c r="E533" s="57" t="str">
        <f t="shared" si="137"/>
        <v>162.469405827566-0.0269266707069955i</v>
      </c>
      <c r="F533" s="57" t="str">
        <f t="shared" si="138"/>
        <v>2.90990990986669-23374.8779442822i</v>
      </c>
      <c r="G533" s="57" t="str">
        <f t="shared" si="139"/>
        <v>0.999999999985146-3.85414162789304E-06i</v>
      </c>
      <c r="H533" s="57" t="str">
        <f t="shared" si="140"/>
        <v>72.7274140147524+0.262325408262509i</v>
      </c>
      <c r="I533" s="57" t="str">
        <f t="shared" si="141"/>
        <v>17.8951498009093-4795.75295485429i</v>
      </c>
      <c r="K533" s="57" t="str">
        <f t="shared" si="142"/>
        <v>0.164997532801523-0.000633280657885609i</v>
      </c>
      <c r="L533" s="57" t="str">
        <f t="shared" si="143"/>
        <v>0.00025-165.613496844921i</v>
      </c>
      <c r="M533" s="57" t="str">
        <f t="shared" si="144"/>
        <v>0.0045-58.0612352575201i</v>
      </c>
      <c r="N533" s="57">
        <f t="shared" si="145"/>
        <v>89.850603301854605</v>
      </c>
      <c r="O533" s="57">
        <f t="shared" si="146"/>
        <v>78.430125048553407</v>
      </c>
      <c r="P533" s="374">
        <f t="shared" si="147"/>
        <v>78.430125048553407</v>
      </c>
      <c r="Q533" s="374">
        <f t="shared" si="148"/>
        <v>-90.149396698145395</v>
      </c>
      <c r="R533" s="12">
        <f t="shared" si="149"/>
        <v>89.850603301854605</v>
      </c>
      <c r="S533" s="57">
        <f t="shared" si="150"/>
        <v>6.3896426194222254E-3</v>
      </c>
      <c r="T533" s="12">
        <f t="shared" si="133"/>
        <v>78.430125048553407</v>
      </c>
    </row>
    <row r="534" spans="1:20">
      <c r="A534" s="57">
        <f t="shared" si="134"/>
        <v>40.299868397255246</v>
      </c>
      <c r="B534" s="12">
        <f t="shared" si="151"/>
        <v>6.4139232613760306</v>
      </c>
      <c r="C534" s="57" t="str">
        <f t="shared" si="135"/>
        <v>-21.7632660248484-8314.90992772747i</v>
      </c>
      <c r="D534" s="57" t="str">
        <f t="shared" si="136"/>
        <v>3.47812499972969-2481.3977120202i</v>
      </c>
      <c r="E534" s="57" t="str">
        <f t="shared" si="137"/>
        <v>162.46940482907-0.0270289876952209i</v>
      </c>
      <c r="F534" s="57" t="str">
        <f t="shared" si="138"/>
        <v>2.90990990986637-23286.3896636457i</v>
      </c>
      <c r="G534" s="57" t="str">
        <f t="shared" si="139"/>
        <v>0.999999999985032-3.86878736607859E-06i</v>
      </c>
      <c r="H534" s="57" t="str">
        <f t="shared" si="140"/>
        <v>72.7274150905791+0.263322246305156i</v>
      </c>
      <c r="I534" s="57" t="str">
        <f t="shared" si="141"/>
        <v>17.8951499077668-4777.59813649762i</v>
      </c>
      <c r="K534" s="57" t="str">
        <f t="shared" si="142"/>
        <v>0.164997514015475-0.000635687050913511i</v>
      </c>
      <c r="L534" s="57" t="str">
        <f t="shared" si="143"/>
        <v>0.00025-164.986547962663i</v>
      </c>
      <c r="M534" s="57" t="str">
        <f t="shared" si="144"/>
        <v>0.0045-57.8414377939034i</v>
      </c>
      <c r="N534" s="57">
        <f t="shared" si="145"/>
        <v>89.850035604110133</v>
      </c>
      <c r="O534" s="57">
        <f t="shared" si="146"/>
        <v>78.397180732644614</v>
      </c>
      <c r="P534" s="374">
        <f t="shared" si="147"/>
        <v>78.397180732644614</v>
      </c>
      <c r="Q534" s="374">
        <f t="shared" si="148"/>
        <v>-90.149964395889867</v>
      </c>
      <c r="R534" s="12">
        <f t="shared" si="149"/>
        <v>89.850035604110133</v>
      </c>
      <c r="S534" s="57">
        <f t="shared" si="150"/>
        <v>6.4139232613760304E-3</v>
      </c>
      <c r="T534" s="12">
        <f t="shared" si="133"/>
        <v>78.397180732644614</v>
      </c>
    </row>
    <row r="535" spans="1:20">
      <c r="A535" s="57">
        <f t="shared" si="134"/>
        <v>40.453007897164817</v>
      </c>
      <c r="B535" s="12">
        <f t="shared" si="151"/>
        <v>6.4382961697692593</v>
      </c>
      <c r="C535" s="57" t="str">
        <f t="shared" si="135"/>
        <v>-21.7632631814609-8283.43219684692i</v>
      </c>
      <c r="D535" s="57" t="str">
        <f t="shared" si="136"/>
        <v>3.47812499972764-2472.00409668626i</v>
      </c>
      <c r="E535" s="57" t="str">
        <f t="shared" si="137"/>
        <v>162.469403822972-0.0271316934381064i</v>
      </c>
      <c r="F535" s="57" t="str">
        <f t="shared" si="138"/>
        <v>2.90990990986601-23198.2363655424i</v>
      </c>
      <c r="G535" s="57" t="str">
        <f t="shared" si="139"/>
        <v>0.999999999984919-3.88348875806925E-06i</v>
      </c>
      <c r="H535" s="57" t="str">
        <f t="shared" si="140"/>
        <v>72.7274161745972+0.264322872349425i</v>
      </c>
      <c r="I535" s="57" t="str">
        <f t="shared" si="141"/>
        <v>17.8951500154377-4759.51204549408i</v>
      </c>
      <c r="K535" s="57" t="str">
        <f t="shared" si="142"/>
        <v>0.164997495086387-0.000638102587394166i</v>
      </c>
      <c r="L535" s="57" t="str">
        <f t="shared" si="143"/>
        <v>0.00025-164.361972467287i</v>
      </c>
      <c r="M535" s="57" t="str">
        <f t="shared" si="144"/>
        <v>0.0045-57.622472398788i</v>
      </c>
      <c r="N535" s="57">
        <f t="shared" si="145"/>
        <v>89.849465749225317</v>
      </c>
      <c r="O535" s="57">
        <f t="shared" si="146"/>
        <v>78.364236413012591</v>
      </c>
      <c r="P535" s="374">
        <f t="shared" si="147"/>
        <v>78.364236413012591</v>
      </c>
      <c r="Q535" s="374">
        <f t="shared" si="148"/>
        <v>-90.150534250774683</v>
      </c>
      <c r="R535" s="12">
        <f t="shared" si="149"/>
        <v>89.849465749225317</v>
      </c>
      <c r="S535" s="57">
        <f t="shared" si="150"/>
        <v>6.438296169769259E-3</v>
      </c>
      <c r="T535" s="12">
        <f t="shared" si="133"/>
        <v>78.364236413012591</v>
      </c>
    </row>
    <row r="536" spans="1:20">
      <c r="A536" s="57">
        <f t="shared" si="134"/>
        <v>40.606729327174044</v>
      </c>
      <c r="B536" s="12">
        <f t="shared" si="151"/>
        <v>6.4627616952143825</v>
      </c>
      <c r="C536" s="57" t="str">
        <f t="shared" si="135"/>
        <v>-21.7632603164233-8252.0736259196i</v>
      </c>
      <c r="D536" s="57" t="str">
        <f t="shared" si="136"/>
        <v>3.47812499972557-2462.64604196117i</v>
      </c>
      <c r="E536" s="57" t="str">
        <f t="shared" si="137"/>
        <v>162.469402809212-0.0272347894123437i</v>
      </c>
      <c r="F536" s="57" t="str">
        <f t="shared" si="138"/>
        <v>2.90990990986569-23110.4167818574i</v>
      </c>
      <c r="G536" s="57" t="str">
        <f t="shared" si="139"/>
        <v>0.999999999984804-3.89824601534947E-06i</v>
      </c>
      <c r="H536" s="57" t="str">
        <f t="shared" si="140"/>
        <v>72.7274172668696+0.265327300789926i</v>
      </c>
      <c r="I536" s="57" t="str">
        <f t="shared" si="141"/>
        <v>17.8951501239287-4741.49442166921i</v>
      </c>
      <c r="K536" s="57" t="str">
        <f t="shared" si="142"/>
        <v>0.164997476013169-0.00064052730206308i</v>
      </c>
      <c r="L536" s="57" t="str">
        <f t="shared" si="143"/>
        <v>0.00025-163.739761374066i</v>
      </c>
      <c r="M536" s="57" t="str">
        <f t="shared" si="144"/>
        <v>0.0045-57.4043359222832i</v>
      </c>
      <c r="N536" s="57">
        <f t="shared" si="145"/>
        <v>89.848893729004331</v>
      </c>
      <c r="O536" s="57">
        <f t="shared" si="146"/>
        <v>78.331292089628874</v>
      </c>
      <c r="P536" s="374">
        <f t="shared" si="147"/>
        <v>78.331292089628874</v>
      </c>
      <c r="Q536" s="374">
        <f t="shared" si="148"/>
        <v>-90.151106270995669</v>
      </c>
      <c r="R536" s="12">
        <f t="shared" si="149"/>
        <v>89.848893729004331</v>
      </c>
      <c r="S536" s="57">
        <f t="shared" si="150"/>
        <v>6.4627616952143826E-3</v>
      </c>
      <c r="T536" s="12">
        <f t="shared" si="133"/>
        <v>78.331292089628874</v>
      </c>
    </row>
    <row r="537" spans="1:20">
      <c r="A537" s="57">
        <f t="shared" si="134"/>
        <v>40.761034898617304</v>
      </c>
      <c r="B537" s="12">
        <f t="shared" si="151"/>
        <v>6.4873201896561969</v>
      </c>
      <c r="C537" s="57" t="str">
        <f t="shared" si="135"/>
        <v>-21.763257429571-8220.83376384205i</v>
      </c>
      <c r="D537" s="57" t="str">
        <f t="shared" si="136"/>
        <v>3.47812499972349-2453.32341322616i</v>
      </c>
      <c r="E537" s="57" t="str">
        <f t="shared" si="137"/>
        <v>162.469401787734-0.0273382771002394i</v>
      </c>
      <c r="F537" s="57" t="str">
        <f t="shared" si="138"/>
        <v>2.90990990986536-23022.9296492765i</v>
      </c>
      <c r="G537" s="57" t="str">
        <f t="shared" si="139"/>
        <v>0.999999999984688-3.91305935020734E-06i</v>
      </c>
      <c r="H537" s="57" t="str">
        <f t="shared" si="140"/>
        <v>72.7274183674589+0.266335546075957i</v>
      </c>
      <c r="I537" s="57" t="str">
        <f t="shared" si="141"/>
        <v>17.8951502332456-4723.54500583341i</v>
      </c>
      <c r="K537" s="57" t="str">
        <f t="shared" si="142"/>
        <v>0.164997456794724-0.000642961229787634i</v>
      </c>
      <c r="L537" s="57" t="str">
        <f t="shared" si="143"/>
        <v>0.00025-163.119905732283i</v>
      </c>
      <c r="M537" s="57" t="str">
        <f t="shared" si="144"/>
        <v>0.0045-57.187025226423i</v>
      </c>
      <c r="N537" s="57">
        <f t="shared" si="145"/>
        <v>89.848319535220128</v>
      </c>
      <c r="O537" s="57">
        <f t="shared" si="146"/>
        <v>78.298347762465013</v>
      </c>
      <c r="P537" s="374">
        <f t="shared" si="147"/>
        <v>78.298347762465013</v>
      </c>
      <c r="Q537" s="374">
        <f t="shared" si="148"/>
        <v>-90.151680464779872</v>
      </c>
      <c r="R537" s="12">
        <f t="shared" si="149"/>
        <v>89.848319535220128</v>
      </c>
      <c r="S537" s="57">
        <f t="shared" si="150"/>
        <v>6.4873201896561965E-3</v>
      </c>
      <c r="T537" s="12">
        <f t="shared" si="133"/>
        <v>78.298347762465013</v>
      </c>
    </row>
    <row r="538" spans="1:20">
      <c r="A538" s="57">
        <f t="shared" si="134"/>
        <v>40.915926831232049</v>
      </c>
      <c r="B538" s="12">
        <f t="shared" si="151"/>
        <v>6.5119720063768902</v>
      </c>
      <c r="C538" s="57" t="str">
        <f t="shared" si="135"/>
        <v>-21.7632545207375-8189.71216121825i</v>
      </c>
      <c r="D538" s="57" t="str">
        <f t="shared" si="136"/>
        <v>3.47812499972137-2444.03607637209i</v>
      </c>
      <c r="E538" s="57" t="str">
        <f t="shared" si="137"/>
        <v>162.469400758478-0.0274421579897188i</v>
      </c>
      <c r="F538" s="57" t="str">
        <f t="shared" si="138"/>
        <v>2.90990990986501-22935.773709268i</v>
      </c>
      <c r="G538" s="57" t="str">
        <f t="shared" si="139"/>
        <v>0.999999999984571-3.92792897573768E-06i</v>
      </c>
      <c r="H538" s="57" t="str">
        <f t="shared" si="140"/>
        <v>72.727419476429+0.267347622711734i</v>
      </c>
      <c r="I538" s="57" t="str">
        <f t="shared" si="141"/>
        <v>17.8951503433951-4705.66353977836i</v>
      </c>
      <c r="K538" s="57" t="str">
        <f t="shared" si="142"/>
        <v>0.164997437429945-0.000645404405567592i</v>
      </c>
      <c r="L538" s="57" t="str">
        <f t="shared" si="143"/>
        <v>0.00025-162.502396625108i</v>
      </c>
      <c r="M538" s="57" t="str">
        <f t="shared" si="144"/>
        <v>0.0045-56.9705371851196i</v>
      </c>
      <c r="N538" s="57">
        <f t="shared" si="145"/>
        <v>89.84774315961451</v>
      </c>
      <c r="O538" s="57">
        <f t="shared" si="146"/>
        <v>78.265403431492075</v>
      </c>
      <c r="P538" s="374">
        <f t="shared" si="147"/>
        <v>78.265403431492075</v>
      </c>
      <c r="Q538" s="374">
        <f t="shared" si="148"/>
        <v>-90.15225684038549</v>
      </c>
      <c r="R538" s="12">
        <f t="shared" si="149"/>
        <v>89.84774315961451</v>
      </c>
      <c r="S538" s="57">
        <f t="shared" si="150"/>
        <v>6.5119720063768899E-3</v>
      </c>
      <c r="T538" s="12">
        <f t="shared" si="133"/>
        <v>78.265403431492075</v>
      </c>
    </row>
    <row r="539" spans="1:20">
      <c r="A539" s="57">
        <f t="shared" si="134"/>
        <v>41.071407353190729</v>
      </c>
      <c r="B539" s="12">
        <f t="shared" si="151"/>
        <v>6.5367175000011226</v>
      </c>
      <c r="C539" s="57" t="str">
        <f t="shared" si="135"/>
        <v>-21.7632515897558-8158.70837035361i</v>
      </c>
      <c r="D539" s="57" t="str">
        <f t="shared" si="136"/>
        <v>3.47812499971926-2434.7838977975i</v>
      </c>
      <c r="E539" s="57" t="str">
        <f t="shared" si="137"/>
        <v>162.469399721386-0.0275464335743558i</v>
      </c>
      <c r="F539" s="57" t="str">
        <f t="shared" si="138"/>
        <v>2.90990990986467-22848.9477080644i</v>
      </c>
      <c r="G539" s="57" t="str">
        <f t="shared" si="139"/>
        <v>0.999999999984454-3.94285510584501E-06i</v>
      </c>
      <c r="H539" s="57" t="str">
        <f t="shared" si="140"/>
        <v>72.7274205938432+0.268363545256586i</v>
      </c>
      <c r="I539" s="57" t="str">
        <f t="shared" si="141"/>
        <v>17.8951504543832-4687.84976627313i</v>
      </c>
      <c r="K539" s="57" t="str">
        <f t="shared" si="142"/>
        <v>0.164997417917719-0.000647856864535617i</v>
      </c>
      <c r="L539" s="57" t="str">
        <f t="shared" si="143"/>
        <v>0.00025-161.887225169464i</v>
      </c>
      <c r="M539" s="57" t="str">
        <f t="shared" si="144"/>
        <v>0.0045-56.7548686841198i</v>
      </c>
      <c r="N539" s="57">
        <f t="shared" si="145"/>
        <v>89.847164593897858</v>
      </c>
      <c r="O539" s="57">
        <f t="shared" si="146"/>
        <v>78.232459096681197</v>
      </c>
      <c r="P539" s="374">
        <f t="shared" si="147"/>
        <v>78.232459096681197</v>
      </c>
      <c r="Q539" s="374">
        <f t="shared" si="148"/>
        <v>-90.152835406102142</v>
      </c>
      <c r="R539" s="12">
        <f t="shared" si="149"/>
        <v>89.847164593897858</v>
      </c>
      <c r="S539" s="57">
        <f t="shared" si="150"/>
        <v>6.536717500001123E-3</v>
      </c>
      <c r="T539" s="12">
        <f t="shared" si="133"/>
        <v>78.232459096681197</v>
      </c>
    </row>
    <row r="540" spans="1:20">
      <c r="A540" s="57">
        <f t="shared" si="134"/>
        <v>41.22747870113286</v>
      </c>
      <c r="B540" s="12">
        <f t="shared" si="151"/>
        <v>6.5615570265011272</v>
      </c>
      <c r="C540" s="57" t="str">
        <f t="shared" si="135"/>
        <v>-21.7632486364571-8127.82194524806i</v>
      </c>
      <c r="D540" s="57" t="str">
        <f t="shared" si="136"/>
        <v>3.47812499971711-2425.56674440669i</v>
      </c>
      <c r="E540" s="57" t="str">
        <f t="shared" si="137"/>
        <v>162.469398676396-0.0276511053533992i</v>
      </c>
      <c r="F540" s="57" t="str">
        <f t="shared" si="138"/>
        <v>2.90990990986434-22762.4503966444i</v>
      </c>
      <c r="G540" s="57" t="str">
        <f t="shared" si="139"/>
        <v>0.999999999984335-3.95783795524675E-06i</v>
      </c>
      <c r="H540" s="57" t="str">
        <f t="shared" si="140"/>
        <v>72.727421719766+0.269383328325174i</v>
      </c>
      <c r="I540" s="57" t="str">
        <f t="shared" si="141"/>
        <v>17.8951505662165-4670.1034290606i</v>
      </c>
      <c r="K540" s="57" t="str">
        <f t="shared" si="142"/>
        <v>0.164997398256923-0.000650318641957754i</v>
      </c>
      <c r="L540" s="57" t="str">
        <f t="shared" si="143"/>
        <v>0.00025-161.274382515904i</v>
      </c>
      <c r="M540" s="57" t="str">
        <f t="shared" si="144"/>
        <v>0.0045-56.5400166209601i</v>
      </c>
      <c r="N540" s="57">
        <f t="shared" si="145"/>
        <v>89.846583829749108</v>
      </c>
      <c r="O540" s="57">
        <f t="shared" si="146"/>
        <v>78.199514758003005</v>
      </c>
      <c r="P540" s="374">
        <f t="shared" si="147"/>
        <v>78.199514758003005</v>
      </c>
      <c r="Q540" s="374">
        <f t="shared" si="148"/>
        <v>-90.153416170250892</v>
      </c>
      <c r="R540" s="12">
        <f t="shared" si="149"/>
        <v>89.846583829749108</v>
      </c>
      <c r="S540" s="57">
        <f t="shared" si="150"/>
        <v>6.5615570265011268E-3</v>
      </c>
      <c r="T540" s="12">
        <f t="shared" si="133"/>
        <v>78.199514758003005</v>
      </c>
    </row>
    <row r="541" spans="1:20">
      <c r="A541" s="57">
        <f t="shared" si="134"/>
        <v>41.384143120197166</v>
      </c>
      <c r="B541" s="12">
        <f t="shared" si="151"/>
        <v>6.5864909432018317</v>
      </c>
      <c r="C541" s="57" t="str">
        <f t="shared" si="135"/>
        <v>-21.7632456606717-8097.0524415902i</v>
      </c>
      <c r="D541" s="57" t="str">
        <f t="shared" si="136"/>
        <v>3.47812499971495-2416.38448360783i</v>
      </c>
      <c r="E541" s="57" t="str">
        <f t="shared" si="137"/>
        <v>162.469397623451-0.0277561748317803i</v>
      </c>
      <c r="F541" s="57" t="str">
        <f t="shared" si="138"/>
        <v>2.90990990986397-22676.2805307154i</v>
      </c>
      <c r="G541" s="57" t="str">
        <f t="shared" si="139"/>
        <v>0.999999999984216-3.97287773947622E-06i</v>
      </c>
      <c r="H541" s="57" t="str">
        <f t="shared" si="140"/>
        <v>72.7274228542619+0.270406986587691i</v>
      </c>
      <c r="I541" s="57" t="str">
        <f t="shared" si="141"/>
        <v>17.8951506789013-4652.42427285377i</v>
      </c>
      <c r="K541" s="57" t="str">
        <f t="shared" si="142"/>
        <v>0.164997378446426-0.000652789773233941i</v>
      </c>
      <c r="L541" s="57" t="str">
        <f t="shared" si="143"/>
        <v>0.00025-160.663859848479i</v>
      </c>
      <c r="M541" s="57" t="str">
        <f t="shared" si="144"/>
        <v>0.0045-56.3259779049214i</v>
      </c>
      <c r="N541" s="57">
        <f t="shared" si="145"/>
        <v>89.846000858815486</v>
      </c>
      <c r="O541" s="57">
        <f t="shared" si="146"/>
        <v>78.166570415428282</v>
      </c>
      <c r="P541" s="374">
        <f t="shared" si="147"/>
        <v>78.166570415428282</v>
      </c>
      <c r="Q541" s="374">
        <f t="shared" si="148"/>
        <v>-90.153999141184514</v>
      </c>
      <c r="R541" s="12">
        <f t="shared" si="149"/>
        <v>89.846000858815486</v>
      </c>
      <c r="S541" s="57">
        <f t="shared" si="150"/>
        <v>6.5864909432018313E-3</v>
      </c>
      <c r="T541" s="12">
        <f t="shared" si="133"/>
        <v>78.166570415428282</v>
      </c>
    </row>
    <row r="542" spans="1:20">
      <c r="A542" s="57">
        <f t="shared" si="134"/>
        <v>41.541402864053914</v>
      </c>
      <c r="B542" s="12">
        <f t="shared" si="151"/>
        <v>6.6115196087859989</v>
      </c>
      <c r="C542" s="57" t="str">
        <f t="shared" si="135"/>
        <v>-21.7632426622277-8066.39941675022i</v>
      </c>
      <c r="D542" s="57" t="str">
        <f t="shared" si="136"/>
        <v>3.4781249997128-2407.23698331101i</v>
      </c>
      <c r="E542" s="57" t="str">
        <f t="shared" si="137"/>
        <v>162.469396562487-0.027861643520141i</v>
      </c>
      <c r="F542" s="57" t="str">
        <f t="shared" si="138"/>
        <v>2.90990990986364-22590.4368706948i</v>
      </c>
      <c r="G542" s="57" t="str">
        <f t="shared" si="139"/>
        <v>0.999999999984096-3.98797467488576E-06i</v>
      </c>
      <c r="H542" s="57" t="str">
        <f t="shared" si="140"/>
        <v>72.7274239973965+0.271434534770086i</v>
      </c>
      <c r="I542" s="57" t="str">
        <f t="shared" si="141"/>
        <v>17.8951507924441-4634.81204333205i</v>
      </c>
      <c r="K542" s="57" t="str">
        <f t="shared" si="142"/>
        <v>0.164997358485088-0.000655270293898525i</v>
      </c>
      <c r="L542" s="57" t="str">
        <f t="shared" si="143"/>
        <v>0.00025-160.055648384618i</v>
      </c>
      <c r="M542" s="57" t="str">
        <f t="shared" si="144"/>
        <v>0.0045-56.112749456985i</v>
      </c>
      <c r="N542" s="57">
        <f t="shared" si="145"/>
        <v>89.845415672712662</v>
      </c>
      <c r="O542" s="57">
        <f t="shared" si="146"/>
        <v>78.133626068927143</v>
      </c>
      <c r="P542" s="374">
        <f t="shared" si="147"/>
        <v>78.133626068927143</v>
      </c>
      <c r="Q542" s="374">
        <f t="shared" si="148"/>
        <v>-90.154584327287338</v>
      </c>
      <c r="R542" s="12">
        <f t="shared" si="149"/>
        <v>89.845415672712662</v>
      </c>
      <c r="S542" s="57">
        <f t="shared" si="150"/>
        <v>6.6115196087859988E-3</v>
      </c>
      <c r="T542" s="12">
        <f t="shared" si="133"/>
        <v>78.133626068927143</v>
      </c>
    </row>
    <row r="543" spans="1:20">
      <c r="A543" s="57">
        <f t="shared" si="134"/>
        <v>41.699260194937317</v>
      </c>
      <c r="B543" s="12">
        <f t="shared" si="151"/>
        <v>6.6366433832993854</v>
      </c>
      <c r="C543" s="57" t="str">
        <f t="shared" si="135"/>
        <v>-21.7632396409531-8035.86242977412i</v>
      </c>
      <c r="D543" s="57" t="str">
        <f t="shared" si="136"/>
        <v>3.47812499971061-2398.12411192635i</v>
      </c>
      <c r="E543" s="57" t="str">
        <f t="shared" si="137"/>
        <v>162.469395493445-0.0279675129348689i</v>
      </c>
      <c r="F543" s="57" t="str">
        <f t="shared" si="138"/>
        <v>2.90990990986328-22504.9181816928i</v>
      </c>
      <c r="G543" s="57" t="str">
        <f t="shared" si="139"/>
        <v>0.999999999983975-4.00312897864983E-06i</v>
      </c>
      <c r="H543" s="57" t="str">
        <f t="shared" si="140"/>
        <v>72.7274251492352+0.272465987654264i</v>
      </c>
      <c r="I543" s="57" t="str">
        <f t="shared" si="141"/>
        <v>17.8951509068515-4617.26648713759i</v>
      </c>
      <c r="K543" s="57" t="str">
        <f t="shared" si="142"/>
        <v>0.164997338371761-0.000657760239620763i</v>
      </c>
      <c r="L543" s="57" t="str">
        <f t="shared" si="143"/>
        <v>0.00025-159.449739374993i</v>
      </c>
      <c r="M543" s="57" t="str">
        <f t="shared" si="144"/>
        <v>0.0045-55.9003282097877i</v>
      </c>
      <c r="N543" s="57">
        <f t="shared" si="145"/>
        <v>89.844828263024326</v>
      </c>
      <c r="O543" s="57">
        <f t="shared" si="146"/>
        <v>78.100681718469772</v>
      </c>
      <c r="P543" s="374">
        <f t="shared" si="147"/>
        <v>78.100681718469772</v>
      </c>
      <c r="Q543" s="374">
        <f t="shared" si="148"/>
        <v>-90.155171736975674</v>
      </c>
      <c r="R543" s="12">
        <f t="shared" si="149"/>
        <v>89.844828263024326</v>
      </c>
      <c r="S543" s="57">
        <f t="shared" si="150"/>
        <v>6.6366433832993855E-3</v>
      </c>
      <c r="T543" s="12">
        <f t="shared" si="133"/>
        <v>78.100681718469772</v>
      </c>
    </row>
    <row r="544" spans="1:20">
      <c r="A544" s="57">
        <f t="shared" si="134"/>
        <v>41.857717383678079</v>
      </c>
      <c r="B544" s="12">
        <f t="shared" si="151"/>
        <v>6.661862628155923</v>
      </c>
      <c r="C544" s="57" t="str">
        <f t="shared" si="135"/>
        <v>-21.7632365966744-8005.44104137709i</v>
      </c>
      <c r="D544" s="57" t="str">
        <f t="shared" si="136"/>
        <v>3.47812499970839-2389.04573836215i</v>
      </c>
      <c r="E544" s="57" t="str">
        <f t="shared" si="137"/>
        <v>162.469394416264-0.028073784598095i</v>
      </c>
      <c r="F544" s="57" t="str">
        <f t="shared" si="138"/>
        <v>2.90990990986292-22419.7232334942i</v>
      </c>
      <c r="G544" s="57" t="str">
        <f t="shared" si="139"/>
        <v>0.999999999983853-4.01834086876822E-06i</v>
      </c>
      <c r="H544" s="57" t="str">
        <f t="shared" si="140"/>
        <v>72.7274263098451+0.273501360078311i</v>
      </c>
      <c r="I544" s="57" t="str">
        <f t="shared" si="141"/>
        <v>17.8951510221302-4599.78735187169i</v>
      </c>
      <c r="K544" s="57" t="str">
        <f t="shared" si="142"/>
        <v>0.164997318105286-0.000660259646205339i</v>
      </c>
      <c r="L544" s="57" t="str">
        <f t="shared" si="143"/>
        <v>0.00025-158.8461241034i</v>
      </c>
      <c r="M544" s="57" t="str">
        <f t="shared" si="144"/>
        <v>0.0045-55.6887111075789i</v>
      </c>
      <c r="N544" s="57">
        <f t="shared" si="145"/>
        <v>89.844238621302239</v>
      </c>
      <c r="O544" s="57">
        <f t="shared" si="146"/>
        <v>78.067737364026016</v>
      </c>
      <c r="P544" s="374">
        <f t="shared" si="147"/>
        <v>78.067737364026016</v>
      </c>
      <c r="Q544" s="374">
        <f t="shared" si="148"/>
        <v>-90.155761378697761</v>
      </c>
      <c r="R544" s="12">
        <f t="shared" si="149"/>
        <v>89.844238621302239</v>
      </c>
      <c r="S544" s="57">
        <f t="shared" si="150"/>
        <v>6.6618626281559233E-3</v>
      </c>
      <c r="T544" s="12">
        <f t="shared" si="133"/>
        <v>78.067737364026016</v>
      </c>
    </row>
    <row r="545" spans="1:20">
      <c r="A545" s="57">
        <f t="shared" si="134"/>
        <v>42.016776709736057</v>
      </c>
      <c r="B545" s="12">
        <f t="shared" si="151"/>
        <v>6.6871777061429158</v>
      </c>
      <c r="C545" s="57" t="str">
        <f t="shared" si="135"/>
        <v>-21.7632335292159-7975.13481393729i</v>
      </c>
      <c r="D545" s="57" t="str">
        <f t="shared" si="136"/>
        <v>3.47812499970617-2380.00173202296i</v>
      </c>
      <c r="E545" s="57" t="str">
        <f t="shared" si="137"/>
        <v>162.46939333088-0.0281804600377314i</v>
      </c>
      <c r="F545" s="57" t="str">
        <f t="shared" si="138"/>
        <v>2.90990990986256-22334.8508005411i</v>
      </c>
      <c r="G545" s="57" t="str">
        <f t="shared" si="139"/>
        <v>0.99999999998373-4.03361056406903E-06i</v>
      </c>
      <c r="H545" s="57" t="str">
        <f t="shared" si="140"/>
        <v>72.7274274792917+0.274540666936686i</v>
      </c>
      <c r="I545" s="57" t="str">
        <f t="shared" si="141"/>
        <v>17.8951511382864-4582.37438609106i</v>
      </c>
      <c r="K545" s="57" t="str">
        <f t="shared" si="142"/>
        <v>0.1649972976845-0.000662768549592872i</v>
      </c>
      <c r="L545" s="57" t="str">
        <f t="shared" si="143"/>
        <v>0.00025-158.244793886631i</v>
      </c>
      <c r="M545" s="57" t="str">
        <f t="shared" si="144"/>
        <v>0.0045-55.4778951061753i</v>
      </c>
      <c r="N545" s="57">
        <f t="shared" si="145"/>
        <v>89.843646739066102</v>
      </c>
      <c r="O545" s="57">
        <f t="shared" si="146"/>
        <v>78.034793005565589</v>
      </c>
      <c r="P545" s="374">
        <f t="shared" si="147"/>
        <v>78.034793005565589</v>
      </c>
      <c r="Q545" s="374">
        <f t="shared" si="148"/>
        <v>-90.156353260933898</v>
      </c>
      <c r="R545" s="12">
        <f t="shared" si="149"/>
        <v>89.843646739066102</v>
      </c>
      <c r="S545" s="57">
        <f t="shared" si="150"/>
        <v>6.6871777061429157E-3</v>
      </c>
      <c r="T545" s="12">
        <f t="shared" si="133"/>
        <v>78.034793005565589</v>
      </c>
    </row>
    <row r="546" spans="1:20">
      <c r="A546" s="57">
        <f t="shared" si="134"/>
        <v>42.176440461233057</v>
      </c>
      <c r="B546" s="12">
        <f t="shared" si="151"/>
        <v>6.7125889814262587</v>
      </c>
      <c r="C546" s="57" t="str">
        <f t="shared" si="135"/>
        <v>-21.7632304384012-7944.94331148944i</v>
      </c>
      <c r="D546" s="57" t="str">
        <f t="shared" si="136"/>
        <v>3.47812499970394-2370.99196280771i</v>
      </c>
      <c r="E546" s="57" t="str">
        <f t="shared" si="137"/>
        <v>162.469392237233-0.0282875407874864i</v>
      </c>
      <c r="F546" s="57" t="str">
        <f t="shared" si="138"/>
        <v>2.9099099098622-22250.2996619152i</v>
      </c>
      <c r="G546" s="57" t="str">
        <f t="shared" si="139"/>
        <v>0.999999999983606-4.04893828421199E-06i</v>
      </c>
      <c r="H546" s="57" t="str">
        <f t="shared" si="140"/>
        <v>72.7274286576435+0.275583923180466i</v>
      </c>
      <c r="I546" s="57" t="str">
        <f t="shared" si="141"/>
        <v>17.8951512553272-4565.02733930443i</v>
      </c>
      <c r="K546" s="57" t="str">
        <f t="shared" si="142"/>
        <v>0.164997277108225-0.000665286985860428i</v>
      </c>
      <c r="L546" s="57" t="str">
        <f t="shared" si="143"/>
        <v>0.00025-157.645740074348i</v>
      </c>
      <c r="M546" s="57" t="str">
        <f t="shared" si="144"/>
        <v>0.0045-55.2678771729183i</v>
      </c>
      <c r="N546" s="57">
        <f t="shared" si="145"/>
        <v>89.843052607803358</v>
      </c>
      <c r="O546" s="57">
        <f t="shared" si="146"/>
        <v>78.001848643057883</v>
      </c>
      <c r="P546" s="374">
        <f t="shared" si="147"/>
        <v>78.001848643057883</v>
      </c>
      <c r="Q546" s="374">
        <f t="shared" si="148"/>
        <v>-90.156947392196642</v>
      </c>
      <c r="R546" s="12">
        <f t="shared" si="149"/>
        <v>89.843052607803358</v>
      </c>
      <c r="S546" s="57">
        <f t="shared" si="150"/>
        <v>6.7125889814262591E-3</v>
      </c>
      <c r="T546" s="12">
        <f t="shared" si="133"/>
        <v>78.001848643057883</v>
      </c>
    </row>
    <row r="547" spans="1:20">
      <c r="A547" s="57">
        <f t="shared" si="134"/>
        <v>42.336710934985739</v>
      </c>
      <c r="B547" s="12">
        <f t="shared" si="151"/>
        <v>6.738096819555679</v>
      </c>
      <c r="C547" s="57" t="str">
        <f t="shared" si="135"/>
        <v>-21.7632273240526-7914.86609971864i</v>
      </c>
      <c r="D547" s="57" t="str">
        <f t="shared" si="136"/>
        <v>3.47812499970169-2362.01630110785i</v>
      </c>
      <c r="E547" s="57" t="str">
        <f t="shared" si="137"/>
        <v>162.469391135258-0.0283950283868947i</v>
      </c>
      <c r="F547" s="57" t="str">
        <f t="shared" si="138"/>
        <v>2.90990990986184-22166.06860132i</v>
      </c>
      <c r="G547" s="57" t="str">
        <f t="shared" si="139"/>
        <v>0.999999999983481-4.06432424969149E-06i</v>
      </c>
      <c r="H547" s="57" t="str">
        <f t="shared" si="140"/>
        <v>72.7274298449677+0.276631143817533i</v>
      </c>
      <c r="I547" s="57" t="str">
        <f t="shared" si="141"/>
        <v>17.8951513732593-4547.74596196868i</v>
      </c>
      <c r="K547" s="57" t="str">
        <f t="shared" si="142"/>
        <v>0.164997256375279-0.000667814991222052i</v>
      </c>
      <c r="L547" s="57" t="str">
        <f t="shared" si="143"/>
        <v>0.00025-157.048954048962i</v>
      </c>
      <c r="M547" s="57" t="str">
        <f t="shared" si="144"/>
        <v>0.0045-55.0586542866291i</v>
      </c>
      <c r="N547" s="57">
        <f t="shared" si="145"/>
        <v>89.842456218969204</v>
      </c>
      <c r="O547" s="57">
        <f t="shared" si="146"/>
        <v>77.96890427647206</v>
      </c>
      <c r="P547" s="374">
        <f t="shared" si="147"/>
        <v>77.96890427647206</v>
      </c>
      <c r="Q547" s="374">
        <f t="shared" si="148"/>
        <v>-90.157543781030796</v>
      </c>
      <c r="R547" s="12">
        <f t="shared" si="149"/>
        <v>89.842456218969204</v>
      </c>
      <c r="S547" s="57">
        <f t="shared" si="150"/>
        <v>6.7380968195556792E-3</v>
      </c>
      <c r="T547" s="12">
        <f t="shared" si="133"/>
        <v>77.96890427647206</v>
      </c>
    </row>
    <row r="548" spans="1:20">
      <c r="A548" s="57">
        <f t="shared" si="134"/>
        <v>42.497590436538694</v>
      </c>
      <c r="B548" s="12">
        <f t="shared" si="151"/>
        <v>6.7637015874699911</v>
      </c>
      <c r="C548" s="57" t="str">
        <f t="shared" si="135"/>
        <v>-21.763224185991-7884.90274595413i</v>
      </c>
      <c r="D548" s="57" t="str">
        <f t="shared" si="136"/>
        <v>3.4781249996994-2353.07461780546i</v>
      </c>
      <c r="E548" s="57" t="str">
        <f t="shared" si="137"/>
        <v>162.469390024893-0.0285029243813286i</v>
      </c>
      <c r="F548" s="57" t="str">
        <f t="shared" si="138"/>
        <v>2.90990990986147-22082.1564070632i</v>
      </c>
      <c r="G548" s="57" t="str">
        <f t="shared" si="139"/>
        <v>0.999999999983356-0.0000040797686818398i</v>
      </c>
      <c r="H548" s="57" t="str">
        <f t="shared" si="140"/>
        <v>72.7274310413325+0.277682343912805i</v>
      </c>
      <c r="I548" s="57" t="str">
        <f t="shared" si="141"/>
        <v>17.8951514920892-4530.53000548535i</v>
      </c>
      <c r="K548" s="57" t="str">
        <f t="shared" si="142"/>
        <v>0.164997235484469-0.000670352602029273i</v>
      </c>
      <c r="L548" s="57" t="str">
        <f t="shared" si="143"/>
        <v>0.00025-156.454427225505i</v>
      </c>
      <c r="M548" s="57" t="str">
        <f t="shared" si="144"/>
        <v>0.0045-54.8502234375664i</v>
      </c>
      <c r="N548" s="57">
        <f t="shared" si="145"/>
        <v>89.841857563986238</v>
      </c>
      <c r="O548" s="57">
        <f t="shared" si="146"/>
        <v>77.935959905777111</v>
      </c>
      <c r="P548" s="374">
        <f t="shared" si="147"/>
        <v>77.935959905777111</v>
      </c>
      <c r="Q548" s="374">
        <f t="shared" si="148"/>
        <v>-90.158142436013762</v>
      </c>
      <c r="R548" s="12">
        <f t="shared" si="149"/>
        <v>89.841857563986238</v>
      </c>
      <c r="S548" s="57">
        <f t="shared" si="150"/>
        <v>6.7637015874699915E-3</v>
      </c>
      <c r="T548" s="12">
        <f t="shared" si="133"/>
        <v>77.935959905777111</v>
      </c>
    </row>
    <row r="549" spans="1:20">
      <c r="A549" s="57">
        <f t="shared" si="134"/>
        <v>42.65908128019754</v>
      </c>
      <c r="B549" s="12">
        <f t="shared" si="151"/>
        <v>6.7894036535023776</v>
      </c>
      <c r="C549" s="57" t="str">
        <f t="shared" si="135"/>
        <v>-21.7632210240357-7855.05281916292i</v>
      </c>
      <c r="D549" s="57" t="str">
        <f t="shared" si="136"/>
        <v>3.47812499969712-2344.16678427143i</v>
      </c>
      <c r="E549" s="57" t="str">
        <f t="shared" si="137"/>
        <v>162.469388906073-0.0286112303220325i</v>
      </c>
      <c r="F549" s="57" t="str">
        <f t="shared" si="138"/>
        <v>2.9099099098611-21998.5618720398i</v>
      </c>
      <c r="G549" s="57" t="str">
        <f t="shared" si="139"/>
        <v>0.999999999983229-4.09527180283028E-06i</v>
      </c>
      <c r="H549" s="57" t="str">
        <f t="shared" si="140"/>
        <v>72.7274322468072+0.278737538588453i</v>
      </c>
      <c r="I549" s="57" t="str">
        <f t="shared" si="141"/>
        <v>17.8951516118241-4513.37922219716i</v>
      </c>
      <c r="K549" s="57" t="str">
        <f t="shared" si="142"/>
        <v>0.164997214434592-0.000672899854771629i</v>
      </c>
      <c r="L549" s="57" t="str">
        <f t="shared" si="143"/>
        <v>0.00025-155.862151051509i</v>
      </c>
      <c r="M549" s="57" t="str">
        <f t="shared" si="144"/>
        <v>0.0045-54.6425816273824i</v>
      </c>
      <c r="N549" s="57">
        <f t="shared" si="145"/>
        <v>89.841256634244658</v>
      </c>
      <c r="O549" s="57">
        <f t="shared" si="146"/>
        <v>77.903015530941644</v>
      </c>
      <c r="P549" s="374">
        <f t="shared" si="147"/>
        <v>77.903015530941644</v>
      </c>
      <c r="Q549" s="374">
        <f t="shared" si="148"/>
        <v>-90.158743365755342</v>
      </c>
      <c r="R549" s="12">
        <f t="shared" si="149"/>
        <v>89.841256634244658</v>
      </c>
      <c r="S549" s="57">
        <f t="shared" si="150"/>
        <v>6.7894036535023775E-3</v>
      </c>
      <c r="T549" s="12">
        <f t="shared" si="133"/>
        <v>77.903015530941644</v>
      </c>
    </row>
    <row r="550" spans="1:20">
      <c r="A550" s="57">
        <f t="shared" si="134"/>
        <v>42.821185789062291</v>
      </c>
      <c r="B550" s="12">
        <f t="shared" si="151"/>
        <v>6.8152033873856865</v>
      </c>
      <c r="C550" s="57" t="str">
        <f t="shared" si="135"/>
        <v>-21.7632178380046-7825.31588994384i</v>
      </c>
      <c r="D550" s="57" t="str">
        <f t="shared" si="136"/>
        <v>3.47812499969482-2335.29267236359i</v>
      </c>
      <c r="E550" s="57" t="str">
        <f t="shared" si="137"/>
        <v>162.469387778734-0.0287199477661249i</v>
      </c>
      <c r="F550" s="57" t="str">
        <f t="shared" si="138"/>
        <v>2.90990990986074-21915.2837937144i</v>
      </c>
      <c r="G550" s="57" t="str">
        <f t="shared" si="139"/>
        <v>0.999999999983101-4.11083383568051E-06i</v>
      </c>
      <c r="H550" s="57" t="str">
        <f t="shared" si="140"/>
        <v>72.7274334614612+0.279796743024109i</v>
      </c>
      <c r="I550" s="57" t="str">
        <f t="shared" si="141"/>
        <v>17.8951517324707-4496.29336538436i</v>
      </c>
      <c r="K550" s="57" t="str">
        <f t="shared" si="142"/>
        <v>0.164997193224437-0.000675456786077189i</v>
      </c>
      <c r="L550" s="57" t="str">
        <f t="shared" si="143"/>
        <v>0.00025-155.272117006883i</v>
      </c>
      <c r="M550" s="57" t="str">
        <f t="shared" si="144"/>
        <v>0.0045-54.4357258690799i</v>
      </c>
      <c r="N550" s="57">
        <f t="shared" si="145"/>
        <v>89.840653421101806</v>
      </c>
      <c r="O550" s="57">
        <f t="shared" si="146"/>
        <v>77.870071151934198</v>
      </c>
      <c r="P550" s="374">
        <f t="shared" si="147"/>
        <v>77.870071151934198</v>
      </c>
      <c r="Q550" s="374">
        <f t="shared" si="148"/>
        <v>-90.159346578898194</v>
      </c>
      <c r="R550" s="12">
        <f t="shared" si="149"/>
        <v>89.840653421101806</v>
      </c>
      <c r="S550" s="57">
        <f t="shared" si="150"/>
        <v>6.8152033873856866E-3</v>
      </c>
      <c r="T550" s="12">
        <f t="shared" si="133"/>
        <v>77.870071151934198</v>
      </c>
    </row>
    <row r="551" spans="1:20">
      <c r="A551" s="57">
        <f t="shared" si="134"/>
        <v>42.983906295060727</v>
      </c>
      <c r="B551" s="12">
        <f t="shared" si="151"/>
        <v>6.8411011602577521</v>
      </c>
      <c r="C551" s="57" t="str">
        <f t="shared" si="135"/>
        <v>-21.7632146277145-7795.69153052125i</v>
      </c>
      <c r="D551" s="57" t="str">
        <f t="shared" si="136"/>
        <v>3.47812499969251-2326.45215442485i</v>
      </c>
      <c r="E551" s="57" t="str">
        <f t="shared" si="137"/>
        <v>162.469386642812-0.0288290782766418i</v>
      </c>
      <c r="F551" s="57" t="str">
        <f t="shared" si="138"/>
        <v>2.90990990986036-21832.3209741039i</v>
      </c>
      <c r="G551" s="57" t="str">
        <f t="shared" si="139"/>
        <v>0.999999999982972-4.12645500425557E-06i</v>
      </c>
      <c r="H551" s="57" t="str">
        <f t="shared" si="140"/>
        <v>72.7274346853638+0.280859972457092i</v>
      </c>
      <c r="I551" s="57" t="str">
        <f t="shared" si="141"/>
        <v>17.8951518540358-4479.27218926112i</v>
      </c>
      <c r="K551" s="57" t="str">
        <f t="shared" si="142"/>
        <v>0.164997171852785-0.000678023432713088i</v>
      </c>
      <c r="L551" s="57" t="str">
        <f t="shared" si="143"/>
        <v>0.00025-154.684316603789i</v>
      </c>
      <c r="M551" s="57" t="str">
        <f t="shared" si="144"/>
        <v>0.0045-54.2296531869695i</v>
      </c>
      <c r="N551" s="57">
        <f t="shared" si="145"/>
        <v>89.840047915882295</v>
      </c>
      <c r="O551" s="57">
        <f t="shared" si="146"/>
        <v>77.837126768723067</v>
      </c>
      <c r="P551" s="374">
        <f t="shared" si="147"/>
        <v>77.837126768723067</v>
      </c>
      <c r="Q551" s="374">
        <f t="shared" si="148"/>
        <v>-90.159952084117705</v>
      </c>
      <c r="R551" s="12">
        <f t="shared" si="149"/>
        <v>89.840047915882295</v>
      </c>
      <c r="S551" s="57">
        <f t="shared" si="150"/>
        <v>6.841101160257752E-3</v>
      </c>
      <c r="T551" s="12">
        <f t="shared" si="133"/>
        <v>77.837126768723067</v>
      </c>
    </row>
    <row r="552" spans="1:20">
      <c r="A552" s="57">
        <f t="shared" si="134"/>
        <v>43.147245138981958</v>
      </c>
      <c r="B552" s="12">
        <f t="shared" si="151"/>
        <v>6.8670973446667318</v>
      </c>
      <c r="C552" s="57" t="str">
        <f t="shared" si="135"/>
        <v>-21.7632113929815-7766.17931473873i</v>
      </c>
      <c r="D552" s="57" t="str">
        <f t="shared" si="136"/>
        <v>3.47812499969015-2317.6451032814i</v>
      </c>
      <c r="E552" s="57" t="str">
        <f t="shared" si="137"/>
        <v>162.469385498241-0.0289386234225596i</v>
      </c>
      <c r="F552" s="57" t="str">
        <f t="shared" si="138"/>
        <v>2.90990990985998-21749.6722197602i</v>
      </c>
      <c r="G552" s="57" t="str">
        <f t="shared" si="139"/>
        <v>0.999999999982843-0.0000041421355332712i</v>
      </c>
      <c r="H552" s="57" t="str">
        <f t="shared" si="140"/>
        <v>72.7274359185859+0.281927242182629i</v>
      </c>
      <c r="I552" s="57" t="str">
        <f t="shared" si="141"/>
        <v>17.8951519765268-4462.31544897212i</v>
      </c>
      <c r="K552" s="57" t="str">
        <f t="shared" si="142"/>
        <v>0.164997150318405-0.000680599831586039i</v>
      </c>
      <c r="L552" s="57" t="str">
        <f t="shared" si="143"/>
        <v>0.00025-154.09874138652i</v>
      </c>
      <c r="M552" s="57" t="str">
        <f t="shared" si="144"/>
        <v>0.0045-54.024360616626i</v>
      </c>
      <c r="N552" s="57">
        <f t="shared" si="145"/>
        <v>89.839440109877742</v>
      </c>
      <c r="O552" s="57">
        <f t="shared" si="146"/>
        <v>77.804182381276149</v>
      </c>
      <c r="P552" s="374">
        <f t="shared" si="147"/>
        <v>77.804182381276149</v>
      </c>
      <c r="Q552" s="374">
        <f t="shared" si="148"/>
        <v>-90.160559890122258</v>
      </c>
      <c r="R552" s="12">
        <f t="shared" si="149"/>
        <v>89.839440109877742</v>
      </c>
      <c r="S552" s="57">
        <f t="shared" si="150"/>
        <v>6.8670973446667317E-3</v>
      </c>
      <c r="T552" s="12">
        <f t="shared" si="133"/>
        <v>77.804182381276149</v>
      </c>
    </row>
    <row r="553" spans="1:20">
      <c r="A553" s="57">
        <f t="shared" si="134"/>
        <v>43.311204670510094</v>
      </c>
      <c r="B553" s="12">
        <f t="shared" si="151"/>
        <v>6.8931923145764653</v>
      </c>
      <c r="C553" s="57" t="str">
        <f t="shared" si="135"/>
        <v>-21.7632081336181-7736.77881805321i</v>
      </c>
      <c r="D553" s="57" t="str">
        <f t="shared" si="136"/>
        <v>3.47812499968779-2308.87139224086i</v>
      </c>
      <c r="E553" s="57" t="str">
        <f t="shared" si="137"/>
        <v>162.469384344955-0.0290485847787862i</v>
      </c>
      <c r="F553" s="57" t="str">
        <f t="shared" si="138"/>
        <v>2.90990990985962-21667.3363417534i</v>
      </c>
      <c r="G553" s="57" t="str">
        <f t="shared" si="139"/>
        <v>0.999999999982712-4.15787564829709E-06i</v>
      </c>
      <c r="H553" s="57" t="str">
        <f t="shared" si="140"/>
        <v>72.7274371611982+0.282998567554063i</v>
      </c>
      <c r="I553" s="57" t="str">
        <f t="shared" si="141"/>
        <v>17.8951520999502-4445.42290058898i</v>
      </c>
      <c r="K553" s="57" t="str">
        <f t="shared" si="142"/>
        <v>0.164997128620059-0.000683186019742862i</v>
      </c>
      <c r="L553" s="57" t="str">
        <f t="shared" si="143"/>
        <v>0.00025-153.515382931381i</v>
      </c>
      <c r="M553" s="57" t="str">
        <f t="shared" si="144"/>
        <v>0.0045-53.8198452048478i</v>
      </c>
      <c r="N553" s="57">
        <f t="shared" si="145"/>
        <v>89.838829994346753</v>
      </c>
      <c r="O553" s="57">
        <f t="shared" si="146"/>
        <v>77.771237989561314</v>
      </c>
      <c r="P553" s="374">
        <f t="shared" si="147"/>
        <v>77.771237989561314</v>
      </c>
      <c r="Q553" s="374">
        <f t="shared" si="148"/>
        <v>-90.161170005653247</v>
      </c>
      <c r="R553" s="12">
        <f t="shared" si="149"/>
        <v>89.838829994346753</v>
      </c>
      <c r="S553" s="57">
        <f t="shared" si="150"/>
        <v>6.8931923145764649E-3</v>
      </c>
      <c r="T553" s="12">
        <f t="shared" si="133"/>
        <v>77.771237989561314</v>
      </c>
    </row>
    <row r="554" spans="1:20">
      <c r="A554" s="57">
        <f t="shared" si="134"/>
        <v>43.47578724825803</v>
      </c>
      <c r="B554" s="12">
        <f t="shared" si="151"/>
        <v>6.9193864453718561</v>
      </c>
      <c r="C554" s="57" t="str">
        <f t="shared" si="135"/>
        <v>-21.7632048494375-7707.48961752856i</v>
      </c>
      <c r="D554" s="57" t="str">
        <f t="shared" si="136"/>
        <v>3.47812499968542-2300.13089509043i</v>
      </c>
      <c r="E554" s="57" t="str">
        <f t="shared" si="137"/>
        <v>162.469383182887-0.0291589639262318i</v>
      </c>
      <c r="F554" s="57" t="str">
        <f t="shared" si="138"/>
        <v>2.90990990985922-21585.312155654i</v>
      </c>
      <c r="G554" s="57" t="str">
        <f t="shared" si="139"/>
        <v>0.99999999998258-4.17367557576007E-06i</v>
      </c>
      <c r="H554" s="57" t="str">
        <f t="shared" si="140"/>
        <v>72.7274384132723+0.284073963983095i</v>
      </c>
      <c r="I554" s="57" t="str">
        <f t="shared" si="141"/>
        <v>17.8951522243136-4428.59430110668i</v>
      </c>
      <c r="K554" s="57" t="str">
        <f t="shared" si="142"/>
        <v>0.164997106756498-0.000685782034371036i</v>
      </c>
      <c r="L554" s="57" t="str">
        <f t="shared" si="143"/>
        <v>0.00025-152.934232846564i</v>
      </c>
      <c r="M554" s="57" t="str">
        <f t="shared" si="144"/>
        <v>0.0045-53.6161040096112i</v>
      </c>
      <c r="N554" s="57">
        <f t="shared" si="145"/>
        <v>89.838217560514636</v>
      </c>
      <c r="O554" s="57">
        <f t="shared" si="146"/>
        <v>77.73829359354589</v>
      </c>
      <c r="P554" s="374">
        <f t="shared" si="147"/>
        <v>77.73829359354589</v>
      </c>
      <c r="Q554" s="374">
        <f t="shared" si="148"/>
        <v>-90.161782439485364</v>
      </c>
      <c r="R554" s="12">
        <f t="shared" si="149"/>
        <v>89.838217560514636</v>
      </c>
      <c r="S554" s="57">
        <f t="shared" si="150"/>
        <v>6.9193864453718562E-3</v>
      </c>
      <c r="T554" s="12">
        <f t="shared" si="133"/>
        <v>77.73829359354589</v>
      </c>
    </row>
    <row r="555" spans="1:20">
      <c r="A555" s="57">
        <f t="shared" si="134"/>
        <v>43.640995239801413</v>
      </c>
      <c r="B555" s="12">
        <f t="shared" si="151"/>
        <v>6.9456801138642694</v>
      </c>
      <c r="C555" s="57" t="str">
        <f t="shared" si="135"/>
        <v>-21.763201540251-7678.31129182988i</v>
      </c>
      <c r="D555" s="57" t="str">
        <f t="shared" si="136"/>
        <v>3.47812499968302-2291.42348609514i</v>
      </c>
      <c r="E555" s="57" t="str">
        <f t="shared" si="137"/>
        <v>162.469382011971-0.0292697624517904i</v>
      </c>
      <c r="F555" s="57" t="str">
        <f t="shared" si="138"/>
        <v>2.90990990985883-21503.5984815167i</v>
      </c>
      <c r="G555" s="57" t="str">
        <f t="shared" si="139"/>
        <v>0.999999999982448-0.0000041895355429474i</v>
      </c>
      <c r="H555" s="57" t="str">
        <f t="shared" si="140"/>
        <v>72.7274396748804+0.285153446939983i</v>
      </c>
      <c r="I555" s="57" t="str">
        <f t="shared" si="141"/>
        <v>17.895152349624-4411.82940844021i</v>
      </c>
      <c r="K555" s="57" t="str">
        <f t="shared" si="142"/>
        <v>0.164997084726464-0.000688387912799208i</v>
      </c>
      <c r="L555" s="57" t="str">
        <f t="shared" si="143"/>
        <v>0.00025-152.35528277203i</v>
      </c>
      <c r="M555" s="57" t="str">
        <f t="shared" si="144"/>
        <v>0.0045-53.4131341000311i</v>
      </c>
      <c r="N555" s="57">
        <f t="shared" si="145"/>
        <v>89.837602799573446</v>
      </c>
      <c r="O555" s="57">
        <f t="shared" si="146"/>
        <v>77.705349193197236</v>
      </c>
      <c r="P555" s="374">
        <f t="shared" si="147"/>
        <v>77.705349193197236</v>
      </c>
      <c r="Q555" s="374">
        <f t="shared" si="148"/>
        <v>-90.162397200426554</v>
      </c>
      <c r="R555" s="12">
        <f t="shared" si="149"/>
        <v>89.837602799573446</v>
      </c>
      <c r="S555" s="57">
        <f t="shared" si="150"/>
        <v>6.9456801138642697E-3</v>
      </c>
      <c r="T555" s="12">
        <f t="shared" si="133"/>
        <v>77.705349193197236</v>
      </c>
    </row>
    <row r="556" spans="1:20">
      <c r="A556" s="57">
        <f t="shared" si="134"/>
        <v>43.806831021712661</v>
      </c>
      <c r="B556" s="12">
        <f t="shared" si="151"/>
        <v>6.9720736982969536</v>
      </c>
      <c r="C556" s="57" t="str">
        <f t="shared" si="135"/>
        <v>-21.7631982058677-7649.24342121718i</v>
      </c>
      <c r="D556" s="57" t="str">
        <f t="shared" si="136"/>
        <v>3.4781249996806-2282.74903999598i</v>
      </c>
      <c r="E556" s="57" t="str">
        <f t="shared" si="137"/>
        <v>162.46938083214-0.0293809819483831i</v>
      </c>
      <c r="F556" s="57" t="str">
        <f t="shared" si="138"/>
        <v>2.90990990985844-21422.1941438629i</v>
      </c>
      <c r="G556" s="57" t="str">
        <f t="shared" si="139"/>
        <v>0.999999999982314-4.20545577801004E-06i</v>
      </c>
      <c r="H556" s="57" t="str">
        <f t="shared" si="140"/>
        <v>72.7274409460948+0.286237031953775i</v>
      </c>
      <c r="I556" s="57" t="str">
        <f t="shared" si="141"/>
        <v>17.8951524758884-4395.12798142093i</v>
      </c>
      <c r="K556" s="57" t="str">
        <f t="shared" si="142"/>
        <v>0.16499706252869-0.000691003692497734i</v>
      </c>
      <c r="L556" s="57" t="str">
        <f t="shared" si="143"/>
        <v>0.00025-151.778524379389i</v>
      </c>
      <c r="M556" s="57" t="str">
        <f t="shared" si="144"/>
        <v>0.0045-53.2109325563172i</v>
      </c>
      <c r="N556" s="57">
        <f t="shared" si="145"/>
        <v>89.836985702681744</v>
      </c>
      <c r="O556" s="57">
        <f t="shared" si="146"/>
        <v>77.672404788482368</v>
      </c>
      <c r="P556" s="374">
        <f t="shared" si="147"/>
        <v>77.672404788482368</v>
      </c>
      <c r="Q556" s="374">
        <f t="shared" si="148"/>
        <v>-90.163014297318256</v>
      </c>
      <c r="R556" s="12">
        <f t="shared" si="149"/>
        <v>89.836985702681744</v>
      </c>
      <c r="S556" s="57">
        <f t="shared" si="150"/>
        <v>6.9720736982969538E-3</v>
      </c>
      <c r="T556" s="12">
        <f t="shared" ref="T556:T619" si="152">P556</f>
        <v>77.672404788482368</v>
      </c>
    </row>
    <row r="557" spans="1:20">
      <c r="A557" s="57">
        <f t="shared" ref="A557:A620" si="153">2*PI()*B557</f>
        <v>43.973296979595169</v>
      </c>
      <c r="B557" s="12">
        <f t="shared" si="151"/>
        <v>6.9985675783504826</v>
      </c>
      <c r="C557" s="57" t="str">
        <f t="shared" ref="C557:C620" si="154">IMPRODUCT(D557,E557,$C$40,,K557,$C$41)</f>
        <v>-21.7631948460958-7620.28558753937i</v>
      </c>
      <c r="D557" s="57" t="str">
        <f t="shared" ref="D557:D620" si="155">IMDIV(IMPRODUCT($C$37,$C$38,COMPLEX(1,A557/$C$38)),IMSUM(-1*A557*A557/$C$39,COMPLEX(0,1*A557)))</f>
        <v>3.47812499967817-2274.10743200814i</v>
      </c>
      <c r="E557" s="57" t="str">
        <f t="shared" ref="E557:E620" si="156">IMDIV(IMPRODUCT(IMSUM(F557,G557),$C$29,H557),IMSUM(1,I557))</f>
        <v>162.469379643325-0.0294926240149684i</v>
      </c>
      <c r="F557" s="57" t="str">
        <f t="shared" ref="F557:F620" si="157">IMDIV(IMPRODUCT($C$14,$C$15,COMPLEX(1,A557/$C$15)),IMSUM(-1*A557*A557/$C$16,COMPLEX(0,A557)))</f>
        <v>2.90990990985806-21341.0979716637i</v>
      </c>
      <c r="G557" s="57" t="str">
        <f t="shared" ref="G557:G620" si="158">IMDIV(1,COMPLEX(1,A557*$C$9*$C$10))</f>
        <v>0.999999999982179-4.22143650996591E-06i</v>
      </c>
      <c r="H557" s="57" t="str">
        <f t="shared" ref="H557:H620" si="159">IMDIV($C$3,IMSUM(K557,COMPLEX(0,$C$28*A557)))</f>
        <v>72.7274422269886+0.287324734612538i</v>
      </c>
      <c r="I557" s="57" t="str">
        <f t="shared" ref="I557:I620" si="160">IMPRODUCT(F557,$C$29,H557,$C$31)</f>
        <v>17.8951526031141-4378.48977979319i</v>
      </c>
      <c r="K557" s="57" t="str">
        <f t="shared" ref="K557:K620" si="161">IF($C$26&lt;=0,IMDIV(1,IMSUM(IMDIV(1,L557),1/$C$18)),IMDIV(1,IMSUM(IMDIV(1,L557),1/$C$18,IMDIV(1,M557))))</f>
        <v>0.164997040161899-0.000693629411079232i</v>
      </c>
      <c r="L557" s="57" t="str">
        <f t="shared" ref="L557:L620" si="162">IMSUM($C$21/$C$22,IMDIV(1,COMPLEX(0,$C$20*$C$22*A557)))</f>
        <v>0.00025-151.203949371776i</v>
      </c>
      <c r="M557" s="57" t="str">
        <f t="shared" ref="M557:M620" si="163">IMSUM($C$25/$C$26,IMDIV(1,COMPLEX(0,$C$24*$C$26*A557)))</f>
        <v>0.0045-53.0094964697322i</v>
      </c>
      <c r="N557" s="57">
        <f t="shared" ref="N557:N620" si="164">ABS(R557)</f>
        <v>89.836366260964581</v>
      </c>
      <c r="O557" s="57">
        <f t="shared" ref="O557:O620" si="165">ABS(P557)</f>
        <v>77.639460379368046</v>
      </c>
      <c r="P557" s="374">
        <f t="shared" ref="P557:P620" si="166">20*LOG10(IMABS(C557))</f>
        <v>77.639460379368046</v>
      </c>
      <c r="Q557" s="374">
        <f t="shared" ref="Q557:Q620" si="167">IMARGUMENT(C557)*180/PI()</f>
        <v>-90.163633739035419</v>
      </c>
      <c r="R557" s="12">
        <f t="shared" ref="R557:R620" si="168">IF(Q557&lt;0,Q557+180,Q557-180)</f>
        <v>89.836366260964581</v>
      </c>
      <c r="S557" s="57">
        <f t="shared" ref="S557:S620" si="169">B557/1000</f>
        <v>6.9985675783504828E-3</v>
      </c>
      <c r="T557" s="12">
        <f t="shared" si="152"/>
        <v>77.639460379368046</v>
      </c>
    </row>
    <row r="558" spans="1:20">
      <c r="A558" s="57">
        <f t="shared" si="153"/>
        <v>44.140395508117628</v>
      </c>
      <c r="B558" s="12">
        <f t="shared" ref="B558:B621" si="170">B557*(1+B$42)</f>
        <v>7.0251621351482143</v>
      </c>
      <c r="C558" s="57" t="str">
        <f t="shared" si="154"/>
        <v>-21.7631914607427-7591.43737422827i</v>
      </c>
      <c r="D558" s="57" t="str">
        <f t="shared" si="155"/>
        <v>3.47812499967573-2265.49853781919i</v>
      </c>
      <c r="E558" s="57" t="str">
        <f t="shared" si="156"/>
        <v>162.469378445459-0.0296046902565888i</v>
      </c>
      <c r="F558" s="57" t="str">
        <f t="shared" si="157"/>
        <v>2.90990990985764-21260.3087983237i</v>
      </c>
      <c r="G558" s="57" t="str">
        <f t="shared" si="158"/>
        <v>0.999999999982044-0.0000042374779687032i</v>
      </c>
      <c r="H558" s="57" t="str">
        <f t="shared" si="159"/>
        <v>72.7274435176365+0.28841657056358i</v>
      </c>
      <c r="I558" s="57" t="str">
        <f t="shared" si="160"/>
        <v>17.8951527313091-4361.91456421097i</v>
      </c>
      <c r="K558" s="57" t="str">
        <f t="shared" si="161"/>
        <v>0.164997017624802-0.000696265106299096i</v>
      </c>
      <c r="L558" s="57" t="str">
        <f t="shared" si="162"/>
        <v>0.00025-150.631549483738i</v>
      </c>
      <c r="M558" s="57" t="str">
        <f t="shared" si="163"/>
        <v>0.0045-52.8088229425503i</v>
      </c>
      <c r="N558" s="57">
        <f t="shared" si="164"/>
        <v>89.835744465513173</v>
      </c>
      <c r="O558" s="57">
        <f t="shared" si="165"/>
        <v>77.606515965820734</v>
      </c>
      <c r="P558" s="374">
        <f t="shared" si="166"/>
        <v>77.606515965820734</v>
      </c>
      <c r="Q558" s="374">
        <f t="shared" si="167"/>
        <v>-90.164255534486827</v>
      </c>
      <c r="R558" s="12">
        <f t="shared" si="168"/>
        <v>89.835744465513173</v>
      </c>
      <c r="S558" s="57">
        <f t="shared" si="169"/>
        <v>7.0251621351482144E-3</v>
      </c>
      <c r="T558" s="12">
        <f t="shared" si="152"/>
        <v>77.606515965820734</v>
      </c>
    </row>
    <row r="559" spans="1:20">
      <c r="A559" s="57">
        <f t="shared" si="153"/>
        <v>44.308129011048479</v>
      </c>
      <c r="B559" s="12">
        <f t="shared" si="170"/>
        <v>7.0518577512617773</v>
      </c>
      <c r="C559" s="57" t="str">
        <f t="shared" si="154"/>
        <v>-21.7631880496126-7562.69836629263i</v>
      </c>
      <c r="D559" s="57" t="str">
        <f t="shared" si="155"/>
        <v>3.47812499967326-2256.92223358727i</v>
      </c>
      <c r="E559" s="57" t="str">
        <f t="shared" si="156"/>
        <v>162.469377238472-0.0297171822843612i</v>
      </c>
      <c r="F559" s="57" t="str">
        <f t="shared" si="157"/>
        <v>2.90990990985727-21179.8254616632i</v>
      </c>
      <c r="G559" s="57" t="str">
        <f t="shared" si="158"/>
        <v>0.999999999981907-4.25358038498369E-06i</v>
      </c>
      <c r="H559" s="57" t="str">
        <f t="shared" si="159"/>
        <v>72.7274448181115+0.289512555513655i</v>
      </c>
      <c r="I559" s="57" t="str">
        <f t="shared" si="160"/>
        <v>17.8951528604798-4345.40209623409i</v>
      </c>
      <c r="K559" s="57" t="str">
        <f t="shared" si="161"/>
        <v>0.164996994916105-0.000698910816056051i</v>
      </c>
      <c r="L559" s="57" t="str">
        <f t="shared" si="162"/>
        <v>0.00025-150.061316481109i</v>
      </c>
      <c r="M559" s="57" t="str">
        <f t="shared" si="163"/>
        <v>0.0045-52.6089090880159i</v>
      </c>
      <c r="N559" s="57">
        <f t="shared" si="164"/>
        <v>89.835120307385068</v>
      </c>
      <c r="O559" s="57">
        <f t="shared" si="165"/>
        <v>77.573571547806651</v>
      </c>
      <c r="P559" s="374">
        <f t="shared" si="166"/>
        <v>77.573571547806651</v>
      </c>
      <c r="Q559" s="374">
        <f t="shared" si="167"/>
        <v>-90.164879692614932</v>
      </c>
      <c r="R559" s="12">
        <f t="shared" si="168"/>
        <v>89.835120307385068</v>
      </c>
      <c r="S559" s="57">
        <f t="shared" si="169"/>
        <v>7.0518577512617775E-3</v>
      </c>
      <c r="T559" s="12">
        <f t="shared" si="152"/>
        <v>77.573571547806651</v>
      </c>
    </row>
    <row r="560" spans="1:20">
      <c r="A560" s="57">
        <f t="shared" si="153"/>
        <v>44.47649990129046</v>
      </c>
      <c r="B560" s="12">
        <f t="shared" si="170"/>
        <v>7.0786548107165723</v>
      </c>
      <c r="C560" s="57" t="str">
        <f t="shared" si="154"/>
        <v>-21.7631846125099-7534.06815031224i</v>
      </c>
      <c r="D560" s="57" t="str">
        <f t="shared" si="155"/>
        <v>3.47812499967077-2248.3783959394i</v>
      </c>
      <c r="E560" s="57" t="str">
        <f t="shared" si="156"/>
        <v>162.469376022295-0.0298301017155228i</v>
      </c>
      <c r="F560" s="57" t="str">
        <f t="shared" si="157"/>
        <v>2.90990990985685-21099.6468039026i</v>
      </c>
      <c r="G560" s="57" t="str">
        <f t="shared" si="158"/>
        <v>0.999999999981769-4.26974399044604E-06i</v>
      </c>
      <c r="H560" s="57" t="str">
        <f t="shared" si="159"/>
        <v>72.727446128489+0.290612705229222i</v>
      </c>
      <c r="I560" s="57" t="str">
        <f t="shared" si="160"/>
        <v>17.8951529906342-4328.95213832525i</v>
      </c>
      <c r="K560" s="57" t="str">
        <f t="shared" si="161"/>
        <v>0.1649969720345-0.000701566578392699i</v>
      </c>
      <c r="L560" s="57" t="str">
        <f t="shared" si="162"/>
        <v>0.00025-149.493242160898i</v>
      </c>
      <c r="M560" s="57" t="str">
        <f t="shared" si="163"/>
        <v>0.0045-52.4097520303008i</v>
      </c>
      <c r="N560" s="57">
        <f t="shared" si="164"/>
        <v>89.834493777603726</v>
      </c>
      <c r="O560" s="57">
        <f t="shared" si="165"/>
        <v>77.540627125291877</v>
      </c>
      <c r="P560" s="374">
        <f t="shared" si="166"/>
        <v>77.540627125291877</v>
      </c>
      <c r="Q560" s="374">
        <f t="shared" si="167"/>
        <v>-90.165506222396274</v>
      </c>
      <c r="R560" s="12">
        <f t="shared" si="168"/>
        <v>89.834493777603726</v>
      </c>
      <c r="S560" s="57">
        <f t="shared" si="169"/>
        <v>7.0786548107165722E-3</v>
      </c>
      <c r="T560" s="12">
        <f t="shared" si="152"/>
        <v>77.540627125291877</v>
      </c>
    </row>
    <row r="561" spans="1:20">
      <c r="A561" s="57">
        <f t="shared" si="153"/>
        <v>44.645510600915365</v>
      </c>
      <c r="B561" s="12">
        <f t="shared" si="170"/>
        <v>7.1055536989972952</v>
      </c>
      <c r="C561" s="57" t="str">
        <f t="shared" si="154"/>
        <v>-21.7631811492366-7505.54631443182i</v>
      </c>
      <c r="D561" s="57" t="str">
        <f t="shared" si="155"/>
        <v>3.47812499966826-2239.86690196958i</v>
      </c>
      <c r="E561" s="57" t="str">
        <f t="shared" si="156"/>
        <v>162.469374796858-0.0299434501734479i</v>
      </c>
      <c r="F561" s="57" t="str">
        <f t="shared" si="157"/>
        <v>2.90990990985645-21019.771671645i</v>
      </c>
      <c r="G561" s="57" t="str">
        <f t="shared" si="158"/>
        <v>0.99999999998163-4.28596901760915E-06i</v>
      </c>
      <c r="H561" s="57" t="str">
        <f t="shared" si="159"/>
        <v>72.727447448844+0.291717035536645i</v>
      </c>
      <c r="I561" s="57" t="str">
        <f t="shared" si="160"/>
        <v>17.8951531217795-4312.56445384625i</v>
      </c>
      <c r="K561" s="57" t="str">
        <f t="shared" si="161"/>
        <v>0.164996948978672-0.000704232431496061i</v>
      </c>
      <c r="L561" s="57" t="str">
        <f t="shared" si="162"/>
        <v>0.00025-148.927318351163i</v>
      </c>
      <c r="M561" s="57" t="str">
        <f t="shared" si="163"/>
        <v>0.0045-52.2113489044638i</v>
      </c>
      <c r="N561" s="57">
        <f t="shared" si="164"/>
        <v>89.833864867158539</v>
      </c>
      <c r="O561" s="57">
        <f t="shared" si="165"/>
        <v>77.507682698242107</v>
      </c>
      <c r="P561" s="374">
        <f t="shared" si="166"/>
        <v>77.507682698242107</v>
      </c>
      <c r="Q561" s="374">
        <f t="shared" si="167"/>
        <v>-90.166135132841461</v>
      </c>
      <c r="R561" s="12">
        <f t="shared" si="168"/>
        <v>89.833864867158539</v>
      </c>
      <c r="S561" s="57">
        <f t="shared" si="169"/>
        <v>7.1055536989972955E-3</v>
      </c>
      <c r="T561" s="12">
        <f t="shared" si="152"/>
        <v>77.507682698242107</v>
      </c>
    </row>
    <row r="562" spans="1:20">
      <c r="A562" s="57">
        <f t="shared" si="153"/>
        <v>44.815163541198842</v>
      </c>
      <c r="B562" s="12">
        <f t="shared" si="170"/>
        <v>7.1325548030534849</v>
      </c>
      <c r="C562" s="57" t="str">
        <f t="shared" si="154"/>
        <v>-21.7631776595937-7477.13244835512i</v>
      </c>
      <c r="D562" s="57" t="str">
        <f t="shared" si="155"/>
        <v>3.47812499966574-2231.38762923713i</v>
      </c>
      <c r="E562" s="57" t="str">
        <f t="shared" si="156"/>
        <v>162.46937356209-0.0300572292876772i</v>
      </c>
      <c r="F562" s="57" t="str">
        <f t="shared" si="157"/>
        <v>2.90990990985604-20940.1989158597i</v>
      </c>
      <c r="G562" s="57" t="str">
        <f t="shared" si="158"/>
        <v>0.999999999981491-4.30225569987546E-06i</v>
      </c>
      <c r="H562" s="57" t="str">
        <f t="shared" si="159"/>
        <v>72.7274487792533+0.292825562322442i</v>
      </c>
      <c r="I562" s="57" t="str">
        <f t="shared" si="160"/>
        <v>17.8951532539237-4296.23880705476i</v>
      </c>
      <c r="K562" s="57" t="str">
        <f t="shared" si="161"/>
        <v>0.164996925747292-0.00070690841369811i</v>
      </c>
      <c r="L562" s="57" t="str">
        <f t="shared" si="162"/>
        <v>0.00025-148.363536910902i</v>
      </c>
      <c r="M562" s="57" t="str">
        <f t="shared" si="163"/>
        <v>0.0045-52.0136968564095i</v>
      </c>
      <c r="N562" s="57">
        <f t="shared" si="164"/>
        <v>89.833233567004726</v>
      </c>
      <c r="O562" s="57">
        <f t="shared" si="165"/>
        <v>77.474738266622751</v>
      </c>
      <c r="P562" s="374">
        <f t="shared" si="166"/>
        <v>77.474738266622751</v>
      </c>
      <c r="Q562" s="374">
        <f t="shared" si="167"/>
        <v>-90.166766432995274</v>
      </c>
      <c r="R562" s="12">
        <f t="shared" si="168"/>
        <v>89.833233567004726</v>
      </c>
      <c r="S562" s="57">
        <f t="shared" si="169"/>
        <v>7.132554803053485E-3</v>
      </c>
      <c r="T562" s="12">
        <f t="shared" si="152"/>
        <v>77.474738266622751</v>
      </c>
    </row>
    <row r="563" spans="1:20">
      <c r="A563" s="57">
        <f t="shared" si="153"/>
        <v>44.985461162655398</v>
      </c>
      <c r="B563" s="12">
        <f t="shared" si="170"/>
        <v>7.1596585113050883</v>
      </c>
      <c r="C563" s="57" t="str">
        <f t="shared" si="154"/>
        <v>-21.7631741433799-7448.82614333919i</v>
      </c>
      <c r="D563" s="57" t="str">
        <f t="shared" si="155"/>
        <v>3.47812499966319-2222.94045576485i</v>
      </c>
      <c r="E563" s="57" t="str">
        <f t="shared" si="156"/>
        <v>162.46937231792-0.0301714406939197i</v>
      </c>
      <c r="F563" s="57" t="str">
        <f t="shared" si="157"/>
        <v>2.90990990985563-20860.9273918659i</v>
      </c>
      <c r="G563" s="57" t="str">
        <f t="shared" si="158"/>
        <v>0.99999999998135-4.31860427153438E-06i</v>
      </c>
      <c r="H563" s="57" t="str">
        <f t="shared" si="159"/>
        <v>72.7274501197925+0.293938301533488i</v>
      </c>
      <c r="I563" s="57" t="str">
        <f t="shared" si="160"/>
        <v>17.8951533870737-4279.97496310084i</v>
      </c>
      <c r="K563" s="57" t="str">
        <f t="shared" si="161"/>
        <v>0.164996902339026-0.000709594563476346i</v>
      </c>
      <c r="L563" s="57" t="str">
        <f t="shared" si="162"/>
        <v>0.00025-147.801889729928i</v>
      </c>
      <c r="M563" s="57" t="str">
        <f t="shared" si="163"/>
        <v>0.0045-51.8167930428466i</v>
      </c>
      <c r="N563" s="57">
        <f t="shared" si="164"/>
        <v>89.832599868063085</v>
      </c>
      <c r="O563" s="57">
        <f t="shared" si="165"/>
        <v>77.441793830399064</v>
      </c>
      <c r="P563" s="374">
        <f t="shared" si="166"/>
        <v>77.441793830399064</v>
      </c>
      <c r="Q563" s="374">
        <f t="shared" si="167"/>
        <v>-90.167400131936915</v>
      </c>
      <c r="R563" s="12">
        <f t="shared" si="168"/>
        <v>89.832599868063085</v>
      </c>
      <c r="S563" s="57">
        <f t="shared" si="169"/>
        <v>7.1596585113050887E-3</v>
      </c>
      <c r="T563" s="12">
        <f t="shared" si="152"/>
        <v>77.441793830399064</v>
      </c>
    </row>
    <row r="564" spans="1:20">
      <c r="A564" s="57">
        <f t="shared" si="153"/>
        <v>45.156405915073492</v>
      </c>
      <c r="B564" s="12">
        <f t="shared" si="170"/>
        <v>7.1868652136480478</v>
      </c>
      <c r="C564" s="57" t="str">
        <f t="shared" si="154"/>
        <v>-21.7631706003935-7420.62699218833i</v>
      </c>
      <c r="D564" s="57" t="str">
        <f t="shared" si="155"/>
        <v>3.47812499966062-2214.52526003733i</v>
      </c>
      <c r="E564" s="57" t="str">
        <f t="shared" si="156"/>
        <v>162.469371064277-0.0302860860341012i</v>
      </c>
      <c r="F564" s="57" t="str">
        <f t="shared" si="157"/>
        <v>2.90990990985524-20781.9559593162i</v>
      </c>
      <c r="G564" s="57" t="str">
        <f t="shared" si="158"/>
        <v>0.999999999981208-4.33501496776559E-06i</v>
      </c>
      <c r="H564" s="57" t="str">
        <f t="shared" si="159"/>
        <v>72.7274514705395+0.295055269177277i</v>
      </c>
      <c r="I564" s="57" t="str">
        <f t="shared" si="160"/>
        <v>17.8951535212379-4263.77268802369i</v>
      </c>
      <c r="K564" s="57" t="str">
        <f t="shared" si="161"/>
        <v>0.164996878752525-0.000712290919454328i</v>
      </c>
      <c r="L564" s="57" t="str">
        <f t="shared" si="162"/>
        <v>0.00025-147.242368728759i</v>
      </c>
      <c r="M564" s="57" t="str">
        <f t="shared" si="163"/>
        <v>0.0045-51.620634631248i</v>
      </c>
      <c r="N564" s="57">
        <f t="shared" si="164"/>
        <v>89.83196376122001</v>
      </c>
      <c r="O564" s="57">
        <f t="shared" si="165"/>
        <v>77.408849389535987</v>
      </c>
      <c r="P564" s="374">
        <f t="shared" si="166"/>
        <v>77.408849389535987</v>
      </c>
      <c r="Q564" s="374">
        <f t="shared" si="167"/>
        <v>-90.16803623877999</v>
      </c>
      <c r="R564" s="12">
        <f t="shared" si="168"/>
        <v>89.83196376122001</v>
      </c>
      <c r="S564" s="57">
        <f t="shared" si="169"/>
        <v>7.1868652136480478E-3</v>
      </c>
      <c r="T564" s="12">
        <f t="shared" si="152"/>
        <v>77.408849389535987</v>
      </c>
    </row>
    <row r="565" spans="1:20">
      <c r="A565" s="57">
        <f t="shared" si="153"/>
        <v>45.328000257550769</v>
      </c>
      <c r="B565" s="12">
        <f t="shared" si="170"/>
        <v>7.2141753014599104</v>
      </c>
      <c r="C565" s="57" t="str">
        <f t="shared" si="154"/>
        <v>-21.7631670304303-7392.53458924829i</v>
      </c>
      <c r="D565" s="57" t="str">
        <f t="shared" si="155"/>
        <v>3.47812499965805-2206.14192099914i</v>
      </c>
      <c r="E565" s="57" t="str">
        <f t="shared" si="156"/>
        <v>162.469369801089-0.0304011669563819i</v>
      </c>
      <c r="F565" s="57" t="str">
        <f t="shared" si="157"/>
        <v>2.9099099098548-20703.28348218i</v>
      </c>
      <c r="G565" s="57" t="str">
        <f t="shared" si="158"/>
        <v>0.999999999981064-4.35148802464247E-06i</v>
      </c>
      <c r="H565" s="57" t="str">
        <f t="shared" si="159"/>
        <v>72.7274528315718+0.296176481322119i</v>
      </c>
      <c r="I565" s="57" t="str">
        <f t="shared" si="160"/>
        <v>17.8951536564237-4247.63174874811i</v>
      </c>
      <c r="K565" s="57" t="str">
        <f t="shared" si="161"/>
        <v>0.164996854986433-0.000714997520402231i</v>
      </c>
      <c r="L565" s="57" t="str">
        <f t="shared" si="162"/>
        <v>0.00025-146.684965858497i</v>
      </c>
      <c r="M565" s="57" t="str">
        <f t="shared" si="163"/>
        <v>0.0045-51.4252187998086i</v>
      </c>
      <c r="N565" s="57">
        <f t="shared" si="164"/>
        <v>89.831325237327221</v>
      </c>
      <c r="O565" s="57">
        <f t="shared" si="165"/>
        <v>77.375904943998194</v>
      </c>
      <c r="P565" s="374">
        <f t="shared" si="166"/>
        <v>77.375904943998194</v>
      </c>
      <c r="Q565" s="374">
        <f t="shared" si="167"/>
        <v>-90.168674762672779</v>
      </c>
      <c r="R565" s="12">
        <f t="shared" si="168"/>
        <v>89.831325237327221</v>
      </c>
      <c r="S565" s="57">
        <f t="shared" si="169"/>
        <v>7.2141753014599106E-3</v>
      </c>
      <c r="T565" s="12">
        <f t="shared" si="152"/>
        <v>77.375904943998194</v>
      </c>
    </row>
    <row r="566" spans="1:20">
      <c r="A566" s="57">
        <f t="shared" si="153"/>
        <v>45.500246658529463</v>
      </c>
      <c r="B566" s="12">
        <f t="shared" si="170"/>
        <v>7.2415891676054578</v>
      </c>
      <c r="C566" s="57" t="str">
        <f t="shared" si="154"/>
        <v>-21.7631634332851-7364.54853040045i</v>
      </c>
      <c r="D566" s="57" t="str">
        <f t="shared" si="155"/>
        <v>3.47812499965543-2197.79031805314i</v>
      </c>
      <c r="E566" s="57" t="str">
        <f t="shared" si="156"/>
        <v>162.469368528283-0.0305166851151682i</v>
      </c>
      <c r="F566" s="57" t="str">
        <f t="shared" si="157"/>
        <v>2.90990990985438-20624.9088287272i</v>
      </c>
      <c r="G566" s="57" t="str">
        <f t="shared" si="158"/>
        <v>0.99999999998092-4.36802367913549E-06i</v>
      </c>
      <c r="H566" s="57" t="str">
        <f t="shared" si="159"/>
        <v>72.7274542029674+0.297301954097391i</v>
      </c>
      <c r="I566" s="57" t="str">
        <f t="shared" si="160"/>
        <v>17.8951537926386-4231.55191308124i</v>
      </c>
      <c r="K566" s="57" t="str">
        <f t="shared" si="161"/>
        <v>0.164996831039383-0.000717714405237406i</v>
      </c>
      <c r="L566" s="57" t="str">
        <f t="shared" si="162"/>
        <v>0.00025-146.129673100714i</v>
      </c>
      <c r="M566" s="57" t="str">
        <f t="shared" si="163"/>
        <v>0.0045-51.2305427374066i</v>
      </c>
      <c r="N566" s="57">
        <f t="shared" si="164"/>
        <v>89.830684287201706</v>
      </c>
      <c r="O566" s="57">
        <f t="shared" si="165"/>
        <v>77.342960493750127</v>
      </c>
      <c r="P566" s="374">
        <f t="shared" si="166"/>
        <v>77.342960493750127</v>
      </c>
      <c r="Q566" s="374">
        <f t="shared" si="167"/>
        <v>-90.169315712798294</v>
      </c>
      <c r="R566" s="12">
        <f t="shared" si="168"/>
        <v>89.830684287201706</v>
      </c>
      <c r="S566" s="57">
        <f t="shared" si="169"/>
        <v>7.2415891676054578E-3</v>
      </c>
      <c r="T566" s="12">
        <f t="shared" si="152"/>
        <v>77.342960493750127</v>
      </c>
    </row>
    <row r="567" spans="1:20">
      <c r="A567" s="57">
        <f t="shared" si="153"/>
        <v>45.673147595831871</v>
      </c>
      <c r="B567" s="12">
        <f t="shared" si="170"/>
        <v>7.2691072064423583</v>
      </c>
      <c r="C567" s="57" t="str">
        <f t="shared" si="154"/>
        <v>-21.763159808751-7336.66841305596i</v>
      </c>
      <c r="D567" s="57" t="str">
        <f t="shared" si="155"/>
        <v>3.47812499965282-2189.47033105872i</v>
      </c>
      <c r="E567" s="57" t="str">
        <f t="shared" si="156"/>
        <v>162.469367245786-0.0306326421711459i</v>
      </c>
      <c r="F567" s="57" t="str">
        <f t="shared" si="157"/>
        <v>2.90990990985395-20546.8308715123i</v>
      </c>
      <c r="G567" s="57" t="str">
        <f t="shared" si="158"/>
        <v>0.999999999980775-4.38462216911557E-06i</v>
      </c>
      <c r="H567" s="57" t="str">
        <f t="shared" si="159"/>
        <v>72.7274555848053+0.298431703693771i</v>
      </c>
      <c r="I567" s="57" t="str">
        <f t="shared" si="160"/>
        <v>17.8951539298909-4215.53294970929i</v>
      </c>
      <c r="K567" s="57" t="str">
        <f t="shared" si="161"/>
        <v>0.164996806909997-0.000720441613024942i</v>
      </c>
      <c r="L567" s="57" t="str">
        <f t="shared" si="162"/>
        <v>0.00025-145.576482467338i</v>
      </c>
      <c r="M567" s="57" t="str">
        <f t="shared" si="163"/>
        <v>0.0045-51.0366036435609i</v>
      </c>
      <c r="N567" s="57">
        <f t="shared" si="164"/>
        <v>89.830040901625622</v>
      </c>
      <c r="O567" s="57">
        <f t="shared" si="165"/>
        <v>77.310016038755933</v>
      </c>
      <c r="P567" s="374">
        <f t="shared" si="166"/>
        <v>77.310016038755933</v>
      </c>
      <c r="Q567" s="374">
        <f t="shared" si="167"/>
        <v>-90.169959098374378</v>
      </c>
      <c r="R567" s="12">
        <f t="shared" si="168"/>
        <v>89.830040901625622</v>
      </c>
      <c r="S567" s="57">
        <f t="shared" si="169"/>
        <v>7.2691072064423583E-3</v>
      </c>
      <c r="T567" s="12">
        <f t="shared" si="152"/>
        <v>77.310016038755933</v>
      </c>
    </row>
    <row r="568" spans="1:20">
      <c r="A568" s="57">
        <f t="shared" si="153"/>
        <v>45.846705556696037</v>
      </c>
      <c r="B568" s="12">
        <f t="shared" si="170"/>
        <v>7.2967298138268397</v>
      </c>
      <c r="C568" s="57" t="str">
        <f t="shared" si="154"/>
        <v>-21.7631561566187-7308.89383614989i</v>
      </c>
      <c r="D568" s="57" t="str">
        <f t="shared" si="155"/>
        <v>3.47812499965017-2181.18184033006i</v>
      </c>
      <c r="E568" s="57" t="str">
        <f t="shared" si="156"/>
        <v>162.469365953524-0.0307490397912952i</v>
      </c>
      <c r="F568" s="57" t="str">
        <f t="shared" si="157"/>
        <v>2.90990990985354-20469.0484873575i</v>
      </c>
      <c r="G568" s="57" t="str">
        <f t="shared" si="158"/>
        <v>0.999999999980629-4.40128373335756E-06i</v>
      </c>
      <c r="H568" s="57" t="str">
        <f t="shared" si="159"/>
        <v>72.7274569771654+0.299565746363457i</v>
      </c>
      <c r="I568" s="57" t="str">
        <f t="shared" si="160"/>
        <v>17.8951540681881-4199.57462819409i</v>
      </c>
      <c r="K568" s="57" t="str">
        <f t="shared" si="161"/>
        <v>0.164996782596886-0.0007231791829782i</v>
      </c>
      <c r="L568" s="57" t="str">
        <f t="shared" si="162"/>
        <v>0.00025-145.025386000536i</v>
      </c>
      <c r="M568" s="57" t="str">
        <f t="shared" si="163"/>
        <v>0.0045-50.8433987283931i</v>
      </c>
      <c r="N568" s="57">
        <f t="shared" si="164"/>
        <v>89.82939507134607</v>
      </c>
      <c r="O568" s="57">
        <f t="shared" si="165"/>
        <v>77.27707157897936</v>
      </c>
      <c r="P568" s="374">
        <f t="shared" si="166"/>
        <v>77.27707157897936</v>
      </c>
      <c r="Q568" s="374">
        <f t="shared" si="167"/>
        <v>-90.17060492865393</v>
      </c>
      <c r="R568" s="12">
        <f t="shared" si="168"/>
        <v>89.82939507134607</v>
      </c>
      <c r="S568" s="57">
        <f t="shared" si="169"/>
        <v>7.2967298138268393E-3</v>
      </c>
      <c r="T568" s="12">
        <f t="shared" si="152"/>
        <v>77.27707157897936</v>
      </c>
    </row>
    <row r="569" spans="1:20">
      <c r="A569" s="57">
        <f t="shared" si="153"/>
        <v>46.020923037811478</v>
      </c>
      <c r="B569" s="12">
        <f t="shared" si="170"/>
        <v>7.3244573871193817</v>
      </c>
      <c r="C569" s="57" t="str">
        <f t="shared" si="154"/>
        <v>-21.7631524766793-7281.22440013572i</v>
      </c>
      <c r="D569" s="57" t="str">
        <f t="shared" si="155"/>
        <v>3.4781249996475-2172.92472663446i</v>
      </c>
      <c r="E569" s="57" t="str">
        <f t="shared" si="156"/>
        <v>162.469364651422-0.0308658796489408i</v>
      </c>
      <c r="F569" s="57" t="str">
        <f t="shared" si="157"/>
        <v>2.90990990985312-20391.5605573371i</v>
      </c>
      <c r="G569" s="57" t="str">
        <f t="shared" si="158"/>
        <v>0.999999999980481-4.41800861154367E-06i</v>
      </c>
      <c r="H569" s="57" t="str">
        <f t="shared" si="159"/>
        <v>72.7274583801274+0.300704098420416i</v>
      </c>
      <c r="I569" s="57" t="str">
        <f t="shared" si="160"/>
        <v>17.8951542075385-4183.67671896979i</v>
      </c>
      <c r="K569" s="57" t="str">
        <f t="shared" si="161"/>
        <v>0.164996758098652-0.000725927154459419i</v>
      </c>
      <c r="L569" s="57" t="str">
        <f t="shared" si="162"/>
        <v>0.00025-144.4763757726i</v>
      </c>
      <c r="M569" s="57" t="str">
        <f t="shared" si="163"/>
        <v>0.0045-50.6509252125853i</v>
      </c>
      <c r="N569" s="57">
        <f t="shared" si="164"/>
        <v>89.828746787075019</v>
      </c>
      <c r="O569" s="57">
        <f t="shared" si="165"/>
        <v>77.244127114384099</v>
      </c>
      <c r="P569" s="374">
        <f t="shared" si="166"/>
        <v>77.244127114384099</v>
      </c>
      <c r="Q569" s="374">
        <f t="shared" si="167"/>
        <v>-90.171253212924981</v>
      </c>
      <c r="R569" s="12">
        <f t="shared" si="168"/>
        <v>89.828746787075019</v>
      </c>
      <c r="S569" s="57">
        <f t="shared" si="169"/>
        <v>7.3244573871193821E-3</v>
      </c>
      <c r="T569" s="12">
        <f t="shared" si="152"/>
        <v>77.244127114384099</v>
      </c>
    </row>
    <row r="570" spans="1:20">
      <c r="A570" s="57">
        <f t="shared" si="153"/>
        <v>46.195802545355164</v>
      </c>
      <c r="B570" s="12">
        <f t="shared" si="170"/>
        <v>7.3522903251904355</v>
      </c>
      <c r="C570" s="57" t="str">
        <f t="shared" si="154"/>
        <v>-21.7631487687204-7253.65970697923i</v>
      </c>
      <c r="D570" s="57" t="str">
        <f t="shared" si="155"/>
        <v>3.47812499964482-2164.69887119055i</v>
      </c>
      <c r="E570" s="57" t="str">
        <f t="shared" si="156"/>
        <v>162.469363339406-0.0309831634237374i</v>
      </c>
      <c r="F570" s="57" t="str">
        <f t="shared" si="157"/>
        <v>2.90990990985267-20314.3659667613i</v>
      </c>
      <c r="G570" s="57" t="str">
        <f t="shared" si="158"/>
        <v>0.999999999980333-4.43479704426688E-06i</v>
      </c>
      <c r="H570" s="57" t="str">
        <f t="shared" si="159"/>
        <v>72.7274597937727+0.301846776240608i</v>
      </c>
      <c r="I570" s="57" t="str">
        <f t="shared" si="160"/>
        <v>17.8951543479502-4167.8389933397i</v>
      </c>
      <c r="K570" s="57" t="str">
        <f t="shared" si="161"/>
        <v>0.164996733413884-0.000728685566980233i</v>
      </c>
      <c r="L570" s="57" t="str">
        <f t="shared" si="162"/>
        <v>0.00025-143.929443885834i</v>
      </c>
      <c r="M570" s="57" t="str">
        <f t="shared" si="163"/>
        <v>0.0045-50.4591803273413i</v>
      </c>
      <c r="N570" s="57">
        <f t="shared" si="164"/>
        <v>89.828096039489182</v>
      </c>
      <c r="O570" s="57">
        <f t="shared" si="165"/>
        <v>77.211182644933331</v>
      </c>
      <c r="P570" s="374">
        <f t="shared" si="166"/>
        <v>77.211182644933331</v>
      </c>
      <c r="Q570" s="374">
        <f t="shared" si="167"/>
        <v>-90.171903960510818</v>
      </c>
      <c r="R570" s="12">
        <f t="shared" si="168"/>
        <v>89.828096039489182</v>
      </c>
      <c r="S570" s="57">
        <f t="shared" si="169"/>
        <v>7.3522903251904354E-3</v>
      </c>
      <c r="T570" s="12">
        <f t="shared" si="152"/>
        <v>77.211182644933331</v>
      </c>
    </row>
    <row r="571" spans="1:20">
      <c r="A571" s="57">
        <f t="shared" si="153"/>
        <v>46.371346595027518</v>
      </c>
      <c r="B571" s="12">
        <f t="shared" si="170"/>
        <v>7.3802290284261591</v>
      </c>
      <c r="C571" s="57" t="str">
        <f t="shared" si="154"/>
        <v>-21.7631450325285-7226.19936015314i</v>
      </c>
      <c r="D571" s="57" t="str">
        <f t="shared" si="155"/>
        <v>3.47812499964211-2156.50415566665i</v>
      </c>
      <c r="E571" s="57" t="str">
        <f t="shared" si="156"/>
        <v>162.469362017399-0.031100892801727i</v>
      </c>
      <c r="F571" s="57" t="str">
        <f t="shared" si="157"/>
        <v>2.90990990985225-20237.46360516i</v>
      </c>
      <c r="G571" s="57" t="str">
        <f t="shared" si="158"/>
        <v>0.999999999980183-4.45164927303442E-06i</v>
      </c>
      <c r="H571" s="57" t="str">
        <f t="shared" si="159"/>
        <v>72.7274612181817+0.302993796262214i</v>
      </c>
      <c r="I571" s="57" t="str">
        <f t="shared" si="160"/>
        <v>17.8951544894308-4152.06122347275i</v>
      </c>
      <c r="K571" s="57" t="str">
        <f t="shared" si="161"/>
        <v>0.164996708541164-0.000731454460202259i</v>
      </c>
      <c r="L571" s="57" t="str">
        <f t="shared" si="162"/>
        <v>0.00025-143.384582472439i</v>
      </c>
      <c r="M571" s="57" t="str">
        <f t="shared" si="163"/>
        <v>0.0045-50.2681613143468i</v>
      </c>
      <c r="N571" s="57">
        <f t="shared" si="164"/>
        <v>89.827442819229844</v>
      </c>
      <c r="O571" s="57">
        <f t="shared" si="165"/>
        <v>77.178238170590234</v>
      </c>
      <c r="P571" s="374">
        <f t="shared" si="166"/>
        <v>77.178238170590234</v>
      </c>
      <c r="Q571" s="374">
        <f t="shared" si="167"/>
        <v>-90.172557180770156</v>
      </c>
      <c r="R571" s="12">
        <f t="shared" si="168"/>
        <v>89.827442819229844</v>
      </c>
      <c r="S571" s="57">
        <f t="shared" si="169"/>
        <v>7.3802290284261593E-3</v>
      </c>
      <c r="T571" s="12">
        <f t="shared" si="152"/>
        <v>77.178238170590234</v>
      </c>
    </row>
    <row r="572" spans="1:20">
      <c r="A572" s="57">
        <f t="shared" si="153"/>
        <v>46.547557712088626</v>
      </c>
      <c r="B572" s="12">
        <f t="shared" si="170"/>
        <v>7.408273898734179</v>
      </c>
      <c r="C572" s="57" t="str">
        <f t="shared" si="154"/>
        <v>-21.7631412678891-7198.84296463119i</v>
      </c>
      <c r="D572" s="57" t="str">
        <f t="shared" si="155"/>
        <v>3.47812499963939-2148.34046217901i</v>
      </c>
      <c r="E572" s="57" t="str">
        <f t="shared" si="156"/>
        <v>162.469360685328-0.0312190694753341i</v>
      </c>
      <c r="F572" s="57" t="str">
        <f t="shared" si="157"/>
        <v>2.90990990985181-20160.8523662668i</v>
      </c>
      <c r="G572" s="57" t="str">
        <f t="shared" si="158"/>
        <v>0.999999999980032-4.46856554027128E-06i</v>
      </c>
      <c r="H572" s="57" t="str">
        <f t="shared" si="159"/>
        <v>72.7274626534368+0.304145174985903i</v>
      </c>
      <c r="I572" s="57" t="str">
        <f t="shared" si="160"/>
        <v>17.8951546319887-4136.34318240044i</v>
      </c>
      <c r="K572" s="57" t="str">
        <f t="shared" si="161"/>
        <v>0.16499668347906-0.000734233873937685i</v>
      </c>
      <c r="L572" s="57" t="str">
        <f t="shared" si="162"/>
        <v>0.00025-142.8417836944i</v>
      </c>
      <c r="M572" s="57" t="str">
        <f t="shared" si="163"/>
        <v>0.0045-50.0778654257291i</v>
      </c>
      <c r="N572" s="57">
        <f t="shared" si="164"/>
        <v>89.826787116902807</v>
      </c>
      <c r="O572" s="57">
        <f t="shared" si="165"/>
        <v>77.145293691317562</v>
      </c>
      <c r="P572" s="374">
        <f t="shared" si="166"/>
        <v>77.145293691317562</v>
      </c>
      <c r="Q572" s="374">
        <f t="shared" si="167"/>
        <v>-90.173212883097193</v>
      </c>
      <c r="R572" s="12">
        <f t="shared" si="168"/>
        <v>89.826787116902807</v>
      </c>
      <c r="S572" s="57">
        <f t="shared" si="169"/>
        <v>7.408273898734179E-3</v>
      </c>
      <c r="T572" s="12">
        <f t="shared" si="152"/>
        <v>77.145293691317562</v>
      </c>
    </row>
    <row r="573" spans="1:20">
      <c r="A573" s="57">
        <f t="shared" si="153"/>
        <v>46.72443843139456</v>
      </c>
      <c r="B573" s="12">
        <f t="shared" si="170"/>
        <v>7.4364253395493689</v>
      </c>
      <c r="C573" s="57" t="str">
        <f t="shared" si="154"/>
        <v>-21.7631374745852-7171.5901268823i</v>
      </c>
      <c r="D573" s="57" t="str">
        <f t="shared" si="155"/>
        <v>3.47812499963664-2140.20767329018i</v>
      </c>
      <c r="E573" s="57" t="str">
        <f t="shared" si="156"/>
        <v>162.469359343113-0.0313376951434097i</v>
      </c>
      <c r="F573" s="57" t="str">
        <f t="shared" si="157"/>
        <v>2.90990990985137-20084.5311480034i</v>
      </c>
      <c r="G573" s="57" t="str">
        <f t="shared" si="158"/>
        <v>0.99999999997988-4.48554608932363E-06i</v>
      </c>
      <c r="H573" s="57" t="str">
        <f t="shared" si="159"/>
        <v>72.7274640996209+0.30530092897504i</v>
      </c>
      <c r="I573" s="57" t="str">
        <f t="shared" si="160"/>
        <v>17.8951547756322-4120.6846440135i</v>
      </c>
      <c r="K573" s="57" t="str">
        <f t="shared" si="161"/>
        <v>0.164996658226129-0.000737023848149798i</v>
      </c>
      <c r="L573" s="57" t="str">
        <f t="shared" si="162"/>
        <v>0.00025-142.301039743375i</v>
      </c>
      <c r="M573" s="57" t="str">
        <f t="shared" si="163"/>
        <v>0.0045-49.8882899240177i</v>
      </c>
      <c r="N573" s="57">
        <f t="shared" si="164"/>
        <v>89.826128923078102</v>
      </c>
      <c r="O573" s="57">
        <f t="shared" si="165"/>
        <v>77.112349207077628</v>
      </c>
      <c r="P573" s="374">
        <f t="shared" si="166"/>
        <v>77.112349207077628</v>
      </c>
      <c r="Q573" s="374">
        <f t="shared" si="167"/>
        <v>-90.173871076921898</v>
      </c>
      <c r="R573" s="12">
        <f t="shared" si="168"/>
        <v>89.826128923078102</v>
      </c>
      <c r="S573" s="57">
        <f t="shared" si="169"/>
        <v>7.4364253395493686E-3</v>
      </c>
      <c r="T573" s="12">
        <f t="shared" si="152"/>
        <v>77.112349207077628</v>
      </c>
    </row>
    <row r="574" spans="1:20">
      <c r="A574" s="57">
        <f t="shared" si="153"/>
        <v>46.90199129743386</v>
      </c>
      <c r="B574" s="12">
        <f t="shared" si="170"/>
        <v>7.4646837558396566</v>
      </c>
      <c r="C574" s="57" t="str">
        <f t="shared" si="154"/>
        <v>-21.7631336523986-7144.44045486543i</v>
      </c>
      <c r="D574" s="57" t="str">
        <f t="shared" si="155"/>
        <v>3.47812499963389-2132.10567200724i</v>
      </c>
      <c r="E574" s="57" t="str">
        <f t="shared" si="156"/>
        <v>162.46935799068-0.0314567715112628i</v>
      </c>
      <c r="F574" s="57" t="str">
        <f t="shared" si="157"/>
        <v>2.90990990985092-20008.4988524634i</v>
      </c>
      <c r="G574" s="57" t="str">
        <f t="shared" si="158"/>
        <v>0.999999999979727-4.50259116446237E-06i</v>
      </c>
      <c r="H574" s="57" t="str">
        <f t="shared" si="159"/>
        <v>72.7274655568166+0.306461074855927i</v>
      </c>
      <c r="I574" s="57" t="str">
        <f t="shared" si="160"/>
        <v>17.8951549203692-4105.08538305856i</v>
      </c>
      <c r="K574" s="57" t="str">
        <f t="shared" si="161"/>
        <v>0.16499663278092-0.00073982442295358i</v>
      </c>
      <c r="L574" s="57" t="str">
        <f t="shared" si="162"/>
        <v>0.00025-141.762342840581i</v>
      </c>
      <c r="M574" s="57" t="str">
        <f t="shared" si="163"/>
        <v>0.0045-49.6994320821059i</v>
      </c>
      <c r="N574" s="57">
        <f t="shared" si="164"/>
        <v>89.825468228289992</v>
      </c>
      <c r="O574" s="57">
        <f t="shared" si="165"/>
        <v>77.079404717832801</v>
      </c>
      <c r="P574" s="374">
        <f t="shared" si="166"/>
        <v>77.079404717832801</v>
      </c>
      <c r="Q574" s="374">
        <f t="shared" si="167"/>
        <v>-90.174531771710008</v>
      </c>
      <c r="R574" s="12">
        <f t="shared" si="168"/>
        <v>89.825468228289992</v>
      </c>
      <c r="S574" s="57">
        <f t="shared" si="169"/>
        <v>7.4646837558396562E-3</v>
      </c>
      <c r="T574" s="12">
        <f t="shared" si="152"/>
        <v>77.079404717832801</v>
      </c>
    </row>
    <row r="575" spans="1:20">
      <c r="A575" s="57">
        <f t="shared" si="153"/>
        <v>47.080218864364106</v>
      </c>
      <c r="B575" s="12">
        <f t="shared" si="170"/>
        <v>7.4930495541118471</v>
      </c>
      <c r="C575" s="57" t="str">
        <f t="shared" si="154"/>
        <v>-21.7631298011101-7117.39355802327i</v>
      </c>
      <c r="D575" s="57" t="str">
        <f t="shared" si="155"/>
        <v>3.47812499963108-2124.0343417802i</v>
      </c>
      <c r="E575" s="57" t="str">
        <f t="shared" si="156"/>
        <v>162.469356627948-0.0315763002906596i</v>
      </c>
      <c r="F575" s="57" t="str">
        <f t="shared" si="157"/>
        <v>2.90990990985046-19932.7543858968i</v>
      </c>
      <c r="G575" s="57" t="str">
        <f t="shared" si="158"/>
        <v>0.999999999979572-4.51970101088662E-06i</v>
      </c>
      <c r="H575" s="57" t="str">
        <f t="shared" si="159"/>
        <v>72.7274670251084+0.307625629318069i</v>
      </c>
      <c r="I575" s="57" t="str">
        <f t="shared" si="160"/>
        <v>17.8951550662088-4089.54517513506i</v>
      </c>
      <c r="K575" s="57" t="str">
        <f t="shared" si="161"/>
        <v>0.164996607141967-0.000742635638616297i</v>
      </c>
      <c r="L575" s="57" t="str">
        <f t="shared" si="162"/>
        <v>0.00025-141.225685236682i</v>
      </c>
      <c r="M575" s="57" t="str">
        <f t="shared" si="163"/>
        <v>0.0045-49.5112891832096i</v>
      </c>
      <c r="N575" s="57">
        <f t="shared" si="164"/>
        <v>89.824805023036831</v>
      </c>
      <c r="O575" s="57">
        <f t="shared" si="165"/>
        <v>77.046460223544813</v>
      </c>
      <c r="P575" s="374">
        <f t="shared" si="166"/>
        <v>77.046460223544813</v>
      </c>
      <c r="Q575" s="374">
        <f t="shared" si="167"/>
        <v>-90.175194976963169</v>
      </c>
      <c r="R575" s="12">
        <f t="shared" si="168"/>
        <v>89.824805023036831</v>
      </c>
      <c r="S575" s="57">
        <f t="shared" si="169"/>
        <v>7.4930495541118474E-3</v>
      </c>
      <c r="T575" s="12">
        <f t="shared" si="152"/>
        <v>77.046460223544813</v>
      </c>
    </row>
    <row r="576" spans="1:20">
      <c r="A576" s="57">
        <f t="shared" si="153"/>
        <v>47.259123696048697</v>
      </c>
      <c r="B576" s="12">
        <f t="shared" si="170"/>
        <v>7.5215231424174727</v>
      </c>
      <c r="C576" s="57" t="str">
        <f t="shared" si="154"/>
        <v>-21.7631259204973-7090.44904727726i</v>
      </c>
      <c r="D576" s="57" t="str">
        <f t="shared" si="155"/>
        <v>3.47812499962827-2115.99356650025i</v>
      </c>
      <c r="E576" s="57" t="str">
        <f t="shared" si="156"/>
        <v>162.469355254841-0.0316962831998611i</v>
      </c>
      <c r="F576" s="57" t="str">
        <f t="shared" si="157"/>
        <v>2.90990990985001-19857.2966586939i</v>
      </c>
      <c r="G576" s="57" t="str">
        <f t="shared" si="158"/>
        <v>0.999999999979417-0.0000045368758747273i</v>
      </c>
      <c r="H576" s="57" t="str">
        <f t="shared" si="159"/>
        <v>72.7274685045801+0.308794609114371i</v>
      </c>
      <c r="I576" s="57" t="str">
        <f t="shared" si="160"/>
        <v>17.8951552131585-4074.06379669184i</v>
      </c>
      <c r="K576" s="57" t="str">
        <f t="shared" si="161"/>
        <v>0.164996581307797-0.00074545753555804i</v>
      </c>
      <c r="L576" s="57" t="str">
        <f t="shared" si="162"/>
        <v>0.00025-140.691059211677i</v>
      </c>
      <c r="M576" s="57" t="str">
        <f t="shared" si="163"/>
        <v>0.0045-49.3238585208304i</v>
      </c>
      <c r="N576" s="57">
        <f t="shared" si="164"/>
        <v>89.824139297780818</v>
      </c>
      <c r="O576" s="57">
        <f t="shared" si="165"/>
        <v>77.013515724175377</v>
      </c>
      <c r="P576" s="374">
        <f t="shared" si="166"/>
        <v>77.013515724175377</v>
      </c>
      <c r="Q576" s="374">
        <f t="shared" si="167"/>
        <v>-90.175860702219182</v>
      </c>
      <c r="R576" s="12">
        <f t="shared" si="168"/>
        <v>89.824139297780818</v>
      </c>
      <c r="S576" s="57">
        <f t="shared" si="169"/>
        <v>7.5215231424174724E-3</v>
      </c>
      <c r="T576" s="12">
        <f t="shared" si="152"/>
        <v>77.013515724175377</v>
      </c>
    </row>
    <row r="577" spans="1:20">
      <c r="A577" s="57">
        <f t="shared" si="153"/>
        <v>47.438708366093685</v>
      </c>
      <c r="B577" s="12">
        <f t="shared" si="170"/>
        <v>7.5501049303586596</v>
      </c>
      <c r="C577" s="57" t="str">
        <f t="shared" si="154"/>
        <v>-21.7631220103369-7063.60653502147i</v>
      </c>
      <c r="D577" s="57" t="str">
        <f t="shared" si="155"/>
        <v>3.47812499962545-2107.98323049815i</v>
      </c>
      <c r="E577" s="57" t="str">
        <f t="shared" si="156"/>
        <v>162.469353871278-0.0318167219636476i</v>
      </c>
      <c r="F577" s="57" t="str">
        <f t="shared" si="157"/>
        <v>2.90990990984956-19782.12458537i</v>
      </c>
      <c r="G577" s="57" t="str">
        <f t="shared" si="158"/>
        <v>0.99999999997926-4.55411600305054E-06i</v>
      </c>
      <c r="H577" s="57" t="str">
        <f t="shared" si="159"/>
        <v>72.7274699953174+0.30996803106142i</v>
      </c>
      <c r="I577" s="57" t="str">
        <f t="shared" si="160"/>
        <v>17.8951553612272-4058.64102502411i</v>
      </c>
      <c r="K577" s="57" t="str">
        <f t="shared" si="161"/>
        <v>0.164996555276922-0.000748290154352329i</v>
      </c>
      <c r="L577" s="57" t="str">
        <f t="shared" si="162"/>
        <v>0.00025-140.158457074793i</v>
      </c>
      <c r="M577" s="57" t="str">
        <f t="shared" si="163"/>
        <v>0.0045-49.1371373987153i</v>
      </c>
      <c r="N577" s="57">
        <f t="shared" si="164"/>
        <v>89.823471042948015</v>
      </c>
      <c r="O577" s="57">
        <f t="shared" si="165"/>
        <v>76.980571219685714</v>
      </c>
      <c r="P577" s="374">
        <f t="shared" si="166"/>
        <v>76.980571219685714</v>
      </c>
      <c r="Q577" s="374">
        <f t="shared" si="167"/>
        <v>-90.176528957051985</v>
      </c>
      <c r="R577" s="12">
        <f t="shared" si="168"/>
        <v>89.823471042948015</v>
      </c>
      <c r="S577" s="57">
        <f t="shared" si="169"/>
        <v>7.5501049303586592E-3</v>
      </c>
      <c r="T577" s="12">
        <f t="shared" si="152"/>
        <v>76.980571219685714</v>
      </c>
    </row>
    <row r="578" spans="1:20">
      <c r="A578" s="57">
        <f t="shared" si="153"/>
        <v>47.618975457884837</v>
      </c>
      <c r="B578" s="12">
        <f t="shared" si="170"/>
        <v>7.5787953290940226</v>
      </c>
      <c r="C578" s="57" t="str">
        <f t="shared" si="154"/>
        <v>-21.7631180704044-7036.86563511747i</v>
      </c>
      <c r="D578" s="57" t="str">
        <f t="shared" si="155"/>
        <v>3.4781249996226-2100.00321854252i</v>
      </c>
      <c r="E578" s="57" t="str">
        <f t="shared" si="156"/>
        <v>162.469352477182-0.0319376183133519i</v>
      </c>
      <c r="F578" s="57" t="str">
        <f t="shared" si="157"/>
        <v>2.90990990984909-19707.2370845496i</v>
      </c>
      <c r="G578" s="57" t="str">
        <f t="shared" si="158"/>
        <v>0.999999999979102-4.57142164386141E-06i</v>
      </c>
      <c r="H578" s="57" t="str">
        <f t="shared" si="159"/>
        <v>72.7274714974058+0.311145912039702i</v>
      </c>
      <c r="I578" s="57" t="str">
        <f t="shared" si="160"/>
        <v>17.8951555104233-4043.27663827011i</v>
      </c>
      <c r="K578" s="57" t="str">
        <f t="shared" si="161"/>
        <v>0.164996529047845-0.000751133535726691i</v>
      </c>
      <c r="L578" s="57" t="str">
        <f t="shared" si="162"/>
        <v>0.00025-139.627871164368i</v>
      </c>
      <c r="M578" s="57" t="str">
        <f t="shared" si="163"/>
        <v>0.0045-48.9511231308182i</v>
      </c>
      <c r="N578" s="57">
        <f t="shared" si="164"/>
        <v>89.822800248928061</v>
      </c>
      <c r="O578" s="57">
        <f t="shared" si="165"/>
        <v>76.947626710036957</v>
      </c>
      <c r="P578" s="374">
        <f t="shared" si="166"/>
        <v>76.947626710036957</v>
      </c>
      <c r="Q578" s="374">
        <f t="shared" si="167"/>
        <v>-90.177199751071939</v>
      </c>
      <c r="R578" s="12">
        <f t="shared" si="168"/>
        <v>89.822800248928061</v>
      </c>
      <c r="S578" s="57">
        <f t="shared" si="169"/>
        <v>7.578795329094023E-3</v>
      </c>
      <c r="T578" s="12">
        <f t="shared" si="152"/>
        <v>76.947626710036957</v>
      </c>
    </row>
    <row r="579" spans="1:20">
      <c r="A579" s="57">
        <f t="shared" si="153"/>
        <v>47.799927564624802</v>
      </c>
      <c r="B579" s="12">
        <f t="shared" si="170"/>
        <v>7.6075947513445801</v>
      </c>
      <c r="C579" s="57" t="str">
        <f t="shared" si="154"/>
        <v>-21.7631141004729-7010.22596288824i</v>
      </c>
      <c r="D579" s="57" t="str">
        <f t="shared" si="155"/>
        <v>3.47812499961973-2092.0534158382i</v>
      </c>
      <c r="E579" s="57" t="str">
        <f t="shared" si="156"/>
        <v>162.46935107247-0.0320589739868663i</v>
      </c>
      <c r="F579" s="57" t="str">
        <f t="shared" si="157"/>
        <v>2.90990990984865-19632.6330789509i</v>
      </c>
      <c r="G579" s="57" t="str">
        <f t="shared" si="158"/>
        <v>0.999999999978943-4.58879304610735E-06i</v>
      </c>
      <c r="H579" s="57" t="str">
        <f t="shared" si="159"/>
        <v>72.7274730109322+0.31232826899386i</v>
      </c>
      <c r="I579" s="57" t="str">
        <f t="shared" si="160"/>
        <v>17.8951556607557-4027.970415408i</v>
      </c>
      <c r="K579" s="57" t="str">
        <f t="shared" si="161"/>
        <v>0.164996502619056-0.000753987720563242i</v>
      </c>
      <c r="L579" s="57" t="str">
        <f t="shared" si="162"/>
        <v>0.00025-139.099293847747i</v>
      </c>
      <c r="M579" s="57" t="str">
        <f t="shared" si="163"/>
        <v>0.0045-48.7658130412615i</v>
      </c>
      <c r="N579" s="57">
        <f t="shared" si="164"/>
        <v>89.822126906074104</v>
      </c>
      <c r="O579" s="57">
        <f t="shared" si="165"/>
        <v>76.914682195189584</v>
      </c>
      <c r="P579" s="374">
        <f t="shared" si="166"/>
        <v>76.914682195189584</v>
      </c>
      <c r="Q579" s="374">
        <f t="shared" si="167"/>
        <v>-90.177873093925896</v>
      </c>
      <c r="R579" s="12">
        <f t="shared" si="168"/>
        <v>89.822126906074104</v>
      </c>
      <c r="S579" s="57">
        <f t="shared" si="169"/>
        <v>7.6075947513445799E-3</v>
      </c>
      <c r="T579" s="12">
        <f t="shared" si="152"/>
        <v>76.914682195189584</v>
      </c>
    </row>
    <row r="580" spans="1:20">
      <c r="A580" s="57">
        <f t="shared" si="153"/>
        <v>47.981567289370375</v>
      </c>
      <c r="B580" s="12">
        <f t="shared" si="170"/>
        <v>7.6365036113996894</v>
      </c>
      <c r="C580" s="57" t="str">
        <f t="shared" si="154"/>
        <v>-21.763110100314-6983.68713511341i</v>
      </c>
      <c r="D580" s="57" t="str">
        <f t="shared" si="155"/>
        <v>3.47812499961682-2084.13370802463i</v>
      </c>
      <c r="E580" s="57" t="str">
        <f t="shared" si="156"/>
        <v>162.469349657063-0.0321807907286788i</v>
      </c>
      <c r="F580" s="57" t="str">
        <f t="shared" si="157"/>
        <v>2.90990990984817-19558.3114953701i</v>
      </c>
      <c r="G580" s="57" t="str">
        <f t="shared" si="158"/>
        <v>0.999999999978783-4.60623045968183E-06i</v>
      </c>
      <c r="H580" s="57" t="str">
        <f t="shared" si="159"/>
        <v>72.7274745359825+0.313515118932913i</v>
      </c>
      <c r="I580" s="57" t="str">
        <f t="shared" si="160"/>
        <v>17.8951558122324-4012.72213625255i</v>
      </c>
      <c r="K580" s="57" t="str">
        <f t="shared" si="161"/>
        <v>0.164996475989037-0.000756852749899262i</v>
      </c>
      <c r="L580" s="57" t="str">
        <f t="shared" si="162"/>
        <v>0.00025-138.572717521167i</v>
      </c>
      <c r="M580" s="57" t="str">
        <f t="shared" si="163"/>
        <v>0.0045-48.5812044642971i</v>
      </c>
      <c r="N580" s="57">
        <f t="shared" si="164"/>
        <v>89.821451004702666</v>
      </c>
      <c r="O580" s="57">
        <f t="shared" si="165"/>
        <v>76.881737675104333</v>
      </c>
      <c r="P580" s="374">
        <f t="shared" si="166"/>
        <v>76.881737675104333</v>
      </c>
      <c r="Q580" s="374">
        <f t="shared" si="167"/>
        <v>-90.178548995297334</v>
      </c>
      <c r="R580" s="12">
        <f t="shared" si="168"/>
        <v>89.821451004702666</v>
      </c>
      <c r="S580" s="57">
        <f t="shared" si="169"/>
        <v>7.6365036113996898E-3</v>
      </c>
      <c r="T580" s="12">
        <f t="shared" si="152"/>
        <v>76.881737675104333</v>
      </c>
    </row>
    <row r="581" spans="1:20">
      <c r="A581" s="57">
        <f t="shared" si="153"/>
        <v>48.16389724506999</v>
      </c>
      <c r="B581" s="12">
        <f t="shared" si="170"/>
        <v>7.6655223251230087</v>
      </c>
      <c r="C581" s="57" t="str">
        <f t="shared" si="154"/>
        <v>-21.763106069698-6957.24877002288i</v>
      </c>
      <c r="D581" s="57" t="str">
        <f t="shared" si="155"/>
        <v>3.47812499961391-2076.24398117415i</v>
      </c>
      <c r="E581" s="57" t="str">
        <f t="shared" si="156"/>
        <v>162.469348230879-0.0323030702898998i</v>
      </c>
      <c r="F581" s="57" t="str">
        <f t="shared" si="157"/>
        <v>2.9099099098477-19484.2712646665i</v>
      </c>
      <c r="G581" s="57" t="str">
        <f t="shared" si="158"/>
        <v>0.999999999978621-4.62373413542787E-06i</v>
      </c>
      <c r="H581" s="57" t="str">
        <f t="shared" si="159"/>
        <v>72.7274760726458+0.31470647893054i</v>
      </c>
      <c r="I581" s="57" t="str">
        <f t="shared" si="160"/>
        <v>17.8951559648629-3997.53158145226i</v>
      </c>
      <c r="K581" s="57" t="str">
        <f t="shared" si="161"/>
        <v>0.164996449156253-0.000759728664927799i</v>
      </c>
      <c r="L581" s="57" t="str">
        <f t="shared" si="162"/>
        <v>0.00025-138.04813460965i</v>
      </c>
      <c r="M581" s="57" t="str">
        <f t="shared" si="163"/>
        <v>0.0045-48.3972947442689i</v>
      </c>
      <c r="N581" s="57">
        <f t="shared" si="164"/>
        <v>89.820772535093553</v>
      </c>
      <c r="O581" s="57">
        <f t="shared" si="165"/>
        <v>76.848793149741141</v>
      </c>
      <c r="P581" s="374">
        <f t="shared" si="166"/>
        <v>76.848793149741141</v>
      </c>
      <c r="Q581" s="374">
        <f t="shared" si="167"/>
        <v>-90.179227464906447</v>
      </c>
      <c r="R581" s="12">
        <f t="shared" si="168"/>
        <v>89.820772535093553</v>
      </c>
      <c r="S581" s="57">
        <f t="shared" si="169"/>
        <v>7.6655223251230085E-3</v>
      </c>
      <c r="T581" s="12">
        <f t="shared" si="152"/>
        <v>76.848793149741141</v>
      </c>
    </row>
    <row r="582" spans="1:20">
      <c r="A582" s="57">
        <f t="shared" si="153"/>
        <v>48.346920054601256</v>
      </c>
      <c r="B582" s="12">
        <f t="shared" si="170"/>
        <v>7.6946513099584761</v>
      </c>
      <c r="C582" s="57" t="str">
        <f t="shared" si="154"/>
        <v>-21.7631020083921-6930.91048729187i</v>
      </c>
      <c r="D582" s="57" t="str">
        <f t="shared" si="155"/>
        <v>3.47812499961096-2068.38412179037i</v>
      </c>
      <c r="E582" s="57" t="str">
        <f t="shared" si="156"/>
        <v>162.469346793836-0.0324258144282735i</v>
      </c>
      <c r="F582" s="57" t="str">
        <f t="shared" si="157"/>
        <v>2.90990990984721-19410.5113217463i</v>
      </c>
      <c r="G582" s="57" t="str">
        <f t="shared" si="158"/>
        <v>0.999999999978458-4.64130432514174E-06i</v>
      </c>
      <c r="H582" s="57" t="str">
        <f t="shared" si="159"/>
        <v>72.7274776210101+0.31590236612529i</v>
      </c>
      <c r="I582" s="57" t="str">
        <f t="shared" si="160"/>
        <v>17.8951561186555-3982.39853248583i</v>
      </c>
      <c r="K582" s="57" t="str">
        <f t="shared" si="161"/>
        <v>0.164996422119161-0.000762615506998245i</v>
      </c>
      <c r="L582" s="57" t="str">
        <f t="shared" si="162"/>
        <v>0.00025-137.525537566896i</v>
      </c>
      <c r="M582" s="57" t="str">
        <f t="shared" si="163"/>
        <v>0.0045-48.2140812355738i</v>
      </c>
      <c r="N582" s="57">
        <f t="shared" si="164"/>
        <v>89.820091487489549</v>
      </c>
      <c r="O582" s="57">
        <f t="shared" si="165"/>
        <v>76.815848619059764</v>
      </c>
      <c r="P582" s="374">
        <f t="shared" si="166"/>
        <v>76.815848619059764</v>
      </c>
      <c r="Q582" s="374">
        <f t="shared" si="167"/>
        <v>-90.179908512510451</v>
      </c>
      <c r="R582" s="12">
        <f t="shared" si="168"/>
        <v>89.820091487489549</v>
      </c>
      <c r="S582" s="57">
        <f t="shared" si="169"/>
        <v>7.6946513099584758E-3</v>
      </c>
      <c r="T582" s="12">
        <f t="shared" si="152"/>
        <v>76.815848619059764</v>
      </c>
    </row>
    <row r="583" spans="1:20">
      <c r="A583" s="57">
        <f t="shared" si="153"/>
        <v>48.530638350808736</v>
      </c>
      <c r="B583" s="12">
        <f t="shared" si="170"/>
        <v>7.7238909849363182</v>
      </c>
      <c r="C583" s="57" t="str">
        <f t="shared" si="154"/>
        <v>-21.7630979161635-6904.67190803548i</v>
      </c>
      <c r="D583" s="57" t="str">
        <f t="shared" si="155"/>
        <v>3.47812499960802-2060.5540168066i</v>
      </c>
      <c r="E583" s="57" t="str">
        <f t="shared" si="156"/>
        <v>162.469345345851-0.0325490249082276i</v>
      </c>
      <c r="F583" s="57" t="str">
        <f t="shared" si="157"/>
        <v>2.90990990984675-19337.0306055481i</v>
      </c>
      <c r="G583" s="57" t="str">
        <f t="shared" si="158"/>
        <v>0.999999999978294-4.65894128157651E-06i</v>
      </c>
      <c r="H583" s="57" t="str">
        <f t="shared" si="159"/>
        <v>72.7274791811638+0.31710279772084i</v>
      </c>
      <c r="I583" s="57" t="str">
        <f t="shared" si="160"/>
        <v>17.895156273619-3967.32277165925i</v>
      </c>
      <c r="K583" s="57" t="str">
        <f t="shared" si="161"/>
        <v>0.164996394876207-0.000765513317616937i</v>
      </c>
      <c r="L583" s="57" t="str">
        <f t="shared" si="162"/>
        <v>0.00025-137.00491887517i</v>
      </c>
      <c r="M583" s="57" t="str">
        <f t="shared" si="163"/>
        <v>0.0045-48.0315613026238i</v>
      </c>
      <c r="N583" s="57">
        <f t="shared" si="164"/>
        <v>89.819407852096461</v>
      </c>
      <c r="O583" s="57">
        <f t="shared" si="165"/>
        <v>76.782904083019901</v>
      </c>
      <c r="P583" s="374">
        <f t="shared" si="166"/>
        <v>76.782904083019901</v>
      </c>
      <c r="Q583" s="374">
        <f t="shared" si="167"/>
        <v>-90.180592147903539</v>
      </c>
      <c r="R583" s="12">
        <f t="shared" si="168"/>
        <v>89.819407852096461</v>
      </c>
      <c r="S583" s="57">
        <f t="shared" si="169"/>
        <v>7.723890984936318E-3</v>
      </c>
      <c r="T583" s="12">
        <f t="shared" si="152"/>
        <v>76.782904083019901</v>
      </c>
    </row>
    <row r="584" spans="1:20">
      <c r="A584" s="57">
        <f t="shared" si="153"/>
        <v>48.715054776541812</v>
      </c>
      <c r="B584" s="12">
        <f t="shared" si="170"/>
        <v>7.7532417706790762</v>
      </c>
      <c r="C584" s="57" t="str">
        <f t="shared" si="154"/>
        <v>-21.7630937927763-6878.5326548028i</v>
      </c>
      <c r="D584" s="57" t="str">
        <f t="shared" si="155"/>
        <v>3.47812499960502-2052.75355358414i</v>
      </c>
      <c r="E584" s="57" t="str">
        <f t="shared" si="156"/>
        <v>162.469343886841-0.0326727035008644i</v>
      </c>
      <c r="F584" s="57" t="str">
        <f t="shared" si="157"/>
        <v>2.90990990984628-19263.828059027i</v>
      </c>
      <c r="G584" s="57" t="str">
        <f t="shared" si="158"/>
        <v>0.999999999978129-4.67664525844573E-06i</v>
      </c>
      <c r="H584" s="57" t="str">
        <f t="shared" si="159"/>
        <v>72.7274807531979+0.31830779098626i</v>
      </c>
      <c r="I584" s="57" t="str">
        <f t="shared" si="160"/>
        <v>17.8951564297627-3952.3040821027i</v>
      </c>
      <c r="K584" s="57" t="str">
        <f t="shared" si="161"/>
        <v>0.164996367425821-0.000768422138447747i</v>
      </c>
      <c r="L584" s="57" t="str">
        <f t="shared" si="162"/>
        <v>0.00025-136.486271045198i</v>
      </c>
      <c r="M584" s="57" t="str">
        <f t="shared" si="163"/>
        <v>0.0045-47.8497323198085i</v>
      </c>
      <c r="N584" s="57">
        <f t="shared" si="164"/>
        <v>89.818721619082908</v>
      </c>
      <c r="O584" s="57">
        <f t="shared" si="165"/>
        <v>76.749959541580552</v>
      </c>
      <c r="P584" s="374">
        <f t="shared" si="166"/>
        <v>76.749959541580552</v>
      </c>
      <c r="Q584" s="374">
        <f t="shared" si="167"/>
        <v>-90.181278380917092</v>
      </c>
      <c r="R584" s="12">
        <f t="shared" si="168"/>
        <v>89.818721619082908</v>
      </c>
      <c r="S584" s="57">
        <f t="shared" si="169"/>
        <v>7.7532417706790762E-3</v>
      </c>
      <c r="T584" s="12">
        <f t="shared" si="152"/>
        <v>76.749959541580552</v>
      </c>
    </row>
    <row r="585" spans="1:20">
      <c r="A585" s="57">
        <f t="shared" si="153"/>
        <v>48.900171984692669</v>
      </c>
      <c r="B585" s="12">
        <f t="shared" si="170"/>
        <v>7.7827040894076571</v>
      </c>
      <c r="C585" s="57" t="str">
        <f t="shared" si="154"/>
        <v>-21.7630896379934-6852.49235157197i</v>
      </c>
      <c r="D585" s="57" t="str">
        <f t="shared" si="155"/>
        <v>3.47812499960201-2044.9826199107i</v>
      </c>
      <c r="E585" s="57" t="str">
        <f t="shared" si="156"/>
        <v>162.469342416722-0.0327968519840207i</v>
      </c>
      <c r="F585" s="57" t="str">
        <f t="shared" si="157"/>
        <v>2.90990990984578-19190.9026291399i</v>
      </c>
      <c r="G585" s="57" t="str">
        <f t="shared" si="158"/>
        <v>0.999999999977963-4.69441651042705E-06i</v>
      </c>
      <c r="H585" s="57" t="str">
        <f t="shared" si="159"/>
        <v>72.7274823372018+0.319517363256229i</v>
      </c>
      <c r="I585" s="57" t="str">
        <f t="shared" si="160"/>
        <v>17.8951565870952-3937.34224776724i</v>
      </c>
      <c r="K585" s="57" t="str">
        <f t="shared" si="161"/>
        <v>0.164996339766426-0.000771342011312686i</v>
      </c>
      <c r="L585" s="57" t="str">
        <f t="shared" si="162"/>
        <v>0.00025-135.969586616057i</v>
      </c>
      <c r="M585" s="57" t="str">
        <f t="shared" si="163"/>
        <v>0.0045-47.6685916714568i</v>
      </c>
      <c r="N585" s="57">
        <f t="shared" si="164"/>
        <v>89.818032778580147</v>
      </c>
      <c r="O585" s="57">
        <f t="shared" si="165"/>
        <v>76.717014994700719</v>
      </c>
      <c r="P585" s="374">
        <f t="shared" si="166"/>
        <v>76.717014994700719</v>
      </c>
      <c r="Q585" s="374">
        <f t="shared" si="167"/>
        <v>-90.181967221419853</v>
      </c>
      <c r="R585" s="12">
        <f t="shared" si="168"/>
        <v>89.818032778580147</v>
      </c>
      <c r="S585" s="57">
        <f t="shared" si="169"/>
        <v>7.7827040894076572E-3</v>
      </c>
      <c r="T585" s="12">
        <f t="shared" si="152"/>
        <v>76.717014994700719</v>
      </c>
    </row>
    <row r="586" spans="1:20">
      <c r="A586" s="57">
        <f t="shared" si="153"/>
        <v>49.085992638234508</v>
      </c>
      <c r="B586" s="12">
        <f t="shared" si="170"/>
        <v>7.8122783649474066</v>
      </c>
      <c r="C586" s="57" t="str">
        <f t="shared" si="154"/>
        <v>-21.7630854515758-6826.55062374458i</v>
      </c>
      <c r="D586" s="57" t="str">
        <f t="shared" si="155"/>
        <v>3.47812499959899-2037.2411039988i</v>
      </c>
      <c r="E586" s="57" t="str">
        <f t="shared" si="156"/>
        <v>162.469340935411-0.0329214721422689i</v>
      </c>
      <c r="F586" s="57" t="str">
        <f t="shared" si="157"/>
        <v>2.90990990984528-19118.2532668299i</v>
      </c>
      <c r="G586" s="57" t="str">
        <f t="shared" si="158"/>
        <v>0.999999999977795-4.71225529316587E-06i</v>
      </c>
      <c r="H586" s="57" t="str">
        <f t="shared" si="159"/>
        <v>72.7274839332669+0.32073153193131i</v>
      </c>
      <c r="I586" s="57" t="str">
        <f t="shared" si="160"/>
        <v>17.8951567456255-3922.43705342185i</v>
      </c>
      <c r="K586" s="57" t="str">
        <f t="shared" si="161"/>
        <v>0.16499631189643-0.000774272978192484i</v>
      </c>
      <c r="L586" s="57" t="str">
        <f t="shared" si="162"/>
        <v>0.00025-135.454858155068i</v>
      </c>
      <c r="M586" s="57" t="str">
        <f t="shared" si="163"/>
        <v>0.0045-47.4881367518001i</v>
      </c>
      <c r="N586" s="57">
        <f t="shared" si="164"/>
        <v>89.817341320681948</v>
      </c>
      <c r="O586" s="57">
        <f t="shared" si="165"/>
        <v>76.684070442339078</v>
      </c>
      <c r="P586" s="374">
        <f t="shared" si="166"/>
        <v>76.684070442339078</v>
      </c>
      <c r="Q586" s="374">
        <f t="shared" si="167"/>
        <v>-90.182658679318052</v>
      </c>
      <c r="R586" s="12">
        <f t="shared" si="168"/>
        <v>89.817341320681948</v>
      </c>
      <c r="S586" s="57">
        <f t="shared" si="169"/>
        <v>7.8122783649474063E-3</v>
      </c>
      <c r="T586" s="12">
        <f t="shared" si="152"/>
        <v>76.684070442339078</v>
      </c>
    </row>
    <row r="587" spans="1:20">
      <c r="A587" s="57">
        <f t="shared" si="153"/>
        <v>49.272519410259797</v>
      </c>
      <c r="B587" s="12">
        <f t="shared" si="170"/>
        <v>7.8419650227342066</v>
      </c>
      <c r="C587" s="57" t="str">
        <f t="shared" si="154"/>
        <v>-21.7630812332823-6800.70709813991i</v>
      </c>
      <c r="D587" s="57" t="str">
        <f t="shared" si="155"/>
        <v>3.47812499959593-2029.52889448413i</v>
      </c>
      <c r="E587" s="57" t="str">
        <f t="shared" si="156"/>
        <v>162.469339442819-0.033046565766954i</v>
      </c>
      <c r="F587" s="57" t="str">
        <f t="shared" si="157"/>
        <v>2.90990990984481-19045.8789270117i</v>
      </c>
      <c r="G587" s="57" t="str">
        <f t="shared" si="158"/>
        <v>0.999999999977626-4.73016186327911E-06i</v>
      </c>
      <c r="H587" s="57" t="str">
        <f t="shared" si="159"/>
        <v>72.7274855414857+0.321950314478197i</v>
      </c>
      <c r="I587" s="57" t="str">
        <f t="shared" si="160"/>
        <v>17.8951569053633-3907.58828465039i</v>
      </c>
      <c r="K587" s="57" t="str">
        <f t="shared" si="161"/>
        <v>0.164996283814228-0.000777215081227212i</v>
      </c>
      <c r="L587" s="57" t="str">
        <f t="shared" si="162"/>
        <v>0.00025-134.942078257689i</v>
      </c>
      <c r="M587" s="57" t="str">
        <f t="shared" si="163"/>
        <v>0.0045-47.3083649649332i</v>
      </c>
      <c r="N587" s="57">
        <f t="shared" si="164"/>
        <v>89.816647235444464</v>
      </c>
      <c r="O587" s="57">
        <f t="shared" si="165"/>
        <v>76.651125884453563</v>
      </c>
      <c r="P587" s="374">
        <f t="shared" si="166"/>
        <v>76.651125884453563</v>
      </c>
      <c r="Q587" s="374">
        <f t="shared" si="167"/>
        <v>-90.183352764555536</v>
      </c>
      <c r="R587" s="12">
        <f t="shared" si="168"/>
        <v>89.816647235444464</v>
      </c>
      <c r="S587" s="57">
        <f t="shared" si="169"/>
        <v>7.8419650227342062E-3</v>
      </c>
      <c r="T587" s="12">
        <f t="shared" si="152"/>
        <v>76.651125884453563</v>
      </c>
    </row>
    <row r="588" spans="1:20">
      <c r="A588" s="57">
        <f t="shared" si="153"/>
        <v>49.459754984018787</v>
      </c>
      <c r="B588" s="12">
        <f t="shared" si="170"/>
        <v>7.8717644898205972</v>
      </c>
      <c r="C588" s="57" t="str">
        <f t="shared" si="154"/>
        <v>-21.7630769828708-6774.96140299045i</v>
      </c>
      <c r="D588" s="57" t="str">
        <f t="shared" si="155"/>
        <v>3.47812499959286-2021.84588042398i</v>
      </c>
      <c r="E588" s="57" t="str">
        <f t="shared" si="156"/>
        <v>162.469337938863-0.0331721346562245i</v>
      </c>
      <c r="F588" s="57" t="str">
        <f t="shared" si="157"/>
        <v>2.9099099098443-18973.778568556i</v>
      </c>
      <c r="G588" s="57" t="str">
        <f t="shared" si="158"/>
        <v>0.999999999977455-4.74813647835875E-06i</v>
      </c>
      <c r="H588" s="57" t="str">
        <f t="shared" si="159"/>
        <v>72.7274871619497+0.323173728429947i</v>
      </c>
      <c r="I588" s="57" t="str">
        <f t="shared" si="160"/>
        <v>17.8951570663172-3892.79572784824i</v>
      </c>
      <c r="K588" s="57" t="str">
        <f t="shared" si="161"/>
        <v>0.164996255518207-0.000780168362716876i</v>
      </c>
      <c r="L588" s="57" t="str">
        <f t="shared" si="162"/>
        <v>0.00025-134.431239547409i</v>
      </c>
      <c r="M588" s="57" t="str">
        <f t="shared" si="163"/>
        <v>0.0045-47.1292737247791i</v>
      </c>
      <c r="N588" s="57">
        <f t="shared" si="164"/>
        <v>89.815950512886133</v>
      </c>
      <c r="O588" s="57">
        <f t="shared" si="165"/>
        <v>76.618181321002467</v>
      </c>
      <c r="P588" s="374">
        <f t="shared" si="166"/>
        <v>76.618181321002467</v>
      </c>
      <c r="Q588" s="374">
        <f t="shared" si="167"/>
        <v>-90.184049487113867</v>
      </c>
      <c r="R588" s="12">
        <f t="shared" si="168"/>
        <v>89.815950512886133</v>
      </c>
      <c r="S588" s="57">
        <f t="shared" si="169"/>
        <v>7.8717644898205971E-3</v>
      </c>
      <c r="T588" s="12">
        <f t="shared" si="152"/>
        <v>76.618181321002467</v>
      </c>
    </row>
    <row r="589" spans="1:20">
      <c r="A589" s="57">
        <f t="shared" si="153"/>
        <v>49.64770205295806</v>
      </c>
      <c r="B589" s="12">
        <f t="shared" si="170"/>
        <v>7.9016771948819153</v>
      </c>
      <c r="C589" s="57" t="str">
        <f t="shared" si="154"/>
        <v>-21.7630727000964-6749.31316793556i</v>
      </c>
      <c r="D589" s="57" t="str">
        <f t="shared" si="155"/>
        <v>3.47812499958975-2014.19195129559i</v>
      </c>
      <c r="E589" s="57" t="str">
        <f t="shared" si="156"/>
        <v>162.469336423456-0.0332981806150332i</v>
      </c>
      <c r="F589" s="57" t="str">
        <f t="shared" si="157"/>
        <v>2.9099099098438-18901.9511542749i</v>
      </c>
      <c r="G589" s="57" t="str">
        <f t="shared" si="158"/>
        <v>0.999999999977284-0.0000047661793969757i</v>
      </c>
      <c r="H589" s="57" t="str">
        <f t="shared" si="159"/>
        <v>72.7274887947529+0.324401791386263i</v>
      </c>
      <c r="I589" s="57" t="str">
        <f t="shared" si="160"/>
        <v>17.8951572284967-3878.05917021954i</v>
      </c>
      <c r="K589" s="57" t="str">
        <f t="shared" si="161"/>
        <v>0.164996227006737-0.000783132865122022i</v>
      </c>
      <c r="L589" s="57" t="str">
        <f t="shared" si="162"/>
        <v>0.00025-133.922334675641i</v>
      </c>
      <c r="M589" s="57" t="str">
        <f t="shared" si="163"/>
        <v>0.0045-46.95086045505i</v>
      </c>
      <c r="N589" s="57">
        <f t="shared" si="164"/>
        <v>89.815251142987435</v>
      </c>
      <c r="O589" s="57">
        <f t="shared" si="165"/>
        <v>76.585236751943185</v>
      </c>
      <c r="P589" s="374">
        <f t="shared" si="166"/>
        <v>76.585236751943185</v>
      </c>
      <c r="Q589" s="374">
        <f t="shared" si="167"/>
        <v>-90.184748857012565</v>
      </c>
      <c r="R589" s="12">
        <f t="shared" si="168"/>
        <v>89.815251142987435</v>
      </c>
      <c r="S589" s="57">
        <f t="shared" si="169"/>
        <v>7.9016771948819155E-3</v>
      </c>
      <c r="T589" s="12">
        <f t="shared" si="152"/>
        <v>76.585236751943185</v>
      </c>
    </row>
    <row r="590" spans="1:20">
      <c r="A590" s="57">
        <f t="shared" si="153"/>
        <v>49.836363320759304</v>
      </c>
      <c r="B590" s="12">
        <f t="shared" si="170"/>
        <v>7.931703568222467</v>
      </c>
      <c r="C590" s="57" t="str">
        <f t="shared" si="154"/>
        <v>-21.7630683847126-6723.76202401686i</v>
      </c>
      <c r="D590" s="57" t="str">
        <f t="shared" si="155"/>
        <v>3.47812499958664-2006.56699699464i</v>
      </c>
      <c r="E590" s="57" t="str">
        <f t="shared" si="156"/>
        <v>162.469334896511-0.0334247054551906i</v>
      </c>
      <c r="F590" s="57" t="str">
        <f t="shared" si="157"/>
        <v>2.90990990984331-18830.3956509071i</v>
      </c>
      <c r="G590" s="57" t="str">
        <f t="shared" si="158"/>
        <v>0.999999999977111-4.78429087868338E-06i</v>
      </c>
      <c r="H590" s="57" t="str">
        <f t="shared" si="159"/>
        <v>72.7274904399891+0.325634521013719i</v>
      </c>
      <c r="I590" s="57" t="str">
        <f t="shared" si="160"/>
        <v>17.8951573919111-3863.37839977399i</v>
      </c>
      <c r="K590" s="57" t="str">
        <f t="shared" si="161"/>
        <v>0.164996198278178-0.00078610863106434i</v>
      </c>
      <c r="L590" s="57" t="str">
        <f t="shared" si="162"/>
        <v>0.00025-133.415356321619i</v>
      </c>
      <c r="M590" s="57" t="str">
        <f t="shared" si="163"/>
        <v>0.0045-46.773122589211i</v>
      </c>
      <c r="N590" s="57">
        <f t="shared" si="164"/>
        <v>89.814549115690866</v>
      </c>
      <c r="O590" s="57">
        <f t="shared" si="165"/>
        <v>76.552292177233156</v>
      </c>
      <c r="P590" s="374">
        <f t="shared" si="166"/>
        <v>76.552292177233156</v>
      </c>
      <c r="Q590" s="374">
        <f t="shared" si="167"/>
        <v>-90.185450884309134</v>
      </c>
      <c r="R590" s="12">
        <f t="shared" si="168"/>
        <v>89.814549115690866</v>
      </c>
      <c r="S590" s="57">
        <f t="shared" si="169"/>
        <v>7.9317035682224674E-3</v>
      </c>
      <c r="T590" s="12">
        <f t="shared" si="152"/>
        <v>76.552292177233156</v>
      </c>
    </row>
    <row r="591" spans="1:20">
      <c r="A591" s="57">
        <f t="shared" si="153"/>
        <v>50.025741501378185</v>
      </c>
      <c r="B591" s="12">
        <f t="shared" si="170"/>
        <v>7.9618440417817125</v>
      </c>
      <c r="C591" s="57" t="str">
        <f t="shared" si="154"/>
        <v>-21.7630640364715-6698.30760367256i</v>
      </c>
      <c r="D591" s="57" t="str">
        <f t="shared" si="155"/>
        <v>3.47812499958349-1998.97090783359i</v>
      </c>
      <c r="E591" s="57" t="str">
        <f t="shared" si="156"/>
        <v>162.46933335794-0.0335517109953798i</v>
      </c>
      <c r="F591" s="57" t="str">
        <f t="shared" si="157"/>
        <v>2.9099099098428-18759.1110291025i</v>
      </c>
      <c r="G591" s="57" t="str">
        <f t="shared" si="158"/>
        <v>0.999999999976936-4.80247118402155E-06i</v>
      </c>
      <c r="H591" s="57" t="str">
        <f t="shared" si="159"/>
        <v>72.7274920977527+0.326871935046032i</v>
      </c>
      <c r="I591" s="57" t="str">
        <f t="shared" si="160"/>
        <v>17.8951575565698-3848.75320532373i</v>
      </c>
      <c r="K591" s="57" t="str">
        <f t="shared" si="161"/>
        <v>0.164996169330878-0.000789095703327292i</v>
      </c>
      <c r="L591" s="57" t="str">
        <f t="shared" si="162"/>
        <v>0.00025-132.910297192288i</v>
      </c>
      <c r="M591" s="57" t="str">
        <f t="shared" si="163"/>
        <v>0.0045-46.5960575704434i</v>
      </c>
      <c r="N591" s="57">
        <f t="shared" si="164"/>
        <v>89.813844420900665</v>
      </c>
      <c r="O591" s="57">
        <f t="shared" si="165"/>
        <v>76.519347596829306</v>
      </c>
      <c r="P591" s="374">
        <f t="shared" si="166"/>
        <v>76.519347596829306</v>
      </c>
      <c r="Q591" s="374">
        <f t="shared" si="167"/>
        <v>-90.186155579099335</v>
      </c>
      <c r="R591" s="12">
        <f t="shared" si="168"/>
        <v>89.813844420900665</v>
      </c>
      <c r="S591" s="57">
        <f t="shared" si="169"/>
        <v>7.9618440417817127E-3</v>
      </c>
      <c r="T591" s="12">
        <f t="shared" si="152"/>
        <v>76.519347596829306</v>
      </c>
    </row>
    <row r="592" spans="1:20">
      <c r="A592" s="57">
        <f t="shared" si="153"/>
        <v>50.215839319083429</v>
      </c>
      <c r="B592" s="12">
        <f t="shared" si="170"/>
        <v>7.9920990491404833</v>
      </c>
      <c r="C592" s="57" t="str">
        <f t="shared" si="154"/>
        <v>-21.7630596551226-6672.94954073219i</v>
      </c>
      <c r="D592" s="57" t="str">
        <f t="shared" si="155"/>
        <v>3.47812499958032-1991.40357454016i</v>
      </c>
      <c r="E592" s="57" t="str">
        <f t="shared" si="156"/>
        <v>162.469331807653-0.0336791990611829i</v>
      </c>
      <c r="F592" s="57" t="str">
        <f t="shared" si="157"/>
        <v>2.90990990984228-18688.096263408i</v>
      </c>
      <c r="G592" s="57" t="str">
        <f t="shared" si="158"/>
        <v>0.999999999976761-4.82072057451998E-06i</v>
      </c>
      <c r="H592" s="57" t="str">
        <f t="shared" si="159"/>
        <v>72.7274937681397+0.328114051284312i</v>
      </c>
      <c r="I592" s="57" t="str">
        <f t="shared" si="160"/>
        <v>17.8951577224825-3834.18337648049i</v>
      </c>
      <c r="K592" s="57" t="str">
        <f t="shared" si="161"/>
        <v>0.16499614016317-0.000792094124856696i</v>
      </c>
      <c r="L592" s="57" t="str">
        <f t="shared" si="162"/>
        <v>0.00025-132.407150022204i</v>
      </c>
      <c r="M592" s="57" t="str">
        <f t="shared" si="163"/>
        <v>0.0045-46.4196628516071i</v>
      </c>
      <c r="N592" s="57">
        <f t="shared" si="164"/>
        <v>89.813137048482758</v>
      </c>
      <c r="O592" s="57">
        <f t="shared" si="165"/>
        <v>76.486403010688193</v>
      </c>
      <c r="P592" s="374">
        <f t="shared" si="166"/>
        <v>76.486403010688193</v>
      </c>
      <c r="Q592" s="374">
        <f t="shared" si="167"/>
        <v>-90.186862951517242</v>
      </c>
      <c r="R592" s="12">
        <f t="shared" si="168"/>
        <v>89.813137048482758</v>
      </c>
      <c r="S592" s="57">
        <f t="shared" si="169"/>
        <v>7.9920990491404841E-3</v>
      </c>
      <c r="T592" s="12">
        <f t="shared" si="152"/>
        <v>76.486403010688193</v>
      </c>
    </row>
    <row r="593" spans="1:20">
      <c r="A593" s="57">
        <f t="shared" si="153"/>
        <v>50.406659508495942</v>
      </c>
      <c r="B593" s="12">
        <f t="shared" si="170"/>
        <v>8.0224690255272169</v>
      </c>
      <c r="C593" s="57" t="str">
        <f t="shared" si="154"/>
        <v>-21.763055240414-6647.68747041162i</v>
      </c>
      <c r="D593" s="57" t="str">
        <f t="shared" si="155"/>
        <v>3.47812499957713-1983.86488825571i</v>
      </c>
      <c r="E593" s="57" t="str">
        <f t="shared" si="156"/>
        <v>162.469330245563-0.0338071714851012i</v>
      </c>
      <c r="F593" s="57" t="str">
        <f t="shared" si="157"/>
        <v>2.90990990984178-18617.3503322523i</v>
      </c>
      <c r="G593" s="57" t="str">
        <f t="shared" si="158"/>
        <v>0.999999999976584-0.0000048390393127023i</v>
      </c>
      <c r="H593" s="57" t="str">
        <f t="shared" si="159"/>
        <v>72.7274954512457+0.329360887597313i</v>
      </c>
      <c r="I593" s="57" t="str">
        <f t="shared" si="160"/>
        <v>17.8951578896585-3819.66870365234i</v>
      </c>
      <c r="K593" s="57" t="str">
        <f t="shared" si="161"/>
        <v>0.164996110773377-0.000795103938761366i</v>
      </c>
      <c r="L593" s="57" t="str">
        <f t="shared" si="162"/>
        <v>0.00025-131.905907573425i</v>
      </c>
      <c r="M593" s="57" t="str">
        <f t="shared" si="163"/>
        <v>0.0045-46.2439358952053i</v>
      </c>
      <c r="N593" s="57">
        <f t="shared" si="164"/>
        <v>89.81242698826459</v>
      </c>
      <c r="O593" s="57">
        <f t="shared" si="165"/>
        <v>76.45345841876626</v>
      </c>
      <c r="P593" s="374">
        <f t="shared" si="166"/>
        <v>76.45345841876626</v>
      </c>
      <c r="Q593" s="374">
        <f t="shared" si="167"/>
        <v>-90.18757301173541</v>
      </c>
      <c r="R593" s="12">
        <f t="shared" si="168"/>
        <v>89.81242698826459</v>
      </c>
      <c r="S593" s="57">
        <f t="shared" si="169"/>
        <v>8.0224690255272166E-3</v>
      </c>
      <c r="T593" s="12">
        <f t="shared" si="152"/>
        <v>76.45345841876626</v>
      </c>
    </row>
    <row r="594" spans="1:20">
      <c r="A594" s="57">
        <f t="shared" si="153"/>
        <v>50.598204814628225</v>
      </c>
      <c r="B594" s="12">
        <f t="shared" si="170"/>
        <v>8.0529544078242203</v>
      </c>
      <c r="C594" s="57" t="str">
        <f t="shared" si="154"/>
        <v>-21.7630507920916-6622.52102930745i</v>
      </c>
      <c r="D594" s="57" t="str">
        <f t="shared" si="155"/>
        <v>3.47812499957391-1976.3547405337i</v>
      </c>
      <c r="E594" s="57" t="str">
        <f t="shared" si="156"/>
        <v>162.469328671579-0.0339356301065979i</v>
      </c>
      <c r="F594" s="57" t="str">
        <f t="shared" si="157"/>
        <v>2.90990990984126-18546.8722179313i</v>
      </c>
      <c r="G594" s="57" t="str">
        <f t="shared" si="158"/>
        <v>0.999999999976405-0.0000048574276620897i</v>
      </c>
      <c r="H594" s="57" t="str">
        <f t="shared" si="159"/>
        <v>72.7274971471672+0.330612461921691i</v>
      </c>
      <c r="I594" s="57" t="str">
        <f t="shared" si="160"/>
        <v>17.8951580581071-3805.2089780408i</v>
      </c>
      <c r="K594" s="57" t="str">
        <f t="shared" si="161"/>
        <v>0.164996081159809-0.000798125188313713i</v>
      </c>
      <c r="L594" s="57" t="str">
        <f t="shared" si="162"/>
        <v>0.00025-131.40656263541i</v>
      </c>
      <c r="M594" s="57" t="str">
        <f t="shared" si="163"/>
        <v>0.0045-46.0688741733467i</v>
      </c>
      <c r="N594" s="57">
        <f t="shared" si="164"/>
        <v>89.811714230034994</v>
      </c>
      <c r="O594" s="57">
        <f t="shared" si="165"/>
        <v>76.420513821019455</v>
      </c>
      <c r="P594" s="374">
        <f t="shared" si="166"/>
        <v>76.420513821019455</v>
      </c>
      <c r="Q594" s="374">
        <f t="shared" si="167"/>
        <v>-90.188285769965006</v>
      </c>
      <c r="R594" s="12">
        <f t="shared" si="168"/>
        <v>89.811714230034994</v>
      </c>
      <c r="S594" s="57">
        <f t="shared" si="169"/>
        <v>8.0529544078242199E-3</v>
      </c>
      <c r="T594" s="12">
        <f t="shared" si="152"/>
        <v>76.420513821019455</v>
      </c>
    </row>
    <row r="595" spans="1:20">
      <c r="A595" s="57">
        <f t="shared" si="153"/>
        <v>50.790477992923819</v>
      </c>
      <c r="B595" s="12">
        <f t="shared" si="170"/>
        <v>8.083555634573953</v>
      </c>
      <c r="C595" s="57" t="str">
        <f t="shared" si="154"/>
        <v>-21.7630463098997-6597.44985539201i</v>
      </c>
      <c r="D595" s="57" t="str">
        <f t="shared" si="155"/>
        <v>3.47812499957065-1968.87302333815i</v>
      </c>
      <c r="E595" s="57" t="str">
        <f t="shared" si="156"/>
        <v>162.469327085612-0.0340645767720977i</v>
      </c>
      <c r="F595" s="57" t="str">
        <f t="shared" si="157"/>
        <v>2.90990990984074-18476.6609065939i</v>
      </c>
      <c r="G595" s="57" t="str">
        <f t="shared" si="158"/>
        <v>0.999999999976226-4.87588588720477E-06i</v>
      </c>
      <c r="H595" s="57" t="str">
        <f t="shared" si="159"/>
        <v>72.7274988560028+0.331868792262282i</v>
      </c>
      <c r="I595" s="57" t="str">
        <f t="shared" si="160"/>
        <v>17.8951582278386-3790.80399163796i</v>
      </c>
      <c r="K595" s="57" t="str">
        <f t="shared" si="161"/>
        <v>0.16499605132076-0.000801157916950376i</v>
      </c>
      <c r="L595" s="57" t="str">
        <f t="shared" si="162"/>
        <v>0.00025-130.909108024916i</v>
      </c>
      <c r="M595" s="57" t="str">
        <f t="shared" si="163"/>
        <v>0.0045-45.8944751677094i</v>
      </c>
      <c r="N595" s="57">
        <f t="shared" si="164"/>
        <v>89.810998763543992</v>
      </c>
      <c r="O595" s="57">
        <f t="shared" si="165"/>
        <v>76.387569217403467</v>
      </c>
      <c r="P595" s="374">
        <f t="shared" si="166"/>
        <v>76.387569217403467</v>
      </c>
      <c r="Q595" s="374">
        <f t="shared" si="167"/>
        <v>-90.189001236456008</v>
      </c>
      <c r="R595" s="12">
        <f t="shared" si="168"/>
        <v>89.810998763543992</v>
      </c>
      <c r="S595" s="57">
        <f t="shared" si="169"/>
        <v>8.0835556345739534E-3</v>
      </c>
      <c r="T595" s="12">
        <f t="shared" si="152"/>
        <v>76.387569217403467</v>
      </c>
    </row>
    <row r="596" spans="1:20">
      <c r="A596" s="57">
        <f t="shared" si="153"/>
        <v>50.983481809296933</v>
      </c>
      <c r="B596" s="12">
        <f t="shared" si="170"/>
        <v>8.1142731459853348</v>
      </c>
      <c r="C596" s="57" t="str">
        <f t="shared" si="154"/>
        <v>-21.7630417935801-6572.47358800794i</v>
      </c>
      <c r="D596" s="57" t="str">
        <f t="shared" si="155"/>
        <v>3.47812499956738-1961.41962904204i</v>
      </c>
      <c r="E596" s="57" t="str">
        <f t="shared" si="156"/>
        <v>162.469325487567-0.0341940133350435i</v>
      </c>
      <c r="F596" s="57" t="str">
        <f t="shared" si="157"/>
        <v>2.90990990984019-18406.7153882267i</v>
      </c>
      <c r="G596" s="57" t="str">
        <f t="shared" si="158"/>
        <v>0.999999999976045-4.89441425357526E-06i</v>
      </c>
      <c r="H596" s="57" t="str">
        <f t="shared" si="159"/>
        <v>72.72750057785+0.333129896692328i</v>
      </c>
      <c r="I596" s="57" t="str">
        <f t="shared" si="160"/>
        <v>17.8951583988626-3776.4535372232i</v>
      </c>
      <c r="K596" s="57" t="str">
        <f t="shared" si="161"/>
        <v>0.164996021254515-0.000804202168272835i</v>
      </c>
      <c r="L596" s="57" t="str">
        <f t="shared" si="162"/>
        <v>0.00025-130.413536585889i</v>
      </c>
      <c r="M596" s="57" t="str">
        <f t="shared" si="163"/>
        <v>0.0045-45.7207363695052i</v>
      </c>
      <c r="N596" s="57">
        <f t="shared" si="164"/>
        <v>89.810280578502727</v>
      </c>
      <c r="O596" s="57">
        <f t="shared" si="165"/>
        <v>76.354624607873433</v>
      </c>
      <c r="P596" s="374">
        <f t="shared" si="166"/>
        <v>76.354624607873433</v>
      </c>
      <c r="Q596" s="374">
        <f t="shared" si="167"/>
        <v>-90.189719421497273</v>
      </c>
      <c r="R596" s="12">
        <f t="shared" si="168"/>
        <v>89.810280578502727</v>
      </c>
      <c r="S596" s="57">
        <f t="shared" si="169"/>
        <v>8.1142731459853349E-3</v>
      </c>
      <c r="T596" s="12">
        <f t="shared" si="152"/>
        <v>76.354624607873433</v>
      </c>
    </row>
    <row r="597" spans="1:20">
      <c r="A597" s="57">
        <f t="shared" si="153"/>
        <v>51.177219040172261</v>
      </c>
      <c r="B597" s="12">
        <f t="shared" si="170"/>
        <v>8.1451073839400792</v>
      </c>
      <c r="C597" s="57" t="str">
        <f t="shared" si="154"/>
        <v>-21.763037242873-6547.59186786341i</v>
      </c>
      <c r="D597" s="57" t="str">
        <f t="shared" si="155"/>
        <v>3.47812499956409-1953.99445042579i</v>
      </c>
      <c r="E597" s="57" t="str">
        <f t="shared" si="156"/>
        <v>162.469323877356-0.0343239416558992i</v>
      </c>
      <c r="F597" s="57" t="str">
        <f t="shared" si="157"/>
        <v>2.90990990983967-18337.0346566399i</v>
      </c>
      <c r="G597" s="57" t="str">
        <f t="shared" si="158"/>
        <v>0.999999999975862-4.91301302773795E-06i</v>
      </c>
      <c r="H597" s="57" t="str">
        <f t="shared" si="159"/>
        <v>72.727502312808+0.334395793353757i</v>
      </c>
      <c r="I597" s="57" t="str">
        <f t="shared" si="160"/>
        <v>17.8951585711885-3762.1574083604i</v>
      </c>
      <c r="K597" s="57" t="str">
        <f t="shared" si="161"/>
        <v>0.164995990959344-0.000807257986048033i</v>
      </c>
      <c r="L597" s="57" t="str">
        <f t="shared" si="162"/>
        <v>0.00025-129.91984118937i</v>
      </c>
      <c r="M597" s="57" t="str">
        <f t="shared" si="163"/>
        <v>0.0045-45.5476552794434i</v>
      </c>
      <c r="N597" s="57">
        <f t="shared" si="164"/>
        <v>89.809559664583247</v>
      </c>
      <c r="O597" s="57">
        <f t="shared" si="165"/>
        <v>76.321679992384574</v>
      </c>
      <c r="P597" s="374">
        <f t="shared" si="166"/>
        <v>76.321679992384574</v>
      </c>
      <c r="Q597" s="374">
        <f t="shared" si="167"/>
        <v>-90.190440335416753</v>
      </c>
      <c r="R597" s="12">
        <f t="shared" si="168"/>
        <v>89.809559664583247</v>
      </c>
      <c r="S597" s="57">
        <f t="shared" si="169"/>
        <v>8.1451073839400798E-3</v>
      </c>
      <c r="T597" s="12">
        <f t="shared" si="152"/>
        <v>76.321679992384574</v>
      </c>
    </row>
    <row r="598" spans="1:20">
      <c r="A598" s="57">
        <f t="shared" si="153"/>
        <v>51.37169247252492</v>
      </c>
      <c r="B598" s="12">
        <f t="shared" si="170"/>
        <v>8.1760587919990524</v>
      </c>
      <c r="C598" s="57" t="str">
        <f t="shared" si="154"/>
        <v>-21.7630326575173-6522.80433702646i</v>
      </c>
      <c r="D598" s="57" t="str">
        <f t="shared" si="155"/>
        <v>3.47812499956077-1946.59738067571i</v>
      </c>
      <c r="E598" s="57" t="str">
        <f t="shared" si="156"/>
        <v>162.469322254886-0.0344543636021952i</v>
      </c>
      <c r="F598" s="57" t="str">
        <f t="shared" si="157"/>
        <v>2.90990990983914-18267.6177094528i</v>
      </c>
      <c r="G598" s="57" t="str">
        <f t="shared" si="158"/>
        <v>0.999999999975679-4.93168247724244E-06i</v>
      </c>
      <c r="H598" s="57" t="str">
        <f t="shared" si="159"/>
        <v>72.7275040609771+0.335666500457453i</v>
      </c>
      <c r="I598" s="57" t="str">
        <f t="shared" si="160"/>
        <v>17.8951587448269-3747.91539939498i</v>
      </c>
      <c r="K598" s="57" t="str">
        <f t="shared" si="161"/>
        <v>0.164995960433503-0.00081032541420902i</v>
      </c>
      <c r="L598" s="57" t="str">
        <f t="shared" si="162"/>
        <v>0.00025-129.428014733383i</v>
      </c>
      <c r="M598" s="57" t="str">
        <f t="shared" si="163"/>
        <v>0.0045-45.3752294076941i</v>
      </c>
      <c r="N598" s="57">
        <f t="shared" si="164"/>
        <v>89.808836011418393</v>
      </c>
      <c r="O598" s="57">
        <f t="shared" si="165"/>
        <v>76.288735370891416</v>
      </c>
      <c r="P598" s="374">
        <f t="shared" si="166"/>
        <v>76.288735370891416</v>
      </c>
      <c r="Q598" s="374">
        <f t="shared" si="167"/>
        <v>-90.191163988581607</v>
      </c>
      <c r="R598" s="12">
        <f t="shared" si="168"/>
        <v>89.808836011418393</v>
      </c>
      <c r="S598" s="57">
        <f t="shared" si="169"/>
        <v>8.1760587919990531E-3</v>
      </c>
      <c r="T598" s="12">
        <f t="shared" si="152"/>
        <v>76.288735370891416</v>
      </c>
    </row>
    <row r="599" spans="1:20">
      <c r="A599" s="57">
        <f t="shared" si="153"/>
        <v>51.566904903920516</v>
      </c>
      <c r="B599" s="12">
        <f t="shared" si="170"/>
        <v>8.2071278154086489</v>
      </c>
      <c r="C599" s="57" t="str">
        <f t="shared" si="154"/>
        <v>-21.7630280372481-6498.11063892001i</v>
      </c>
      <c r="D599" s="57" t="str">
        <f t="shared" si="155"/>
        <v>3.47812499955743-1939.22831338247i</v>
      </c>
      <c r="E599" s="57" t="str">
        <f t="shared" si="156"/>
        <v>162.46932062006-0.0345852810485299i</v>
      </c>
      <c r="F599" s="57" t="str">
        <f t="shared" si="157"/>
        <v>2.90990990983859-18198.4635480794i</v>
      </c>
      <c r="G599" s="57" t="str">
        <f t="shared" si="158"/>
        <v>0.999999999975493-4.95042287065505E-06i</v>
      </c>
      <c r="H599" s="57" t="str">
        <f t="shared" si="159"/>
        <v>72.7275058224577+0.336942036283492i</v>
      </c>
      <c r="I599" s="57" t="str">
        <f t="shared" si="160"/>
        <v>17.8951589197875-3733.72730545087i</v>
      </c>
      <c r="K599" s="57" t="str">
        <f t="shared" si="161"/>
        <v>0.164995929675236-0.000813404496855553i</v>
      </c>
      <c r="L599" s="57" t="str">
        <f t="shared" si="162"/>
        <v>0.00025-128.93805014284i</v>
      </c>
      <c r="M599" s="57" t="str">
        <f t="shared" si="163"/>
        <v>0.0045-45.2034562738535i</v>
      </c>
      <c r="N599" s="57">
        <f t="shared" si="164"/>
        <v>89.808109608601612</v>
      </c>
      <c r="O599" s="57">
        <f t="shared" si="165"/>
        <v>76.255790743348058</v>
      </c>
      <c r="P599" s="374">
        <f t="shared" si="166"/>
        <v>76.255790743348058</v>
      </c>
      <c r="Q599" s="374">
        <f t="shared" si="167"/>
        <v>-90.191890391398388</v>
      </c>
      <c r="R599" s="12">
        <f t="shared" si="168"/>
        <v>89.808109608601612</v>
      </c>
      <c r="S599" s="57">
        <f t="shared" si="169"/>
        <v>8.2071278154086484E-3</v>
      </c>
      <c r="T599" s="12">
        <f t="shared" si="152"/>
        <v>76.255790743348058</v>
      </c>
    </row>
    <row r="600" spans="1:20">
      <c r="A600" s="57">
        <f t="shared" si="153"/>
        <v>51.762859142555421</v>
      </c>
      <c r="B600" s="12">
        <f t="shared" si="170"/>
        <v>8.2383149011072021</v>
      </c>
      <c r="C600" s="57" t="str">
        <f t="shared" si="154"/>
        <v>-21.7630233818001-6473.51041831717i</v>
      </c>
      <c r="D600" s="57" t="str">
        <f t="shared" si="155"/>
        <v>3.47812499955406-1931.88714253957i</v>
      </c>
      <c r="E600" s="57" t="str">
        <f t="shared" si="156"/>
        <v>162.469318972788-0.0347166958766263i</v>
      </c>
      <c r="F600" s="57" t="str">
        <f t="shared" si="157"/>
        <v>2.90990990983805-18129.5711777138i</v>
      </c>
      <c r="G600" s="57" t="str">
        <f t="shared" si="158"/>
        <v>0.999999999975307-4.96923447756261E-06i</v>
      </c>
      <c r="H600" s="57" t="str">
        <f t="shared" si="159"/>
        <v>72.7275075973506+0.338222419181415i</v>
      </c>
      <c r="I600" s="57" t="str">
        <f t="shared" si="160"/>
        <v>17.89515909608-3719.59292242753i</v>
      </c>
      <c r="K600" s="57" t="str">
        <f t="shared" si="161"/>
        <v>0.164995898682775-0.000816495278254749i</v>
      </c>
      <c r="L600" s="57" t="str">
        <f t="shared" si="162"/>
        <v>0.00025-128.449940369436i</v>
      </c>
      <c r="M600" s="57" t="str">
        <f t="shared" si="163"/>
        <v>0.0045-45.0323334069072i</v>
      </c>
      <c r="N600" s="57">
        <f t="shared" si="164"/>
        <v>89.807380445686888</v>
      </c>
      <c r="O600" s="57">
        <f t="shared" si="165"/>
        <v>76.222846109708769</v>
      </c>
      <c r="P600" s="374">
        <f t="shared" si="166"/>
        <v>76.222846109708769</v>
      </c>
      <c r="Q600" s="374">
        <f t="shared" si="167"/>
        <v>-90.192619554313112</v>
      </c>
      <c r="R600" s="12">
        <f t="shared" si="168"/>
        <v>89.807380445686888</v>
      </c>
      <c r="S600" s="57">
        <f t="shared" si="169"/>
        <v>8.2383149011072028E-3</v>
      </c>
      <c r="T600" s="12">
        <f t="shared" si="152"/>
        <v>76.222846109708769</v>
      </c>
    </row>
    <row r="601" spans="1:20">
      <c r="A601" s="57">
        <f t="shared" si="153"/>
        <v>51.959558007297133</v>
      </c>
      <c r="B601" s="12">
        <f t="shared" si="170"/>
        <v>8.2696204977314096</v>
      </c>
      <c r="C601" s="57" t="str">
        <f t="shared" si="154"/>
        <v>-21.7630186909056-6449.00332133531i</v>
      </c>
      <c r="D601" s="57" t="str">
        <f t="shared" si="155"/>
        <v>3.47812499955067-1924.57376254179i</v>
      </c>
      <c r="E601" s="57" t="str">
        <f t="shared" si="156"/>
        <v>162.469317312973-0.0348486099753383i</v>
      </c>
      <c r="F601" s="57" t="str">
        <f t="shared" si="157"/>
        <v>2.9099099098375-18060.9396073161i</v>
      </c>
      <c r="G601" s="57" t="str">
        <f t="shared" si="158"/>
        <v>0.999999999975119-4.98811756857641E-06i</v>
      </c>
      <c r="H601" s="57" t="str">
        <f t="shared" si="159"/>
        <v>72.7275093857587+0.339507667570519i</v>
      </c>
      <c r="I601" s="57" t="str">
        <f t="shared" si="160"/>
        <v>17.8951592737152-3705.51204699716i</v>
      </c>
      <c r="K601" s="57" t="str">
        <f t="shared" si="161"/>
        <v>0.164995867454335-0.000819597802841722i</v>
      </c>
      <c r="L601" s="57" t="str">
        <f t="shared" si="162"/>
        <v>0.00025-127.963678391548i</v>
      </c>
      <c r="M601" s="57" t="str">
        <f t="shared" si="163"/>
        <v>0.0045-44.8618583451954i</v>
      </c>
      <c r="N601" s="57">
        <f t="shared" si="164"/>
        <v>89.806648512188502</v>
      </c>
      <c r="O601" s="57">
        <f t="shared" si="165"/>
        <v>76.189901469926852</v>
      </c>
      <c r="P601" s="374">
        <f t="shared" si="166"/>
        <v>76.189901469926852</v>
      </c>
      <c r="Q601" s="374">
        <f t="shared" si="167"/>
        <v>-90.193351487811498</v>
      </c>
      <c r="R601" s="12">
        <f t="shared" si="168"/>
        <v>89.806648512188502</v>
      </c>
      <c r="S601" s="57">
        <f t="shared" si="169"/>
        <v>8.26962049773141E-3</v>
      </c>
      <c r="T601" s="12">
        <f t="shared" si="152"/>
        <v>76.189901469926852</v>
      </c>
    </row>
    <row r="602" spans="1:20">
      <c r="A602" s="57">
        <f t="shared" si="153"/>
        <v>52.157004327724856</v>
      </c>
      <c r="B602" s="12">
        <f t="shared" si="170"/>
        <v>8.3010450556227884</v>
      </c>
      <c r="C602" s="57" t="str">
        <f t="shared" si="154"/>
        <v>-21.7630139642947-6424.58899543172i</v>
      </c>
      <c r="D602" s="57" t="str">
        <f t="shared" si="155"/>
        <v>3.47812499954724-1917.28806818371i</v>
      </c>
      <c r="E602" s="57" t="str">
        <f t="shared" si="156"/>
        <v>162.469315640521-0.034981025240686i</v>
      </c>
      <c r="F602" s="57" t="str">
        <f t="shared" si="157"/>
        <v>2.90990990983696-17992.5678495981i</v>
      </c>
      <c r="G602" s="57" t="str">
        <f t="shared" si="158"/>
        <v>0.999999999974929-5.00707241533606E-06i</v>
      </c>
      <c r="H602" s="57" t="str">
        <f t="shared" si="159"/>
        <v>72.7275111877845+0.340797799940074i</v>
      </c>
      <c r="I602" s="57" t="str">
        <f t="shared" si="160"/>
        <v>17.8951594527028-3691.48447660159i</v>
      </c>
      <c r="K602" s="57" t="str">
        <f t="shared" si="161"/>
        <v>0.16499583598812-0.000822712115220191i</v>
      </c>
      <c r="L602" s="57" t="str">
        <f t="shared" si="162"/>
        <v>0.00025-127.479257214135i</v>
      </c>
      <c r="M602" s="57" t="str">
        <f t="shared" si="163"/>
        <v>0.0045-44.6920286363772i</v>
      </c>
      <c r="N602" s="57">
        <f t="shared" si="164"/>
        <v>89.805913797580928</v>
      </c>
      <c r="O602" s="57">
        <f t="shared" si="165"/>
        <v>76.156956823955696</v>
      </c>
      <c r="P602" s="374">
        <f t="shared" si="166"/>
        <v>76.156956823955696</v>
      </c>
      <c r="Q602" s="374">
        <f t="shared" si="167"/>
        <v>-90.194086202419072</v>
      </c>
      <c r="R602" s="12">
        <f t="shared" si="168"/>
        <v>89.805913797580928</v>
      </c>
      <c r="S602" s="57">
        <f t="shared" si="169"/>
        <v>8.3010450556227876E-3</v>
      </c>
      <c r="T602" s="12">
        <f t="shared" si="152"/>
        <v>76.156956823955696</v>
      </c>
    </row>
    <row r="603" spans="1:20">
      <c r="A603" s="57">
        <f t="shared" si="153"/>
        <v>52.355200944170207</v>
      </c>
      <c r="B603" s="12">
        <f t="shared" si="170"/>
        <v>8.3325890268341549</v>
      </c>
      <c r="C603" s="57" t="str">
        <f t="shared" si="154"/>
        <v>-21.7630092016952-6400.26708939811i</v>
      </c>
      <c r="D603" s="57" t="str">
        <f t="shared" si="155"/>
        <v>3.4781249995438-1910.02995465817i</v>
      </c>
      <c r="E603" s="57" t="str">
        <f t="shared" si="156"/>
        <v>162.469313955335-0.035113943575873i</v>
      </c>
      <c r="F603" s="57" t="str">
        <f t="shared" si="157"/>
        <v>2.90990990983639-17924.4549210092i</v>
      </c>
      <c r="G603" s="57" t="str">
        <f t="shared" si="158"/>
        <v>0.999999999974738-5.02609929051337E-06i</v>
      </c>
      <c r="H603" s="57" t="str">
        <f t="shared" si="159"/>
        <v>72.7275130035318+0.342092834849628i</v>
      </c>
      <c r="I603" s="57" t="str">
        <f t="shared" si="160"/>
        <v>17.8951596330533-3677.51000944956i</v>
      </c>
      <c r="K603" s="57" t="str">
        <f t="shared" si="161"/>
        <v>0.16499580428232-0.000825838260163149i</v>
      </c>
      <c r="L603" s="57" t="str">
        <f t="shared" si="162"/>
        <v>0.00025-126.996669868634i</v>
      </c>
      <c r="M603" s="57" t="str">
        <f t="shared" si="163"/>
        <v>0.0045-44.5228418373952i</v>
      </c>
      <c r="N603" s="57">
        <f t="shared" si="164"/>
        <v>89.805176291298693</v>
      </c>
      <c r="O603" s="57">
        <f t="shared" si="165"/>
        <v>76.124012171748134</v>
      </c>
      <c r="P603" s="374">
        <f t="shared" si="166"/>
        <v>76.124012171748134</v>
      </c>
      <c r="Q603" s="374">
        <f t="shared" si="167"/>
        <v>-90.194823708701307</v>
      </c>
      <c r="R603" s="12">
        <f t="shared" si="168"/>
        <v>89.805176291298693</v>
      </c>
      <c r="S603" s="57">
        <f t="shared" si="169"/>
        <v>8.3325890268341543E-3</v>
      </c>
      <c r="T603" s="12">
        <f t="shared" si="152"/>
        <v>76.124012171748134</v>
      </c>
    </row>
    <row r="604" spans="1:20">
      <c r="A604" s="57">
        <f t="shared" si="153"/>
        <v>52.554150707758055</v>
      </c>
      <c r="B604" s="12">
        <f t="shared" si="170"/>
        <v>8.364252865136125</v>
      </c>
      <c r="C604" s="57" t="str">
        <f t="shared" si="154"/>
        <v>-21.7630044028333-6376.03725335567i</v>
      </c>
      <c r="D604" s="57" t="str">
        <f t="shared" si="155"/>
        <v>3.47812499954031-1902.79931755478i</v>
      </c>
      <c r="E604" s="57" t="str">
        <f t="shared" si="156"/>
        <v>162.469312257317-0.0352473668913345i</v>
      </c>
      <c r="F604" s="57" t="str">
        <f t="shared" si="157"/>
        <v>2.90990990983584-17856.599841722i</v>
      </c>
      <c r="G604" s="57" t="str">
        <f t="shared" si="158"/>
        <v>0.999999999974546-5.04519846781635E-06i</v>
      </c>
      <c r="H604" s="57" t="str">
        <f t="shared" si="159"/>
        <v>72.7275148331052+0.343392790929256i</v>
      </c>
      <c r="I604" s="57" t="str">
        <f t="shared" si="160"/>
        <v>17.8951598147772-3663.58844451365i</v>
      </c>
      <c r="K604" s="57" t="str">
        <f t="shared" si="161"/>
        <v>0.16499577233511-0.000828976282613481i</v>
      </c>
      <c r="L604" s="57" t="str">
        <f t="shared" si="162"/>
        <v>0.00025-126.515909412865i</v>
      </c>
      <c r="M604" s="57" t="str">
        <f t="shared" si="163"/>
        <v>0.0045-44.3542955144403i</v>
      </c>
      <c r="N604" s="57">
        <f t="shared" si="164"/>
        <v>89.804435982736166</v>
      </c>
      <c r="O604" s="57">
        <f t="shared" si="165"/>
        <v>76.091067513256647</v>
      </c>
      <c r="P604" s="374">
        <f t="shared" si="166"/>
        <v>76.091067513256647</v>
      </c>
      <c r="Q604" s="374">
        <f t="shared" si="167"/>
        <v>-90.195564017263834</v>
      </c>
      <c r="R604" s="12">
        <f t="shared" si="168"/>
        <v>89.804435982736166</v>
      </c>
      <c r="S604" s="57">
        <f t="shared" si="169"/>
        <v>8.364252865136125E-3</v>
      </c>
      <c r="T604" s="12">
        <f t="shared" si="152"/>
        <v>76.091067513256647</v>
      </c>
    </row>
    <row r="605" spans="1:20">
      <c r="A605" s="57">
        <f t="shared" si="153"/>
        <v>52.753856480447531</v>
      </c>
      <c r="B605" s="12">
        <f t="shared" si="170"/>
        <v>8.3960370260236417</v>
      </c>
      <c r="C605" s="57" t="str">
        <f t="shared" si="154"/>
        <v>-21.7629995674329-6351.89913875011i</v>
      </c>
      <c r="D605" s="57" t="str">
        <f t="shared" si="155"/>
        <v>3.47812499953682-1895.59605285838i</v>
      </c>
      <c r="E605" s="57" t="str">
        <f t="shared" si="156"/>
        <v>162.469310546371-0.0353812971047379i</v>
      </c>
      <c r="F605" s="57" t="str">
        <f t="shared" si="157"/>
        <v>2.90990990983529-17789.0016356185i</v>
      </c>
      <c r="G605" s="57" t="str">
        <f t="shared" si="158"/>
        <v>0.999999999974352-5.06437022199307E-06i</v>
      </c>
      <c r="H605" s="57" t="str">
        <f t="shared" si="159"/>
        <v>72.7275166766097+0.344697686879834i</v>
      </c>
      <c r="I605" s="57" t="str">
        <f t="shared" si="160"/>
        <v>17.8951599978849-3649.71958152748i</v>
      </c>
      <c r="K605" s="57" t="str">
        <f t="shared" si="161"/>
        <v>0.164995740144653-0.000832126227684632i</v>
      </c>
      <c r="L605" s="57" t="str">
        <f t="shared" si="162"/>
        <v>0.00025-126.036968930927i</v>
      </c>
      <c r="M605" s="57" t="str">
        <f t="shared" si="163"/>
        <v>0.0045-44.1863872429172i</v>
      </c>
      <c r="N605" s="57">
        <f t="shared" si="164"/>
        <v>89.80369286124747</v>
      </c>
      <c r="O605" s="57">
        <f t="shared" si="165"/>
        <v>76.058122848433428</v>
      </c>
      <c r="P605" s="374">
        <f t="shared" si="166"/>
        <v>76.058122848433428</v>
      </c>
      <c r="Q605" s="374">
        <f t="shared" si="167"/>
        <v>-90.19630713875253</v>
      </c>
      <c r="R605" s="12">
        <f t="shared" si="168"/>
        <v>89.80369286124747</v>
      </c>
      <c r="S605" s="57">
        <f t="shared" si="169"/>
        <v>8.3960370260236419E-3</v>
      </c>
      <c r="T605" s="12">
        <f t="shared" si="152"/>
        <v>76.058122848433428</v>
      </c>
    </row>
    <row r="606" spans="1:20">
      <c r="A606" s="57">
        <f t="shared" si="153"/>
        <v>52.954321135073236</v>
      </c>
      <c r="B606" s="12">
        <f t="shared" si="170"/>
        <v>8.4279419667225319</v>
      </c>
      <c r="C606" s="57" t="str">
        <f t="shared" si="154"/>
        <v>-21.7629946952159-6327.8523983466i</v>
      </c>
      <c r="D606" s="57" t="str">
        <f t="shared" si="155"/>
        <v>3.47812499953329-1888.42005694761i</v>
      </c>
      <c r="E606" s="57" t="str">
        <f t="shared" si="156"/>
        <v>162.469308822398-0.0355157361410323i</v>
      </c>
      <c r="F606" s="57" t="str">
        <f t="shared" si="157"/>
        <v>2.90990990983472-17721.6593302757i</v>
      </c>
      <c r="G606" s="57" t="str">
        <f t="shared" si="158"/>
        <v>0.999999999974157-5.08361482883565E-06i</v>
      </c>
      <c r="H606" s="57" t="str">
        <f t="shared" si="159"/>
        <v>72.7275185341513+0.346007541473297i</v>
      </c>
      <c r="I606" s="57" t="str">
        <f t="shared" si="160"/>
        <v>17.8951601823866-3635.90322098277i</v>
      </c>
      <c r="K606" s="57" t="str">
        <f t="shared" si="161"/>
        <v>0.164995707709097-0.000835288140661213i</v>
      </c>
      <c r="L606" s="57" t="str">
        <f t="shared" si="162"/>
        <v>0.00025-125.559841533102i</v>
      </c>
      <c r="M606" s="57" t="str">
        <f t="shared" si="163"/>
        <v>0.0045-44.0191146074091i</v>
      </c>
      <c r="N606" s="57">
        <f t="shared" si="164"/>
        <v>89.802946916146325</v>
      </c>
      <c r="O606" s="57">
        <f t="shared" si="165"/>
        <v>76.025178177230345</v>
      </c>
      <c r="P606" s="374">
        <f t="shared" si="166"/>
        <v>76.025178177230345</v>
      </c>
      <c r="Q606" s="374">
        <f t="shared" si="167"/>
        <v>-90.197053083853675</v>
      </c>
      <c r="R606" s="12">
        <f t="shared" si="168"/>
        <v>89.802946916146325</v>
      </c>
      <c r="S606" s="57">
        <f t="shared" si="169"/>
        <v>8.4279419667225314E-3</v>
      </c>
      <c r="T606" s="12">
        <f t="shared" si="152"/>
        <v>76.025178177230345</v>
      </c>
    </row>
    <row r="607" spans="1:20">
      <c r="A607" s="57">
        <f t="shared" si="153"/>
        <v>53.155547555386512</v>
      </c>
      <c r="B607" s="12">
        <f t="shared" si="170"/>
        <v>8.4599681461960774</v>
      </c>
      <c r="C607" s="57" t="str">
        <f t="shared" si="154"/>
        <v>-21.7629897859016-6303.89668622456i</v>
      </c>
      <c r="D607" s="57" t="str">
        <f t="shared" si="155"/>
        <v>3.47812499952974-1881.27122659333i</v>
      </c>
      <c r="E607" s="57" t="str">
        <f t="shared" si="156"/>
        <v>162.469307085298-0.0356506859324619i</v>
      </c>
      <c r="F607" s="57" t="str">
        <f t="shared" si="157"/>
        <v>2.90990990983415-17654.5719569519i</v>
      </c>
      <c r="G607" s="57" t="str">
        <f t="shared" si="158"/>
        <v>0.99999999997396-5.10293256518423E-06i</v>
      </c>
      <c r="H607" s="57" t="str">
        <f t="shared" si="159"/>
        <v>72.7275204058374+0.347322373552939i</v>
      </c>
      <c r="I607" s="57" t="str">
        <f t="shared" si="160"/>
        <v>17.8951603682934-3622.13916412657i</v>
      </c>
      <c r="K607" s="57" t="str">
        <f t="shared" si="161"/>
        <v>0.164995675026575-0.0008384620669997i</v>
      </c>
      <c r="L607" s="57" t="str">
        <f t="shared" si="162"/>
        <v>0.00025-125.08452035575i</v>
      </c>
      <c r="M607" s="57" t="str">
        <f t="shared" si="163"/>
        <v>0.0045-43.8524752016428i</v>
      </c>
      <c r="N607" s="57">
        <f t="shared" si="164"/>
        <v>89.802198136705826</v>
      </c>
      <c r="O607" s="57">
        <f t="shared" si="165"/>
        <v>75.992233499598598</v>
      </c>
      <c r="P607" s="374">
        <f t="shared" si="166"/>
        <v>75.992233499598598</v>
      </c>
      <c r="Q607" s="374">
        <f t="shared" si="167"/>
        <v>-90.197801863294174</v>
      </c>
      <c r="R607" s="12">
        <f t="shared" si="168"/>
        <v>89.802198136705826</v>
      </c>
      <c r="S607" s="57">
        <f t="shared" si="169"/>
        <v>8.4599681461960778E-3</v>
      </c>
      <c r="T607" s="12">
        <f t="shared" si="152"/>
        <v>75.992233499598598</v>
      </c>
    </row>
    <row r="608" spans="1:20">
      <c r="A608" s="57">
        <f t="shared" si="153"/>
        <v>53.357538636096983</v>
      </c>
      <c r="B608" s="12">
        <f t="shared" si="170"/>
        <v>8.4921160251516223</v>
      </c>
      <c r="C608" s="57" t="str">
        <f t="shared" si="154"/>
        <v>-21.7629848392081-6280.03165777321i</v>
      </c>
      <c r="D608" s="57" t="str">
        <f t="shared" si="155"/>
        <v>3.47812499952615-1874.14945895725i</v>
      </c>
      <c r="E608" s="57" t="str">
        <f t="shared" si="156"/>
        <v>162.469305334972-0.0357861484186045i</v>
      </c>
      <c r="F608" s="57" t="str">
        <f t="shared" si="157"/>
        <v>2.90990990983356-17587.7385505728i</v>
      </c>
      <c r="G608" s="57" t="str">
        <f t="shared" si="158"/>
        <v>0.999999999973762-5.12232370893091E-06i</v>
      </c>
      <c r="H608" s="57" t="str">
        <f t="shared" si="159"/>
        <v>72.727522291775+0.348642202033637i</v>
      </c>
      <c r="I608" s="57" t="str">
        <f t="shared" si="160"/>
        <v>17.8951605556156-3608.42721295828i</v>
      </c>
      <c r="K608" s="57" t="str">
        <f t="shared" si="161"/>
        <v>0.164995642095208-0.00084164805232903i</v>
      </c>
      <c r="L608" s="57" t="str">
        <f t="shared" si="162"/>
        <v>0.00025-124.610998561217i</v>
      </c>
      <c r="M608" s="57" t="str">
        <f t="shared" si="163"/>
        <v>0.0045-43.6864666284547i</v>
      </c>
      <c r="N608" s="57">
        <f t="shared" si="164"/>
        <v>89.801446512158378</v>
      </c>
      <c r="O608" s="57">
        <f t="shared" si="165"/>
        <v>75.959288815489487</v>
      </c>
      <c r="P608" s="374">
        <f t="shared" si="166"/>
        <v>75.959288815489487</v>
      </c>
      <c r="Q608" s="374">
        <f t="shared" si="167"/>
        <v>-90.198553487841622</v>
      </c>
      <c r="R608" s="12">
        <f t="shared" si="168"/>
        <v>89.801446512158378</v>
      </c>
      <c r="S608" s="57">
        <f t="shared" si="169"/>
        <v>8.492116025151623E-3</v>
      </c>
      <c r="T608" s="12">
        <f t="shared" si="152"/>
        <v>75.959288815489487</v>
      </c>
    </row>
    <row r="609" spans="1:20">
      <c r="A609" s="57">
        <f t="shared" si="153"/>
        <v>53.560297282914156</v>
      </c>
      <c r="B609" s="12">
        <f t="shared" si="170"/>
        <v>8.5243860660471995</v>
      </c>
      <c r="C609" s="57" t="str">
        <f t="shared" si="154"/>
        <v>-21.7629798548505-6256.256969686i</v>
      </c>
      <c r="D609" s="57" t="str">
        <f t="shared" si="155"/>
        <v>3.47812499952256-1867.05465159032i</v>
      </c>
      <c r="E609" s="57" t="str">
        <f t="shared" si="156"/>
        <v>162.46930357132-0.0359221255463879i</v>
      </c>
      <c r="F609" s="57" t="str">
        <f t="shared" si="157"/>
        <v>2.90990990983297-17521.1581497173i</v>
      </c>
      <c r="G609" s="57" t="str">
        <f t="shared" si="158"/>
        <v>0.999999999973562-5.14178853902382E-06i</v>
      </c>
      <c r="H609" s="57" t="str">
        <f t="shared" si="159"/>
        <v>72.7275241920733+0.349967045902173i</v>
      </c>
      <c r="I609" s="57" t="str">
        <f t="shared" si="160"/>
        <v>17.8951607443642-3594.76717022687i</v>
      </c>
      <c r="K609" s="57" t="str">
        <f t="shared" si="161"/>
        <v>0.1649956089131-0.000844846142451299i</v>
      </c>
      <c r="L609" s="57" t="str">
        <f t="shared" si="162"/>
        <v>0.00025-124.139269337734i</v>
      </c>
      <c r="M609" s="57" t="str">
        <f t="shared" si="163"/>
        <v>0.0045-43.5210864997555i</v>
      </c>
      <c r="N609" s="57">
        <f t="shared" si="164"/>
        <v>89.800692031695533</v>
      </c>
      <c r="O609" s="57">
        <f t="shared" si="165"/>
        <v>75.926344124853557</v>
      </c>
      <c r="P609" s="374">
        <f t="shared" si="166"/>
        <v>75.926344124853557</v>
      </c>
      <c r="Q609" s="374">
        <f t="shared" si="167"/>
        <v>-90.199307968304467</v>
      </c>
      <c r="R609" s="12">
        <f t="shared" si="168"/>
        <v>89.800692031695533</v>
      </c>
      <c r="S609" s="57">
        <f t="shared" si="169"/>
        <v>8.5243860660471991E-3</v>
      </c>
      <c r="T609" s="12">
        <f t="shared" si="152"/>
        <v>75.926344124853557</v>
      </c>
    </row>
    <row r="610" spans="1:20">
      <c r="A610" s="57">
        <f t="shared" si="153"/>
        <v>53.763826412589232</v>
      </c>
      <c r="B610" s="12">
        <f t="shared" si="170"/>
        <v>8.556778733098179</v>
      </c>
      <c r="C610" s="57" t="str">
        <f t="shared" si="154"/>
        <v>-21.7629748325419-6232.57227995609i</v>
      </c>
      <c r="D610" s="57" t="str">
        <f t="shared" si="155"/>
        <v>3.47812499951891-1859.98670243138i</v>
      </c>
      <c r="E610" s="57" t="str">
        <f t="shared" si="156"/>
        <v>162.469301794239-0.0360586192701185i</v>
      </c>
      <c r="F610" s="57" t="str">
        <f t="shared" si="157"/>
        <v>2.90990990983238-17454.8297966042i</v>
      </c>
      <c r="G610" s="57" t="str">
        <f t="shared" si="158"/>
        <v>0.999999999973361-5.16132733547108E-06i</v>
      </c>
      <c r="H610" s="57" t="str">
        <f t="shared" si="159"/>
        <v>72.7275261068416+0.35129692421747i</v>
      </c>
      <c r="I610" s="57" t="str">
        <f t="shared" si="160"/>
        <v>17.8951609345501-3581.15883942811i</v>
      </c>
      <c r="K610" s="57" t="str">
        <f t="shared" si="161"/>
        <v>0.164995575478342-0.000848056383342385i</v>
      </c>
      <c r="L610" s="57" t="str">
        <f t="shared" si="162"/>
        <v>0.00025-123.669325899316i</v>
      </c>
      <c r="M610" s="57" t="str">
        <f t="shared" si="163"/>
        <v>0.0045-43.3563324364969i</v>
      </c>
      <c r="N610" s="57">
        <f t="shared" si="164"/>
        <v>89.799934684467686</v>
      </c>
      <c r="O610" s="57">
        <f t="shared" si="165"/>
        <v>75.893399427641143</v>
      </c>
      <c r="P610" s="374">
        <f t="shared" si="166"/>
        <v>75.893399427641143</v>
      </c>
      <c r="Q610" s="374">
        <f t="shared" si="167"/>
        <v>-90.200065315532314</v>
      </c>
      <c r="R610" s="12">
        <f t="shared" si="168"/>
        <v>89.799934684467686</v>
      </c>
      <c r="S610" s="57">
        <f t="shared" si="169"/>
        <v>8.5567787330981786E-3</v>
      </c>
      <c r="T610" s="12">
        <f t="shared" si="152"/>
        <v>75.893399427641143</v>
      </c>
    </row>
    <row r="611" spans="1:20">
      <c r="A611" s="57">
        <f t="shared" si="153"/>
        <v>53.968128952957073</v>
      </c>
      <c r="B611" s="12">
        <f t="shared" si="170"/>
        <v>8.5892944922839529</v>
      </c>
      <c r="C611" s="57" t="str">
        <f t="shared" si="154"/>
        <v>-21.7629697719939-6208.9772478713i</v>
      </c>
      <c r="D611" s="57" t="str">
        <f t="shared" si="155"/>
        <v>3.47812499951525-1852.94550980559i</v>
      </c>
      <c r="E611" s="57" t="str">
        <f t="shared" si="156"/>
        <v>162.469300003628-0.0361956315515334i</v>
      </c>
      <c r="F611" s="57" t="str">
        <f t="shared" si="157"/>
        <v>2.9099099098318-17388.7525370776i</v>
      </c>
      <c r="G611" s="57" t="str">
        <f t="shared" si="158"/>
        <v>0.999999999973158-5.18094037934481E-06i</v>
      </c>
      <c r="H611" s="57" t="str">
        <f t="shared" si="159"/>
        <v>72.7275280361895+0.352631856110884i</v>
      </c>
      <c r="I611" s="57" t="str">
        <f t="shared" si="160"/>
        <v>17.895161126184-3567.60202480148i</v>
      </c>
      <c r="K611" s="57" t="str">
        <f t="shared" si="161"/>
        <v>0.164995541789012-0.000851278821152637i</v>
      </c>
      <c r="L611" s="57" t="str">
        <f t="shared" si="162"/>
        <v>0.00025-123.201161485671i</v>
      </c>
      <c r="M611" s="57" t="str">
        <f t="shared" si="163"/>
        <v>0.0045-43.192202068636i</v>
      </c>
      <c r="N611" s="57">
        <f t="shared" si="164"/>
        <v>89.799174459584179</v>
      </c>
      <c r="O611" s="57">
        <f t="shared" si="165"/>
        <v>75.860454723802192</v>
      </c>
      <c r="P611" s="374">
        <f t="shared" si="166"/>
        <v>75.860454723802192</v>
      </c>
      <c r="Q611" s="374">
        <f t="shared" si="167"/>
        <v>-90.200825540415821</v>
      </c>
      <c r="R611" s="12">
        <f t="shared" si="168"/>
        <v>89.799174459584179</v>
      </c>
      <c r="S611" s="57">
        <f t="shared" si="169"/>
        <v>8.5892944922839522E-3</v>
      </c>
      <c r="T611" s="12">
        <f t="shared" si="152"/>
        <v>75.860454723802192</v>
      </c>
    </row>
    <row r="612" spans="1:20">
      <c r="A612" s="57">
        <f t="shared" si="153"/>
        <v>54.173207842978314</v>
      </c>
      <c r="B612" s="12">
        <f t="shared" si="170"/>
        <v>8.6219338113546318</v>
      </c>
      <c r="C612" s="57" t="str">
        <f t="shared" si="154"/>
        <v>-21.7629646729145-6185.47153400909i</v>
      </c>
      <c r="D612" s="57" t="str">
        <f t="shared" si="155"/>
        <v>3.47812499951156-1845.93097242304i</v>
      </c>
      <c r="E612" s="57" t="str">
        <f t="shared" si="156"/>
        <v>162.469298199382-0.0363331643597863i</v>
      </c>
      <c r="F612" s="57" t="str">
        <f t="shared" si="157"/>
        <v>2.90990990983121-17322.9254205942i</v>
      </c>
      <c r="G612" s="57" t="str">
        <f t="shared" si="158"/>
        <v>0.999999999972953-5.20062795278526E-06i</v>
      </c>
      <c r="H612" s="57" t="str">
        <f t="shared" si="159"/>
        <v>72.7275299802286+0.353971860786477i</v>
      </c>
      <c r="I612" s="57" t="str">
        <f t="shared" si="160"/>
        <v>17.8951613192773-3554.09653132776i</v>
      </c>
      <c r="K612" s="57" t="str">
        <f t="shared" si="161"/>
        <v>0.16499550784317-0.000854513502207494i</v>
      </c>
      <c r="L612" s="57" t="str">
        <f t="shared" si="162"/>
        <v>0.00025-122.734769362095i</v>
      </c>
      <c r="M612" s="57" t="str">
        <f t="shared" si="163"/>
        <v>0.0045-43.0286930351027i</v>
      </c>
      <c r="N612" s="57">
        <f t="shared" si="164"/>
        <v>89.798411346112928</v>
      </c>
      <c r="O612" s="57">
        <f t="shared" si="165"/>
        <v>75.827510013286158</v>
      </c>
      <c r="P612" s="374">
        <f t="shared" si="166"/>
        <v>75.827510013286158</v>
      </c>
      <c r="Q612" s="374">
        <f t="shared" si="167"/>
        <v>-90.201588653887072</v>
      </c>
      <c r="R612" s="12">
        <f t="shared" si="168"/>
        <v>89.798411346112928</v>
      </c>
      <c r="S612" s="57">
        <f t="shared" si="169"/>
        <v>8.6219338113546311E-3</v>
      </c>
      <c r="T612" s="12">
        <f t="shared" si="152"/>
        <v>75.827510013286158</v>
      </c>
    </row>
    <row r="613" spans="1:20">
      <c r="A613" s="57">
        <f t="shared" si="153"/>
        <v>54.37906603278163</v>
      </c>
      <c r="B613" s="12">
        <f t="shared" si="170"/>
        <v>8.6546971598377791</v>
      </c>
      <c r="C613" s="57" t="str">
        <f t="shared" si="154"/>
        <v>-21.7629595350114-6162.05480023199i</v>
      </c>
      <c r="D613" s="57" t="str">
        <f t="shared" si="155"/>
        <v>3.47812499950785-1838.94298937725i</v>
      </c>
      <c r="E613" s="57" t="str">
        <f t="shared" si="156"/>
        <v>162.4692963814-0.0364712196715158i</v>
      </c>
      <c r="F613" s="57" t="str">
        <f t="shared" si="157"/>
        <v>2.90990990983061-17257.3475002086i</v>
      </c>
      <c r="G613" s="57" t="str">
        <f t="shared" si="158"/>
        <v>0.999999999972748-5.22039033900477E-06i</v>
      </c>
      <c r="H613" s="57" t="str">
        <f t="shared" si="159"/>
        <v>72.7275319390704+0.355316957521289i</v>
      </c>
      <c r="I613" s="57" t="str">
        <f t="shared" si="160"/>
        <v>17.8951615138408-3540.64216472581i</v>
      </c>
      <c r="K613" s="57" t="str">
        <f t="shared" si="161"/>
        <v>0.164995473638864-0.000857760473008191i</v>
      </c>
      <c r="L613" s="57" t="str">
        <f t="shared" si="162"/>
        <v>0.00025-122.270142819381i</v>
      </c>
      <c r="M613" s="57" t="str">
        <f t="shared" si="163"/>
        <v>0.0045-42.8658029837644i</v>
      </c>
      <c r="N613" s="57">
        <f t="shared" si="164"/>
        <v>89.797645333080325</v>
      </c>
      <c r="O613" s="57">
        <f t="shared" si="165"/>
        <v>75.79456529604235</v>
      </c>
      <c r="P613" s="374">
        <f t="shared" si="166"/>
        <v>75.79456529604235</v>
      </c>
      <c r="Q613" s="374">
        <f t="shared" si="167"/>
        <v>-90.202354666919675</v>
      </c>
      <c r="R613" s="12">
        <f t="shared" si="168"/>
        <v>89.797645333080325</v>
      </c>
      <c r="S613" s="57">
        <f t="shared" si="169"/>
        <v>8.6546971598377796E-3</v>
      </c>
      <c r="T613" s="12">
        <f t="shared" si="152"/>
        <v>75.79456529604235</v>
      </c>
    </row>
    <row r="614" spans="1:20">
      <c r="A614" s="57">
        <f t="shared" si="153"/>
        <v>54.585706483706204</v>
      </c>
      <c r="B614" s="12">
        <f t="shared" si="170"/>
        <v>8.6875850090451632</v>
      </c>
      <c r="C614" s="57" t="str">
        <f t="shared" si="154"/>
        <v>-21.7629543579881-6138.72670968231i</v>
      </c>
      <c r="D614" s="57" t="str">
        <f t="shared" si="155"/>
        <v>3.4781249995041-1831.98146014374i</v>
      </c>
      <c r="E614" s="57" t="str">
        <f t="shared" si="156"/>
        <v>162.469294549575-0.0366097994708392i</v>
      </c>
      <c r="F614" s="57" t="str">
        <f t="shared" si="157"/>
        <v>2.90990990983001-17192.0178325606i</v>
      </c>
      <c r="G614" s="57" t="str">
        <f t="shared" si="158"/>
        <v>0.99999999997254-0.0000052402278222919i</v>
      </c>
      <c r="H614" s="57" t="str">
        <f t="shared" si="159"/>
        <v>72.7275339128282+0.356667165665623i</v>
      </c>
      <c r="I614" s="57" t="str">
        <f t="shared" si="160"/>
        <v>17.895161709886-3527.23873145013i</v>
      </c>
      <c r="K614" s="57" t="str">
        <f t="shared" si="161"/>
        <v>0.164995439174125-0.000861019780232388i</v>
      </c>
      <c r="L614" s="57" t="str">
        <f t="shared" si="162"/>
        <v>0.00025-121.807275173721i</v>
      </c>
      <c r="M614" s="57" t="str">
        <f t="shared" si="163"/>
        <v>0.0045-42.703529571393i</v>
      </c>
      <c r="N614" s="57">
        <f t="shared" si="164"/>
        <v>89.796876409471139</v>
      </c>
      <c r="O614" s="57">
        <f t="shared" si="165"/>
        <v>75.761620572019368</v>
      </c>
      <c r="P614" s="374">
        <f t="shared" si="166"/>
        <v>75.761620572019368</v>
      </c>
      <c r="Q614" s="374">
        <f t="shared" si="167"/>
        <v>-90.203123590528861</v>
      </c>
      <c r="R614" s="12">
        <f t="shared" si="168"/>
        <v>89.796876409471139</v>
      </c>
      <c r="S614" s="57">
        <f t="shared" si="169"/>
        <v>8.6875850090451633E-3</v>
      </c>
      <c r="T614" s="12">
        <f t="shared" si="152"/>
        <v>75.761620572019368</v>
      </c>
    </row>
    <row r="615" spans="1:20">
      <c r="A615" s="57">
        <f t="shared" si="153"/>
        <v>54.793132168344293</v>
      </c>
      <c r="B615" s="12">
        <f t="shared" si="170"/>
        <v>8.7205978320795356</v>
      </c>
      <c r="C615" s="57" t="str">
        <f t="shared" si="154"/>
        <v>-21.7629491415472-6115.48692677781i</v>
      </c>
      <c r="D615" s="57" t="str">
        <f t="shared" si="155"/>
        <v>3.47812499950032-1825.04628457858i</v>
      </c>
      <c r="E615" s="57" t="str">
        <f t="shared" si="156"/>
        <v>162.469292703803-0.0367489057494097i</v>
      </c>
      <c r="F615" s="57" t="str">
        <f t="shared" si="157"/>
        <v>2.9099099098294-17126.9354778608i</v>
      </c>
      <c r="G615" s="57" t="str">
        <f t="shared" si="158"/>
        <v>0.999999999972331-5.26014068801551E-06i</v>
      </c>
      <c r="H615" s="57" t="str">
        <f t="shared" si="159"/>
        <v>72.7275359016143+0.358022504643305i</v>
      </c>
      <c r="I615" s="57" t="str">
        <f t="shared" si="160"/>
        <v>17.8951619074235-3513.88603868772i</v>
      </c>
      <c r="K615" s="57" t="str">
        <f t="shared" si="161"/>
        <v>0.164995404446973-0.000864291470734863i</v>
      </c>
      <c r="L615" s="57" t="str">
        <f t="shared" si="162"/>
        <v>0.00025-121.346159766608i</v>
      </c>
      <c r="M615" s="57" t="str">
        <f t="shared" si="163"/>
        <v>0.0045-42.5418704636313i</v>
      </c>
      <c r="N615" s="57">
        <f t="shared" si="164"/>
        <v>89.796104564228301</v>
      </c>
      <c r="O615" s="57">
        <f t="shared" si="165"/>
        <v>75.728675841165838</v>
      </c>
      <c r="P615" s="374">
        <f t="shared" si="166"/>
        <v>75.728675841165838</v>
      </c>
      <c r="Q615" s="374">
        <f t="shared" si="167"/>
        <v>-90.203895435771699</v>
      </c>
      <c r="R615" s="12">
        <f t="shared" si="168"/>
        <v>89.796104564228301</v>
      </c>
      <c r="S615" s="57">
        <f t="shared" si="169"/>
        <v>8.7205978320795356E-3</v>
      </c>
      <c r="T615" s="12">
        <f t="shared" si="152"/>
        <v>75.728675841165838</v>
      </c>
    </row>
    <row r="616" spans="1:20">
      <c r="A616" s="57">
        <f t="shared" si="153"/>
        <v>55.001346070584006</v>
      </c>
      <c r="B616" s="12">
        <f t="shared" si="170"/>
        <v>8.7537361038414385</v>
      </c>
      <c r="C616" s="57" t="str">
        <f t="shared" si="154"/>
        <v>-21.7629438853886-6092.33511720627i</v>
      </c>
      <c r="D616" s="57" t="str">
        <f t="shared" si="155"/>
        <v>3.47812499949651-1818.13736291693i</v>
      </c>
      <c r="E616" s="57" t="str">
        <f t="shared" si="156"/>
        <v>162.469290843978-0.0368885405064385i</v>
      </c>
      <c r="F616" s="57" t="str">
        <f t="shared" si="157"/>
        <v>2.90990990982878-17062.0994998778i</v>
      </c>
      <c r="G616" s="57" t="str">
        <f t="shared" si="158"/>
        <v>0.99999999997212-5.28012922262885E-06i</v>
      </c>
      <c r="H616" s="57" t="str">
        <f t="shared" si="159"/>
        <v>72.7275379055445+0.359382993951996i</v>
      </c>
      <c r="I616" s="57" t="str">
        <f t="shared" si="160"/>
        <v>17.8951621064653-3500.5838943557i</v>
      </c>
      <c r="K616" s="57" t="str">
        <f t="shared" si="161"/>
        <v>0.164995369455407-0.000867575591548161i</v>
      </c>
      <c r="L616" s="57" t="str">
        <f t="shared" si="162"/>
        <v>0.00025-120.886789964742i</v>
      </c>
      <c r="M616" s="57" t="str">
        <f t="shared" si="163"/>
        <v>0.0045-42.3808233349585i</v>
      </c>
      <c r="N616" s="57">
        <f t="shared" si="164"/>
        <v>89.795329786252779</v>
      </c>
      <c r="O616" s="57">
        <f t="shared" si="165"/>
        <v>75.695731103429551</v>
      </c>
      <c r="P616" s="374">
        <f t="shared" si="166"/>
        <v>75.695731103429551</v>
      </c>
      <c r="Q616" s="374">
        <f t="shared" si="167"/>
        <v>-90.204670213747221</v>
      </c>
      <c r="R616" s="12">
        <f t="shared" si="168"/>
        <v>89.795329786252779</v>
      </c>
      <c r="S616" s="57">
        <f t="shared" si="169"/>
        <v>8.7537361038414387E-3</v>
      </c>
      <c r="T616" s="12">
        <f t="shared" si="152"/>
        <v>75.695731103429551</v>
      </c>
    </row>
    <row r="617" spans="1:20">
      <c r="A617" s="57">
        <f t="shared" si="153"/>
        <v>55.210351185652222</v>
      </c>
      <c r="B617" s="12">
        <f t="shared" si="170"/>
        <v>8.787000301036036</v>
      </c>
      <c r="C617" s="57" t="str">
        <f t="shared" si="154"/>
        <v>-21.7629385892101-6069.27094792117i</v>
      </c>
      <c r="D617" s="57" t="str">
        <f t="shared" si="155"/>
        <v>3.47812499949268-1811.25459577164i</v>
      </c>
      <c r="E617" s="57" t="str">
        <f t="shared" si="156"/>
        <v>162.469288969992-0.037028705748699i</v>
      </c>
      <c r="F617" s="57" t="str">
        <f t="shared" si="157"/>
        <v>2.90990990982817-16997.5089659243i</v>
      </c>
      <c r="G617" s="57" t="str">
        <f t="shared" si="158"/>
        <v>0.999999999971908-5.30019371367372E-06i</v>
      </c>
      <c r="H617" s="57" t="str">
        <f t="shared" si="159"/>
        <v>72.7275399247336+0.360748653163448i</v>
      </c>
      <c r="I617" s="57" t="str">
        <f t="shared" si="160"/>
        <v>17.8951623070231-3487.33210709825i</v>
      </c>
      <c r="K617" s="57" t="str">
        <f t="shared" si="161"/>
        <v>0.164995334197415-0.0008708721898833i</v>
      </c>
      <c r="L617" s="57" t="str">
        <f t="shared" si="162"/>
        <v>0.00025-120.429159159934i</v>
      </c>
      <c r="M617" s="57" t="str">
        <f t="shared" si="163"/>
        <v>0.0045-42.2203858686575i</v>
      </c>
      <c r="N617" s="57">
        <f t="shared" si="164"/>
        <v>89.794552064403348</v>
      </c>
      <c r="O617" s="57">
        <f t="shared" si="165"/>
        <v>75.66278635875814</v>
      </c>
      <c r="P617" s="374">
        <f t="shared" si="166"/>
        <v>75.66278635875814</v>
      </c>
      <c r="Q617" s="374">
        <f t="shared" si="167"/>
        <v>-90.205447935596652</v>
      </c>
      <c r="R617" s="12">
        <f t="shared" si="168"/>
        <v>89.794552064403348</v>
      </c>
      <c r="S617" s="57">
        <f t="shared" si="169"/>
        <v>8.787000301036036E-3</v>
      </c>
      <c r="T617" s="12">
        <f t="shared" si="152"/>
        <v>75.66278635875814</v>
      </c>
    </row>
    <row r="618" spans="1:20">
      <c r="A618" s="57">
        <f t="shared" si="153"/>
        <v>55.420150520157705</v>
      </c>
      <c r="B618" s="12">
        <f t="shared" si="170"/>
        <v>8.8203909021799731</v>
      </c>
      <c r="C618" s="57" t="str">
        <f t="shared" si="154"/>
        <v>-21.7629332527064-6046.29408713674i</v>
      </c>
      <c r="D618" s="57" t="str">
        <f t="shared" si="155"/>
        <v>3.47812499948882-1804.3978841318i</v>
      </c>
      <c r="E618" s="57" t="str">
        <f t="shared" si="156"/>
        <v>162.469287081737-0.037169403490583i</v>
      </c>
      <c r="F618" s="57" t="str">
        <f t="shared" si="157"/>
        <v>2.90990990982754-16933.1629468437i</v>
      </c>
      <c r="G618" s="57" t="str">
        <f t="shared" si="158"/>
        <v>0.999999999971694-5.32033444978454E-06i</v>
      </c>
      <c r="H618" s="57" t="str">
        <f t="shared" si="159"/>
        <v>72.7275419592976+0.362119501923777i</v>
      </c>
      <c r="I618" s="57" t="str">
        <f t="shared" si="160"/>
        <v>17.8951625091076-3474.13048628393i</v>
      </c>
      <c r="K618" s="57" t="str">
        <f t="shared" si="161"/>
        <v>0.164995298670969-0.000874181313130389i</v>
      </c>
      <c r="L618" s="57" t="str">
        <f t="shared" si="162"/>
        <v>0.00025-119.973260769012i</v>
      </c>
      <c r="M618" s="57" t="str">
        <f t="shared" si="163"/>
        <v>0.0045-42.0605557567817i</v>
      </c>
      <c r="N618" s="57">
        <f t="shared" si="164"/>
        <v>89.793771387496577</v>
      </c>
      <c r="O618" s="57">
        <f t="shared" si="165"/>
        <v>75.629841607098854</v>
      </c>
      <c r="P618" s="374">
        <f t="shared" si="166"/>
        <v>75.629841607098854</v>
      </c>
      <c r="Q618" s="374">
        <f t="shared" si="167"/>
        <v>-90.206228612503423</v>
      </c>
      <c r="R618" s="12">
        <f t="shared" si="168"/>
        <v>89.793771387496577</v>
      </c>
      <c r="S618" s="57">
        <f t="shared" si="169"/>
        <v>8.820390902179974E-3</v>
      </c>
      <c r="T618" s="12">
        <f t="shared" si="152"/>
        <v>75.629841607098854</v>
      </c>
    </row>
    <row r="619" spans="1:20">
      <c r="A619" s="57">
        <f t="shared" si="153"/>
        <v>55.6307470921343</v>
      </c>
      <c r="B619" s="12">
        <f t="shared" si="170"/>
        <v>8.8539083876082572</v>
      </c>
      <c r="C619" s="57" t="str">
        <f t="shared" si="154"/>
        <v>-21.7629278755711-6023.40420432306i</v>
      </c>
      <c r="D619" s="57" t="str">
        <f t="shared" si="155"/>
        <v>3.47812499948492-1797.56712936129i</v>
      </c>
      <c r="E619" s="57" t="str">
        <f t="shared" si="156"/>
        <v>162.469285179106-0.0373106357541284i</v>
      </c>
      <c r="F619" s="57" t="str">
        <f t="shared" si="157"/>
        <v>2.90990990982692-16869.060516997i</v>
      </c>
      <c r="G619" s="57" t="str">
        <f t="shared" si="158"/>
        <v>0.999999999971479-5.34055172069257E-06i</v>
      </c>
      <c r="H619" s="57" t="str">
        <f t="shared" si="159"/>
        <v>72.727544009354+0.363495559953781i</v>
      </c>
      <c r="I619" s="57" t="str">
        <f t="shared" si="160"/>
        <v>17.8951627127312-3460.97884200302i</v>
      </c>
      <c r="K619" s="57" t="str">
        <f t="shared" si="161"/>
        <v>0.164995262874024-0.000877503008859368i</v>
      </c>
      <c r="L619" s="57" t="str">
        <f t="shared" si="162"/>
        <v>0.00025-119.519088233724i</v>
      </c>
      <c r="M619" s="57" t="str">
        <f t="shared" si="163"/>
        <v>0.0045-41.9013307001213i</v>
      </c>
      <c r="N619" s="57">
        <f t="shared" si="164"/>
        <v>89.792987744306444</v>
      </c>
      <c r="O619" s="57">
        <f t="shared" si="165"/>
        <v>75.596896848398401</v>
      </c>
      <c r="P619" s="374">
        <f t="shared" si="166"/>
        <v>75.596896848398401</v>
      </c>
      <c r="Q619" s="374">
        <f t="shared" si="167"/>
        <v>-90.207012255693556</v>
      </c>
      <c r="R619" s="12">
        <f t="shared" si="168"/>
        <v>89.792987744306444</v>
      </c>
      <c r="S619" s="57">
        <f t="shared" si="169"/>
        <v>8.8539083876082569E-3</v>
      </c>
      <c r="T619" s="12">
        <f t="shared" si="152"/>
        <v>75.596896848398401</v>
      </c>
    </row>
    <row r="620" spans="1:20">
      <c r="A620" s="57">
        <f t="shared" si="153"/>
        <v>55.842143931084422</v>
      </c>
      <c r="B620" s="12">
        <f t="shared" si="170"/>
        <v>8.8875532394811696</v>
      </c>
      <c r="C620" s="57" t="str">
        <f t="shared" si="154"/>
        <v>-21.7629224574942-6000.60097020153i</v>
      </c>
      <c r="D620" s="57" t="str">
        <f t="shared" si="155"/>
        <v>3.47812499948101-1790.76223319743i</v>
      </c>
      <c r="E620" s="57" t="str">
        <f t="shared" si="156"/>
        <v>162.469283261987-0.0374524045690235i</v>
      </c>
      <c r="F620" s="57" t="str">
        <f t="shared" si="157"/>
        <v>2.9099099098263-16805.2007542492i</v>
      </c>
      <c r="G620" s="57" t="str">
        <f t="shared" si="158"/>
        <v>0.999999999971261-5.36084581723004E-06i</v>
      </c>
      <c r="H620" s="57" t="str">
        <f t="shared" si="159"/>
        <v>72.7275460750203+0.364876847049185i</v>
      </c>
      <c r="I620" s="57" t="str">
        <f t="shared" si="160"/>
        <v>17.8951629179051-3447.87698506469i</v>
      </c>
      <c r="K620" s="57" t="str">
        <f t="shared" si="161"/>
        <v>0.164995226804522-0.000880837324820646i</v>
      </c>
      <c r="L620" s="57" t="str">
        <f t="shared" si="162"/>
        <v>0.00025-119.066635020645i</v>
      </c>
      <c r="M620" s="57" t="str">
        <f t="shared" si="163"/>
        <v>0.0045-41.7427084081703i</v>
      </c>
      <c r="N620" s="57">
        <f t="shared" si="164"/>
        <v>89.792201123564411</v>
      </c>
      <c r="O620" s="57">
        <f t="shared" si="165"/>
        <v>75.563952082603237</v>
      </c>
      <c r="P620" s="374">
        <f t="shared" si="166"/>
        <v>75.563952082603237</v>
      </c>
      <c r="Q620" s="374">
        <f t="shared" si="167"/>
        <v>-90.207798876435589</v>
      </c>
      <c r="R620" s="12">
        <f t="shared" si="168"/>
        <v>89.792201123564411</v>
      </c>
      <c r="S620" s="57">
        <f t="shared" si="169"/>
        <v>8.8875532394811704E-3</v>
      </c>
      <c r="T620" s="12">
        <f t="shared" ref="T620:T683" si="171">P620</f>
        <v>75.563952082603237</v>
      </c>
    </row>
    <row r="621" spans="1:20">
      <c r="A621" s="57">
        <f t="shared" ref="A621:A684" si="172">2*PI()*B621</f>
        <v>56.054344078022538</v>
      </c>
      <c r="B621" s="12">
        <f t="shared" si="170"/>
        <v>8.9213259417911974</v>
      </c>
      <c r="C621" s="57" t="str">
        <f t="shared" ref="C621:C684" si="173">IMPRODUCT(D621,E621,$C$40,,K621,$C$41)</f>
        <v>-21.7629169981649-5977.88405674004i</v>
      </c>
      <c r="D621" s="57" t="str">
        <f t="shared" ref="D621:D684" si="174">IMDIV(IMPRODUCT($C$37,$C$38,COMPLEX(1,A621/$C$38)),IMSUM(-1*A621*A621/$C$39,COMPLEX(0,1*A621)))</f>
        <v>3.47812499947705-1783.9830977495i</v>
      </c>
      <c r="E621" s="57" t="str">
        <f t="shared" ref="E621:E684" si="175">IMDIV(IMPRODUCT(IMSUM(F621,G621),$C$29,H621),IMSUM(1,I621))</f>
        <v>162.469281330273-0.037594711972673i</v>
      </c>
      <c r="F621" s="57" t="str">
        <f t="shared" ref="F621:F684" si="176">IMDIV(IMPRODUCT($C$14,$C$15,COMPLEX(1,A621/$C$15)),IMSUM(-1*A621*A621/$C$16,COMPLEX(0,A621)))</f>
        <v>2.90990990982564-16741.5827399562i</v>
      </c>
      <c r="G621" s="57" t="str">
        <f t="shared" ref="G621:G684" si="177">IMDIV(1,COMPLEX(1,A621*$C$9*$C$10))</f>
        <v>0.999999999971042-5.38121703133433E-06i</v>
      </c>
      <c r="H621" s="57" t="str">
        <f t="shared" ref="H621:H684" si="178">IMDIV($C$3,IMSUM(K621,COMPLEX(0,$C$28*A621)))</f>
        <v>72.7275481564156+0.366263383080954i</v>
      </c>
      <c r="I621" s="57" t="str">
        <f t="shared" ref="I621:I684" si="179">IMPRODUCT(F621,$C$29,H621,$C$31)</f>
        <v>17.8951631246414-3434.82472699433i</v>
      </c>
      <c r="K621" s="57" t="str">
        <f t="shared" ref="K621:K684" si="180">IF($C$26&lt;=0,IMDIV(1,IMSUM(IMDIV(1,L621),1/$C$18)),IMDIV(1,IMSUM(IMDIV(1,L621),1/$C$18,IMDIV(1,M621))))</f>
        <v>0.164995190460387-0.000884184308945801i</v>
      </c>
      <c r="L621" s="57" t="str">
        <f t="shared" ref="L621:L684" si="181">IMSUM($C$21/$C$22,IMDIV(1,COMPLEX(0,$C$20*$C$22*A621)))</f>
        <v>0.00025-118.615894621085i</v>
      </c>
      <c r="M621" s="57" t="str">
        <f t="shared" ref="M621:M684" si="182">IMSUM($C$25/$C$26,IMDIV(1,COMPLEX(0,$C$24*$C$26*A621)))</f>
        <v>0.0045-41.5846865990936i</v>
      </c>
      <c r="N621" s="57">
        <f t="shared" ref="N621:N684" si="183">ABS(R621)</f>
        <v>89.791411513959162</v>
      </c>
      <c r="O621" s="57">
        <f t="shared" ref="O621:O684" si="184">ABS(P621)</f>
        <v>75.531007309659415</v>
      </c>
      <c r="P621" s="374">
        <f t="shared" ref="P621:P684" si="185">20*LOG10(IMABS(C621))</f>
        <v>75.531007309659415</v>
      </c>
      <c r="Q621" s="374">
        <f t="shared" ref="Q621:Q684" si="186">IMARGUMENT(C621)*180/PI()</f>
        <v>-90.208588486040838</v>
      </c>
      <c r="R621" s="12">
        <f t="shared" ref="R621:R684" si="187">IF(Q621&lt;0,Q621+180,Q621-180)</f>
        <v>89.791411513959162</v>
      </c>
      <c r="S621" s="57">
        <f t="shared" ref="S621:S684" si="188">B621/1000</f>
        <v>8.9213259417911979E-3</v>
      </c>
      <c r="T621" s="12">
        <f t="shared" si="171"/>
        <v>75.531007309659415</v>
      </c>
    </row>
    <row r="622" spans="1:20">
      <c r="A622" s="57">
        <f t="shared" si="172"/>
        <v>56.267350585519019</v>
      </c>
      <c r="B622" s="12">
        <f t="shared" ref="B622:B685" si="189">B621*(1+B$42)</f>
        <v>8.9552269803700035</v>
      </c>
      <c r="C622" s="57" t="str">
        <f t="shared" si="173"/>
        <v>-21.7629114972681-5955.25313714803i</v>
      </c>
      <c r="D622" s="57" t="str">
        <f t="shared" si="174"/>
        <v>3.47812499947308-1777.22962549735i</v>
      </c>
      <c r="E622" s="57" t="str">
        <f t="shared" si="175"/>
        <v>162.46927938385-0.0377375600101877i</v>
      </c>
      <c r="F622" s="57" t="str">
        <f t="shared" si="176"/>
        <v>2.909909909825-16678.2055589514i</v>
      </c>
      <c r="G622" s="57" t="str">
        <f t="shared" si="177"/>
        <v>0.999999999970822-5.40166565605222E-06i</v>
      </c>
      <c r="H622" s="57" t="str">
        <f t="shared" si="178"/>
        <v>72.7275502536597+0.367655187995565i</v>
      </c>
      <c r="I622" s="57" t="str">
        <f t="shared" si="179"/>
        <v>17.8951633329517-3421.82188003082i</v>
      </c>
      <c r="K622" s="57" t="str">
        <f t="shared" si="180"/>
        <v>0.164995153839528-0.000887544009348257i</v>
      </c>
      <c r="L622" s="57" t="str">
        <f t="shared" si="181"/>
        <v>0.00025-118.166860550991i</v>
      </c>
      <c r="M622" s="57" t="str">
        <f t="shared" si="182"/>
        <v>0.0045-41.4272629996948i</v>
      </c>
      <c r="N622" s="57">
        <f t="shared" si="183"/>
        <v>89.790618904136352</v>
      </c>
      <c r="O622" s="57">
        <f t="shared" si="184"/>
        <v>75.498062529512325</v>
      </c>
      <c r="P622" s="374">
        <f t="shared" si="185"/>
        <v>75.498062529512325</v>
      </c>
      <c r="Q622" s="374">
        <f t="shared" si="186"/>
        <v>-90.209381095863648</v>
      </c>
      <c r="R622" s="12">
        <f t="shared" si="187"/>
        <v>89.790618904136352</v>
      </c>
      <c r="S622" s="57">
        <f t="shared" si="188"/>
        <v>8.9552269803700041E-3</v>
      </c>
      <c r="T622" s="12">
        <f t="shared" si="171"/>
        <v>75.498062529512325</v>
      </c>
    </row>
    <row r="623" spans="1:20">
      <c r="A623" s="57">
        <f t="shared" si="172"/>
        <v>56.481166517743993</v>
      </c>
      <c r="B623" s="12">
        <f t="shared" si="189"/>
        <v>8.9892568428954096</v>
      </c>
      <c r="C623" s="57" t="str">
        <f t="shared" si="173"/>
        <v>-21.7629059544882-5932.70788587229i</v>
      </c>
      <c r="D623" s="57" t="str">
        <f t="shared" si="174"/>
        <v>3.47812499946906-1770.50171929003i</v>
      </c>
      <c r="E623" s="57" t="str">
        <f t="shared" si="175"/>
        <v>162.469277422608-0.0378809507344384i</v>
      </c>
      <c r="F623" s="57" t="str">
        <f t="shared" si="176"/>
        <v>2.90990990982436-16615.0682995328i</v>
      </c>
      <c r="G623" s="57" t="str">
        <f t="shared" si="177"/>
        <v>0.9999999999706-5.42219198554401E-06i</v>
      </c>
      <c r="H623" s="57" t="str">
        <f t="shared" si="178"/>
        <v>72.7275523668729+0.369052281815298i</v>
      </c>
      <c r="I623" s="57" t="str">
        <f t="shared" si="179"/>
        <v>17.8951635428481-3408.86825712382i</v>
      </c>
      <c r="K623" s="57" t="str">
        <f t="shared" si="180"/>
        <v>0.164995116939839-0.000890916474323989i</v>
      </c>
      <c r="L623" s="57" t="str">
        <f t="shared" si="181"/>
        <v>0.00025-117.719526350858i</v>
      </c>
      <c r="M623" s="57" t="str">
        <f t="shared" si="182"/>
        <v>0.0045-41.2704353453824i</v>
      </c>
      <c r="N623" s="57">
        <f t="shared" si="183"/>
        <v>89.789823282698578</v>
      </c>
      <c r="O623" s="57">
        <f t="shared" si="184"/>
        <v>75.465117742107338</v>
      </c>
      <c r="P623" s="374">
        <f t="shared" si="185"/>
        <v>75.465117742107338</v>
      </c>
      <c r="Q623" s="374">
        <f t="shared" si="186"/>
        <v>-90.210176717301422</v>
      </c>
      <c r="R623" s="12">
        <f t="shared" si="187"/>
        <v>89.789823282698578</v>
      </c>
      <c r="S623" s="57">
        <f t="shared" si="188"/>
        <v>8.989256842895409E-3</v>
      </c>
      <c r="T623" s="12">
        <f t="shared" si="171"/>
        <v>75.465117742107338</v>
      </c>
    </row>
    <row r="624" spans="1:20">
      <c r="A624" s="57">
        <f t="shared" si="172"/>
        <v>56.69579495051142</v>
      </c>
      <c r="B624" s="12">
        <f t="shared" si="189"/>
        <v>9.0234160188984127</v>
      </c>
      <c r="C624" s="57" t="str">
        <f t="shared" si="173"/>
        <v>-21.7629003695057-5910.24797859165i</v>
      </c>
      <c r="D624" s="57" t="str">
        <f t="shared" si="174"/>
        <v>3.47812499946501-1763.79928234434i</v>
      </c>
      <c r="E624" s="57" t="str">
        <f t="shared" si="175"/>
        <v>162.469275446432-0.0380248862060843i</v>
      </c>
      <c r="F624" s="57" t="str">
        <f t="shared" si="176"/>
        <v>2.9099099098237-16552.1700534499i</v>
      </c>
      <c r="G624" s="57" t="str">
        <f t="shared" si="177"/>
        <v>0.999999999970376-5.44279631508786E-06i</v>
      </c>
      <c r="H624" s="57" t="str">
        <f t="shared" si="178"/>
        <v>72.7275544961774+0.370454684638526i</v>
      </c>
      <c r="I624" s="57" t="str">
        <f t="shared" si="179"/>
        <v>17.8951637543429-3395.96367193118i</v>
      </c>
      <c r="K624" s="57" t="str">
        <f t="shared" si="180"/>
        <v>0.164995079759196-0.000894301752352185i</v>
      </c>
      <c r="L624" s="57" t="str">
        <f t="shared" si="181"/>
        <v>0.00025-117.273885585633i</v>
      </c>
      <c r="M624" s="57" t="str">
        <f t="shared" si="182"/>
        <v>0.0045-41.1142013801379i</v>
      </c>
      <c r="N624" s="57">
        <f t="shared" si="183"/>
        <v>89.789024638205177</v>
      </c>
      <c r="O624" s="57">
        <f t="shared" si="184"/>
        <v>75.432172947388977</v>
      </c>
      <c r="P624" s="374">
        <f t="shared" si="185"/>
        <v>75.432172947388977</v>
      </c>
      <c r="Q624" s="374">
        <f t="shared" si="186"/>
        <v>-90.210975361794823</v>
      </c>
      <c r="R624" s="12">
        <f t="shared" si="187"/>
        <v>89.789024638205177</v>
      </c>
      <c r="S624" s="57">
        <f t="shared" si="188"/>
        <v>9.0234160188984135E-3</v>
      </c>
      <c r="T624" s="12">
        <f t="shared" si="171"/>
        <v>75.432172947388977</v>
      </c>
    </row>
    <row r="625" spans="1:20">
      <c r="A625" s="57">
        <f t="shared" si="172"/>
        <v>56.911238971323364</v>
      </c>
      <c r="B625" s="12">
        <f t="shared" si="189"/>
        <v>9.0577049997702268</v>
      </c>
      <c r="C625" s="57" t="str">
        <f t="shared" si="173"/>
        <v>-21.762894742-5887.87309221291i</v>
      </c>
      <c r="D625" s="57" t="str">
        <f t="shared" si="174"/>
        <v>3.47812499946094-1757.12221824347i</v>
      </c>
      <c r="E625" s="57" t="str">
        <f t="shared" si="175"/>
        <v>162.469273455211-0.0381693684935984i</v>
      </c>
      <c r="F625" s="57" t="str">
        <f t="shared" si="176"/>
        <v>2.90990990982305-16489.5099158901i</v>
      </c>
      <c r="G625" s="57" t="str">
        <f t="shared" si="177"/>
        <v>0.99999999997015-5.46347894108396E-06i</v>
      </c>
      <c r="H625" s="57" t="str">
        <f t="shared" si="178"/>
        <v>72.7275566416956+0.371862416640003i</v>
      </c>
      <c r="I625" s="57" t="str">
        <f t="shared" si="179"/>
        <v>17.8951639674483-3383.10793881606i</v>
      </c>
      <c r="K625" s="57" t="str">
        <f t="shared" si="180"/>
        <v>0.16499504229546-0.000897699892095968i</v>
      </c>
      <c r="L625" s="57" t="str">
        <f t="shared" si="181"/>
        <v>0.00025-116.829931844623i</v>
      </c>
      <c r="M625" s="57" t="str">
        <f t="shared" si="182"/>
        <v>0.0045-40.9585588564833i</v>
      </c>
      <c r="N625" s="57">
        <f t="shared" si="183"/>
        <v>89.788222959172032</v>
      </c>
      <c r="O625" s="57">
        <f t="shared" si="184"/>
        <v>75.399228145301691</v>
      </c>
      <c r="P625" s="374">
        <f t="shared" si="185"/>
        <v>75.399228145301691</v>
      </c>
      <c r="Q625" s="374">
        <f t="shared" si="186"/>
        <v>-90.211777040827968</v>
      </c>
      <c r="R625" s="12">
        <f t="shared" si="187"/>
        <v>89.788222959172032</v>
      </c>
      <c r="S625" s="57">
        <f t="shared" si="188"/>
        <v>9.0577049997702264E-3</v>
      </c>
      <c r="T625" s="12">
        <f t="shared" si="171"/>
        <v>75.399228145301691</v>
      </c>
    </row>
    <row r="626" spans="1:20">
      <c r="A626" s="57">
        <f t="shared" si="172"/>
        <v>57.127501679414401</v>
      </c>
      <c r="B626" s="12">
        <f t="shared" si="189"/>
        <v>9.0921242787693544</v>
      </c>
      <c r="C626" s="57" t="str">
        <f t="shared" si="173"/>
        <v>-21.7628890716464-5865.5829048658i</v>
      </c>
      <c r="D626" s="57" t="str">
        <f t="shared" si="174"/>
        <v>3.47812499945683-1750.47043093562i</v>
      </c>
      <c r="E626" s="57" t="str">
        <f t="shared" si="175"/>
        <v>162.469271448828-0.0383143996732798i</v>
      </c>
      <c r="F626" s="57" t="str">
        <f t="shared" si="176"/>
        <v>2.90990990982239-16427.0869854664i</v>
      </c>
      <c r="G626" s="57" t="str">
        <f t="shared" si="177"/>
        <v>0.999999999969923-5.48424016105883E-06i</v>
      </c>
      <c r="H626" s="57" t="str">
        <f t="shared" si="178"/>
        <v>72.7275588035504+0.373275498071141i</v>
      </c>
      <c r="I626" s="57" t="str">
        <f t="shared" si="179"/>
        <v>17.8951641821761-3370.30087284443i</v>
      </c>
      <c r="K626" s="57" t="str">
        <f t="shared" si="180"/>
        <v>0.164995004546477-0.000901110942403063i</v>
      </c>
      <c r="L626" s="57" t="str">
        <f t="shared" si="181"/>
        <v>0.00025-116.387658741406i</v>
      </c>
      <c r="M626" s="57" t="str">
        <f t="shared" si="182"/>
        <v>0.0045-40.8035055354485i</v>
      </c>
      <c r="N626" s="57">
        <f t="shared" si="183"/>
        <v>89.787418234071438</v>
      </c>
      <c r="O626" s="57">
        <f t="shared" si="184"/>
        <v>75.366283335789333</v>
      </c>
      <c r="P626" s="374">
        <f t="shared" si="185"/>
        <v>75.366283335789333</v>
      </c>
      <c r="Q626" s="374">
        <f t="shared" si="186"/>
        <v>-90.212581765928562</v>
      </c>
      <c r="R626" s="12">
        <f t="shared" si="187"/>
        <v>89.787418234071438</v>
      </c>
      <c r="S626" s="57">
        <f t="shared" si="188"/>
        <v>9.0921242787693549E-3</v>
      </c>
      <c r="T626" s="12">
        <f t="shared" si="171"/>
        <v>75.366283335789333</v>
      </c>
    </row>
    <row r="627" spans="1:20">
      <c r="A627" s="57">
        <f t="shared" si="172"/>
        <v>57.344586185796175</v>
      </c>
      <c r="B627" s="12">
        <f t="shared" si="189"/>
        <v>9.1266743510286776</v>
      </c>
      <c r="C627" s="57" t="str">
        <f t="shared" si="173"/>
        <v>-21.7628833581193-5843.37709589848i</v>
      </c>
      <c r="D627" s="57" t="str">
        <f t="shared" si="174"/>
        <v>3.4781249994527-1743.8438247326i</v>
      </c>
      <c r="E627" s="57" t="str">
        <f t="shared" si="175"/>
        <v>162.469269427169-0.0384599818293157i</v>
      </c>
      <c r="F627" s="57" t="str">
        <f t="shared" si="176"/>
        <v>2.90990990982171-16364.9003642039i</v>
      </c>
      <c r="G627" s="57" t="str">
        <f t="shared" si="177"/>
        <v>0.999999999969694-5.50508027366959E-06i</v>
      </c>
      <c r="H627" s="57" t="str">
        <f t="shared" si="178"/>
        <v>72.7275609818672+0.374693949260333i</v>
      </c>
      <c r="I627" s="57" t="str">
        <f t="shared" si="179"/>
        <v>17.8951643985391-3357.54228978236i</v>
      </c>
      <c r="K627" s="57" t="str">
        <f t="shared" si="180"/>
        <v>0.164994966510073-0.000904534952306518i</v>
      </c>
      <c r="L627" s="57" t="str">
        <f t="shared" si="181"/>
        <v>0.00025-115.947059913734i</v>
      </c>
      <c r="M627" s="57" t="str">
        <f t="shared" si="182"/>
        <v>0.0045-40.6490391865396i</v>
      </c>
      <c r="N627" s="57">
        <f t="shared" si="183"/>
        <v>89.786610451331924</v>
      </c>
      <c r="O627" s="57">
        <f t="shared" si="184"/>
        <v>75.333338518795344</v>
      </c>
      <c r="P627" s="374">
        <f t="shared" si="185"/>
        <v>75.333338518795344</v>
      </c>
      <c r="Q627" s="374">
        <f t="shared" si="186"/>
        <v>-90.213389548668076</v>
      </c>
      <c r="R627" s="12">
        <f t="shared" si="187"/>
        <v>89.786610451331924</v>
      </c>
      <c r="S627" s="57">
        <f t="shared" si="188"/>
        <v>9.1266743510286779E-3</v>
      </c>
      <c r="T627" s="12">
        <f t="shared" si="171"/>
        <v>75.333338518795344</v>
      </c>
    </row>
    <row r="628" spans="1:20">
      <c r="A628" s="57">
        <f t="shared" si="172"/>
        <v>57.562495613302204</v>
      </c>
      <c r="B628" s="12">
        <f t="shared" si="189"/>
        <v>9.1613557135625872</v>
      </c>
      <c r="C628" s="57" t="str">
        <f t="shared" si="173"/>
        <v>-21.7628776010899-5821.25534587302i</v>
      </c>
      <c r="D628" s="57" t="str">
        <f t="shared" si="174"/>
        <v>3.47812499944854-1737.24230430845i</v>
      </c>
      <c r="E628" s="57" t="str">
        <f t="shared" si="175"/>
        <v>162.469267390117-0.0386061170537929i</v>
      </c>
      <c r="F628" s="57" t="str">
        <f t="shared" si="176"/>
        <v>2.90990990982104-16302.9491575273i</v>
      </c>
      <c r="G628" s="57" t="str">
        <f t="shared" si="177"/>
        <v>0.999999999969463-5.52599957870826E-06i</v>
      </c>
      <c r="H628" s="57" t="str">
        <f t="shared" si="178"/>
        <v>72.7275631767699+0.376117790613203i</v>
      </c>
      <c r="I628" s="57" t="str">
        <f t="shared" si="179"/>
        <v>17.8951646165493-3344.83200609332i</v>
      </c>
      <c r="K628" s="57" t="str">
        <f t="shared" si="180"/>
        <v>0.164994928184063-0.000907971971025405i</v>
      </c>
      <c r="L628" s="57" t="str">
        <f t="shared" si="181"/>
        <v>0.00025-115.508129023444i</v>
      </c>
      <c r="M628" s="57" t="str">
        <f t="shared" si="182"/>
        <v>0.0045-40.4951575877065i</v>
      </c>
      <c r="N628" s="57">
        <f t="shared" si="183"/>
        <v>89.785799599338048</v>
      </c>
      <c r="O628" s="57">
        <f t="shared" si="184"/>
        <v>75.300393694262894</v>
      </c>
      <c r="P628" s="374">
        <f t="shared" si="185"/>
        <v>75.300393694262894</v>
      </c>
      <c r="Q628" s="374">
        <f t="shared" si="186"/>
        <v>-90.214200400661952</v>
      </c>
      <c r="R628" s="12">
        <f t="shared" si="187"/>
        <v>89.785799599338048</v>
      </c>
      <c r="S628" s="57">
        <f t="shared" si="188"/>
        <v>9.161355713562587E-3</v>
      </c>
      <c r="T628" s="12">
        <f t="shared" si="171"/>
        <v>75.300393694262894</v>
      </c>
    </row>
    <row r="629" spans="1:20">
      <c r="A629" s="57">
        <f t="shared" si="172"/>
        <v>57.781233096632747</v>
      </c>
      <c r="B629" s="12">
        <f t="shared" si="189"/>
        <v>9.1961688652741245</v>
      </c>
      <c r="C629" s="57" t="str">
        <f t="shared" si="173"/>
        <v>-21.7628718002272-5799.21733656051i</v>
      </c>
      <c r="D629" s="57" t="str">
        <f t="shared" si="174"/>
        <v>3.47812499944434-1730.66577469807i</v>
      </c>
      <c r="E629" s="57" t="str">
        <f t="shared" si="175"/>
        <v>162.469265337556-0.0387528074467285i</v>
      </c>
      <c r="F629" s="57" t="str">
        <f t="shared" si="176"/>
        <v>2.90990990982039-16241.2324742476i</v>
      </c>
      <c r="G629" s="57" t="str">
        <f t="shared" si="177"/>
        <v>0.999999999969231-5.54699837710606E-06i</v>
      </c>
      <c r="H629" s="57" t="str">
        <f t="shared" si="178"/>
        <v>72.7275653883862+0.37754704261295i</v>
      </c>
      <c r="I629" s="57" t="str">
        <f t="shared" si="179"/>
        <v>17.8951648362199-3332.16983893565i</v>
      </c>
      <c r="K629" s="57" t="str">
        <f t="shared" si="180"/>
        <v>0.164994889566239-0.000911422047965502i</v>
      </c>
      <c r="L629" s="57" t="str">
        <f t="shared" si="181"/>
        <v>0.00025-115.07085975637i</v>
      </c>
      <c r="M629" s="57" t="str">
        <f t="shared" si="182"/>
        <v>0.0045-40.3418585253103i</v>
      </c>
      <c r="N629" s="57">
        <f t="shared" si="183"/>
        <v>89.784985666430345</v>
      </c>
      <c r="O629" s="57">
        <f t="shared" si="184"/>
        <v>75.267448862134401</v>
      </c>
      <c r="P629" s="374">
        <f t="shared" si="185"/>
        <v>75.267448862134401</v>
      </c>
      <c r="Q629" s="374">
        <f t="shared" si="186"/>
        <v>-90.215014333569655</v>
      </c>
      <c r="R629" s="12">
        <f t="shared" si="187"/>
        <v>89.784985666430345</v>
      </c>
      <c r="S629" s="57">
        <f t="shared" si="188"/>
        <v>9.1961688652741243E-3</v>
      </c>
      <c r="T629" s="12">
        <f t="shared" si="171"/>
        <v>75.267448862134401</v>
      </c>
    </row>
    <row r="630" spans="1:20">
      <c r="A630" s="57">
        <f t="shared" si="172"/>
        <v>58.000801782399947</v>
      </c>
      <c r="B630" s="12">
        <f t="shared" si="189"/>
        <v>9.2311143069621657</v>
      </c>
      <c r="C630" s="57" t="str">
        <f t="shared" si="173"/>
        <v>-21.7628659551973-5777.26275093688i</v>
      </c>
      <c r="D630" s="57" t="str">
        <f t="shared" si="174"/>
        <v>3.47812499944011-1724.1141412959i</v>
      </c>
      <c r="E630" s="57" t="str">
        <f t="shared" si="175"/>
        <v>162.469263269367-0.0389000551160927i</v>
      </c>
      <c r="F630" s="57" t="str">
        <f t="shared" si="176"/>
        <v>2.9099099098197-16179.7494265496i</v>
      </c>
      <c r="G630" s="57" t="str">
        <f t="shared" si="177"/>
        <v>0.999999999968997-5.56807697093777E-06i</v>
      </c>
      <c r="H630" s="57" t="str">
        <f t="shared" si="178"/>
        <v>72.727567616843+0.378981725820595i</v>
      </c>
      <c r="I630" s="57" t="str">
        <f t="shared" si="179"/>
        <v>17.8951650575631-3319.55560615981i</v>
      </c>
      <c r="K630" s="57" t="str">
        <f t="shared" si="180"/>
        <v>0.16499485065438-0.000914885232720011i</v>
      </c>
      <c r="L630" s="57" t="str">
        <f t="shared" si="181"/>
        <v>0.00025-114.635245822246i</v>
      </c>
      <c r="M630" s="57" t="str">
        <f t="shared" si="182"/>
        <v>0.0045-40.1891397940926i</v>
      </c>
      <c r="N630" s="57">
        <f t="shared" si="183"/>
        <v>89.784168640905051</v>
      </c>
      <c r="O630" s="57">
        <f t="shared" si="184"/>
        <v>75.234504022352169</v>
      </c>
      <c r="P630" s="374">
        <f t="shared" si="185"/>
        <v>75.234504022352169</v>
      </c>
      <c r="Q630" s="374">
        <f t="shared" si="186"/>
        <v>-90.215831359094949</v>
      </c>
      <c r="R630" s="12">
        <f t="shared" si="187"/>
        <v>89.784168640905051</v>
      </c>
      <c r="S630" s="57">
        <f t="shared" si="188"/>
        <v>9.2311143069621661E-3</v>
      </c>
      <c r="T630" s="12">
        <f t="shared" si="171"/>
        <v>75.234504022352169</v>
      </c>
    </row>
    <row r="631" spans="1:20">
      <c r="A631" s="57">
        <f t="shared" si="172"/>
        <v>58.221204829173075</v>
      </c>
      <c r="B631" s="12">
        <f t="shared" si="189"/>
        <v>9.266192541328623</v>
      </c>
      <c r="C631" s="57" t="str">
        <f t="shared" si="173"/>
        <v>-21.7628600656637-5755.39127317799i</v>
      </c>
      <c r="D631" s="57" t="str">
        <f t="shared" si="174"/>
        <v>3.47812499943584-1717.58730985447i</v>
      </c>
      <c r="E631" s="57" t="str">
        <f t="shared" si="175"/>
        <v>162.46926118543-0.0390478621778595i</v>
      </c>
      <c r="F631" s="57" t="str">
        <f t="shared" si="176"/>
        <v>2.909909909819-16118.499129979i</v>
      </c>
      <c r="G631" s="57" t="str">
        <f t="shared" si="177"/>
        <v>0.999999999968761-5.58923566342602E-06i</v>
      </c>
      <c r="H631" s="57" t="str">
        <f t="shared" si="178"/>
        <v>72.7275698622678+0.380421860875298i</v>
      </c>
      <c r="I631" s="57" t="str">
        <f t="shared" si="179"/>
        <v>17.8951652805915-3306.98912630579i</v>
      </c>
      <c r="K631" s="57" t="str">
        <f t="shared" si="180"/>
        <v>0.164994811446249-0.000918361575070279i</v>
      </c>
      <c r="L631" s="57" t="str">
        <f t="shared" si="181"/>
        <v>0.00025-114.201280954618i</v>
      </c>
      <c r="M631" s="57" t="str">
        <f t="shared" si="182"/>
        <v>0.0045-40.0369991971436i</v>
      </c>
      <c r="N631" s="57">
        <f t="shared" si="183"/>
        <v>89.783348511013926</v>
      </c>
      <c r="O631" s="57">
        <f t="shared" si="184"/>
        <v>75.201559174857834</v>
      </c>
      <c r="P631" s="374">
        <f t="shared" si="185"/>
        <v>75.201559174857834</v>
      </c>
      <c r="Q631" s="374">
        <f t="shared" si="186"/>
        <v>-90.216651488986074</v>
      </c>
      <c r="R631" s="12">
        <f t="shared" si="187"/>
        <v>89.783348511013926</v>
      </c>
      <c r="S631" s="57">
        <f t="shared" si="188"/>
        <v>9.2661925413286238E-3</v>
      </c>
      <c r="T631" s="12">
        <f t="shared" si="171"/>
        <v>75.201559174857834</v>
      </c>
    </row>
    <row r="632" spans="1:20">
      <c r="A632" s="57">
        <f t="shared" si="172"/>
        <v>58.442445407523934</v>
      </c>
      <c r="B632" s="12">
        <f t="shared" si="189"/>
        <v>9.3014040729856724</v>
      </c>
      <c r="C632" s="57" t="str">
        <f t="shared" si="173"/>
        <v>-21.7628541312879-5733.60258865531i</v>
      </c>
      <c r="D632" s="57" t="str">
        <f t="shared" si="174"/>
        <v>3.47812499943155-1711.08518648313i</v>
      </c>
      <c r="E632" s="57" t="str">
        <f t="shared" si="175"/>
        <v>162.469259085627-0.0391962307560094i</v>
      </c>
      <c r="F632" s="57" t="str">
        <f t="shared" si="176"/>
        <v>2.90990990981832-16057.4807034299i</v>
      </c>
      <c r="G632" s="57" t="str">
        <f t="shared" si="177"/>
        <v>0.999999999968523-0.0000056104747589457i</v>
      </c>
      <c r="H632" s="57" t="str">
        <f t="shared" si="178"/>
        <v>72.7275721247909+0.381867468494671i</v>
      </c>
      <c r="I632" s="57" t="str">
        <f t="shared" si="179"/>
        <v>17.8951655053185-3294.47021860065i</v>
      </c>
      <c r="K632" s="57" t="str">
        <f t="shared" si="180"/>
        <v>0.164994771939588-0.000921851124986492i</v>
      </c>
      <c r="L632" s="57" t="str">
        <f t="shared" si="181"/>
        <v>0.00025-113.768958910757i</v>
      </c>
      <c r="M632" s="57" t="str">
        <f t="shared" si="182"/>
        <v>0.0045-39.8854345458692i</v>
      </c>
      <c r="N632" s="57">
        <f t="shared" si="183"/>
        <v>89.782525264964207</v>
      </c>
      <c r="O632" s="57">
        <f t="shared" si="184"/>
        <v>75.168614319592692</v>
      </c>
      <c r="P632" s="374">
        <f t="shared" si="185"/>
        <v>75.168614319592692</v>
      </c>
      <c r="Q632" s="374">
        <f t="shared" si="186"/>
        <v>-90.217474735035793</v>
      </c>
      <c r="R632" s="12">
        <f t="shared" si="187"/>
        <v>89.782525264964207</v>
      </c>
      <c r="S632" s="57">
        <f t="shared" si="188"/>
        <v>9.3014040729856723E-3</v>
      </c>
      <c r="T632" s="12">
        <f t="shared" si="171"/>
        <v>75.168614319592692</v>
      </c>
    </row>
    <row r="633" spans="1:20">
      <c r="A633" s="57">
        <f t="shared" si="172"/>
        <v>58.664526700072521</v>
      </c>
      <c r="B633" s="12">
        <f t="shared" si="189"/>
        <v>9.3367494084630174</v>
      </c>
      <c r="C633" s="57" t="str">
        <f t="shared" si="173"/>
        <v>-21.7628481517282-5711.89638393133i</v>
      </c>
      <c r="D633" s="57" t="str">
        <f t="shared" si="174"/>
        <v>3.47812499942722-1704.60767764665i</v>
      </c>
      <c r="E633" s="57" t="str">
        <f t="shared" si="175"/>
        <v>162.469256969836-0.0393451629825869i</v>
      </c>
      <c r="F633" s="57" t="str">
        <f t="shared" si="176"/>
        <v>2.90990990981762-15996.6932691315i</v>
      </c>
      <c r="G633" s="57" t="str">
        <f t="shared" si="177"/>
        <v>0.999999999968283-5.63179456302834E-06i</v>
      </c>
      <c r="H633" s="57" t="str">
        <f t="shared" si="178"/>
        <v>72.7275744045417+0.383318569475039i</v>
      </c>
      <c r="I633" s="57" t="str">
        <f t="shared" si="179"/>
        <v>17.8951657317564-3281.99870295561i</v>
      </c>
      <c r="K633" s="57" t="str">
        <f t="shared" si="180"/>
        <v>0.164994732132126-0.000925353932628387i</v>
      </c>
      <c r="L633" s="57" t="str">
        <f t="shared" si="181"/>
        <v>0.00025-113.338273471565i</v>
      </c>
      <c r="M633" s="57" t="str">
        <f t="shared" si="182"/>
        <v>0.0045-39.7344436599614i</v>
      </c>
      <c r="N633" s="57">
        <f t="shared" si="183"/>
        <v>89.781698890918278</v>
      </c>
      <c r="O633" s="57">
        <f t="shared" si="184"/>
        <v>75.13566945649761</v>
      </c>
      <c r="P633" s="374">
        <f t="shared" si="185"/>
        <v>75.13566945649761</v>
      </c>
      <c r="Q633" s="374">
        <f t="shared" si="186"/>
        <v>-90.218301109081722</v>
      </c>
      <c r="R633" s="12">
        <f t="shared" si="187"/>
        <v>89.781698890918278</v>
      </c>
      <c r="S633" s="57">
        <f t="shared" si="188"/>
        <v>9.336749408463017E-3</v>
      </c>
      <c r="T633" s="12">
        <f t="shared" si="171"/>
        <v>75.13566945649761</v>
      </c>
    </row>
    <row r="634" spans="1:20">
      <c r="A634" s="57">
        <f t="shared" si="172"/>
        <v>58.887451901532799</v>
      </c>
      <c r="B634" s="12">
        <f t="shared" si="189"/>
        <v>9.3722290562151773</v>
      </c>
      <c r="C634" s="57" t="str">
        <f t="shared" si="173"/>
        <v>-21.7628421266412-5690.27234675508i</v>
      </c>
      <c r="D634" s="57" t="str">
        <f t="shared" si="174"/>
        <v>3.47812499942286-1698.15469016389i</v>
      </c>
      <c r="E634" s="57" t="str">
        <f t="shared" si="175"/>
        <v>162.469254837937-0.0394946609977221i</v>
      </c>
      <c r="F634" s="57" t="str">
        <f t="shared" si="176"/>
        <v>2.90990990981691-15936.1359526362i</v>
      </c>
      <c r="G634" s="57" t="str">
        <f t="shared" si="177"/>
        <v>0.999999999968041-5.65319538236648E-06i</v>
      </c>
      <c r="H634" s="57" t="str">
        <f t="shared" si="178"/>
        <v>72.7275767016512+0.384775184691771i</v>
      </c>
      <c r="I634" s="57" t="str">
        <f t="shared" si="179"/>
        <v>17.8951659599184-3269.57439996373i</v>
      </c>
      <c r="K634" s="57" t="str">
        <f t="shared" si="180"/>
        <v>0.164994692021573-0.00092887004834599i</v>
      </c>
      <c r="L634" s="57" t="str">
        <f t="shared" si="181"/>
        <v>0.00025-112.909218441488i</v>
      </c>
      <c r="M634" s="57" t="str">
        <f t="shared" si="182"/>
        <v>0.0045-39.5840243673653i</v>
      </c>
      <c r="N634" s="57">
        <f t="shared" si="183"/>
        <v>89.780869376993692</v>
      </c>
      <c r="O634" s="57">
        <f t="shared" si="184"/>
        <v>75.102724585513101</v>
      </c>
      <c r="P634" s="374">
        <f t="shared" si="185"/>
        <v>75.102724585513101</v>
      </c>
      <c r="Q634" s="374">
        <f t="shared" si="186"/>
        <v>-90.219130623006308</v>
      </c>
      <c r="R634" s="12">
        <f t="shared" si="187"/>
        <v>89.780869376993692</v>
      </c>
      <c r="S634" s="57">
        <f t="shared" si="188"/>
        <v>9.3722290562151776E-3</v>
      </c>
      <c r="T634" s="12">
        <f t="shared" si="171"/>
        <v>75.102724585513101</v>
      </c>
    </row>
    <row r="635" spans="1:20">
      <c r="A635" s="57">
        <f t="shared" si="172"/>
        <v>59.111224218758629</v>
      </c>
      <c r="B635" s="12">
        <f t="shared" si="189"/>
        <v>9.4078435266287954</v>
      </c>
      <c r="C635" s="57" t="str">
        <f t="shared" si="173"/>
        <v>-21.7628360556797-5668.73016605739i</v>
      </c>
      <c r="D635" s="57" t="str">
        <f t="shared" si="174"/>
        <v>3.47812499941846-1691.72613120647i</v>
      </c>
      <c r="E635" s="57" t="str">
        <f t="shared" si="175"/>
        <v>162.469252689805-0.0396447269496414i</v>
      </c>
      <c r="F635" s="57" t="str">
        <f t="shared" si="176"/>
        <v>2.90990990981621-15875.8078828068i</v>
      </c>
      <c r="G635" s="57" t="str">
        <f t="shared" si="177"/>
        <v>0.999999999967798-5.67467752481809E-06i</v>
      </c>
      <c r="H635" s="57" t="str">
        <f t="shared" si="178"/>
        <v>72.7275790162527+0.386237335099573i</v>
      </c>
      <c r="I635" s="57" t="str">
        <f t="shared" si="179"/>
        <v>17.8951661898179-3257.19713089732i</v>
      </c>
      <c r="K635" s="57" t="str">
        <f t="shared" si="180"/>
        <v>0.164994651605619-0.000932399522680305i</v>
      </c>
      <c r="L635" s="57" t="str">
        <f t="shared" si="181"/>
        <v>0.00025-112.481787648424i</v>
      </c>
      <c r="M635" s="57" t="str">
        <f t="shared" si="182"/>
        <v>0.0045-39.4341745042492i</v>
      </c>
      <c r="N635" s="57">
        <f t="shared" si="183"/>
        <v>89.780036711262795</v>
      </c>
      <c r="O635" s="57">
        <f t="shared" si="184"/>
        <v>75.069779706578842</v>
      </c>
      <c r="P635" s="374">
        <f t="shared" si="185"/>
        <v>75.069779706578842</v>
      </c>
      <c r="Q635" s="374">
        <f t="shared" si="186"/>
        <v>-90.219963288737205</v>
      </c>
      <c r="R635" s="12">
        <f t="shared" si="187"/>
        <v>89.780036711262795</v>
      </c>
      <c r="S635" s="57">
        <f t="shared" si="188"/>
        <v>9.4078435266287952E-3</v>
      </c>
      <c r="T635" s="12">
        <f t="shared" si="171"/>
        <v>75.069779706578842</v>
      </c>
    </row>
    <row r="636" spans="1:20">
      <c r="A636" s="57">
        <f t="shared" si="172"/>
        <v>59.335846870789915</v>
      </c>
      <c r="B636" s="12">
        <f t="shared" si="189"/>
        <v>9.4435933320299856</v>
      </c>
      <c r="C636" s="57" t="str">
        <f t="shared" si="173"/>
        <v>-21.7628299384944-5647.26953194676i</v>
      </c>
      <c r="D636" s="57" t="str">
        <f t="shared" si="174"/>
        <v>3.47812499941404-1685.32190829739i</v>
      </c>
      <c r="E636" s="57" t="str">
        <f t="shared" si="175"/>
        <v>162.469250525316-0.0397953629947238i</v>
      </c>
      <c r="F636" s="57" t="str">
        <f t="shared" si="176"/>
        <v>2.90990990981548-15815.7081918037i</v>
      </c>
      <c r="G636" s="57" t="str">
        <f t="shared" si="177"/>
        <v>0.999999999967553-0.000005696241299411i</v>
      </c>
      <c r="H636" s="57" t="str">
        <f t="shared" si="178"/>
        <v>72.7275813484785+0.387705041732779i</v>
      </c>
      <c r="I636" s="57" t="str">
        <f t="shared" si="179"/>
        <v>17.8951664214681-3244.86671770516i</v>
      </c>
      <c r="K636" s="57" t="str">
        <f t="shared" si="180"/>
        <v>0.164994610881941-0.000935942406364075i</v>
      </c>
      <c r="L636" s="57" t="str">
        <f t="shared" si="181"/>
        <v>0.00025-112.055974943638i</v>
      </c>
      <c r="M636" s="57" t="str">
        <f t="shared" si="182"/>
        <v>0.0045-39.2848919149723i</v>
      </c>
      <c r="N636" s="57">
        <f t="shared" si="183"/>
        <v>89.779200881752686</v>
      </c>
      <c r="O636" s="57">
        <f t="shared" si="184"/>
        <v>75.036834819634322</v>
      </c>
      <c r="P636" s="374">
        <f t="shared" si="185"/>
        <v>75.036834819634322</v>
      </c>
      <c r="Q636" s="374">
        <f t="shared" si="186"/>
        <v>-90.220799118247314</v>
      </c>
      <c r="R636" s="12">
        <f t="shared" si="187"/>
        <v>89.779200881752686</v>
      </c>
      <c r="S636" s="57">
        <f t="shared" si="188"/>
        <v>9.4435933320299852E-3</v>
      </c>
      <c r="T636" s="12">
        <f t="shared" si="171"/>
        <v>75.036834819634322</v>
      </c>
    </row>
    <row r="637" spans="1:20">
      <c r="A637" s="57">
        <f t="shared" si="172"/>
        <v>59.561323088898916</v>
      </c>
      <c r="B637" s="12">
        <f t="shared" si="189"/>
        <v>9.4794789866916993</v>
      </c>
      <c r="C637" s="57" t="str">
        <f t="shared" si="173"/>
        <v>-21.762823774734-5625.89013570493i</v>
      </c>
      <c r="D637" s="57" t="str">
        <f t="shared" si="174"/>
        <v>3.47812499940957-1678.94192930977i</v>
      </c>
      <c r="E637" s="57" t="str">
        <f t="shared" si="175"/>
        <v>162.469248344349-0.0399465712975325i</v>
      </c>
      <c r="F637" s="57" t="str">
        <f t="shared" si="176"/>
        <v>2.90990990981478-15755.8360150726i</v>
      </c>
      <c r="G637" s="57" t="str">
        <f t="shared" si="177"/>
        <v>0.999999999967306-5.71788701634736E-06i</v>
      </c>
      <c r="H637" s="57" t="str">
        <f t="shared" si="178"/>
        <v>72.7275836984628+0.389178325705655i</v>
      </c>
      <c r="I637" s="57" t="str">
        <f t="shared" si="179"/>
        <v>17.895166654882-3232.58298301009i</v>
      </c>
      <c r="K637" s="57" t="str">
        <f t="shared" si="180"/>
        <v>0.164994569848196-0.000939498750322458i</v>
      </c>
      <c r="L637" s="57" t="str">
        <f t="shared" si="181"/>
        <v>0.00025-111.631774201671i</v>
      </c>
      <c r="M637" s="57" t="str">
        <f t="shared" si="182"/>
        <v>0.0045-39.1361744520546i</v>
      </c>
      <c r="N637" s="57">
        <f t="shared" si="183"/>
        <v>89.778361876445032</v>
      </c>
      <c r="O637" s="57">
        <f t="shared" si="184"/>
        <v>75.00388992461879</v>
      </c>
      <c r="P637" s="374">
        <f t="shared" si="185"/>
        <v>75.00388992461879</v>
      </c>
      <c r="Q637" s="374">
        <f t="shared" si="186"/>
        <v>-90.221638123554968</v>
      </c>
      <c r="R637" s="12">
        <f t="shared" si="187"/>
        <v>89.778361876445032</v>
      </c>
      <c r="S637" s="57">
        <f t="shared" si="188"/>
        <v>9.4794789866917001E-3</v>
      </c>
      <c r="T637" s="12">
        <f t="shared" si="171"/>
        <v>75.00388992461879</v>
      </c>
    </row>
    <row r="638" spans="1:20">
      <c r="A638" s="57">
        <f t="shared" si="172"/>
        <v>59.787656116636732</v>
      </c>
      <c r="B638" s="12">
        <f t="shared" si="189"/>
        <v>9.5155010068411272</v>
      </c>
      <c r="C638" s="57" t="str">
        <f t="shared" si="173"/>
        <v>-21.7628175640431-5604.591669782i</v>
      </c>
      <c r="D638" s="57" t="str">
        <f t="shared" si="174"/>
        <v>3.47812499940508-1672.58610246546i</v>
      </c>
      <c r="E638" s="57" t="str">
        <f t="shared" si="175"/>
        <v>162.469246146776-0.0400983540308073i</v>
      </c>
      <c r="F638" s="57" t="str">
        <f t="shared" si="176"/>
        <v>2.90990990981405-15696.1904913323i</v>
      </c>
      <c r="G638" s="57" t="str">
        <f t="shared" si="177"/>
        <v>0.999999999967057-5.73961498700805E-06i</v>
      </c>
      <c r="H638" s="57" t="str">
        <f t="shared" si="178"/>
        <v>72.727586066341+0.390657208212721i</v>
      </c>
      <c r="I638" s="57" t="str">
        <f t="shared" si="179"/>
        <v>17.8951668900733-3220.34575010652i</v>
      </c>
      <c r="K638" s="57" t="str">
        <f t="shared" si="180"/>
        <v>0.164994528502023-0.000943068605673801i</v>
      </c>
      <c r="L638" s="57" t="str">
        <f t="shared" si="181"/>
        <v>0.00025-111.209179320255i</v>
      </c>
      <c r="M638" s="57" t="str">
        <f t="shared" si="182"/>
        <v>0.0045-38.9880199761451i</v>
      </c>
      <c r="N638" s="57">
        <f t="shared" si="183"/>
        <v>89.777519683275841</v>
      </c>
      <c r="O638" s="57">
        <f t="shared" si="184"/>
        <v>74.970945021470627</v>
      </c>
      <c r="P638" s="374">
        <f t="shared" si="185"/>
        <v>74.970945021470627</v>
      </c>
      <c r="Q638" s="374">
        <f t="shared" si="186"/>
        <v>-90.222480316724159</v>
      </c>
      <c r="R638" s="12">
        <f t="shared" si="187"/>
        <v>89.777519683275841</v>
      </c>
      <c r="S638" s="57">
        <f t="shared" si="188"/>
        <v>9.5155010068411275E-3</v>
      </c>
      <c r="T638" s="12">
        <f t="shared" si="171"/>
        <v>74.970945021470627</v>
      </c>
    </row>
    <row r="639" spans="1:20">
      <c r="A639" s="57">
        <f t="shared" si="172"/>
        <v>60.014849209879948</v>
      </c>
      <c r="B639" s="12">
        <f t="shared" si="189"/>
        <v>9.5516599106671229</v>
      </c>
      <c r="C639" s="57" t="str">
        <f t="shared" si="173"/>
        <v>-21.7628113060651-5583.3738277924i</v>
      </c>
      <c r="D639" s="57" t="str">
        <f t="shared" si="174"/>
        <v>3.47812499940055-1666.25433633376i</v>
      </c>
      <c r="E639" s="57" t="str">
        <f t="shared" si="175"/>
        <v>162.469243932471-0.0402507133755538i</v>
      </c>
      <c r="F639" s="57" t="str">
        <f t="shared" si="176"/>
        <v>2.90990990981332-15636.7707625617i</v>
      </c>
      <c r="G639" s="57" t="str">
        <f t="shared" si="177"/>
        <v>0.999999999966806-5.76142552395722E-06i</v>
      </c>
      <c r="H639" s="57" t="str">
        <f t="shared" si="178"/>
        <v>72.7275884522496+0.392141710529038i</v>
      </c>
      <c r="I639" s="57" t="str">
        <f t="shared" si="179"/>
        <v>17.8951671270554-3208.1548429577i</v>
      </c>
      <c r="K639" s="57" t="str">
        <f t="shared" si="180"/>
        <v>0.164994486841043-0.000946652023730341i</v>
      </c>
      <c r="L639" s="57" t="str">
        <f t="shared" si="181"/>
        <v>0.00025-110.788184220218i</v>
      </c>
      <c r="M639" s="57" t="str">
        <f t="shared" si="182"/>
        <v>0.0045-38.8404263559924i</v>
      </c>
      <c r="N639" s="57">
        <f t="shared" si="183"/>
        <v>89.776674290135375</v>
      </c>
      <c r="O639" s="57">
        <f t="shared" si="184"/>
        <v>74.938000110127916</v>
      </c>
      <c r="P639" s="374">
        <f t="shared" si="185"/>
        <v>74.938000110127916</v>
      </c>
      <c r="Q639" s="374">
        <f t="shared" si="186"/>
        <v>-90.223325709864625</v>
      </c>
      <c r="R639" s="12">
        <f t="shared" si="187"/>
        <v>89.776674290135375</v>
      </c>
      <c r="S639" s="57">
        <f t="shared" si="188"/>
        <v>9.5516599106671221E-3</v>
      </c>
      <c r="T639" s="12">
        <f t="shared" si="171"/>
        <v>74.938000110127916</v>
      </c>
    </row>
    <row r="640" spans="1:20">
      <c r="A640" s="57">
        <f t="shared" si="172"/>
        <v>60.242905636877495</v>
      </c>
      <c r="B640" s="12">
        <f t="shared" si="189"/>
        <v>9.5879562183276583</v>
      </c>
      <c r="C640" s="57" t="str">
        <f t="shared" si="173"/>
        <v>-21.7628050004396-5562.2363045104i</v>
      </c>
      <c r="D640" s="57" t="str">
        <f t="shared" si="174"/>
        <v>3.47812499939597-1659.9465398301i</v>
      </c>
      <c r="E640" s="57" t="str">
        <f t="shared" si="175"/>
        <v>162.469241701306-0.0404036515210239i</v>
      </c>
      <c r="F640" s="57" t="str">
        <f t="shared" si="176"/>
        <v>2.90990990981257-15577.5759739882i</v>
      </c>
      <c r="G640" s="57" t="str">
        <f t="shared" si="177"/>
        <v>0.999999999966553-5.78331894094681E-06i</v>
      </c>
      <c r="H640" s="57" t="str">
        <f t="shared" si="178"/>
        <v>72.7275908563254+0.393631854010514i</v>
      </c>
      <c r="I640" s="57" t="str">
        <f t="shared" si="179"/>
        <v>17.8951673658419-3196.01008619336i</v>
      </c>
      <c r="K640" s="57" t="str">
        <f t="shared" si="180"/>
        <v>0.16499444486286-0.000950249055998941i</v>
      </c>
      <c r="L640" s="57" t="str">
        <f t="shared" si="181"/>
        <v>0.00025-110.368782845405i</v>
      </c>
      <c r="M640" s="57" t="str">
        <f t="shared" si="182"/>
        <v>0.0045-38.6933914684125i</v>
      </c>
      <c r="N640" s="57">
        <f t="shared" si="183"/>
        <v>89.775825684867868</v>
      </c>
      <c r="O640" s="57">
        <f t="shared" si="184"/>
        <v>74.90505519052833</v>
      </c>
      <c r="P640" s="374">
        <f t="shared" si="185"/>
        <v>74.90505519052833</v>
      </c>
      <c r="Q640" s="374">
        <f t="shared" si="186"/>
        <v>-90.224174315132132</v>
      </c>
      <c r="R640" s="12">
        <f t="shared" si="187"/>
        <v>89.775825684867868</v>
      </c>
      <c r="S640" s="57">
        <f t="shared" si="188"/>
        <v>9.5879562183276579E-3</v>
      </c>
      <c r="T640" s="12">
        <f t="shared" si="171"/>
        <v>74.90505519052833</v>
      </c>
    </row>
    <row r="641" spans="1:20">
      <c r="A641" s="57">
        <f t="shared" si="172"/>
        <v>60.471828678297626</v>
      </c>
      <c r="B641" s="12">
        <f t="shared" si="189"/>
        <v>9.6243904519573036</v>
      </c>
      <c r="C641" s="57" t="str">
        <f t="shared" si="173"/>
        <v>-21.762798646804-5541.17879586561i</v>
      </c>
      <c r="D641" s="57" t="str">
        <f t="shared" si="174"/>
        <v>3.47812499939138-1653.66262221469i</v>
      </c>
      <c r="E641" s="57" t="str">
        <f t="shared" si="175"/>
        <v>162.469239453154-0.0405571706647831i</v>
      </c>
      <c r="F641" s="57" t="str">
        <f t="shared" si="176"/>
        <v>2.90990990981185-15518.6052740749i</v>
      </c>
      <c r="G641" s="57" t="str">
        <f t="shared" si="177"/>
        <v>0.999999999966299-5.80529555292092E-06i</v>
      </c>
      <c r="H641" s="57" t="str">
        <f t="shared" si="178"/>
        <v>72.7275932787068+0.395127660094224i</v>
      </c>
      <c r="I641" s="57" t="str">
        <f t="shared" si="179"/>
        <v>17.8951676064467-3183.91130510708i</v>
      </c>
      <c r="K641" s="57" t="str">
        <f t="shared" si="180"/>
        <v>0.164994402565059-0.000953859754181844i</v>
      </c>
      <c r="L641" s="57" t="str">
        <f t="shared" si="181"/>
        <v>0.00025-109.950969162587i</v>
      </c>
      <c r="M641" s="57" t="str">
        <f t="shared" si="182"/>
        <v>0.0045-38.546913198259i</v>
      </c>
      <c r="N641" s="57">
        <f t="shared" si="183"/>
        <v>89.77497385527144</v>
      </c>
      <c r="O641" s="57">
        <f t="shared" si="184"/>
        <v>74.87211026260897</v>
      </c>
      <c r="P641" s="374">
        <f t="shared" si="185"/>
        <v>74.87211026260897</v>
      </c>
      <c r="Q641" s="374">
        <f t="shared" si="186"/>
        <v>-90.22502614472856</v>
      </c>
      <c r="R641" s="12">
        <f t="shared" si="187"/>
        <v>89.77497385527144</v>
      </c>
      <c r="S641" s="57">
        <f t="shared" si="188"/>
        <v>9.6243904519573032E-3</v>
      </c>
      <c r="T641" s="12">
        <f t="shared" si="171"/>
        <v>74.87211026260897</v>
      </c>
    </row>
    <row r="642" spans="1:20">
      <c r="A642" s="57">
        <f t="shared" si="172"/>
        <v>60.701621627275159</v>
      </c>
      <c r="B642" s="12">
        <f t="shared" si="189"/>
        <v>9.6609631356747414</v>
      </c>
      <c r="C642" s="57" t="str">
        <f t="shared" si="173"/>
        <v>-21.7627922447927-5520.20099893868i</v>
      </c>
      <c r="D642" s="57" t="str">
        <f t="shared" si="174"/>
        <v>3.47812499938674-1647.40249309128i</v>
      </c>
      <c r="E642" s="57" t="str">
        <f t="shared" si="175"/>
        <v>162.469237187885-0.040711273012712i</v>
      </c>
      <c r="F642" s="57" t="str">
        <f t="shared" si="176"/>
        <v>2.90990990981109-15459.8578145084i</v>
      </c>
      <c r="G642" s="57" t="str">
        <f t="shared" si="177"/>
        <v>0.999999999966042-5.82735567602053E-06i</v>
      </c>
      <c r="H642" s="57" t="str">
        <f t="shared" si="178"/>
        <v>72.727595719534+0.396629150298713i</v>
      </c>
      <c r="I642" s="57" t="str">
        <f t="shared" si="179"/>
        <v>17.8951678488837-3171.85832565387i</v>
      </c>
      <c r="K642" s="57" t="str">
        <f t="shared" si="180"/>
        <v>0.164994359945205-0.000957484170177379i</v>
      </c>
      <c r="L642" s="57" t="str">
        <f t="shared" si="181"/>
        <v>0.00025-109.534737161374i</v>
      </c>
      <c r="M642" s="57" t="str">
        <f t="shared" si="182"/>
        <v>0.0045-38.4009894383932i</v>
      </c>
      <c r="N642" s="57">
        <f t="shared" si="183"/>
        <v>89.774118789097884</v>
      </c>
      <c r="O642" s="57">
        <f t="shared" si="184"/>
        <v>74.839165326306443</v>
      </c>
      <c r="P642" s="374">
        <f t="shared" si="185"/>
        <v>74.839165326306443</v>
      </c>
      <c r="Q642" s="374">
        <f t="shared" si="186"/>
        <v>-90.225881210902116</v>
      </c>
      <c r="R642" s="12">
        <f t="shared" si="187"/>
        <v>89.774118789097884</v>
      </c>
      <c r="S642" s="57">
        <f t="shared" si="188"/>
        <v>9.6609631356747421E-3</v>
      </c>
      <c r="T642" s="12">
        <f t="shared" si="171"/>
        <v>74.839165326306443</v>
      </c>
    </row>
    <row r="643" spans="1:20">
      <c r="A643" s="57">
        <f t="shared" si="172"/>
        <v>60.932287789458805</v>
      </c>
      <c r="B643" s="12">
        <f t="shared" si="189"/>
        <v>9.6976747955903058</v>
      </c>
      <c r="C643" s="57" t="str">
        <f t="shared" si="173"/>
        <v>-21.7627857940372-5499.30261195698i</v>
      </c>
      <c r="D643" s="57" t="str">
        <f t="shared" si="174"/>
        <v>3.47812499938208-1641.1660624058i</v>
      </c>
      <c r="E643" s="57" t="str">
        <f t="shared" si="175"/>
        <v>162.469234905368-0.0408659607790542i</v>
      </c>
      <c r="F643" s="57" t="str">
        <f t="shared" si="176"/>
        <v>2.90990990981034-15401.3327501868i</v>
      </c>
      <c r="G643" s="57" t="str">
        <f t="shared" si="177"/>
        <v>0.999999999965783-0.0000058494996275879i</v>
      </c>
      <c r="H643" s="57" t="str">
        <f t="shared" si="178"/>
        <v>72.7275981789464+0.398136346224294i</v>
      </c>
      <c r="I643" s="57" t="str">
        <f t="shared" si="179"/>
        <v>17.8951680931666-3159.85097444753i</v>
      </c>
      <c r="K643" s="57" t="str">
        <f t="shared" si="180"/>
        <v>0.164994317000848-0.000961122356080742i</v>
      </c>
      <c r="L643" s="57" t="str">
        <f t="shared" si="181"/>
        <v>0.00025-109.120080854128i</v>
      </c>
      <c r="M643" s="57" t="str">
        <f t="shared" si="182"/>
        <v>0.0045-38.2556180896525i</v>
      </c>
      <c r="N643" s="57">
        <f t="shared" si="183"/>
        <v>89.77326047405252</v>
      </c>
      <c r="O643" s="57">
        <f t="shared" si="184"/>
        <v>74.80622038155694</v>
      </c>
      <c r="P643" s="374">
        <f t="shared" si="185"/>
        <v>74.80622038155694</v>
      </c>
      <c r="Q643" s="374">
        <f t="shared" si="186"/>
        <v>-90.22673952594748</v>
      </c>
      <c r="R643" s="12">
        <f t="shared" si="187"/>
        <v>89.77326047405252</v>
      </c>
      <c r="S643" s="57">
        <f t="shared" si="188"/>
        <v>9.6976747955903053E-3</v>
      </c>
      <c r="T643" s="12">
        <f t="shared" si="171"/>
        <v>74.80622038155694</v>
      </c>
    </row>
    <row r="644" spans="1:20">
      <c r="A644" s="57">
        <f t="shared" si="172"/>
        <v>61.163830483058753</v>
      </c>
      <c r="B644" s="12">
        <f t="shared" si="189"/>
        <v>9.7345259598135492</v>
      </c>
      <c r="C644" s="57" t="str">
        <f t="shared" si="173"/>
        <v>-21.7627792941671-5478.48333429021i</v>
      </c>
      <c r="D644" s="57" t="str">
        <f t="shared" si="174"/>
        <v>3.47812499937737-1634.95324044511i</v>
      </c>
      <c r="E644" s="57" t="str">
        <f t="shared" si="175"/>
        <v>162.469232605473-0.0410212361864641i</v>
      </c>
      <c r="F644" s="57" t="str">
        <f t="shared" si="176"/>
        <v>2.90990990980958-15343.0292392074i</v>
      </c>
      <c r="G644" s="57" t="str">
        <f t="shared" si="177"/>
        <v>0.999999999965523-0.0000058717277261712i</v>
      </c>
      <c r="H644" s="57" t="str">
        <f t="shared" si="178"/>
        <v>72.7276006570864+0.39964926955338i</v>
      </c>
      <c r="I644" s="57" t="str">
        <f t="shared" si="179"/>
        <v>17.8951683393098-3147.88907875831i</v>
      </c>
      <c r="K644" s="57" t="str">
        <f t="shared" si="180"/>
        <v>0.164994273729516-0.000964774364184705i</v>
      </c>
      <c r="L644" s="57" t="str">
        <f t="shared" si="181"/>
        <v>0.00025-108.70699427588i</v>
      </c>
      <c r="M644" s="57" t="str">
        <f t="shared" si="182"/>
        <v>0.0045-38.1107970608214i</v>
      </c>
      <c r="N644" s="57">
        <f t="shared" si="183"/>
        <v>89.772398897793934</v>
      </c>
      <c r="O644" s="57">
        <f t="shared" si="184"/>
        <v>74.773275428296174</v>
      </c>
      <c r="P644" s="374">
        <f t="shared" si="185"/>
        <v>74.773275428296174</v>
      </c>
      <c r="Q644" s="374">
        <f t="shared" si="186"/>
        <v>-90.227601102206066</v>
      </c>
      <c r="R644" s="12">
        <f t="shared" si="187"/>
        <v>89.772398897793934</v>
      </c>
      <c r="S644" s="57">
        <f t="shared" si="188"/>
        <v>9.7345259598135489E-3</v>
      </c>
      <c r="T644" s="12">
        <f t="shared" si="171"/>
        <v>74.773275428296174</v>
      </c>
    </row>
    <row r="645" spans="1:20">
      <c r="A645" s="57">
        <f t="shared" si="172"/>
        <v>61.396253038894372</v>
      </c>
      <c r="B645" s="12">
        <f t="shared" si="189"/>
        <v>9.7715171584608402</v>
      </c>
      <c r="C645" s="57" t="str">
        <f t="shared" si="173"/>
        <v>-21.7627727448076-5457.74286644609i</v>
      </c>
      <c r="D645" s="57" t="str">
        <f t="shared" si="174"/>
        <v>3.47812499937262-1628.76393783568i</v>
      </c>
      <c r="E645" s="57" t="str">
        <f t="shared" si="175"/>
        <v>162.469230288066-0.0411771014659814i</v>
      </c>
      <c r="F645" s="57" t="str">
        <f t="shared" si="176"/>
        <v>2.90990990980883-15284.9464428546i</v>
      </c>
      <c r="G645" s="57" t="str">
        <f t="shared" si="177"/>
        <v>0.99999999996526-0.0000058940402915291i</v>
      </c>
      <c r="H645" s="57" t="str">
        <f t="shared" si="178"/>
        <v>72.7276031540958+0.401167942050772i</v>
      </c>
      <c r="I645" s="57" t="str">
        <f t="shared" si="179"/>
        <v>17.8951685873269-3135.9724665103i</v>
      </c>
      <c r="K645" s="57" t="str">
        <f t="shared" si="180"/>
        <v>0.164994230128721-0.000968440246980381i</v>
      </c>
      <c r="L645" s="57" t="str">
        <f t="shared" si="181"/>
        <v>0.00025-108.29547148424i</v>
      </c>
      <c r="M645" s="57" t="str">
        <f t="shared" si="182"/>
        <v>0.0045-37.9665242686007i</v>
      </c>
      <c r="N645" s="57">
        <f t="shared" si="183"/>
        <v>89.771534047933969</v>
      </c>
      <c r="O645" s="57">
        <f t="shared" si="184"/>
        <v>74.740330466459341</v>
      </c>
      <c r="P645" s="374">
        <f t="shared" si="185"/>
        <v>74.740330466459341</v>
      </c>
      <c r="Q645" s="374">
        <f t="shared" si="186"/>
        <v>-90.228465952066031</v>
      </c>
      <c r="R645" s="12">
        <f t="shared" si="187"/>
        <v>89.771534047933969</v>
      </c>
      <c r="S645" s="57">
        <f t="shared" si="188"/>
        <v>9.7715171584608403E-3</v>
      </c>
      <c r="T645" s="12">
        <f t="shared" si="171"/>
        <v>74.740330466459341</v>
      </c>
    </row>
    <row r="646" spans="1:20">
      <c r="A646" s="57">
        <f t="shared" si="172"/>
        <v>61.629558800442169</v>
      </c>
      <c r="B646" s="12">
        <f t="shared" si="189"/>
        <v>9.8086489236629912</v>
      </c>
      <c r="C646" s="57" t="str">
        <f t="shared" si="173"/>
        <v>-21.7627661455825-5437.08091006606i</v>
      </c>
      <c r="D646" s="57" t="str">
        <f t="shared" si="174"/>
        <v>3.47812499936786-1622.59806554231i</v>
      </c>
      <c r="E646" s="57" t="str">
        <f t="shared" si="175"/>
        <v>162.469227953016-0.0413335588571426i</v>
      </c>
      <c r="F646" s="57" t="str">
        <f t="shared" si="176"/>
        <v>2.90990990980806-15227.083525588i</v>
      </c>
      <c r="G646" s="57" t="str">
        <f t="shared" si="177"/>
        <v>0.999999999964996-5.91643764463535E-06i</v>
      </c>
      <c r="H646" s="57" t="str">
        <f t="shared" si="178"/>
        <v>72.7276056701187+0.402692385563996i</v>
      </c>
      <c r="I646" s="57" t="str">
        <f t="shared" si="179"/>
        <v>17.8951688372327-3124.10096627906i</v>
      </c>
      <c r="K646" s="57" t="str">
        <f t="shared" si="180"/>
        <v>0.164994186195954-0.000972120057157965i</v>
      </c>
      <c r="L646" s="57" t="str">
        <f t="shared" si="181"/>
        <v>0.00025-107.885506559315i</v>
      </c>
      <c r="M646" s="57" t="str">
        <f t="shared" si="182"/>
        <v>0.0045-37.8227976375779i</v>
      </c>
      <c r="N646" s="57">
        <f t="shared" si="183"/>
        <v>89.77066591203733</v>
      </c>
      <c r="O646" s="57">
        <f t="shared" si="184"/>
        <v>74.707385495981214</v>
      </c>
      <c r="P646" s="374">
        <f t="shared" si="185"/>
        <v>74.707385495981214</v>
      </c>
      <c r="Q646" s="374">
        <f t="shared" si="186"/>
        <v>-90.22933408796267</v>
      </c>
      <c r="R646" s="12">
        <f t="shared" si="187"/>
        <v>89.77066591203733</v>
      </c>
      <c r="S646" s="57">
        <f t="shared" si="188"/>
        <v>9.8086489236629913E-3</v>
      </c>
      <c r="T646" s="12">
        <f t="shared" si="171"/>
        <v>74.707385495981214</v>
      </c>
    </row>
    <row r="647" spans="1:20">
      <c r="A647" s="57">
        <f t="shared" si="172"/>
        <v>61.863751123883851</v>
      </c>
      <c r="B647" s="12">
        <f t="shared" si="189"/>
        <v>9.8459217895729108</v>
      </c>
      <c r="C647" s="57" t="str">
        <f t="shared" si="173"/>
        <v>-21.7627594961124-5416.49716792092i</v>
      </c>
      <c r="D647" s="57" t="str">
        <f t="shared" si="174"/>
        <v>3.47812499936304-1616.45553486686i</v>
      </c>
      <c r="E647" s="57" t="str">
        <f t="shared" si="175"/>
        <v>162.469225600187-0.0414906106079516i</v>
      </c>
      <c r="F647" s="57" t="str">
        <f t="shared" si="176"/>
        <v>2.90990990980728-15169.43965503i</v>
      </c>
      <c r="G647" s="57" t="str">
        <f t="shared" si="177"/>
        <v>0.999999999964729-5.93892010768338E-06i</v>
      </c>
      <c r="H647" s="57" t="str">
        <f t="shared" si="178"/>
        <v>72.7276082052996+0.404222622023603i</v>
      </c>
      <c r="I647" s="57" t="str">
        <f t="shared" si="179"/>
        <v>17.8951690890414-3112.27440728905i</v>
      </c>
      <c r="K647" s="57" t="str">
        <f t="shared" si="180"/>
        <v>0.164994141928688-0.000975813847607503i</v>
      </c>
      <c r="L647" s="57" t="str">
        <f t="shared" si="181"/>
        <v>0.00025-107.477093603621i</v>
      </c>
      <c r="M647" s="57" t="str">
        <f t="shared" si="182"/>
        <v>0.0045-37.6796151001971i</v>
      </c>
      <c r="N647" s="57">
        <f t="shared" si="183"/>
        <v>89.769794477621616</v>
      </c>
      <c r="O647" s="57">
        <f t="shared" si="184"/>
        <v>74.674440516795912</v>
      </c>
      <c r="P647" s="374">
        <f t="shared" si="185"/>
        <v>74.674440516795912</v>
      </c>
      <c r="Q647" s="374">
        <f t="shared" si="186"/>
        <v>-90.230205522378384</v>
      </c>
      <c r="R647" s="12">
        <f t="shared" si="187"/>
        <v>89.769794477621616</v>
      </c>
      <c r="S647" s="57">
        <f t="shared" si="188"/>
        <v>9.8459217895729111E-3</v>
      </c>
      <c r="T647" s="12">
        <f t="shared" si="171"/>
        <v>74.674440516795912</v>
      </c>
    </row>
    <row r="648" spans="1:20">
      <c r="A648" s="57">
        <f t="shared" si="172"/>
        <v>62.098833378154609</v>
      </c>
      <c r="B648" s="12">
        <f t="shared" si="189"/>
        <v>9.8833362923732881</v>
      </c>
      <c r="C648" s="57" t="str">
        <f t="shared" si="173"/>
        <v>-21.7627527960137-5395.99134390658i</v>
      </c>
      <c r="D648" s="57" t="str">
        <f t="shared" si="174"/>
        <v>3.47812499935819-1610.33625744696i</v>
      </c>
      <c r="E648" s="57" t="str">
        <f t="shared" si="175"/>
        <v>162.469223229444-0.0416482589749175i</v>
      </c>
      <c r="F648" s="57" t="str">
        <f t="shared" si="176"/>
        <v>2.9099099098065-15112.0140019542i</v>
      </c>
      <c r="G648" s="57" t="str">
        <f t="shared" si="177"/>
        <v>0.999999999964461-5.96148800409097E-06i</v>
      </c>
      <c r="H648" s="57" t="str">
        <f t="shared" si="178"/>
        <v>72.7276107597851+0.405758673443489i</v>
      </c>
      <c r="I648" s="57" t="str">
        <f t="shared" si="179"/>
        <v>17.8951693427675-3100.49261941129i</v>
      </c>
      <c r="K648" s="57" t="str">
        <f t="shared" si="180"/>
        <v>0.164994097324375-0.000979521671419609i</v>
      </c>
      <c r="L648" s="57" t="str">
        <f t="shared" si="181"/>
        <v>0.00025-107.070226742001i</v>
      </c>
      <c r="M648" s="57" t="str">
        <f t="shared" si="182"/>
        <v>0.0045-37.5369745967296i</v>
      </c>
      <c r="N648" s="57">
        <f t="shared" si="183"/>
        <v>89.768919732157002</v>
      </c>
      <c r="O648" s="57">
        <f t="shared" si="184"/>
        <v>74.641495528837083</v>
      </c>
      <c r="P648" s="374">
        <f t="shared" si="185"/>
        <v>74.641495528837083</v>
      </c>
      <c r="Q648" s="374">
        <f t="shared" si="186"/>
        <v>-90.231080267842998</v>
      </c>
      <c r="R648" s="12">
        <f t="shared" si="187"/>
        <v>89.768919732157002</v>
      </c>
      <c r="S648" s="57">
        <f t="shared" si="188"/>
        <v>9.8833362923732883E-3</v>
      </c>
      <c r="T648" s="12">
        <f t="shared" si="171"/>
        <v>74.641495528837083</v>
      </c>
    </row>
    <row r="649" spans="1:20">
      <c r="A649" s="57">
        <f t="shared" si="172"/>
        <v>62.3348089449916</v>
      </c>
      <c r="B649" s="12">
        <f t="shared" si="189"/>
        <v>9.9208929702843065</v>
      </c>
      <c r="C649" s="57" t="str">
        <f t="shared" si="173"/>
        <v>-21.7627460449023-5375.56314303999i</v>
      </c>
      <c r="D649" s="57" t="str">
        <f t="shared" si="174"/>
        <v>3.47812499935331-1604.24014525476i</v>
      </c>
      <c r="E649" s="57" t="str">
        <f t="shared" si="175"/>
        <v>162.469220840651-0.0418065062231334i</v>
      </c>
      <c r="F649" s="57" t="str">
        <f t="shared" si="176"/>
        <v>2.90990990980571-15054.8057402732i</v>
      </c>
      <c r="G649" s="57" t="str">
        <f t="shared" si="177"/>
        <v>0.99999999996419-0.0000059841416585049i</v>
      </c>
      <c r="H649" s="57" t="str">
        <f t="shared" si="178"/>
        <v>72.7276133337215+0.407300561921212i</v>
      </c>
      <c r="I649" s="57" t="str">
        <f t="shared" si="179"/>
        <v>17.8951695984257-3088.75543316074i</v>
      </c>
      <c r="K649" s="57" t="str">
        <f t="shared" si="180"/>
        <v>0.16499405238045-0.000983243581886281i</v>
      </c>
      <c r="L649" s="57" t="str">
        <f t="shared" si="181"/>
        <v>0.00025-106.664900121539i</v>
      </c>
      <c r="M649" s="57" t="str">
        <f t="shared" si="182"/>
        <v>0.0045-37.3948740752436i</v>
      </c>
      <c r="N649" s="57">
        <f t="shared" si="183"/>
        <v>89.768041663066057</v>
      </c>
      <c r="O649" s="57">
        <f t="shared" si="184"/>
        <v>74.608550532038095</v>
      </c>
      <c r="P649" s="374">
        <f t="shared" si="185"/>
        <v>74.608550532038095</v>
      </c>
      <c r="Q649" s="374">
        <f t="shared" si="186"/>
        <v>-90.231958336933943</v>
      </c>
      <c r="R649" s="12">
        <f t="shared" si="187"/>
        <v>89.768041663066057</v>
      </c>
      <c r="S649" s="57">
        <f t="shared" si="188"/>
        <v>9.9208929702843066E-3</v>
      </c>
      <c r="T649" s="12">
        <f t="shared" si="171"/>
        <v>74.608550532038095</v>
      </c>
    </row>
    <row r="650" spans="1:20">
      <c r="A650" s="57">
        <f t="shared" si="172"/>
        <v>62.571681218982569</v>
      </c>
      <c r="B650" s="12">
        <f t="shared" si="189"/>
        <v>9.9585923635713876</v>
      </c>
      <c r="C650" s="57" t="str">
        <f t="shared" si="173"/>
        <v>-21.7627392423888-5355.21227145454i</v>
      </c>
      <c r="D650" s="57" t="str">
        <f t="shared" si="174"/>
        <v>3.47812499934837-1598.16711059562i</v>
      </c>
      <c r="E650" s="57" t="str">
        <f t="shared" si="175"/>
        <v>162.46921843367-0.0419653546262578i</v>
      </c>
      <c r="F650" s="57" t="str">
        <f t="shared" si="176"/>
        <v>2.9099099098049-14997.8140470271i</v>
      </c>
      <c r="G650" s="57" t="str">
        <f t="shared" si="177"/>
        <v>0.999999999963917-6.00688139680558E-06i</v>
      </c>
      <c r="H650" s="57" t="str">
        <f t="shared" si="178"/>
        <v>72.727615927257+0.408848309638295i</v>
      </c>
      <c r="I650" s="57" t="str">
        <f t="shared" si="179"/>
        <v>17.8951698560304-3077.06267969408i</v>
      </c>
      <c r="K650" s="57" t="str">
        <f t="shared" si="180"/>
        <v>0.164994007094328-0.000986979632501591i</v>
      </c>
      <c r="L650" s="57" t="str">
        <f t="shared" si="181"/>
        <v>0.00025-106.261107911476i</v>
      </c>
      <c r="M650" s="57" t="str">
        <f t="shared" si="182"/>
        <v>0.0045-37.2533114915757i</v>
      </c>
      <c r="N650" s="57">
        <f t="shared" si="183"/>
        <v>89.767160257723688</v>
      </c>
      <c r="O650" s="57">
        <f t="shared" si="184"/>
        <v>74.575605526331501</v>
      </c>
      <c r="P650" s="374">
        <f t="shared" si="185"/>
        <v>74.575605526331501</v>
      </c>
      <c r="Q650" s="374">
        <f t="shared" si="186"/>
        <v>-90.232839742276312</v>
      </c>
      <c r="R650" s="12">
        <f t="shared" si="187"/>
        <v>89.767160257723688</v>
      </c>
      <c r="S650" s="57">
        <f t="shared" si="188"/>
        <v>9.958592363571387E-3</v>
      </c>
      <c r="T650" s="12">
        <f t="shared" si="171"/>
        <v>74.575605526331501</v>
      </c>
    </row>
    <row r="651" spans="1:20">
      <c r="A651" s="57">
        <f t="shared" si="172"/>
        <v>62.809453607614707</v>
      </c>
      <c r="B651" s="12">
        <f t="shared" si="189"/>
        <v>9.9964350145529597</v>
      </c>
      <c r="C651" s="57" t="str">
        <f t="shared" si="173"/>
        <v>-21.7627323880822-5334.93843639617i</v>
      </c>
      <c r="D651" s="57" t="str">
        <f t="shared" si="174"/>
        <v>3.47812499934341-1592.11706610692i</v>
      </c>
      <c r="E651" s="57" t="str">
        <f t="shared" si="175"/>
        <v>162.469216008362-0.0421248064665544i</v>
      </c>
      <c r="F651" s="57" t="str">
        <f t="shared" si="176"/>
        <v>2.90990990980411-14941.0381023712i</v>
      </c>
      <c r="G651" s="57" t="str">
        <f t="shared" si="177"/>
        <v>0.999999999963643-6.02970754611179E-06i</v>
      </c>
      <c r="H651" s="57" t="str">
        <f t="shared" si="178"/>
        <v>72.7276185405408+0.410401938860579i</v>
      </c>
      <c r="I651" s="57" t="str">
        <f t="shared" si="179"/>
        <v>17.8951701155966-3065.41419080712i</v>
      </c>
      <c r="K651" s="57" t="str">
        <f t="shared" si="180"/>
        <v>0.164993961463403-0.000990729876962518i</v>
      </c>
      <c r="L651" s="57" t="str">
        <f t="shared" si="181"/>
        <v>0.00025-105.858844303124i</v>
      </c>
      <c r="M651" s="57" t="str">
        <f t="shared" si="182"/>
        <v>0.0045-37.1122848093003i</v>
      </c>
      <c r="N651" s="57">
        <f t="shared" si="183"/>
        <v>89.766275503456825</v>
      </c>
      <c r="O651" s="57">
        <f t="shared" si="184"/>
        <v>74.542660511649544</v>
      </c>
      <c r="P651" s="374">
        <f t="shared" si="185"/>
        <v>74.542660511649544</v>
      </c>
      <c r="Q651" s="374">
        <f t="shared" si="186"/>
        <v>-90.233724496543175</v>
      </c>
      <c r="R651" s="12">
        <f t="shared" si="187"/>
        <v>89.766275503456825</v>
      </c>
      <c r="S651" s="57">
        <f t="shared" si="188"/>
        <v>9.9964350145529592E-3</v>
      </c>
      <c r="T651" s="12">
        <f t="shared" si="171"/>
        <v>74.542660511649544</v>
      </c>
    </row>
    <row r="652" spans="1:20">
      <c r="A652" s="57">
        <f t="shared" si="172"/>
        <v>63.048129531323646</v>
      </c>
      <c r="B652" s="12">
        <f t="shared" si="189"/>
        <v>10.034421467608261</v>
      </c>
      <c r="C652" s="57" t="str">
        <f t="shared" si="173"/>
        <v>-21.7627254815885-5314.74134621897i</v>
      </c>
      <c r="D652" s="57" t="str">
        <f t="shared" si="174"/>
        <v>3.47812499933842-1586.08992475672i</v>
      </c>
      <c r="E652" s="57" t="str">
        <f t="shared" si="175"/>
        <v>162.46921356459-0.0422848640349644i</v>
      </c>
      <c r="F652" s="57" t="str">
        <f t="shared" si="176"/>
        <v>2.9099099098033-14884.4770895645i</v>
      </c>
      <c r="G652" s="57" t="str">
        <f t="shared" si="177"/>
        <v>0.999999999963366-6.05262043478534E-06i</v>
      </c>
      <c r="H652" s="57" t="str">
        <f t="shared" si="178"/>
        <v>72.7276211737235+0.411961471938513i</v>
      </c>
      <c r="I652" s="57" t="str">
        <f t="shared" si="179"/>
        <v>17.8951703771394-3053.80979893243i</v>
      </c>
      <c r="K652" s="57" t="str">
        <f t="shared" si="180"/>
        <v>0.16499391548505-0.000994494369169665i</v>
      </c>
      <c r="L652" s="57" t="str">
        <f t="shared" si="181"/>
        <v>0.00025-105.458103509787i</v>
      </c>
      <c r="M652" s="57" t="str">
        <f t="shared" si="182"/>
        <v>0.0045-36.9717919997015i</v>
      </c>
      <c r="N652" s="57">
        <f t="shared" si="183"/>
        <v>89.765387387544322</v>
      </c>
      <c r="O652" s="57">
        <f t="shared" si="184"/>
        <v>74.509715487923913</v>
      </c>
      <c r="P652" s="374">
        <f t="shared" si="185"/>
        <v>74.509715487923913</v>
      </c>
      <c r="Q652" s="374">
        <f t="shared" si="186"/>
        <v>-90.234612612455678</v>
      </c>
      <c r="R652" s="12">
        <f t="shared" si="187"/>
        <v>89.765387387544322</v>
      </c>
      <c r="S652" s="57">
        <f t="shared" si="188"/>
        <v>1.0034421467608261E-2</v>
      </c>
      <c r="T652" s="12">
        <f t="shared" si="171"/>
        <v>74.509715487923913</v>
      </c>
    </row>
    <row r="653" spans="1:20">
      <c r="A653" s="57">
        <f t="shared" si="172"/>
        <v>63.287712423542686</v>
      </c>
      <c r="B653" s="12">
        <f t="shared" si="189"/>
        <v>10.072552269185174</v>
      </c>
      <c r="C653" s="57" t="str">
        <f t="shared" si="173"/>
        <v>-21.76271852251-5294.62071038093i</v>
      </c>
      <c r="D653" s="57" t="str">
        <f t="shared" si="174"/>
        <v>3.47812499933337-1580.08559984258i</v>
      </c>
      <c r="E653" s="57" t="str">
        <f t="shared" si="175"/>
        <v>162.46921110221-0.0424455296310778i</v>
      </c>
      <c r="F653" s="57" t="str">
        <f t="shared" si="176"/>
        <v>2.90990990980249-14828.1301949577i</v>
      </c>
      <c r="G653" s="57" t="str">
        <f t="shared" si="177"/>
        <v>0.999999999963087-6.07562039243583E-06i</v>
      </c>
      <c r="H653" s="57" t="str">
        <f t="shared" si="178"/>
        <v>72.727623826957+0.413526931307495i</v>
      </c>
      <c r="I653" s="57" t="str">
        <f t="shared" si="179"/>
        <v>17.8951706406738-3042.24933713695i</v>
      </c>
      <c r="K653" s="57" t="str">
        <f t="shared" si="180"/>
        <v>0.164993869156623-0.000998273163228054i</v>
      </c>
      <c r="L653" s="57" t="str">
        <f t="shared" si="181"/>
        <v>0.00025-105.058879766673i</v>
      </c>
      <c r="M653" s="57" t="str">
        <f t="shared" si="182"/>
        <v>0.0045-36.8318310417428i</v>
      </c>
      <c r="N653" s="57">
        <f t="shared" si="183"/>
        <v>89.764495897216719</v>
      </c>
      <c r="O653" s="57">
        <f t="shared" si="184"/>
        <v>74.476770455085585</v>
      </c>
      <c r="P653" s="374">
        <f t="shared" si="185"/>
        <v>74.476770455085585</v>
      </c>
      <c r="Q653" s="374">
        <f t="shared" si="186"/>
        <v>-90.235504102783281</v>
      </c>
      <c r="R653" s="12">
        <f t="shared" si="187"/>
        <v>89.764495897216719</v>
      </c>
      <c r="S653" s="57">
        <f t="shared" si="188"/>
        <v>1.0072552269185174E-2</v>
      </c>
      <c r="T653" s="12">
        <f t="shared" si="171"/>
        <v>74.476770455085585</v>
      </c>
    </row>
    <row r="654" spans="1:20">
      <c r="A654" s="57">
        <f t="shared" si="172"/>
        <v>63.528205730752148</v>
      </c>
      <c r="B654" s="12">
        <f t="shared" si="189"/>
        <v>10.110827967808078</v>
      </c>
      <c r="C654" s="57" t="str">
        <f t="shared" si="173"/>
        <v>-21.7627115104463-5274.57623944011i</v>
      </c>
      <c r="D654" s="57" t="str">
        <f t="shared" si="174"/>
        <v>3.47812499932831-1574.10400499027i</v>
      </c>
      <c r="E654" s="57" t="str">
        <f t="shared" si="175"/>
        <v>162.469208621083-0.0426068055632244i</v>
      </c>
      <c r="F654" s="57" t="str">
        <f t="shared" si="176"/>
        <v>2.90990990980167-14771.996607982i</v>
      </c>
      <c r="G654" s="57" t="str">
        <f t="shared" si="177"/>
        <v>0.999999999962806-6.09870774992537E-06i</v>
      </c>
      <c r="H654" s="57" t="str">
        <f t="shared" si="178"/>
        <v>72.7276265003928+0.41509833948816i</v>
      </c>
      <c r="I654" s="57" t="str">
        <f t="shared" si="179"/>
        <v>17.8951709062145-3030.73263911952i</v>
      </c>
      <c r="K654" s="57" t="str">
        <f t="shared" si="180"/>
        <v>0.164993822475459-0.00100206631344787i</v>
      </c>
      <c r="L654" s="57" t="str">
        <f t="shared" si="181"/>
        <v>0.00025-104.661167330816i</v>
      </c>
      <c r="M654" s="57" t="str">
        <f t="shared" si="182"/>
        <v>0.0045-36.692399922039i</v>
      </c>
      <c r="N654" s="57">
        <f t="shared" si="183"/>
        <v>89.763601019656164</v>
      </c>
      <c r="O654" s="57">
        <f t="shared" si="184"/>
        <v>74.443825413065468</v>
      </c>
      <c r="P654" s="374">
        <f t="shared" si="185"/>
        <v>74.443825413065468</v>
      </c>
      <c r="Q654" s="374">
        <f t="shared" si="186"/>
        <v>-90.236398980343836</v>
      </c>
      <c r="R654" s="12">
        <f t="shared" si="187"/>
        <v>89.763601019656164</v>
      </c>
      <c r="S654" s="57">
        <f t="shared" si="188"/>
        <v>1.0110827967808078E-2</v>
      </c>
      <c r="T654" s="12">
        <f t="shared" si="171"/>
        <v>74.443825413065468</v>
      </c>
    </row>
    <row r="655" spans="1:20">
      <c r="A655" s="57">
        <f t="shared" si="172"/>
        <v>63.769612912529006</v>
      </c>
      <c r="B655" s="12">
        <f t="shared" si="189"/>
        <v>10.149249114085748</v>
      </c>
      <c r="C655" s="57" t="str">
        <f t="shared" si="173"/>
        <v>-21.7627044449942-5254.60764504993i</v>
      </c>
      <c r="D655" s="57" t="str">
        <f t="shared" si="174"/>
        <v>3.4781249993232-1568.14505415253i</v>
      </c>
      <c r="E655" s="57" t="str">
        <f t="shared" si="175"/>
        <v>162.469206121065-0.0427686941484606i</v>
      </c>
      <c r="F655" s="57" t="str">
        <f t="shared" si="176"/>
        <v>2.90990990980085-14716.0755211368i</v>
      </c>
      <c r="G655" s="57" t="str">
        <f t="shared" si="177"/>
        <v>0.999999999962523-6.12188283937335E-06i</v>
      </c>
      <c r="H655" s="57" t="str">
        <f t="shared" si="178"/>
        <v>72.7276291941861+0.416675719086771i</v>
      </c>
      <c r="I655" s="57" t="str">
        <f t="shared" si="179"/>
        <v>17.8951711737775-3019.25953920863i</v>
      </c>
      <c r="K655" s="57" t="str">
        <f t="shared" si="180"/>
        <v>0.16499377543887-0.00100587387434529i</v>
      </c>
      <c r="L655" s="57" t="str">
        <f t="shared" si="181"/>
        <v>0.00025-104.264960480988i</v>
      </c>
      <c r="M655" s="57" t="str">
        <f t="shared" si="182"/>
        <v>0.0045-36.5534966348268i</v>
      </c>
      <c r="N655" s="57">
        <f t="shared" si="183"/>
        <v>89.762702741996023</v>
      </c>
      <c r="O655" s="57">
        <f t="shared" si="184"/>
        <v>74.41088036179336</v>
      </c>
      <c r="P655" s="374">
        <f t="shared" si="185"/>
        <v>74.41088036179336</v>
      </c>
      <c r="Q655" s="374">
        <f t="shared" si="186"/>
        <v>-90.237297258003977</v>
      </c>
      <c r="R655" s="12">
        <f t="shared" si="187"/>
        <v>89.762702741996023</v>
      </c>
      <c r="S655" s="57">
        <f t="shared" si="188"/>
        <v>1.0149249114085749E-2</v>
      </c>
      <c r="T655" s="12">
        <f t="shared" si="171"/>
        <v>74.41088036179336</v>
      </c>
    </row>
    <row r="656" spans="1:20">
      <c r="A656" s="57">
        <f t="shared" si="172"/>
        <v>64.011937441596615</v>
      </c>
      <c r="B656" s="12">
        <f t="shared" si="189"/>
        <v>10.187816260719273</v>
      </c>
      <c r="C656" s="57" t="str">
        <f t="shared" si="173"/>
        <v>-21.7626973257473-5234.71463995553i</v>
      </c>
      <c r="D656" s="57" t="str">
        <f t="shared" si="174"/>
        <v>3.47812499931803-1562.20866160786i</v>
      </c>
      <c r="E656" s="57" t="str">
        <f t="shared" si="175"/>
        <v>162.469203602012-0.0429311977126466i</v>
      </c>
      <c r="F656" s="57" t="str">
        <f t="shared" si="176"/>
        <v>2.90990990980003-14660.3661299785i</v>
      </c>
      <c r="G656" s="57" t="str">
        <f t="shared" si="177"/>
        <v>0.999999999962237-6.14514599416122E-06i</v>
      </c>
      <c r="H656" s="57" t="str">
        <f t="shared" si="178"/>
        <v>72.7276319084909+0.418259092795463i</v>
      </c>
      <c r="I656" s="57" t="str">
        <f t="shared" si="179"/>
        <v>17.8951714433776-3007.82987235983i</v>
      </c>
      <c r="K656" s="57" t="str">
        <f t="shared" si="180"/>
        <v>0.164993728044152-0.00100969590064319i</v>
      </c>
      <c r="L656" s="57" t="str">
        <f t="shared" si="181"/>
        <v>0.00025-103.870253517621i</v>
      </c>
      <c r="M656" s="57" t="str">
        <f t="shared" si="182"/>
        <v>0.0045-36.4151191819354i</v>
      </c>
      <c r="N656" s="57">
        <f t="shared" si="183"/>
        <v>89.761801051320958</v>
      </c>
      <c r="O656" s="57">
        <f t="shared" si="184"/>
        <v>74.377935301198974</v>
      </c>
      <c r="P656" s="374">
        <f t="shared" si="185"/>
        <v>74.377935301198974</v>
      </c>
      <c r="Q656" s="374">
        <f t="shared" si="186"/>
        <v>-90.238198948679042</v>
      </c>
      <c r="R656" s="12">
        <f t="shared" si="187"/>
        <v>89.761801051320958</v>
      </c>
      <c r="S656" s="57">
        <f t="shared" si="188"/>
        <v>1.0187816260719273E-2</v>
      </c>
      <c r="T656" s="12">
        <f t="shared" si="171"/>
        <v>74.377935301198974</v>
      </c>
    </row>
    <row r="657" spans="1:20">
      <c r="A657" s="57">
        <f t="shared" si="172"/>
        <v>64.255182803874675</v>
      </c>
      <c r="B657" s="12">
        <f t="shared" si="189"/>
        <v>10.226529962510007</v>
      </c>
      <c r="C657" s="57" t="str">
        <f t="shared" si="173"/>
        <v>-21.7626901522963-5214.89693798938i</v>
      </c>
      <c r="D657" s="57" t="str">
        <f t="shared" si="174"/>
        <v>3.47812499931282-1556.29474195926i</v>
      </c>
      <c r="E657" s="57" t="str">
        <f t="shared" si="175"/>
        <v>162.469201063781-0.0430943185904276i</v>
      </c>
      <c r="F657" s="57" t="str">
        <f t="shared" si="176"/>
        <v>2.90990990979918-14604.8676331089i</v>
      </c>
      <c r="G657" s="57" t="str">
        <f t="shared" si="177"/>
        <v>0.99999999996195-6.16849754893726E-06i</v>
      </c>
      <c r="H657" s="57" t="str">
        <f t="shared" si="178"/>
        <v>72.727634643464+0.419848483392642i</v>
      </c>
      <c r="I657" s="57" t="str">
        <f t="shared" si="179"/>
        <v>17.8951717150309-2996.44347415358i</v>
      </c>
      <c r="K657" s="57" t="str">
        <f t="shared" si="180"/>
        <v>0.164993680288577-0.00101353244727199i</v>
      </c>
      <c r="L657" s="57" t="str">
        <f t="shared" si="181"/>
        <v>0.00025-103.477040762723i</v>
      </c>
      <c r="M657" s="57" t="str">
        <f t="shared" si="182"/>
        <v>0.0045-36.2772655727589i</v>
      </c>
      <c r="N657" s="57">
        <f t="shared" si="183"/>
        <v>89.760895934666479</v>
      </c>
      <c r="O657" s="57">
        <f t="shared" si="184"/>
        <v>74.344990231211355</v>
      </c>
      <c r="P657" s="374">
        <f t="shared" si="185"/>
        <v>74.344990231211355</v>
      </c>
      <c r="Q657" s="374">
        <f t="shared" si="186"/>
        <v>-90.239104065333521</v>
      </c>
      <c r="R657" s="12">
        <f t="shared" si="187"/>
        <v>89.760895934666479</v>
      </c>
      <c r="S657" s="57">
        <f t="shared" si="188"/>
        <v>1.0226529962510007E-2</v>
      </c>
      <c r="T657" s="12">
        <f t="shared" si="171"/>
        <v>74.344990231211355</v>
      </c>
    </row>
    <row r="658" spans="1:20">
      <c r="A658" s="57">
        <f t="shared" si="172"/>
        <v>64.499352498529404</v>
      </c>
      <c r="B658" s="12">
        <f t="shared" si="189"/>
        <v>10.265390776367544</v>
      </c>
      <c r="C658" s="57" t="str">
        <f t="shared" si="173"/>
        <v>-21.7626829242275-5195.15425406715i</v>
      </c>
      <c r="D658" s="57" t="str">
        <f t="shared" si="174"/>
        <v>3.47812499930761-1550.40321013301i</v>
      </c>
      <c r="E658" s="57" t="str">
        <f t="shared" si="175"/>
        <v>162.469198506223-0.0432580591253018i</v>
      </c>
      <c r="F658" s="57" t="str">
        <f t="shared" si="176"/>
        <v>2.90990990979834-14549.5792321633i</v>
      </c>
      <c r="G658" s="57" t="str">
        <f t="shared" si="177"/>
        <v>0.99999999996166-6.19193783962142E-06i</v>
      </c>
      <c r="H658" s="57" t="str">
        <f t="shared" si="178"/>
        <v>72.7276373992624+0.421443913743256i</v>
      </c>
      <c r="I658" s="57" t="str">
        <f t="shared" si="179"/>
        <v>17.8951719887523-2985.10018079267i</v>
      </c>
      <c r="K658" s="57" t="str">
        <f t="shared" si="180"/>
        <v>0.164993632169399-0.00101738356937039i</v>
      </c>
      <c r="L658" s="57" t="str">
        <f t="shared" si="181"/>
        <v>0.00025-103.085316559796i</v>
      </c>
      <c r="M658" s="57" t="str">
        <f t="shared" si="182"/>
        <v>0.0045-36.1399338242268i</v>
      </c>
      <c r="N658" s="57">
        <f t="shared" si="183"/>
        <v>89.759987379019037</v>
      </c>
      <c r="O658" s="57">
        <f t="shared" si="184"/>
        <v>74.312045151758895</v>
      </c>
      <c r="P658" s="374">
        <f t="shared" si="185"/>
        <v>74.312045151758895</v>
      </c>
      <c r="Q658" s="374">
        <f t="shared" si="186"/>
        <v>-90.240012620980963</v>
      </c>
      <c r="R658" s="12">
        <f t="shared" si="187"/>
        <v>89.759987379019037</v>
      </c>
      <c r="S658" s="57">
        <f t="shared" si="188"/>
        <v>1.0265390776367544E-2</v>
      </c>
      <c r="T658" s="12">
        <f t="shared" si="171"/>
        <v>74.312045151758895</v>
      </c>
    </row>
    <row r="659" spans="1:20">
      <c r="A659" s="57">
        <f t="shared" si="172"/>
        <v>64.744450038023814</v>
      </c>
      <c r="B659" s="12">
        <f t="shared" si="189"/>
        <v>10.304399261317741</v>
      </c>
      <c r="C659" s="57" t="str">
        <f t="shared" si="173"/>
        <v>-21.7626756411264-5175.48630418378i</v>
      </c>
      <c r="D659" s="57" t="str">
        <f t="shared" si="174"/>
        <v>3.47812499930233-1544.53398137744i</v>
      </c>
      <c r="E659" s="57" t="str">
        <f t="shared" si="175"/>
        <v>162.469195929194-0.0434224216696741i</v>
      </c>
      <c r="F659" s="57" t="str">
        <f t="shared" si="176"/>
        <v>2.9099099097975-14494.5001317997i</v>
      </c>
      <c r="G659" s="57" t="str">
        <f t="shared" si="177"/>
        <v>0.999999999961368-6.21546720341017E-06i</v>
      </c>
      <c r="H659" s="57" t="str">
        <f t="shared" si="178"/>
        <v>72.7276401760443+0.423045406799162i</v>
      </c>
      <c r="I659" s="57" t="str">
        <f t="shared" si="179"/>
        <v>17.8951722645581-2973.79982910003i</v>
      </c>
      <c r="K659" s="57" t="str">
        <f t="shared" si="180"/>
        <v>0.16499358368385-0.00102124932228619i</v>
      </c>
      <c r="L659" s="57" t="str">
        <f t="shared" si="181"/>
        <v>0.00025-102.695075273756i</v>
      </c>
      <c r="M659" s="57" t="str">
        <f t="shared" si="182"/>
        <v>0.0045-36.0031219607759i</v>
      </c>
      <c r="N659" s="57">
        <f t="shared" si="183"/>
        <v>89.759075371315575</v>
      </c>
      <c r="O659" s="57">
        <f t="shared" si="184"/>
        <v>74.279100062769658</v>
      </c>
      <c r="P659" s="374">
        <f t="shared" si="185"/>
        <v>74.279100062769658</v>
      </c>
      <c r="Q659" s="374">
        <f t="shared" si="186"/>
        <v>-90.240924628684425</v>
      </c>
      <c r="R659" s="12">
        <f t="shared" si="187"/>
        <v>89.759075371315575</v>
      </c>
      <c r="S659" s="57">
        <f t="shared" si="188"/>
        <v>1.0304399261317741E-2</v>
      </c>
      <c r="T659" s="12">
        <f t="shared" si="171"/>
        <v>74.279100062769658</v>
      </c>
    </row>
    <row r="660" spans="1:20">
      <c r="A660" s="57">
        <f t="shared" si="172"/>
        <v>64.990478948168303</v>
      </c>
      <c r="B660" s="12">
        <f t="shared" si="189"/>
        <v>10.343555978510748</v>
      </c>
      <c r="C660" s="57" t="str">
        <f t="shared" si="173"/>
        <v>-21.7626683025735-5155.8928054091i</v>
      </c>
      <c r="D660" s="57" t="str">
        <f t="shared" si="174"/>
        <v>3.47812499929702-1538.68697126174i</v>
      </c>
      <c r="E660" s="57" t="str">
        <f t="shared" si="175"/>
        <v>162.469193332543-0.0435874085848166i</v>
      </c>
      <c r="F660" s="57" t="str">
        <f t="shared" si="176"/>
        <v>2.90990990979663-14439.6295396866i</v>
      </c>
      <c r="G660" s="57" t="str">
        <f t="shared" si="177"/>
        <v>0.999999999961074-0.0000062390859787813i</v>
      </c>
      <c r="H660" s="57" t="str">
        <f t="shared" si="178"/>
        <v>72.727642973971+0.424652985599455i</v>
      </c>
      <c r="I660" s="57" t="str">
        <f t="shared" si="179"/>
        <v>17.8951725424643-2962.54225651634i</v>
      </c>
      <c r="K660" s="57" t="str">
        <f t="shared" si="180"/>
        <v>0.164993534829138-0.00102512976157706i</v>
      </c>
      <c r="L660" s="57" t="str">
        <f t="shared" si="181"/>
        <v>0.00025-102.30631129085i</v>
      </c>
      <c r="M660" s="57" t="str">
        <f t="shared" si="182"/>
        <v>0.0045-35.8668280143214i</v>
      </c>
      <c r="N660" s="57">
        <f t="shared" si="183"/>
        <v>89.758159898443481</v>
      </c>
      <c r="O660" s="57">
        <f t="shared" si="184"/>
        <v>74.246154964170856</v>
      </c>
      <c r="P660" s="374">
        <f t="shared" si="185"/>
        <v>74.246154964170856</v>
      </c>
      <c r="Q660" s="374">
        <f t="shared" si="186"/>
        <v>-90.241840101556519</v>
      </c>
      <c r="R660" s="12">
        <f t="shared" si="187"/>
        <v>89.758159898443481</v>
      </c>
      <c r="S660" s="57">
        <f t="shared" si="188"/>
        <v>1.0343555978510749E-2</v>
      </c>
      <c r="T660" s="12">
        <f t="shared" si="171"/>
        <v>74.246154964170856</v>
      </c>
    </row>
    <row r="661" spans="1:20">
      <c r="A661" s="57">
        <f t="shared" si="172"/>
        <v>65.237442768171348</v>
      </c>
      <c r="B661" s="12">
        <f t="shared" si="189"/>
        <v>10.38286149122909</v>
      </c>
      <c r="C661" s="57" t="str">
        <f t="shared" si="173"/>
        <v>-21.7626609081461-5136.37347588417i</v>
      </c>
      <c r="D661" s="57" t="str">
        <f t="shared" si="174"/>
        <v>3.47812499929168-1532.86209567469i</v>
      </c>
      <c r="E661" s="57" t="str">
        <f t="shared" si="175"/>
        <v>162.469190716122-0.0437530222409889i</v>
      </c>
      <c r="F661" s="57" t="str">
        <f t="shared" si="176"/>
        <v>2.90990990979578-14384.9666664922i</v>
      </c>
      <c r="G661" s="57" t="str">
        <f t="shared" si="177"/>
        <v>0.999999999960777-6.26279450549881E-06i</v>
      </c>
      <c r="H661" s="57" t="str">
        <f t="shared" si="178"/>
        <v>72.7276457932017+0.426266673270748i</v>
      </c>
      <c r="I661" s="57" t="str">
        <f t="shared" si="179"/>
        <v>17.8951728224862-2951.32730109759i</v>
      </c>
      <c r="K661" s="57" t="str">
        <f t="shared" si="180"/>
        <v>0.164993485602456-0.00102902494301132i</v>
      </c>
      <c r="L661" s="57" t="str">
        <f t="shared" si="181"/>
        <v>0.00025-101.91901901858i</v>
      </c>
      <c r="M661" s="57" t="str">
        <f t="shared" si="182"/>
        <v>0.0045-35.7310500242294i</v>
      </c>
      <c r="N661" s="57">
        <f t="shared" si="183"/>
        <v>89.75724094724039</v>
      </c>
      <c r="O661" s="57">
        <f t="shared" si="184"/>
        <v>74.213209855889474</v>
      </c>
      <c r="P661" s="374">
        <f t="shared" si="185"/>
        <v>74.213209855889474</v>
      </c>
      <c r="Q661" s="374">
        <f t="shared" si="186"/>
        <v>-90.24275905275961</v>
      </c>
      <c r="R661" s="12">
        <f t="shared" si="187"/>
        <v>89.75724094724039</v>
      </c>
      <c r="S661" s="57">
        <f t="shared" si="188"/>
        <v>1.0382861491229089E-2</v>
      </c>
      <c r="T661" s="12">
        <f t="shared" si="171"/>
        <v>74.213209855889474</v>
      </c>
    </row>
    <row r="662" spans="1:20">
      <c r="A662" s="57">
        <f t="shared" si="172"/>
        <v>65.485345050690398</v>
      </c>
      <c r="B662" s="12">
        <f t="shared" si="189"/>
        <v>10.42231636489576</v>
      </c>
      <c r="C662" s="57" t="str">
        <f t="shared" si="173"/>
        <v>-21.7626534574195-5116.9280348168i</v>
      </c>
      <c r="D662" s="57" t="str">
        <f t="shared" si="174"/>
        <v>3.47812499928627-1527.0592708235i</v>
      </c>
      <c r="E662" s="57" t="str">
        <f t="shared" si="175"/>
        <v>162.46918807978-0.0439192650174025i</v>
      </c>
      <c r="F662" s="57" t="str">
        <f t="shared" si="176"/>
        <v>2.9099099097949-14330.5107258726i</v>
      </c>
      <c r="G662" s="57" t="str">
        <f t="shared" si="177"/>
        <v>0.999999999960479-6.28659312461783E-06i</v>
      </c>
      <c r="H662" s="57" t="str">
        <f t="shared" si="178"/>
        <v>72.7276486338997+0.427886493027588i</v>
      </c>
      <c r="I662" s="57" t="str">
        <f t="shared" si="179"/>
        <v>17.8951731046404-2940.1548015129i</v>
      </c>
      <c r="K662" s="57" t="str">
        <f t="shared" si="180"/>
        <v>0.16499343600097-0.00103293492256879i</v>
      </c>
      <c r="L662" s="57" t="str">
        <f t="shared" si="181"/>
        <v>0.00025-101.533192885614i</v>
      </c>
      <c r="M662" s="57" t="str">
        <f t="shared" si="182"/>
        <v>0.0045-35.5957860372877i</v>
      </c>
      <c r="N662" s="57">
        <f t="shared" si="183"/>
        <v>89.756318504493976</v>
      </c>
      <c r="O662" s="57">
        <f t="shared" si="184"/>
        <v>74.180264737851672</v>
      </c>
      <c r="P662" s="374">
        <f t="shared" si="185"/>
        <v>74.180264737851672</v>
      </c>
      <c r="Q662" s="374">
        <f t="shared" si="186"/>
        <v>-90.243681495506024</v>
      </c>
      <c r="R662" s="12">
        <f t="shared" si="187"/>
        <v>89.756318504493976</v>
      </c>
      <c r="S662" s="57">
        <f t="shared" si="188"/>
        <v>1.042231636489576E-2</v>
      </c>
      <c r="T662" s="12">
        <f t="shared" si="171"/>
        <v>74.180264737851672</v>
      </c>
    </row>
    <row r="663" spans="1:20">
      <c r="A663" s="57">
        <f t="shared" si="172"/>
        <v>65.734189361883026</v>
      </c>
      <c r="B663" s="12">
        <f t="shared" si="189"/>
        <v>10.461921167082364</v>
      </c>
      <c r="C663" s="57" t="str">
        <f t="shared" si="173"/>
        <v>-21.7626459499653-5097.55620247788i</v>
      </c>
      <c r="D663" s="57" t="str">
        <f t="shared" si="174"/>
        <v>3.47812499928085-1521.2784132326i</v>
      </c>
      <c r="E663" s="57" t="str">
        <f t="shared" si="175"/>
        <v>162.469185423366-0.0440861393023012i</v>
      </c>
      <c r="F663" s="57" t="str">
        <f t="shared" si="176"/>
        <v>2.90990990979403-14276.260934461i</v>
      </c>
      <c r="G663" s="57" t="str">
        <f t="shared" si="177"/>
        <v>0.999999999960178-6.31048217848947E-06i</v>
      </c>
      <c r="H663" s="57" t="str">
        <f t="shared" si="178"/>
        <v>72.7276514962282+0.429512468172727i</v>
      </c>
      <c r="I663" s="57" t="str">
        <f t="shared" si="179"/>
        <v>17.8951733889434-2929.02459704214i</v>
      </c>
      <c r="K663" s="57" t="str">
        <f t="shared" si="180"/>
        <v>0.164993386021827-0.00103685975644153i</v>
      </c>
      <c r="L663" s="57" t="str">
        <f t="shared" si="181"/>
        <v>0.00025-101.148827341716i</v>
      </c>
      <c r="M663" s="57" t="str">
        <f t="shared" si="182"/>
        <v>0.0045-35.4610341076785i</v>
      </c>
      <c r="N663" s="57">
        <f t="shared" si="183"/>
        <v>89.755392556941771</v>
      </c>
      <c r="O663" s="57">
        <f t="shared" si="184"/>
        <v>74.147319609983299</v>
      </c>
      <c r="P663" s="374">
        <f t="shared" si="185"/>
        <v>74.147319609983299</v>
      </c>
      <c r="Q663" s="374">
        <f t="shared" si="186"/>
        <v>-90.244607443058229</v>
      </c>
      <c r="R663" s="12">
        <f t="shared" si="187"/>
        <v>89.755392556941771</v>
      </c>
      <c r="S663" s="57">
        <f t="shared" si="188"/>
        <v>1.0461921167082364E-2</v>
      </c>
      <c r="T663" s="12">
        <f t="shared" si="171"/>
        <v>74.147319609983299</v>
      </c>
    </row>
    <row r="664" spans="1:20">
      <c r="A664" s="57">
        <f t="shared" si="172"/>
        <v>65.983979281458176</v>
      </c>
      <c r="B664" s="12">
        <f t="shared" si="189"/>
        <v>10.501676467517278</v>
      </c>
      <c r="C664" s="57" t="str">
        <f t="shared" si="173"/>
        <v>-21.7626383853508-5078.25770019707i</v>
      </c>
      <c r="D664" s="57" t="str">
        <f t="shared" si="174"/>
        <v>3.47812499927537-1515.5194397424i</v>
      </c>
      <c r="E664" s="57" t="str">
        <f t="shared" si="175"/>
        <v>162.469182746727-0.044253647492956i</v>
      </c>
      <c r="F664" s="57" t="str">
        <f t="shared" si="176"/>
        <v>2.90990990979315-14222.2165118557i</v>
      </c>
      <c r="G664" s="57" t="str">
        <f t="shared" si="177"/>
        <v>0.999999999959875-6.33446201076581E-06i</v>
      </c>
      <c r="H664" s="57" t="str">
        <f t="shared" si="178"/>
        <v>72.7276543803518+0.43114462209747i</v>
      </c>
      <c r="I664" s="57" t="str">
        <f t="shared" si="179"/>
        <v>17.8951736754108-2917.93652757353i</v>
      </c>
      <c r="K664" s="57" t="str">
        <f t="shared" si="180"/>
        <v>0.164993335662152-0.00104079950103465i</v>
      </c>
      <c r="L664" s="57" t="str">
        <f t="shared" si="181"/>
        <v>0.00025-100.765916857657i</v>
      </c>
      <c r="M664" s="57" t="str">
        <f t="shared" si="182"/>
        <v>0.0045-35.32679229695i</v>
      </c>
      <c r="N664" s="57">
        <f t="shared" si="183"/>
        <v>89.754463091270949</v>
      </c>
      <c r="O664" s="57">
        <f t="shared" si="184"/>
        <v>74.11437447220942</v>
      </c>
      <c r="P664" s="374">
        <f t="shared" si="185"/>
        <v>74.11437447220942</v>
      </c>
      <c r="Q664" s="374">
        <f t="shared" si="186"/>
        <v>-90.245536908729051</v>
      </c>
      <c r="R664" s="12">
        <f t="shared" si="187"/>
        <v>89.754463091270949</v>
      </c>
      <c r="S664" s="57">
        <f t="shared" si="188"/>
        <v>1.0501676467517278E-2</v>
      </c>
      <c r="T664" s="12">
        <f t="shared" si="171"/>
        <v>74.11437447220942</v>
      </c>
    </row>
    <row r="665" spans="1:20">
      <c r="A665" s="57">
        <f t="shared" si="172"/>
        <v>66.234718402727722</v>
      </c>
      <c r="B665" s="12">
        <f t="shared" si="189"/>
        <v>10.541582838093843</v>
      </c>
      <c r="C665" s="57" t="str">
        <f t="shared" si="173"/>
        <v>-21.7626307631416-5059.03225035893i</v>
      </c>
      <c r="D665" s="57" t="str">
        <f t="shared" si="174"/>
        <v>3.47812499926985-1509.78226750814i</v>
      </c>
      <c r="E665" s="57" t="str">
        <f t="shared" si="175"/>
        <v>162.469180049708-0.0444217919957443i</v>
      </c>
      <c r="F665" s="57" t="str">
        <f t="shared" si="176"/>
        <v>2.90990990979226-14168.3766806098i</v>
      </c>
      <c r="G665" s="57" t="str">
        <f t="shared" si="177"/>
        <v>0.999999999959569-6.35853296640478E-06i</v>
      </c>
      <c r="H665" s="57" t="str">
        <f t="shared" si="178"/>
        <v>72.7276572864365+0.432782978282035i</v>
      </c>
      <c r="I665" s="57" t="str">
        <f t="shared" si="179"/>
        <v>17.8951739640598-2906.89043360152i</v>
      </c>
      <c r="K665" s="57" t="str">
        <f t="shared" si="180"/>
        <v>0.164993284919048-0.00104475421296716i</v>
      </c>
      <c r="L665" s="57" t="str">
        <f t="shared" si="181"/>
        <v>0.00025-100.384455925141i</v>
      </c>
      <c r="M665" s="57" t="str">
        <f t="shared" si="182"/>
        <v>0.0045-35.1930586739889i</v>
      </c>
      <c r="N665" s="57">
        <f t="shared" si="183"/>
        <v>89.753530094118219</v>
      </c>
      <c r="O665" s="57">
        <f t="shared" si="184"/>
        <v>74.081429324454618</v>
      </c>
      <c r="P665" s="374">
        <f t="shared" si="185"/>
        <v>74.081429324454618</v>
      </c>
      <c r="Q665" s="374">
        <f t="shared" si="186"/>
        <v>-90.246469905881781</v>
      </c>
      <c r="R665" s="12">
        <f t="shared" si="187"/>
        <v>89.753530094118219</v>
      </c>
      <c r="S665" s="57">
        <f t="shared" si="188"/>
        <v>1.0541582838093843E-2</v>
      </c>
      <c r="T665" s="12">
        <f t="shared" si="171"/>
        <v>74.081429324454618</v>
      </c>
    </row>
    <row r="666" spans="1:20">
      <c r="A666" s="57">
        <f t="shared" si="172"/>
        <v>66.486410332658082</v>
      </c>
      <c r="B666" s="12">
        <f t="shared" si="189"/>
        <v>10.5816408528786</v>
      </c>
      <c r="C666" s="57" t="str">
        <f t="shared" si="173"/>
        <v>-21.7626230828984-5039.87957639897i</v>
      </c>
      <c r="D666" s="57" t="str">
        <f t="shared" si="174"/>
        <v>3.47812499926428-1504.06681399866i</v>
      </c>
      <c r="E666" s="57" t="str">
        <f t="shared" si="175"/>
        <v>162.469177332156-0.0445905752261336i</v>
      </c>
      <c r="F666" s="57" t="str">
        <f t="shared" si="176"/>
        <v>2.90990990979136-14114.740666219i</v>
      </c>
      <c r="G666" s="57" t="str">
        <f t="shared" si="177"/>
        <v>0.999999999959261-6.38269539167516E-06i</v>
      </c>
      <c r="H666" s="57" t="str">
        <f t="shared" si="178"/>
        <v>72.7276602146495+0.434427560295858i</v>
      </c>
      <c r="I666" s="57" t="str">
        <f t="shared" si="179"/>
        <v>17.8951742549063-2895.88615622429i</v>
      </c>
      <c r="K666" s="57" t="str">
        <f t="shared" si="180"/>
        <v>0.164993233789596-0.00104872394907271i</v>
      </c>
      <c r="L666" s="57" t="str">
        <f t="shared" si="181"/>
        <v>0.00025-100.004439056726i</v>
      </c>
      <c r="M666" s="57" t="str">
        <f t="shared" si="182"/>
        <v>0.0045-35.059831314992i</v>
      </c>
      <c r="N666" s="57">
        <f t="shared" si="183"/>
        <v>89.752593552069513</v>
      </c>
      <c r="O666" s="57">
        <f t="shared" si="184"/>
        <v>74.048484166642979</v>
      </c>
      <c r="P666" s="374">
        <f t="shared" si="185"/>
        <v>74.048484166642979</v>
      </c>
      <c r="Q666" s="374">
        <f t="shared" si="186"/>
        <v>-90.247406447930487</v>
      </c>
      <c r="R666" s="12">
        <f t="shared" si="187"/>
        <v>89.752593552069513</v>
      </c>
      <c r="S666" s="57">
        <f t="shared" si="188"/>
        <v>1.0581640852878599E-2</v>
      </c>
      <c r="T666" s="12">
        <f t="shared" si="171"/>
        <v>74.048484166642979</v>
      </c>
    </row>
    <row r="667" spans="1:20">
      <c r="A667" s="57">
        <f t="shared" si="172"/>
        <v>66.739058691922196</v>
      </c>
      <c r="B667" s="12">
        <f t="shared" si="189"/>
        <v>10.62185108811954</v>
      </c>
      <c r="C667" s="57" t="str">
        <f t="shared" si="173"/>
        <v>-21.7626153441804-5020.79940279955i</v>
      </c>
      <c r="D667" s="57" t="str">
        <f t="shared" si="174"/>
        <v>3.47812499925869-1498.37299699526i</v>
      </c>
      <c r="E667" s="57" t="str">
        <f t="shared" si="175"/>
        <v>162.469174593914-0.0447599996087577i</v>
      </c>
      <c r="F667" s="57" t="str">
        <f t="shared" si="176"/>
        <v>2.90990990979047-14061.3076971114i</v>
      </c>
      <c r="G667" s="57" t="str">
        <f t="shared" si="177"/>
        <v>0.999999999958951-6.40694963416153E-06i</v>
      </c>
      <c r="H667" s="57" t="str">
        <f t="shared" si="178"/>
        <v>72.7276631651595+0.43607839179797i</v>
      </c>
      <c r="I667" s="57" t="str">
        <f t="shared" si="179"/>
        <v>17.8951745479678-2884.92353714166i</v>
      </c>
      <c r="K667" s="57" t="str">
        <f t="shared" si="180"/>
        <v>0.164993182270854-0.00105270876640047i</v>
      </c>
      <c r="L667" s="57" t="str">
        <f t="shared" si="181"/>
        <v>0.00025-99.6258607857399i</v>
      </c>
      <c r="M667" s="57" t="str">
        <f t="shared" si="182"/>
        <v>0.0045-34.9271083034389i</v>
      </c>
      <c r="N667" s="57">
        <f t="shared" si="183"/>
        <v>89.751653451659848</v>
      </c>
      <c r="O667" s="57">
        <f t="shared" si="184"/>
        <v>74.015538998697934</v>
      </c>
      <c r="P667" s="374">
        <f t="shared" si="185"/>
        <v>74.015538998697934</v>
      </c>
      <c r="Q667" s="374">
        <f t="shared" si="186"/>
        <v>-90.248346548340152</v>
      </c>
      <c r="R667" s="12">
        <f t="shared" si="187"/>
        <v>89.751653451659848</v>
      </c>
      <c r="S667" s="57">
        <f t="shared" si="188"/>
        <v>1.0621851088119539E-2</v>
      </c>
      <c r="T667" s="12">
        <f t="shared" si="171"/>
        <v>74.015538998697934</v>
      </c>
    </row>
    <row r="668" spans="1:20">
      <c r="A668" s="57">
        <f t="shared" si="172"/>
        <v>66.992667114951502</v>
      </c>
      <c r="B668" s="12">
        <f t="shared" si="189"/>
        <v>10.662214122254394</v>
      </c>
      <c r="C668" s="57" t="str">
        <f t="shared" si="173"/>
        <v>-21.7626075465415-5001.79145508589i</v>
      </c>
      <c r="D668" s="57" t="str">
        <f t="shared" si="174"/>
        <v>3.47812499925304-1492.70073459046i</v>
      </c>
      <c r="E668" s="57" t="str">
        <f t="shared" si="175"/>
        <v>162.469171834822-0.0449300675774383i</v>
      </c>
      <c r="F668" s="57" t="str">
        <f t="shared" si="176"/>
        <v>2.90990990978956-14008.0770046358i</v>
      </c>
      <c r="G668" s="57" t="str">
        <f t="shared" si="177"/>
        <v>0.999999999958638-6.43129604276933E-06i</v>
      </c>
      <c r="H668" s="57" t="str">
        <f t="shared" si="178"/>
        <v>72.727666138136+0.437735496537289i</v>
      </c>
      <c r="I668" s="57" t="str">
        <f t="shared" si="179"/>
        <v>17.8951748432606-2874.00241865266i</v>
      </c>
      <c r="K668" s="57" t="str">
        <f t="shared" si="180"/>
        <v>0.164993130359859-0.00105670872221587i</v>
      </c>
      <c r="L668" s="57" t="str">
        <f t="shared" si="181"/>
        <v>0.00025-99.2487156662084i</v>
      </c>
      <c r="M668" s="57" t="str">
        <f t="shared" si="182"/>
        <v>0.0045-34.7948877300646i</v>
      </c>
      <c r="N668" s="57">
        <f t="shared" si="183"/>
        <v>89.750709779373167</v>
      </c>
      <c r="O668" s="57">
        <f t="shared" si="184"/>
        <v>73.982593820542178</v>
      </c>
      <c r="P668" s="374">
        <f t="shared" si="185"/>
        <v>73.982593820542178</v>
      </c>
      <c r="Q668" s="374">
        <f t="shared" si="186"/>
        <v>-90.249290220626833</v>
      </c>
      <c r="R668" s="12">
        <f t="shared" si="187"/>
        <v>89.750709779373167</v>
      </c>
      <c r="S668" s="57">
        <f t="shared" si="188"/>
        <v>1.0662214122254394E-2</v>
      </c>
      <c r="T668" s="12">
        <f t="shared" si="171"/>
        <v>73.982593820542178</v>
      </c>
    </row>
    <row r="669" spans="1:20">
      <c r="A669" s="57">
        <f t="shared" si="172"/>
        <v>67.247239249988311</v>
      </c>
      <c r="B669" s="12">
        <f t="shared" si="189"/>
        <v>10.702730535918962</v>
      </c>
      <c r="C669" s="57" t="str">
        <f t="shared" si="173"/>
        <v>-21.7625996895336-4982.85545982236i</v>
      </c>
      <c r="D669" s="57" t="str">
        <f t="shared" si="174"/>
        <v>3.47812499924735-1487.04994518687i</v>
      </c>
      <c r="E669" s="57" t="str">
        <f t="shared" si="175"/>
        <v>162.469169054723-0.0451007815752054i</v>
      </c>
      <c r="F669" s="57" t="str">
        <f t="shared" si="176"/>
        <v>2.90990990978864-13955.0478230507i</v>
      </c>
      <c r="G669" s="57" t="str">
        <f t="shared" si="177"/>
        <v>0.999999999958324-6.45573496772983E-06i</v>
      </c>
      <c r="H669" s="57" t="str">
        <f t="shared" si="178"/>
        <v>72.7276691337503+0.439398898353011i</v>
      </c>
      <c r="I669" s="57" t="str">
        <f t="shared" si="179"/>
        <v>17.8951751408019-2863.12264365332i</v>
      </c>
      <c r="K669" s="57" t="str">
        <f t="shared" si="180"/>
        <v>0.164993078053624-0.00106072387400148i</v>
      </c>
      <c r="L669" s="57" t="str">
        <f t="shared" si="181"/>
        <v>0.00025-98.8729982727722i</v>
      </c>
      <c r="M669" s="57" t="str">
        <f t="shared" si="182"/>
        <v>0.0045-34.6631676928319i</v>
      </c>
      <c r="N669" s="57">
        <f t="shared" si="183"/>
        <v>89.74976252164214</v>
      </c>
      <c r="O669" s="57">
        <f t="shared" si="184"/>
        <v>73.949648632098075</v>
      </c>
      <c r="P669" s="374">
        <f t="shared" si="185"/>
        <v>73.949648632098075</v>
      </c>
      <c r="Q669" s="374">
        <f t="shared" si="186"/>
        <v>-90.25023747835786</v>
      </c>
      <c r="R669" s="12">
        <f t="shared" si="187"/>
        <v>89.74976252164214</v>
      </c>
      <c r="S669" s="57">
        <f t="shared" si="188"/>
        <v>1.0702730535918961E-2</v>
      </c>
      <c r="T669" s="12">
        <f t="shared" si="171"/>
        <v>73.949648632098075</v>
      </c>
    </row>
    <row r="670" spans="1:20">
      <c r="A670" s="57">
        <f t="shared" si="172"/>
        <v>67.50277875913828</v>
      </c>
      <c r="B670" s="12">
        <f t="shared" si="189"/>
        <v>10.743400911955455</v>
      </c>
      <c r="C670" s="57" t="str">
        <f t="shared" si="173"/>
        <v>-21.7625917727049-4963.99114460832i</v>
      </c>
      <c r="D670" s="57" t="str">
        <f t="shared" si="174"/>
        <v>3.47812499924162-1481.42054749597i</v>
      </c>
      <c r="E670" s="57" t="str">
        <f t="shared" si="175"/>
        <v>162.469166253459-0.0452721440543473i</v>
      </c>
      <c r="F670" s="57" t="str">
        <f t="shared" si="176"/>
        <v>2.90990990978771-13902.2193895136i</v>
      </c>
      <c r="G670" s="57" t="str">
        <f t="shared" si="177"/>
        <v>0.999999999958006-6.48026676060514E-06i</v>
      </c>
      <c r="H670" s="57" t="str">
        <f t="shared" si="178"/>
        <v>72.7276721521749+0.441068621174929i</v>
      </c>
      <c r="I670" s="57" t="str">
        <f t="shared" si="179"/>
        <v>17.8951754406091-2852.28405563445i</v>
      </c>
      <c r="K670" s="57" t="str">
        <f t="shared" si="180"/>
        <v>0.16499302534914-0.00106475427945781i</v>
      </c>
      <c r="L670" s="57" t="str">
        <f t="shared" si="181"/>
        <v>0.00025-98.4987032006094i</v>
      </c>
      <c r="M670" s="57" t="str">
        <f t="shared" si="182"/>
        <v>0.0045-34.5319462969037i</v>
      </c>
      <c r="N670" s="57">
        <f t="shared" si="183"/>
        <v>89.748811664847864</v>
      </c>
      <c r="O670" s="57">
        <f t="shared" si="184"/>
        <v>73.916703433287324</v>
      </c>
      <c r="P670" s="374">
        <f t="shared" si="185"/>
        <v>73.916703433287324</v>
      </c>
      <c r="Q670" s="374">
        <f t="shared" si="186"/>
        <v>-90.251188335152136</v>
      </c>
      <c r="R670" s="12">
        <f t="shared" si="187"/>
        <v>89.748811664847864</v>
      </c>
      <c r="S670" s="57">
        <f t="shared" si="188"/>
        <v>1.0743400911955454E-2</v>
      </c>
      <c r="T670" s="12">
        <f t="shared" si="171"/>
        <v>73.916703433287324</v>
      </c>
    </row>
    <row r="671" spans="1:20">
      <c r="A671" s="57">
        <f t="shared" si="172"/>
        <v>67.759289318423001</v>
      </c>
      <c r="B671" s="12">
        <f t="shared" si="189"/>
        <v>10.784225835420886</v>
      </c>
      <c r="C671" s="57" t="str">
        <f t="shared" si="173"/>
        <v>-21.7625837955997-4945.19823807426i</v>
      </c>
      <c r="D671" s="57" t="str">
        <f t="shared" si="174"/>
        <v>3.47812499923586-1475.812460537i</v>
      </c>
      <c r="E671" s="57" t="str">
        <f t="shared" si="175"/>
        <v>162.469163430866-0.0454441574764388i</v>
      </c>
      <c r="F671" s="57" t="str">
        <f t="shared" si="176"/>
        <v>2.90990990978678-13849.5909440697i</v>
      </c>
      <c r="G671" s="57" t="str">
        <f t="shared" si="177"/>
        <v>0.999999999957686-6.50489177429336E-06i</v>
      </c>
      <c r="H671" s="57" t="str">
        <f t="shared" si="178"/>
        <v>72.7276751935831+0.442744689023766i</v>
      </c>
      <c r="I671" s="57" t="str">
        <f t="shared" si="179"/>
        <v>17.895175742699-2841.48649867929i</v>
      </c>
      <c r="K671" s="57" t="str">
        <f t="shared" si="180"/>
        <v>0.164992972243376-0.00106879999650411i</v>
      </c>
      <c r="L671" s="57" t="str">
        <f t="shared" si="181"/>
        <v>0.00025-98.1258250653613i</v>
      </c>
      <c r="M671" s="57" t="str">
        <f t="shared" si="182"/>
        <v>0.0045-34.4012216546161i</v>
      </c>
      <c r="N671" s="57">
        <f t="shared" si="183"/>
        <v>89.747857195319867</v>
      </c>
      <c r="O671" s="57">
        <f t="shared" si="184"/>
        <v>73.883758224030942</v>
      </c>
      <c r="P671" s="374">
        <f t="shared" si="185"/>
        <v>73.883758224030942</v>
      </c>
      <c r="Q671" s="374">
        <f t="shared" si="186"/>
        <v>-90.252142804680133</v>
      </c>
      <c r="R671" s="12">
        <f t="shared" si="187"/>
        <v>89.747857195319867</v>
      </c>
      <c r="S671" s="57">
        <f t="shared" si="188"/>
        <v>1.0784225835420885E-2</v>
      </c>
      <c r="T671" s="12">
        <f t="shared" si="171"/>
        <v>73.883758224030942</v>
      </c>
    </row>
    <row r="672" spans="1:20">
      <c r="A672" s="57">
        <f t="shared" si="172"/>
        <v>68.016774617833022</v>
      </c>
      <c r="B672" s="12">
        <f t="shared" si="189"/>
        <v>10.825205893595486</v>
      </c>
      <c r="C672" s="57" t="str">
        <f t="shared" si="173"/>
        <v>-21.7625757577593-4926.47646987794i</v>
      </c>
      <c r="D672" s="57" t="str">
        <f t="shared" si="174"/>
        <v>3.47812499923004-1470.22560363574i</v>
      </c>
      <c r="E672" s="57" t="str">
        <f t="shared" si="175"/>
        <v>162.469160586783-0.0456168243123865i</v>
      </c>
      <c r="F672" s="57" t="str">
        <f t="shared" si="176"/>
        <v>2.90990990978584-13797.1617296412i</v>
      </c>
      <c r="G672" s="57" t="str">
        <f t="shared" si="177"/>
        <v>0.999999999957364-6.52961036303357E-06i</v>
      </c>
      <c r="H672" s="57" t="str">
        <f t="shared" si="178"/>
        <v>72.7276782581498+0.44442712601154i</v>
      </c>
      <c r="I672" s="57" t="str">
        <f t="shared" si="179"/>
        <v>17.8951760470891-2830.72981746137i</v>
      </c>
      <c r="K672" s="57" t="str">
        <f t="shared" si="180"/>
        <v>0.164992918733277-0.00107286108327921i</v>
      </c>
      <c r="L672" s="57" t="str">
        <f t="shared" si="181"/>
        <v>0.00025-97.7543585030493i</v>
      </c>
      <c r="M672" s="57" t="str">
        <f t="shared" si="182"/>
        <v>0.0045-34.2709918854513i</v>
      </c>
      <c r="N672" s="57">
        <f t="shared" si="183"/>
        <v>89.746899099335678</v>
      </c>
      <c r="O672" s="57">
        <f t="shared" si="184"/>
        <v>73.850813004249488</v>
      </c>
      <c r="P672" s="374">
        <f t="shared" si="185"/>
        <v>73.850813004249488</v>
      </c>
      <c r="Q672" s="374">
        <f t="shared" si="186"/>
        <v>-90.253100900664322</v>
      </c>
      <c r="R672" s="12">
        <f t="shared" si="187"/>
        <v>89.746899099335678</v>
      </c>
      <c r="S672" s="57">
        <f t="shared" si="188"/>
        <v>1.0825205893595487E-2</v>
      </c>
      <c r="T672" s="12">
        <f t="shared" si="171"/>
        <v>73.850813004249488</v>
      </c>
    </row>
    <row r="673" spans="1:20">
      <c r="A673" s="57">
        <f t="shared" si="172"/>
        <v>68.275238361380787</v>
      </c>
      <c r="B673" s="12">
        <f t="shared" si="189"/>
        <v>10.86634167599115</v>
      </c>
      <c r="C673" s="57" t="str">
        <f t="shared" si="173"/>
        <v>-21.7625676587209-4907.82557070038i</v>
      </c>
      <c r="D673" s="57" t="str">
        <f t="shared" si="174"/>
        <v>3.47812499922417-1464.65989642337i</v>
      </c>
      <c r="E673" s="57" t="str">
        <f t="shared" si="175"/>
        <v>162.469157721047-0.0457901470424413i</v>
      </c>
      <c r="F673" s="57" t="str">
        <f t="shared" si="176"/>
        <v>2.90990990978489-13744.9309920162i</v>
      </c>
      <c r="G673" s="57" t="str">
        <f t="shared" si="177"/>
        <v>0.999999999957039-6.55442288241098E-06i</v>
      </c>
      <c r="H673" s="57" t="str">
        <f t="shared" si="178"/>
        <v>72.7276813460522+0.446115956341913i</v>
      </c>
      <c r="I673" s="57" t="str">
        <f t="shared" si="179"/>
        <v>17.895176353797-2820.01385724224i</v>
      </c>
      <c r="K673" s="57" t="str">
        <f t="shared" si="180"/>
        <v>0.164992864815763-0.00107693759814235i</v>
      </c>
      <c r="L673" s="57" t="str">
        <f t="shared" si="181"/>
        <v>0.00025-97.3842981700032i</v>
      </c>
      <c r="M673" s="57" t="str">
        <f t="shared" si="182"/>
        <v>0.0045-34.1412551160105i</v>
      </c>
      <c r="N673" s="57">
        <f t="shared" si="183"/>
        <v>89.745937363120845</v>
      </c>
      <c r="O673" s="57">
        <f t="shared" si="184"/>
        <v>73.817867773862659</v>
      </c>
      <c r="P673" s="374">
        <f t="shared" si="185"/>
        <v>73.817867773862659</v>
      </c>
      <c r="Q673" s="374">
        <f t="shared" si="186"/>
        <v>-90.254062636879155</v>
      </c>
      <c r="R673" s="12">
        <f t="shared" si="187"/>
        <v>89.745937363120845</v>
      </c>
      <c r="S673" s="57">
        <f t="shared" si="188"/>
        <v>1.086634167599115E-2</v>
      </c>
      <c r="T673" s="12">
        <f t="shared" si="171"/>
        <v>73.817867773862659</v>
      </c>
    </row>
    <row r="674" spans="1:20">
      <c r="A674" s="57">
        <f t="shared" si="172"/>
        <v>68.534684267154034</v>
      </c>
      <c r="B674" s="12">
        <f t="shared" si="189"/>
        <v>10.907633774359915</v>
      </c>
      <c r="C674" s="57" t="str">
        <f t="shared" si="173"/>
        <v>-21.7625594980191-4889.24527224221i</v>
      </c>
      <c r="D674" s="57" t="str">
        <f t="shared" si="174"/>
        <v>3.47812499921826-1459.11525883534i</v>
      </c>
      <c r="E674" s="57" t="str">
        <f t="shared" si="175"/>
        <v>162.469154833491-0.0459641281562587i</v>
      </c>
      <c r="F674" s="57" t="str">
        <f t="shared" si="176"/>
        <v>2.90990990978395-13692.8979798381i</v>
      </c>
      <c r="G674" s="57" t="str">
        <f t="shared" si="177"/>
        <v>0.999999999956712-6.57932968936199E-06i</v>
      </c>
      <c r="H674" s="57" t="str">
        <f t="shared" si="178"/>
        <v>72.7276844574672+0.447811204310525i</v>
      </c>
      <c r="I674" s="57" t="str">
        <f t="shared" si="179"/>
        <v>17.8951766628405-2809.33846386921i</v>
      </c>
      <c r="K674" s="57" t="str">
        <f t="shared" si="180"/>
        <v>0.164992810487734-0.00108102959967404i</v>
      </c>
      <c r="L674" s="57" t="str">
        <f t="shared" si="181"/>
        <v>0.00025-97.0156387427806i</v>
      </c>
      <c r="M674" s="57" t="str">
        <f t="shared" si="182"/>
        <v>0.0045-34.0120094799866i</v>
      </c>
      <c r="N674" s="57">
        <f t="shared" si="183"/>
        <v>89.744971972848575</v>
      </c>
      <c r="O674" s="57">
        <f t="shared" si="184"/>
        <v>73.784922532789835</v>
      </c>
      <c r="P674" s="374">
        <f t="shared" si="185"/>
        <v>73.784922532789835</v>
      </c>
      <c r="Q674" s="374">
        <f t="shared" si="186"/>
        <v>-90.255028027151425</v>
      </c>
      <c r="R674" s="12">
        <f t="shared" si="187"/>
        <v>89.744971972848575</v>
      </c>
      <c r="S674" s="57">
        <f t="shared" si="188"/>
        <v>1.0907633774359915E-2</v>
      </c>
      <c r="T674" s="12">
        <f t="shared" si="171"/>
        <v>73.784922532789835</v>
      </c>
    </row>
    <row r="675" spans="1:20">
      <c r="A675" s="57">
        <f t="shared" si="172"/>
        <v>68.795116067369221</v>
      </c>
      <c r="B675" s="12">
        <f t="shared" si="189"/>
        <v>10.949082782702483</v>
      </c>
      <c r="C675" s="57" t="str">
        <f t="shared" si="173"/>
        <v>-21.7625512751843-4870.73530721961i</v>
      </c>
      <c r="D675" s="57" t="str">
        <f t="shared" si="174"/>
        <v>3.47812499921231-1453.59161111017i</v>
      </c>
      <c r="E675" s="57" t="str">
        <f t="shared" si="175"/>
        <v>162.469151923951-0.0461387701529273i</v>
      </c>
      <c r="F675" s="57" t="str">
        <f t="shared" si="176"/>
        <v>2.90990990978299-13641.0619445944i</v>
      </c>
      <c r="G675" s="57" t="str">
        <f t="shared" si="177"/>
        <v>0.999999999956383-6.60433114217939E-06i</v>
      </c>
      <c r="H675" s="57" t="str">
        <f t="shared" si="178"/>
        <v>72.7276875925741+0.449512894305349i</v>
      </c>
      <c r="I675" s="57" t="str">
        <f t="shared" si="179"/>
        <v>17.895176974237-2798.70348377313i</v>
      </c>
      <c r="K675" s="57" t="str">
        <f t="shared" si="180"/>
        <v>0.164992755746064-0.00108513714667682i</v>
      </c>
      <c r="L675" s="57" t="str">
        <f t="shared" si="181"/>
        <v>0.00025-96.6483749180924i</v>
      </c>
      <c r="M675" s="57" t="str">
        <f t="shared" si="182"/>
        <v>0.0045-33.8832531181377i</v>
      </c>
      <c r="N675" s="57">
        <f t="shared" si="183"/>
        <v>89.744002914639651</v>
      </c>
      <c r="O675" s="57">
        <f t="shared" si="184"/>
        <v>73.751977280949674</v>
      </c>
      <c r="P675" s="374">
        <f t="shared" si="185"/>
        <v>73.751977280949674</v>
      </c>
      <c r="Q675" s="374">
        <f t="shared" si="186"/>
        <v>-90.255997085360349</v>
      </c>
      <c r="R675" s="12">
        <f t="shared" si="187"/>
        <v>89.744002914639651</v>
      </c>
      <c r="S675" s="57">
        <f t="shared" si="188"/>
        <v>1.0949082782702483E-2</v>
      </c>
      <c r="T675" s="12">
        <f t="shared" si="171"/>
        <v>73.751977280949674</v>
      </c>
    </row>
    <row r="676" spans="1:20">
      <c r="A676" s="57">
        <f t="shared" si="172"/>
        <v>69.056537508425222</v>
      </c>
      <c r="B676" s="12">
        <f t="shared" si="189"/>
        <v>10.990689297276752</v>
      </c>
      <c r="C676" s="57" t="str">
        <f t="shared" si="173"/>
        <v>-21.7625429897432-4852.2954093605i</v>
      </c>
      <c r="D676" s="57" t="str">
        <f t="shared" si="174"/>
        <v>3.47812499920631-1448.08887378833i</v>
      </c>
      <c r="E676" s="57" t="str">
        <f t="shared" si="175"/>
        <v>162.469148992258-0.0463140755409805i</v>
      </c>
      <c r="F676" s="57" t="str">
        <f t="shared" si="176"/>
        <v>2.90990990978203-13589.4221406064i</v>
      </c>
      <c r="G676" s="57" t="str">
        <f t="shared" si="177"/>
        <v>0.999999999956051-6.62942760051746E-06i</v>
      </c>
      <c r="H676" s="57" t="str">
        <f t="shared" si="178"/>
        <v>72.7276907515529+0.451221050807044i</v>
      </c>
      <c r="I676" s="57" t="str">
        <f t="shared" si="179"/>
        <v>17.8951772880046-2788.10876396626i</v>
      </c>
      <c r="K676" s="57" t="str">
        <f t="shared" si="180"/>
        <v>0.164992700587605-0.00108926029817619i</v>
      </c>
      <c r="L676" s="57" t="str">
        <f t="shared" si="181"/>
        <v>0.00025-96.2825014127234i</v>
      </c>
      <c r="M676" s="57" t="str">
        <f t="shared" si="182"/>
        <v>0.0045-33.7549841782603i</v>
      </c>
      <c r="N676" s="57">
        <f t="shared" si="183"/>
        <v>89.743030174562179</v>
      </c>
      <c r="O676" s="57">
        <f t="shared" si="184"/>
        <v>73.719032018260137</v>
      </c>
      <c r="P676" s="374">
        <f t="shared" si="185"/>
        <v>73.719032018260137</v>
      </c>
      <c r="Q676" s="374">
        <f t="shared" si="186"/>
        <v>-90.256969825437821</v>
      </c>
      <c r="R676" s="12">
        <f t="shared" si="187"/>
        <v>89.743030174562179</v>
      </c>
      <c r="S676" s="57">
        <f t="shared" si="188"/>
        <v>1.0990689297276751E-2</v>
      </c>
      <c r="T676" s="12">
        <f t="shared" si="171"/>
        <v>73.719032018260137</v>
      </c>
    </row>
    <row r="677" spans="1:20">
      <c r="A677" s="57">
        <f t="shared" si="172"/>
        <v>69.318952350957233</v>
      </c>
      <c r="B677" s="12">
        <f t="shared" si="189"/>
        <v>11.032453916606404</v>
      </c>
      <c r="C677" s="57" t="str">
        <f t="shared" si="173"/>
        <v>-21.7625346412197-4833.92531340078i</v>
      </c>
      <c r="D677" s="57" t="str">
        <f t="shared" si="174"/>
        <v>3.47812499920026-1442.6069677111i</v>
      </c>
      <c r="E677" s="57" t="str">
        <f t="shared" si="175"/>
        <v>162.469146038245-0.0464900468384849i</v>
      </c>
      <c r="F677" s="57" t="str">
        <f t="shared" si="176"/>
        <v>2.90990990978105-13537.9778250182i</v>
      </c>
      <c r="G677" s="57" t="str">
        <f t="shared" si="177"/>
        <v>0.999999999955716-0.0000066546194253972i</v>
      </c>
      <c r="H677" s="57" t="str">
        <f t="shared" si="178"/>
        <v>72.7276939345863+0.452935698389308i</v>
      </c>
      <c r="I677" s="57" t="str">
        <f t="shared" si="179"/>
        <v>17.8951776041614-2777.55415204001i</v>
      </c>
      <c r="K677" s="57" t="str">
        <f t="shared" si="180"/>
        <v>0.164992645009182-0.00109339911342137i</v>
      </c>
      <c r="L677" s="57" t="str">
        <f t="shared" si="181"/>
        <v>0.00025-95.9180129634624i</v>
      </c>
      <c r="M677" s="57" t="str">
        <f t="shared" si="182"/>
        <v>0.0045-33.6272008151627i</v>
      </c>
      <c r="N677" s="57">
        <f t="shared" si="183"/>
        <v>89.742053738631327</v>
      </c>
      <c r="O677" s="57">
        <f t="shared" si="184"/>
        <v>73.686086744638644</v>
      </c>
      <c r="P677" s="374">
        <f t="shared" si="185"/>
        <v>73.686086744638644</v>
      </c>
      <c r="Q677" s="374">
        <f t="shared" si="186"/>
        <v>-90.257946261368673</v>
      </c>
      <c r="R677" s="12">
        <f t="shared" si="187"/>
        <v>89.742053738631327</v>
      </c>
      <c r="S677" s="57">
        <f t="shared" si="188"/>
        <v>1.1032453916606403E-2</v>
      </c>
      <c r="T677" s="12">
        <f t="shared" si="171"/>
        <v>73.686086744638644</v>
      </c>
    </row>
    <row r="678" spans="1:20">
      <c r="A678" s="57">
        <f t="shared" si="172"/>
        <v>69.582364369890868</v>
      </c>
      <c r="B678" s="12">
        <f t="shared" si="189"/>
        <v>11.074377241489508</v>
      </c>
      <c r="C678" s="57" t="str">
        <f t="shared" si="173"/>
        <v>-21.7625262291331-4815.62475508046i</v>
      </c>
      <c r="D678" s="57" t="str">
        <f t="shared" si="174"/>
        <v>3.47812499919417-1437.14581401941i</v>
      </c>
      <c r="E678" s="57" t="str">
        <f t="shared" si="175"/>
        <v>162.469143061741-0.0466666865730074i</v>
      </c>
      <c r="F678" s="57" t="str">
        <f t="shared" si="176"/>
        <v>2.90990990978006-13486.7282577861i</v>
      </c>
      <c r="G678" s="57" t="str">
        <f t="shared" si="177"/>
        <v>0.999999999955379-6.67990697921145E-06i</v>
      </c>
      <c r="H678" s="57" t="str">
        <f t="shared" si="178"/>
        <v>72.7276971418563+0.45465686171923i</v>
      </c>
      <c r="I678" s="57" t="str">
        <f t="shared" si="179"/>
        <v>17.8951779227255-2767.03949616273i</v>
      </c>
      <c r="K678" s="57" t="str">
        <f t="shared" si="180"/>
        <v>0.1649925890076-0.00109755365188621i</v>
      </c>
      <c r="L678" s="57" t="str">
        <f t="shared" si="181"/>
        <v>0.00025-95.5549043270199i</v>
      </c>
      <c r="M678" s="57" t="str">
        <f t="shared" si="182"/>
        <v>0.0045-33.4999011906382i</v>
      </c>
      <c r="N678" s="57">
        <f t="shared" si="183"/>
        <v>89.7410735928093</v>
      </c>
      <c r="O678" s="57">
        <f t="shared" si="184"/>
        <v>73.653141460001962</v>
      </c>
      <c r="P678" s="374">
        <f t="shared" si="185"/>
        <v>73.653141460001962</v>
      </c>
      <c r="Q678" s="374">
        <f t="shared" si="186"/>
        <v>-90.2589264071907</v>
      </c>
      <c r="R678" s="12">
        <f t="shared" si="187"/>
        <v>89.7410735928093</v>
      </c>
      <c r="S678" s="57">
        <f t="shared" si="188"/>
        <v>1.1074377241489507E-2</v>
      </c>
      <c r="T678" s="12">
        <f t="shared" si="171"/>
        <v>73.653141460001962</v>
      </c>
    </row>
    <row r="679" spans="1:20">
      <c r="A679" s="57">
        <f t="shared" si="172"/>
        <v>69.846777354496453</v>
      </c>
      <c r="B679" s="12">
        <f t="shared" si="189"/>
        <v>11.116459875007168</v>
      </c>
      <c r="C679" s="57" t="str">
        <f t="shared" si="173"/>
        <v>-21.762517753-4797.39347113986i</v>
      </c>
      <c r="D679" s="57" t="str">
        <f t="shared" si="174"/>
        <v>3.47812499918804-1431.70533415275i</v>
      </c>
      <c r="E679" s="57" t="str">
        <f t="shared" si="175"/>
        <v>162.469140062575-0.0468439972817142i</v>
      </c>
      <c r="F679" s="57" t="str">
        <f t="shared" si="176"/>
        <v>2.90990990977907-13435.6727016678i</v>
      </c>
      <c r="G679" s="57" t="str">
        <f t="shared" si="177"/>
        <v>0.999999999955039-6.70529062573018E-06i</v>
      </c>
      <c r="H679" s="57" t="str">
        <f t="shared" si="178"/>
        <v>72.7277003735488+0.456384565557654i</v>
      </c>
      <c r="I679" s="57" t="str">
        <f t="shared" si="179"/>
        <v>17.8951782437157-2756.5646450776i</v>
      </c>
      <c r="K679" s="57" t="str">
        <f t="shared" si="180"/>
        <v>0.164992532579635-0.00110172397326998i</v>
      </c>
      <c r="L679" s="57" t="str">
        <f t="shared" si="181"/>
        <v>0.00025-95.1931702799558i</v>
      </c>
      <c r="M679" s="57" t="str">
        <f t="shared" si="182"/>
        <v>0.0045-33.3730834734391i</v>
      </c>
      <c r="N679" s="57">
        <f t="shared" si="183"/>
        <v>89.740089723004971</v>
      </c>
      <c r="O679" s="57">
        <f t="shared" si="184"/>
        <v>73.62019616426619</v>
      </c>
      <c r="P679" s="374">
        <f t="shared" si="185"/>
        <v>73.62019616426619</v>
      </c>
      <c r="Q679" s="374">
        <f t="shared" si="186"/>
        <v>-90.259910276995029</v>
      </c>
      <c r="R679" s="12">
        <f t="shared" si="187"/>
        <v>89.740089723004971</v>
      </c>
      <c r="S679" s="57">
        <f t="shared" si="188"/>
        <v>1.1116459875007168E-2</v>
      </c>
      <c r="T679" s="12">
        <f t="shared" si="171"/>
        <v>73.62019616426619</v>
      </c>
    </row>
    <row r="680" spans="1:20">
      <c r="A680" s="57">
        <f t="shared" si="172"/>
        <v>70.112195108443544</v>
      </c>
      <c r="B680" s="12">
        <f t="shared" si="189"/>
        <v>11.158702422532196</v>
      </c>
      <c r="C680" s="57" t="str">
        <f t="shared" si="173"/>
        <v>-21.762509212332-4779.23119931588i</v>
      </c>
      <c r="D680" s="57" t="str">
        <f t="shared" si="174"/>
        <v>3.47812499918185-1426.28544984798i</v>
      </c>
      <c r="E680" s="57" t="str">
        <f t="shared" si="175"/>
        <v>162.469137040574-0.0470219815113546i</v>
      </c>
      <c r="F680" s="57" t="str">
        <f t="shared" si="176"/>
        <v>2.90990990977807-13384.8104222119i</v>
      </c>
      <c r="G680" s="57" t="str">
        <f t="shared" si="177"/>
        <v>0.999999999954697-6.73077073010565E-06i</v>
      </c>
      <c r="H680" s="57" t="str">
        <f t="shared" si="178"/>
        <v>72.7277036298486+0.458118834759503i</v>
      </c>
      <c r="I680" s="57" t="str">
        <f t="shared" si="179"/>
        <v>17.8951785671496-2746.12944810031i</v>
      </c>
      <c r="K680" s="57" t="str">
        <f t="shared" si="180"/>
        <v>0.164992475722043-0.00110591013749826i</v>
      </c>
      <c r="L680" s="57" t="str">
        <f t="shared" si="181"/>
        <v>0.00025-94.8328056186055i</v>
      </c>
      <c r="M680" s="57" t="str">
        <f t="shared" si="182"/>
        <v>0.0045-33.24674583925i</v>
      </c>
      <c r="N680" s="57">
        <f t="shared" si="183"/>
        <v>89.739102115073734</v>
      </c>
      <c r="O680" s="57">
        <f t="shared" si="184"/>
        <v>73.587250857346888</v>
      </c>
      <c r="P680" s="374">
        <f t="shared" si="185"/>
        <v>73.587250857346888</v>
      </c>
      <c r="Q680" s="374">
        <f t="shared" si="186"/>
        <v>-90.260897884926266</v>
      </c>
      <c r="R680" s="12">
        <f t="shared" si="187"/>
        <v>89.739102115073734</v>
      </c>
      <c r="S680" s="57">
        <f t="shared" si="188"/>
        <v>1.1158702422532196E-2</v>
      </c>
      <c r="T680" s="12">
        <f t="shared" si="171"/>
        <v>73.587250857346888</v>
      </c>
    </row>
    <row r="681" spans="1:20">
      <c r="A681" s="57">
        <f t="shared" si="172"/>
        <v>70.378621449855629</v>
      </c>
      <c r="B681" s="12">
        <f t="shared" si="189"/>
        <v>11.201105491737819</v>
      </c>
      <c r="C681" s="57" t="str">
        <f t="shared" si="173"/>
        <v>-21.7625006066384-4761.13767833815i</v>
      </c>
      <c r="D681" s="57" t="str">
        <f t="shared" si="174"/>
        <v>3.47812499917563-1420.88608313824i</v>
      </c>
      <c r="E681" s="57" t="str">
        <f t="shared" si="175"/>
        <v>162.469133995565-0.0472006418183544i</v>
      </c>
      <c r="F681" s="57" t="str">
        <f t="shared" si="176"/>
        <v>2.90990990977707-13334.1406877476i</v>
      </c>
      <c r="G681" s="57" t="str">
        <f t="shared" si="177"/>
        <v>0.999999999954352-6.75634765887773E-06i</v>
      </c>
      <c r="H681" s="57" t="str">
        <f t="shared" si="178"/>
        <v>72.7277069109433+0.459859694274177i</v>
      </c>
      <c r="I681" s="57" t="str">
        <f t="shared" si="179"/>
        <v>17.8951788930463-2735.73375511708i</v>
      </c>
      <c r="K681" s="57" t="str">
        <f t="shared" si="180"/>
        <v>0.164992418431553-0.00111011220472378i</v>
      </c>
      <c r="L681" s="57" t="str">
        <f t="shared" si="181"/>
        <v>0.00025-94.4738051590011i</v>
      </c>
      <c r="M681" s="57" t="str">
        <f t="shared" si="182"/>
        <v>0.0045-33.1208864706615i</v>
      </c>
      <c r="N681" s="57">
        <f t="shared" si="183"/>
        <v>89.738110754817356</v>
      </c>
      <c r="O681" s="57">
        <f t="shared" si="184"/>
        <v>73.554305539158918</v>
      </c>
      <c r="P681" s="374">
        <f t="shared" si="185"/>
        <v>73.554305539158918</v>
      </c>
      <c r="Q681" s="374">
        <f t="shared" si="186"/>
        <v>-90.261889245182644</v>
      </c>
      <c r="R681" s="12">
        <f t="shared" si="187"/>
        <v>89.738110754817356</v>
      </c>
      <c r="S681" s="57">
        <f t="shared" si="188"/>
        <v>1.1201105491737818E-2</v>
      </c>
      <c r="T681" s="12">
        <f t="shared" si="171"/>
        <v>73.554305539158918</v>
      </c>
    </row>
    <row r="682" spans="1:20">
      <c r="A682" s="57">
        <f t="shared" si="172"/>
        <v>70.646060211365082</v>
      </c>
      <c r="B682" s="12">
        <f t="shared" si="189"/>
        <v>11.243669692606423</v>
      </c>
      <c r="C682" s="57" t="str">
        <f t="shared" si="173"/>
        <v>-21.7624919354242-4743.11264792528i</v>
      </c>
      <c r="D682" s="57" t="str">
        <f t="shared" si="174"/>
        <v>3.47812499916935-1415.50715635183i</v>
      </c>
      <c r="E682" s="57" t="str">
        <f t="shared" si="175"/>
        <v>162.469130927373-0.0473799807687883i</v>
      </c>
      <c r="F682" s="57" t="str">
        <f t="shared" si="176"/>
        <v>2.90990990977606-13283.6627693737i</v>
      </c>
      <c r="G682" s="57" t="str">
        <f t="shared" si="177"/>
        <v>0.999999999954004-0.0000067820217799791i</v>
      </c>
      <c r="H682" s="57" t="str">
        <f t="shared" si="178"/>
        <v>72.7277102170222+0.461607169145899i</v>
      </c>
      <c r="I682" s="57" t="str">
        <f t="shared" si="179"/>
        <v>17.8951792214246-2725.37741658239i</v>
      </c>
      <c r="K682" s="57" t="str">
        <f t="shared" si="180"/>
        <v>0.164992360704868-0.00111433023532728i</v>
      </c>
      <c r="L682" s="57" t="str">
        <f t="shared" si="181"/>
        <v>0.00025-94.1161637368015i</v>
      </c>
      <c r="M682" s="57" t="str">
        <f t="shared" si="182"/>
        <v>0.0045-32.9955035571444i</v>
      </c>
      <c r="N682" s="57">
        <f t="shared" si="183"/>
        <v>89.737115627983655</v>
      </c>
      <c r="O682" s="57">
        <f t="shared" si="184"/>
        <v>73.521360209616404</v>
      </c>
      <c r="P682" s="374">
        <f t="shared" si="185"/>
        <v>73.521360209616404</v>
      </c>
      <c r="Q682" s="374">
        <f t="shared" si="186"/>
        <v>-90.262884372016345</v>
      </c>
      <c r="R682" s="12">
        <f t="shared" si="187"/>
        <v>89.737115627983655</v>
      </c>
      <c r="S682" s="57">
        <f t="shared" si="188"/>
        <v>1.1243669692606423E-2</v>
      </c>
      <c r="T682" s="12">
        <f t="shared" si="171"/>
        <v>73.521360209616404</v>
      </c>
    </row>
    <row r="683" spans="1:20">
      <c r="A683" s="57">
        <f t="shared" si="172"/>
        <v>70.914515240168271</v>
      </c>
      <c r="B683" s="12">
        <f t="shared" si="189"/>
        <v>11.286395637438327</v>
      </c>
      <c r="C683" s="57" t="str">
        <f t="shared" si="173"/>
        <v>-21.7624831981905-4725.15584878119i</v>
      </c>
      <c r="D683" s="57" t="str">
        <f t="shared" si="174"/>
        <v>3.47812499916303-1410.14859211109i</v>
      </c>
      <c r="E683" s="57" t="str">
        <f t="shared" si="175"/>
        <v>162.46912783582-0.0475600009384672i</v>
      </c>
      <c r="F683" s="57" t="str">
        <f t="shared" si="176"/>
        <v>2.90990990977505-13233.3759409484i</v>
      </c>
      <c r="G683" s="57" t="str">
        <f t="shared" si="177"/>
        <v>0.999999999953654-6.80779346274064E-06i</v>
      </c>
      <c r="H683" s="57" t="str">
        <f t="shared" si="178"/>
        <v>72.727713548275+0.463361284514067i</v>
      </c>
      <c r="I683" s="57" t="str">
        <f t="shared" si="179"/>
        <v>17.8951795523035-2715.06028351682i</v>
      </c>
      <c r="K683" s="57" t="str">
        <f t="shared" si="180"/>
        <v>0.164992302538669-0.00111856428991837i</v>
      </c>
      <c r="L683" s="57" t="str">
        <f t="shared" si="181"/>
        <v>0.00025-93.759876207214i</v>
      </c>
      <c r="M683" s="57" t="str">
        <f t="shared" si="182"/>
        <v>0.0045-32.8705952950233i</v>
      </c>
      <c r="N683" s="57">
        <f t="shared" si="183"/>
        <v>89.736116720266438</v>
      </c>
      <c r="O683" s="57">
        <f t="shared" si="184"/>
        <v>73.488414868632944</v>
      </c>
      <c r="P683" s="374">
        <f t="shared" si="185"/>
        <v>73.488414868632944</v>
      </c>
      <c r="Q683" s="374">
        <f t="shared" si="186"/>
        <v>-90.263883279733562</v>
      </c>
      <c r="R683" s="12">
        <f t="shared" si="187"/>
        <v>89.736116720266438</v>
      </c>
      <c r="S683" s="57">
        <f t="shared" si="188"/>
        <v>1.1286395637438327E-2</v>
      </c>
      <c r="T683" s="12">
        <f t="shared" si="171"/>
        <v>73.488414868632944</v>
      </c>
    </row>
    <row r="684" spans="1:20">
      <c r="A684" s="57">
        <f t="shared" si="172"/>
        <v>71.183990398080923</v>
      </c>
      <c r="B684" s="12">
        <f t="shared" si="189"/>
        <v>11.329283940860593</v>
      </c>
      <c r="C684" s="57" t="str">
        <f t="shared" si="173"/>
        <v>-21.7624743944349-4707.26702259127i</v>
      </c>
      <c r="D684" s="57" t="str">
        <f t="shared" si="174"/>
        <v>3.47812499915665-1404.81031333126i</v>
      </c>
      <c r="E684" s="57" t="str">
        <f t="shared" si="175"/>
        <v>162.46912472073-0.0477407049129474i</v>
      </c>
      <c r="F684" s="57" t="str">
        <f t="shared" si="176"/>
        <v>2.90990990977402-13183.2794790787i</v>
      </c>
      <c r="G684" s="57" t="str">
        <f t="shared" si="177"/>
        <v>0.999999999953301-6.83366307789665E-06i</v>
      </c>
      <c r="H684" s="57" t="str">
        <f t="shared" si="178"/>
        <v>72.727716904894+0.465122065613619i</v>
      </c>
      <c r="I684" s="57" t="str">
        <f t="shared" si="179"/>
        <v>17.8951798857018-2704.78220750494i</v>
      </c>
      <c r="K684" s="57" t="str">
        <f t="shared" si="180"/>
        <v>0.164992243929608-0.00112281442933638i</v>
      </c>
      <c r="L684" s="57" t="str">
        <f t="shared" si="181"/>
        <v>0.00025-93.404937444923i</v>
      </c>
      <c r="M684" s="57" t="str">
        <f t="shared" si="182"/>
        <v>0.0045-32.746159887451i</v>
      </c>
      <c r="N684" s="57">
        <f t="shared" si="183"/>
        <v>89.73511401730515</v>
      </c>
      <c r="O684" s="57">
        <f t="shared" si="184"/>
        <v>73.455469516121383</v>
      </c>
      <c r="P684" s="374">
        <f t="shared" si="185"/>
        <v>73.455469516121383</v>
      </c>
      <c r="Q684" s="374">
        <f t="shared" si="186"/>
        <v>-90.26488598269485</v>
      </c>
      <c r="R684" s="12">
        <f t="shared" si="187"/>
        <v>89.73511401730515</v>
      </c>
      <c r="S684" s="57">
        <f t="shared" si="188"/>
        <v>1.1329283940860593E-2</v>
      </c>
      <c r="T684" s="12">
        <f t="shared" ref="T684:T747" si="190">P684</f>
        <v>73.455469516121383</v>
      </c>
    </row>
    <row r="685" spans="1:20">
      <c r="A685" s="57">
        <f t="shared" ref="A685:A748" si="191">2*PI()*B685</f>
        <v>71.454489561593618</v>
      </c>
      <c r="B685" s="12">
        <f t="shared" si="189"/>
        <v>11.372335219835863</v>
      </c>
      <c r="C685" s="57" t="str">
        <f t="shared" ref="C685:C748" si="192">IMPRODUCT(D685,E685,$C$40,,K685,$C$41)</f>
        <v>-21.7624655236503-4689.44591201881i</v>
      </c>
      <c r="D685" s="57" t="str">
        <f t="shared" ref="D685:D748" si="193">IMDIV(IMPRODUCT($C$37,$C$38,COMPLEX(1,A685/$C$38)),IMSUM(-1*A685*A685/$C$39,COMPLEX(0,1*A685)))</f>
        <v>3.47812499915024-1399.49224321942i</v>
      </c>
      <c r="E685" s="57" t="str">
        <f t="shared" ref="E685:E748" si="194">IMDIV(IMPRODUCT(IMSUM(F685,G685),$C$29,H685),IMSUM(1,I685))</f>
        <v>162.469121581923-0.047922095287573i</v>
      </c>
      <c r="F685" s="57" t="str">
        <f t="shared" ref="F685:F748" si="195">IMDIV(IMPRODUCT($C$14,$C$15,COMPLEX(1,A685/$C$15)),IMSUM(-1*A685*A685/$C$16,COMPLEX(0,A685)))</f>
        <v>2.90990990977297-13133.3726631103i</v>
      </c>
      <c r="G685" s="57" t="str">
        <f t="shared" ref="G685:G748" si="196">IMDIV(1,COMPLEX(1,A685*$C$9*$C$10))</f>
        <v>0.999999999952945-6.85963099759021E-06i</v>
      </c>
      <c r="H685" s="57" t="str">
        <f t="shared" ref="H685:H748" si="197">IMDIV($C$3,IMSUM(K685,COMPLEX(0,$C$28*A685)))</f>
        <v>72.7277202870718+0.466889537775395i</v>
      </c>
      <c r="I685" s="57" t="str">
        <f t="shared" ref="I685:I748" si="198">IMPRODUCT(F685,$C$29,H685,$C$31)</f>
        <v>17.8951802216388-2694.54304069318i</v>
      </c>
      <c r="K685" s="57" t="str">
        <f t="shared" ref="K685:K748" si="199">IF($C$26&lt;=0,IMDIV(1,IMSUM(IMDIV(1,L685),1/$C$18)),IMDIV(1,IMSUM(IMDIV(1,L685),1/$C$18,IMDIV(1,M685))))</f>
        <v>0.164992184874315-0.00112708071465123i</v>
      </c>
      <c r="L685" s="57" t="str">
        <f t="shared" ref="L685:L748" si="200">IMSUM($C$21/$C$22,IMDIV(1,COMPLEX(0,$C$20*$C$22*A685)))</f>
        <v>0.00025-93.0513423440158i</v>
      </c>
      <c r="M685" s="57" t="str">
        <f t="shared" ref="M685:M748" si="201">IMSUM($C$25/$C$26,IMDIV(1,COMPLEX(0,$C$24*$C$26*A685)))</f>
        <v>0.0045-32.6221955443823i</v>
      </c>
      <c r="N685" s="57">
        <f t="shared" ref="N685:N748" si="202">ABS(R685)</f>
        <v>89.734107504684857</v>
      </c>
      <c r="O685" s="57">
        <f t="shared" ref="O685:O748" si="203">ABS(P685)</f>
        <v>73.422524151994054</v>
      </c>
      <c r="P685" s="374">
        <f t="shared" ref="P685:P748" si="204">20*LOG10(IMABS(C685))</f>
        <v>73.422524151994054</v>
      </c>
      <c r="Q685" s="374">
        <f t="shared" ref="Q685:Q748" si="205">IMARGUMENT(C685)*180/PI()</f>
        <v>-90.265892495315143</v>
      </c>
      <c r="R685" s="12">
        <f t="shared" ref="R685:R748" si="206">IF(Q685&lt;0,Q685+180,Q685-180)</f>
        <v>89.734107504684857</v>
      </c>
      <c r="S685" s="57">
        <f t="shared" ref="S685:S748" si="207">B685/1000</f>
        <v>1.1372335219835862E-2</v>
      </c>
      <c r="T685" s="12">
        <f t="shared" si="190"/>
        <v>73.422524151994054</v>
      </c>
    </row>
    <row r="686" spans="1:20">
      <c r="A686" s="57">
        <f t="shared" si="191"/>
        <v>71.726016621927684</v>
      </c>
      <c r="B686" s="12">
        <f t="shared" ref="B686:B749" si="208">B685*(1+B$42)</f>
        <v>11.415550093671239</v>
      </c>
      <c r="C686" s="57" t="str">
        <f t="shared" si="192"/>
        <v>-21.7624565853274-4671.69226070117i</v>
      </c>
      <c r="D686" s="57" t="str">
        <f t="shared" si="193"/>
        <v>3.47812499914376-1394.19430527335i</v>
      </c>
      <c r="E686" s="57" t="str">
        <f t="shared" si="194"/>
        <v>162.469118419218-0.0481041746675268i</v>
      </c>
      <c r="F686" s="57" t="str">
        <f t="shared" si="195"/>
        <v>2.90990990977194-13083.6547751169i</v>
      </c>
      <c r="G686" s="57" t="str">
        <f t="shared" si="196"/>
        <v>0.999999999952587-6.88569759537859E-06i</v>
      </c>
      <c r="H686" s="57" t="str">
        <f t="shared" si="197"/>
        <v>72.727723695003+0.468663726426502i</v>
      </c>
      <c r="I686" s="57" t="str">
        <f t="shared" si="198"/>
        <v>17.8951805601336-2684.3426357877i</v>
      </c>
      <c r="K686" s="57" t="str">
        <f t="shared" si="199"/>
        <v>0.164992125369393-0.00113136320716433i</v>
      </c>
      <c r="L686" s="57" t="str">
        <f t="shared" si="200"/>
        <v>0.00025-92.6990858179081i</v>
      </c>
      <c r="M686" s="57" t="str">
        <f t="shared" si="201"/>
        <v>0.0045-32.4987004825486i</v>
      </c>
      <c r="N686" s="57">
        <f t="shared" si="202"/>
        <v>89.73309716793581</v>
      </c>
      <c r="O686" s="57">
        <f t="shared" si="203"/>
        <v>73.389578776162494</v>
      </c>
      <c r="P686" s="374">
        <f t="shared" si="204"/>
        <v>73.389578776162494</v>
      </c>
      <c r="Q686" s="374">
        <f t="shared" si="205"/>
        <v>-90.26690283206419</v>
      </c>
      <c r="R686" s="12">
        <f t="shared" si="206"/>
        <v>89.73309716793581</v>
      </c>
      <c r="S686" s="57">
        <f t="shared" si="207"/>
        <v>1.1415550093671239E-2</v>
      </c>
      <c r="T686" s="12">
        <f t="shared" si="190"/>
        <v>73.389578776162494</v>
      </c>
    </row>
    <row r="687" spans="1:20">
      <c r="A687" s="57">
        <f t="shared" si="191"/>
        <v>71.99857548509101</v>
      </c>
      <c r="B687" s="12">
        <f t="shared" si="208"/>
        <v>11.458929184027191</v>
      </c>
      <c r="C687" s="57" t="str">
        <f t="shared" si="192"/>
        <v>-21.7624475789514-4654.00581324611i</v>
      </c>
      <c r="D687" s="57" t="str">
        <f t="shared" si="193"/>
        <v>3.47812499913725-1388.91642328042i</v>
      </c>
      <c r="E687" s="57" t="str">
        <f t="shared" si="194"/>
        <v>162.469115232435-0.0482869456678434i</v>
      </c>
      <c r="F687" s="57" t="str">
        <f t="shared" si="195"/>
        <v>2.90990990977089-13034.1250998898i</v>
      </c>
      <c r="G687" s="57" t="str">
        <f t="shared" si="196"/>
        <v>0.999999999952226-6.91186324623853E-06i</v>
      </c>
      <c r="H687" s="57" t="str">
        <f t="shared" si="197"/>
        <v>72.7277271288841+0.470444657090695i</v>
      </c>
      <c r="I687" s="57" t="str">
        <f t="shared" si="198"/>
        <v>17.8951809012058-2674.18084605222i</v>
      </c>
      <c r="K687" s="57" t="str">
        <f t="shared" si="199"/>
        <v>0.164992065411418-0.00113566196840941i</v>
      </c>
      <c r="L687" s="57" t="str">
        <f t="shared" si="200"/>
        <v>0.00025-92.3481627992706i</v>
      </c>
      <c r="M687" s="57" t="str">
        <f t="shared" si="201"/>
        <v>0.0045-32.375672925432i</v>
      </c>
      <c r="N687" s="57">
        <f t="shared" si="202"/>
        <v>89.732082992533421</v>
      </c>
      <c r="O687" s="57">
        <f t="shared" si="203"/>
        <v>73.356633388537603</v>
      </c>
      <c r="P687" s="374">
        <f t="shared" si="204"/>
        <v>73.356633388537603</v>
      </c>
      <c r="Q687" s="374">
        <f t="shared" si="205"/>
        <v>-90.267917007466579</v>
      </c>
      <c r="R687" s="12">
        <f t="shared" si="206"/>
        <v>89.732082992533421</v>
      </c>
      <c r="S687" s="57">
        <f t="shared" si="207"/>
        <v>1.1458929184027191E-2</v>
      </c>
      <c r="T687" s="12">
        <f t="shared" si="190"/>
        <v>73.356633388537603</v>
      </c>
    </row>
    <row r="688" spans="1:20">
      <c r="A688" s="57">
        <f t="shared" si="191"/>
        <v>72.272170071934369</v>
      </c>
      <c r="B688" s="12">
        <f t="shared" si="208"/>
        <v>11.502473114926495</v>
      </c>
      <c r="C688" s="57" t="str">
        <f t="shared" si="192"/>
        <v>-21.7624385040042-4636.38631522807i</v>
      </c>
      <c r="D688" s="57" t="str">
        <f t="shared" si="193"/>
        <v>3.47812499913067-1383.65852131653i</v>
      </c>
      <c r="E688" s="57" t="str">
        <f t="shared" si="194"/>
        <v>162.469112021387-0.0484704109134551i</v>
      </c>
      <c r="F688" s="57" t="str">
        <f t="shared" si="195"/>
        <v>2.90990990976983-12984.7829249283i</v>
      </c>
      <c r="G688" s="57" t="str">
        <f t="shared" si="196"/>
        <v>0.999999999951862-6.93812832657171E-06i</v>
      </c>
      <c r="H688" s="57" t="str">
        <f t="shared" si="197"/>
        <v>72.7277305889126+0.472232355388731i</v>
      </c>
      <c r="I688" s="57" t="str">
        <f t="shared" si="198"/>
        <v>17.8951812448755-2664.05752530604i</v>
      </c>
      <c r="K688" s="57" t="str">
        <f t="shared" si="199"/>
        <v>0.164992004996941-0.00113997706015343i</v>
      </c>
      <c r="L688" s="57" t="str">
        <f t="shared" si="200"/>
        <v>0.00025-91.9985682399591i</v>
      </c>
      <c r="M688" s="57" t="str">
        <f t="shared" si="201"/>
        <v>0.0045-32.2531111032397i</v>
      </c>
      <c r="N688" s="57">
        <f t="shared" si="202"/>
        <v>89.731064963897964</v>
      </c>
      <c r="O688" s="57">
        <f t="shared" si="203"/>
        <v>73.323687989029381</v>
      </c>
      <c r="P688" s="374">
        <f t="shared" si="204"/>
        <v>73.323687989029381</v>
      </c>
      <c r="Q688" s="374">
        <f t="shared" si="205"/>
        <v>-90.268935036102036</v>
      </c>
      <c r="R688" s="12">
        <f t="shared" si="206"/>
        <v>89.731064963897964</v>
      </c>
      <c r="S688" s="57">
        <f t="shared" si="207"/>
        <v>1.1502473114926495E-2</v>
      </c>
      <c r="T688" s="12">
        <f t="shared" si="190"/>
        <v>73.323687989029381</v>
      </c>
    </row>
    <row r="689" spans="1:20">
      <c r="A689" s="57">
        <f t="shared" si="191"/>
        <v>72.54680431820772</v>
      </c>
      <c r="B689" s="12">
        <f t="shared" si="208"/>
        <v>11.546182512763217</v>
      </c>
      <c r="C689" s="57" t="str">
        <f t="shared" si="192"/>
        <v>-21.7624293599641-4618.83351318483i</v>
      </c>
      <c r="D689" s="57" t="str">
        <f t="shared" si="193"/>
        <v>3.47812499912405-1378.420523745i</v>
      </c>
      <c r="E689" s="57" t="str">
        <f t="shared" si="194"/>
        <v>162.469108785893-0.0486545730392408i</v>
      </c>
      <c r="F689" s="57" t="str">
        <f t="shared" si="195"/>
        <v>2.90990990976877-12935.6275404284i</v>
      </c>
      <c r="G689" s="57" t="str">
        <f t="shared" si="196"/>
        <v>0.999999999951496-6.96449321421013E-06i</v>
      </c>
      <c r="H689" s="57" t="str">
        <f t="shared" si="197"/>
        <v>72.7277340752871+0.474026847038721i</v>
      </c>
      <c r="I689" s="57" t="str">
        <f t="shared" si="198"/>
        <v>17.8951815911617-2653.97252792173i</v>
      </c>
      <c r="K689" s="57" t="str">
        <f t="shared" si="199"/>
        <v>0.164991944122488-0.00114430854439743i</v>
      </c>
      <c r="L689" s="57" t="str">
        <f t="shared" si="200"/>
        <v>0.00025-91.6502971109376i</v>
      </c>
      <c r="M689" s="57" t="str">
        <f t="shared" si="201"/>
        <v>0.0045-32.1310132528787i</v>
      </c>
      <c r="N689" s="57">
        <f t="shared" si="202"/>
        <v>89.730043067394433</v>
      </c>
      <c r="O689" s="57">
        <f t="shared" si="203"/>
        <v>73.290742577547704</v>
      </c>
      <c r="P689" s="374">
        <f t="shared" si="204"/>
        <v>73.290742577547704</v>
      </c>
      <c r="Q689" s="374">
        <f t="shared" si="205"/>
        <v>-90.269956932605567</v>
      </c>
      <c r="R689" s="12">
        <f t="shared" si="206"/>
        <v>89.730043067394433</v>
      </c>
      <c r="S689" s="57">
        <f t="shared" si="207"/>
        <v>1.1546182512763216E-2</v>
      </c>
      <c r="T689" s="12">
        <f t="shared" si="190"/>
        <v>73.290742577547704</v>
      </c>
    </row>
    <row r="690" spans="1:20">
      <c r="A690" s="57">
        <f t="shared" si="191"/>
        <v>72.822482174616908</v>
      </c>
      <c r="B690" s="12">
        <f t="shared" si="208"/>
        <v>11.590058006311716</v>
      </c>
      <c r="C690" s="57" t="str">
        <f t="shared" si="192"/>
        <v>-21.7624201463051-4601.34715461333i</v>
      </c>
      <c r="D690" s="57" t="str">
        <f t="shared" si="193"/>
        <v>3.47812499911738-1373.20235521547i</v>
      </c>
      <c r="E690" s="57" t="str">
        <f t="shared" si="194"/>
        <v>162.469105525766-0.0488394346900695i</v>
      </c>
      <c r="F690" s="57" t="str">
        <f t="shared" si="195"/>
        <v>2.90990990976768-12886.6582392734i</v>
      </c>
      <c r="G690" s="57" t="str">
        <f t="shared" si="196"/>
        <v>0.999999999951126-6.99095828842155E-06i</v>
      </c>
      <c r="H690" s="57" t="str">
        <f t="shared" si="197"/>
        <v>72.7277375882091+0.475828157856534i</v>
      </c>
      <c r="I690" s="57" t="str">
        <f t="shared" si="198"/>
        <v>17.8951819400848-2643.92570882324i</v>
      </c>
      <c r="K690" s="57" t="str">
        <f t="shared" si="199"/>
        <v>0.164991882784555-0.00114865648337742i</v>
      </c>
      <c r="L690" s="57" t="str">
        <f t="shared" si="200"/>
        <v>0.00025-91.3033444022088i</v>
      </c>
      <c r="M690" s="57" t="str">
        <f t="shared" si="201"/>
        <v>0.0045-32.0093776179305i</v>
      </c>
      <c r="N690" s="57">
        <f t="shared" si="202"/>
        <v>89.72901728833223</v>
      </c>
      <c r="O690" s="57">
        <f t="shared" si="203"/>
        <v>73.257797154001167</v>
      </c>
      <c r="P690" s="374">
        <f t="shared" si="204"/>
        <v>73.257797154001167</v>
      </c>
      <c r="Q690" s="374">
        <f t="shared" si="205"/>
        <v>-90.27098271166777</v>
      </c>
      <c r="R690" s="12">
        <f t="shared" si="206"/>
        <v>89.72901728833223</v>
      </c>
      <c r="S690" s="57">
        <f t="shared" si="207"/>
        <v>1.1590058006311717E-2</v>
      </c>
      <c r="T690" s="12">
        <f t="shared" si="190"/>
        <v>73.257797154001167</v>
      </c>
    </row>
    <row r="691" spans="1:20">
      <c r="A691" s="57">
        <f t="shared" si="191"/>
        <v>73.099207606880441</v>
      </c>
      <c r="B691" s="12">
        <f t="shared" si="208"/>
        <v>11.634100226735701</v>
      </c>
      <c r="C691" s="57" t="str">
        <f t="shared" si="192"/>
        <v>-21.7624108624964-4583.92698796644i</v>
      </c>
      <c r="D691" s="57" t="str">
        <f t="shared" si="193"/>
        <v>3.47812499911067-1368.00394066284i</v>
      </c>
      <c r="E691" s="57" t="str">
        <f t="shared" si="194"/>
        <v>162.469102240815-0.0490249985207837i</v>
      </c>
      <c r="F691" s="57" t="str">
        <f t="shared" si="195"/>
        <v>2.90990990976661-12837.8743170237i</v>
      </c>
      <c r="G691" s="57" t="str">
        <f t="shared" si="196"/>
        <v>0.999999999950754-7.01752392991494E-06i</v>
      </c>
      <c r="H691" s="57" t="str">
        <f t="shared" si="197"/>
        <v>72.7277411278798+0.477636313756141i</v>
      </c>
      <c r="I691" s="57" t="str">
        <f t="shared" si="198"/>
        <v>17.8951822916647-2633.91692348373i</v>
      </c>
      <c r="K691" s="57" t="str">
        <f t="shared" si="199"/>
        <v>0.164991820979616-0.00115302093956529i</v>
      </c>
      <c r="L691" s="57" t="str">
        <f t="shared" si="200"/>
        <v>0.00025-90.9577051227427i</v>
      </c>
      <c r="M691" s="57" t="str">
        <f t="shared" si="201"/>
        <v>0.0045-31.8882024486258i</v>
      </c>
      <c r="N691" s="57">
        <f t="shared" si="202"/>
        <v>89.727987611965062</v>
      </c>
      <c r="O691" s="57">
        <f t="shared" si="203"/>
        <v>73.224851718297913</v>
      </c>
      <c r="P691" s="374">
        <f t="shared" si="204"/>
        <v>73.224851718297913</v>
      </c>
      <c r="Q691" s="374">
        <f t="shared" si="205"/>
        <v>-90.272012388034938</v>
      </c>
      <c r="R691" s="12">
        <f t="shared" si="206"/>
        <v>89.727987611965062</v>
      </c>
      <c r="S691" s="57">
        <f t="shared" si="207"/>
        <v>1.1634100226735701E-2</v>
      </c>
      <c r="T691" s="12">
        <f t="shared" si="190"/>
        <v>73.224851718297913</v>
      </c>
    </row>
    <row r="692" spans="1:20">
      <c r="A692" s="57">
        <f t="shared" si="191"/>
        <v>73.376984595786595</v>
      </c>
      <c r="B692" s="12">
        <f t="shared" si="208"/>
        <v>11.678309807597296</v>
      </c>
      <c r="C692" s="57" t="str">
        <f t="shared" si="192"/>
        <v>-21.7624015080053-4566.5727626493i</v>
      </c>
      <c r="D692" s="57" t="str">
        <f t="shared" si="193"/>
        <v>3.47812499910389-1362.82520530616i</v>
      </c>
      <c r="E692" s="57" t="str">
        <f t="shared" si="194"/>
        <v>162.469098930857-0.0492112671963074i</v>
      </c>
      <c r="F692" s="57" t="str">
        <f t="shared" si="195"/>
        <v>2.90990990976552-12789.2750719059i</v>
      </c>
      <c r="G692" s="57" t="str">
        <f t="shared" si="196"/>
        <v>0.999999999950379-7.04419052084597E-06i</v>
      </c>
      <c r="H692" s="57" t="str">
        <f t="shared" si="197"/>
        <v>72.7277446945036+0.479451340750018i</v>
      </c>
      <c r="I692" s="57" t="str">
        <f t="shared" si="198"/>
        <v>17.8951826459218-2623.94602792342i</v>
      </c>
      <c r="K692" s="57" t="str">
        <f t="shared" si="199"/>
        <v>0.164991758704114-0.00115740197566969i</v>
      </c>
      <c r="L692" s="57" t="str">
        <f t="shared" si="200"/>
        <v>0.00025-90.613374300401i</v>
      </c>
      <c r="M692" s="57" t="str">
        <f t="shared" si="201"/>
        <v>0.0045-31.7674860018189i</v>
      </c>
      <c r="N692" s="57">
        <f t="shared" si="202"/>
        <v>89.726954023490649</v>
      </c>
      <c r="O692" s="57">
        <f t="shared" si="203"/>
        <v>73.191906270345513</v>
      </c>
      <c r="P692" s="374">
        <f t="shared" si="204"/>
        <v>73.191906270345513</v>
      </c>
      <c r="Q692" s="374">
        <f t="shared" si="205"/>
        <v>-90.273045976509351</v>
      </c>
      <c r="R692" s="12">
        <f t="shared" si="206"/>
        <v>89.726954023490649</v>
      </c>
      <c r="S692" s="57">
        <f t="shared" si="207"/>
        <v>1.1678309807597296E-2</v>
      </c>
      <c r="T692" s="12">
        <f t="shared" si="190"/>
        <v>73.191906270345513</v>
      </c>
    </row>
    <row r="693" spans="1:20">
      <c r="A693" s="57">
        <f t="shared" si="191"/>
        <v>73.65581713725058</v>
      </c>
      <c r="B693" s="12">
        <f t="shared" si="208"/>
        <v>11.722687384866166</v>
      </c>
      <c r="C693" s="57" t="str">
        <f t="shared" si="192"/>
        <v>-21.762392082293-4549.28422901554i</v>
      </c>
      <c r="D693" s="57" t="str">
        <f t="shared" si="193"/>
        <v>3.47812499909707-1357.6660746476i</v>
      </c>
      <c r="E693" s="57" t="str">
        <f t="shared" si="194"/>
        <v>162.469095595698-0.0493982433916469i</v>
      </c>
      <c r="F693" s="57" t="str">
        <f t="shared" si="195"/>
        <v>2.90990990976442-12740.8598048037i</v>
      </c>
      <c r="G693" s="57" t="str">
        <f t="shared" si="196"/>
        <v>0.999999999950002-7.07095844482252E-06i</v>
      </c>
      <c r="H693" s="57" t="str">
        <f t="shared" si="197"/>
        <v>72.7277482882855+0.48127326494948i</v>
      </c>
      <c r="I693" s="57" t="str">
        <f t="shared" si="198"/>
        <v>17.8951830028764-2614.01287870766i</v>
      </c>
      <c r="K693" s="57" t="str">
        <f t="shared" si="199"/>
        <v>0.164991695954467-0.00116179965463688i</v>
      </c>
      <c r="L693" s="57" t="str">
        <f t="shared" si="200"/>
        <v>0.00025-90.2703469818697i</v>
      </c>
      <c r="M693" s="57" t="str">
        <f t="shared" si="201"/>
        <v>0.0045-31.6472265409632i</v>
      </c>
      <c r="N693" s="57">
        <f t="shared" si="202"/>
        <v>89.725916508050574</v>
      </c>
      <c r="O693" s="57">
        <f t="shared" si="203"/>
        <v>73.158960810050672</v>
      </c>
      <c r="P693" s="374">
        <f t="shared" si="204"/>
        <v>73.158960810050672</v>
      </c>
      <c r="Q693" s="374">
        <f t="shared" si="205"/>
        <v>-90.274083491949426</v>
      </c>
      <c r="R693" s="12">
        <f t="shared" si="206"/>
        <v>89.725916508050574</v>
      </c>
      <c r="S693" s="57">
        <f t="shared" si="207"/>
        <v>1.1722687384866166E-2</v>
      </c>
      <c r="T693" s="12">
        <f t="shared" si="190"/>
        <v>73.158960810050672</v>
      </c>
    </row>
    <row r="694" spans="1:20">
      <c r="A694" s="57">
        <f t="shared" si="191"/>
        <v>73.935709242372141</v>
      </c>
      <c r="B694" s="12">
        <f t="shared" si="208"/>
        <v>11.767233596928659</v>
      </c>
      <c r="C694" s="57" t="str">
        <f t="shared" si="192"/>
        <v>-21.7623825848169-4532.06113836379i</v>
      </c>
      <c r="D694" s="57" t="str">
        <f t="shared" si="193"/>
        <v>3.4781249990902-1352.52647447133i</v>
      </c>
      <c r="E694" s="57" t="str">
        <f t="shared" si="194"/>
        <v>162.469092235145-0.0495859297919267i</v>
      </c>
      <c r="F694" s="57" t="str">
        <f t="shared" si="195"/>
        <v>2.90990990976331-12692.6278192473i</v>
      </c>
      <c r="G694" s="57" t="str">
        <f t="shared" si="196"/>
        <v>0.999999999949621-7.09782808691015E-06i</v>
      </c>
      <c r="H694" s="57" t="str">
        <f t="shared" si="197"/>
        <v>72.7277519094322+0.483102112565083i</v>
      </c>
      <c r="I694" s="57" t="str">
        <f t="shared" si="198"/>
        <v>17.895183362549-2604.11733294477i</v>
      </c>
      <c r="K694" s="57" t="str">
        <f t="shared" si="199"/>
        <v>0.164991632727066-0.00116621403965167i</v>
      </c>
      <c r="L694" s="57" t="str">
        <f t="shared" si="200"/>
        <v>0.00025-89.9286182325858i</v>
      </c>
      <c r="M694" s="57" t="str">
        <f t="shared" si="201"/>
        <v>0.0045-31.5274223360862i</v>
      </c>
      <c r="N694" s="57">
        <f t="shared" si="202"/>
        <v>89.724875050730091</v>
      </c>
      <c r="O694" s="57">
        <f t="shared" si="203"/>
        <v>73.126015337319387</v>
      </c>
      <c r="P694" s="374">
        <f t="shared" si="204"/>
        <v>73.126015337319387</v>
      </c>
      <c r="Q694" s="374">
        <f t="shared" si="205"/>
        <v>-90.275124949269909</v>
      </c>
      <c r="R694" s="12">
        <f t="shared" si="206"/>
        <v>89.724875050730091</v>
      </c>
      <c r="S694" s="57">
        <f t="shared" si="207"/>
        <v>1.1767233596928658E-2</v>
      </c>
      <c r="T694" s="12">
        <f t="shared" si="190"/>
        <v>73.126015337319387</v>
      </c>
    </row>
    <row r="695" spans="1:20">
      <c r="A695" s="57">
        <f t="shared" si="191"/>
        <v>74.21666493749315</v>
      </c>
      <c r="B695" s="12">
        <f t="shared" si="208"/>
        <v>11.811949084596987</v>
      </c>
      <c r="C695" s="57" t="str">
        <f t="shared" si="192"/>
        <v>-21.7623730150316-4514.90324293411i</v>
      </c>
      <c r="D695" s="57" t="str">
        <f t="shared" si="193"/>
        <v>3.47812499908327-1347.40633084246i</v>
      </c>
      <c r="E695" s="57" t="str">
        <f t="shared" si="194"/>
        <v>162.469088849008-0.049774329092446i</v>
      </c>
      <c r="F695" s="57" t="str">
        <f t="shared" si="195"/>
        <v>2.90990990976219-12644.5784214032i</v>
      </c>
      <c r="G695" s="57" t="str">
        <f t="shared" si="196"/>
        <v>0.999999999949237-7.12479983363767E-06i</v>
      </c>
      <c r="H695" s="57" t="str">
        <f t="shared" si="197"/>
        <v>72.7277555581523+0.484937909907009i</v>
      </c>
      <c r="I695" s="57" t="str">
        <f t="shared" si="198"/>
        <v>17.8951837249603-2594.25924828397i</v>
      </c>
      <c r="K695" s="57" t="str">
        <f t="shared" si="199"/>
        <v>0.164991569018273-0.00117064519413834i</v>
      </c>
      <c r="L695" s="57" t="str">
        <f t="shared" si="200"/>
        <v>0.00025-89.5881831366664i</v>
      </c>
      <c r="M695" s="57" t="str">
        <f t="shared" si="201"/>
        <v>0.0045-31.4080716637638i</v>
      </c>
      <c r="N695" s="57">
        <f t="shared" si="202"/>
        <v>89.723829636557753</v>
      </c>
      <c r="O695" s="57">
        <f t="shared" si="203"/>
        <v>73.093069852056942</v>
      </c>
      <c r="P695" s="374">
        <f t="shared" si="204"/>
        <v>73.093069852056942</v>
      </c>
      <c r="Q695" s="374">
        <f t="shared" si="205"/>
        <v>-90.276170363442247</v>
      </c>
      <c r="R695" s="12">
        <f t="shared" si="206"/>
        <v>89.723829636557753</v>
      </c>
      <c r="S695" s="57">
        <f t="shared" si="207"/>
        <v>1.1811949084596988E-2</v>
      </c>
      <c r="T695" s="12">
        <f t="shared" si="190"/>
        <v>73.093069852056942</v>
      </c>
    </row>
    <row r="696" spans="1:20">
      <c r="A696" s="57">
        <f t="shared" si="191"/>
        <v>74.498688264255634</v>
      </c>
      <c r="B696" s="12">
        <f t="shared" si="208"/>
        <v>11.856834491118457</v>
      </c>
      <c r="C696" s="57" t="str">
        <f t="shared" si="192"/>
        <v>-21.7623633723857-4497.81029590447i</v>
      </c>
      <c r="D696" s="57" t="str">
        <f t="shared" si="193"/>
        <v>3.47812499907629-1342.30557010602i</v>
      </c>
      <c r="E696" s="57" t="str">
        <f t="shared" si="194"/>
        <v>162.46908543709-0.0499634439986918i</v>
      </c>
      <c r="F696" s="57" t="str">
        <f t="shared" si="195"/>
        <v>2.90990990976106-12596.7109200648i</v>
      </c>
      <c r="G696" s="57" t="str">
        <f t="shared" si="196"/>
        <v>0.999999999948851-7.15187407300273E-06i</v>
      </c>
      <c r="H696" s="57" t="str">
        <f t="shared" si="197"/>
        <v>72.7277592346555+0.486780683385417i</v>
      </c>
      <c r="I696" s="57" t="str">
        <f t="shared" si="198"/>
        <v>17.895184090131-2584.43848291342i</v>
      </c>
      <c r="K696" s="57" t="str">
        <f t="shared" si="199"/>
        <v>0.164991504824424-0.00117509318176146i</v>
      </c>
      <c r="L696" s="57" t="str">
        <f t="shared" si="200"/>
        <v>0.00025-89.2490367968391i</v>
      </c>
      <c r="M696" s="57" t="str">
        <f t="shared" si="201"/>
        <v>0.0045-31.2891728070968i</v>
      </c>
      <c r="N696" s="57">
        <f t="shared" si="202"/>
        <v>89.722780250505394</v>
      </c>
      <c r="O696" s="57">
        <f t="shared" si="203"/>
        <v>73.060124354168011</v>
      </c>
      <c r="P696" s="374">
        <f t="shared" si="204"/>
        <v>73.060124354168011</v>
      </c>
      <c r="Q696" s="374">
        <f t="shared" si="205"/>
        <v>-90.277219749494606</v>
      </c>
      <c r="R696" s="12">
        <f t="shared" si="206"/>
        <v>89.722780250505394</v>
      </c>
      <c r="S696" s="57">
        <f t="shared" si="207"/>
        <v>1.1856834491118457E-2</v>
      </c>
      <c r="T696" s="12">
        <f t="shared" si="190"/>
        <v>73.060124354168011</v>
      </c>
    </row>
    <row r="697" spans="1:20">
      <c r="A697" s="57">
        <f t="shared" si="191"/>
        <v>74.78178327965982</v>
      </c>
      <c r="B697" s="12">
        <f t="shared" si="208"/>
        <v>11.901890462184708</v>
      </c>
      <c r="C697" s="57" t="str">
        <f t="shared" si="192"/>
        <v>-21.7623536563256-4480.78205138711i</v>
      </c>
      <c r="D697" s="57" t="str">
        <f t="shared" si="193"/>
        <v>3.47812499906925-1337.22411888586i</v>
      </c>
      <c r="E697" s="57" t="str">
        <f t="shared" si="194"/>
        <v>162.469081999196-0.0501532772264083i</v>
      </c>
      <c r="F697" s="57" t="str">
        <f t="shared" si="195"/>
        <v>2.90990990975994-12549.0246266419i</v>
      </c>
      <c r="G697" s="57" t="str">
        <f t="shared" si="196"/>
        <v>0.999999999948461-7.17905119447734E-06i</v>
      </c>
      <c r="H697" s="57" t="str">
        <f t="shared" si="197"/>
        <v>72.7277629391535+0.488630459510849i</v>
      </c>
      <c r="I697" s="57" t="str">
        <f t="shared" si="198"/>
        <v>17.8951844580822-2574.6548955581i</v>
      </c>
      <c r="K697" s="57" t="str">
        <f t="shared" si="199"/>
        <v>0.164991440141826-0.00117955806642689i</v>
      </c>
      <c r="L697" s="57" t="str">
        <f t="shared" si="200"/>
        <v>0.00025-88.9111743343684i</v>
      </c>
      <c r="M697" s="57" t="str">
        <f t="shared" si="201"/>
        <v>0.0045-31.1707240556852i</v>
      </c>
      <c r="N697" s="57">
        <f t="shared" si="202"/>
        <v>89.721726877487797</v>
      </c>
      <c r="O697" s="57">
        <f t="shared" si="203"/>
        <v>73.027178843556499</v>
      </c>
      <c r="P697" s="374">
        <f t="shared" si="204"/>
        <v>73.027178843556499</v>
      </c>
      <c r="Q697" s="374">
        <f t="shared" si="205"/>
        <v>-90.278273122512203</v>
      </c>
      <c r="R697" s="12">
        <f t="shared" si="206"/>
        <v>89.721726877487797</v>
      </c>
      <c r="S697" s="57">
        <f t="shared" si="207"/>
        <v>1.1901890462184709E-2</v>
      </c>
      <c r="T697" s="12">
        <f t="shared" si="190"/>
        <v>73.027178843556499</v>
      </c>
    </row>
    <row r="698" spans="1:20">
      <c r="A698" s="57">
        <f t="shared" si="191"/>
        <v>75.065954056122521</v>
      </c>
      <c r="B698" s="12">
        <f t="shared" si="208"/>
        <v>11.94711764594101</v>
      </c>
      <c r="C698" s="57" t="str">
        <f t="shared" si="192"/>
        <v>-21.7623438662914-4463.81826442492i</v>
      </c>
      <c r="D698" s="57" t="str">
        <f t="shared" si="193"/>
        <v>3.47812499906217-1332.16190408358i</v>
      </c>
      <c r="E698" s="57" t="str">
        <f t="shared" si="194"/>
        <v>162.469078535126-0.0503438315016098i</v>
      </c>
      <c r="F698" s="57" t="str">
        <f t="shared" si="195"/>
        <v>2.90990990975879-12501.5188551515i</v>
      </c>
      <c r="G698" s="57" t="str">
        <f t="shared" si="196"/>
        <v>0.999999999948069-7.20633158901353E-06i</v>
      </c>
      <c r="H698" s="57" t="str">
        <f t="shared" si="197"/>
        <v>72.7277666718596+0.490487264894601i</v>
      </c>
      <c r="I698" s="57" t="str">
        <f t="shared" si="198"/>
        <v>17.8951848288357-2564.90834547788i</v>
      </c>
      <c r="K698" s="57" t="str">
        <f t="shared" si="199"/>
        <v>0.164991374966758-0.00118403991228262i</v>
      </c>
      <c r="L698" s="57" t="str">
        <f t="shared" si="200"/>
        <v>0.00025-88.5745908889901i</v>
      </c>
      <c r="M698" s="57" t="str">
        <f t="shared" si="201"/>
        <v>0.0045-31.0527237056039i</v>
      </c>
      <c r="N698" s="57">
        <f t="shared" si="202"/>
        <v>89.720669502362554</v>
      </c>
      <c r="O698" s="57">
        <f t="shared" si="203"/>
        <v>72.994233320125304</v>
      </c>
      <c r="P698" s="374">
        <f t="shared" si="204"/>
        <v>72.994233320125304</v>
      </c>
      <c r="Q698" s="374">
        <f t="shared" si="205"/>
        <v>-90.279330497637446</v>
      </c>
      <c r="R698" s="12">
        <f t="shared" si="206"/>
        <v>89.720669502362554</v>
      </c>
      <c r="S698" s="57">
        <f t="shared" si="207"/>
        <v>1.1947117645941009E-2</v>
      </c>
      <c r="T698" s="12">
        <f t="shared" si="190"/>
        <v>72.994233320125304</v>
      </c>
    </row>
    <row r="699" spans="1:20">
      <c r="A699" s="57">
        <f t="shared" si="191"/>
        <v>75.351204681535791</v>
      </c>
      <c r="B699" s="12">
        <f t="shared" si="208"/>
        <v>11.992516692995586</v>
      </c>
      <c r="C699" s="57" t="str">
        <f t="shared" si="192"/>
        <v>-21.7623340017208-4446.9186909883i</v>
      </c>
      <c r="D699" s="57" t="str">
        <f t="shared" si="193"/>
        <v>3.47812499905502-1327.11885287753i</v>
      </c>
      <c r="E699" s="57" t="str">
        <f t="shared" si="194"/>
        <v>162.469075044684-0.0505351095606355i</v>
      </c>
      <c r="F699" s="57" t="str">
        <f t="shared" si="195"/>
        <v>2.90990990975765-12454.1929222068i</v>
      </c>
      <c r="G699" s="57" t="str">
        <f t="shared" si="196"/>
        <v>0.999999999947673-7.23371564904892E-06i</v>
      </c>
      <c r="H699" s="57" t="str">
        <f t="shared" si="197"/>
        <v>72.727770432988+0.492351126249095i</v>
      </c>
      <c r="I699" s="57" t="str">
        <f t="shared" si="198"/>
        <v>17.895185202412-2555.19869246528i</v>
      </c>
      <c r="K699" s="57" t="str">
        <f t="shared" si="199"/>
        <v>0.164991309295472-0.00118853878371971i</v>
      </c>
      <c r="L699" s="57" t="str">
        <f t="shared" si="200"/>
        <v>0.00025-88.2392816188382i</v>
      </c>
      <c r="M699" s="57" t="str">
        <f t="shared" si="201"/>
        <v>0.0045-30.9351700593782i</v>
      </c>
      <c r="N699" s="57">
        <f t="shared" si="202"/>
        <v>89.719608109929752</v>
      </c>
      <c r="O699" s="57">
        <f t="shared" si="203"/>
        <v>72.961287783777152</v>
      </c>
      <c r="P699" s="374">
        <f t="shared" si="204"/>
        <v>72.961287783777152</v>
      </c>
      <c r="Q699" s="374">
        <f t="shared" si="205"/>
        <v>-90.280391890070248</v>
      </c>
      <c r="R699" s="12">
        <f t="shared" si="206"/>
        <v>89.719608109929752</v>
      </c>
      <c r="S699" s="57">
        <f t="shared" si="207"/>
        <v>1.1992516692995586E-2</v>
      </c>
      <c r="T699" s="12">
        <f t="shared" si="190"/>
        <v>72.961287783777152</v>
      </c>
    </row>
    <row r="700" spans="1:20">
      <c r="A700" s="57">
        <f t="shared" si="191"/>
        <v>75.637539259325635</v>
      </c>
      <c r="B700" s="12">
        <f t="shared" si="208"/>
        <v>12.038088256428971</v>
      </c>
      <c r="C700" s="57" t="str">
        <f t="shared" si="192"/>
        <v>-21.7623240620456-4430.08308797109i</v>
      </c>
      <c r="D700" s="57" t="str">
        <f t="shared" si="193"/>
        <v>3.47812499904783-1322.09489272172i</v>
      </c>
      <c r="E700" s="57" t="str">
        <f t="shared" si="194"/>
        <v>162.469071527667-0.050727114150155i</v>
      </c>
      <c r="F700" s="57" t="str">
        <f t="shared" si="195"/>
        <v>2.90990990975649-12407.0461470085i</v>
      </c>
      <c r="G700" s="57" t="str">
        <f t="shared" si="196"/>
        <v>0.999999999947275-7.26120376851241E-06i</v>
      </c>
      <c r="H700" s="57" t="str">
        <f t="shared" si="197"/>
        <v>72.7277742227559+0.494222070388288i</v>
      </c>
      <c r="I700" s="57" t="str">
        <f t="shared" si="198"/>
        <v>17.895185578833-2545.52579684375i</v>
      </c>
      <c r="K700" s="57" t="str">
        <f t="shared" si="199"/>
        <v>0.164991243124189-0.00119305474537321i</v>
      </c>
      <c r="L700" s="57" t="str">
        <f t="shared" si="200"/>
        <v>0.00025-87.9052417003767i</v>
      </c>
      <c r="M700" s="57" t="str">
        <f t="shared" si="201"/>
        <v>0.0045-30.8180614259596i</v>
      </c>
      <c r="N700" s="57">
        <f t="shared" si="202"/>
        <v>89.718542684931862</v>
      </c>
      <c r="O700" s="57">
        <f t="shared" si="203"/>
        <v>72.928342234413435</v>
      </c>
      <c r="P700" s="374">
        <f t="shared" si="204"/>
        <v>72.928342234413435</v>
      </c>
      <c r="Q700" s="374">
        <f t="shared" si="205"/>
        <v>-90.281457315068138</v>
      </c>
      <c r="R700" s="12">
        <f t="shared" si="206"/>
        <v>89.718542684931862</v>
      </c>
      <c r="S700" s="57">
        <f t="shared" si="207"/>
        <v>1.2038088256428971E-2</v>
      </c>
      <c r="T700" s="12">
        <f t="shared" si="190"/>
        <v>72.928342234413435</v>
      </c>
    </row>
    <row r="701" spans="1:20">
      <c r="A701" s="57">
        <f t="shared" si="191"/>
        <v>75.924961908511079</v>
      </c>
      <c r="B701" s="12">
        <f t="shared" si="208"/>
        <v>12.083832991803401</v>
      </c>
      <c r="C701" s="57" t="str">
        <f t="shared" si="192"/>
        <v>-21.7623140466945-4413.3112131876i</v>
      </c>
      <c r="D701" s="57" t="str">
        <f t="shared" si="193"/>
        <v>3.47812499904058-1317.08995134481i</v>
      </c>
      <c r="E701" s="57" t="str">
        <f t="shared" si="194"/>
        <v>162.469067983873-0.0509198480272704i</v>
      </c>
      <c r="F701" s="57" t="str">
        <f t="shared" si="195"/>
        <v>2.90990990975531-12360.0778513343i</v>
      </c>
      <c r="G701" s="57" t="str">
        <f t="shared" si="196"/>
        <v>0.999999999946873-7.28879634282983E-06i</v>
      </c>
      <c r="H701" s="57" t="str">
        <f t="shared" si="197"/>
        <v>72.7277780413807+0.496100124228027i</v>
      </c>
      <c r="I701" s="57" t="str">
        <f t="shared" si="198"/>
        <v>17.8951859581199-2535.88951946539i</v>
      </c>
      <c r="K701" s="57" t="str">
        <f t="shared" si="199"/>
        <v>0.164991176449104-0.00119758786212306i</v>
      </c>
      <c r="L701" s="57" t="str">
        <f t="shared" si="200"/>
        <v>0.00025-87.572466328329i</v>
      </c>
      <c r="M701" s="57" t="str">
        <f t="shared" si="201"/>
        <v>0.0045-30.701396120701i</v>
      </c>
      <c r="N701" s="57">
        <f t="shared" si="202"/>
        <v>89.717473212053406</v>
      </c>
      <c r="O701" s="57">
        <f t="shared" si="203"/>
        <v>72.895396671935245</v>
      </c>
      <c r="P701" s="374">
        <f t="shared" si="204"/>
        <v>72.895396671935245</v>
      </c>
      <c r="Q701" s="374">
        <f t="shared" si="205"/>
        <v>-90.282526787946594</v>
      </c>
      <c r="R701" s="12">
        <f t="shared" si="206"/>
        <v>89.717473212053406</v>
      </c>
      <c r="S701" s="57">
        <f t="shared" si="207"/>
        <v>1.2083832991803401E-2</v>
      </c>
      <c r="T701" s="12">
        <f t="shared" si="190"/>
        <v>72.895396671935245</v>
      </c>
    </row>
    <row r="702" spans="1:20">
      <c r="A702" s="57">
        <f t="shared" si="191"/>
        <v>76.21347676376341</v>
      </c>
      <c r="B702" s="12">
        <f t="shared" si="208"/>
        <v>12.129751557172254</v>
      </c>
      <c r="C702" s="57" t="str">
        <f t="shared" si="192"/>
        <v>-21.7623039550915-4396.60282536871i</v>
      </c>
      <c r="D702" s="57" t="str">
        <f t="shared" si="193"/>
        <v>3.47812499903327-1312.10395674902i</v>
      </c>
      <c r="E702" s="57" t="str">
        <f t="shared" si="194"/>
        <v>162.469064413099-0.051113313959504i</v>
      </c>
      <c r="F702" s="57" t="str">
        <f t="shared" si="195"/>
        <v>2.90990990975414-12313.2873595296i</v>
      </c>
      <c r="G702" s="57" t="str">
        <f t="shared" si="196"/>
        <v>0.999999999946469-7.31649376892963E-06i</v>
      </c>
      <c r="H702" s="57" t="str">
        <f t="shared" si="197"/>
        <v>72.7277818890828+0.497985314786482i</v>
      </c>
      <c r="I702" s="57" t="str">
        <f t="shared" si="198"/>
        <v>17.8951863402952-2526.28972170914i</v>
      </c>
      <c r="K702" s="57" t="str">
        <f t="shared" si="199"/>
        <v>0.16499110926638-0.00120213819909504i</v>
      </c>
      <c r="L702" s="57" t="str">
        <f t="shared" si="200"/>
        <v>0.00025-87.2409507156101i</v>
      </c>
      <c r="M702" s="57" t="str">
        <f t="shared" si="201"/>
        <v>0.0045-30.5851724653327i</v>
      </c>
      <c r="N702" s="57">
        <f t="shared" si="202"/>
        <v>89.716399675920883</v>
      </c>
      <c r="O702" s="57">
        <f t="shared" si="203"/>
        <v>72.86245109624258</v>
      </c>
      <c r="P702" s="374">
        <f t="shared" si="204"/>
        <v>72.86245109624258</v>
      </c>
      <c r="Q702" s="374">
        <f t="shared" si="205"/>
        <v>-90.283600324079117</v>
      </c>
      <c r="R702" s="12">
        <f t="shared" si="206"/>
        <v>89.716399675920883</v>
      </c>
      <c r="S702" s="57">
        <f t="shared" si="207"/>
        <v>1.2129751557172254E-2</v>
      </c>
      <c r="T702" s="12">
        <f t="shared" si="190"/>
        <v>72.86245109624258</v>
      </c>
    </row>
    <row r="703" spans="1:20">
      <c r="A703" s="57">
        <f t="shared" si="191"/>
        <v>76.503087975465718</v>
      </c>
      <c r="B703" s="12">
        <f t="shared" si="208"/>
        <v>12.175844613089509</v>
      </c>
      <c r="C703" s="57" t="str">
        <f t="shared" si="192"/>
        <v>-21.7622937866555-4379.95768415872i</v>
      </c>
      <c r="D703" s="57" t="str">
        <f t="shared" si="193"/>
        <v>3.47812499902591-1307.13683720916i</v>
      </c>
      <c r="E703" s="57" t="str">
        <f t="shared" si="194"/>
        <v>162.469060815138-0.0513075147248222i</v>
      </c>
      <c r="F703" s="57" t="str">
        <f t="shared" si="195"/>
        <v>2.90990990975295-12266.6739984974i</v>
      </c>
      <c r="G703" s="57" t="str">
        <f t="shared" si="196"/>
        <v>0.999999999946061-7.34429644524857E-06i</v>
      </c>
      <c r="H703" s="57" t="str">
        <f t="shared" si="197"/>
        <v>72.727785766083+0.49987766918448i</v>
      </c>
      <c r="I703" s="57" t="str">
        <f t="shared" si="198"/>
        <v>17.8951867253804-2516.72626547868i</v>
      </c>
      <c r="K703" s="57" t="str">
        <f t="shared" si="199"/>
        <v>0.164991041572154-0.00120670582166167i</v>
      </c>
      <c r="L703" s="57" t="str">
        <f t="shared" si="200"/>
        <v>0.00025-86.9106900932559i</v>
      </c>
      <c r="M703" s="57" t="str">
        <f t="shared" si="201"/>
        <v>0.0045-30.4693887879385i</v>
      </c>
      <c r="N703" s="57">
        <f t="shared" si="202"/>
        <v>89.715322061102398</v>
      </c>
      <c r="O703" s="57">
        <f t="shared" si="203"/>
        <v>72.829505507234927</v>
      </c>
      <c r="P703" s="374">
        <f t="shared" si="204"/>
        <v>72.829505507234927</v>
      </c>
      <c r="Q703" s="374">
        <f t="shared" si="205"/>
        <v>-90.284677938897602</v>
      </c>
      <c r="R703" s="12">
        <f t="shared" si="206"/>
        <v>89.715322061102398</v>
      </c>
      <c r="S703" s="57">
        <f t="shared" si="207"/>
        <v>1.217584461308951E-2</v>
      </c>
      <c r="T703" s="12">
        <f t="shared" si="190"/>
        <v>72.829505507234927</v>
      </c>
    </row>
    <row r="704" spans="1:20">
      <c r="A704" s="57">
        <f t="shared" si="191"/>
        <v>76.793799709772486</v>
      </c>
      <c r="B704" s="12">
        <f t="shared" si="208"/>
        <v>12.22211282261925</v>
      </c>
      <c r="C704" s="57" t="str">
        <f t="shared" si="192"/>
        <v>-21.7622835408029-4363.37555011172i</v>
      </c>
      <c r="D704" s="57" t="str">
        <f t="shared" si="193"/>
        <v>3.4781249990185-1302.18852127154i</v>
      </c>
      <c r="E704" s="57" t="str">
        <f t="shared" si="194"/>
        <v>162.469057189786-0.0515024531117589i</v>
      </c>
      <c r="F704" s="57" t="str">
        <f t="shared" si="195"/>
        <v>2.90990990975176-12220.2370976889i</v>
      </c>
      <c r="G704" s="57" t="str">
        <f t="shared" si="196"/>
        <v>0.999999999945651-7.37220477173748E-06i</v>
      </c>
      <c r="H704" s="57" t="str">
        <f t="shared" si="197"/>
        <v>72.7277896726049+0.501777214645937i</v>
      </c>
      <c r="I704" s="57" t="str">
        <f t="shared" si="198"/>
        <v>17.895187113398-2507.19901320048i</v>
      </c>
      <c r="K704" s="57" t="str">
        <f t="shared" si="199"/>
        <v>0.164990973362531-0.00121129079544316i</v>
      </c>
      <c r="L704" s="57" t="str">
        <f t="shared" si="200"/>
        <v>0.00025-86.5816797103561i</v>
      </c>
      <c r="M704" s="57" t="str">
        <f t="shared" si="201"/>
        <v>0.0045-30.3540434229314i</v>
      </c>
      <c r="N704" s="57">
        <f t="shared" si="202"/>
        <v>89.714240352107566</v>
      </c>
      <c r="O704" s="57">
        <f t="shared" si="203"/>
        <v>72.796559904810977</v>
      </c>
      <c r="P704" s="374">
        <f t="shared" si="204"/>
        <v>72.796559904810977</v>
      </c>
      <c r="Q704" s="374">
        <f t="shared" si="205"/>
        <v>-90.285759647892434</v>
      </c>
      <c r="R704" s="12">
        <f t="shared" si="206"/>
        <v>89.714240352107566</v>
      </c>
      <c r="S704" s="57">
        <f t="shared" si="207"/>
        <v>1.2222112822619251E-2</v>
      </c>
      <c r="T704" s="12">
        <f t="shared" si="190"/>
        <v>72.796559904810977</v>
      </c>
    </row>
    <row r="705" spans="1:20">
      <c r="A705" s="57">
        <f t="shared" si="191"/>
        <v>77.085616148669629</v>
      </c>
      <c r="B705" s="12">
        <f t="shared" si="208"/>
        <v>12.268556851345204</v>
      </c>
      <c r="C705" s="57" t="str">
        <f t="shared" si="192"/>
        <v>-21.7622732169427-4346.85618468808i</v>
      </c>
      <c r="D705" s="57" t="str">
        <f t="shared" si="193"/>
        <v>3.47812499901102-1297.25893775297i</v>
      </c>
      <c r="E705" s="57" t="str">
        <f t="shared" si="194"/>
        <v>162.469053536831-0.0516981319193505i</v>
      </c>
      <c r="F705" s="57" t="str">
        <f t="shared" si="195"/>
        <v>2.90990990975056-12173.9759890937i</v>
      </c>
      <c r="G705" s="57" t="str">
        <f t="shared" si="196"/>
        <v>0.999999999945237-7.40021914986702E-06i</v>
      </c>
      <c r="H705" s="57" t="str">
        <f t="shared" si="197"/>
        <v>72.7277936088729+0.503683978498219i</v>
      </c>
      <c r="I705" s="57" t="str">
        <f t="shared" si="198"/>
        <v>17.8951875043698-2497.70782782183i</v>
      </c>
      <c r="K705" s="57" t="str">
        <f t="shared" si="199"/>
        <v>0.164990904633588-0.00121589318630831i</v>
      </c>
      <c r="L705" s="57" t="str">
        <f t="shared" si="200"/>
        <v>0.00025-86.2539148339871i</v>
      </c>
      <c r="M705" s="57" t="str">
        <f t="shared" si="201"/>
        <v>0.0045-30.2391347110295i</v>
      </c>
      <c r="N705" s="57">
        <f t="shared" si="202"/>
        <v>89.713154533387183</v>
      </c>
      <c r="O705" s="57">
        <f t="shared" si="203"/>
        <v>72.763614288868411</v>
      </c>
      <c r="P705" s="374">
        <f t="shared" si="204"/>
        <v>72.763614288868411</v>
      </c>
      <c r="Q705" s="374">
        <f t="shared" si="205"/>
        <v>-90.286845466612817</v>
      </c>
      <c r="R705" s="12">
        <f t="shared" si="206"/>
        <v>89.713154533387183</v>
      </c>
      <c r="S705" s="57">
        <f t="shared" si="207"/>
        <v>1.2268556851345204E-2</v>
      </c>
      <c r="T705" s="12">
        <f t="shared" si="190"/>
        <v>72.763614288868411</v>
      </c>
    </row>
    <row r="706" spans="1:20">
      <c r="A706" s="57">
        <f t="shared" si="191"/>
        <v>77.378541490034578</v>
      </c>
      <c r="B706" s="12">
        <f t="shared" si="208"/>
        <v>12.315177367380317</v>
      </c>
      <c r="C706" s="57" t="str">
        <f t="shared" si="192"/>
        <v>-21.7622628144827-4330.39935025127i</v>
      </c>
      <c r="D706" s="57" t="str">
        <f t="shared" si="193"/>
        <v>3.47812499900349-1292.34801573975i</v>
      </c>
      <c r="E706" s="57" t="str">
        <f t="shared" si="194"/>
        <v>162.469049856065-0.0518945539572646i</v>
      </c>
      <c r="F706" s="57" t="str">
        <f t="shared" si="195"/>
        <v>2.90990990974934-12127.8900072302i</v>
      </c>
      <c r="G706" s="57" t="str">
        <f t="shared" si="196"/>
        <v>0.99999999994482-7.42833998263342E-06i</v>
      </c>
      <c r="H706" s="57" t="str">
        <f t="shared" si="197"/>
        <v>72.7277975751139+0.505597988172582i</v>
      </c>
      <c r="I706" s="57" t="str">
        <f t="shared" si="198"/>
        <v>17.8951878983192-2488.25257280883i</v>
      </c>
      <c r="K706" s="57" t="str">
        <f t="shared" si="199"/>
        <v>0.164990835381371-0.0012205130603755i</v>
      </c>
      <c r="L706" s="57" t="str">
        <f t="shared" si="200"/>
        <v>0.00025-85.9273907491403i</v>
      </c>
      <c r="M706" s="57" t="str">
        <f t="shared" si="201"/>
        <v>0.0045-30.1246609992324i</v>
      </c>
      <c r="N706" s="57">
        <f t="shared" si="202"/>
        <v>89.712064589333096</v>
      </c>
      <c r="O706" s="57">
        <f t="shared" si="203"/>
        <v>72.730668659304456</v>
      </c>
      <c r="P706" s="374">
        <f t="shared" si="204"/>
        <v>72.730668659304456</v>
      </c>
      <c r="Q706" s="374">
        <f t="shared" si="205"/>
        <v>-90.287935410666904</v>
      </c>
      <c r="R706" s="12">
        <f t="shared" si="206"/>
        <v>89.712064589333096</v>
      </c>
      <c r="S706" s="57">
        <f t="shared" si="207"/>
        <v>1.2315177367380317E-2</v>
      </c>
      <c r="T706" s="12">
        <f t="shared" si="190"/>
        <v>72.730668659304456</v>
      </c>
    </row>
    <row r="707" spans="1:20">
      <c r="A707" s="57">
        <f t="shared" si="191"/>
        <v>77.672579947696718</v>
      </c>
      <c r="B707" s="12">
        <f t="shared" si="208"/>
        <v>12.361975041376363</v>
      </c>
      <c r="C707" s="57" t="str">
        <f t="shared" si="192"/>
        <v>-21.7622523328233-4314.00481006422i</v>
      </c>
      <c r="D707" s="57" t="str">
        <f t="shared" si="193"/>
        <v>3.47812499899591-1287.4556845866i</v>
      </c>
      <c r="E707" s="57" t="str">
        <f t="shared" si="194"/>
        <v>162.469046147277-0.0520917220457635i</v>
      </c>
      <c r="F707" s="57" t="str">
        <f t="shared" si="195"/>
        <v>2.90990990974812-12081.9784891361i</v>
      </c>
      <c r="G707" s="57" t="str">
        <f t="shared" si="196"/>
        <v>0.9999999999444-0.0000074565676745643i</v>
      </c>
      <c r="H707" s="57" t="str">
        <f t="shared" si="197"/>
        <v>72.7278015715554+0.507519271204493i</v>
      </c>
      <c r="I707" s="57" t="str">
        <f t="shared" si="198"/>
        <v>17.8951882952678-2478.83311214446i</v>
      </c>
      <c r="K707" s="57" t="str">
        <f t="shared" si="199"/>
        <v>0.164990765601898-0.00122515048401357i</v>
      </c>
      <c r="L707" s="57" t="str">
        <f t="shared" si="200"/>
        <v>0.00025-85.6021027586573i</v>
      </c>
      <c r="M707" s="57" t="str">
        <f t="shared" si="201"/>
        <v>0.0045-30.0106206407974i</v>
      </c>
      <c r="N707" s="57">
        <f t="shared" si="202"/>
        <v>89.710970504277967</v>
      </c>
      <c r="O707" s="57">
        <f t="shared" si="203"/>
        <v>72.697723016015431</v>
      </c>
      <c r="P707" s="374">
        <f t="shared" si="204"/>
        <v>72.697723016015431</v>
      </c>
      <c r="Q707" s="374">
        <f t="shared" si="205"/>
        <v>-90.289029495722033</v>
      </c>
      <c r="R707" s="12">
        <f t="shared" si="206"/>
        <v>89.710970504277967</v>
      </c>
      <c r="S707" s="57">
        <f t="shared" si="207"/>
        <v>1.2361975041376363E-2</v>
      </c>
      <c r="T707" s="12">
        <f t="shared" si="190"/>
        <v>72.697723016015431</v>
      </c>
    </row>
    <row r="708" spans="1:20">
      <c r="A708" s="57">
        <f t="shared" si="191"/>
        <v>77.967735751497983</v>
      </c>
      <c r="B708" s="12">
        <f t="shared" si="208"/>
        <v>12.408950546533594</v>
      </c>
      <c r="C708" s="57" t="str">
        <f t="shared" si="192"/>
        <v>-21.762241771362-4297.67232828589i</v>
      </c>
      <c r="D708" s="57" t="str">
        <f t="shared" si="193"/>
        <v>3.47812499898826-1282.58187391571i</v>
      </c>
      <c r="E708" s="57" t="str">
        <f t="shared" si="194"/>
        <v>162.46904241025-0.0522896390158114i</v>
      </c>
      <c r="F708" s="57" t="str">
        <f t="shared" si="195"/>
        <v>2.90990990974689-12036.2407743587i</v>
      </c>
      <c r="G708" s="57" t="str">
        <f t="shared" si="196"/>
        <v>0.999999999943976-7.48490263172448E-06i</v>
      </c>
      <c r="H708" s="57" t="str">
        <f t="shared" si="197"/>
        <v>72.7278055984283+0.509447855234109i</v>
      </c>
      <c r="I708" s="57" t="str">
        <f t="shared" si="198"/>
        <v>17.8951886952391-2469.44931032662i</v>
      </c>
      <c r="K708" s="57" t="str">
        <f t="shared" si="199"/>
        <v>0.164990695291153-0.0012298055238428i</v>
      </c>
      <c r="L708" s="57" t="str">
        <f t="shared" si="200"/>
        <v>0.00025-85.2780461831613i</v>
      </c>
      <c r="M708" s="57" t="str">
        <f t="shared" si="201"/>
        <v>0.0045-29.8970119952156i</v>
      </c>
      <c r="N708" s="57">
        <f t="shared" si="202"/>
        <v>89.709872262494954</v>
      </c>
      <c r="O708" s="57">
        <f t="shared" si="203"/>
        <v>72.664777358896629</v>
      </c>
      <c r="P708" s="374">
        <f t="shared" si="204"/>
        <v>72.664777358896629</v>
      </c>
      <c r="Q708" s="374">
        <f t="shared" si="205"/>
        <v>-90.290127737505046</v>
      </c>
      <c r="R708" s="12">
        <f t="shared" si="206"/>
        <v>89.709872262494954</v>
      </c>
      <c r="S708" s="57">
        <f t="shared" si="207"/>
        <v>1.2408950546533595E-2</v>
      </c>
      <c r="T708" s="12">
        <f t="shared" si="190"/>
        <v>72.664777358896629</v>
      </c>
    </row>
    <row r="709" spans="1:20">
      <c r="A709" s="57">
        <f t="shared" si="191"/>
        <v>78.264013147353666</v>
      </c>
      <c r="B709" s="12">
        <f t="shared" si="208"/>
        <v>12.456104558610422</v>
      </c>
      <c r="C709" s="57" t="str">
        <f t="shared" si="192"/>
        <v>-21.7622311294915-4281.4016699681i</v>
      </c>
      <c r="D709" s="57" t="str">
        <f t="shared" si="193"/>
        <v>3.47812499898055-1277.72651361566i</v>
      </c>
      <c r="E709" s="57" t="str">
        <f t="shared" si="194"/>
        <v>162.469038644773-0.0524883077090628i</v>
      </c>
      <c r="F709" s="57" t="str">
        <f t="shared" si="195"/>
        <v>2.90990990974564-11990.6762049458i</v>
      </c>
      <c r="G709" s="57" t="str">
        <f t="shared" si="196"/>
        <v>0.99999999994355-7.51334526172182E-06i</v>
      </c>
      <c r="H709" s="57" t="str">
        <f t="shared" si="197"/>
        <v>72.7278096559641+0.51138376800662i</v>
      </c>
      <c r="I709" s="57" t="str">
        <f t="shared" si="198"/>
        <v>17.8951890982562-2460.10103236619i</v>
      </c>
      <c r="K709" s="57" t="str">
        <f t="shared" si="199"/>
        <v>0.164990624445092-0.00123447824673587i</v>
      </c>
      <c r="L709" s="57" t="str">
        <f t="shared" si="200"/>
        <v>0.00025-84.9552163609895i</v>
      </c>
      <c r="M709" s="57" t="str">
        <f t="shared" si="201"/>
        <v>0.0045-29.7838334281884i</v>
      </c>
      <c r="N709" s="57">
        <f t="shared" si="202"/>
        <v>89.708769848197605</v>
      </c>
      <c r="O709" s="57">
        <f t="shared" si="203"/>
        <v>72.631831687842876</v>
      </c>
      <c r="P709" s="374">
        <f t="shared" si="204"/>
        <v>72.631831687842876</v>
      </c>
      <c r="Q709" s="374">
        <f t="shared" si="205"/>
        <v>-90.291230151802395</v>
      </c>
      <c r="R709" s="12">
        <f t="shared" si="206"/>
        <v>89.708769848197605</v>
      </c>
      <c r="S709" s="57">
        <f t="shared" si="207"/>
        <v>1.2456104558610421E-2</v>
      </c>
      <c r="T709" s="12">
        <f t="shared" si="190"/>
        <v>72.631831687842876</v>
      </c>
    </row>
    <row r="710" spans="1:20">
      <c r="A710" s="57">
        <f t="shared" si="191"/>
        <v>78.561416397313607</v>
      </c>
      <c r="B710" s="12">
        <f t="shared" si="208"/>
        <v>12.503437755933142</v>
      </c>
      <c r="C710" s="57" t="str">
        <f t="shared" si="192"/>
        <v>-21.7622204065995-4265.19260105207i</v>
      </c>
      <c r="D710" s="57" t="str">
        <f t="shared" si="193"/>
        <v>3.47812499897279-1272.88953384048i</v>
      </c>
      <c r="E710" s="57" t="str">
        <f t="shared" si="194"/>
        <v>162.469034850628-0.0526877309779397i</v>
      </c>
      <c r="F710" s="57" t="str">
        <f t="shared" si="195"/>
        <v>2.9099099097444-11945.2841254356i</v>
      </c>
      <c r="G710" s="57" t="str">
        <f t="shared" si="196"/>
        <v>0.99999999994312-7.54189597371312E-06i</v>
      </c>
      <c r="H710" s="57" t="str">
        <f t="shared" si="197"/>
        <v>72.7278137443954+0.51332703737265i</v>
      </c>
      <c r="I710" s="57" t="str">
        <f t="shared" si="198"/>
        <v>17.8951895043417-2450.78814378501i</v>
      </c>
      <c r="K710" s="57" t="str">
        <f t="shared" si="199"/>
        <v>0.164990553059642-0.00123916871981875i</v>
      </c>
      <c r="L710" s="57" t="str">
        <f t="shared" si="200"/>
        <v>0.00025-84.6336086481265i</v>
      </c>
      <c r="M710" s="57" t="str">
        <f t="shared" si="201"/>
        <v>0.0045-29.6710833116044i</v>
      </c>
      <c r="N710" s="57">
        <f t="shared" si="202"/>
        <v>89.707663245539564</v>
      </c>
      <c r="O710" s="57">
        <f t="shared" si="203"/>
        <v>72.59888600274823</v>
      </c>
      <c r="P710" s="374">
        <f t="shared" si="204"/>
        <v>72.59888600274823</v>
      </c>
      <c r="Q710" s="374">
        <f t="shared" si="205"/>
        <v>-90.292336754460436</v>
      </c>
      <c r="R710" s="12">
        <f t="shared" si="206"/>
        <v>89.707663245539564</v>
      </c>
      <c r="S710" s="57">
        <f t="shared" si="207"/>
        <v>1.2503437755933142E-2</v>
      </c>
      <c r="T710" s="12">
        <f t="shared" si="190"/>
        <v>72.59888600274823</v>
      </c>
    </row>
    <row r="711" spans="1:20">
      <c r="A711" s="57">
        <f t="shared" si="191"/>
        <v>78.859949779623406</v>
      </c>
      <c r="B711" s="12">
        <f t="shared" si="208"/>
        <v>12.550950819405688</v>
      </c>
      <c r="C711" s="57" t="str">
        <f t="shared" si="192"/>
        <v>-21.7622096020693-4249.04488836482i</v>
      </c>
      <c r="D711" s="57" t="str">
        <f t="shared" si="193"/>
        <v>3.47812499896497-1268.07086500858i</v>
      </c>
      <c r="E711" s="57" t="str">
        <f t="shared" si="194"/>
        <v>162.469031027597-0.0528879116856416i</v>
      </c>
      <c r="F711" s="57" t="str">
        <f t="shared" si="195"/>
        <v>2.90990990974313-11900.0638828479i</v>
      </c>
      <c r="G711" s="57" t="str">
        <f t="shared" si="196"/>
        <v>0.999999999942687-7.57055517840996E-06i</v>
      </c>
      <c r="H711" s="57" t="str">
        <f t="shared" si="197"/>
        <v>72.7278178639586+0.515277691288701i</v>
      </c>
      <c r="I711" s="57" t="str">
        <f t="shared" si="198"/>
        <v>17.8951899135197-2441.5105106141i</v>
      </c>
      <c r="K711" s="57" t="str">
        <f t="shared" si="199"/>
        <v>0.164990481130694-0.00124387701047172i</v>
      </c>
      <c r="L711" s="57" t="str">
        <f t="shared" si="200"/>
        <v>0.00025-84.3132184181375i</v>
      </c>
      <c r="M711" s="57" t="str">
        <f t="shared" si="201"/>
        <v>0.0045-29.558760023515i</v>
      </c>
      <c r="N711" s="57">
        <f t="shared" si="202"/>
        <v>89.706552438614338</v>
      </c>
      <c r="O711" s="57">
        <f t="shared" si="203"/>
        <v>72.565940303505613</v>
      </c>
      <c r="P711" s="374">
        <f t="shared" si="204"/>
        <v>72.565940303505613</v>
      </c>
      <c r="Q711" s="374">
        <f t="shared" si="205"/>
        <v>-90.293447561385662</v>
      </c>
      <c r="R711" s="12">
        <f t="shared" si="206"/>
        <v>89.706552438614338</v>
      </c>
      <c r="S711" s="57">
        <f t="shared" si="207"/>
        <v>1.2550950819405689E-2</v>
      </c>
      <c r="T711" s="12">
        <f t="shared" si="190"/>
        <v>72.565940303505613</v>
      </c>
    </row>
    <row r="712" spans="1:20">
      <c r="A712" s="57">
        <f t="shared" si="191"/>
        <v>79.159617588785977</v>
      </c>
      <c r="B712" s="12">
        <f t="shared" si="208"/>
        <v>12.59864443251943</v>
      </c>
      <c r="C712" s="57" t="str">
        <f t="shared" si="192"/>
        <v>-21.7621987152794-4232.95829961609i</v>
      </c>
      <c r="D712" s="57" t="str">
        <f t="shared" si="193"/>
        <v>3.47812499895709-1263.2704378018i</v>
      </c>
      <c r="E712" s="57" t="str">
        <f t="shared" si="194"/>
        <v>162.469027175458-0.0530888527062079i</v>
      </c>
      <c r="F712" s="57" t="str">
        <f t="shared" si="195"/>
        <v>2.90990990974186-11855.0148266743i</v>
      </c>
      <c r="G712" s="57" t="str">
        <f t="shared" si="196"/>
        <v>0.99999999994225-7.59932328808459E-06i</v>
      </c>
      <c r="H712" s="57" t="str">
        <f t="shared" si="197"/>
        <v>72.7278220148902+0.517235757817501i</v>
      </c>
      <c r="I712" s="57" t="str">
        <f t="shared" si="198"/>
        <v>17.8951903258132-2432.26799939156i</v>
      </c>
      <c r="K712" s="57" t="str">
        <f t="shared" si="199"/>
        <v>0.164990408654112-0.0012486031863303i</v>
      </c>
      <c r="L712" s="57" t="str">
        <f t="shared" si="200"/>
        <v>0.00025-83.9940410621019i</v>
      </c>
      <c r="M712" s="57" t="str">
        <f t="shared" si="201"/>
        <v>0.0045-29.4468619481121i</v>
      </c>
      <c r="N712" s="57">
        <f t="shared" si="202"/>
        <v>89.705437411455208</v>
      </c>
      <c r="O712" s="57">
        <f t="shared" si="203"/>
        <v>72.532994590007306</v>
      </c>
      <c r="P712" s="374">
        <f t="shared" si="204"/>
        <v>72.532994590007306</v>
      </c>
      <c r="Q712" s="374">
        <f t="shared" si="205"/>
        <v>-90.294562588544792</v>
      </c>
      <c r="R712" s="12">
        <f t="shared" si="206"/>
        <v>89.705437411455208</v>
      </c>
      <c r="S712" s="57">
        <f t="shared" si="207"/>
        <v>1.2598644432519431E-2</v>
      </c>
      <c r="T712" s="12">
        <f t="shared" si="190"/>
        <v>72.532994590007306</v>
      </c>
    </row>
    <row r="713" spans="1:20">
      <c r="A713" s="57">
        <f t="shared" si="191"/>
        <v>79.46042413562337</v>
      </c>
      <c r="B713" s="12">
        <f t="shared" si="208"/>
        <v>12.646519281363004</v>
      </c>
      <c r="C713" s="57" t="str">
        <f t="shared" si="192"/>
        <v>-21.7621877456038-4216.93260339501i</v>
      </c>
      <c r="D713" s="57" t="str">
        <f t="shared" si="193"/>
        <v>3.47812499894915-1258.48818316438i</v>
      </c>
      <c r="E713" s="57" t="str">
        <f t="shared" si="194"/>
        <v>162.469023293993-0.0532905569245579i</v>
      </c>
      <c r="F713" s="57" t="str">
        <f t="shared" si="195"/>
        <v>2.90990990974058-11810.1363088689i</v>
      </c>
      <c r="G713" s="57" t="str">
        <f t="shared" si="196"/>
        <v>0.999999999941811-7.62820071657596E-06i</v>
      </c>
      <c r="H713" s="57" t="str">
        <f t="shared" si="197"/>
        <v>72.7278261974291+0.519201265128441i</v>
      </c>
      <c r="I713" s="57" t="str">
        <f t="shared" si="198"/>
        <v>17.895190741246-2423.06047716075i</v>
      </c>
      <c r="K713" s="57" t="str">
        <f t="shared" si="199"/>
        <v>0.164990335625727-0.00125334731528618i</v>
      </c>
      <c r="L713" s="57" t="str">
        <f t="shared" si="200"/>
        <v>0.00025-83.676071988545i</v>
      </c>
      <c r="M713" s="57" t="str">
        <f t="shared" si="201"/>
        <v>0.0045-29.3353874757045i</v>
      </c>
      <c r="N713" s="57">
        <f t="shared" si="202"/>
        <v>89.704318148034758</v>
      </c>
      <c r="O713" s="57">
        <f t="shared" si="203"/>
        <v>72.500048862144936</v>
      </c>
      <c r="P713" s="374">
        <f t="shared" si="204"/>
        <v>72.500048862144936</v>
      </c>
      <c r="Q713" s="374">
        <f t="shared" si="205"/>
        <v>-90.295681851965242</v>
      </c>
      <c r="R713" s="12">
        <f t="shared" si="206"/>
        <v>89.704318148034758</v>
      </c>
      <c r="S713" s="57">
        <f t="shared" si="207"/>
        <v>1.2646519281363004E-2</v>
      </c>
      <c r="T713" s="12">
        <f t="shared" si="190"/>
        <v>72.500048862144936</v>
      </c>
    </row>
    <row r="714" spans="1:20">
      <c r="A714" s="57">
        <f t="shared" si="191"/>
        <v>79.762373747338728</v>
      </c>
      <c r="B714" s="12">
        <f t="shared" si="208"/>
        <v>12.694576054632183</v>
      </c>
      <c r="C714" s="57" t="str">
        <f t="shared" si="192"/>
        <v>-21.7621766924112-4200.96756916648i</v>
      </c>
      <c r="D714" s="57" t="str">
        <f t="shared" si="193"/>
        <v>3.47812499894115-1253.72403230198i</v>
      </c>
      <c r="E714" s="57" t="str">
        <f t="shared" si="194"/>
        <v>162.469019382976-0.0534930272365049i</v>
      </c>
      <c r="F714" s="57" t="str">
        <f t="shared" si="195"/>
        <v>2.90990990973929-11765.4276838394i</v>
      </c>
      <c r="G714" s="57" t="str">
        <f t="shared" si="196"/>
        <v>0.999999999941368-7.65718787929556E-06i</v>
      </c>
      <c r="H714" s="57" t="str">
        <f t="shared" si="197"/>
        <v>72.727830411816+0.521174241497977i</v>
      </c>
      <c r="I714" s="57" t="str">
        <f t="shared" si="198"/>
        <v>17.8951911598424-2413.88781146843i</v>
      </c>
      <c r="K714" s="57" t="str">
        <f t="shared" si="199"/>
        <v>0.164990262041338-0.00125810946548825i</v>
      </c>
      <c r="L714" s="57" t="str">
        <f t="shared" si="200"/>
        <v>0.00025-83.3593066233768i</v>
      </c>
      <c r="M714" s="57" t="str">
        <f t="shared" si="201"/>
        <v>0.0045-29.2243350026943i</v>
      </c>
      <c r="N714" s="57">
        <f t="shared" si="202"/>
        <v>89.703194632264811</v>
      </c>
      <c r="O714" s="57">
        <f t="shared" si="203"/>
        <v>72.467103119808968</v>
      </c>
      <c r="P714" s="374">
        <f t="shared" si="204"/>
        <v>72.467103119808968</v>
      </c>
      <c r="Q714" s="374">
        <f t="shared" si="205"/>
        <v>-90.296805367735189</v>
      </c>
      <c r="R714" s="12">
        <f t="shared" si="206"/>
        <v>89.703194632264811</v>
      </c>
      <c r="S714" s="57">
        <f t="shared" si="207"/>
        <v>1.2694576054632183E-2</v>
      </c>
      <c r="T714" s="12">
        <f t="shared" si="190"/>
        <v>72.467103119808968</v>
      </c>
    </row>
    <row r="715" spans="1:20">
      <c r="A715" s="57">
        <f t="shared" si="191"/>
        <v>80.065470767578617</v>
      </c>
      <c r="B715" s="12">
        <f t="shared" si="208"/>
        <v>12.742815443639785</v>
      </c>
      <c r="C715" s="57" t="str">
        <f t="shared" si="192"/>
        <v>-21.7621655550657-4185.06296726819i</v>
      </c>
      <c r="D715" s="57" t="str">
        <f t="shared" si="193"/>
        <v>3.47812499893308-1248.97791668068i</v>
      </c>
      <c r="E715" s="57" t="str">
        <f t="shared" si="194"/>
        <v>162.469015442184-0.0536962665488448i</v>
      </c>
      <c r="F715" s="57" t="str">
        <f t="shared" si="195"/>
        <v>2.90990990973799-11720.888308437i</v>
      </c>
      <c r="G715" s="57" t="str">
        <f t="shared" si="196"/>
        <v>0.999999999940921-7.68628519323345E-06i</v>
      </c>
      <c r="H715" s="57" t="str">
        <f t="shared" si="197"/>
        <v>72.7278346582932+0.523154715310016i</v>
      </c>
      <c r="I715" s="57" t="str">
        <f t="shared" si="198"/>
        <v>17.8951915816257-2404.74987036266i</v>
      </c>
      <c r="K715" s="57" t="str">
        <f t="shared" si="199"/>
        <v>0.164990187896713-0.0012628897053435i</v>
      </c>
      <c r="L715" s="57" t="str">
        <f t="shared" si="200"/>
        <v>0.00025-83.0437404098194i</v>
      </c>
      <c r="M715" s="57" t="str">
        <f t="shared" si="201"/>
        <v>0.0045-29.1137029315544i</v>
      </c>
      <c r="N715" s="57">
        <f t="shared" si="202"/>
        <v>89.702066847996221</v>
      </c>
      <c r="O715" s="57">
        <f t="shared" si="203"/>
        <v>72.434157362889337</v>
      </c>
      <c r="P715" s="374">
        <f t="shared" si="204"/>
        <v>72.434157362889337</v>
      </c>
      <c r="Q715" s="374">
        <f t="shared" si="205"/>
        <v>-90.297933152003779</v>
      </c>
      <c r="R715" s="12">
        <f t="shared" si="206"/>
        <v>89.702066847996221</v>
      </c>
      <c r="S715" s="57">
        <f t="shared" si="207"/>
        <v>1.2742815443639784E-2</v>
      </c>
      <c r="T715" s="12">
        <f t="shared" si="190"/>
        <v>72.434157362889337</v>
      </c>
    </row>
    <row r="716" spans="1:20">
      <c r="A716" s="57">
        <f t="shared" si="191"/>
        <v>80.369719556495411</v>
      </c>
      <c r="B716" s="12">
        <f t="shared" si="208"/>
        <v>12.791238142325616</v>
      </c>
      <c r="C716" s="57" t="str">
        <f t="shared" si="192"/>
        <v>-21.7621543329273-4169.21856890708i</v>
      </c>
      <c r="D716" s="57" t="str">
        <f t="shared" si="193"/>
        <v>3.47812499892496-1244.24976802603i</v>
      </c>
      <c r="E716" s="57" t="str">
        <f t="shared" si="194"/>
        <v>162.469011471389-0.0539002777793426i</v>
      </c>
      <c r="F716" s="57" t="str">
        <f t="shared" si="195"/>
        <v>2.9099099097367-11676.5175419479i</v>
      </c>
      <c r="G716" s="57" t="str">
        <f t="shared" si="196"/>
        <v>0.999999999940471-7.71549307696427E-06i</v>
      </c>
      <c r="H716" s="57" t="str">
        <f t="shared" si="197"/>
        <v>72.7278389371056+0.525142715056375i</v>
      </c>
      <c r="I716" s="57" t="str">
        <f t="shared" si="198"/>
        <v>17.8951920066211-2395.64652239113i</v>
      </c>
      <c r="K716" s="57" t="str">
        <f t="shared" si="199"/>
        <v>0.164990113187586-0.00126768810351806i</v>
      </c>
      <c r="L716" s="57" t="str">
        <f t="shared" si="200"/>
        <v>0.00025-82.7293688083475i</v>
      </c>
      <c r="M716" s="57" t="str">
        <f t="shared" si="201"/>
        <v>0.0045-29.0034896708053i</v>
      </c>
      <c r="N716" s="57">
        <f t="shared" si="202"/>
        <v>89.700934779018525</v>
      </c>
      <c r="O716" s="57">
        <f t="shared" si="203"/>
        <v>72.401211591274901</v>
      </c>
      <c r="P716" s="374">
        <f t="shared" si="204"/>
        <v>72.401211591274901</v>
      </c>
      <c r="Q716" s="374">
        <f t="shared" si="205"/>
        <v>-90.299065220981475</v>
      </c>
      <c r="R716" s="12">
        <f t="shared" si="206"/>
        <v>89.700934779018525</v>
      </c>
      <c r="S716" s="57">
        <f t="shared" si="207"/>
        <v>1.2791238142325616E-2</v>
      </c>
      <c r="T716" s="12">
        <f t="shared" si="190"/>
        <v>72.401211591274901</v>
      </c>
    </row>
    <row r="717" spans="1:20">
      <c r="A717" s="57">
        <f t="shared" si="191"/>
        <v>80.675124490810106</v>
      </c>
      <c r="B717" s="12">
        <f t="shared" si="208"/>
        <v>12.839844847266454</v>
      </c>
      <c r="C717" s="57" t="str">
        <f t="shared" si="192"/>
        <v>-21.7621430253501-4153.43414615619i</v>
      </c>
      <c r="D717" s="57" t="str">
        <f t="shared" si="193"/>
        <v>3.47812499891677-1239.53951832202i</v>
      </c>
      <c r="E717" s="57" t="str">
        <f t="shared" si="194"/>
        <v>162.469007470362-0.0541050638568054i</v>
      </c>
      <c r="F717" s="57" t="str">
        <f t="shared" si="195"/>
        <v>2.90990990973538-11632.3147460837i</v>
      </c>
      <c r="G717" s="57" t="str">
        <f t="shared" si="196"/>
        <v>0.999999999940018-7.74481195065322E-06i</v>
      </c>
      <c r="H717" s="57" t="str">
        <f t="shared" si="197"/>
        <v>72.7278432484992+0.527138269337126i</v>
      </c>
      <c r="I717" s="57" t="str">
        <f t="shared" si="198"/>
        <v>17.8951924348525-2386.57763659911i</v>
      </c>
      <c r="K717" s="57" t="str">
        <f t="shared" si="199"/>
        <v>0.16499003790966-0.00127250472893811i</v>
      </c>
      <c r="L717" s="57" t="str">
        <f t="shared" si="200"/>
        <v>0.00025-82.4161872966206i</v>
      </c>
      <c r="M717" s="57" t="str">
        <f t="shared" si="201"/>
        <v>0.0045-28.8936936349923i</v>
      </c>
      <c r="N717" s="57">
        <f t="shared" si="202"/>
        <v>89.699798409059795</v>
      </c>
      <c r="O717" s="57">
        <f t="shared" si="203"/>
        <v>72.368265804853834</v>
      </c>
      <c r="P717" s="374">
        <f t="shared" si="204"/>
        <v>72.368265804853834</v>
      </c>
      <c r="Q717" s="374">
        <f t="shared" si="205"/>
        <v>-90.300201590940205</v>
      </c>
      <c r="R717" s="12">
        <f t="shared" si="206"/>
        <v>89.699798409059795</v>
      </c>
      <c r="S717" s="57">
        <f t="shared" si="207"/>
        <v>1.2839844847266454E-2</v>
      </c>
      <c r="T717" s="12">
        <f t="shared" si="190"/>
        <v>72.368265804853834</v>
      </c>
    </row>
    <row r="718" spans="1:20">
      <c r="A718" s="57">
        <f t="shared" si="191"/>
        <v>80.981689963875183</v>
      </c>
      <c r="B718" s="12">
        <f t="shared" si="208"/>
        <v>12.888636257686066</v>
      </c>
      <c r="C718" s="57" t="str">
        <f t="shared" si="192"/>
        <v>-21.7621316316841-4137.70947195134i</v>
      </c>
      <c r="D718" s="57" t="str">
        <f t="shared" si="193"/>
        <v>3.47812499890852-1234.84709981012i</v>
      </c>
      <c r="E718" s="57" t="str">
        <f t="shared" si="194"/>
        <v>162.469003438875-0.0543106277211431i</v>
      </c>
      <c r="F718" s="57" t="str">
        <f t="shared" si="195"/>
        <v>2.90990990973403-11588.2792849724i</v>
      </c>
      <c r="G718" s="57" t="str">
        <f t="shared" si="196"/>
        <v>0.999999999939561-7.77424223606215E-06i</v>
      </c>
      <c r="H718" s="57" t="str">
        <f t="shared" si="197"/>
        <v>72.7278475927217+0.529141406861045i</v>
      </c>
      <c r="I718" s="57" t="str">
        <f t="shared" si="198"/>
        <v>17.8951928663447-2377.54308252762i</v>
      </c>
      <c r="K718" s="57" t="str">
        <f t="shared" si="199"/>
        <v>0.164989962058606-0.00127733965079089i</v>
      </c>
      <c r="L718" s="57" t="str">
        <f t="shared" si="200"/>
        <v>0.00025-82.1041913694167i</v>
      </c>
      <c r="M718" s="57" t="str">
        <f t="shared" si="201"/>
        <v>0.0045-28.7843132446625i</v>
      </c>
      <c r="N718" s="57">
        <f t="shared" si="202"/>
        <v>89.698657721786404</v>
      </c>
      <c r="O718" s="57">
        <f t="shared" si="203"/>
        <v>72.335320003513459</v>
      </c>
      <c r="P718" s="374">
        <f t="shared" si="204"/>
        <v>72.335320003513459</v>
      </c>
      <c r="Q718" s="374">
        <f t="shared" si="205"/>
        <v>-90.301342278213596</v>
      </c>
      <c r="R718" s="12">
        <f t="shared" si="206"/>
        <v>89.698657721786404</v>
      </c>
      <c r="S718" s="57">
        <f t="shared" si="207"/>
        <v>1.2888636257686065E-2</v>
      </c>
      <c r="T718" s="12">
        <f t="shared" si="190"/>
        <v>72.335320003513459</v>
      </c>
    </row>
    <row r="719" spans="1:20">
      <c r="A719" s="57">
        <f t="shared" si="191"/>
        <v>81.289420385737913</v>
      </c>
      <c r="B719" s="12">
        <f t="shared" si="208"/>
        <v>12.937613075465274</v>
      </c>
      <c r="C719" s="57" t="str">
        <f t="shared" si="192"/>
        <v>-21.7621201512733-4122.04432008781i</v>
      </c>
      <c r="D719" s="57" t="str">
        <f t="shared" si="193"/>
        <v>3.47812499890021-1230.17244498832i</v>
      </c>
      <c r="E719" s="57" t="str">
        <f t="shared" si="194"/>
        <v>162.468999376695-0.0545169723233443i</v>
      </c>
      <c r="F719" s="57" t="str">
        <f t="shared" si="195"/>
        <v>2.9099099097327-11544.4105251491i</v>
      </c>
      <c r="G719" s="57" t="str">
        <f t="shared" si="196"/>
        <v>0.999999999939101-0.0000078037843565556i</v>
      </c>
      <c r="H719" s="57" t="str">
        <f t="shared" si="197"/>
        <v>72.7278519700235+0.531152156446025i</v>
      </c>
      <c r="I719" s="57" t="str">
        <f t="shared" si="198"/>
        <v>17.8951933011225-2368.5427302116i</v>
      </c>
      <c r="K719" s="57" t="str">
        <f t="shared" si="199"/>
        <v>0.16498988563006-0.00128219293852568i</v>
      </c>
      <c r="L719" s="57" t="str">
        <f t="shared" si="200"/>
        <v>0.00025-81.7933765385698i</v>
      </c>
      <c r="M719" s="57" t="str">
        <f t="shared" si="201"/>
        <v>0.0045-28.6753469263424i</v>
      </c>
      <c r="N719" s="57">
        <f t="shared" si="202"/>
        <v>89.697512700802747</v>
      </c>
      <c r="O719" s="57">
        <f t="shared" si="203"/>
        <v>72.302374187140146</v>
      </c>
      <c r="P719" s="374">
        <f t="shared" si="204"/>
        <v>72.302374187140146</v>
      </c>
      <c r="Q719" s="374">
        <f t="shared" si="205"/>
        <v>-90.302487299197253</v>
      </c>
      <c r="R719" s="12">
        <f t="shared" si="206"/>
        <v>89.697512700802747</v>
      </c>
      <c r="S719" s="57">
        <f t="shared" si="207"/>
        <v>1.2937613075465274E-2</v>
      </c>
      <c r="T719" s="12">
        <f t="shared" si="190"/>
        <v>72.302374187140146</v>
      </c>
    </row>
    <row r="720" spans="1:20">
      <c r="A720" s="57">
        <f t="shared" si="191"/>
        <v>81.598320183203711</v>
      </c>
      <c r="B720" s="12">
        <f t="shared" si="208"/>
        <v>12.986776005152041</v>
      </c>
      <c r="C720" s="57" t="str">
        <f t="shared" si="192"/>
        <v>-21.7621085834577-4106.43846521712i</v>
      </c>
      <c r="D720" s="57" t="str">
        <f t="shared" si="193"/>
        <v>3.47812499889184-1225.51548661014i</v>
      </c>
      <c r="E720" s="57" t="str">
        <f t="shared" si="194"/>
        <v>162.468995283587-0.0547241006255932i</v>
      </c>
      <c r="F720" s="57" t="str">
        <f t="shared" si="195"/>
        <v>2.90990990973135-11500.7078355469i</v>
      </c>
      <c r="G720" s="57" t="str">
        <f t="shared" si="196"/>
        <v>0.999999999938637-7.83343873710688E-06i</v>
      </c>
      <c r="H720" s="57" t="str">
        <f t="shared" si="197"/>
        <v>72.7278563806564+0.533170547019484i</v>
      </c>
      <c r="I720" s="57" t="str">
        <f t="shared" si="198"/>
        <v>17.8951937392108-2359.57645017793i</v>
      </c>
      <c r="K720" s="57" t="str">
        <f t="shared" si="199"/>
        <v>0.164989808619626-0.00128706466185479i</v>
      </c>
      <c r="L720" s="57" t="str">
        <f t="shared" si="200"/>
        <v>0.00025-81.4837383329052i</v>
      </c>
      <c r="M720" s="57" t="str">
        <f t="shared" si="201"/>
        <v>0.0045-28.5667931125149i</v>
      </c>
      <c r="N720" s="57">
        <f t="shared" si="202"/>
        <v>89.696363329651007</v>
      </c>
      <c r="O720" s="57">
        <f t="shared" si="203"/>
        <v>72.269428355619397</v>
      </c>
      <c r="P720" s="374">
        <f t="shared" si="204"/>
        <v>72.269428355619397</v>
      </c>
      <c r="Q720" s="374">
        <f t="shared" si="205"/>
        <v>-90.303636670348993</v>
      </c>
      <c r="R720" s="12">
        <f t="shared" si="206"/>
        <v>89.696363329651007</v>
      </c>
      <c r="S720" s="57">
        <f t="shared" si="207"/>
        <v>1.298677600515204E-2</v>
      </c>
      <c r="T720" s="12">
        <f t="shared" si="190"/>
        <v>72.269428355619397</v>
      </c>
    </row>
    <row r="721" spans="1:20">
      <c r="A721" s="57">
        <f t="shared" si="191"/>
        <v>81.908393799899883</v>
      </c>
      <c r="B721" s="12">
        <f t="shared" si="208"/>
        <v>13.03612575397162</v>
      </c>
      <c r="C721" s="57" t="str">
        <f t="shared" si="192"/>
        <v>-21.7620969275718-4090.89168284389i</v>
      </c>
      <c r="D721" s="57" t="str">
        <f t="shared" si="193"/>
        <v>3.4781249988834-1220.87615768367i</v>
      </c>
      <c r="E721" s="57" t="str">
        <f t="shared" si="194"/>
        <v>162.468991159318-0.0549320156012665i</v>
      </c>
      <c r="F721" s="57" t="str">
        <f t="shared" si="195"/>
        <v>2.90990990972999-11457.1705874881i</v>
      </c>
      <c r="G721" s="57" t="str">
        <f t="shared" si="196"/>
        <v>0.99999999993817-7.86320580430421E-06i</v>
      </c>
      <c r="H721" s="57" t="str">
        <f t="shared" si="197"/>
        <v>72.727860824874+0.535196607618768i</v>
      </c>
      <c r="I721" s="57" t="str">
        <f t="shared" si="198"/>
        <v>17.8951941806348-2350.6441134437i</v>
      </c>
      <c r="K721" s="57" t="str">
        <f t="shared" si="199"/>
        <v>0.164989731022875-0.00129195489075453i</v>
      </c>
      <c r="L721" s="57" t="str">
        <f t="shared" si="200"/>
        <v>0.00025-81.1752722981722i</v>
      </c>
      <c r="M721" s="57" t="str">
        <f t="shared" si="201"/>
        <v>0.0045-28.4586502415969i</v>
      </c>
      <c r="N721" s="57">
        <f t="shared" si="202"/>
        <v>89.69520959181105</v>
      </c>
      <c r="O721" s="57">
        <f t="shared" si="203"/>
        <v>72.236482508836005</v>
      </c>
      <c r="P721" s="374">
        <f t="shared" si="204"/>
        <v>72.236482508836005</v>
      </c>
      <c r="Q721" s="374">
        <f t="shared" si="205"/>
        <v>-90.30479040818895</v>
      </c>
      <c r="R721" s="12">
        <f t="shared" si="206"/>
        <v>89.69520959181105</v>
      </c>
      <c r="S721" s="57">
        <f t="shared" si="207"/>
        <v>1.303612575397162E-2</v>
      </c>
      <c r="T721" s="12">
        <f t="shared" si="190"/>
        <v>72.236482508836005</v>
      </c>
    </row>
    <row r="722" spans="1:20">
      <c r="A722" s="57">
        <f t="shared" si="191"/>
        <v>82.219645696339498</v>
      </c>
      <c r="B722" s="12">
        <f t="shared" si="208"/>
        <v>13.085663031836711</v>
      </c>
      <c r="C722" s="57" t="str">
        <f t="shared" si="192"/>
        <v>-21.7620851829461-4075.40374932243i</v>
      </c>
      <c r="D722" s="57" t="str">
        <f t="shared" si="193"/>
        <v>3.47812499887489-1216.25439147061i</v>
      </c>
      <c r="E722" s="57" t="str">
        <f t="shared" si="194"/>
        <v>162.46898700365-0.0551407202349908i</v>
      </c>
      <c r="F722" s="57" t="str">
        <f t="shared" si="195"/>
        <v>2.90990990972861-11413.7981546745i</v>
      </c>
      <c r="G722" s="57" t="str">
        <f t="shared" si="196"/>
        <v>0.999999999937699-7.89308598635684E-06i</v>
      </c>
      <c r="H722" s="57" t="str">
        <f t="shared" si="197"/>
        <v>72.7278653029322+0.53723036739162i</v>
      </c>
      <c r="I722" s="57" t="str">
        <f t="shared" si="198"/>
        <v>17.8951946254202-2341.74559151418i</v>
      </c>
      <c r="K722" s="57" t="str">
        <f t="shared" si="199"/>
        <v>0.164989652835343-0.00129686369546625i</v>
      </c>
      <c r="L722" s="57" t="str">
        <f t="shared" si="200"/>
        <v>0.00025-80.8679739969831i</v>
      </c>
      <c r="M722" s="57" t="str">
        <f t="shared" si="201"/>
        <v>0.0045-28.3509167579168i</v>
      </c>
      <c r="N722" s="57">
        <f t="shared" si="202"/>
        <v>89.694051470699918</v>
      </c>
      <c r="O722" s="57">
        <f t="shared" si="203"/>
        <v>72.20353664667374</v>
      </c>
      <c r="P722" s="374">
        <f t="shared" si="204"/>
        <v>72.20353664667374</v>
      </c>
      <c r="Q722" s="374">
        <f t="shared" si="205"/>
        <v>-90.305948529300082</v>
      </c>
      <c r="R722" s="12">
        <f t="shared" si="206"/>
        <v>89.694051470699918</v>
      </c>
      <c r="S722" s="57">
        <f t="shared" si="207"/>
        <v>1.3085663031836711E-2</v>
      </c>
      <c r="T722" s="12">
        <f t="shared" si="190"/>
        <v>72.20353664667374</v>
      </c>
    </row>
    <row r="723" spans="1:20">
      <c r="A723" s="57">
        <f t="shared" si="191"/>
        <v>82.532080349985591</v>
      </c>
      <c r="B723" s="12">
        <f t="shared" si="208"/>
        <v>13.135388551357691</v>
      </c>
      <c r="C723" s="57" t="str">
        <f t="shared" si="192"/>
        <v>-21.7620733489039-4059.97444185362i</v>
      </c>
      <c r="D723" s="57" t="str">
        <f t="shared" si="193"/>
        <v>3.47812499886633-1211.6501214853i</v>
      </c>
      <c r="E723" s="57" t="str">
        <f t="shared" si="194"/>
        <v>162.468982816343-0.0553502175226536i</v>
      </c>
      <c r="F723" s="57" t="str">
        <f t="shared" si="195"/>
        <v>2.90990990972724-11370.5899131793i</v>
      </c>
      <c r="G723" s="57" t="str">
        <f t="shared" si="196"/>
        <v>0.999999999937225-7.92307971310125E-06i</v>
      </c>
      <c r="H723" s="57" t="str">
        <f t="shared" si="197"/>
        <v>72.7278698150886+0.539271855596521i</v>
      </c>
      <c r="I723" s="57" t="str">
        <f t="shared" si="198"/>
        <v>17.8951950735922-2332.8807563812i</v>
      </c>
      <c r="K723" s="57" t="str">
        <f t="shared" si="199"/>
        <v>0.164989574052533-0.00130179114649727i</v>
      </c>
      <c r="L723" s="57" t="str">
        <f t="shared" si="200"/>
        <v>0.00025-80.5618390087503i</v>
      </c>
      <c r="M723" s="57" t="str">
        <f t="shared" si="201"/>
        <v>0.0045-28.2435911116924i</v>
      </c>
      <c r="N723" s="57">
        <f t="shared" si="202"/>
        <v>89.692888949671939</v>
      </c>
      <c r="O723" s="57">
        <f t="shared" si="203"/>
        <v>72.17059076901549</v>
      </c>
      <c r="P723" s="374">
        <f t="shared" si="204"/>
        <v>72.17059076901549</v>
      </c>
      <c r="Q723" s="374">
        <f t="shared" si="205"/>
        <v>-90.307111050328061</v>
      </c>
      <c r="R723" s="12">
        <f t="shared" si="206"/>
        <v>89.692888949671939</v>
      </c>
      <c r="S723" s="57">
        <f t="shared" si="207"/>
        <v>1.3135388551357692E-2</v>
      </c>
      <c r="T723" s="12">
        <f t="shared" si="190"/>
        <v>72.17059076901549</v>
      </c>
    </row>
    <row r="724" spans="1:20">
      <c r="A724" s="57">
        <f t="shared" si="191"/>
        <v>82.845702255315544</v>
      </c>
      <c r="B724" s="12">
        <f t="shared" si="208"/>
        <v>13.18530302785285</v>
      </c>
      <c r="C724" s="57" t="str">
        <f t="shared" si="192"/>
        <v>-21.7620614247652-4044.60353848163i</v>
      </c>
      <c r="D724" s="57" t="str">
        <f t="shared" si="193"/>
        <v>3.47812499885769-1207.06328149376i</v>
      </c>
      <c r="E724" s="57" t="str">
        <f t="shared" si="194"/>
        <v>162.468978597156-0.0555605104715153i</v>
      </c>
      <c r="F724" s="57" t="str">
        <f t="shared" si="195"/>
        <v>2.90990990972585-11327.5452414374i</v>
      </c>
      <c r="G724" s="57" t="str">
        <f t="shared" si="196"/>
        <v>0.999999999936747-7.95318741600722E-06i</v>
      </c>
      <c r="H724" s="57" t="str">
        <f t="shared" si="197"/>
        <v>72.7278743616035+0.541321101603191i</v>
      </c>
      <c r="I724" s="57" t="str">
        <f t="shared" si="198"/>
        <v>17.8951955251774-2324.04948052113i</v>
      </c>
      <c r="K724" s="57" t="str">
        <f t="shared" si="199"/>
        <v>0.164989494669912-0.00130673731462193i</v>
      </c>
      <c r="L724" s="57" t="str">
        <f t="shared" si="200"/>
        <v>0.00025-80.2568629296173i</v>
      </c>
      <c r="M724" s="57" t="str">
        <f t="shared" si="201"/>
        <v>0.0045-28.1366717590081i</v>
      </c>
      <c r="N724" s="57">
        <f t="shared" si="202"/>
        <v>89.691722012018147</v>
      </c>
      <c r="O724" s="57">
        <f t="shared" si="203"/>
        <v>72.137644875743121</v>
      </c>
      <c r="P724" s="374">
        <f t="shared" si="204"/>
        <v>72.137644875743121</v>
      </c>
      <c r="Q724" s="374">
        <f t="shared" si="205"/>
        <v>-90.308277987981853</v>
      </c>
      <c r="R724" s="12">
        <f t="shared" si="206"/>
        <v>89.691722012018147</v>
      </c>
      <c r="S724" s="57">
        <f t="shared" si="207"/>
        <v>1.3185303027852851E-2</v>
      </c>
      <c r="T724" s="12">
        <f t="shared" si="190"/>
        <v>72.137644875743121</v>
      </c>
    </row>
    <row r="725" spans="1:20">
      <c r="A725" s="57">
        <f t="shared" si="191"/>
        <v>83.16051592388574</v>
      </c>
      <c r="B725" s="12">
        <f t="shared" si="208"/>
        <v>13.235407179358692</v>
      </c>
      <c r="C725" s="57" t="str">
        <f t="shared" si="192"/>
        <v>-21.7620494098435-4029.29081809104i</v>
      </c>
      <c r="D725" s="57" t="str">
        <f t="shared" si="193"/>
        <v>3.478124998849-1202.49380551277i</v>
      </c>
      <c r="E725" s="57" t="str">
        <f t="shared" si="194"/>
        <v>162.468974345848-0.0557716021001702i</v>
      </c>
      <c r="F725" s="57" t="str">
        <f t="shared" si="195"/>
        <v>2.90990990972445-11284.6635202367i</v>
      </c>
      <c r="G725" s="57" t="str">
        <f t="shared" si="196"/>
        <v>0.999999999936265-7.98340952818421E-06i</v>
      </c>
      <c r="H725" s="57" t="str">
        <f t="shared" si="197"/>
        <v>72.7278789427372+0.543378134892921i</v>
      </c>
      <c r="I725" s="57" t="str">
        <f t="shared" si="198"/>
        <v>17.8951959802004-2315.25163689306i</v>
      </c>
      <c r="K725" s="57" t="str">
        <f t="shared" si="199"/>
        <v>0.164989414682917-0.00131170227088255i</v>
      </c>
      <c r="L725" s="57" t="str">
        <f t="shared" si="200"/>
        <v>0.00025-79.9530413724025i</v>
      </c>
      <c r="M725" s="57" t="str">
        <f t="shared" si="201"/>
        <v>0.0045-28.0301571617933i</v>
      </c>
      <c r="N725" s="57">
        <f t="shared" si="202"/>
        <v>89.690550640966364</v>
      </c>
      <c r="O725" s="57">
        <f t="shared" si="203"/>
        <v>72.104698966738098</v>
      </c>
      <c r="P725" s="374">
        <f t="shared" si="204"/>
        <v>72.104698966738098</v>
      </c>
      <c r="Q725" s="374">
        <f t="shared" si="205"/>
        <v>-90.309449359033636</v>
      </c>
      <c r="R725" s="12">
        <f t="shared" si="206"/>
        <v>89.690550640966364</v>
      </c>
      <c r="S725" s="57">
        <f t="shared" si="207"/>
        <v>1.3235407179358692E-2</v>
      </c>
      <c r="T725" s="12">
        <f t="shared" si="190"/>
        <v>72.104698966738098</v>
      </c>
    </row>
    <row r="726" spans="1:20">
      <c r="A726" s="57">
        <f t="shared" si="191"/>
        <v>83.476525884396509</v>
      </c>
      <c r="B726" s="12">
        <f t="shared" si="208"/>
        <v>13.285701726640255</v>
      </c>
      <c r="C726" s="57" t="str">
        <f t="shared" si="192"/>
        <v>-21.7620373034484-4014.03606040309i</v>
      </c>
      <c r="D726" s="57" t="str">
        <f t="shared" si="193"/>
        <v>3.47812499884024-1197.94162780887i</v>
      </c>
      <c r="E726" s="57" t="str">
        <f t="shared" si="194"/>
        <v>162.468970062174-0.0559834954386456i</v>
      </c>
      <c r="F726" s="57" t="str">
        <f t="shared" si="195"/>
        <v>2.90990990972304-11241.9441327093i</v>
      </c>
      <c r="G726" s="57" t="str">
        <f t="shared" si="196"/>
        <v>0.99999999993578-8.01374648438742E-06i</v>
      </c>
      <c r="H726" s="57" t="str">
        <f t="shared" si="197"/>
        <v>72.7278835587546+0.545442985059114i</v>
      </c>
      <c r="I726" s="57" t="str">
        <f t="shared" si="198"/>
        <v>17.8951964386886-2306.48709893711i</v>
      </c>
      <c r="K726" s="57" t="str">
        <f t="shared" si="199"/>
        <v>0.164989334086944-0.00131668608659052i</v>
      </c>
      <c r="L726" s="57" t="str">
        <f t="shared" si="200"/>
        <v>0.00025-79.6503699665298i</v>
      </c>
      <c r="M726" s="57" t="str">
        <f t="shared" si="201"/>
        <v>0.0045-27.9240457877997i</v>
      </c>
      <c r="N726" s="57">
        <f t="shared" si="202"/>
        <v>89.689374819680623</v>
      </c>
      <c r="O726" s="57">
        <f t="shared" si="203"/>
        <v>72.071753041880328</v>
      </c>
      <c r="P726" s="374">
        <f t="shared" si="204"/>
        <v>72.071753041880328</v>
      </c>
      <c r="Q726" s="374">
        <f t="shared" si="205"/>
        <v>-90.310625180319377</v>
      </c>
      <c r="R726" s="12">
        <f t="shared" si="206"/>
        <v>89.689374819680623</v>
      </c>
      <c r="S726" s="57">
        <f t="shared" si="207"/>
        <v>1.3285701726640255E-2</v>
      </c>
      <c r="T726" s="12">
        <f t="shared" si="190"/>
        <v>72.071753041880328</v>
      </c>
    </row>
    <row r="727" spans="1:20">
      <c r="A727" s="57">
        <f t="shared" si="191"/>
        <v>83.793736682757213</v>
      </c>
      <c r="B727" s="12">
        <f t="shared" si="208"/>
        <v>13.336187393201488</v>
      </c>
      <c r="C727" s="57" t="str">
        <f t="shared" si="192"/>
        <v>-21.7620251048837-3998.8390459731i</v>
      </c>
      <c r="D727" s="57" t="str">
        <f t="shared" si="193"/>
        <v>3.4781249988314-1193.40668289747i</v>
      </c>
      <c r="E727" s="57" t="str">
        <f t="shared" si="194"/>
        <v>162.468965745887-0.0561961935284289i</v>
      </c>
      <c r="F727" s="57" t="str">
        <f t="shared" si="195"/>
        <v>2.90990990972161-11199.3864643225i</v>
      </c>
      <c r="G727" s="57" t="str">
        <f t="shared" si="196"/>
        <v>0.999999999935291-8.04419872102416E-06i</v>
      </c>
      <c r="H727" s="57" t="str">
        <f t="shared" si="197"/>
        <v>72.7278882099203+0.547515681807602i</v>
      </c>
      <c r="I727" s="57" t="str">
        <f t="shared" si="198"/>
        <v>17.895196900668-2297.75574057243i</v>
      </c>
      <c r="K727" s="57" t="str">
        <f t="shared" si="199"/>
        <v>0.16498925287736-0.00132168883332722i</v>
      </c>
      <c r="L727" s="57" t="str">
        <f t="shared" si="200"/>
        <v>0.00025-79.3488443579692i</v>
      </c>
      <c r="M727" s="57" t="str">
        <f t="shared" si="201"/>
        <v>0.0045-27.8183361105795i</v>
      </c>
      <c r="N727" s="57">
        <f t="shared" si="202"/>
        <v>89.688194531261274</v>
      </c>
      <c r="O727" s="57">
        <f t="shared" si="203"/>
        <v>72.038807101049358</v>
      </c>
      <c r="P727" s="374">
        <f t="shared" si="204"/>
        <v>72.038807101049358</v>
      </c>
      <c r="Q727" s="374">
        <f t="shared" si="205"/>
        <v>-90.311805468738726</v>
      </c>
      <c r="R727" s="12">
        <f t="shared" si="206"/>
        <v>89.688194531261274</v>
      </c>
      <c r="S727" s="57">
        <f t="shared" si="207"/>
        <v>1.3336187393201488E-2</v>
      </c>
      <c r="T727" s="12">
        <f t="shared" si="190"/>
        <v>72.038807101049358</v>
      </c>
    </row>
    <row r="728" spans="1:20">
      <c r="A728" s="57">
        <f t="shared" si="191"/>
        <v>84.112152882151705</v>
      </c>
      <c r="B728" s="12">
        <f t="shared" si="208"/>
        <v>13.386864905295655</v>
      </c>
      <c r="C728" s="57" t="str">
        <f t="shared" si="192"/>
        <v>-21.7620128134473-3983.69955618688i</v>
      </c>
      <c r="D728" s="57" t="str">
        <f t="shared" si="193"/>
        <v>3.47812499882251-1188.88890554186i</v>
      </c>
      <c r="E728" s="57" t="str">
        <f t="shared" si="194"/>
        <v>162.46896139674-0.0564096994224991i</v>
      </c>
      <c r="F728" s="57" t="str">
        <f t="shared" si="195"/>
        <v>2.90990990972018-11156.9899028698i</v>
      </c>
      <c r="G728" s="57" t="str">
        <f t="shared" si="196"/>
        <v>0.999999999934798-8.07476667616007E-06i</v>
      </c>
      <c r="H728" s="57" t="str">
        <f t="shared" si="197"/>
        <v>72.7278928965031+0.549596254957143i</v>
      </c>
      <c r="I728" s="57" t="str">
        <f t="shared" si="198"/>
        <v>17.8951973661652-2289.0574361955i</v>
      </c>
      <c r="K728" s="57" t="str">
        <f t="shared" si="199"/>
        <v>0.164989171049491-0.00132671058294506i</v>
      </c>
      <c r="L728" s="57" t="str">
        <f t="shared" si="200"/>
        <v>0.00025-79.0484602091745i</v>
      </c>
      <c r="M728" s="57" t="str">
        <f t="shared" si="201"/>
        <v>0.0045-27.7130266094635i</v>
      </c>
      <c r="N728" s="57">
        <f t="shared" si="202"/>
        <v>89.687009758744495</v>
      </c>
      <c r="O728" s="57">
        <f t="shared" si="203"/>
        <v>72.005861144123472</v>
      </c>
      <c r="P728" s="374">
        <f t="shared" si="204"/>
        <v>72.005861144123472</v>
      </c>
      <c r="Q728" s="374">
        <f t="shared" si="205"/>
        <v>-90.312990241255505</v>
      </c>
      <c r="R728" s="12">
        <f t="shared" si="206"/>
        <v>89.687009758744495</v>
      </c>
      <c r="S728" s="57">
        <f t="shared" si="207"/>
        <v>1.3386864905295654E-2</v>
      </c>
      <c r="T728" s="12">
        <f t="shared" si="190"/>
        <v>72.005861144123472</v>
      </c>
    </row>
    <row r="729" spans="1:20">
      <c r="A729" s="57">
        <f t="shared" si="191"/>
        <v>84.431779063103875</v>
      </c>
      <c r="B729" s="12">
        <f t="shared" si="208"/>
        <v>13.437734991935779</v>
      </c>
      <c r="C729" s="57" t="str">
        <f t="shared" si="192"/>
        <v>-21.7620004284323-3968.61737325779i</v>
      </c>
      <c r="D729" s="57" t="str">
        <f t="shared" si="193"/>
        <v>3.47812499881354-1184.38823075229i</v>
      </c>
      <c r="E729" s="57" t="str">
        <f t="shared" si="194"/>
        <v>162.468957014481-0.0566240161853806i</v>
      </c>
      <c r="F729" s="57" t="str">
        <f t="shared" si="195"/>
        <v>2.90990990971873-11114.7538384626i</v>
      </c>
      <c r="G729" s="57" t="str">
        <f t="shared" si="196"/>
        <v>0.999999999934302-8.10545078952546E-06i</v>
      </c>
      <c r="H729" s="57" t="str">
        <f t="shared" si="197"/>
        <v>72.7278976187715+0.551684734439801i</v>
      </c>
      <c r="I729" s="57" t="str">
        <f t="shared" si="198"/>
        <v>17.8951978352067-2280.39206067829i</v>
      </c>
      <c r="K729" s="57" t="str">
        <f t="shared" si="199"/>
        <v>0.164989088598633-0.00133175140756855i</v>
      </c>
      <c r="L729" s="57" t="str">
        <f t="shared" si="200"/>
        <v>0.00025-78.7492131990183i</v>
      </c>
      <c r="M729" s="57" t="str">
        <f t="shared" si="201"/>
        <v>0.0045-27.6081157695392i</v>
      </c>
      <c r="N729" s="57">
        <f t="shared" si="202"/>
        <v>89.685820485102127</v>
      </c>
      <c r="O729" s="57">
        <f t="shared" si="203"/>
        <v>71.972915170980087</v>
      </c>
      <c r="P729" s="374">
        <f t="shared" si="204"/>
        <v>71.972915170980087</v>
      </c>
      <c r="Q729" s="374">
        <f t="shared" si="205"/>
        <v>-90.314179514897873</v>
      </c>
      <c r="R729" s="12">
        <f t="shared" si="206"/>
        <v>89.685820485102127</v>
      </c>
      <c r="S729" s="57">
        <f t="shared" si="207"/>
        <v>1.3437734991935778E-2</v>
      </c>
      <c r="T729" s="12">
        <f t="shared" si="190"/>
        <v>71.972915170980087</v>
      </c>
    </row>
    <row r="730" spans="1:20">
      <c r="A730" s="57">
        <f t="shared" si="191"/>
        <v>84.752619823543668</v>
      </c>
      <c r="B730" s="12">
        <f t="shared" si="208"/>
        <v>13.488798384905134</v>
      </c>
      <c r="C730" s="57" t="str">
        <f t="shared" si="192"/>
        <v>-21.7619879491266-3953.59228022367i</v>
      </c>
      <c r="D730" s="57" t="str">
        <f t="shared" si="193"/>
        <v>3.47812499880451-1179.90459378506i</v>
      </c>
      <c r="E730" s="57" t="str">
        <f t="shared" si="194"/>
        <v>162.468952598859-0.056839146893184i</v>
      </c>
      <c r="F730" s="57" t="str">
        <f t="shared" si="195"/>
        <v>2.90990990971728-11072.6776635208i</v>
      </c>
      <c r="G730" s="57" t="str">
        <f t="shared" si="196"/>
        <v>0.999999999933801-8.13625150252158E-06i</v>
      </c>
      <c r="H730" s="57" t="str">
        <f t="shared" si="197"/>
        <v>72.7279023769976+0.553781150301422i</v>
      </c>
      <c r="I730" s="57" t="str">
        <f t="shared" si="198"/>
        <v>17.8951983078195-2271.75948936645i</v>
      </c>
      <c r="K730" s="57" t="str">
        <f t="shared" si="199"/>
        <v>0.164989005520043-0.00133681137959525i</v>
      </c>
      <c r="L730" s="57" t="str">
        <f t="shared" si="200"/>
        <v>0.00025-78.4510990227316i</v>
      </c>
      <c r="M730" s="57" t="str">
        <f t="shared" si="201"/>
        <v>0.0045-27.5036020816291i</v>
      </c>
      <c r="N730" s="57">
        <f t="shared" si="202"/>
        <v>89.684626693241469</v>
      </c>
      <c r="O730" s="57">
        <f t="shared" si="203"/>
        <v>71.939969181495954</v>
      </c>
      <c r="P730" s="374">
        <f t="shared" si="204"/>
        <v>71.939969181495954</v>
      </c>
      <c r="Q730" s="374">
        <f t="shared" si="205"/>
        <v>-90.315373306758531</v>
      </c>
      <c r="R730" s="12">
        <f t="shared" si="206"/>
        <v>89.684626693241469</v>
      </c>
      <c r="S730" s="57">
        <f t="shared" si="207"/>
        <v>1.3488798384905135E-2</v>
      </c>
      <c r="T730" s="12">
        <f t="shared" si="190"/>
        <v>71.939969181495954</v>
      </c>
    </row>
    <row r="731" spans="1:20">
      <c r="A731" s="57">
        <f t="shared" si="191"/>
        <v>85.074679778873147</v>
      </c>
      <c r="B731" s="12">
        <f t="shared" si="208"/>
        <v>13.540055818767774</v>
      </c>
      <c r="C731" s="57" t="str">
        <f t="shared" si="192"/>
        <v>-21.7619753748122-3938.62406094339i</v>
      </c>
      <c r="D731" s="57" t="str">
        <f t="shared" si="193"/>
        <v>3.4781249987954-1175.43793014152i</v>
      </c>
      <c r="E731" s="57" t="str">
        <f t="shared" si="194"/>
        <v>162.46894814962-0.0570550946336568i</v>
      </c>
      <c r="F731" s="57" t="str">
        <f t="shared" si="195"/>
        <v>2.90990990971582-11030.7607727646i</v>
      </c>
      <c r="G731" s="57" t="str">
        <f t="shared" si="196"/>
        <v>0.999999999933297-8.16716925822705E-06i</v>
      </c>
      <c r="H731" s="57" t="str">
        <f t="shared" si="197"/>
        <v>72.7279071714557+0.555885532702055i</v>
      </c>
      <c r="I731" s="57" t="str">
        <f t="shared" si="198"/>
        <v>17.8951987840314-2263.15959807759i</v>
      </c>
      <c r="K731" s="57" t="str">
        <f t="shared" si="199"/>
        <v>0.164988921808941-0.00134189057169685i</v>
      </c>
      <c r="L731" s="57" t="str">
        <f t="shared" si="200"/>
        <v>0.00025-78.1541133918429i</v>
      </c>
      <c r="M731" s="57" t="str">
        <f t="shared" si="201"/>
        <v>0.0045-27.3994840422684i</v>
      </c>
      <c r="N731" s="57">
        <f t="shared" si="202"/>
        <v>89.683428366004961</v>
      </c>
      <c r="O731" s="57">
        <f t="shared" si="203"/>
        <v>71.907023175546342</v>
      </c>
      <c r="P731" s="374">
        <f t="shared" si="204"/>
        <v>71.907023175546342</v>
      </c>
      <c r="Q731" s="374">
        <f t="shared" si="205"/>
        <v>-90.316571633995039</v>
      </c>
      <c r="R731" s="12">
        <f t="shared" si="206"/>
        <v>89.683428366004961</v>
      </c>
      <c r="S731" s="57">
        <f t="shared" si="207"/>
        <v>1.3540055818767775E-2</v>
      </c>
      <c r="T731" s="12">
        <f t="shared" si="190"/>
        <v>71.907023175546342</v>
      </c>
    </row>
    <row r="732" spans="1:20">
      <c r="A732" s="57">
        <f t="shared" si="191"/>
        <v>85.397963562032857</v>
      </c>
      <c r="B732" s="12">
        <f t="shared" si="208"/>
        <v>13.591508030879092</v>
      </c>
      <c r="C732" s="57" t="str">
        <f t="shared" si="192"/>
        <v>-21.7619627047659-3923.71250009417i</v>
      </c>
      <c r="D732" s="57" t="str">
        <f t="shared" si="193"/>
        <v>3.47812499878623-1170.98817556723i</v>
      </c>
      <c r="E732" s="57" t="str">
        <f t="shared" si="194"/>
        <v>162.468943666507-0.0572718625062089i</v>
      </c>
      <c r="F732" s="57" t="str">
        <f t="shared" si="195"/>
        <v>2.90990990971434-10989.0025632053i</v>
      </c>
      <c r="G732" s="57" t="str">
        <f t="shared" si="196"/>
        <v>0.99999999993279-8.19820450140414E-06i</v>
      </c>
      <c r="H732" s="57" t="str">
        <f t="shared" si="197"/>
        <v>72.7279120024214+0.557997911916358i</v>
      </c>
      <c r="I732" s="57" t="str">
        <f t="shared" si="198"/>
        <v>17.8951992638693-2254.59226309933i</v>
      </c>
      <c r="K732" s="57" t="str">
        <f t="shared" si="199"/>
        <v>0.164988837460513-0.00134698905682018i</v>
      </c>
      <c r="L732" s="57" t="str">
        <f t="shared" si="200"/>
        <v>0.00025-77.8582520341134i</v>
      </c>
      <c r="M732" s="57" t="str">
        <f t="shared" si="201"/>
        <v>0.0045-27.2957601536844i</v>
      </c>
      <c r="N732" s="57">
        <f t="shared" si="202"/>
        <v>89.682225486169983</v>
      </c>
      <c r="O732" s="57">
        <f t="shared" si="203"/>
        <v>71.874077153006027</v>
      </c>
      <c r="P732" s="374">
        <f t="shared" si="204"/>
        <v>71.874077153006027</v>
      </c>
      <c r="Q732" s="374">
        <f t="shared" si="205"/>
        <v>-90.317774513830017</v>
      </c>
      <c r="R732" s="12">
        <f t="shared" si="206"/>
        <v>89.682225486169983</v>
      </c>
      <c r="S732" s="57">
        <f t="shared" si="207"/>
        <v>1.3591508030879093E-2</v>
      </c>
      <c r="T732" s="12">
        <f t="shared" si="190"/>
        <v>71.874077153006027</v>
      </c>
    </row>
    <row r="733" spans="1:20">
      <c r="A733" s="57">
        <f t="shared" si="191"/>
        <v>85.722475823568601</v>
      </c>
      <c r="B733" s="12">
        <f t="shared" si="208"/>
        <v>13.643155761396434</v>
      </c>
      <c r="C733" s="57" t="str">
        <f t="shared" si="192"/>
        <v>-21.7619499382594-3908.85738316831i</v>
      </c>
      <c r="D733" s="57" t="str">
        <f t="shared" si="193"/>
        <v>3.47812499877699-1166.55526605098i</v>
      </c>
      <c r="E733" s="57" t="str">
        <f t="shared" si="194"/>
        <v>162.468939149265-0.0574894536219718i</v>
      </c>
      <c r="F733" s="57" t="str">
        <f t="shared" si="195"/>
        <v>2.90990990971285-10947.4024341373i</v>
      </c>
      <c r="G733" s="57" t="str">
        <f t="shared" si="196"/>
        <v>0.999999999932278-8.22935767850528E-06i</v>
      </c>
      <c r="H733" s="57" t="str">
        <f t="shared" si="197"/>
        <v>72.7279168701725+0.56011831833405i</v>
      </c>
      <c r="I733" s="57" t="str">
        <f t="shared" si="198"/>
        <v>17.8951997473609-2246.05736118773i</v>
      </c>
      <c r="K733" s="57" t="str">
        <f t="shared" si="199"/>
        <v>0.164988752469908-0.00135210690818823i</v>
      </c>
      <c r="L733" s="57" t="str">
        <f t="shared" si="200"/>
        <v>0.00025-77.563510693478i</v>
      </c>
      <c r="M733" s="57" t="str">
        <f t="shared" si="201"/>
        <v>0.0045-27.1924289237741i</v>
      </c>
      <c r="N733" s="57">
        <f t="shared" si="202"/>
        <v>89.681018036448648</v>
      </c>
      <c r="O733" s="57">
        <f t="shared" si="203"/>
        <v>71.841131113748915</v>
      </c>
      <c r="P733" s="374">
        <f t="shared" si="204"/>
        <v>71.841131113748915</v>
      </c>
      <c r="Q733" s="374">
        <f t="shared" si="205"/>
        <v>-90.318981963551352</v>
      </c>
      <c r="R733" s="12">
        <f t="shared" si="206"/>
        <v>89.681018036448648</v>
      </c>
      <c r="S733" s="57">
        <f t="shared" si="207"/>
        <v>1.3643155761396434E-2</v>
      </c>
      <c r="T733" s="12">
        <f t="shared" si="190"/>
        <v>71.841131113748915</v>
      </c>
    </row>
    <row r="734" spans="1:20">
      <c r="A734" s="57">
        <f t="shared" si="191"/>
        <v>86.048221231698165</v>
      </c>
      <c r="B734" s="12">
        <f t="shared" si="208"/>
        <v>13.694999753289741</v>
      </c>
      <c r="C734" s="57" t="str">
        <f t="shared" si="192"/>
        <v>-21.7619370745576-3894.05849646984i</v>
      </c>
      <c r="D734" s="57" t="str">
        <f t="shared" si="193"/>
        <v>3.47812499876768-1162.13913782387i</v>
      </c>
      <c r="E734" s="57" t="str">
        <f t="shared" si="194"/>
        <v>162.46893459763-0.057707871103833i</v>
      </c>
      <c r="F734" s="57" t="str">
        <f t="shared" si="195"/>
        <v>2.90990990971135-10905.9597871285i</v>
      </c>
      <c r="G734" s="57" t="str">
        <f t="shared" si="196"/>
        <v>0.999999999931762-8.26062923767933E-06i</v>
      </c>
      <c r="H734" s="57" t="str">
        <f t="shared" si="197"/>
        <v>72.7279217749891+0.562246782460375i</v>
      </c>
      <c r="I734" s="57" t="str">
        <f t="shared" si="198"/>
        <v>17.895200234534-2237.55476956532i</v>
      </c>
      <c r="K734" s="57" t="str">
        <f t="shared" si="199"/>
        <v>0.164988666832237-0.00135724419930122i</v>
      </c>
      <c r="L734" s="57" t="str">
        <f t="shared" si="200"/>
        <v>0.00025-77.269885129984i</v>
      </c>
      <c r="M734" s="57" t="str">
        <f t="shared" si="201"/>
        <v>0.0045-27.089488866083i</v>
      </c>
      <c r="N734" s="57">
        <f t="shared" si="202"/>
        <v>89.679805999487471</v>
      </c>
      <c r="O734" s="57">
        <f t="shared" si="203"/>
        <v>71.808185057647407</v>
      </c>
      <c r="P734" s="374">
        <f t="shared" si="204"/>
        <v>71.808185057647407</v>
      </c>
      <c r="Q734" s="374">
        <f t="shared" si="205"/>
        <v>-90.320194000512529</v>
      </c>
      <c r="R734" s="12">
        <f t="shared" si="206"/>
        <v>89.679805999487471</v>
      </c>
      <c r="S734" s="57">
        <f t="shared" si="207"/>
        <v>1.3694999753289741E-2</v>
      </c>
      <c r="T734" s="12">
        <f t="shared" si="190"/>
        <v>71.808185057647407</v>
      </c>
    </row>
    <row r="735" spans="1:20">
      <c r="A735" s="57">
        <f t="shared" si="191"/>
        <v>86.375204472378613</v>
      </c>
      <c r="B735" s="12">
        <f t="shared" si="208"/>
        <v>13.747040752352243</v>
      </c>
      <c r="C735" s="57" t="str">
        <f t="shared" si="192"/>
        <v>-21.7619241129218-3879.31562711194i</v>
      </c>
      <c r="D735" s="57" t="str">
        <f t="shared" si="193"/>
        <v>3.47812499875829-1157.73972735842i</v>
      </c>
      <c r="E735" s="57" t="str">
        <f t="shared" si="194"/>
        <v>162.468930011344-0.0579271180865125i</v>
      </c>
      <c r="F735" s="57" t="str">
        <f t="shared" si="195"/>
        <v>2.90990990970983-10864.6740260127i</v>
      </c>
      <c r="G735" s="57" t="str">
        <f t="shared" si="196"/>
        <v>0.999999999931242-8.29201962877821E-06i</v>
      </c>
      <c r="H735" s="57" t="str">
        <f t="shared" si="197"/>
        <v>72.7279267171539+0.564383334916499i</v>
      </c>
      <c r="I735" s="57" t="str">
        <f t="shared" si="198"/>
        <v>17.8952007254168-2229.0843659195i</v>
      </c>
      <c r="K735" s="57" t="str">
        <f t="shared" si="199"/>
        <v>0.164988580542574-0.00136240100393761i</v>
      </c>
      <c r="L735" s="57" t="str">
        <f t="shared" si="200"/>
        <v>0.00025-76.9773711197293i</v>
      </c>
      <c r="M735" s="57" t="str">
        <f t="shared" si="201"/>
        <v>0.0045-26.9869384997838i</v>
      </c>
      <c r="N735" s="57">
        <f t="shared" si="202"/>
        <v>89.678589357867196</v>
      </c>
      <c r="O735" s="57">
        <f t="shared" si="203"/>
        <v>71.775238984573519</v>
      </c>
      <c r="P735" s="374">
        <f t="shared" si="204"/>
        <v>71.775238984573519</v>
      </c>
      <c r="Q735" s="374">
        <f t="shared" si="205"/>
        <v>-90.321410642132804</v>
      </c>
      <c r="R735" s="12">
        <f t="shared" si="206"/>
        <v>89.678589357867196</v>
      </c>
      <c r="S735" s="57">
        <f t="shared" si="207"/>
        <v>1.3747040752352243E-2</v>
      </c>
      <c r="T735" s="12">
        <f t="shared" si="190"/>
        <v>71.775238984573519</v>
      </c>
    </row>
    <row r="736" spans="1:20">
      <c r="A736" s="57">
        <f t="shared" si="191"/>
        <v>86.703430249373653</v>
      </c>
      <c r="B736" s="12">
        <f t="shared" si="208"/>
        <v>13.799279507211182</v>
      </c>
      <c r="C736" s="57" t="str">
        <f t="shared" si="192"/>
        <v>-21.7619110526055-3864.62856301348i</v>
      </c>
      <c r="D736" s="57" t="str">
        <f t="shared" si="193"/>
        <v>3.47812499874884-1153.35697136763i</v>
      </c>
      <c r="E736" s="57" t="str">
        <f t="shared" si="194"/>
        <v>162.468925390142-0.0581471977165304i</v>
      </c>
      <c r="F736" s="57" t="str">
        <f t="shared" si="195"/>
        <v>2.90990990970831-10823.5445568803i</v>
      </c>
      <c r="G736" s="57" t="str">
        <f t="shared" si="196"/>
        <v>0.999999999930719-8.32352930336321E-06i</v>
      </c>
      <c r="H736" s="57" t="str">
        <f t="shared" si="197"/>
        <v>72.7279316969505+0.566528006439969i</v>
      </c>
      <c r="I736" s="57" t="str">
        <f t="shared" si="198"/>
        <v>17.8952012200371-2220.64602840064i</v>
      </c>
      <c r="K736" s="57" t="str">
        <f t="shared" si="199"/>
        <v>0.164988493595957-0.00136757739615516i</v>
      </c>
      <c r="L736" s="57" t="str">
        <f t="shared" si="200"/>
        <v>0.00025-76.6859644548008i</v>
      </c>
      <c r="M736" s="57" t="str">
        <f t="shared" si="201"/>
        <v>0.0045-26.8847763496551i</v>
      </c>
      <c r="N736" s="57">
        <f t="shared" si="202"/>
        <v>89.677368094102448</v>
      </c>
      <c r="O736" s="57">
        <f t="shared" si="203"/>
        <v>71.742292894397977</v>
      </c>
      <c r="P736" s="374">
        <f t="shared" si="204"/>
        <v>71.742292894397977</v>
      </c>
      <c r="Q736" s="374">
        <f t="shared" si="205"/>
        <v>-90.322631905897552</v>
      </c>
      <c r="R736" s="12">
        <f t="shared" si="206"/>
        <v>89.677368094102448</v>
      </c>
      <c r="S736" s="57">
        <f t="shared" si="207"/>
        <v>1.3799279507211182E-2</v>
      </c>
      <c r="T736" s="12">
        <f t="shared" si="190"/>
        <v>71.742292894397977</v>
      </c>
    </row>
    <row r="737" spans="1:20">
      <c r="A737" s="57">
        <f t="shared" si="191"/>
        <v>87.032903284321279</v>
      </c>
      <c r="B737" s="12">
        <f t="shared" si="208"/>
        <v>13.851716769338585</v>
      </c>
      <c r="C737" s="57" t="str">
        <f t="shared" si="192"/>
        <v>-21.761897892858-3849.99709289607i</v>
      </c>
      <c r="D737" s="57" t="str">
        <f t="shared" si="193"/>
        <v>3.4781249987393-1148.99080680408i</v>
      </c>
      <c r="E737" s="57" t="str">
        <f t="shared" si="194"/>
        <v>162.468920733758-0.0583681131523384i</v>
      </c>
      <c r="F737" s="57" t="str">
        <f t="shared" si="195"/>
        <v>2.90990990970677-10782.57078807i</v>
      </c>
      <c r="G737" s="57" t="str">
        <f t="shared" si="196"/>
        <v>0.999999999930191-8.35515871471158E-06i</v>
      </c>
      <c r="H737" s="57" t="str">
        <f t="shared" si="197"/>
        <v>72.7279367146666+0.568680827885185i</v>
      </c>
      <c r="I737" s="57" t="str">
        <f t="shared" si="198"/>
        <v>17.8952017184239-2212.23963562044i</v>
      </c>
      <c r="K737" s="57" t="str">
        <f t="shared" si="199"/>
        <v>0.164988405987383-0.00137277345029199i</v>
      </c>
      <c r="L737" s="57" t="str">
        <f t="shared" si="200"/>
        <v>0.00025-76.3956609432167i</v>
      </c>
      <c r="M737" s="57" t="str">
        <f t="shared" si="201"/>
        <v>0.0045-26.7830009460601i</v>
      </c>
      <c r="N737" s="57">
        <f t="shared" si="202"/>
        <v>89.676142190641613</v>
      </c>
      <c r="O737" s="57">
        <f t="shared" si="203"/>
        <v>71.709346786990466</v>
      </c>
      <c r="P737" s="374">
        <f t="shared" si="204"/>
        <v>71.709346786990466</v>
      </c>
      <c r="Q737" s="374">
        <f t="shared" si="205"/>
        <v>-90.323857809358387</v>
      </c>
      <c r="R737" s="12">
        <f t="shared" si="206"/>
        <v>89.676142190641613</v>
      </c>
      <c r="S737" s="57">
        <f t="shared" si="207"/>
        <v>1.3851716769338586E-2</v>
      </c>
      <c r="T737" s="12">
        <f t="shared" si="190"/>
        <v>71.709346786990466</v>
      </c>
    </row>
    <row r="738" spans="1:20">
      <c r="A738" s="57">
        <f t="shared" si="191"/>
        <v>87.363628316801709</v>
      </c>
      <c r="B738" s="12">
        <f t="shared" si="208"/>
        <v>13.904353293062073</v>
      </c>
      <c r="C738" s="57" t="str">
        <f t="shared" si="192"/>
        <v>-21.7618846329225-3835.42100628118i</v>
      </c>
      <c r="D738" s="57" t="str">
        <f t="shared" si="193"/>
        <v>3.47812499872971-1144.64117085903i</v>
      </c>
      <c r="E738" s="57" t="str">
        <f t="shared" si="194"/>
        <v>162.468916041924-0.0585898675643207i</v>
      </c>
      <c r="F738" s="57" t="str">
        <f t="shared" si="195"/>
        <v>2.90990990970523-10741.7521301606i</v>
      </c>
      <c r="G738" s="57" t="str">
        <f t="shared" si="196"/>
        <v>0.99999999992966-8.38690831782302E-06i</v>
      </c>
      <c r="H738" s="57" t="str">
        <f t="shared" si="197"/>
        <v>72.7279417705899+0.570841830223782i</v>
      </c>
      <c r="I738" s="57" t="str">
        <f t="shared" si="198"/>
        <v>17.895202220606-2203.86506665013i</v>
      </c>
      <c r="K738" s="57" t="str">
        <f t="shared" si="199"/>
        <v>0.164988317711815-0.00137798924096762i</v>
      </c>
      <c r="L738" s="57" t="str">
        <f t="shared" si="200"/>
        <v>0.00025-76.1064564088627i</v>
      </c>
      <c r="M738" s="57" t="str">
        <f t="shared" si="201"/>
        <v>0.0045-26.6816108249254i</v>
      </c>
      <c r="N738" s="57">
        <f t="shared" si="202"/>
        <v>89.6749116298665</v>
      </c>
      <c r="O738" s="57">
        <f t="shared" si="203"/>
        <v>71.676400662219905</v>
      </c>
      <c r="P738" s="374">
        <f t="shared" si="204"/>
        <v>71.676400662219905</v>
      </c>
      <c r="Q738" s="374">
        <f t="shared" si="205"/>
        <v>-90.3250883701335</v>
      </c>
      <c r="R738" s="12">
        <f t="shared" si="206"/>
        <v>89.6749116298665</v>
      </c>
      <c r="S738" s="57">
        <f t="shared" si="207"/>
        <v>1.3904353293062072E-2</v>
      </c>
      <c r="T738" s="12">
        <f t="shared" si="190"/>
        <v>71.676400662219905</v>
      </c>
    </row>
    <row r="739" spans="1:20">
      <c r="A739" s="57">
        <f t="shared" si="191"/>
        <v>87.69561010440556</v>
      </c>
      <c r="B739" s="12">
        <f t="shared" si="208"/>
        <v>13.95718983557571</v>
      </c>
      <c r="C739" s="57" t="str">
        <f t="shared" si="192"/>
        <v>-21.7618712720358-3820.9000934869i</v>
      </c>
      <c r="D739" s="57" t="str">
        <f t="shared" si="193"/>
        <v>3.47812499872004-1140.3080009615i</v>
      </c>
      <c r="E739" s="57" t="str">
        <f t="shared" si="194"/>
        <v>162.46891131437-0.0588124641348284i</v>
      </c>
      <c r="F739" s="57" t="str">
        <f t="shared" si="195"/>
        <v>2.90990990970367-10701.0879959617i</v>
      </c>
      <c r="G739" s="57" t="str">
        <f t="shared" si="196"/>
        <v>0.999999999929124-8.41877856942624E-06i</v>
      </c>
      <c r="H739" s="57" t="str">
        <f t="shared" si="197"/>
        <v>72.7279468650113+0.573011044545107i</v>
      </c>
      <c r="I739" s="57" t="str">
        <f t="shared" si="198"/>
        <v>17.8952027266113-2195.52220101867i</v>
      </c>
      <c r="K739" s="57" t="str">
        <f t="shared" si="199"/>
        <v>0.164988228764176-0.00138322484308401i</v>
      </c>
      <c r="L739" s="57" t="str">
        <f t="shared" si="200"/>
        <v>0.00025-75.8183466914354i</v>
      </c>
      <c r="M739" s="57" t="str">
        <f t="shared" si="201"/>
        <v>0.0045-26.58060452772i</v>
      </c>
      <c r="N739" s="57">
        <f t="shared" si="202"/>
        <v>89.673676394092112</v>
      </c>
      <c r="O739" s="57">
        <f t="shared" si="203"/>
        <v>71.643454519954048</v>
      </c>
      <c r="P739" s="374">
        <f t="shared" si="204"/>
        <v>71.643454519954048</v>
      </c>
      <c r="Q739" s="374">
        <f t="shared" si="205"/>
        <v>-90.326323605907888</v>
      </c>
      <c r="R739" s="12">
        <f t="shared" si="206"/>
        <v>89.673676394092112</v>
      </c>
      <c r="S739" s="57">
        <f t="shared" si="207"/>
        <v>1.3957189835575709E-2</v>
      </c>
      <c r="T739" s="12">
        <f t="shared" si="190"/>
        <v>71.643454519954048</v>
      </c>
    </row>
    <row r="740" spans="1:20">
      <c r="A740" s="57">
        <f t="shared" si="191"/>
        <v>88.0288534228023</v>
      </c>
      <c r="B740" s="12">
        <f t="shared" si="208"/>
        <v>14.010227156950897</v>
      </c>
      <c r="C740" s="57" t="str">
        <f t="shared" si="192"/>
        <v>-21.7618578094303-3806.43414562508i</v>
      </c>
      <c r="D740" s="57" t="str">
        <f t="shared" si="193"/>
        <v>3.47812499871029-1135.9912347774i</v>
      </c>
      <c r="E740" s="57" t="str">
        <f t="shared" si="194"/>
        <v>162.468906550825-0.0590359060582549i</v>
      </c>
      <c r="F740" s="57" t="str">
        <f t="shared" si="195"/>
        <v>2.90990990970209-10660.5778005064i</v>
      </c>
      <c r="G740" s="57" t="str">
        <f t="shared" si="196"/>
        <v>0.999999999928584-0.0000084507699279855i</v>
      </c>
      <c r="H740" s="57" t="str">
        <f t="shared" si="197"/>
        <v>72.7279519982247+0.575188502056712i</v>
      </c>
      <c r="I740" s="57" t="str">
        <f t="shared" si="198"/>
        <v>17.8952032364702-2187.21091871121i</v>
      </c>
      <c r="K740" s="57" t="str">
        <f t="shared" si="199"/>
        <v>0.164988139139348-0.00138848033182666i</v>
      </c>
      <c r="L740" s="57" t="str">
        <f t="shared" si="200"/>
        <v>0.00025-75.531327646379i</v>
      </c>
      <c r="M740" s="57" t="str">
        <f t="shared" si="201"/>
        <v>0.0045-26.4799806014345i</v>
      </c>
      <c r="N740" s="57">
        <f t="shared" si="202"/>
        <v>89.672436465566435</v>
      </c>
      <c r="O740" s="57">
        <f t="shared" si="203"/>
        <v>71.610508360059811</v>
      </c>
      <c r="P740" s="374">
        <f t="shared" si="204"/>
        <v>71.610508360059811</v>
      </c>
      <c r="Q740" s="374">
        <f t="shared" si="205"/>
        <v>-90.327563534433565</v>
      </c>
      <c r="R740" s="12">
        <f t="shared" si="206"/>
        <v>89.672436465566435</v>
      </c>
      <c r="S740" s="57">
        <f t="shared" si="207"/>
        <v>1.4010227156950897E-2</v>
      </c>
      <c r="T740" s="12">
        <f t="shared" si="190"/>
        <v>71.610508360059811</v>
      </c>
    </row>
    <row r="741" spans="1:20">
      <c r="A741" s="57">
        <f t="shared" si="191"/>
        <v>88.363363065808954</v>
      </c>
      <c r="B741" s="12">
        <f t="shared" si="208"/>
        <v>14.063466020147311</v>
      </c>
      <c r="C741" s="57" t="str">
        <f t="shared" si="192"/>
        <v>-21.7618442443307-3792.02295459818i</v>
      </c>
      <c r="D741" s="57" t="str">
        <f t="shared" si="193"/>
        <v>3.47812499870047-1131.69081020859i</v>
      </c>
      <c r="E741" s="57" t="str">
        <f t="shared" si="194"/>
        <v>162.468901751014-0.0592601965410485i</v>
      </c>
      <c r="F741" s="57" t="str">
        <f t="shared" si="195"/>
        <v>2.90990990970052-10620.2209610416i</v>
      </c>
      <c r="G741" s="57" t="str">
        <f t="shared" si="196"/>
        <v>0.999999999928041-8.48288285370724E-06i</v>
      </c>
      <c r="H741" s="57" t="str">
        <f t="shared" si="197"/>
        <v>72.7279571705253+0.577374234084709i</v>
      </c>
      <c r="I741" s="57" t="str">
        <f t="shared" si="198"/>
        <v>17.8952037502108-2178.9311001671i</v>
      </c>
      <c r="K741" s="57" t="str">
        <f t="shared" si="199"/>
        <v>0.164988048832177-0.00139375578266563i</v>
      </c>
      <c r="L741" s="57" t="str">
        <f t="shared" si="200"/>
        <v>0.00025-75.2453951448286i</v>
      </c>
      <c r="M741" s="57" t="str">
        <f t="shared" si="201"/>
        <v>0.0045-26.3797375985601i</v>
      </c>
      <c r="N741" s="57">
        <f t="shared" si="202"/>
        <v>89.671191826470078</v>
      </c>
      <c r="O741" s="57">
        <f t="shared" si="203"/>
        <v>71.577562182402843</v>
      </c>
      <c r="P741" s="374">
        <f t="shared" si="204"/>
        <v>71.577562182402843</v>
      </c>
      <c r="Q741" s="374">
        <f t="shared" si="205"/>
        <v>-90.328808173529922</v>
      </c>
      <c r="R741" s="12">
        <f t="shared" si="206"/>
        <v>89.671191826470078</v>
      </c>
      <c r="S741" s="57">
        <f t="shared" si="207"/>
        <v>1.4063466020147311E-2</v>
      </c>
      <c r="T741" s="12">
        <f t="shared" si="190"/>
        <v>71.577562182402843</v>
      </c>
    </row>
    <row r="742" spans="1:20">
      <c r="A742" s="57">
        <f t="shared" si="191"/>
        <v>88.699143845459034</v>
      </c>
      <c r="B742" s="12">
        <f t="shared" si="208"/>
        <v>14.116907191023872</v>
      </c>
      <c r="C742" s="57" t="str">
        <f t="shared" si="192"/>
        <v>-21.7618305759577-3777.66631309643i</v>
      </c>
      <c r="D742" s="57" t="str">
        <f t="shared" si="193"/>
        <v>3.47812499869058-1127.40666539202i</v>
      </c>
      <c r="E742" s="57" t="str">
        <f t="shared" si="194"/>
        <v>162.468896914662-0.0594853388017961i</v>
      </c>
      <c r="F742" s="57" t="str">
        <f t="shared" si="195"/>
        <v>2.90990990969892-10580.0168970209i</v>
      </c>
      <c r="G742" s="57" t="str">
        <f t="shared" si="196"/>
        <v>0.999999999927493-8.51511780854666E-06i</v>
      </c>
      <c r="H742" s="57" t="str">
        <f t="shared" si="197"/>
        <v>72.7279623822105+0.579568272074309i</v>
      </c>
      <c r="I742" s="57" t="str">
        <f t="shared" si="198"/>
        <v>17.8952042678636-2170.68262627842i</v>
      </c>
      <c r="K742" s="57" t="str">
        <f t="shared" si="199"/>
        <v>0.164987957837469-0.00139905127135667i</v>
      </c>
      <c r="L742" s="57" t="str">
        <f t="shared" si="200"/>
        <v>0.00025-74.9605450735495i</v>
      </c>
      <c r="M742" s="57" t="str">
        <f t="shared" si="201"/>
        <v>0.0045-26.2798740770672i</v>
      </c>
      <c r="N742" s="57">
        <f t="shared" si="202"/>
        <v>89.669942458916125</v>
      </c>
      <c r="O742" s="57">
        <f t="shared" si="203"/>
        <v>71.544615986848015</v>
      </c>
      <c r="P742" s="374">
        <f t="shared" si="204"/>
        <v>71.544615986848015</v>
      </c>
      <c r="Q742" s="374">
        <f t="shared" si="205"/>
        <v>-90.330057541083875</v>
      </c>
      <c r="R742" s="12">
        <f t="shared" si="206"/>
        <v>89.669942458916125</v>
      </c>
      <c r="S742" s="57">
        <f t="shared" si="207"/>
        <v>1.4116907191023872E-2</v>
      </c>
      <c r="T742" s="12">
        <f t="shared" si="190"/>
        <v>71.544615986848015</v>
      </c>
    </row>
    <row r="743" spans="1:20">
      <c r="A743" s="57">
        <f t="shared" si="191"/>
        <v>89.036200592071779</v>
      </c>
      <c r="B743" s="12">
        <f t="shared" si="208"/>
        <v>14.170551438349763</v>
      </c>
      <c r="C743" s="57" t="str">
        <f t="shared" si="192"/>
        <v>-21.7618168035255-3763.36401459478i</v>
      </c>
      <c r="D743" s="57" t="str">
        <f t="shared" si="193"/>
        <v>3.4781249986806-1123.13873869884i</v>
      </c>
      <c r="E743" s="57" t="str">
        <f t="shared" si="194"/>
        <v>162.46889204149-0.0597113360712428i</v>
      </c>
      <c r="F743" s="57" t="str">
        <f t="shared" si="195"/>
        <v>2.90990990969731-10539.9650300952i</v>
      </c>
      <c r="G743" s="57" t="str">
        <f t="shared" si="196"/>
        <v>0.999999999926941-8.54747525621442E-06i</v>
      </c>
      <c r="H743" s="57" t="str">
        <f t="shared" si="197"/>
        <v>72.72796763358+0.581770647590221i</v>
      </c>
      <c r="I743" s="57" t="str">
        <f t="shared" si="198"/>
        <v>17.8952047894581-2162.46537838807i</v>
      </c>
      <c r="K743" s="57" t="str">
        <f t="shared" si="199"/>
        <v>0.164987866149991-0.00140436687394223i</v>
      </c>
      <c r="L743" s="57" t="str">
        <f t="shared" si="200"/>
        <v>0.00025-74.6767733348768i</v>
      </c>
      <c r="M743" s="57" t="str">
        <f t="shared" si="201"/>
        <v>0.0045-26.1803886003857i</v>
      </c>
      <c r="N743" s="57">
        <f t="shared" si="202"/>
        <v>89.668688344949828</v>
      </c>
      <c r="O743" s="57">
        <f t="shared" si="203"/>
        <v>71.511669773259129</v>
      </c>
      <c r="P743" s="374">
        <f t="shared" si="204"/>
        <v>71.511669773259129</v>
      </c>
      <c r="Q743" s="374">
        <f t="shared" si="205"/>
        <v>-90.331311655050172</v>
      </c>
      <c r="R743" s="12">
        <f t="shared" si="206"/>
        <v>89.668688344949828</v>
      </c>
      <c r="S743" s="57">
        <f t="shared" si="207"/>
        <v>1.4170551438349763E-2</v>
      </c>
      <c r="T743" s="12">
        <f t="shared" si="190"/>
        <v>71.511669773259129</v>
      </c>
    </row>
    <row r="744" spans="1:20">
      <c r="A744" s="57">
        <f t="shared" si="191"/>
        <v>89.374538154321669</v>
      </c>
      <c r="B744" s="12">
        <f t="shared" si="208"/>
        <v>14.224399533815493</v>
      </c>
      <c r="C744" s="57" t="str">
        <f t="shared" si="192"/>
        <v>-21.761802926241-3749.1158533498i</v>
      </c>
      <c r="D744" s="57" t="str">
        <f t="shared" si="193"/>
        <v>3.47812499867056-1118.88696873347i</v>
      </c>
      <c r="E744" s="57" t="str">
        <f t="shared" si="194"/>
        <v>162.468887131219-0.0599381915923218i</v>
      </c>
      <c r="F744" s="57" t="str">
        <f t="shared" si="195"/>
        <v>2.90990990969569-10500.064784105i</v>
      </c>
      <c r="G744" s="57" t="str">
        <f t="shared" si="196"/>
        <v>0.999999999926384-8.57995566218326E-06i</v>
      </c>
      <c r="H744" s="57" t="str">
        <f t="shared" si="197"/>
        <v>72.7279729249365+0.583981392317131i</v>
      </c>
      <c r="I744" s="57" t="str">
        <f t="shared" si="198"/>
        <v>17.8952053150243-2154.2792382882i</v>
      </c>
      <c r="K744" s="57" t="str">
        <f t="shared" si="199"/>
        <v>0.164987773764468-0.00140970266675256i</v>
      </c>
      <c r="L744" s="57" t="str">
        <f t="shared" si="200"/>
        <v>0.00025-74.3940758466593i</v>
      </c>
      <c r="M744" s="57" t="str">
        <f t="shared" si="201"/>
        <v>0.0045-26.0812797373836i</v>
      </c>
      <c r="N744" s="57">
        <f t="shared" si="202"/>
        <v>89.667429466548398</v>
      </c>
      <c r="O744" s="57">
        <f t="shared" si="203"/>
        <v>71.478723541498709</v>
      </c>
      <c r="P744" s="374">
        <f t="shared" si="204"/>
        <v>71.478723541498709</v>
      </c>
      <c r="Q744" s="374">
        <f t="shared" si="205"/>
        <v>-90.332570533451602</v>
      </c>
      <c r="R744" s="12">
        <f t="shared" si="206"/>
        <v>89.667429466548398</v>
      </c>
      <c r="S744" s="57">
        <f t="shared" si="207"/>
        <v>1.4224399533815494E-2</v>
      </c>
      <c r="T744" s="12">
        <f t="shared" si="190"/>
        <v>71.478723541498709</v>
      </c>
    </row>
    <row r="745" spans="1:20">
      <c r="A745" s="57">
        <f t="shared" si="191"/>
        <v>89.714161399308082</v>
      </c>
      <c r="B745" s="12">
        <f t="shared" si="208"/>
        <v>14.278452252043992</v>
      </c>
      <c r="C745" s="57" t="str">
        <f t="shared" si="192"/>
        <v>-21.7617889433061-3734.92162439695i</v>
      </c>
      <c r="D745" s="57" t="str">
        <f t="shared" si="193"/>
        <v>3.47812499866043-1114.65129433278i</v>
      </c>
      <c r="E745" s="57" t="str">
        <f t="shared" si="194"/>
        <v>162.468882183565-0.0601659086202459i</v>
      </c>
      <c r="F745" s="57" t="str">
        <f t="shared" si="195"/>
        <v>2.90990990969406-10460.3155850719i</v>
      </c>
      <c r="G745" s="57" t="str">
        <f t="shared" si="196"/>
        <v>0.999999999925824-8.61255949369473E-06i</v>
      </c>
      <c r="H745" s="57" t="str">
        <f t="shared" si="197"/>
        <v>72.7279782565845+0.586200538060141i</v>
      </c>
      <c r="I745" s="57" t="str">
        <f t="shared" si="198"/>
        <v>17.8952058445926-2146.12408821845i</v>
      </c>
      <c r="K745" s="57" t="str">
        <f t="shared" si="199"/>
        <v>0.164987680675587-0.00141505872640678i</v>
      </c>
      <c r="L745" s="57" t="str">
        <f t="shared" si="200"/>
        <v>0.00025-74.1124485421993i</v>
      </c>
      <c r="M745" s="57" t="str">
        <f t="shared" si="201"/>
        <v>0.0045-25.9825460623467i</v>
      </c>
      <c r="N745" s="57">
        <f t="shared" si="202"/>
        <v>89.666165805620665</v>
      </c>
      <c r="O745" s="57">
        <f t="shared" si="203"/>
        <v>71.445777291428456</v>
      </c>
      <c r="P745" s="374">
        <f t="shared" si="204"/>
        <v>71.445777291428456</v>
      </c>
      <c r="Q745" s="374">
        <f t="shared" si="205"/>
        <v>-90.333834194379335</v>
      </c>
      <c r="R745" s="12">
        <f t="shared" si="206"/>
        <v>89.666165805620665</v>
      </c>
      <c r="S745" s="57">
        <f t="shared" si="207"/>
        <v>1.4278452252043992E-2</v>
      </c>
      <c r="T745" s="12">
        <f t="shared" si="190"/>
        <v>71.445777291428456</v>
      </c>
    </row>
    <row r="746" spans="1:20">
      <c r="A746" s="57">
        <f t="shared" si="191"/>
        <v>90.055075212625454</v>
      </c>
      <c r="B746" s="12">
        <f t="shared" si="208"/>
        <v>14.33271037060176</v>
      </c>
      <c r="C746" s="57" t="str">
        <f t="shared" si="192"/>
        <v>-21.7617748539172-3720.78112354754i</v>
      </c>
      <c r="D746" s="57" t="str">
        <f t="shared" si="193"/>
        <v>3.47812499865023-1110.43165456518i</v>
      </c>
      <c r="E746" s="57" t="str">
        <f t="shared" si="194"/>
        <v>162.468877198243-0.0603944904225062i</v>
      </c>
      <c r="F746" s="57" t="str">
        <f t="shared" si="195"/>
        <v>2.90990990969242-10420.7168611902i</v>
      </c>
      <c r="G746" s="57" t="str">
        <f t="shared" si="196"/>
        <v>0.999999999925259-8.64528721976588E-06i</v>
      </c>
      <c r="H746" s="57" t="str">
        <f t="shared" si="197"/>
        <v>72.7279836288301+0.588428116745241i</v>
      </c>
      <c r="I746" s="57" t="str">
        <f t="shared" si="198"/>
        <v>17.895206378193-2137.99981086421i</v>
      </c>
      <c r="K746" s="57" t="str">
        <f t="shared" si="199"/>
        <v>0.164987586877995-0.00142043512981402i</v>
      </c>
      <c r="L746" s="57" t="str">
        <f t="shared" si="200"/>
        <v>0.00025-73.8318873701922i</v>
      </c>
      <c r="M746" s="57" t="str">
        <f t="shared" si="201"/>
        <v>0.0045-25.8841861549579i</v>
      </c>
      <c r="N746" s="57">
        <f t="shared" si="202"/>
        <v>89.664897344006889</v>
      </c>
      <c r="O746" s="57">
        <f t="shared" si="203"/>
        <v>71.412831022909074</v>
      </c>
      <c r="P746" s="374">
        <f t="shared" si="204"/>
        <v>71.412831022909074</v>
      </c>
      <c r="Q746" s="374">
        <f t="shared" si="205"/>
        <v>-90.335102655993111</v>
      </c>
      <c r="R746" s="12">
        <f t="shared" si="206"/>
        <v>89.664897344006889</v>
      </c>
      <c r="S746" s="57">
        <f t="shared" si="207"/>
        <v>1.433271037060176E-2</v>
      </c>
      <c r="T746" s="12">
        <f t="shared" si="190"/>
        <v>71.412831022909074</v>
      </c>
    </row>
    <row r="747" spans="1:20">
      <c r="A747" s="57">
        <f t="shared" si="191"/>
        <v>90.397284498433436</v>
      </c>
      <c r="B747" s="12">
        <f t="shared" si="208"/>
        <v>14.387174670010047</v>
      </c>
      <c r="C747" s="57" t="str">
        <f t="shared" si="192"/>
        <v>-21.7617606572642-3706.69414738575i</v>
      </c>
      <c r="D747" s="57" t="str">
        <f t="shared" si="193"/>
        <v>3.47812499863996-1106.22798872973i</v>
      </c>
      <c r="E747" s="57" t="str">
        <f t="shared" si="194"/>
        <v>162.468872174969-0.060623940278961i</v>
      </c>
      <c r="F747" s="57" t="str">
        <f t="shared" si="195"/>
        <v>2.90990990969076-10381.268042819i</v>
      </c>
      <c r="G747" s="57" t="str">
        <f t="shared" si="196"/>
        <v>0.99999999992469-8.67813931119606E-06i</v>
      </c>
      <c r="H747" s="57" t="str">
        <f t="shared" si="197"/>
        <v>72.727989041983+0.590664160419771i</v>
      </c>
      <c r="I747" s="57" t="str">
        <f t="shared" si="198"/>
        <v>17.8952069158565-2129.90628935502i</v>
      </c>
      <c r="K747" s="57" t="str">
        <f t="shared" si="199"/>
        <v>0.164987492366296-0.00142583195417443i</v>
      </c>
      <c r="L747" s="57" t="str">
        <f t="shared" si="200"/>
        <v>0.00025-73.5523882946726i</v>
      </c>
      <c r="M747" s="57" t="str">
        <f t="shared" si="201"/>
        <v>0.0045-25.7861986002769i</v>
      </c>
      <c r="N747" s="57">
        <f t="shared" si="202"/>
        <v>89.663624063478508</v>
      </c>
      <c r="O747" s="57">
        <f t="shared" si="203"/>
        <v>71.379884735800118</v>
      </c>
      <c r="P747" s="374">
        <f t="shared" si="204"/>
        <v>71.379884735800118</v>
      </c>
      <c r="Q747" s="374">
        <f t="shared" si="205"/>
        <v>-90.336375936521492</v>
      </c>
      <c r="R747" s="12">
        <f t="shared" si="206"/>
        <v>89.663624063478508</v>
      </c>
      <c r="S747" s="57">
        <f t="shared" si="207"/>
        <v>1.4387174670010047E-2</v>
      </c>
      <c r="T747" s="12">
        <f t="shared" si="190"/>
        <v>71.379884735800118</v>
      </c>
    </row>
    <row r="748" spans="1:20">
      <c r="A748" s="57">
        <f t="shared" si="191"/>
        <v>90.740794179527498</v>
      </c>
      <c r="B748" s="12">
        <f t="shared" si="208"/>
        <v>14.441845933756086</v>
      </c>
      <c r="C748" s="57" t="str">
        <f t="shared" si="192"/>
        <v>-21.7617463525297-3692.66049326571i</v>
      </c>
      <c r="D748" s="57" t="str">
        <f t="shared" si="193"/>
        <v>3.4781249986296-1102.04023635529i</v>
      </c>
      <c r="E748" s="57" t="str">
        <f t="shared" si="194"/>
        <v>162.468867113452-0.060854261481825i</v>
      </c>
      <c r="F748" s="57" t="str">
        <f t="shared" si="195"/>
        <v>2.9099099096891-10341.9685624739i</v>
      </c>
      <c r="G748" s="57" t="str">
        <f t="shared" si="196"/>
        <v>0.999999999924116-8.71111624057361E-06i</v>
      </c>
      <c r="H748" s="57" t="str">
        <f t="shared" si="197"/>
        <v>72.7279944963544+0.59290870125286i</v>
      </c>
      <c r="I748" s="57" t="str">
        <f t="shared" si="198"/>
        <v>17.8952074576139-2121.8434072629i</v>
      </c>
      <c r="K748" s="57" t="str">
        <f t="shared" si="199"/>
        <v>0.164987397135055-0.0014312492769803i</v>
      </c>
      <c r="L748" s="57" t="str">
        <f t="shared" si="200"/>
        <v>0.00025-73.273947294952i</v>
      </c>
      <c r="M748" s="57" t="str">
        <f t="shared" si="201"/>
        <v>0.0045-25.6885819887197i</v>
      </c>
      <c r="N748" s="57">
        <f t="shared" si="202"/>
        <v>89.662345945737812</v>
      </c>
      <c r="O748" s="57">
        <f t="shared" si="203"/>
        <v>71.346938429960062</v>
      </c>
      <c r="P748" s="374">
        <f t="shared" si="204"/>
        <v>71.346938429960062</v>
      </c>
      <c r="Q748" s="374">
        <f t="shared" si="205"/>
        <v>-90.337654054262188</v>
      </c>
      <c r="R748" s="12">
        <f t="shared" si="206"/>
        <v>89.662345945737812</v>
      </c>
      <c r="S748" s="57">
        <f t="shared" si="207"/>
        <v>1.4441845933756086E-2</v>
      </c>
      <c r="T748" s="12">
        <f t="shared" ref="T748:T811" si="209">P748</f>
        <v>71.346938429960062</v>
      </c>
    </row>
    <row r="749" spans="1:20">
      <c r="A749" s="57">
        <f t="shared" ref="A749:A812" si="210">2*PI()*B749</f>
        <v>91.085609197409696</v>
      </c>
      <c r="B749" s="12">
        <f t="shared" si="208"/>
        <v>14.49672494830436</v>
      </c>
      <c r="C749" s="57" t="str">
        <f t="shared" ref="C749:C812" si="211">IMPRODUCT(D749,E749,$C$40,,K749,$C$41)</f>
        <v>-21.7617319388916-3678.67995930855i</v>
      </c>
      <c r="D749" s="57" t="str">
        <f t="shared" ref="D749:D812" si="212">IMDIV(IMPRODUCT($C$37,$C$38,COMPLEX(1,A749/$C$38)),IMSUM(-1*A749*A749/$C$39,COMPLEX(0,1*A749)))</f>
        <v>3.47812499861917-1097.86833719962i</v>
      </c>
      <c r="E749" s="57" t="str">
        <f t="shared" ref="E749:E812" si="213">IMDIV(IMPRODUCT(IMSUM(F749,G749),$C$29,H749),IMSUM(1,I749))</f>
        <v>162.468862013401-0.0610854573357992i</v>
      </c>
      <c r="F749" s="57" t="str">
        <f t="shared" ref="F749:F812" si="214">IMDIV(IMPRODUCT($C$14,$C$15,COMPLEX(1,A749/$C$15)),IMSUM(-1*A749*A749/$C$16,COMPLEX(0,A749)))</f>
        <v>2.90990990968741-10302.8178548186i</v>
      </c>
      <c r="G749" s="57" t="str">
        <f t="shared" ref="G749:G812" si="215">IMDIV(1,COMPLEX(1,A749*$C$9*$C$10))</f>
        <v>0.999999999923539-8.74421848228274E-06i</v>
      </c>
      <c r="H749" s="57" t="str">
        <f t="shared" ref="H749:H812" si="216">IMDIV($C$3,IMSUM(K749,COMPLEX(0,$C$28*A749)))</f>
        <v>72.7279999922585+0.595161771535929i</v>
      </c>
      <c r="I749" s="57" t="str">
        <f t="shared" ref="I749:I812" si="217">IMPRODUCT(F749,$C$29,H749,$C$31)</f>
        <v>17.8952080034968-2113.81104860056i</v>
      </c>
      <c r="K749" s="57" t="str">
        <f t="shared" ref="K749:K812" si="218">IF($C$26&lt;=0,IMDIV(1,IMSUM(IMDIV(1,L749),1/$C$18)),IMDIV(1,IMSUM(IMDIV(1,L749),1/$C$18,IMDIV(1,M749))))</f>
        <v>0.164987301178794-0.0014366871760172i</v>
      </c>
      <c r="L749" s="57" t="str">
        <f t="shared" ref="L749:L812" si="219">IMSUM($C$21/$C$22,IMDIV(1,COMPLEX(0,$C$20*$C$22*A749)))</f>
        <v>0.00025-72.9965603655628i</v>
      </c>
      <c r="M749" s="57" t="str">
        <f t="shared" ref="M749:M812" si="220">IMSUM($C$25/$C$26,IMDIV(1,COMPLEX(0,$C$24*$C$26*A749)))</f>
        <v>0.0045-25.5913349160387i</v>
      </c>
      <c r="N749" s="57">
        <f t="shared" ref="N749:N812" si="221">ABS(R749)</f>
        <v>89.661062972417724</v>
      </c>
      <c r="O749" s="57">
        <f t="shared" ref="O749:O812" si="222">ABS(P749)</f>
        <v>71.313992105246115</v>
      </c>
      <c r="P749" s="374">
        <f t="shared" ref="P749:P812" si="223">20*LOG10(IMABS(C749))</f>
        <v>71.313992105246115</v>
      </c>
      <c r="Q749" s="374">
        <f t="shared" ref="Q749:Q812" si="224">IMARGUMENT(C749)*180/PI()</f>
        <v>-90.338937027582276</v>
      </c>
      <c r="R749" s="12">
        <f t="shared" ref="R749:R812" si="225">IF(Q749&lt;0,Q749+180,Q749-180)</f>
        <v>89.661062972417724</v>
      </c>
      <c r="S749" s="57">
        <f t="shared" ref="S749:S812" si="226">B749/1000</f>
        <v>1.4496724948304359E-2</v>
      </c>
      <c r="T749" s="12">
        <f t="shared" si="209"/>
        <v>71.313992105246115</v>
      </c>
    </row>
    <row r="750" spans="1:20">
      <c r="A750" s="57">
        <f t="shared" si="210"/>
        <v>91.431734512359853</v>
      </c>
      <c r="B750" s="12">
        <f t="shared" ref="B750:B813" si="227">B749*(1+B$42)</f>
        <v>14.551812503107916</v>
      </c>
      <c r="C750" s="57" t="str">
        <f t="shared" si="211"/>
        <v>-21.7617174155208-3664.75234439968i</v>
      </c>
      <c r="D750" s="57" t="str">
        <f t="shared" si="212"/>
        <v>3.47812499860866-1093.71223124857i</v>
      </c>
      <c r="E750" s="57" t="str">
        <f t="shared" si="213"/>
        <v>162.468856874523-0.0613175311580187i</v>
      </c>
      <c r="F750" s="57" t="str">
        <f t="shared" si="214"/>
        <v>2.90990990968571-10263.815356657i</v>
      </c>
      <c r="G750" s="57" t="str">
        <f t="shared" si="215"/>
        <v>0.999999999922957-0.0000087774465125103i</v>
      </c>
      <c r="H750" s="57" t="str">
        <f t="shared" si="216"/>
        <v>72.7280055300116+0.597423403683112i</v>
      </c>
      <c r="I750" s="57" t="str">
        <f t="shared" si="217"/>
        <v>17.8952085535362-2105.80909781982i</v>
      </c>
      <c r="K750" s="57" t="str">
        <f t="shared" si="218"/>
        <v>0.164987204491994-0.001442145729365i</v>
      </c>
      <c r="L750" s="57" t="str">
        <f t="shared" si="219"/>
        <v>0.00025-72.7202235162012i</v>
      </c>
      <c r="M750" s="57" t="str">
        <f t="shared" si="220"/>
        <v>0.0045-25.4944559833022i</v>
      </c>
      <c r="N750" s="57">
        <f t="shared" si="221"/>
        <v>89.659775125081609</v>
      </c>
      <c r="O750" s="57">
        <f t="shared" si="222"/>
        <v>71.281045761514775</v>
      </c>
      <c r="P750" s="374">
        <f t="shared" si="223"/>
        <v>71.281045761514775</v>
      </c>
      <c r="Q750" s="374">
        <f t="shared" si="224"/>
        <v>-90.340224874918391</v>
      </c>
      <c r="R750" s="12">
        <f t="shared" si="225"/>
        <v>89.659775125081609</v>
      </c>
      <c r="S750" s="57">
        <f t="shared" si="226"/>
        <v>1.4551812503107915E-2</v>
      </c>
      <c r="T750" s="12">
        <f t="shared" si="209"/>
        <v>71.281045761514775</v>
      </c>
    </row>
    <row r="751" spans="1:20">
      <c r="A751" s="57">
        <f t="shared" si="210"/>
        <v>91.77917510350683</v>
      </c>
      <c r="B751" s="12">
        <f t="shared" si="227"/>
        <v>14.607109390619726</v>
      </c>
      <c r="C751" s="57" t="str">
        <f t="shared" si="211"/>
        <v>-21.7617027815822-3650.87744818574i</v>
      </c>
      <c r="D751" s="57" t="str">
        <f t="shared" si="212"/>
        <v>3.47812499859806-1089.57185871515i</v>
      </c>
      <c r="E751" s="57" t="str">
        <f t="shared" si="213"/>
        <v>162.468851696524-0.0615504862781922i</v>
      </c>
      <c r="F751" s="57" t="str">
        <f t="shared" si="214"/>
        <v>2.90990990968402-10224.9605069252i</v>
      </c>
      <c r="G751" s="57" t="str">
        <f t="shared" si="215"/>
        <v>0.99999999992237-8.81080080925268E-06i</v>
      </c>
      <c r="H751" s="57" t="str">
        <f t="shared" si="216"/>
        <v>72.7280111099319+0.599693630231738i</v>
      </c>
      <c r="I751" s="57" t="str">
        <f t="shared" si="217"/>
        <v>17.8952091077638-2097.83743980994i</v>
      </c>
      <c r="K751" s="57" t="str">
        <f t="shared" si="218"/>
        <v>0.164987107069095-0.00144762501539904i</v>
      </c>
      <c r="L751" s="57" t="str">
        <f t="shared" si="219"/>
        <v>0.00025-72.4449327716689i</v>
      </c>
      <c r="M751" s="57" t="str">
        <f t="shared" si="220"/>
        <v>0.0045-25.3979437968741i</v>
      </c>
      <c r="N751" s="57">
        <f t="shared" si="221"/>
        <v>89.658482385222811</v>
      </c>
      <c r="O751" s="57">
        <f t="shared" si="222"/>
        <v>71.248099398621321</v>
      </c>
      <c r="P751" s="374">
        <f t="shared" si="223"/>
        <v>71.248099398621321</v>
      </c>
      <c r="Q751" s="374">
        <f t="shared" si="224"/>
        <v>-90.341517614777189</v>
      </c>
      <c r="R751" s="12">
        <f t="shared" si="225"/>
        <v>89.658482385222811</v>
      </c>
      <c r="S751" s="57">
        <f t="shared" si="226"/>
        <v>1.4607109390619726E-2</v>
      </c>
      <c r="T751" s="12">
        <f t="shared" si="209"/>
        <v>71.248099398621321</v>
      </c>
    </row>
    <row r="752" spans="1:20">
      <c r="A752" s="57">
        <f t="shared" si="210"/>
        <v>92.127935968900147</v>
      </c>
      <c r="B752" s="12">
        <f t="shared" si="227"/>
        <v>14.662616406304082</v>
      </c>
      <c r="C752" s="57" t="str">
        <f t="shared" si="211"/>
        <v>-21.7616880362343-3637.05507107169i</v>
      </c>
      <c r="D752" s="57" t="str">
        <f t="shared" si="212"/>
        <v>3.47812499858739-1085.44716003872i</v>
      </c>
      <c r="E752" s="57" t="str">
        <f t="shared" si="213"/>
        <v>162.468846479105-0.0617843260385786i</v>
      </c>
      <c r="F752" s="57" t="str">
        <f t="shared" si="214"/>
        <v>2.90990990968229-10186.252746683i</v>
      </c>
      <c r="G752" s="57" t="str">
        <f t="shared" si="215"/>
        <v>0.999999999921779-8.84428185232261E-06i</v>
      </c>
      <c r="H752" s="57" t="str">
        <f t="shared" si="216"/>
        <v>72.7280167323409+0.60197248384282i</v>
      </c>
      <c r="I752" s="57" t="str">
        <f t="shared" si="217"/>
        <v>17.8952096662115-2089.89595989594i</v>
      </c>
      <c r="K752" s="57" t="str">
        <f t="shared" si="218"/>
        <v>0.164987008904493-0.00145312511279122i</v>
      </c>
      <c r="L752" s="57" t="str">
        <f t="shared" si="219"/>
        <v>0.00025-72.1706841718158i</v>
      </c>
      <c r="M752" s="57" t="str">
        <f t="shared" si="220"/>
        <v>0.0045-25.3017969683942i</v>
      </c>
      <c r="N752" s="57">
        <f t="shared" si="221"/>
        <v>89.657184734264632</v>
      </c>
      <c r="O752" s="57">
        <f t="shared" si="222"/>
        <v>71.215153016419805</v>
      </c>
      <c r="P752" s="374">
        <f t="shared" si="223"/>
        <v>71.215153016419805</v>
      </c>
      <c r="Q752" s="374">
        <f t="shared" si="224"/>
        <v>-90.342815265735368</v>
      </c>
      <c r="R752" s="12">
        <f t="shared" si="225"/>
        <v>89.657184734264632</v>
      </c>
      <c r="S752" s="57">
        <f t="shared" si="226"/>
        <v>1.4662616406304082E-2</v>
      </c>
      <c r="T752" s="12">
        <f t="shared" si="209"/>
        <v>71.215153016419805</v>
      </c>
    </row>
    <row r="753" spans="1:20">
      <c r="A753" s="57">
        <f t="shared" si="210"/>
        <v>92.478022125581973</v>
      </c>
      <c r="B753" s="12">
        <f t="shared" si="227"/>
        <v>14.718334348648037</v>
      </c>
      <c r="C753" s="57" t="str">
        <f t="shared" si="211"/>
        <v>-21.7616731786284-3623.28501421795i</v>
      </c>
      <c r="D753" s="57" t="str">
        <f t="shared" si="212"/>
        <v>3.47812499857663-1081.33807588409i</v>
      </c>
      <c r="E753" s="57" t="str">
        <f t="shared" si="213"/>
        <v>162.468841221964-0.062019053794062i</v>
      </c>
      <c r="F753" s="57" t="str">
        <f t="shared" si="214"/>
        <v>2.90990990968055-10147.6915191064i</v>
      </c>
      <c r="G753" s="57" t="str">
        <f t="shared" si="215"/>
        <v>0.999999999921183-8.87789012335614E-06i</v>
      </c>
      <c r="H753" s="57" t="str">
        <f t="shared" si="216"/>
        <v>72.7280223975617+0.604259997301509i</v>
      </c>
      <c r="I753" s="57" t="str">
        <f t="shared" si="217"/>
        <v>17.8952102289117-2081.98454383697i</v>
      </c>
      <c r="K753" s="57" t="str">
        <f t="shared" si="218"/>
        <v>0.164986909992543-0.00145864610051111i</v>
      </c>
      <c r="L753" s="57" t="str">
        <f t="shared" si="219"/>
        <v>0.00025-71.8974737714844i</v>
      </c>
      <c r="M753" s="57" t="str">
        <f t="shared" si="220"/>
        <v>0.0045-25.2060141147581i</v>
      </c>
      <c r="N753" s="57">
        <f t="shared" si="221"/>
        <v>89.655882153559901</v>
      </c>
      <c r="O753" s="57">
        <f t="shared" si="222"/>
        <v>71.182206614763103</v>
      </c>
      <c r="P753" s="374">
        <f t="shared" si="223"/>
        <v>71.182206614763103</v>
      </c>
      <c r="Q753" s="374">
        <f t="shared" si="224"/>
        <v>-90.344117846440099</v>
      </c>
      <c r="R753" s="12">
        <f t="shared" si="225"/>
        <v>89.655882153559901</v>
      </c>
      <c r="S753" s="57">
        <f t="shared" si="226"/>
        <v>1.4718334348648037E-2</v>
      </c>
      <c r="T753" s="12">
        <f t="shared" si="209"/>
        <v>71.182206614763103</v>
      </c>
    </row>
    <row r="754" spans="1:20">
      <c r="A754" s="57">
        <f t="shared" si="210"/>
        <v>92.829438609659192</v>
      </c>
      <c r="B754" s="12">
        <f t="shared" si="227"/>
        <v>14.7742640191729</v>
      </c>
      <c r="C754" s="57" t="str">
        <f t="shared" si="211"/>
        <v>-21.7616582079107-3609.56707953769i</v>
      </c>
      <c r="D754" s="57" t="str">
        <f t="shared" si="212"/>
        <v>3.47812499856579-1077.24454714071i</v>
      </c>
      <c r="E754" s="57" t="str">
        <f t="shared" si="213"/>
        <v>162.468835924801-0.0622546729122192i</v>
      </c>
      <c r="F754" s="57" t="str">
        <f t="shared" si="214"/>
        <v>2.90990990967882-10109.2762694791i</v>
      </c>
      <c r="G754" s="57" t="str">
        <f t="shared" si="215"/>
        <v>0.999999999920583-8.91162610581954E-06i</v>
      </c>
      <c r="H754" s="57" t="str">
        <f t="shared" si="216"/>
        <v>72.728028105921+0.606556203517551i</v>
      </c>
      <c r="I754" s="57" t="str">
        <f t="shared" si="217"/>
        <v>17.8952107958966-2074.10307782466i</v>
      </c>
      <c r="K754" s="57" t="str">
        <f t="shared" si="218"/>
        <v>0.164986810327555-0.00146418805782705i</v>
      </c>
      <c r="L754" s="57" t="str">
        <f t="shared" si="219"/>
        <v>0.00025-71.6252976404507i</v>
      </c>
      <c r="M754" s="57" t="str">
        <f t="shared" si="220"/>
        <v>0.0045-25.1105938580973i</v>
      </c>
      <c r="N754" s="57">
        <f t="shared" si="221"/>
        <v>89.654574624390747</v>
      </c>
      <c r="O754" s="57">
        <f t="shared" si="222"/>
        <v>71.149260193503167</v>
      </c>
      <c r="P754" s="374">
        <f t="shared" si="223"/>
        <v>71.149260193503167</v>
      </c>
      <c r="Q754" s="374">
        <f t="shared" si="224"/>
        <v>-90.345425375609253</v>
      </c>
      <c r="R754" s="12">
        <f t="shared" si="225"/>
        <v>89.654574624390747</v>
      </c>
      <c r="S754" s="57">
        <f t="shared" si="226"/>
        <v>1.47742640191729E-2</v>
      </c>
      <c r="T754" s="12">
        <f t="shared" si="209"/>
        <v>71.149260193503167</v>
      </c>
    </row>
    <row r="755" spans="1:20">
      <c r="A755" s="57">
        <f t="shared" si="210"/>
        <v>93.182190476375894</v>
      </c>
      <c r="B755" s="12">
        <f t="shared" si="227"/>
        <v>14.830406222445758</v>
      </c>
      <c r="C755" s="57" t="str">
        <f t="shared" si="211"/>
        <v>-21.7616431232203-3595.90106969389i</v>
      </c>
      <c r="D755" s="57" t="str">
        <f t="shared" si="212"/>
        <v>3.47812499855487-1073.1665149218i</v>
      </c>
      <c r="E755" s="57" t="str">
        <f t="shared" si="213"/>
        <v>162.468830587312-0.062491186773331i</v>
      </c>
      <c r="F755" s="57" t="str">
        <f t="shared" si="214"/>
        <v>2.90990990967705-10071.0064451848i</v>
      </c>
      <c r="G755" s="57" t="str">
        <f t="shared" si="215"/>
        <v>0.999999999919978-8.94549028501625E-06i</v>
      </c>
      <c r="H755" s="57" t="str">
        <f t="shared" si="216"/>
        <v>72.7280338577466+0.608861135525786i</v>
      </c>
      <c r="I755" s="57" t="str">
        <f t="shared" si="217"/>
        <v>17.8952113671987-2066.25144848144i</v>
      </c>
      <c r="K755" s="57" t="str">
        <f t="shared" si="218"/>
        <v>0.164986709903798-0.00146975106430729i</v>
      </c>
      <c r="L755" s="57" t="str">
        <f t="shared" si="219"/>
        <v>0.00025-71.3541518633699i</v>
      </c>
      <c r="M755" s="57" t="str">
        <f t="shared" si="220"/>
        <v>0.0045-25.0155348257594i</v>
      </c>
      <c r="N755" s="57">
        <f t="shared" si="221"/>
        <v>89.653262127968375</v>
      </c>
      <c r="O755" s="57">
        <f t="shared" si="222"/>
        <v>71.116313752490882</v>
      </c>
      <c r="P755" s="374">
        <f t="shared" si="223"/>
        <v>71.116313752490882</v>
      </c>
      <c r="Q755" s="374">
        <f t="shared" si="224"/>
        <v>-90.346737872031625</v>
      </c>
      <c r="R755" s="12">
        <f t="shared" si="225"/>
        <v>89.653262127968375</v>
      </c>
      <c r="S755" s="57">
        <f t="shared" si="226"/>
        <v>1.4830406222445757E-2</v>
      </c>
      <c r="T755" s="12">
        <f t="shared" si="209"/>
        <v>71.116313752490882</v>
      </c>
    </row>
    <row r="756" spans="1:20">
      <c r="A756" s="57">
        <f t="shared" si="210"/>
        <v>93.536282800186129</v>
      </c>
      <c r="B756" s="12">
        <f t="shared" si="227"/>
        <v>14.886761766091052</v>
      </c>
      <c r="C756" s="57" t="str">
        <f t="shared" si="211"/>
        <v>-21.761627923689-3582.28678809641i</v>
      </c>
      <c r="D756" s="57" t="str">
        <f t="shared" si="212"/>
        <v>3.47812499854386-1069.1039205635i</v>
      </c>
      <c r="E756" s="57" t="str">
        <f t="shared" si="213"/>
        <v>162.468825209188-0.0627285987704248i</v>
      </c>
      <c r="F756" s="57" t="str">
        <f t="shared" si="214"/>
        <v>2.90990990967528-10032.8814956994i</v>
      </c>
      <c r="G756" s="57" t="str">
        <f t="shared" si="215"/>
        <v>0.999999999919369-8.97948314809384E-06i</v>
      </c>
      <c r="H756" s="57" t="str">
        <f t="shared" si="216"/>
        <v>72.7280396533697+0.611174826486606i</v>
      </c>
      <c r="I756" s="57" t="str">
        <f t="shared" si="217"/>
        <v>17.895211942851-2058.42954285904i</v>
      </c>
      <c r="K756" s="57" t="str">
        <f t="shared" si="218"/>
        <v>0.164986608715496-0.00147533519982111i</v>
      </c>
      <c r="L756" s="57" t="str">
        <f t="shared" si="219"/>
        <v>0.00025-71.0840325397187i</v>
      </c>
      <c r="M756" s="57" t="str">
        <f t="shared" si="220"/>
        <v>0.0045-24.9208356502884i</v>
      </c>
      <c r="N756" s="57">
        <f t="shared" si="221"/>
        <v>89.651944645432735</v>
      </c>
      <c r="O756" s="57">
        <f t="shared" si="222"/>
        <v>71.08336729157584</v>
      </c>
      <c r="P756" s="374">
        <f t="shared" si="223"/>
        <v>71.08336729157584</v>
      </c>
      <c r="Q756" s="374">
        <f t="shared" si="224"/>
        <v>-90.348055354567265</v>
      </c>
      <c r="R756" s="12">
        <f t="shared" si="225"/>
        <v>89.651944645432735</v>
      </c>
      <c r="S756" s="57">
        <f t="shared" si="226"/>
        <v>1.4886761766091052E-2</v>
      </c>
      <c r="T756" s="12">
        <f t="shared" si="209"/>
        <v>71.08336729157584</v>
      </c>
    </row>
    <row r="757" spans="1:20">
      <c r="A757" s="57">
        <f t="shared" si="210"/>
        <v>93.891720674826843</v>
      </c>
      <c r="B757" s="12">
        <f t="shared" si="227"/>
        <v>14.943331460802199</v>
      </c>
      <c r="C757" s="57" t="str">
        <f t="shared" si="211"/>
        <v>-21.7616126084433-3568.72403889922i</v>
      </c>
      <c r="D757" s="57" t="str">
        <f t="shared" si="212"/>
        <v>3.47812499853278-1065.05670562402i</v>
      </c>
      <c r="E757" s="57" t="str">
        <f t="shared" si="213"/>
        <v>162.46881979012-0.0629669123093828i</v>
      </c>
      <c r="F757" s="57" t="str">
        <f t="shared" si="214"/>
        <v>2.90990990967349-9994.90087258255i</v>
      </c>
      <c r="G757" s="57" t="str">
        <f t="shared" si="215"/>
        <v>0.999999999918755-9.01360518405107E-06i</v>
      </c>
      <c r="H757" s="57" t="str">
        <f t="shared" si="216"/>
        <v>72.7280454931239+0.613497309686453i</v>
      </c>
      <c r="I757" s="57" t="str">
        <f t="shared" si="217"/>
        <v>17.8952125228866-2050.63724843668i</v>
      </c>
      <c r="K757" s="57" t="str">
        <f t="shared" si="218"/>
        <v>0.164986506756829-0.00148094054453996i</v>
      </c>
      <c r="L757" s="57" t="str">
        <f t="shared" si="219"/>
        <v>0.00025-70.8149357837403i</v>
      </c>
      <c r="M757" s="57" t="str">
        <f t="shared" si="220"/>
        <v>0.0045-24.8264949694046i</v>
      </c>
      <c r="N757" s="57">
        <f t="shared" si="221"/>
        <v>89.650622157852354</v>
      </c>
      <c r="O757" s="57">
        <f t="shared" si="222"/>
        <v>71.050420810606397</v>
      </c>
      <c r="P757" s="374">
        <f t="shared" si="223"/>
        <v>71.050420810606397</v>
      </c>
      <c r="Q757" s="374">
        <f t="shared" si="224"/>
        <v>-90.349377842147646</v>
      </c>
      <c r="R757" s="12">
        <f t="shared" si="225"/>
        <v>89.650622157852354</v>
      </c>
      <c r="S757" s="57">
        <f t="shared" si="226"/>
        <v>1.4943331460802199E-2</v>
      </c>
      <c r="T757" s="12">
        <f t="shared" si="209"/>
        <v>71.050420810606397</v>
      </c>
    </row>
    <row r="758" spans="1:20">
      <c r="A758" s="57">
        <f t="shared" si="210"/>
        <v>94.248509213391188</v>
      </c>
      <c r="B758" s="12">
        <f t="shared" si="227"/>
        <v>15.000116120353248</v>
      </c>
      <c r="C758" s="57" t="str">
        <f t="shared" si="211"/>
        <v>-21.7615971766021-3555.21262699768i</v>
      </c>
      <c r="D758" s="57" t="str">
        <f t="shared" si="212"/>
        <v>3.4781249985216-1061.02481188281i</v>
      </c>
      <c r="E758" s="57" t="str">
        <f t="shared" si="213"/>
        <v>162.468814329798-0.0632061308089269i</v>
      </c>
      <c r="F758" s="57" t="str">
        <f t="shared" si="214"/>
        <v>2.9099099096717-9957.06402947027i</v>
      </c>
      <c r="G758" s="57" t="str">
        <f t="shared" si="215"/>
        <v>0.999999999918136-9.04785688374487E-06i</v>
      </c>
      <c r="H758" s="57" t="str">
        <f t="shared" si="216"/>
        <v>72.7280513773453+0.615828618538276i</v>
      </c>
      <c r="I758" s="57" t="str">
        <f t="shared" si="217"/>
        <v>17.895213107339-2042.8744531196i</v>
      </c>
      <c r="K758" s="57" t="str">
        <f t="shared" si="218"/>
        <v>0.164986404021933-0.00148656717893856i</v>
      </c>
      <c r="L758" s="57" t="str">
        <f t="shared" si="219"/>
        <v>0.00025-70.546857724388i</v>
      </c>
      <c r="M758" s="57" t="str">
        <f t="shared" si="220"/>
        <v>0.0045-24.7325114259859i</v>
      </c>
      <c r="N758" s="57">
        <f t="shared" si="221"/>
        <v>89.649294646223936</v>
      </c>
      <c r="O758" s="57">
        <f t="shared" si="222"/>
        <v>71.017474309429986</v>
      </c>
      <c r="P758" s="374">
        <f t="shared" si="223"/>
        <v>71.017474309429986</v>
      </c>
      <c r="Q758" s="374">
        <f t="shared" si="224"/>
        <v>-90.350705353776064</v>
      </c>
      <c r="R758" s="12">
        <f t="shared" si="225"/>
        <v>89.649294646223936</v>
      </c>
      <c r="S758" s="57">
        <f t="shared" si="226"/>
        <v>1.5000116120353247E-2</v>
      </c>
      <c r="T758" s="12">
        <f t="shared" si="209"/>
        <v>71.017474309429986</v>
      </c>
    </row>
    <row r="759" spans="1:20">
      <c r="A759" s="57">
        <f t="shared" si="210"/>
        <v>94.606653548402065</v>
      </c>
      <c r="B759" s="12">
        <f t="shared" si="227"/>
        <v>15.05711656161059</v>
      </c>
      <c r="C759" s="57" t="str">
        <f t="shared" si="211"/>
        <v>-21.7615816272781-3541.75235802566i</v>
      </c>
      <c r="D759" s="57" t="str">
        <f t="shared" si="212"/>
        <v>3.47812499851035-1057.00818133974i</v>
      </c>
      <c r="E759" s="57" t="str">
        <f t="shared" si="213"/>
        <v>162.468808827907-0.0634462577006749i</v>
      </c>
      <c r="F759" s="57" t="str">
        <f t="shared" si="214"/>
        <v>2.90990990966988-9919.37042206689i</v>
      </c>
      <c r="G759" s="57" t="str">
        <f t="shared" si="215"/>
        <v>0.999999999917513-9.08223873989743E-06i</v>
      </c>
      <c r="H759" s="57" t="str">
        <f t="shared" si="216"/>
        <v>72.7280573063723+0.618168786582014i</v>
      </c>
      <c r="I759" s="57" t="str">
        <f t="shared" si="217"/>
        <v>17.8952136962415-2035.14104523739i</v>
      </c>
      <c r="K759" s="57" t="str">
        <f t="shared" si="218"/>
        <v>0.1649863005049-0.00149221518379608i</v>
      </c>
      <c r="L759" s="57" t="str">
        <f t="shared" si="219"/>
        <v>0.00025-70.2797945052677i</v>
      </c>
      <c r="M759" s="57" t="str">
        <f t="shared" si="220"/>
        <v>0.0045-24.6388836680473i</v>
      </c>
      <c r="N759" s="57">
        <f t="shared" si="221"/>
        <v>89.647962091472138</v>
      </c>
      <c r="O759" s="57">
        <f t="shared" si="222"/>
        <v>70.984527787892844</v>
      </c>
      <c r="P759" s="374">
        <f t="shared" si="223"/>
        <v>70.984527787892844</v>
      </c>
      <c r="Q759" s="374">
        <f t="shared" si="224"/>
        <v>-90.352037908527862</v>
      </c>
      <c r="R759" s="12">
        <f t="shared" si="225"/>
        <v>89.647962091472138</v>
      </c>
      <c r="S759" s="57">
        <f t="shared" si="226"/>
        <v>1.505711656161059E-2</v>
      </c>
      <c r="T759" s="12">
        <f t="shared" si="209"/>
        <v>70.984527787892844</v>
      </c>
    </row>
    <row r="760" spans="1:20">
      <c r="A760" s="57">
        <f t="shared" si="210"/>
        <v>94.966158831885991</v>
      </c>
      <c r="B760" s="12">
        <f t="shared" si="227"/>
        <v>15.11433360454471</v>
      </c>
      <c r="C760" s="57" t="str">
        <f t="shared" si="211"/>
        <v>-21.7615659595767-3528.34303835261i</v>
      </c>
      <c r="D760" s="57" t="str">
        <f t="shared" si="212"/>
        <v>3.47812499849901-1053.00675621422i</v>
      </c>
      <c r="E760" s="57" t="str">
        <f t="shared" si="213"/>
        <v>162.468803284129-0.0636872964292225i</v>
      </c>
      <c r="F760" s="57" t="str">
        <f t="shared" si="214"/>
        <v>2.90990990966805-9881.81950813721i</v>
      </c>
      <c r="G760" s="57" t="str">
        <f t="shared" si="215"/>
        <v>0.999999999916885-9.11675124710331E-06i</v>
      </c>
      <c r="H760" s="57" t="str">
        <f t="shared" si="216"/>
        <v>72.7280632805462+0.620517847485103i</v>
      </c>
      <c r="I760" s="57" t="str">
        <f t="shared" si="217"/>
        <v>17.8952142896283-2027.43691354238i</v>
      </c>
      <c r="K760" s="57" t="str">
        <f t="shared" si="218"/>
        <v>0.164986196199776-0.00149788464019725i</v>
      </c>
      <c r="L760" s="57" t="str">
        <f t="shared" si="219"/>
        <v>0.00025-70.0137422845862i</v>
      </c>
      <c r="M760" s="57" t="str">
        <f t="shared" si="220"/>
        <v>0.0045-24.5456103487221i</v>
      </c>
      <c r="N760" s="57">
        <f t="shared" si="221"/>
        <v>89.646624474449368</v>
      </c>
      <c r="O760" s="57">
        <f t="shared" si="222"/>
        <v>70.951581245839776</v>
      </c>
      <c r="P760" s="374">
        <f t="shared" si="223"/>
        <v>70.951581245839776</v>
      </c>
      <c r="Q760" s="374">
        <f t="shared" si="224"/>
        <v>-90.353375525550632</v>
      </c>
      <c r="R760" s="12">
        <f t="shared" si="225"/>
        <v>89.646624474449368</v>
      </c>
      <c r="S760" s="57">
        <f t="shared" si="226"/>
        <v>1.511433360454471E-2</v>
      </c>
      <c r="T760" s="12">
        <f t="shared" si="209"/>
        <v>70.951581245839776</v>
      </c>
    </row>
    <row r="761" spans="1:20">
      <c r="A761" s="57">
        <f t="shared" si="210"/>
        <v>95.327030235447168</v>
      </c>
      <c r="B761" s="12">
        <f t="shared" si="227"/>
        <v>15.17176807224198</v>
      </c>
      <c r="C761" s="57" t="str">
        <f t="shared" si="211"/>
        <v>-21.7615501725972-3514.98447508105i</v>
      </c>
      <c r="D761" s="57" t="str">
        <f t="shared" si="212"/>
        <v>3.47812499848758-1049.0204789444i</v>
      </c>
      <c r="E761" s="57" t="str">
        <f t="shared" si="213"/>
        <v>162.468797698148-0.0639292504521742i</v>
      </c>
      <c r="F761" s="57" t="str">
        <f t="shared" si="214"/>
        <v>2.90990990966622-9844.41074749872i</v>
      </c>
      <c r="G761" s="57" t="str">
        <f t="shared" si="215"/>
        <v>0.999999999916252-9.15139490183652E-06i</v>
      </c>
      <c r="H761" s="57" t="str">
        <f t="shared" si="216"/>
        <v>72.7280693002105+0.622875835042927i</v>
      </c>
      <c r="I761" s="57" t="str">
        <f t="shared" si="217"/>
        <v>17.8952148875334-2019.76194720804i</v>
      </c>
      <c r="K761" s="57" t="str">
        <f t="shared" si="218"/>
        <v>0.164986091100563-0.00150357562953351i</v>
      </c>
      <c r="L761" s="57" t="str">
        <f t="shared" si="219"/>
        <v>0.00025-69.7486972350928i</v>
      </c>
      <c r="M761" s="57" t="str">
        <f t="shared" si="220"/>
        <v>0.0045-24.4526901262424i</v>
      </c>
      <c r="N761" s="57">
        <f t="shared" si="221"/>
        <v>89.645281775935473</v>
      </c>
      <c r="O761" s="57">
        <f t="shared" si="222"/>
        <v>70.918634683114746</v>
      </c>
      <c r="P761" s="374">
        <f t="shared" si="223"/>
        <v>70.918634683114746</v>
      </c>
      <c r="Q761" s="374">
        <f t="shared" si="224"/>
        <v>-90.354718224064527</v>
      </c>
      <c r="R761" s="12">
        <f t="shared" si="225"/>
        <v>89.645281775935473</v>
      </c>
      <c r="S761" s="57">
        <f t="shared" si="226"/>
        <v>1.517176807224198E-2</v>
      </c>
      <c r="T761" s="12">
        <f t="shared" si="209"/>
        <v>70.918634683114746</v>
      </c>
    </row>
    <row r="762" spans="1:20">
      <c r="A762" s="57">
        <f t="shared" si="210"/>
        <v>95.689272950341859</v>
      </c>
      <c r="B762" s="12">
        <f t="shared" si="227"/>
        <v>15.2294207909165</v>
      </c>
      <c r="C762" s="57" t="str">
        <f t="shared" si="211"/>
        <v>-21.7615342654318-3501.67647604357i</v>
      </c>
      <c r="D762" s="57" t="str">
        <f t="shared" si="212"/>
        <v>3.47812499847606-1045.04929218636i</v>
      </c>
      <c r="E762" s="57" t="str">
        <f t="shared" si="213"/>
        <v>162.468792069641-0.0641721232401756i</v>
      </c>
      <c r="F762" s="57" t="str">
        <f t="shared" si="214"/>
        <v>2.90990990966436-9807.14360201383i</v>
      </c>
      <c r="G762" s="57" t="str">
        <f t="shared" si="215"/>
        <v>0.999999999915614-9.18617020245764E-06i</v>
      </c>
      <c r="H762" s="57" t="str">
        <f t="shared" si="216"/>
        <v>72.7280753657122+0.625242783179338i</v>
      </c>
      <c r="I762" s="57" t="str">
        <f t="shared" si="217"/>
        <v>17.8952154899913-2012.11603582742i</v>
      </c>
      <c r="K762" s="57" t="str">
        <f t="shared" si="218"/>
        <v>0.164985985201215-0.00150928823350417i</v>
      </c>
      <c r="L762" s="57" t="str">
        <f t="shared" si="219"/>
        <v>0.00025-69.4846555440258i</v>
      </c>
      <c r="M762" s="57" t="str">
        <f t="shared" si="220"/>
        <v>0.0045-24.3601216639195i</v>
      </c>
      <c r="N762" s="57">
        <f t="shared" si="221"/>
        <v>89.643933976637356</v>
      </c>
      <c r="O762" s="57">
        <f t="shared" si="222"/>
        <v>70.885688099560312</v>
      </c>
      <c r="P762" s="374">
        <f t="shared" si="223"/>
        <v>70.885688099560312</v>
      </c>
      <c r="Q762" s="374">
        <f t="shared" si="224"/>
        <v>-90.356066023362644</v>
      </c>
      <c r="R762" s="12">
        <f t="shared" si="225"/>
        <v>89.643933976637356</v>
      </c>
      <c r="S762" s="57">
        <f t="shared" si="226"/>
        <v>1.5229420790916499E-2</v>
      </c>
      <c r="T762" s="12">
        <f t="shared" si="209"/>
        <v>70.885688099560312</v>
      </c>
    </row>
    <row r="763" spans="1:20">
      <c r="A763" s="57">
        <f t="shared" si="210"/>
        <v>96.052892187553169</v>
      </c>
      <c r="B763" s="12">
        <f t="shared" si="227"/>
        <v>15.287292589921982</v>
      </c>
      <c r="C763" s="57" t="str">
        <f t="shared" si="211"/>
        <v>-21.7615182371653-3488.41884980015i</v>
      </c>
      <c r="D763" s="57" t="str">
        <f t="shared" si="212"/>
        <v>3.47812499846445-1041.09313881323i</v>
      </c>
      <c r="E763" s="57" t="str">
        <f t="shared" si="213"/>
        <v>162.468786398285-0.0644159182769694i</v>
      </c>
      <c r="F763" s="57" t="str">
        <f t="shared" si="214"/>
        <v>2.90990990966248-9770.01753558216i</v>
      </c>
      <c r="G763" s="57" t="str">
        <f t="shared" si="215"/>
        <v>0.999999999914972-9.22107764922105E-06i</v>
      </c>
      <c r="H763" s="57" t="str">
        <f t="shared" si="216"/>
        <v>72.7280814774001+0.627618725947114i</v>
      </c>
      <c r="I763" s="57" t="str">
        <f t="shared" si="217"/>
        <v>17.8952160970365-2004.49906941151i</v>
      </c>
      <c r="K763" s="57" t="str">
        <f t="shared" si="218"/>
        <v>0.164985878495642-0.00151502253411756i</v>
      </c>
      <c r="L763" s="57" t="str">
        <f t="shared" si="219"/>
        <v>0.00025-69.2216134130561i</v>
      </c>
      <c r="M763" s="57" t="str">
        <f t="shared" si="220"/>
        <v>0.0045-24.2679036301251i</v>
      </c>
      <c r="N763" s="57">
        <f t="shared" si="221"/>
        <v>89.642581057188934</v>
      </c>
      <c r="O763" s="57">
        <f t="shared" si="222"/>
        <v>70.852741495017881</v>
      </c>
      <c r="P763" s="374">
        <f t="shared" si="223"/>
        <v>70.852741495017881</v>
      </c>
      <c r="Q763" s="374">
        <f t="shared" si="224"/>
        <v>-90.357418942811066</v>
      </c>
      <c r="R763" s="12">
        <f t="shared" si="225"/>
        <v>89.642581057188934</v>
      </c>
      <c r="S763" s="57">
        <f t="shared" si="226"/>
        <v>1.5287292589921982E-2</v>
      </c>
      <c r="T763" s="12">
        <f t="shared" si="209"/>
        <v>70.852741495017881</v>
      </c>
    </row>
    <row r="764" spans="1:20">
      <c r="A764" s="57">
        <f t="shared" si="210"/>
        <v>96.417893177865878</v>
      </c>
      <c r="B764" s="12">
        <f t="shared" si="227"/>
        <v>15.345384301763687</v>
      </c>
      <c r="C764" s="57" t="str">
        <f t="shared" si="211"/>
        <v>-21.7615020868768-3475.21140563549i</v>
      </c>
      <c r="D764" s="57" t="str">
        <f t="shared" si="212"/>
        <v>3.47812499845277-1037.15196191443i</v>
      </c>
      <c r="E764" s="57" t="str">
        <f t="shared" si="213"/>
        <v>162.468780683755-0.0646606390594847i</v>
      </c>
      <c r="F764" s="57" t="str">
        <f t="shared" si="214"/>
        <v>2.9099099096606-9733.03201413277i</v>
      </c>
      <c r="G764" s="57" t="str">
        <f t="shared" si="215"/>
        <v>0.999999999914324-0.0000092561177442821i</v>
      </c>
      <c r="H764" s="57" t="str">
        <f t="shared" si="216"/>
        <v>72.7280876356256+0.630003697528475i</v>
      </c>
      <c r="I764" s="57" t="str">
        <f t="shared" si="217"/>
        <v>17.8952167087043-1996.91093838768i</v>
      </c>
      <c r="K764" s="57" t="str">
        <f t="shared" si="218"/>
        <v>0.164985770977708-0.00152077861369218i</v>
      </c>
      <c r="L764" s="57" t="str">
        <f t="shared" si="219"/>
        <v>0.00025-68.959567058235i</v>
      </c>
      <c r="M764" s="57" t="str">
        <f t="shared" si="220"/>
        <v>0.0045-24.1760346982716i</v>
      </c>
      <c r="N764" s="57">
        <f t="shared" si="221"/>
        <v>89.641222998150582</v>
      </c>
      <c r="O764" s="57">
        <f t="shared" si="222"/>
        <v>70.819794869327893</v>
      </c>
      <c r="P764" s="374">
        <f t="shared" si="223"/>
        <v>70.819794869327893</v>
      </c>
      <c r="Q764" s="374">
        <f t="shared" si="224"/>
        <v>-90.358777001849418</v>
      </c>
      <c r="R764" s="12">
        <f t="shared" si="225"/>
        <v>89.641222998150582</v>
      </c>
      <c r="S764" s="57">
        <f t="shared" si="226"/>
        <v>1.5345384301763687E-2</v>
      </c>
      <c r="T764" s="12">
        <f t="shared" si="209"/>
        <v>70.819794869327893</v>
      </c>
    </row>
    <row r="765" spans="1:20">
      <c r="A765" s="57">
        <f t="shared" si="210"/>
        <v>96.784281171941757</v>
      </c>
      <c r="B765" s="12">
        <f t="shared" si="227"/>
        <v>15.403696762110389</v>
      </c>
      <c r="C765" s="57" t="str">
        <f t="shared" si="211"/>
        <v>-21.761485813636-3462.05395355598i</v>
      </c>
      <c r="D765" s="57" t="str">
        <f t="shared" si="212"/>
        <v>3.47812499844098-1033.22570479479i</v>
      </c>
      <c r="E765" s="57" t="str">
        <f t="shared" si="213"/>
        <v>162.468774925719-0.0649062890978064i</v>
      </c>
      <c r="F765" s="57" t="str">
        <f t="shared" si="214"/>
        <v>2.9099099096587-9696.18650561652i</v>
      </c>
      <c r="G765" s="57" t="str">
        <f t="shared" si="215"/>
        <v>0.999999999913672-9.29129099170431E-06i</v>
      </c>
      <c r="H765" s="57" t="str">
        <f t="shared" si="216"/>
        <v>72.7280938407428+0.632397732235536i</v>
      </c>
      <c r="I765" s="57" t="str">
        <f t="shared" si="217"/>
        <v>17.8952173250292-1989.35153359812i</v>
      </c>
      <c r="K765" s="57" t="str">
        <f t="shared" si="218"/>
        <v>0.16498566264123-0.00152655655485786i</v>
      </c>
      <c r="L765" s="57" t="str">
        <f t="shared" si="219"/>
        <v>0.00025-68.6985127099373i</v>
      </c>
      <c r="M765" s="57" t="str">
        <f t="shared" si="220"/>
        <v>0.0045-24.0845135467938i</v>
      </c>
      <c r="N765" s="57">
        <f t="shared" si="221"/>
        <v>89.639859780009104</v>
      </c>
      <c r="O765" s="57">
        <f t="shared" si="222"/>
        <v>70.786848222329027</v>
      </c>
      <c r="P765" s="374">
        <f t="shared" si="223"/>
        <v>70.786848222329027</v>
      </c>
      <c r="Q765" s="374">
        <f t="shared" si="224"/>
        <v>-90.360140219990896</v>
      </c>
      <c r="R765" s="12">
        <f t="shared" si="225"/>
        <v>89.639859780009104</v>
      </c>
      <c r="S765" s="57">
        <f t="shared" si="226"/>
        <v>1.5403696762110388E-2</v>
      </c>
      <c r="T765" s="12">
        <f t="shared" si="209"/>
        <v>70.786848222329027</v>
      </c>
    </row>
    <row r="766" spans="1:20">
      <c r="A766" s="57">
        <f t="shared" si="210"/>
        <v>97.152061440395144</v>
      </c>
      <c r="B766" s="12">
        <f t="shared" si="227"/>
        <v>15.462230809806409</v>
      </c>
      <c r="C766" s="57" t="str">
        <f t="shared" si="211"/>
        <v>-21.7614694165085-3448.94630428734i</v>
      </c>
      <c r="D766" s="57" t="str">
        <f t="shared" si="212"/>
        <v>3.47812499842911-1029.3143109738i</v>
      </c>
      <c r="E766" s="57" t="str">
        <f t="shared" si="213"/>
        <v>162.468769123848-0.0651528719152969i</v>
      </c>
      <c r="F766" s="57" t="str">
        <f t="shared" si="214"/>
        <v>2.90990990965679-9659.4804799984i</v>
      </c>
      <c r="G766" s="57" t="str">
        <f t="shared" si="215"/>
        <v>0.999999999913014-9.32659789746665E-06i</v>
      </c>
      <c r="H766" s="57" t="str">
        <f t="shared" si="216"/>
        <v>72.7281000931099+0.634800864510879i</v>
      </c>
      <c r="I766" s="57" t="str">
        <f t="shared" si="217"/>
        <v>17.8952179460475-1981.82074629828i</v>
      </c>
      <c r="K766" s="57" t="str">
        <f t="shared" si="218"/>
        <v>0.164985553479975-0.00153235644055697i</v>
      </c>
      <c r="L766" s="57" t="str">
        <f t="shared" si="219"/>
        <v>0.00025-68.4384466128085i</v>
      </c>
      <c r="M766" s="57" t="str">
        <f t="shared" si="220"/>
        <v>0.0045-23.9933388591291i</v>
      </c>
      <c r="N766" s="57">
        <f t="shared" si="221"/>
        <v>89.638491383177296</v>
      </c>
      <c r="O766" s="57">
        <f t="shared" si="222"/>
        <v>70.753901553859222</v>
      </c>
      <c r="P766" s="374">
        <f t="shared" si="223"/>
        <v>70.753901553859222</v>
      </c>
      <c r="Q766" s="374">
        <f t="shared" si="224"/>
        <v>-90.361508616822704</v>
      </c>
      <c r="R766" s="12">
        <f t="shared" si="225"/>
        <v>89.638491383177296</v>
      </c>
      <c r="S766" s="57">
        <f t="shared" si="226"/>
        <v>1.5462230809806408E-2</v>
      </c>
      <c r="T766" s="12">
        <f t="shared" si="209"/>
        <v>70.753901553859222</v>
      </c>
    </row>
    <row r="767" spans="1:20">
      <c r="A767" s="57">
        <f t="shared" si="210"/>
        <v>97.521239273868645</v>
      </c>
      <c r="B767" s="12">
        <f t="shared" si="227"/>
        <v>15.520987286883674</v>
      </c>
      <c r="C767" s="57" t="str">
        <f t="shared" si="211"/>
        <v>-21.761452894551-3435.88826927168i</v>
      </c>
      <c r="D767" s="57" t="str">
        <f t="shared" si="212"/>
        <v>3.47812499841715-1025.41772418473i</v>
      </c>
      <c r="E767" s="57" t="str">
        <f t="shared" si="213"/>
        <v>162.46876327781-0.0654003910486227i</v>
      </c>
      <c r="F767" s="57" t="str">
        <f t="shared" si="214"/>
        <v>2.90990990965486-9622.91340924991i</v>
      </c>
      <c r="G767" s="57" t="str">
        <f t="shared" si="215"/>
        <v>0.999999999912352-9.36203896947083E-06i</v>
      </c>
      <c r="H767" s="57" t="str">
        <f t="shared" si="216"/>
        <v>72.7281063930858+0.637213128927953i</v>
      </c>
      <c r="I767" s="57" t="str">
        <f t="shared" si="217"/>
        <v>17.8952185717945-1974.31846815523i</v>
      </c>
      <c r="K767" s="57" t="str">
        <f t="shared" si="218"/>
        <v>0.164985443487667-0.00153817835404551i</v>
      </c>
      <c r="L767" s="57" t="str">
        <f t="shared" si="219"/>
        <v>0.00025-68.1793650257109i</v>
      </c>
      <c r="M767" s="57" t="str">
        <f t="shared" si="220"/>
        <v>0.0045-23.9025093236991i</v>
      </c>
      <c r="N767" s="57">
        <f t="shared" si="221"/>
        <v>89.637117787993731</v>
      </c>
      <c r="O767" s="57">
        <f t="shared" si="222"/>
        <v>70.720954863755082</v>
      </c>
      <c r="P767" s="374">
        <f t="shared" si="223"/>
        <v>70.720954863755082</v>
      </c>
      <c r="Q767" s="374">
        <f t="shared" si="224"/>
        <v>-90.362882212006269</v>
      </c>
      <c r="R767" s="12">
        <f t="shared" si="225"/>
        <v>89.637117787993731</v>
      </c>
      <c r="S767" s="57">
        <f t="shared" si="226"/>
        <v>1.5520987286883675E-2</v>
      </c>
      <c r="T767" s="12">
        <f t="shared" si="209"/>
        <v>70.720954863755082</v>
      </c>
    </row>
    <row r="768" spans="1:20">
      <c r="A768" s="57">
        <f t="shared" si="210"/>
        <v>97.891819983109357</v>
      </c>
      <c r="B768" s="12">
        <f t="shared" si="227"/>
        <v>15.579967038573832</v>
      </c>
      <c r="C768" s="57" t="str">
        <f t="shared" si="211"/>
        <v>-21.7614362468129-3422.87966066481i</v>
      </c>
      <c r="D768" s="57" t="str">
        <f t="shared" si="212"/>
        <v>3.4781249984051-1021.53588837389i</v>
      </c>
      <c r="E768" s="57" t="str">
        <f t="shared" si="213"/>
        <v>162.468757387266-0.0656488500477689i</v>
      </c>
      <c r="F768" s="57" t="str">
        <f t="shared" si="214"/>
        <v>2.90990990965292-9586.48476734144i</v>
      </c>
      <c r="G768" s="57" t="str">
        <f t="shared" si="215"/>
        <v>0.999999999911685-9.39761471754855E-06i</v>
      </c>
      <c r="H768" s="57" t="str">
        <f t="shared" si="216"/>
        <v>72.728112741033+0.639634560191633i</v>
      </c>
      <c r="I768" s="57" t="str">
        <f t="shared" si="217"/>
        <v>17.8952192023062-1966.84459124618i</v>
      </c>
      <c r="K768" s="57" t="str">
        <f t="shared" si="218"/>
        <v>0.16498533265798-0.00154402237889434i</v>
      </c>
      <c r="L768" s="57" t="str">
        <f t="shared" si="219"/>
        <v>0.00025-67.9212642216686i</v>
      </c>
      <c r="M768" s="57" t="str">
        <f t="shared" si="220"/>
        <v>0.0045-23.8120236338903i</v>
      </c>
      <c r="N768" s="57">
        <f t="shared" si="221"/>
        <v>89.635738974722514</v>
      </c>
      <c r="O768" s="57">
        <f t="shared" si="222"/>
        <v>70.688008151851875</v>
      </c>
      <c r="P768" s="374">
        <f t="shared" si="223"/>
        <v>70.688008151851875</v>
      </c>
      <c r="Q768" s="374">
        <f t="shared" si="224"/>
        <v>-90.364261025277486</v>
      </c>
      <c r="R768" s="12">
        <f t="shared" si="225"/>
        <v>89.635738974722514</v>
      </c>
      <c r="S768" s="57">
        <f t="shared" si="226"/>
        <v>1.5579967038573832E-2</v>
      </c>
      <c r="T768" s="12">
        <f t="shared" si="209"/>
        <v>70.688008151851875</v>
      </c>
    </row>
    <row r="769" spans="1:20">
      <c r="A769" s="57">
        <f t="shared" si="210"/>
        <v>98.263808899045173</v>
      </c>
      <c r="B769" s="12">
        <f t="shared" si="227"/>
        <v>15.639170913320413</v>
      </c>
      <c r="C769" s="57" t="str">
        <f t="shared" si="211"/>
        <v>-21.7614194723372-3409.92029133351i</v>
      </c>
      <c r="D769" s="57" t="str">
        <f t="shared" si="212"/>
        <v>3.47812499839295-1017.66874769975i</v>
      </c>
      <c r="E769" s="57" t="str">
        <f t="shared" si="213"/>
        <v>162.468751451878-0.0658982524761491i</v>
      </c>
      <c r="F769" s="57" t="str">
        <f t="shared" si="214"/>
        <v>2.90990990965097-9550.19403023477i</v>
      </c>
      <c r="G769" s="57" t="str">
        <f t="shared" si="215"/>
        <v>0.999999999911012-9.43332565346889E-06i</v>
      </c>
      <c r="H769" s="57" t="str">
        <f t="shared" si="216"/>
        <v>72.7281191373171+0.642065193138705i</v>
      </c>
      <c r="I769" s="57" t="str">
        <f t="shared" si="217"/>
        <v>17.895219837619-1959.39900805692i</v>
      </c>
      <c r="K769" s="57" t="str">
        <f t="shared" si="218"/>
        <v>0.16498522098454-0.00154988859899038i</v>
      </c>
      <c r="L769" s="57" t="str">
        <f t="shared" si="219"/>
        <v>0.00025-67.6641404878146i</v>
      </c>
      <c r="M769" s="57" t="str">
        <f t="shared" si="220"/>
        <v>0.0045-23.7218804880357i</v>
      </c>
      <c r="N769" s="57">
        <f t="shared" si="221"/>
        <v>89.634354923552891</v>
      </c>
      <c r="O769" s="57">
        <f t="shared" si="222"/>
        <v>70.655061417983561</v>
      </c>
      <c r="P769" s="374">
        <f t="shared" si="223"/>
        <v>70.655061417983561</v>
      </c>
      <c r="Q769" s="374">
        <f t="shared" si="224"/>
        <v>-90.365645076447109</v>
      </c>
      <c r="R769" s="12">
        <f t="shared" si="225"/>
        <v>89.634354923552891</v>
      </c>
      <c r="S769" s="57">
        <f t="shared" si="226"/>
        <v>1.5639170913320413E-2</v>
      </c>
      <c r="T769" s="12">
        <f t="shared" si="209"/>
        <v>70.655061417983561</v>
      </c>
    </row>
    <row r="770" spans="1:20">
      <c r="A770" s="57">
        <f t="shared" si="210"/>
        <v>98.637211372861543</v>
      </c>
      <c r="B770" s="12">
        <f t="shared" si="227"/>
        <v>15.698599762791032</v>
      </c>
      <c r="C770" s="57" t="str">
        <f t="shared" si="211"/>
        <v>-21.7614025701594-3397.00997485302i</v>
      </c>
      <c r="D770" s="57" t="str">
        <f t="shared" si="212"/>
        <v>3.47812499838071-1013.81624653221i</v>
      </c>
      <c r="E770" s="57" t="str">
        <f t="shared" si="213"/>
        <v>162.468745471307-0.0661486019106186i</v>
      </c>
      <c r="F770" s="57" t="str">
        <f t="shared" si="214"/>
        <v>2.909909909649-9514.04067587547i</v>
      </c>
      <c r="G770" s="57" t="str">
        <f t="shared" si="215"/>
        <v>0.999999999910335-9.46917229094565E-06i</v>
      </c>
      <c r="H770" s="57" t="str">
        <f t="shared" si="216"/>
        <v>72.7281255823062+0.644505062738357i</v>
      </c>
      <c r="I770" s="57" t="str">
        <f t="shared" si="217"/>
        <v>17.8952204777692-1951.98161148022i</v>
      </c>
      <c r="K770" s="57" t="str">
        <f t="shared" si="218"/>
        <v>0.164985108460924-0.0015557770985377i</v>
      </c>
      <c r="L770" s="57" t="str">
        <f t="shared" si="219"/>
        <v>0.00025-67.4079901253383i</v>
      </c>
      <c r="M770" s="57" t="str">
        <f t="shared" si="220"/>
        <v>0.0045-23.632078589396i</v>
      </c>
      <c r="N770" s="57">
        <f t="shared" si="221"/>
        <v>89.632965614599087</v>
      </c>
      <c r="O770" s="57">
        <f t="shared" si="222"/>
        <v>70.622114661983147</v>
      </c>
      <c r="P770" s="374">
        <f t="shared" si="223"/>
        <v>70.622114661983147</v>
      </c>
      <c r="Q770" s="374">
        <f t="shared" si="224"/>
        <v>-90.367034385400913</v>
      </c>
      <c r="R770" s="12">
        <f t="shared" si="225"/>
        <v>89.632965614599087</v>
      </c>
      <c r="S770" s="57">
        <f t="shared" si="226"/>
        <v>1.5698599762791032E-2</v>
      </c>
      <c r="T770" s="12">
        <f t="shared" si="209"/>
        <v>70.622114661983147</v>
      </c>
    </row>
    <row r="771" spans="1:20">
      <c r="A771" s="57">
        <f t="shared" si="210"/>
        <v>99.012032776078428</v>
      </c>
      <c r="B771" s="12">
        <f t="shared" si="227"/>
        <v>15.758254441889639</v>
      </c>
      <c r="C771" s="57" t="str">
        <f t="shared" si="211"/>
        <v>-21.7613855393071-3384.14852550404i</v>
      </c>
      <c r="D771" s="57" t="str">
        <f t="shared" si="212"/>
        <v>3.47812499836839-1009.97832945174i</v>
      </c>
      <c r="E771" s="57" t="str">
        <f t="shared" si="213"/>
        <v>162.468739445205-0.0663999019415138i</v>
      </c>
      <c r="F771" s="57" t="str">
        <f t="shared" si="214"/>
        <v>2.90990990964701-9478.02418418538i</v>
      </c>
      <c r="G771" s="57" t="str">
        <f t="shared" si="215"/>
        <v>0.999999999909652-9.50515514564476E-06i</v>
      </c>
      <c r="H771" s="57" t="str">
        <f t="shared" si="216"/>
        <v>72.7281320763709+0.646954204092714i</v>
      </c>
      <c r="I771" s="57" t="str">
        <f t="shared" si="217"/>
        <v>17.895221122794-1944.59229481435i</v>
      </c>
      <c r="K771" s="57" t="str">
        <f t="shared" si="218"/>
        <v>0.164984995080662-0.00156168796205884i</v>
      </c>
      <c r="L771" s="57" t="str">
        <f t="shared" si="219"/>
        <v>0.00025-67.1528094494305i</v>
      </c>
      <c r="M771" s="57" t="str">
        <f t="shared" si="220"/>
        <v>0.0045-23.5426166461407i</v>
      </c>
      <c r="N771" s="57">
        <f t="shared" si="221"/>
        <v>89.631571027899923</v>
      </c>
      <c r="O771" s="57">
        <f t="shared" si="222"/>
        <v>70.58916788368191</v>
      </c>
      <c r="P771" s="374">
        <f t="shared" si="223"/>
        <v>70.58916788368191</v>
      </c>
      <c r="Q771" s="374">
        <f t="shared" si="224"/>
        <v>-90.368428972100077</v>
      </c>
      <c r="R771" s="12">
        <f t="shared" si="225"/>
        <v>89.631571027899923</v>
      </c>
      <c r="S771" s="57">
        <f t="shared" si="226"/>
        <v>1.5758254441889639E-2</v>
      </c>
      <c r="T771" s="12">
        <f t="shared" si="209"/>
        <v>70.58916788368191</v>
      </c>
    </row>
    <row r="772" spans="1:20">
      <c r="A772" s="57">
        <f t="shared" si="210"/>
        <v>99.388278500627521</v>
      </c>
      <c r="B772" s="12">
        <f t="shared" si="227"/>
        <v>15.818135808768819</v>
      </c>
      <c r="C772" s="57" t="str">
        <f t="shared" si="211"/>
        <v>-21.7613683788009-3371.33575827034i</v>
      </c>
      <c r="D772" s="57" t="str">
        <f t="shared" si="212"/>
        <v>3.47812499835596-1006.1549412486i</v>
      </c>
      <c r="E772" s="57" t="str">
        <f t="shared" si="213"/>
        <v>162.468733373229-0.0666521561727508i</v>
      </c>
      <c r="F772" s="57" t="str">
        <f t="shared" si="214"/>
        <v>2.909909909645-9442.14403705518i</v>
      </c>
      <c r="G772" s="57" t="str">
        <f t="shared" si="215"/>
        <v>0.999999999908964-9.54127473519164E-06i</v>
      </c>
      <c r="H772" s="57" t="str">
        <f t="shared" si="216"/>
        <v>72.7281386198853+0.649412652437293i</v>
      </c>
      <c r="I772" s="57" t="str">
        <f t="shared" si="217"/>
        <v>17.8952217727302-1937.23095176151i</v>
      </c>
      <c r="K772" s="57" t="str">
        <f t="shared" si="218"/>
        <v>0.164984880837232-0.00156762127439587i</v>
      </c>
      <c r="L772" s="57" t="str">
        <f t="shared" si="219"/>
        <v>0.00025-66.8985947892314i</v>
      </c>
      <c r="M772" s="57" t="str">
        <f t="shared" si="220"/>
        <v>0.0045-23.4534933713296i</v>
      </c>
      <c r="N772" s="57">
        <f t="shared" si="221"/>
        <v>89.630171143418607</v>
      </c>
      <c r="O772" s="57">
        <f t="shared" si="222"/>
        <v>70.556221082910085</v>
      </c>
      <c r="P772" s="374">
        <f t="shared" si="223"/>
        <v>70.556221082910085</v>
      </c>
      <c r="Q772" s="374">
        <f t="shared" si="224"/>
        <v>-90.369828856581393</v>
      </c>
      <c r="R772" s="12">
        <f t="shared" si="225"/>
        <v>89.630171143418607</v>
      </c>
      <c r="S772" s="57">
        <f t="shared" si="226"/>
        <v>1.581813580876882E-2</v>
      </c>
      <c r="T772" s="12">
        <f t="shared" si="209"/>
        <v>70.556221082910085</v>
      </c>
    </row>
    <row r="773" spans="1:20">
      <c r="A773" s="57">
        <f t="shared" si="210"/>
        <v>99.765953958929913</v>
      </c>
      <c r="B773" s="12">
        <f t="shared" si="227"/>
        <v>15.878244724842141</v>
      </c>
      <c r="C773" s="57" t="str">
        <f t="shared" si="211"/>
        <v>-21.7613510876543-3358.57148883604i</v>
      </c>
      <c r="D773" s="57" t="str">
        <f t="shared" si="212"/>
        <v>3.47812499834345-1002.34602692209i</v>
      </c>
      <c r="E773" s="57" t="str">
        <f t="shared" si="213"/>
        <v>162.468727255027-0.0669053682218064i</v>
      </c>
      <c r="F773" s="57" t="str">
        <f t="shared" si="214"/>
        <v>2.90990990964299-9406.3997183369i</v>
      </c>
      <c r="G773" s="57" t="str">
        <f t="shared" si="215"/>
        <v>0.999999999908271-9.57753157917873E-06i</v>
      </c>
      <c r="H773" s="57" t="str">
        <f t="shared" si="216"/>
        <v>72.7281452132251+0.651880443141565i</v>
      </c>
      <c r="I773" s="57" t="str">
        <f t="shared" si="217"/>
        <v>17.8952224276154-1929.89747642629i</v>
      </c>
      <c r="K773" s="57" t="str">
        <f t="shared" si="218"/>
        <v>0.164984765724066-0.0015735771207117i</v>
      </c>
      <c r="L773" s="57" t="str">
        <f t="shared" si="219"/>
        <v>0.00025-66.6453424877777i</v>
      </c>
      <c r="M773" s="57" t="str">
        <f t="shared" si="220"/>
        <v>0.0045-23.3647074828946i</v>
      </c>
      <c r="N773" s="57">
        <f t="shared" si="221"/>
        <v>89.628765941042403</v>
      </c>
      <c r="O773" s="57">
        <f t="shared" si="222"/>
        <v>70.523274259496759</v>
      </c>
      <c r="P773" s="374">
        <f t="shared" si="223"/>
        <v>70.523274259496759</v>
      </c>
      <c r="Q773" s="374">
        <f t="shared" si="224"/>
        <v>-90.371234058957597</v>
      </c>
      <c r="R773" s="12">
        <f t="shared" si="225"/>
        <v>89.628765941042403</v>
      </c>
      <c r="S773" s="57">
        <f t="shared" si="226"/>
        <v>1.5878244724842141E-2</v>
      </c>
      <c r="T773" s="12">
        <f t="shared" si="209"/>
        <v>70.523274259496759</v>
      </c>
    </row>
    <row r="774" spans="1:20">
      <c r="A774" s="57">
        <f t="shared" si="210"/>
        <v>100.14506458397385</v>
      </c>
      <c r="B774" s="12">
        <f t="shared" si="227"/>
        <v>15.938582054796541</v>
      </c>
      <c r="C774" s="57" t="str">
        <f t="shared" si="211"/>
        <v>-21.7613336648727-3345.85553358283i</v>
      </c>
      <c r="D774" s="57" t="str">
        <f t="shared" si="212"/>
        <v>3.47812499833082-998.551531679689i</v>
      </c>
      <c r="E774" s="57" t="str">
        <f t="shared" si="213"/>
        <v>162.468721090249-0.0671595417198482i</v>
      </c>
      <c r="F774" s="57" t="str">
        <f t="shared" si="214"/>
        <v>2.90990990964095-9370.79071383652i</v>
      </c>
      <c r="G774" s="57" t="str">
        <f t="shared" si="215"/>
        <v>0.999999999907572-0.0000096139261991729i</v>
      </c>
      <c r="H774" s="57" t="str">
        <f t="shared" si="216"/>
        <v>72.7281518567711+0.654357611709417i</v>
      </c>
      <c r="I774" s="57" t="str">
        <f t="shared" si="217"/>
        <v>17.8952230874872-1922.59176331422i</v>
      </c>
      <c r="K774" s="57" t="str">
        <f t="shared" si="218"/>
        <v>0.164984649734541-0.00157955558649116i</v>
      </c>
      <c r="L774" s="57" t="str">
        <f t="shared" si="219"/>
        <v>0.00025-66.3930489019503i</v>
      </c>
      <c r="M774" s="57" t="str">
        <f t="shared" si="220"/>
        <v>0.0045-23.2762577036209i</v>
      </c>
      <c r="N774" s="57">
        <f t="shared" si="221"/>
        <v>89.627355400582417</v>
      </c>
      <c r="O774" s="57">
        <f t="shared" si="222"/>
        <v>70.490327413269455</v>
      </c>
      <c r="P774" s="374">
        <f t="shared" si="223"/>
        <v>70.490327413269455</v>
      </c>
      <c r="Q774" s="374">
        <f t="shared" si="224"/>
        <v>-90.372644599417583</v>
      </c>
      <c r="R774" s="12">
        <f t="shared" si="225"/>
        <v>89.627355400582417</v>
      </c>
      <c r="S774" s="57">
        <f t="shared" si="226"/>
        <v>1.5938582054796542E-2</v>
      </c>
      <c r="T774" s="12">
        <f t="shared" si="209"/>
        <v>70.490327413269455</v>
      </c>
    </row>
    <row r="775" spans="1:20">
      <c r="A775" s="57">
        <f t="shared" si="210"/>
        <v>100.52561582939295</v>
      </c>
      <c r="B775" s="12">
        <f t="shared" si="227"/>
        <v>15.999148666604768</v>
      </c>
      <c r="C775" s="57" t="str">
        <f t="shared" si="211"/>
        <v>-21.761316109455-3333.18770958752i</v>
      </c>
      <c r="D775" s="57" t="str">
        <f t="shared" si="212"/>
        <v>3.47812499831812-994.77140093631i</v>
      </c>
      <c r="E775" s="57" t="str">
        <f t="shared" si="213"/>
        <v>162.468714878542-0.067414680311717i</v>
      </c>
      <c r="F775" s="57" t="str">
        <f t="shared" si="214"/>
        <v>2.9099099096389-9335.31651130658i</v>
      </c>
      <c r="G775" s="57" t="str">
        <f t="shared" si="215"/>
        <v>0.999999999906869-9.65045911872296E-06i</v>
      </c>
      <c r="H775" s="57" t="str">
        <f t="shared" si="216"/>
        <v>72.7281585509044+0.656844193779707i</v>
      </c>
      <c r="I775" s="57" t="str">
        <f t="shared" si="217"/>
        <v>17.8952237523838-1915.31370733013i</v>
      </c>
      <c r="K775" s="57" t="str">
        <f t="shared" si="218"/>
        <v>0.164984532861989-0.00158555675754236i</v>
      </c>
      <c r="L775" s="57" t="str">
        <f t="shared" si="219"/>
        <v>0.00025-66.1417104024213i</v>
      </c>
      <c r="M775" s="57" t="str">
        <f t="shared" si="220"/>
        <v>0.0045-23.1881427611286i</v>
      </c>
      <c r="N775" s="57">
        <f t="shared" si="221"/>
        <v>89.625939501773161</v>
      </c>
      <c r="O775" s="57">
        <f t="shared" si="222"/>
        <v>70.457380544054672</v>
      </c>
      <c r="P775" s="374">
        <f t="shared" si="223"/>
        <v>70.457380544054672</v>
      </c>
      <c r="Q775" s="374">
        <f t="shared" si="224"/>
        <v>-90.374060498226839</v>
      </c>
      <c r="R775" s="12">
        <f t="shared" si="225"/>
        <v>89.625939501773161</v>
      </c>
      <c r="S775" s="57">
        <f t="shared" si="226"/>
        <v>1.5999148666604769E-2</v>
      </c>
      <c r="T775" s="12">
        <f t="shared" si="209"/>
        <v>70.457380544054672</v>
      </c>
    </row>
    <row r="776" spans="1:20">
      <c r="A776" s="57">
        <f t="shared" si="210"/>
        <v>100.90761316954463</v>
      </c>
      <c r="B776" s="12">
        <f t="shared" si="227"/>
        <v>16.059945431537866</v>
      </c>
      <c r="C776" s="57" t="str">
        <f t="shared" si="211"/>
        <v>-21.76129842039-3320.56783461915i</v>
      </c>
      <c r="D776" s="57" t="str">
        <f t="shared" si="212"/>
        <v>3.4781249983053-991.005580313497i</v>
      </c>
      <c r="E776" s="57" t="str">
        <f t="shared" si="213"/>
        <v>162.468708619545-0.0676707876559962i</v>
      </c>
      <c r="F776" s="57" t="str">
        <f t="shared" si="214"/>
        <v>2.90990990963683-9299.97660043872i</v>
      </c>
      <c r="G776" s="57" t="str">
        <f t="shared" si="215"/>
        <v>0.99999999990616-9.68713086336723E-06i</v>
      </c>
      <c r="H776" s="57" t="str">
        <f t="shared" si="216"/>
        <v>72.7281652960106+0.659340225126717i</v>
      </c>
      <c r="I776" s="57" t="str">
        <f t="shared" si="217"/>
        <v>17.8952244223428-1908.06320377676i</v>
      </c>
      <c r="K776" s="57" t="str">
        <f t="shared" si="218"/>
        <v>0.164984415099688-0.00159158071999772i</v>
      </c>
      <c r="L776" s="57" t="str">
        <f t="shared" si="219"/>
        <v>0.00025-65.8913233736017i</v>
      </c>
      <c r="M776" s="57" t="str">
        <f t="shared" si="220"/>
        <v>0.0045-23.1003613878548i</v>
      </c>
      <c r="N776" s="57">
        <f t="shared" si="221"/>
        <v>89.624518224272464</v>
      </c>
      <c r="O776" s="57">
        <f t="shared" si="222"/>
        <v>70.424433651677163</v>
      </c>
      <c r="P776" s="374">
        <f t="shared" si="223"/>
        <v>70.424433651677163</v>
      </c>
      <c r="Q776" s="374">
        <f t="shared" si="224"/>
        <v>-90.375481775727536</v>
      </c>
      <c r="R776" s="12">
        <f t="shared" si="225"/>
        <v>89.624518224272464</v>
      </c>
      <c r="S776" s="57">
        <f t="shared" si="226"/>
        <v>1.6059945431537867E-2</v>
      </c>
      <c r="T776" s="12">
        <f t="shared" si="209"/>
        <v>70.424433651677163</v>
      </c>
    </row>
    <row r="777" spans="1:20">
      <c r="A777" s="57">
        <f t="shared" si="210"/>
        <v>101.29106209958891</v>
      </c>
      <c r="B777" s="12">
        <f t="shared" si="227"/>
        <v>16.12097322417771</v>
      </c>
      <c r="C777" s="57" t="str">
        <f t="shared" si="211"/>
        <v>-21.7612805966622-3307.99572713669i</v>
      </c>
      <c r="D777" s="57" t="str">
        <f t="shared" si="212"/>
        <v>3.4781249982924-987.254015638668i</v>
      </c>
      <c r="E777" s="57" t="str">
        <f t="shared" si="213"/>
        <v>162.468702312901-0.0679278674251061i</v>
      </c>
      <c r="F777" s="57" t="str">
        <f t="shared" si="214"/>
        <v>2.90990990963476-9264.77047285653i</v>
      </c>
      <c r="G777" s="57" t="str">
        <f t="shared" si="215"/>
        <v>0.999999999905445-9.72394196064109E-06i</v>
      </c>
      <c r="H777" s="57" t="str">
        <f t="shared" si="216"/>
        <v>72.7281720924777+0.661845741660753i</v>
      </c>
      <c r="I777" s="57" t="str">
        <f t="shared" si="217"/>
        <v>17.8952250974036-1900.84014835318i</v>
      </c>
      <c r="K777" s="57" t="str">
        <f t="shared" si="218"/>
        <v>0.164984296440866-0.00159762756031536i</v>
      </c>
      <c r="L777" s="57" t="str">
        <f t="shared" si="219"/>
        <v>0.00025-65.6418842135898i</v>
      </c>
      <c r="M777" s="57" t="str">
        <f t="shared" si="220"/>
        <v>0.0045-23.0129123210348i</v>
      </c>
      <c r="N777" s="57">
        <f t="shared" si="221"/>
        <v>89.623091547660977</v>
      </c>
      <c r="O777" s="57">
        <f t="shared" si="222"/>
        <v>70.391486735960825</v>
      </c>
      <c r="P777" s="374">
        <f t="shared" si="223"/>
        <v>70.391486735960825</v>
      </c>
      <c r="Q777" s="374">
        <f t="shared" si="224"/>
        <v>-90.376908452339023</v>
      </c>
      <c r="R777" s="12">
        <f t="shared" si="225"/>
        <v>89.623091547660977</v>
      </c>
      <c r="S777" s="57">
        <f t="shared" si="226"/>
        <v>1.6120973224177711E-2</v>
      </c>
      <c r="T777" s="12">
        <f t="shared" si="209"/>
        <v>70.391486735960825</v>
      </c>
    </row>
    <row r="778" spans="1:20">
      <c r="A778" s="57">
        <f t="shared" si="210"/>
        <v>101.67596813556736</v>
      </c>
      <c r="B778" s="12">
        <f t="shared" si="227"/>
        <v>16.182232922429588</v>
      </c>
      <c r="C778" s="57" t="str">
        <f t="shared" si="211"/>
        <v>-21.7612626372461-3295.47120628614i</v>
      </c>
      <c r="D778" s="57" t="str">
        <f t="shared" si="212"/>
        <v>3.47812499827942-983.5166529443i</v>
      </c>
      <c r="E778" s="57" t="str">
        <f t="shared" si="213"/>
        <v>162.468695958246-0.068185923305317i</v>
      </c>
      <c r="F778" s="57" t="str">
        <f t="shared" si="214"/>
        <v>2.90990990963268-9229.69762210801i</v>
      </c>
      <c r="G778" s="57" t="str">
        <f t="shared" si="215"/>
        <v>0.999999999904725-0.0000097608929400845i</v>
      </c>
      <c r="H778" s="57" t="str">
        <f t="shared" si="216"/>
        <v>72.7281789406973+0.664360779428581i</v>
      </c>
      <c r="I778" s="57" t="str">
        <f t="shared" si="217"/>
        <v>17.8952257776047-1893.64443715332i</v>
      </c>
      <c r="K778" s="57" t="str">
        <f t="shared" si="218"/>
        <v>0.164984176878698-0.00160369736528016i</v>
      </c>
      <c r="L778" s="57" t="str">
        <f t="shared" si="219"/>
        <v>0.00025-65.3933893341204i</v>
      </c>
      <c r="M778" s="57" t="str">
        <f t="shared" si="220"/>
        <v>0.0045-22.9257943026846i</v>
      </c>
      <c r="N778" s="57">
        <f t="shared" si="221"/>
        <v>89.621659451442042</v>
      </c>
      <c r="O778" s="57">
        <f t="shared" si="222"/>
        <v>70.358539796727868</v>
      </c>
      <c r="P778" s="374">
        <f t="shared" si="223"/>
        <v>70.358539796727868</v>
      </c>
      <c r="Q778" s="374">
        <f t="shared" si="224"/>
        <v>-90.378340548557958</v>
      </c>
      <c r="R778" s="12">
        <f t="shared" si="225"/>
        <v>89.621659451442042</v>
      </c>
      <c r="S778" s="57">
        <f t="shared" si="226"/>
        <v>1.6182232922429589E-2</v>
      </c>
      <c r="T778" s="12">
        <f t="shared" si="209"/>
        <v>70.358539796727868</v>
      </c>
    </row>
    <row r="779" spans="1:20">
      <c r="A779" s="57">
        <f t="shared" si="210"/>
        <v>102.06233681448252</v>
      </c>
      <c r="B779" s="12">
        <f t="shared" si="227"/>
        <v>16.243725407534821</v>
      </c>
      <c r="C779" s="57" t="str">
        <f t="shared" si="211"/>
        <v>-21.761244541108-3282.99409189807i</v>
      </c>
      <c r="D779" s="57" t="str">
        <f t="shared" si="212"/>
        <v>3.47812499826629-979.793438467163i</v>
      </c>
      <c r="E779" s="57" t="str">
        <f t="shared" si="213"/>
        <v>162.468689555215-0.0684449589967375i</v>
      </c>
      <c r="F779" s="57" t="str">
        <f t="shared" si="214"/>
        <v>2.90990990963055-9194.75754365831i</v>
      </c>
      <c r="G779" s="57" t="str">
        <f t="shared" si="215"/>
        <v>0.999999999903999-9.79798433324971E-06i</v>
      </c>
      <c r="H779" s="57" t="str">
        <f t="shared" si="216"/>
        <v>72.7281858410631+0.666885374613994i</v>
      </c>
      <c r="I779" s="57" t="str">
        <f t="shared" si="217"/>
        <v>17.8952264629849-1886.47596666443i</v>
      </c>
      <c r="K779" s="57" t="str">
        <f t="shared" si="218"/>
        <v>0.164984056406309-0.00160979022200511i</v>
      </c>
      <c r="L779" s="57" t="str">
        <f t="shared" si="219"/>
        <v>0.00025-65.1458351605102i</v>
      </c>
      <c r="M779" s="57" t="str">
        <f t="shared" si="220"/>
        <v>0.0045-22.8390060795822i</v>
      </c>
      <c r="N779" s="57">
        <f t="shared" si="221"/>
        <v>89.620221915041341</v>
      </c>
      <c r="O779" s="57">
        <f t="shared" si="222"/>
        <v>70.325592833799192</v>
      </c>
      <c r="P779" s="374">
        <f t="shared" si="223"/>
        <v>70.325592833799192</v>
      </c>
      <c r="Q779" s="374">
        <f t="shared" si="224"/>
        <v>-90.379778084958659</v>
      </c>
      <c r="R779" s="12">
        <f t="shared" si="225"/>
        <v>89.620221915041341</v>
      </c>
      <c r="S779" s="57">
        <f t="shared" si="226"/>
        <v>1.6243725407534822E-2</v>
      </c>
      <c r="T779" s="12">
        <f t="shared" si="209"/>
        <v>70.325592833799192</v>
      </c>
    </row>
    <row r="780" spans="1:20">
      <c r="A780" s="57">
        <f t="shared" si="210"/>
        <v>102.45017369437757</v>
      </c>
      <c r="B780" s="12">
        <f t="shared" si="227"/>
        <v>16.305451564083455</v>
      </c>
      <c r="C780" s="57" t="str">
        <f t="shared" si="211"/>
        <v>-21.7612263072088-3270.56420448512i</v>
      </c>
      <c r="D780" s="57" t="str">
        <f t="shared" si="212"/>
        <v>3.4781249982531-976.084318647588i</v>
      </c>
      <c r="E780" s="57" t="str">
        <f t="shared" si="213"/>
        <v>162.46868310344-0.0687049782135366i</v>
      </c>
      <c r="F780" s="57" t="str">
        <f t="shared" si="214"/>
        <v>2.90990990962841-9159.94973488286i</v>
      </c>
      <c r="G780" s="57" t="str">
        <f t="shared" si="215"/>
        <v>0.999999999903268-9.83521667370888E-06i</v>
      </c>
      <c r="H780" s="57" t="str">
        <f t="shared" si="216"/>
        <v>72.7281927939718+0.669419563538308i</v>
      </c>
      <c r="I780" s="57" t="str">
        <f t="shared" si="217"/>
        <v>17.8952271535841-1879.33463376569i</v>
      </c>
      <c r="K780" s="57" t="str">
        <f t="shared" si="218"/>
        <v>0.164983935016772-0.00161590621793246i</v>
      </c>
      <c r="L780" s="57" t="str">
        <f t="shared" si="219"/>
        <v>0.00025-64.8992181316102i</v>
      </c>
      <c r="M780" s="57" t="str">
        <f t="shared" si="220"/>
        <v>0.0045-22.7525464032498i</v>
      </c>
      <c r="N780" s="57">
        <f t="shared" si="221"/>
        <v>89.618778917806594</v>
      </c>
      <c r="O780" s="57">
        <f t="shared" si="222"/>
        <v>70.292645846994631</v>
      </c>
      <c r="P780" s="374">
        <f t="shared" si="223"/>
        <v>70.292645846994631</v>
      </c>
      <c r="Q780" s="374">
        <f t="shared" si="224"/>
        <v>-90.381221082193406</v>
      </c>
      <c r="R780" s="12">
        <f t="shared" si="225"/>
        <v>89.618778917806594</v>
      </c>
      <c r="S780" s="57">
        <f t="shared" si="226"/>
        <v>1.6305451564083456E-2</v>
      </c>
      <c r="T780" s="12">
        <f t="shared" si="209"/>
        <v>70.292645846994631</v>
      </c>
    </row>
    <row r="781" spans="1:20">
      <c r="A781" s="57">
        <f t="shared" si="210"/>
        <v>102.8394843544162</v>
      </c>
      <c r="B781" s="12">
        <f t="shared" si="227"/>
        <v>16.367412280026972</v>
      </c>
      <c r="C781" s="57" t="str">
        <f t="shared" si="211"/>
        <v>-21.7612079344991-3258.18136523917i</v>
      </c>
      <c r="D781" s="57" t="str">
        <f t="shared" si="212"/>
        <v>3.47812499823981-972.389240128637i</v>
      </c>
      <c r="E781" s="57" t="str">
        <f t="shared" si="213"/>
        <v>162.46867660255-0.0689659846838175i</v>
      </c>
      <c r="F781" s="57" t="str">
        <f t="shared" si="214"/>
        <v>2.9099099096263-9125.27369505961i</v>
      </c>
      <c r="G781" s="57" t="str">
        <f t="shared" si="215"/>
        <v>0.999999999902532-0.0000098725904970617i</v>
      </c>
      <c r="H781" s="57" t="str">
        <f t="shared" si="216"/>
        <v>72.7281997998243+0.671963382660905i</v>
      </c>
      <c r="I781" s="57" t="str">
        <f t="shared" si="217"/>
        <v>17.8952278494418-1872.22033572662i</v>
      </c>
      <c r="K781" s="57" t="str">
        <f t="shared" si="218"/>
        <v>0.164983812703104-0.00162204544083495i</v>
      </c>
      <c r="L781" s="57" t="str">
        <f t="shared" si="219"/>
        <v>0.00025-64.6535346997512i</v>
      </c>
      <c r="M781" s="57" t="str">
        <f t="shared" si="220"/>
        <v>0.0045-22.6664140299361i</v>
      </c>
      <c r="N781" s="57">
        <f t="shared" si="221"/>
        <v>89.617330439007262</v>
      </c>
      <c r="O781" s="57">
        <f t="shared" si="222"/>
        <v>70.25969883613233</v>
      </c>
      <c r="P781" s="374">
        <f t="shared" si="223"/>
        <v>70.25969883613233</v>
      </c>
      <c r="Q781" s="374">
        <f t="shared" si="224"/>
        <v>-90.382669560992738</v>
      </c>
      <c r="R781" s="12">
        <f t="shared" si="225"/>
        <v>89.617330439007262</v>
      </c>
      <c r="S781" s="57">
        <f t="shared" si="226"/>
        <v>1.6367412280026972E-2</v>
      </c>
      <c r="T781" s="12">
        <f t="shared" si="209"/>
        <v>70.25969883613233</v>
      </c>
    </row>
    <row r="782" spans="1:20">
      <c r="A782" s="57">
        <f t="shared" si="210"/>
        <v>103.23027439496298</v>
      </c>
      <c r="B782" s="12">
        <f t="shared" si="227"/>
        <v>16.429608446691073</v>
      </c>
      <c r="C782" s="57" t="str">
        <f t="shared" si="211"/>
        <v>-21.7611894219225-3245.84539602891i</v>
      </c>
      <c r="D782" s="57" t="str">
        <f t="shared" si="212"/>
        <v>3.4781249982264-968.708149755352i</v>
      </c>
      <c r="E782" s="57" t="str">
        <f t="shared" si="213"/>
        <v>162.46867005217-0.0692279821497712i</v>
      </c>
      <c r="F782" s="57" t="str">
        <f t="shared" si="214"/>
        <v>2.90990990962413-9090.72892536197i</v>
      </c>
      <c r="G782" s="57" t="str">
        <f t="shared" si="215"/>
        <v>0.99999999990179-9.91010634094318E-06i</v>
      </c>
      <c r="H782" s="57" t="str">
        <f t="shared" si="216"/>
        <v>72.7282068590234+0.674516868579765i</v>
      </c>
      <c r="I782" s="57" t="str">
        <f t="shared" si="217"/>
        <v>17.8952285505985-1865.13297020565i</v>
      </c>
      <c r="K782" s="57" t="str">
        <f t="shared" si="218"/>
        <v>0.164983689458272-0.00162820797881713i</v>
      </c>
      <c r="L782" s="57" t="str">
        <f t="shared" si="219"/>
        <v>0.00025-64.4087813306947i</v>
      </c>
      <c r="M782" s="57" t="str">
        <f t="shared" si="220"/>
        <v>0.0045-22.5806077205978i</v>
      </c>
      <c r="N782" s="57">
        <f t="shared" si="221"/>
        <v>89.61587645783429</v>
      </c>
      <c r="O782" s="57">
        <f t="shared" si="222"/>
        <v>70.226751801028996</v>
      </c>
      <c r="P782" s="374">
        <f t="shared" si="223"/>
        <v>70.226751801028996</v>
      </c>
      <c r="Q782" s="374">
        <f t="shared" si="224"/>
        <v>-90.38412354216571</v>
      </c>
      <c r="R782" s="12">
        <f t="shared" si="225"/>
        <v>89.61587645783429</v>
      </c>
      <c r="S782" s="57">
        <f t="shared" si="226"/>
        <v>1.6429608446691075E-2</v>
      </c>
      <c r="T782" s="12">
        <f t="shared" si="209"/>
        <v>70.226751801028996</v>
      </c>
    </row>
    <row r="783" spans="1:20">
      <c r="A783" s="57">
        <f t="shared" si="210"/>
        <v>103.62254943766384</v>
      </c>
      <c r="B783" s="12">
        <f t="shared" si="227"/>
        <v>16.4920409587885</v>
      </c>
      <c r="C783" s="57" t="str">
        <f t="shared" si="211"/>
        <v>-21.7611707684147-3233.55611939741i</v>
      </c>
      <c r="D783" s="57" t="str">
        <f t="shared" si="212"/>
        <v>3.47812499821289-965.04099457402i</v>
      </c>
      <c r="E783" s="57" t="str">
        <f t="shared" si="213"/>
        <v>162.468663451926-0.0694909743676951i</v>
      </c>
      <c r="F783" s="57" t="str">
        <f t="shared" si="214"/>
        <v>2.90990990962195-9056.3149288519i</v>
      </c>
      <c r="G783" s="57" t="str">
        <f t="shared" si="215"/>
        <v>0.999999999901042-9.94776474503132E-06i</v>
      </c>
      <c r="H783" s="57" t="str">
        <f t="shared" si="216"/>
        <v>72.7282139719748+0.677080058031926i</v>
      </c>
      <c r="I783" s="57" t="str">
        <f t="shared" si="217"/>
        <v>17.8952292570936-1858.07243524863i</v>
      </c>
      <c r="K783" s="57" t="str">
        <f t="shared" si="218"/>
        <v>0.16498356527519-0.00163439392031649i</v>
      </c>
      <c r="L783" s="57" t="str">
        <f t="shared" si="219"/>
        <v>0.00025-64.1649545035811i</v>
      </c>
      <c r="M783" s="57" t="str">
        <f t="shared" si="220"/>
        <v>0.0045-22.4951262408824i</v>
      </c>
      <c r="N783" s="57">
        <f t="shared" si="221"/>
        <v>89.614416953399783</v>
      </c>
      <c r="O783" s="57">
        <f t="shared" si="222"/>
        <v>70.193804741500387</v>
      </c>
      <c r="P783" s="374">
        <f t="shared" si="223"/>
        <v>70.193804741500387</v>
      </c>
      <c r="Q783" s="374">
        <f t="shared" si="224"/>
        <v>-90.385583046600217</v>
      </c>
      <c r="R783" s="12">
        <f t="shared" si="225"/>
        <v>89.614416953399783</v>
      </c>
      <c r="S783" s="57">
        <f t="shared" si="226"/>
        <v>1.6492040958788499E-2</v>
      </c>
      <c r="T783" s="12">
        <f t="shared" si="209"/>
        <v>70.193804741500387</v>
      </c>
    </row>
    <row r="784" spans="1:20">
      <c r="A784" s="57">
        <f t="shared" si="210"/>
        <v>104.01631512552697</v>
      </c>
      <c r="B784" s="12">
        <f t="shared" si="227"/>
        <v>16.554710714431899</v>
      </c>
      <c r="C784" s="57" t="str">
        <f t="shared" si="211"/>
        <v>-21.761151972903-3221.31335855925i</v>
      </c>
      <c r="D784" s="57" t="str">
        <f t="shared" si="212"/>
        <v>3.47812499819928-961.387721831386i</v>
      </c>
      <c r="E784" s="57" t="str">
        <f t="shared" si="213"/>
        <v>162.468656801436-0.0697549651080635i</v>
      </c>
      <c r="F784" s="57" t="str">
        <f t="shared" si="214"/>
        <v>2.90990990961976-9022.03121047253i</v>
      </c>
      <c r="G784" s="57" t="str">
        <f t="shared" si="215"/>
        <v>0.999999999900288-9.98556625105491E-06i</v>
      </c>
      <c r="H784" s="57" t="str">
        <f t="shared" si="216"/>
        <v>72.7282211390887+0.679652987894123i</v>
      </c>
      <c r="I784" s="57" t="str">
        <f t="shared" si="217"/>
        <v>17.8952299689686-1851.03862928742i</v>
      </c>
      <c r="K784" s="57" t="str">
        <f t="shared" si="218"/>
        <v>0.164983440146714-0.00164060335410476i</v>
      </c>
      <c r="L784" s="57" t="str">
        <f t="shared" si="219"/>
        <v>0.00025-63.9220507108794i</v>
      </c>
      <c r="M784" s="57" t="str">
        <f t="shared" si="220"/>
        <v>0.0045-22.4099683611102i</v>
      </c>
      <c r="N784" s="57">
        <f t="shared" si="221"/>
        <v>89.61295190473669</v>
      </c>
      <c r="O784" s="57">
        <f t="shared" si="222"/>
        <v>70.160857657360296</v>
      </c>
      <c r="P784" s="374">
        <f t="shared" si="223"/>
        <v>70.160857657360296</v>
      </c>
      <c r="Q784" s="374">
        <f t="shared" si="224"/>
        <v>-90.38704809526331</v>
      </c>
      <c r="R784" s="12">
        <f t="shared" si="225"/>
        <v>89.61295190473669</v>
      </c>
      <c r="S784" s="57">
        <f t="shared" si="226"/>
        <v>1.6554710714431899E-2</v>
      </c>
      <c r="T784" s="12">
        <f t="shared" si="209"/>
        <v>70.160857657360296</v>
      </c>
    </row>
    <row r="785" spans="1:20">
      <c r="A785" s="57">
        <f t="shared" si="210"/>
        <v>104.41157712300398</v>
      </c>
      <c r="B785" s="12">
        <f t="shared" si="227"/>
        <v>16.617618615146739</v>
      </c>
      <c r="C785" s="57" t="str">
        <f t="shared" si="211"/>
        <v>-21.7611330343064-3209.11693739828i</v>
      </c>
      <c r="D785" s="57" t="str">
        <f t="shared" si="212"/>
        <v>3.47812499818558-957.74827897389i</v>
      </c>
      <c r="E785" s="57" t="str">
        <f t="shared" si="213"/>
        <v>162.468650100319-0.070019958155553i</v>
      </c>
      <c r="F785" s="57" t="str">
        <f t="shared" si="214"/>
        <v>2.90990990961755-8987.87727704103i</v>
      </c>
      <c r="G785" s="57" t="str">
        <f t="shared" si="215"/>
        <v>0.999999999899529-0.0000100235114028013i</v>
      </c>
      <c r="H785" s="57" t="str">
        <f t="shared" si="216"/>
        <v>72.7282283607771+0.682235695183224i</v>
      </c>
      <c r="I785" s="57" t="str">
        <f t="shared" si="217"/>
        <v>17.8952306862642-1844.03145113836i</v>
      </c>
      <c r="K785" s="57" t="str">
        <f t="shared" si="218"/>
        <v>0.16498331406565-0.00164683636928917i</v>
      </c>
      <c r="L785" s="57" t="str">
        <f t="shared" si="219"/>
        <v>0.00025-63.6800664583379i</v>
      </c>
      <c r="M785" s="57" t="str">
        <f t="shared" si="220"/>
        <v>0.0045-22.3251328562565i</v>
      </c>
      <c r="N785" s="57">
        <f t="shared" si="221"/>
        <v>89.611481290798537</v>
      </c>
      <c r="O785" s="57">
        <f t="shared" si="222"/>
        <v>70.127910548421511</v>
      </c>
      <c r="P785" s="374">
        <f t="shared" si="223"/>
        <v>70.127910548421511</v>
      </c>
      <c r="Q785" s="374">
        <f t="shared" si="224"/>
        <v>-90.388518709201463</v>
      </c>
      <c r="R785" s="12">
        <f t="shared" si="225"/>
        <v>89.611481290798537</v>
      </c>
      <c r="S785" s="57">
        <f t="shared" si="226"/>
        <v>1.661761861514674E-2</v>
      </c>
      <c r="T785" s="12">
        <f t="shared" si="209"/>
        <v>70.127910548421511</v>
      </c>
    </row>
    <row r="786" spans="1:20">
      <c r="A786" s="57">
        <f t="shared" si="210"/>
        <v>104.80834111607139</v>
      </c>
      <c r="B786" s="12">
        <f t="shared" si="227"/>
        <v>16.680765565884297</v>
      </c>
      <c r="C786" s="57" t="str">
        <f t="shared" si="211"/>
        <v>-21.7611139515361-3196.96668046491i</v>
      </c>
      <c r="D786" s="57" t="str">
        <f t="shared" si="212"/>
        <v>3.47812499817177-954.12261364693i</v>
      </c>
      <c r="E786" s="57" t="str">
        <f t="shared" si="213"/>
        <v>162.468643348188-0.0702859573091156i</v>
      </c>
      <c r="F786" s="57" t="str">
        <f t="shared" si="214"/>
        <v>2.90990990961533-8953.85263724164i</v>
      </c>
      <c r="G786" s="57" t="str">
        <f t="shared" si="215"/>
        <v>0.999999999898764-0.0000100616007461243i</v>
      </c>
      <c r="H786" s="57" t="str">
        <f t="shared" si="216"/>
        <v>72.7282356374556+0.684828217056811i</v>
      </c>
      <c r="I786" s="57" t="str">
        <f t="shared" si="217"/>
        <v>17.8952314090217-1837.05080000084i</v>
      </c>
      <c r="K786" s="57" t="str">
        <f t="shared" si="218"/>
        <v>0.164983187024747-0.00165309305531369i</v>
      </c>
      <c r="L786" s="57" t="str">
        <f t="shared" si="219"/>
        <v>0.00025-63.4389982649313i</v>
      </c>
      <c r="M786" s="57" t="str">
        <f t="shared" si="220"/>
        <v>0.0045-22.2406185059339i</v>
      </c>
      <c r="N786" s="57">
        <f t="shared" si="221"/>
        <v>89.610005090459182</v>
      </c>
      <c r="O786" s="57">
        <f t="shared" si="222"/>
        <v>70.094963414495211</v>
      </c>
      <c r="P786" s="374">
        <f t="shared" si="223"/>
        <v>70.094963414495211</v>
      </c>
      <c r="Q786" s="374">
        <f t="shared" si="224"/>
        <v>-90.389994909540818</v>
      </c>
      <c r="R786" s="12">
        <f t="shared" si="225"/>
        <v>89.610005090459182</v>
      </c>
      <c r="S786" s="57">
        <f t="shared" si="226"/>
        <v>1.6680765565884298E-2</v>
      </c>
      <c r="T786" s="12">
        <f t="shared" si="209"/>
        <v>70.094963414495211</v>
      </c>
    </row>
    <row r="787" spans="1:20">
      <c r="A787" s="57">
        <f t="shared" si="210"/>
        <v>105.20661281231246</v>
      </c>
      <c r="B787" s="12">
        <f t="shared" si="227"/>
        <v>16.744152475034657</v>
      </c>
      <c r="C787" s="57" t="str">
        <f t="shared" si="211"/>
        <v>-21.7610947234949-3184.86241297366i</v>
      </c>
      <c r="D787" s="57" t="str">
        <f t="shared" si="212"/>
        <v>3.47812499815786-950.510673694086i</v>
      </c>
      <c r="E787" s="57" t="str">
        <f t="shared" si="213"/>
        <v>162.468636544657-0.0705529663820421i</v>
      </c>
      <c r="F787" s="57" t="str">
        <f t="shared" si="214"/>
        <v>2.90990990961309-8919.95680161843i</v>
      </c>
      <c r="G787" s="57" t="str">
        <f t="shared" si="215"/>
        <v>0.999999999897993-0.0000100998348289518i</v>
      </c>
      <c r="H787" s="57" t="str">
        <f t="shared" si="216"/>
        <v>72.7282429695428+0.6874305908137i</v>
      </c>
      <c r="I787" s="57" t="str">
        <f t="shared" si="217"/>
        <v>17.8952321372825-1830.09657545582i</v>
      </c>
      <c r="K787" s="57" t="str">
        <f t="shared" si="218"/>
        <v>0.1649830590167-0.00165937350196027i</v>
      </c>
      <c r="L787" s="57" t="str">
        <f t="shared" si="219"/>
        <v>0.00025-63.1988426628125i</v>
      </c>
      <c r="M787" s="57" t="str">
        <f t="shared" si="220"/>
        <v>0.0045-22.1564240943753i</v>
      </c>
      <c r="N787" s="57">
        <f t="shared" si="221"/>
        <v>89.608523282512351</v>
      </c>
      <c r="O787" s="57">
        <f t="shared" si="222"/>
        <v>70.062016255391185</v>
      </c>
      <c r="P787" s="374">
        <f t="shared" si="223"/>
        <v>70.062016255391185</v>
      </c>
      <c r="Q787" s="374">
        <f t="shared" si="224"/>
        <v>-90.391476717487649</v>
      </c>
      <c r="R787" s="12">
        <f t="shared" si="225"/>
        <v>89.608523282512351</v>
      </c>
      <c r="S787" s="57">
        <f t="shared" si="226"/>
        <v>1.6744152475034656E-2</v>
      </c>
      <c r="T787" s="12">
        <f t="shared" si="209"/>
        <v>70.062016255391185</v>
      </c>
    </row>
    <row r="788" spans="1:20">
      <c r="A788" s="57">
        <f t="shared" si="210"/>
        <v>105.60639794099924</v>
      </c>
      <c r="B788" s="12">
        <f t="shared" si="227"/>
        <v>16.807780254439788</v>
      </c>
      <c r="C788" s="57" t="str">
        <f t="shared" si="211"/>
        <v>-21.7610753490765-3172.80396080059i</v>
      </c>
      <c r="D788" s="57" t="str">
        <f t="shared" si="212"/>
        <v>3.47812499814382-946.912407156391i</v>
      </c>
      <c r="E788" s="57" t="str">
        <f t="shared" si="213"/>
        <v>162.468629689333-0.0708209892019717i</v>
      </c>
      <c r="F788" s="57" t="str">
        <f t="shared" si="214"/>
        <v>2.90990990961082-8886.18928256844i</v>
      </c>
      <c r="G788" s="57" t="str">
        <f t="shared" si="215"/>
        <v>0.999999999897217-0.0000101382142012939i</v>
      </c>
      <c r="H788" s="57" t="str">
        <f t="shared" si="216"/>
        <v>72.7282503574608+0.690042853894483i</v>
      </c>
      <c r="I788" s="57" t="str">
        <f t="shared" si="217"/>
        <v>17.8952328710887-1823.16867746448i</v>
      </c>
      <c r="K788" s="57" t="str">
        <f t="shared" si="218"/>
        <v>0.164982930034147-0.00166567779935011i</v>
      </c>
      <c r="L788" s="57" t="str">
        <f t="shared" si="219"/>
        <v>0.00025-62.9595961972628i</v>
      </c>
      <c r="M788" s="57" t="str">
        <f t="shared" si="220"/>
        <v>0.0045-22.0725484104157i</v>
      </c>
      <c r="N788" s="57">
        <f t="shared" si="221"/>
        <v>89.607035845671504</v>
      </c>
      <c r="O788" s="57">
        <f t="shared" si="222"/>
        <v>70.029069070917743</v>
      </c>
      <c r="P788" s="374">
        <f t="shared" si="223"/>
        <v>70.029069070917743</v>
      </c>
      <c r="Q788" s="374">
        <f t="shared" si="224"/>
        <v>-90.392964154328496</v>
      </c>
      <c r="R788" s="12">
        <f t="shared" si="225"/>
        <v>89.607035845671504</v>
      </c>
      <c r="S788" s="57">
        <f t="shared" si="226"/>
        <v>1.6807780254439787E-2</v>
      </c>
      <c r="T788" s="12">
        <f t="shared" si="209"/>
        <v>70.029069070917743</v>
      </c>
    </row>
    <row r="789" spans="1:20">
      <c r="A789" s="57">
        <f t="shared" si="210"/>
        <v>106.00770225317504</v>
      </c>
      <c r="B789" s="12">
        <f t="shared" si="227"/>
        <v>16.87164981940666</v>
      </c>
      <c r="C789" s="57" t="str">
        <f t="shared" si="211"/>
        <v>-21.7610558271677-3160.7911504809i</v>
      </c>
      <c r="D789" s="57" t="str">
        <f t="shared" si="212"/>
        <v>3.47812499812968-943.327762271574i</v>
      </c>
      <c r="E789" s="57" t="str">
        <f t="shared" si="213"/>
        <v>162.468622781823-0.0710900296110077i</v>
      </c>
      <c r="F789" s="57" t="str">
        <f t="shared" si="214"/>
        <v>2.90990990960854-8852.54959433459i</v>
      </c>
      <c r="G789" s="57" t="str">
        <f t="shared" si="215"/>
        <v>0.999999999896434-0.0000101767394152508i</v>
      </c>
      <c r="H789" s="57" t="str">
        <f t="shared" si="216"/>
        <v>72.7282578016343+0.692665043882059i</v>
      </c>
      <c r="I789" s="57" t="str">
        <f t="shared" si="217"/>
        <v>17.8952336104823-1816.26700636665i</v>
      </c>
      <c r="K789" s="57" t="str">
        <f t="shared" si="218"/>
        <v>0.164982800069672-0.00167200603794497i</v>
      </c>
      <c r="L789" s="57" t="str">
        <f t="shared" si="219"/>
        <v>0.00025-62.7212554266417i</v>
      </c>
      <c r="M789" s="57" t="str">
        <f t="shared" si="220"/>
        <v>0.0045-21.9889902474753i</v>
      </c>
      <c r="N789" s="57">
        <f t="shared" si="221"/>
        <v>89.605542758569484</v>
      </c>
      <c r="O789" s="57">
        <f t="shared" si="222"/>
        <v>69.996121860881857</v>
      </c>
      <c r="P789" s="374">
        <f t="shared" si="223"/>
        <v>69.996121860881857</v>
      </c>
      <c r="Q789" s="374">
        <f t="shared" si="224"/>
        <v>-90.394457241430516</v>
      </c>
      <c r="R789" s="12">
        <f t="shared" si="225"/>
        <v>89.605542758569484</v>
      </c>
      <c r="S789" s="57">
        <f t="shared" si="226"/>
        <v>1.687164981940666E-2</v>
      </c>
      <c r="T789" s="12">
        <f t="shared" si="209"/>
        <v>69.996121860881857</v>
      </c>
    </row>
    <row r="790" spans="1:20">
      <c r="A790" s="57">
        <f t="shared" si="210"/>
        <v>106.41053152173711</v>
      </c>
      <c r="B790" s="12">
        <f t="shared" si="227"/>
        <v>16.935762088720406</v>
      </c>
      <c r="C790" s="57" t="str">
        <f t="shared" si="211"/>
        <v>-21.7610361566453-3148.82380920627i</v>
      </c>
      <c r="D790" s="57" t="str">
        <f t="shared" si="212"/>
        <v>3.47812499811544-939.756687473318i</v>
      </c>
      <c r="E790" s="57" t="str">
        <f t="shared" si="213"/>
        <v>162.468615821729-0.0713600914657007i</v>
      </c>
      <c r="F790" s="57" t="str">
        <f t="shared" si="214"/>
        <v>2.90990990960625-8819.03725299869i</v>
      </c>
      <c r="G790" s="57" t="str">
        <f t="shared" si="215"/>
        <v>0.999999999895645-0.0000102154110250208i</v>
      </c>
      <c r="H790" s="57" t="str">
        <f t="shared" si="216"/>
        <v>72.7282653024924+0.695297198502202i</v>
      </c>
      <c r="I790" s="57" t="str">
        <f t="shared" si="217"/>
        <v>17.8952343555062-1809.39146287951i</v>
      </c>
      <c r="K790" s="57" t="str">
        <f t="shared" si="218"/>
        <v>0.1649826691158-0.00167835830854838i</v>
      </c>
      <c r="L790" s="57" t="str">
        <f t="shared" si="219"/>
        <v>0.00025-62.4838169223366i</v>
      </c>
      <c r="M790" s="57" t="str">
        <f t="shared" si="220"/>
        <v>0.0045-21.9057484035418i</v>
      </c>
      <c r="N790" s="57">
        <f t="shared" si="221"/>
        <v>89.604043999758133</v>
      </c>
      <c r="O790" s="57">
        <f t="shared" si="222"/>
        <v>69.963174625088826</v>
      </c>
      <c r="P790" s="374">
        <f t="shared" si="223"/>
        <v>69.963174625088826</v>
      </c>
      <c r="Q790" s="374">
        <f t="shared" si="224"/>
        <v>-90.395956000241867</v>
      </c>
      <c r="R790" s="12">
        <f t="shared" si="225"/>
        <v>89.604043999758133</v>
      </c>
      <c r="S790" s="57">
        <f t="shared" si="226"/>
        <v>1.6935762088720406E-2</v>
      </c>
      <c r="T790" s="12">
        <f t="shared" si="209"/>
        <v>69.963174625088826</v>
      </c>
    </row>
    <row r="791" spans="1:20">
      <c r="A791" s="57">
        <f t="shared" si="210"/>
        <v>106.81489154151971</v>
      </c>
      <c r="B791" s="12">
        <f t="shared" si="227"/>
        <v>17.000117984657543</v>
      </c>
      <c r="C791" s="57" t="str">
        <f t="shared" si="211"/>
        <v>-21.761016336379-3136.90176482254i</v>
      </c>
      <c r="D791" s="57" t="str">
        <f t="shared" si="212"/>
        <v>3.47812499810108-936.199131390506i</v>
      </c>
      <c r="E791" s="57" t="str">
        <f t="shared" si="213"/>
        <v>162.468608808652-0.0716311786371774i</v>
      </c>
      <c r="F791" s="57" t="str">
        <f t="shared" si="214"/>
        <v>2.90990990960393-8785.6517764744i</v>
      </c>
      <c r="G791" s="57" t="str">
        <f t="shared" si="215"/>
        <v>0.999999999894851-0.0000102542295869077i</v>
      </c>
      <c r="H791" s="57" t="str">
        <f t="shared" si="216"/>
        <v>72.7282728604663+0.697939355624066i</v>
      </c>
      <c r="I791" s="57" t="str">
        <f t="shared" si="217"/>
        <v>17.8952351062031-1802.54194809603i</v>
      </c>
      <c r="K791" s="57" t="str">
        <f t="shared" si="218"/>
        <v>0.164982537165001-0.00168473470230696i</v>
      </c>
      <c r="L791" s="57" t="str">
        <f t="shared" si="219"/>
        <v>0.00025-62.2472772687155i</v>
      </c>
      <c r="M791" s="57" t="str">
        <f t="shared" si="220"/>
        <v>0.0045-21.8228216811534i</v>
      </c>
      <c r="N791" s="57">
        <f t="shared" si="221"/>
        <v>89.602539547708091</v>
      </c>
      <c r="O791" s="57">
        <f t="shared" si="222"/>
        <v>69.930227363342624</v>
      </c>
      <c r="P791" s="374">
        <f t="shared" si="223"/>
        <v>69.930227363342624</v>
      </c>
      <c r="Q791" s="374">
        <f t="shared" si="224"/>
        <v>-90.397460452291909</v>
      </c>
      <c r="R791" s="12">
        <f t="shared" si="225"/>
        <v>89.602539547708091</v>
      </c>
      <c r="S791" s="57">
        <f t="shared" si="226"/>
        <v>1.7000117984657542E-2</v>
      </c>
      <c r="T791" s="12">
        <f t="shared" si="209"/>
        <v>69.930227363342624</v>
      </c>
    </row>
    <row r="792" spans="1:20">
      <c r="A792" s="57">
        <f t="shared" si="210"/>
        <v>107.2207881293775</v>
      </c>
      <c r="B792" s="12">
        <f t="shared" si="227"/>
        <v>17.064718432999243</v>
      </c>
      <c r="C792" s="57" t="str">
        <f t="shared" si="211"/>
        <v>-21.7609963652285-3125.02484582714i</v>
      </c>
      <c r="D792" s="57" t="str">
        <f t="shared" si="212"/>
        <v>3.47812499808664-932.655042846514i</v>
      </c>
      <c r="E792" s="57" t="str">
        <f t="shared" si="213"/>
        <v>162.468601742187-0.0719032950111149i</v>
      </c>
      <c r="F792" s="57" t="str">
        <f t="shared" si="214"/>
        <v>2.90990990960161-8752.39268450056i</v>
      </c>
      <c r="G792" s="57" t="str">
        <f t="shared" si="215"/>
        <v>0.99999999989405-0.0000102931956593296i</v>
      </c>
      <c r="H792" s="57" t="str">
        <f t="shared" si="216"/>
        <v>72.7282804759912+0.700591553260747i</v>
      </c>
      <c r="I792" s="57" t="str">
        <f t="shared" si="217"/>
        <v>17.8952358626163-1795.71836348368i</v>
      </c>
      <c r="K792" s="57" t="str">
        <f t="shared" si="218"/>
        <v>0.164982404209687-0.00169113531071167i</v>
      </c>
      <c r="L792" s="57" t="str">
        <f t="shared" si="219"/>
        <v>0.00025-62.0116330630758i</v>
      </c>
      <c r="M792" s="57" t="str">
        <f t="shared" si="220"/>
        <v>0.0045-21.7402088873814i</v>
      </c>
      <c r="N792" s="57">
        <f t="shared" si="221"/>
        <v>89.60102938080847</v>
      </c>
      <c r="O792" s="57">
        <f t="shared" si="222"/>
        <v>69.897280075445721</v>
      </c>
      <c r="P792" s="374">
        <f t="shared" si="223"/>
        <v>69.897280075445721</v>
      </c>
      <c r="Q792" s="374">
        <f t="shared" si="224"/>
        <v>-90.39897061919153</v>
      </c>
      <c r="R792" s="12">
        <f t="shared" si="225"/>
        <v>89.60102938080847</v>
      </c>
      <c r="S792" s="57">
        <f t="shared" si="226"/>
        <v>1.7064718432999244E-2</v>
      </c>
      <c r="T792" s="12">
        <f t="shared" si="209"/>
        <v>69.897280075445721</v>
      </c>
    </row>
    <row r="793" spans="1:20">
      <c r="A793" s="57">
        <f t="shared" si="210"/>
        <v>107.62822712426913</v>
      </c>
      <c r="B793" s="12">
        <f t="shared" si="227"/>
        <v>17.12956436304464</v>
      </c>
      <c r="C793" s="57" t="str">
        <f t="shared" si="211"/>
        <v>-21.7609762420452-3113.19288136659i</v>
      </c>
      <c r="D793" s="57" t="str">
        <f t="shared" si="212"/>
        <v>3.47812499807206-929.124370858419i</v>
      </c>
      <c r="E793" s="57" t="str">
        <f t="shared" si="213"/>
        <v>162.468594621928-0.0721764444878714i</v>
      </c>
      <c r="F793" s="57" t="str">
        <f t="shared" si="214"/>
        <v>2.90990990959927-8719.2594986338i</v>
      </c>
      <c r="G793" s="57" t="str">
        <f t="shared" si="215"/>
        <v>0.999999999893243-0.0000103323098028268i</v>
      </c>
      <c r="H793" s="57" t="str">
        <f t="shared" si="216"/>
        <v>72.728288149505+0.703253829569837i</v>
      </c>
      <c r="I793" s="57" t="str">
        <f t="shared" si="217"/>
        <v>17.895236624789-1788.92061088286i</v>
      </c>
      <c r="K793" s="57" t="str">
        <f t="shared" si="218"/>
        <v>0.164982270242213-0.00169756022559911i</v>
      </c>
      <c r="L793" s="57" t="str">
        <f t="shared" si="219"/>
        <v>0.00025-61.7768809155966i</v>
      </c>
      <c r="M793" s="57" t="str">
        <f t="shared" si="220"/>
        <v>0.0045-21.6579088338129i</v>
      </c>
      <c r="N793" s="57">
        <f t="shared" si="221"/>
        <v>89.599513477366472</v>
      </c>
      <c r="O793" s="57">
        <f t="shared" si="222"/>
        <v>69.864332761198881</v>
      </c>
      <c r="P793" s="374">
        <f t="shared" si="223"/>
        <v>69.864332761198881</v>
      </c>
      <c r="Q793" s="374">
        <f t="shared" si="224"/>
        <v>-90.400486522633528</v>
      </c>
      <c r="R793" s="12">
        <f t="shared" si="225"/>
        <v>89.599513477366472</v>
      </c>
      <c r="S793" s="57">
        <f t="shared" si="226"/>
        <v>1.7129564363044639E-2</v>
      </c>
      <c r="T793" s="12">
        <f t="shared" si="209"/>
        <v>69.864332761198881</v>
      </c>
    </row>
    <row r="794" spans="1:20">
      <c r="A794" s="57">
        <f t="shared" si="210"/>
        <v>108.03721438734135</v>
      </c>
      <c r="B794" s="12">
        <f t="shared" si="227"/>
        <v>17.194656707624208</v>
      </c>
      <c r="C794" s="57" t="str">
        <f t="shared" si="211"/>
        <v>-21.760955965673-3101.40570123423i</v>
      </c>
      <c r="D794" s="57" t="str">
        <f t="shared" si="212"/>
        <v>3.47812499805739-925.607064636333i</v>
      </c>
      <c r="E794" s="57" t="str">
        <f t="shared" si="213"/>
        <v>162.468587447468-0.0724506309825049i</v>
      </c>
      <c r="F794" s="57" t="str">
        <f t="shared" si="214"/>
        <v>2.9099099095969-8686.25174224223i</v>
      </c>
      <c r="G794" s="57" t="str">
        <f t="shared" si="215"/>
        <v>0.99999999989243-0.0000103715725800691i</v>
      </c>
      <c r="H794" s="57" t="str">
        <f t="shared" si="216"/>
        <v>72.7282958814495+0.705926222853974i</v>
      </c>
      <c r="I794" s="57" t="str">
        <f t="shared" si="217"/>
        <v>17.8952373927655-1782.14859250564i</v>
      </c>
      <c r="K794" s="57" t="str">
        <f t="shared" si="218"/>
        <v>0.164982135254875-0.00170400953915282i</v>
      </c>
      <c r="L794" s="57" t="str">
        <f t="shared" si="219"/>
        <v>0.00025-61.5430174492895i</v>
      </c>
      <c r="M794" s="57" t="str">
        <f t="shared" si="220"/>
        <v>0.0045-21.5759203365341i</v>
      </c>
      <c r="N794" s="57">
        <f t="shared" si="221"/>
        <v>89.597991815607188</v>
      </c>
      <c r="O794" s="57">
        <f t="shared" si="222"/>
        <v>69.831385420401773</v>
      </c>
      <c r="P794" s="374">
        <f t="shared" si="223"/>
        <v>69.831385420401773</v>
      </c>
      <c r="Q794" s="374">
        <f t="shared" si="224"/>
        <v>-90.402008184392812</v>
      </c>
      <c r="R794" s="12">
        <f t="shared" si="225"/>
        <v>89.597991815607188</v>
      </c>
      <c r="S794" s="57">
        <f t="shared" si="226"/>
        <v>1.7194656707624208E-2</v>
      </c>
      <c r="T794" s="12">
        <f t="shared" si="209"/>
        <v>69.831385420401773</v>
      </c>
    </row>
    <row r="795" spans="1:20">
      <c r="A795" s="57">
        <f t="shared" si="210"/>
        <v>108.44775580201325</v>
      </c>
      <c r="B795" s="12">
        <f t="shared" si="227"/>
        <v>17.259996403113181</v>
      </c>
      <c r="C795" s="57" t="str">
        <f t="shared" si="211"/>
        <v>-21.7609355349449-3089.66313586747i</v>
      </c>
      <c r="D795" s="57" t="str">
        <f t="shared" si="212"/>
        <v>3.47812499804259-922.103073582617i</v>
      </c>
      <c r="E795" s="57" t="str">
        <f t="shared" si="213"/>
        <v>162.468580218391-0.0727258584247663i</v>
      </c>
      <c r="F795" s="57" t="str">
        <f t="shared" si="214"/>
        <v>2.90990990959452-8653.36894049813i</v>
      </c>
      <c r="G795" s="57" t="str">
        <f t="shared" si="215"/>
        <v>0.999999999891611-0.0000104109845558649i</v>
      </c>
      <c r="H795" s="57" t="str">
        <f t="shared" si="216"/>
        <v>72.7283036722694+0.708608771561383i</v>
      </c>
      <c r="I795" s="57" t="str">
        <f t="shared" si="217"/>
        <v>17.8952381665896-1775.40221093426i</v>
      </c>
      <c r="K795" s="57" t="str">
        <f t="shared" si="218"/>
        <v>0.164981999239911-0.00171048334390459i</v>
      </c>
      <c r="L795" s="57" t="str">
        <f t="shared" si="219"/>
        <v>0.00025-61.3100392999495i</v>
      </c>
      <c r="M795" s="57" t="str">
        <f t="shared" si="220"/>
        <v>0.0045-21.4942422161128i</v>
      </c>
      <c r="N795" s="57">
        <f t="shared" si="221"/>
        <v>89.596464373673214</v>
      </c>
      <c r="O795" s="57">
        <f t="shared" si="222"/>
        <v>69.798438052852021</v>
      </c>
      <c r="P795" s="374">
        <f t="shared" si="223"/>
        <v>69.798438052852021</v>
      </c>
      <c r="Q795" s="374">
        <f t="shared" si="224"/>
        <v>-90.403535626326786</v>
      </c>
      <c r="R795" s="12">
        <f t="shared" si="225"/>
        <v>89.596464373673214</v>
      </c>
      <c r="S795" s="57">
        <f t="shared" si="226"/>
        <v>1.7259996403113181E-2</v>
      </c>
      <c r="T795" s="12">
        <f t="shared" si="209"/>
        <v>69.798438052852021</v>
      </c>
    </row>
    <row r="796" spans="1:20">
      <c r="A796" s="57">
        <f t="shared" si="210"/>
        <v>108.8598572740609</v>
      </c>
      <c r="B796" s="12">
        <f t="shared" si="227"/>
        <v>17.325584389445012</v>
      </c>
      <c r="C796" s="57" t="str">
        <f t="shared" si="211"/>
        <v>-21.7609149486869-3077.96501634568i</v>
      </c>
      <c r="D796" s="57" t="str">
        <f t="shared" si="212"/>
        <v>3.47812499802768-918.612347291186i</v>
      </c>
      <c r="E796" s="57" t="str">
        <f t="shared" si="213"/>
        <v>162.468572934284-0.0730021307593149i</v>
      </c>
      <c r="F796" s="57" t="str">
        <f t="shared" si="214"/>
        <v>2.90990990959211-8620.61062037138i</v>
      </c>
      <c r="G796" s="57" t="str">
        <f t="shared" si="215"/>
        <v>0.999999999890786-0.0000104505462971685i</v>
      </c>
      <c r="H796" s="57" t="str">
        <f t="shared" si="216"/>
        <v>72.728311522413+0.711301514286422i</v>
      </c>
      <c r="I796" s="57" t="str">
        <f t="shared" si="217"/>
        <v>17.8952389463058-1768.68136911973i</v>
      </c>
      <c r="K796" s="57" t="str">
        <f t="shared" si="218"/>
        <v>0.1649818621895-0.00171698173273568i</v>
      </c>
      <c r="L796" s="57" t="str">
        <f t="shared" si="219"/>
        <v>0.00025-61.0779431161082i</v>
      </c>
      <c r="M796" s="57" t="str">
        <f t="shared" si="220"/>
        <v>0.0045-21.4128732975821i</v>
      </c>
      <c r="N796" s="57">
        <f t="shared" si="221"/>
        <v>89.594931129624385</v>
      </c>
      <c r="O796" s="57">
        <f t="shared" si="222"/>
        <v>69.765490658346224</v>
      </c>
      <c r="P796" s="374">
        <f t="shared" si="223"/>
        <v>69.765490658346224</v>
      </c>
      <c r="Q796" s="374">
        <f t="shared" si="224"/>
        <v>-90.405068870375615</v>
      </c>
      <c r="R796" s="12">
        <f t="shared" si="225"/>
        <v>89.594931129624385</v>
      </c>
      <c r="S796" s="57">
        <f t="shared" si="226"/>
        <v>1.7325584389445012E-2</v>
      </c>
      <c r="T796" s="12">
        <f t="shared" si="209"/>
        <v>69.765490658346224</v>
      </c>
    </row>
    <row r="797" spans="1:20">
      <c r="A797" s="57">
        <f t="shared" si="210"/>
        <v>109.27352473170234</v>
      </c>
      <c r="B797" s="12">
        <f t="shared" si="227"/>
        <v>17.391421610124905</v>
      </c>
      <c r="C797" s="57" t="str">
        <f t="shared" si="211"/>
        <v>-21.7608942057152-3066.31117438749i</v>
      </c>
      <c r="D797" s="57" t="str">
        <f t="shared" si="212"/>
        <v>3.47812499801267-915.134835546777i</v>
      </c>
      <c r="E797" s="57" t="str">
        <f t="shared" si="213"/>
        <v>162.468565594727-0.0732794519455815i</v>
      </c>
      <c r="F797" s="57" t="str">
        <f t="shared" si="214"/>
        <v>2.9099099095897-8587.9763106226i</v>
      </c>
      <c r="G797" s="57" t="str">
        <f t="shared" si="215"/>
        <v>0.999999999889954-0.000010490258373089i</v>
      </c>
      <c r="H797" s="57" t="str">
        <f t="shared" si="216"/>
        <v>72.7283194323324+0.714004489770185i</v>
      </c>
      <c r="I797" s="57" t="str">
        <f t="shared" si="217"/>
        <v>17.8952397319595-1761.98597038054i</v>
      </c>
      <c r="K797" s="57" t="str">
        <f t="shared" si="218"/>
        <v>0.16498172409576-0.00172350479887823i</v>
      </c>
      <c r="L797" s="57" t="str">
        <f t="shared" si="219"/>
        <v>0.00025-60.8467255589843i</v>
      </c>
      <c r="M797" s="57" t="str">
        <f t="shared" si="220"/>
        <v>0.0045-21.3318124104224i</v>
      </c>
      <c r="N797" s="57">
        <f t="shared" si="221"/>
        <v>89.593392061437413</v>
      </c>
      <c r="O797" s="57">
        <f t="shared" si="222"/>
        <v>69.732543236679078</v>
      </c>
      <c r="P797" s="374">
        <f t="shared" si="223"/>
        <v>69.732543236679078</v>
      </c>
      <c r="Q797" s="374">
        <f t="shared" si="224"/>
        <v>-90.406607938562587</v>
      </c>
      <c r="R797" s="12">
        <f t="shared" si="225"/>
        <v>89.593392061437413</v>
      </c>
      <c r="S797" s="57">
        <f t="shared" si="226"/>
        <v>1.7391421610124906E-2</v>
      </c>
      <c r="T797" s="12">
        <f t="shared" si="209"/>
        <v>69.732543236679078</v>
      </c>
    </row>
    <row r="798" spans="1:20">
      <c r="A798" s="57">
        <f t="shared" si="210"/>
        <v>109.68876412568282</v>
      </c>
      <c r="B798" s="12">
        <f t="shared" si="227"/>
        <v>17.457509012243381</v>
      </c>
      <c r="C798" s="57" t="str">
        <f t="shared" si="211"/>
        <v>-21.7608733048367-3054.70144234847i</v>
      </c>
      <c r="D798" s="57" t="str">
        <f t="shared" si="212"/>
        <v>3.47812499799753-911.670488324202i</v>
      </c>
      <c r="E798" s="57" t="str">
        <f t="shared" si="213"/>
        <v>162.468558199298-0.0735578259579773i</v>
      </c>
      <c r="F798" s="57" t="str">
        <f t="shared" si="214"/>
        <v>2.90990990958725-8555.46554179617i</v>
      </c>
      <c r="G798" s="57" t="str">
        <f t="shared" si="215"/>
        <v>0.999999999889116-0.000010530121354898i</v>
      </c>
      <c r="H798" s="57" t="str">
        <f t="shared" si="216"/>
        <v>72.7283274024826+0.716717736900994i</v>
      </c>
      <c r="I798" s="57" t="str">
        <f t="shared" si="217"/>
        <v>17.8952405235954-1755.31591840108i</v>
      </c>
      <c r="K798" s="57" t="str">
        <f t="shared" si="218"/>
        <v>0.164981584950751-0.00173005263591649i</v>
      </c>
      <c r="L798" s="57" t="str">
        <f t="shared" si="219"/>
        <v>0.00025-60.6163833024349i</v>
      </c>
      <c r="M798" s="57" t="str">
        <f t="shared" si="220"/>
        <v>0.0045-21.251058388546i</v>
      </c>
      <c r="N798" s="57">
        <f t="shared" si="221"/>
        <v>89.591847147005637</v>
      </c>
      <c r="O798" s="57">
        <f t="shared" si="222"/>
        <v>69.699595787643688</v>
      </c>
      <c r="P798" s="374">
        <f t="shared" si="223"/>
        <v>69.699595787643688</v>
      </c>
      <c r="Q798" s="374">
        <f t="shared" si="224"/>
        <v>-90.408152852994363</v>
      </c>
      <c r="R798" s="12">
        <f t="shared" si="225"/>
        <v>89.591847147005637</v>
      </c>
      <c r="S798" s="57">
        <f t="shared" si="226"/>
        <v>1.7457509012243383E-2</v>
      </c>
      <c r="T798" s="12">
        <f t="shared" si="209"/>
        <v>69.699595787643688</v>
      </c>
    </row>
    <row r="799" spans="1:20">
      <c r="A799" s="57">
        <f t="shared" si="210"/>
        <v>110.10558142936043</v>
      </c>
      <c r="B799" s="12">
        <f t="shared" si="227"/>
        <v>17.523847546489908</v>
      </c>
      <c r="C799" s="57" t="str">
        <f t="shared" si="211"/>
        <v>-21.7608522448506-3043.13565321887i</v>
      </c>
      <c r="D799" s="57" t="str">
        <f t="shared" si="212"/>
        <v>3.4781249979823-908.219255787682i</v>
      </c>
      <c r="E799" s="57" t="str">
        <f t="shared" si="213"/>
        <v>162.468550747573-0.0738372567858697i</v>
      </c>
      <c r="F799" s="57" t="str">
        <f t="shared" si="214"/>
        <v>2.9099099095848-8523.07784621392i</v>
      </c>
      <c r="G799" s="57" t="str">
        <f t="shared" si="215"/>
        <v>0.999999999888272-0.0000105701358160376i</v>
      </c>
      <c r="H799" s="57" t="str">
        <f t="shared" si="216"/>
        <v>72.728335433322+0.719441294714998i</v>
      </c>
      <c r="I799" s="57" t="str">
        <f t="shared" si="217"/>
        <v>17.8952413212594-1748.67111723044i</v>
      </c>
      <c r="K799" s="57" t="str">
        <f t="shared" si="218"/>
        <v>0.164981444746472-0.00173662533778817i</v>
      </c>
      <c r="L799" s="57" t="str">
        <f t="shared" si="219"/>
        <v>0.00025-60.3869130329099i</v>
      </c>
      <c r="M799" s="57" t="str">
        <f t="shared" si="220"/>
        <v>0.0045-21.1706100702789i</v>
      </c>
      <c r="N799" s="57">
        <f t="shared" si="221"/>
        <v>89.590296364138638</v>
      </c>
      <c r="O799" s="57">
        <f t="shared" si="222"/>
        <v>69.666648311032034</v>
      </c>
      <c r="P799" s="374">
        <f t="shared" si="223"/>
        <v>69.666648311032034</v>
      </c>
      <c r="Q799" s="374">
        <f t="shared" si="224"/>
        <v>-90.409703635861362</v>
      </c>
      <c r="R799" s="12">
        <f t="shared" si="225"/>
        <v>89.590296364138638</v>
      </c>
      <c r="S799" s="57">
        <f t="shared" si="226"/>
        <v>1.7523847546489908E-2</v>
      </c>
      <c r="T799" s="12">
        <f t="shared" si="209"/>
        <v>69.666648311032034</v>
      </c>
    </row>
    <row r="800" spans="1:20">
      <c r="A800" s="57">
        <f t="shared" si="210"/>
        <v>110.52398263879201</v>
      </c>
      <c r="B800" s="12">
        <f t="shared" si="227"/>
        <v>17.590438167166571</v>
      </c>
      <c r="C800" s="57" t="str">
        <f t="shared" si="211"/>
        <v>-21.7608310245449-3031.61364062086i</v>
      </c>
      <c r="D800" s="57" t="str">
        <f t="shared" si="212"/>
        <v>3.47812499796692-904.781088290058i</v>
      </c>
      <c r="E800" s="57" t="str">
        <f t="shared" si="213"/>
        <v>162.468543239122-0.0741177484336339i</v>
      </c>
      <c r="F800" s="57" t="str">
        <f t="shared" si="214"/>
        <v>2.90990990958232-8490.81275796782i</v>
      </c>
      <c r="G800" s="57" t="str">
        <f t="shared" si="215"/>
        <v>0.999999999887421-0.0000106103023321295i</v>
      </c>
      <c r="H800" s="57" t="str">
        <f t="shared" si="216"/>
        <v>72.7283435253133+0.722175202396739i</v>
      </c>
      <c r="I800" s="57" t="str">
        <f t="shared" si="217"/>
        <v>17.8952421249971-1742.05147128091i</v>
      </c>
      <c r="K800" s="57" t="str">
        <f t="shared" si="218"/>
        <v>0.16498130347486-0.00174322299878576i</v>
      </c>
      <c r="L800" s="57" t="str">
        <f t="shared" si="219"/>
        <v>0.00025-60.1583114494022i</v>
      </c>
      <c r="M800" s="57" t="str">
        <f t="shared" si="220"/>
        <v>0.0045-21.0904662983452i</v>
      </c>
      <c r="N800" s="57">
        <f t="shared" si="221"/>
        <v>89.588739690561994</v>
      </c>
      <c r="O800" s="57">
        <f t="shared" si="222"/>
        <v>69.633700806633868</v>
      </c>
      <c r="P800" s="374">
        <f t="shared" si="223"/>
        <v>69.633700806633868</v>
      </c>
      <c r="Q800" s="374">
        <f t="shared" si="224"/>
        <v>-90.411260309438006</v>
      </c>
      <c r="R800" s="12">
        <f t="shared" si="225"/>
        <v>89.588739690561994</v>
      </c>
      <c r="S800" s="57">
        <f t="shared" si="226"/>
        <v>1.7590438167166572E-2</v>
      </c>
      <c r="T800" s="12">
        <f t="shared" si="209"/>
        <v>69.633700806633868</v>
      </c>
    </row>
    <row r="801" spans="1:20">
      <c r="A801" s="57">
        <f t="shared" si="210"/>
        <v>110.94397377281942</v>
      </c>
      <c r="B801" s="12">
        <f t="shared" si="227"/>
        <v>17.657281832201804</v>
      </c>
      <c r="C801" s="57" t="str">
        <f t="shared" si="211"/>
        <v>-21.7608096426999-3020.13523880653i</v>
      </c>
      <c r="D801" s="57" t="str">
        <f t="shared" si="212"/>
        <v>3.47812499795145-901.355936372153i</v>
      </c>
      <c r="E801" s="57" t="str">
        <f t="shared" si="213"/>
        <v>162.468535673513-0.0743993049207594i</v>
      </c>
      <c r="F801" s="57" t="str">
        <f t="shared" si="214"/>
        <v>2.90990990957983-8458.66981291387i</v>
      </c>
      <c r="G801" s="57" t="str">
        <f t="shared" si="215"/>
        <v>0.999999999886564-0.0000106506214809825i</v>
      </c>
      <c r="H801" s="57" t="str">
        <f t="shared" si="216"/>
        <v>72.7283516789214+0.72491949927968i</v>
      </c>
      <c r="I801" s="57" t="str">
        <f t="shared" si="217"/>
        <v>17.8952429348548-1735.45688532668i</v>
      </c>
      <c r="K801" s="57" t="str">
        <f t="shared" si="218"/>
        <v>0.164981161127793-0.00174984571355782i</v>
      </c>
      <c r="L801" s="57" t="str">
        <f t="shared" si="219"/>
        <v>0.00025-59.9305752634014i</v>
      </c>
      <c r="M801" s="57" t="str">
        <f t="shared" si="220"/>
        <v>0.0045-21.0106259198498i</v>
      </c>
      <c r="N801" s="57">
        <f t="shared" si="221"/>
        <v>89.587177103916943</v>
      </c>
      <c r="O801" s="57">
        <f t="shared" si="222"/>
        <v>69.60075327423786</v>
      </c>
      <c r="P801" s="374">
        <f t="shared" si="223"/>
        <v>69.60075327423786</v>
      </c>
      <c r="Q801" s="374">
        <f t="shared" si="224"/>
        <v>-90.412822896083057</v>
      </c>
      <c r="R801" s="12">
        <f t="shared" si="225"/>
        <v>89.587177103916943</v>
      </c>
      <c r="S801" s="57">
        <f t="shared" si="226"/>
        <v>1.7657281832201804E-2</v>
      </c>
      <c r="T801" s="12">
        <f t="shared" si="209"/>
        <v>69.60075327423786</v>
      </c>
    </row>
    <row r="802" spans="1:20">
      <c r="A802" s="57">
        <f t="shared" si="210"/>
        <v>111.36556087315614</v>
      </c>
      <c r="B802" s="12">
        <f t="shared" si="227"/>
        <v>17.724379503164172</v>
      </c>
      <c r="C802" s="57" t="str">
        <f t="shared" si="211"/>
        <v>-21.7607880980863-3008.70028265522i</v>
      </c>
      <c r="D802" s="57" t="str">
        <f t="shared" si="212"/>
        <v>3.47812499793585-897.943750761995i</v>
      </c>
      <c r="E802" s="57" t="str">
        <f t="shared" si="213"/>
        <v>162.468528050313-0.0746819302818552i</v>
      </c>
      <c r="F802" s="57" t="str">
        <f t="shared" si="214"/>
        <v>2.90990990957732-8426.64854866491i</v>
      </c>
      <c r="G802" s="57" t="str">
        <f t="shared" si="215"/>
        <v>0.999999999885701-0.000010691093842601i</v>
      </c>
      <c r="H802" s="57" t="str">
        <f t="shared" si="216"/>
        <v>72.7283598946164+0.727674224846842i</v>
      </c>
      <c r="I802" s="57" t="str">
        <f t="shared" si="217"/>
        <v>17.8952437508794-1728.8872645024i</v>
      </c>
      <c r="K802" s="57" t="str">
        <f t="shared" si="218"/>
        <v>0.164981017697084-0.00175649357711037i</v>
      </c>
      <c r="L802" s="57" t="str">
        <f t="shared" si="219"/>
        <v>0.00025-59.7037011988456i</v>
      </c>
      <c r="M802" s="57" t="str">
        <f t="shared" si="220"/>
        <v>0.0045-20.9310877862619i</v>
      </c>
      <c r="N802" s="57">
        <f t="shared" si="221"/>
        <v>89.585608581760027</v>
      </c>
      <c r="O802" s="57">
        <f t="shared" si="222"/>
        <v>69.567805713630804</v>
      </c>
      <c r="P802" s="374">
        <f t="shared" si="223"/>
        <v>69.567805713630804</v>
      </c>
      <c r="Q802" s="374">
        <f t="shared" si="224"/>
        <v>-90.414391418239973</v>
      </c>
      <c r="R802" s="12">
        <f t="shared" si="225"/>
        <v>89.585608581760027</v>
      </c>
      <c r="S802" s="57">
        <f t="shared" si="226"/>
        <v>1.7724379503164172E-2</v>
      </c>
      <c r="T802" s="12">
        <f t="shared" si="209"/>
        <v>69.567805713630804</v>
      </c>
    </row>
    <row r="803" spans="1:20">
      <c r="A803" s="57">
        <f t="shared" si="210"/>
        <v>111.78875000447414</v>
      </c>
      <c r="B803" s="12">
        <f t="shared" si="227"/>
        <v>17.791732145276196</v>
      </c>
      <c r="C803" s="57" t="str">
        <f t="shared" si="211"/>
        <v>-21.7607663894655-2997.30860767134i</v>
      </c>
      <c r="D803" s="57" t="str">
        <f t="shared" si="212"/>
        <v>3.47812499792012-894.544482374155i</v>
      </c>
      <c r="E803" s="57" t="str">
        <f t="shared" si="213"/>
        <v>162.468520369083-0.0749656285667549i</v>
      </c>
      <c r="F803" s="57" t="str">
        <f t="shared" si="214"/>
        <v>2.90990990957478-8394.74850458438i</v>
      </c>
      <c r="G803" s="57" t="str">
        <f t="shared" si="215"/>
        <v>0.99999999988483-0.0000107317199991935i</v>
      </c>
      <c r="H803" s="57" t="str">
        <f t="shared" si="216"/>
        <v>72.7283681728699+0.730439418731268i</v>
      </c>
      <c r="I803" s="57" t="str">
        <f t="shared" si="217"/>
        <v>17.8952445731174-1722.34251430187i</v>
      </c>
      <c r="K803" s="57" t="str">
        <f t="shared" si="218"/>
        <v>0.164980873174488-0.00176316668480814i</v>
      </c>
      <c r="L803" s="57" t="str">
        <f t="shared" si="219"/>
        <v>0.00025-59.4776859920758i</v>
      </c>
      <c r="M803" s="57" t="str">
        <f t="shared" si="220"/>
        <v>0.0045-20.851850753399i</v>
      </c>
      <c r="N803" s="57">
        <f t="shared" si="221"/>
        <v>89.584034101562807</v>
      </c>
      <c r="O803" s="57">
        <f t="shared" si="222"/>
        <v>69.534858124598074</v>
      </c>
      <c r="P803" s="374">
        <f t="shared" si="223"/>
        <v>69.534858124598074</v>
      </c>
      <c r="Q803" s="374">
        <f t="shared" si="224"/>
        <v>-90.415965898437193</v>
      </c>
      <c r="R803" s="12">
        <f t="shared" si="225"/>
        <v>89.584034101562807</v>
      </c>
      <c r="S803" s="57">
        <f t="shared" si="226"/>
        <v>1.7791732145276195E-2</v>
      </c>
      <c r="T803" s="12">
        <f t="shared" si="209"/>
        <v>69.534858124598074</v>
      </c>
    </row>
    <row r="804" spans="1:20">
      <c r="A804" s="57">
        <f t="shared" si="210"/>
        <v>112.21354725449115</v>
      </c>
      <c r="B804" s="12">
        <f t="shared" si="227"/>
        <v>17.859340727428247</v>
      </c>
      <c r="C804" s="57" t="str">
        <f t="shared" si="211"/>
        <v>-21.7607445155888-2985.9600499818i</v>
      </c>
      <c r="D804" s="57" t="str">
        <f t="shared" si="212"/>
        <v>3.47812499790429-891.158082309014i</v>
      </c>
      <c r="E804" s="57" t="str">
        <f t="shared" si="213"/>
        <v>162.46851262938-0.0752504038405076i</v>
      </c>
      <c r="F804" s="57" t="str">
        <f t="shared" si="214"/>
        <v>2.90990990957222-8362.9692217794i</v>
      </c>
      <c r="G804" s="57" t="str">
        <f t="shared" si="215"/>
        <v>0.999999999883953-0.000010772500535181i</v>
      </c>
      <c r="H804" s="57" t="str">
        <f t="shared" si="216"/>
        <v>72.7283765141595+0.73321512071671i</v>
      </c>
      <c r="I804" s="57" t="str">
        <f t="shared" si="217"/>
        <v>17.8952454016165-1715.82254057668i</v>
      </c>
      <c r="K804" s="57" t="str">
        <f t="shared" si="218"/>
        <v>0.164980727551692-0.00176986513237598i</v>
      </c>
      <c r="L804" s="57" t="str">
        <f t="shared" si="219"/>
        <v>0.00025-59.2525263917868i</v>
      </c>
      <c r="M804" s="57" t="str">
        <f t="shared" si="220"/>
        <v>0.0045-20.7729136814097i</v>
      </c>
      <c r="N804" s="57">
        <f t="shared" si="221"/>
        <v>89.582453640711577</v>
      </c>
      <c r="O804" s="57">
        <f t="shared" si="222"/>
        <v>69.50191050692311</v>
      </c>
      <c r="P804" s="374">
        <f t="shared" si="223"/>
        <v>69.50191050692311</v>
      </c>
      <c r="Q804" s="374">
        <f t="shared" si="224"/>
        <v>-90.417546359288423</v>
      </c>
      <c r="R804" s="12">
        <f t="shared" si="225"/>
        <v>89.582453640711577</v>
      </c>
      <c r="S804" s="57">
        <f t="shared" si="226"/>
        <v>1.7859340727428247E-2</v>
      </c>
      <c r="T804" s="12">
        <f t="shared" si="209"/>
        <v>69.50191050692311</v>
      </c>
    </row>
    <row r="805" spans="1:20">
      <c r="A805" s="57">
        <f t="shared" si="210"/>
        <v>112.63995873405821</v>
      </c>
      <c r="B805" s="12">
        <f t="shared" si="227"/>
        <v>17.927206222192474</v>
      </c>
      <c r="C805" s="57" t="str">
        <f t="shared" si="211"/>
        <v>-21.760722475199-2974.65444633387i</v>
      </c>
      <c r="D805" s="57" t="str">
        <f t="shared" si="212"/>
        <v>3.47812499788834-887.784501852071i</v>
      </c>
      <c r="E805" s="57" t="str">
        <f t="shared" si="213"/>
        <v>162.468504830761-0.0755362601835037i</v>
      </c>
      <c r="F805" s="57" t="str">
        <f t="shared" si="214"/>
        <v>2.90990990956965-8331.31024309433i</v>
      </c>
      <c r="G805" s="57" t="str">
        <f t="shared" si="215"/>
        <v>0.99999999988307-0.0000108134360372052i</v>
      </c>
      <c r="H805" s="57" t="str">
        <f t="shared" si="216"/>
        <v>72.7283849189647+0.736001370738108i</v>
      </c>
      <c r="I805" s="57" t="str">
        <f t="shared" si="217"/>
        <v>17.8952462364242-1709.3272495348i</v>
      </c>
      <c r="K805" s="57" t="str">
        <f t="shared" si="218"/>
        <v>0.164980580820324-0.00177658901590016i</v>
      </c>
      <c r="L805" s="57" t="str">
        <f t="shared" si="219"/>
        <v>0.00025-59.0282191589826i</v>
      </c>
      <c r="M805" s="57" t="str">
        <f t="shared" si="220"/>
        <v>0.0045-20.6942754347576i</v>
      </c>
      <c r="N805" s="57">
        <f t="shared" si="221"/>
        <v>89.580867176506928</v>
      </c>
      <c r="O805" s="57">
        <f t="shared" si="222"/>
        <v>69.46896286038799</v>
      </c>
      <c r="P805" s="374">
        <f t="shared" si="223"/>
        <v>69.46896286038799</v>
      </c>
      <c r="Q805" s="374">
        <f t="shared" si="224"/>
        <v>-90.419132823493072</v>
      </c>
      <c r="R805" s="12">
        <f t="shared" si="225"/>
        <v>89.580867176506928</v>
      </c>
      <c r="S805" s="57">
        <f t="shared" si="226"/>
        <v>1.7927206222192474E-2</v>
      </c>
      <c r="T805" s="12">
        <f t="shared" si="209"/>
        <v>69.46896286038799</v>
      </c>
    </row>
    <row r="806" spans="1:20">
      <c r="A806" s="57">
        <f t="shared" si="210"/>
        <v>113.06799057724763</v>
      </c>
      <c r="B806" s="12">
        <f t="shared" si="227"/>
        <v>17.995329605836805</v>
      </c>
      <c r="C806" s="57" t="str">
        <f t="shared" si="211"/>
        <v>-21.7607002670286-2963.39163409269i</v>
      </c>
      <c r="D806" s="57" t="str">
        <f t="shared" si="212"/>
        <v>3.47812499787224-884.423692473233i</v>
      </c>
      <c r="E806" s="57" t="str">
        <f t="shared" si="213"/>
        <v>162.468496972776-0.0758232016914844i</v>
      </c>
      <c r="F806" s="57" t="str">
        <f t="shared" si="214"/>
        <v>2.90990990956705-8299.7711131041i</v>
      </c>
      <c r="G806" s="57" t="str">
        <f t="shared" si="215"/>
        <v>0.999999999882179-0.0000108545270941369i</v>
      </c>
      <c r="H806" s="57" t="str">
        <f t="shared" si="216"/>
        <v>72.7283933877685+0.738798208882214i</v>
      </c>
      <c r="I806" s="57" t="str">
        <f t="shared" si="217"/>
        <v>17.8952470775885-1702.85654773928i</v>
      </c>
      <c r="K806" s="57" t="str">
        <f t="shared" si="218"/>
        <v>0.164980432971948-0.00178333843182975i</v>
      </c>
      <c r="L806" s="57" t="str">
        <f t="shared" si="219"/>
        <v>0.00025-58.8047610669286i</v>
      </c>
      <c r="M806" s="57" t="str">
        <f t="shared" si="220"/>
        <v>0.0045-20.6159348822052i</v>
      </c>
      <c r="N806" s="57">
        <f t="shared" si="221"/>
        <v>89.579274686163586</v>
      </c>
      <c r="O806" s="57">
        <f t="shared" si="222"/>
        <v>69.436015184773055</v>
      </c>
      <c r="P806" s="374">
        <f t="shared" si="223"/>
        <v>69.436015184773055</v>
      </c>
      <c r="Q806" s="374">
        <f t="shared" si="224"/>
        <v>-90.420725313836414</v>
      </c>
      <c r="R806" s="12">
        <f t="shared" si="225"/>
        <v>89.579274686163586</v>
      </c>
      <c r="S806" s="57">
        <f t="shared" si="226"/>
        <v>1.7995329605836805E-2</v>
      </c>
      <c r="T806" s="12">
        <f t="shared" si="209"/>
        <v>69.436015184773055</v>
      </c>
    </row>
    <row r="807" spans="1:20">
      <c r="A807" s="57">
        <f t="shared" si="210"/>
        <v>113.49764894144116</v>
      </c>
      <c r="B807" s="12">
        <f t="shared" si="227"/>
        <v>18.063711858338984</v>
      </c>
      <c r="C807" s="57" t="str">
        <f t="shared" si="211"/>
        <v>-21.760677889801-2952.17145123896i</v>
      </c>
      <c r="D807" s="57" t="str">
        <f t="shared" si="212"/>
        <v>3.47812499785605-881.075605826143i</v>
      </c>
      <c r="E807" s="57" t="str">
        <f t="shared" si="213"/>
        <v>162.468489054974-0.0761112324756134i</v>
      </c>
      <c r="F807" s="57" t="str">
        <f t="shared" si="214"/>
        <v>2.90990990956445-8268.35137810783i</v>
      </c>
      <c r="G807" s="57" t="str">
        <f t="shared" si="215"/>
        <v>0.999999999881282-0.0000108957742970849i</v>
      </c>
      <c r="H807" s="57" t="str">
        <f t="shared" si="216"/>
        <v>72.7284019210595+0.741605675388164i</v>
      </c>
      <c r="I807" s="57" t="str">
        <f t="shared" si="217"/>
        <v>17.895247925158-1696.41034210694i</v>
      </c>
      <c r="K807" s="57" t="str">
        <f t="shared" si="218"/>
        <v>0.16498028399806-0.00179011347697792i</v>
      </c>
      <c r="L807" s="57" t="str">
        <f t="shared" si="219"/>
        <v>0.00025-58.5821489011044i</v>
      </c>
      <c r="M807" s="57" t="str">
        <f t="shared" si="220"/>
        <v>0.0045-20.5378908967974i</v>
      </c>
      <c r="N807" s="57">
        <f t="shared" si="221"/>
        <v>89.577676146809949</v>
      </c>
      <c r="O807" s="57">
        <f t="shared" si="222"/>
        <v>69.403067479856873</v>
      </c>
      <c r="P807" s="374">
        <f t="shared" si="223"/>
        <v>69.403067479856873</v>
      </c>
      <c r="Q807" s="374">
        <f t="shared" si="224"/>
        <v>-90.422323853190051</v>
      </c>
      <c r="R807" s="12">
        <f t="shared" si="225"/>
        <v>89.577676146809949</v>
      </c>
      <c r="S807" s="57">
        <f t="shared" si="226"/>
        <v>1.8063711858338983E-2</v>
      </c>
      <c r="T807" s="12">
        <f t="shared" si="209"/>
        <v>69.403067479856873</v>
      </c>
    </row>
    <row r="808" spans="1:20">
      <c r="A808" s="57">
        <f t="shared" si="210"/>
        <v>113.92894000741863</v>
      </c>
      <c r="B808" s="12">
        <f t="shared" si="227"/>
        <v>18.132353963400671</v>
      </c>
      <c r="C808" s="57" t="str">
        <f t="shared" si="211"/>
        <v>-21.7606553422291-2940.99373636661i</v>
      </c>
      <c r="D808" s="57" t="str">
        <f t="shared" si="212"/>
        <v>3.47812499783971-877.740193747432i</v>
      </c>
      <c r="E808" s="57" t="str">
        <f t="shared" si="213"/>
        <v>162.468481076899-0.0764003566625351i</v>
      </c>
      <c r="F808" s="57" t="str">
        <f t="shared" si="214"/>
        <v>2.90990990956181-8237.05058612195i</v>
      </c>
      <c r="G808" s="57" t="str">
        <f t="shared" si="215"/>
        <v>0.999999999880378-0.0000109371782394039i</v>
      </c>
      <c r="H808" s="57" t="str">
        <f t="shared" si="216"/>
        <v>72.7284105193275+0.744423810648038i</v>
      </c>
      <c r="I808" s="57" t="str">
        <f t="shared" si="217"/>
        <v>17.895248779181-1689.9885399069i</v>
      </c>
      <c r="K808" s="57" t="str">
        <f t="shared" si="218"/>
        <v>0.164980133890097-0.00179691424852337i</v>
      </c>
      <c r="L808" s="57" t="str">
        <f t="shared" si="219"/>
        <v>0.00025-58.3603794591593i</v>
      </c>
      <c r="M808" s="57" t="str">
        <f t="shared" si="220"/>
        <v>0.0045-20.4601423558452i</v>
      </c>
      <c r="N808" s="57">
        <f t="shared" si="221"/>
        <v>89.576071535487898</v>
      </c>
      <c r="O808" s="57">
        <f t="shared" si="222"/>
        <v>69.370119745416375</v>
      </c>
      <c r="P808" s="374">
        <f t="shared" si="223"/>
        <v>69.370119745416375</v>
      </c>
      <c r="Q808" s="374">
        <f t="shared" si="224"/>
        <v>-90.423928464512102</v>
      </c>
      <c r="R808" s="12">
        <f t="shared" si="225"/>
        <v>89.576071535487898</v>
      </c>
      <c r="S808" s="57">
        <f t="shared" si="226"/>
        <v>1.8132353963400672E-2</v>
      </c>
      <c r="T808" s="12">
        <f t="shared" si="209"/>
        <v>69.370119745416375</v>
      </c>
    </row>
    <row r="809" spans="1:20">
      <c r="A809" s="57">
        <f t="shared" si="210"/>
        <v>114.36186997944684</v>
      </c>
      <c r="B809" s="12">
        <f t="shared" si="227"/>
        <v>18.201256908461595</v>
      </c>
      <c r="C809" s="57" t="str">
        <f t="shared" si="211"/>
        <v>-21.7606326230176-2929.85832868053i</v>
      </c>
      <c r="D809" s="57" t="str">
        <f t="shared" si="212"/>
        <v>3.47812499782327-874.417408256093i</v>
      </c>
      <c r="E809" s="57" t="str">
        <f t="shared" si="213"/>
        <v>162.468473038094-0.0766905783944584i</v>
      </c>
      <c r="F809" s="57" t="str">
        <f t="shared" si="214"/>
        <v>2.90990990955917-8205.86828687419i</v>
      </c>
      <c r="G809" s="57" t="str">
        <f t="shared" si="215"/>
        <v>0.999999999879467-0.0000109787395167036i</v>
      </c>
      <c r="H809" s="57" t="str">
        <f t="shared" si="216"/>
        <v>72.7284191830684+0.747252655207483i</v>
      </c>
      <c r="I809" s="57" t="str">
        <f t="shared" si="217"/>
        <v>17.8952496397076-1683.59104875943i</v>
      </c>
      <c r="K809" s="57" t="str">
        <f t="shared" si="218"/>
        <v>0.164979982639425-0.00180374084401161i</v>
      </c>
      <c r="L809" s="57" t="str">
        <f t="shared" si="219"/>
        <v>0.00025-58.1394495508662i</v>
      </c>
      <c r="M809" s="57" t="str">
        <f t="shared" si="220"/>
        <v>0.0045-20.3826881409097i</v>
      </c>
      <c r="N809" s="57">
        <f t="shared" si="221"/>
        <v>89.574460829152258</v>
      </c>
      <c r="O809" s="57">
        <f t="shared" si="222"/>
        <v>69.337171981226902</v>
      </c>
      <c r="P809" s="374">
        <f t="shared" si="223"/>
        <v>69.337171981226902</v>
      </c>
      <c r="Q809" s="374">
        <f t="shared" si="224"/>
        <v>-90.425539170847742</v>
      </c>
      <c r="R809" s="12">
        <f t="shared" si="225"/>
        <v>89.574460829152258</v>
      </c>
      <c r="S809" s="57">
        <f t="shared" si="226"/>
        <v>1.8201256908461593E-2</v>
      </c>
      <c r="T809" s="12">
        <f t="shared" si="209"/>
        <v>69.337171981226902</v>
      </c>
    </row>
    <row r="810" spans="1:20">
      <c r="A810" s="57">
        <f t="shared" si="210"/>
        <v>114.79644508536873</v>
      </c>
      <c r="B810" s="12">
        <f t="shared" si="227"/>
        <v>18.270421684713749</v>
      </c>
      <c r="C810" s="57" t="str">
        <f t="shared" si="211"/>
        <v>-21.7606097308592-2918.76506799421i</v>
      </c>
      <c r="D810" s="57" t="str">
        <f t="shared" si="212"/>
        <v>3.47812499780669-871.107201552733i</v>
      </c>
      <c r="E810" s="57" t="str">
        <f t="shared" si="213"/>
        <v>162.468464938096-0.0769819018291378i</v>
      </c>
      <c r="F810" s="57" t="str">
        <f t="shared" si="214"/>
        <v>2.90990990955649-8174.80403179661i</v>
      </c>
      <c r="G810" s="57" t="str">
        <f t="shared" si="215"/>
        <v>0.99999999987855-0.000011020458726857i</v>
      </c>
      <c r="H810" s="57" t="str">
        <f t="shared" si="216"/>
        <v>72.7284279127797+0.750092249766215i</v>
      </c>
      <c r="I810" s="57" t="str">
        <f t="shared" si="217"/>
        <v>17.8952505067861-1677.21777663442i</v>
      </c>
      <c r="K810" s="57" t="str">
        <f t="shared" si="218"/>
        <v>0.16497983023735-0.00181059336135638i</v>
      </c>
      <c r="L810" s="57" t="str">
        <f t="shared" si="219"/>
        <v>0.00025-57.9193559980733i</v>
      </c>
      <c r="M810" s="57" t="str">
        <f t="shared" si="220"/>
        <v>0.0045-20.3055271377861i</v>
      </c>
      <c r="N810" s="57">
        <f t="shared" si="221"/>
        <v>89.57284400467077</v>
      </c>
      <c r="O810" s="57">
        <f t="shared" si="222"/>
        <v>69.304224187062033</v>
      </c>
      <c r="P810" s="374">
        <f t="shared" si="223"/>
        <v>69.304224187062033</v>
      </c>
      <c r="Q810" s="374">
        <f t="shared" si="224"/>
        <v>-90.42715599532923</v>
      </c>
      <c r="R810" s="12">
        <f t="shared" si="225"/>
        <v>89.57284400467077</v>
      </c>
      <c r="S810" s="57">
        <f t="shared" si="226"/>
        <v>1.8270421684713749E-2</v>
      </c>
      <c r="T810" s="12">
        <f t="shared" si="209"/>
        <v>69.304224187062033</v>
      </c>
    </row>
    <row r="811" spans="1:20">
      <c r="A811" s="57">
        <f t="shared" si="210"/>
        <v>115.23267157669314</v>
      </c>
      <c r="B811" s="12">
        <f t="shared" si="227"/>
        <v>18.339849287115662</v>
      </c>
      <c r="C811" s="57" t="str">
        <f t="shared" si="211"/>
        <v>-21.7605866644377-2907.71379472736i</v>
      </c>
      <c r="D811" s="57" t="str">
        <f t="shared" si="212"/>
        <v>3.47812499779-867.809526018922i</v>
      </c>
      <c r="E811" s="57" t="str">
        <f t="shared" si="213"/>
        <v>162.468456776438-0.0772743311400017i</v>
      </c>
      <c r="F811" s="57" t="str">
        <f t="shared" si="214"/>
        <v>2.90990990955382-8143.85737401955i</v>
      </c>
      <c r="G811" s="57" t="str">
        <f t="shared" si="215"/>
        <v>0.999999999877625-0.0000110623364700087i</v>
      </c>
      <c r="H811" s="57" t="str">
        <f t="shared" si="216"/>
        <v>72.7284367089645+0.752942635178718i</v>
      </c>
      <c r="I811" s="57" t="str">
        <f t="shared" si="217"/>
        <v>17.8952513804671-1670.86863185026i</v>
      </c>
      <c r="K811" s="57" t="str">
        <f t="shared" si="218"/>
        <v>0.164979676675107-0.00181747189884101i</v>
      </c>
      <c r="L811" s="57" t="str">
        <f t="shared" si="219"/>
        <v>0.00025-57.7000956346619i</v>
      </c>
      <c r="M811" s="57" t="str">
        <f t="shared" si="220"/>
        <v>0.0045-20.2286582364875i</v>
      </c>
      <c r="N811" s="57">
        <f t="shared" si="221"/>
        <v>89.571221038823467</v>
      </c>
      <c r="O811" s="57">
        <f t="shared" si="222"/>
        <v>69.271276362693456</v>
      </c>
      <c r="P811" s="374">
        <f t="shared" si="223"/>
        <v>69.271276362693456</v>
      </c>
      <c r="Q811" s="374">
        <f t="shared" si="224"/>
        <v>-90.428778961176533</v>
      </c>
      <c r="R811" s="12">
        <f t="shared" si="225"/>
        <v>89.571221038823467</v>
      </c>
      <c r="S811" s="57">
        <f t="shared" si="226"/>
        <v>1.8339849287115663E-2</v>
      </c>
      <c r="T811" s="12">
        <f t="shared" si="209"/>
        <v>69.271276362693456</v>
      </c>
    </row>
    <row r="812" spans="1:20">
      <c r="A812" s="57">
        <f t="shared" si="210"/>
        <v>115.67055572868458</v>
      </c>
      <c r="B812" s="12">
        <f t="shared" si="227"/>
        <v>18.409540714406702</v>
      </c>
      <c r="C812" s="57" t="str">
        <f t="shared" si="211"/>
        <v>-21.7605634224279-2896.70434990378i</v>
      </c>
      <c r="D812" s="57" t="str">
        <f t="shared" si="212"/>
        <v>3.47812499777316-864.52433421648i</v>
      </c>
      <c r="E812" s="57" t="str">
        <f t="shared" si="213"/>
        <v>162.468448552653-0.0775678705162146i</v>
      </c>
      <c r="F812" s="57" t="str">
        <f t="shared" si="214"/>
        <v>2.90990990955109-8113.02786836483i</v>
      </c>
      <c r="G812" s="57" t="str">
        <f t="shared" si="215"/>
        <v>0.999999999876693-0.0000111043733485845i</v>
      </c>
      <c r="H812" s="57" t="str">
        <f t="shared" si="216"/>
        <v>72.7284455721288+0.755803852454757i</v>
      </c>
      <c r="I812" s="57" t="str">
        <f t="shared" si="217"/>
        <v>17.8952522608009-1664.54352307233i</v>
      </c>
      <c r="K812" s="57" t="str">
        <f t="shared" si="218"/>
        <v>0.164979521943867-0.00182437655511982i</v>
      </c>
      <c r="L812" s="57" t="str">
        <f t="shared" si="219"/>
        <v>0.00025-57.481665306497i</v>
      </c>
      <c r="M812" s="57" t="str">
        <f t="shared" si="220"/>
        <v>0.0045-20.1520803312288i</v>
      </c>
      <c r="N812" s="57">
        <f t="shared" si="221"/>
        <v>89.569591908302513</v>
      </c>
      <c r="O812" s="57">
        <f t="shared" si="222"/>
        <v>69.238328507891353</v>
      </c>
      <c r="P812" s="374">
        <f t="shared" si="223"/>
        <v>69.238328507891353</v>
      </c>
      <c r="Q812" s="374">
        <f t="shared" si="224"/>
        <v>-90.430408091697487</v>
      </c>
      <c r="R812" s="12">
        <f t="shared" si="225"/>
        <v>89.569591908302513</v>
      </c>
      <c r="S812" s="57">
        <f t="shared" si="226"/>
        <v>1.8409540714406702E-2</v>
      </c>
      <c r="T812" s="12">
        <f t="shared" ref="T812:T875" si="228">P812</f>
        <v>69.238328507891353</v>
      </c>
    </row>
    <row r="813" spans="1:20">
      <c r="A813" s="57">
        <f t="shared" ref="A813:A876" si="229">2*PI()*B813</f>
        <v>116.11010384045359</v>
      </c>
      <c r="B813" s="12">
        <f t="shared" si="227"/>
        <v>18.479496969121449</v>
      </c>
      <c r="C813" s="57" t="str">
        <f t="shared" ref="C813:C876" si="230">IMPRODUCT(D813,E813,$C$40,,K813,$C$41)</f>
        <v>-21.7605400034927-2885.73657514896i</v>
      </c>
      <c r="D813" s="57" t="str">
        <f t="shared" ref="D813:D876" si="231">IMDIV(IMPRODUCT($C$37,$C$38,COMPLEX(1,A813/$C$38)),IMSUM(-1*A813*A813/$C$39,COMPLEX(0,1*A813)))</f>
        <v>3.47812499775621-861.251578886833i</v>
      </c>
      <c r="E813" s="57" t="str">
        <f t="shared" ref="E813:E876" si="232">IMDIV(IMPRODUCT(IMSUM(F813,G813),$C$29,H813),IMSUM(1,I813))</f>
        <v>162.468440266267-0.0778625241626577i</v>
      </c>
      <c r="F813" s="57" t="str">
        <f t="shared" ref="F813:F876" si="233">IMDIV(IMPRODUCT($C$14,$C$15,COMPLEX(1,A813/$C$15)),IMSUM(-1*A813*A813/$C$16,COMPLEX(0,A813)))</f>
        <v>2.90990990954836-8082.31507133979i</v>
      </c>
      <c r="G813" s="57" t="str">
        <f t="shared" ref="G813:G876" si="234">IMDIV(1,COMPLEX(1,A813*$C$9*$C$10))</f>
        <v>0.999999999875754-0.0000111465699672986i</v>
      </c>
      <c r="H813" s="57" t="str">
        <f t="shared" ref="H813:H876" si="235">IMDIV($C$3,IMSUM(K813,COMPLEX(0,$C$28*A813)))</f>
        <v>72.7284545027828+0.758675942759966i</v>
      </c>
      <c r="I813" s="57" t="str">
        <f t="shared" ref="I813:I876" si="236">IMPRODUCT(F813,$C$29,H813,$C$31)</f>
        <v>17.8952531478381-1658.24235931185i</v>
      </c>
      <c r="K813" s="57" t="str">
        <f t="shared" ref="K813:K876" si="237">IF($C$26&lt;=0,IMDIV(1,IMSUM(IMDIV(1,L813),1/$C$18)),IMDIV(1,IMSUM(IMDIV(1,L813),1/$C$18,IMDIV(1,M813))))</f>
        <v>0.164979366034733-0.00183130742921942i</v>
      </c>
      <c r="L813" s="57" t="str">
        <f t="shared" ref="L813:L876" si="238">IMSUM($C$21/$C$22,IMDIV(1,COMPLEX(0,$C$20*$C$22*A813)))</f>
        <v>0.00025-57.2640618713859i</v>
      </c>
      <c r="M813" s="57" t="str">
        <f t="shared" ref="M813:M876" si="239">IMSUM($C$25/$C$26,IMDIV(1,COMPLEX(0,$C$24*$C$26*A813)))</f>
        <v>0.0045-20.0757923204112i</v>
      </c>
      <c r="N813" s="57">
        <f t="shared" ref="N813:N876" si="240">ABS(R813)</f>
        <v>89.56795658971194</v>
      </c>
      <c r="O813" s="57">
        <f t="shared" ref="O813:O876" si="241">ABS(P813)</f>
        <v>69.20538062242403</v>
      </c>
      <c r="P813" s="374">
        <f t="shared" ref="P813:P876" si="242">20*LOG10(IMABS(C813))</f>
        <v>69.20538062242403</v>
      </c>
      <c r="Q813" s="374">
        <f t="shared" ref="Q813:Q876" si="243">IMARGUMENT(C813)*180/PI()</f>
        <v>-90.43204341028806</v>
      </c>
      <c r="R813" s="12">
        <f t="shared" ref="R813:R876" si="244">IF(Q813&lt;0,Q813+180,Q813-180)</f>
        <v>89.56795658971194</v>
      </c>
      <c r="S813" s="57">
        <f t="shared" ref="S813:S876" si="245">B813/1000</f>
        <v>1.8479496969121448E-2</v>
      </c>
      <c r="T813" s="12">
        <f t="shared" si="228"/>
        <v>69.20538062242403</v>
      </c>
    </row>
    <row r="814" spans="1:20">
      <c r="A814" s="57">
        <f t="shared" si="229"/>
        <v>116.55132223504731</v>
      </c>
      <c r="B814" s="12">
        <f t="shared" ref="B814:B877" si="246">B813*(1+B$42)</f>
        <v>18.549719057604111</v>
      </c>
      <c r="C814" s="57" t="str">
        <f t="shared" si="230"/>
        <v>-21.760516406286-2874.81031268783i</v>
      </c>
      <c r="D814" s="57" t="str">
        <f t="shared" si="231"/>
        <v>3.47812499773914-857.991212950296i</v>
      </c>
      <c r="E814" s="57" t="str">
        <f t="shared" si="232"/>
        <v>162.468431916803-0.0781582963000849i</v>
      </c>
      <c r="F814" s="57" t="str">
        <f t="shared" si="233"/>
        <v>2.90990990954562-8051.71854113052i</v>
      </c>
      <c r="G814" s="57" t="str">
        <f t="shared" si="234"/>
        <v>0.999999999874808-0.0000111889269331637i</v>
      </c>
      <c r="H814" s="57" t="str">
        <f t="shared" si="235"/>
        <v>72.72846350144+0.761558947416473i</v>
      </c>
      <c r="I814" s="57" t="str">
        <f t="shared" si="236"/>
        <v>17.8952540416297-1651.96504992446i</v>
      </c>
      <c r="K814" s="57" t="str">
        <f t="shared" si="237"/>
        <v>0.164979208938741-0.00183826462054018i</v>
      </c>
      <c r="L814" s="57" t="str">
        <f t="shared" si="238"/>
        <v>0.00025-57.0472821990296i</v>
      </c>
      <c r="M814" s="57" t="str">
        <f t="shared" si="239"/>
        <v>0.0045-19.9997931066061i</v>
      </c>
      <c r="N814" s="57">
        <f t="shared" si="240"/>
        <v>89.56631505956706</v>
      </c>
      <c r="O814" s="57">
        <f t="shared" si="241"/>
        <v>69.172432706058117</v>
      </c>
      <c r="P814" s="374">
        <f t="shared" si="242"/>
        <v>69.172432706058117</v>
      </c>
      <c r="Q814" s="374">
        <f t="shared" si="243"/>
        <v>-90.43368494043294</v>
      </c>
      <c r="R814" s="12">
        <f t="shared" si="244"/>
        <v>89.56631505956706</v>
      </c>
      <c r="S814" s="57">
        <f t="shared" si="245"/>
        <v>1.8549719057604112E-2</v>
      </c>
      <c r="T814" s="12">
        <f t="shared" si="228"/>
        <v>69.172432706058117</v>
      </c>
    </row>
    <row r="815" spans="1:20">
      <c r="A815" s="57">
        <f t="shared" si="229"/>
        <v>116.99421725954051</v>
      </c>
      <c r="B815" s="12">
        <f t="shared" si="246"/>
        <v>18.620207990023008</v>
      </c>
      <c r="C815" s="57" t="str">
        <f t="shared" si="230"/>
        <v>-21.7604926294513-2863.92540534249i</v>
      </c>
      <c r="D815" s="57" t="str">
        <f t="shared" si="231"/>
        <v>3.4781249977219-854.743189505394i</v>
      </c>
      <c r="E815" s="57" t="str">
        <f t="shared" si="232"/>
        <v>162.468423503784-0.0784551911651255i</v>
      </c>
      <c r="F815" s="57" t="str">
        <f t="shared" si="233"/>
        <v>2.90990990954282-8021.23783759552i</v>
      </c>
      <c r="G815" s="57" t="str">
        <f t="shared" si="234"/>
        <v>0.999999999873855-0.0000112314448554991i</v>
      </c>
      <c r="H815" s="57" t="str">
        <f t="shared" si="235"/>
        <v>72.7284725686182+0.764452907903478i</v>
      </c>
      <c r="I815" s="57" t="str">
        <f t="shared" si="236"/>
        <v>17.8952549422267-1645.71150460891i</v>
      </c>
      <c r="K815" s="57" t="str">
        <f t="shared" si="237"/>
        <v>0.164979050646859-0.0018452482288576i</v>
      </c>
      <c r="L815" s="57" t="str">
        <f t="shared" si="238"/>
        <v>0.00025-56.8313231709798i</v>
      </c>
      <c r="M815" s="57" t="str">
        <f t="shared" si="239"/>
        <v>0.0045-19.9240815965393i</v>
      </c>
      <c r="N815" s="57">
        <f t="shared" si="240"/>
        <v>89.564667294294352</v>
      </c>
      <c r="O815" s="57">
        <f t="shared" si="241"/>
        <v>69.13948475855841</v>
      </c>
      <c r="P815" s="374">
        <f t="shared" si="242"/>
        <v>69.13948475855841</v>
      </c>
      <c r="Q815" s="374">
        <f t="shared" si="243"/>
        <v>-90.435332705705648</v>
      </c>
      <c r="R815" s="12">
        <f t="shared" si="244"/>
        <v>89.564667294294352</v>
      </c>
      <c r="S815" s="57">
        <f t="shared" si="245"/>
        <v>1.8620207990023008E-2</v>
      </c>
      <c r="T815" s="12">
        <f t="shared" si="228"/>
        <v>69.13948475855841</v>
      </c>
    </row>
    <row r="816" spans="1:20">
      <c r="A816" s="57">
        <f t="shared" si="229"/>
        <v>117.43879528512674</v>
      </c>
      <c r="B816" s="12">
        <f t="shared" si="246"/>
        <v>18.690964780385094</v>
      </c>
      <c r="C816" s="57" t="str">
        <f t="shared" si="230"/>
        <v>-21.7604686716212-2853.0816965299i</v>
      </c>
      <c r="D816" s="57" t="str">
        <f t="shared" si="231"/>
        <v>3.47812499770456-851.507461828239i</v>
      </c>
      <c r="E816" s="57" t="str">
        <f t="shared" si="232"/>
        <v>162.468415026722-0.0787532130103138i</v>
      </c>
      <c r="F816" s="57" t="str">
        <f t="shared" si="233"/>
        <v>2.90990990954004-7990.87252225981i</v>
      </c>
      <c r="G816" s="57" t="str">
        <f t="shared" si="234"/>
        <v>0.999999999872894-0.0000112741243459392i</v>
      </c>
      <c r="H816" s="57" t="str">
        <f t="shared" si="235"/>
        <v>72.7284817048398+0.767357865857878i</v>
      </c>
      <c r="I816" s="57" t="str">
        <f t="shared" si="236"/>
        <v>17.8952558496817-1639.48163340592i</v>
      </c>
      <c r="K816" s="57" t="str">
        <f t="shared" si="237"/>
        <v>0.164978891149984-0.00185225835432369i</v>
      </c>
      <c r="L816" s="57" t="str">
        <f t="shared" si="238"/>
        <v>0.00025-56.6161816805934i</v>
      </c>
      <c r="M816" s="57" t="str">
        <f t="shared" si="239"/>
        <v>0.0045-19.8486567010752i</v>
      </c>
      <c r="N816" s="57">
        <f t="shared" si="240"/>
        <v>89.563013270231124</v>
      </c>
      <c r="O816" s="57">
        <f t="shared" si="241"/>
        <v>69.106536779687801</v>
      </c>
      <c r="P816" s="374">
        <f t="shared" si="242"/>
        <v>69.106536779687801</v>
      </c>
      <c r="Q816" s="374">
        <f t="shared" si="243"/>
        <v>-90.436986729768876</v>
      </c>
      <c r="R816" s="12">
        <f t="shared" si="244"/>
        <v>89.563013270231124</v>
      </c>
      <c r="S816" s="57">
        <f t="shared" si="245"/>
        <v>1.8690964780385094E-2</v>
      </c>
      <c r="T816" s="12">
        <f t="shared" si="228"/>
        <v>69.106536779687801</v>
      </c>
    </row>
    <row r="817" spans="1:20">
      <c r="A817" s="57">
        <f t="shared" si="229"/>
        <v>117.88506270721024</v>
      </c>
      <c r="B817" s="12">
        <f t="shared" si="246"/>
        <v>18.761990446550559</v>
      </c>
      <c r="C817" s="57" t="str">
        <f t="shared" si="230"/>
        <v>-21.7604445314184-2842.27903025975i</v>
      </c>
      <c r="D817" s="57" t="str">
        <f t="shared" si="231"/>
        <v>3.4781249976871-848.283983371796i</v>
      </c>
      <c r="E817" s="57" t="str">
        <f t="shared" si="232"/>
        <v>162.468406485132-0.0790523661042173i</v>
      </c>
      <c r="F817" s="57" t="str">
        <f t="shared" si="233"/>
        <v>2.90990990953723-7960.62215830807i</v>
      </c>
      <c r="G817" s="57" t="str">
        <f t="shared" si="234"/>
        <v>0.999999999871926-0.0000113169660184428i</v>
      </c>
      <c r="H817" s="57" t="str">
        <f t="shared" si="235"/>
        <v>72.7284909106302+0.770273863074821i</v>
      </c>
      <c r="I817" s="57" t="str">
        <f t="shared" si="236"/>
        <v>17.8952567640466-1633.27534669668i</v>
      </c>
      <c r="K817" s="57" t="str">
        <f t="shared" si="237"/>
        <v>0.164978730438946-0.00185929509746836i</v>
      </c>
      <c r="L817" s="57" t="str">
        <f t="shared" si="238"/>
        <v>0.00025-56.4018546329882i</v>
      </c>
      <c r="M817" s="57" t="str">
        <f t="shared" si="239"/>
        <v>0.0045-19.7735173352014i</v>
      </c>
      <c r="N817" s="57">
        <f t="shared" si="240"/>
        <v>89.561352963625026</v>
      </c>
      <c r="O817" s="57">
        <f t="shared" si="241"/>
        <v>69.073588769207561</v>
      </c>
      <c r="P817" s="374">
        <f t="shared" si="242"/>
        <v>69.073588769207561</v>
      </c>
      <c r="Q817" s="374">
        <f t="shared" si="243"/>
        <v>-90.438647036374974</v>
      </c>
      <c r="R817" s="12">
        <f t="shared" si="244"/>
        <v>89.561352963625026</v>
      </c>
      <c r="S817" s="57">
        <f t="shared" si="245"/>
        <v>1.876199044655056E-2</v>
      </c>
      <c r="T817" s="12">
        <f t="shared" si="228"/>
        <v>69.073588769207561</v>
      </c>
    </row>
    <row r="818" spans="1:20">
      <c r="A818" s="57">
        <f t="shared" si="229"/>
        <v>118.33302594549764</v>
      </c>
      <c r="B818" s="12">
        <f t="shared" si="246"/>
        <v>18.833286010247452</v>
      </c>
      <c r="C818" s="57" t="str">
        <f t="shared" si="230"/>
        <v>-21.7604202074552-2831.51725113209i</v>
      </c>
      <c r="D818" s="57" t="str">
        <f t="shared" si="231"/>
        <v>3.47812499766947-845.072707765236i</v>
      </c>
      <c r="E818" s="57" t="str">
        <f t="shared" si="232"/>
        <v>162.468397878523-0.0793526547314887i</v>
      </c>
      <c r="F818" s="57" t="str">
        <f t="shared" si="233"/>
        <v>2.90990990953438-7930.48631057859i</v>
      </c>
      <c r="G818" s="57" t="str">
        <f t="shared" si="234"/>
        <v>0.999999999870951-0.0000113599704893018i</v>
      </c>
      <c r="H818" s="57" t="str">
        <f t="shared" si="235"/>
        <v>72.7285001865191+0.773200941508334i</v>
      </c>
      <c r="I818" s="57" t="str">
        <f t="shared" si="236"/>
        <v>17.8952576853738-1627.09255520164i</v>
      </c>
      <c r="K818" s="57" t="str">
        <f t="shared" si="237"/>
        <v>0.164978568504505-0.00186635855920086i</v>
      </c>
      <c r="L818" s="57" t="str">
        <f t="shared" si="238"/>
        <v>0.00025-56.1883389449973i</v>
      </c>
      <c r="M818" s="57" t="str">
        <f t="shared" si="239"/>
        <v>0.0045-19.698662418013i</v>
      </c>
      <c r="N818" s="57">
        <f t="shared" si="240"/>
        <v>89.559686350633854</v>
      </c>
      <c r="O818" s="57">
        <f t="shared" si="241"/>
        <v>69.040640726877058</v>
      </c>
      <c r="P818" s="374">
        <f t="shared" si="242"/>
        <v>69.040640726877058</v>
      </c>
      <c r="Q818" s="374">
        <f t="shared" si="243"/>
        <v>-90.440313649366146</v>
      </c>
      <c r="R818" s="12">
        <f t="shared" si="244"/>
        <v>89.559686350633854</v>
      </c>
      <c r="S818" s="57">
        <f t="shared" si="245"/>
        <v>1.8833286010247453E-2</v>
      </c>
      <c r="T818" s="12">
        <f t="shared" si="228"/>
        <v>69.040640726877058</v>
      </c>
    </row>
    <row r="819" spans="1:20">
      <c r="A819" s="57">
        <f t="shared" si="229"/>
        <v>118.78269144409053</v>
      </c>
      <c r="B819" s="12">
        <f t="shared" si="246"/>
        <v>18.904852497086392</v>
      </c>
      <c r="C819" s="57" t="str">
        <f t="shared" si="230"/>
        <v>-21.7603956983332-2820.7962043352i</v>
      </c>
      <c r="D819" s="57" t="str">
        <f t="shared" si="231"/>
        <v>3.47812499765172-841.873588813291i</v>
      </c>
      <c r="E819" s="57" t="str">
        <f t="shared" si="232"/>
        <v>162.4683892064-0.0796540831928605i</v>
      </c>
      <c r="F819" s="57" t="str">
        <f t="shared" si="233"/>
        <v>2.90990990953152-7900.46454555717i</v>
      </c>
      <c r="G819" s="57" t="str">
        <f t="shared" si="234"/>
        <v>0.999999999869968-0.0000114031383771499i</v>
      </c>
      <c r="H819" s="57" t="str">
        <f t="shared" si="235"/>
        <v>72.7285095330401+0.776139143271917i</v>
      </c>
      <c r="I819" s="57" t="str">
        <f t="shared" si="236"/>
        <v>17.8952586137163-1620.93316997929i</v>
      </c>
      <c r="K819" s="57" t="str">
        <f t="shared" si="237"/>
        <v>0.164978405337351-0.00187344884081117i</v>
      </c>
      <c r="L819" s="57" t="str">
        <f t="shared" si="238"/>
        <v>0.00025-55.9756315451258i</v>
      </c>
      <c r="M819" s="57" t="str">
        <f t="shared" si="239"/>
        <v>0.0045-19.6240908726968i</v>
      </c>
      <c r="N819" s="57">
        <f t="shared" si="240"/>
        <v>89.558013407325134</v>
      </c>
      <c r="O819" s="57">
        <f t="shared" si="241"/>
        <v>69.00769265245394</v>
      </c>
      <c r="P819" s="374">
        <f t="shared" si="242"/>
        <v>69.00769265245394</v>
      </c>
      <c r="Q819" s="374">
        <f t="shared" si="243"/>
        <v>-90.441986592674866</v>
      </c>
      <c r="R819" s="12">
        <f t="shared" si="244"/>
        <v>89.558013407325134</v>
      </c>
      <c r="S819" s="57">
        <f t="shared" si="245"/>
        <v>1.8904852497086393E-2</v>
      </c>
      <c r="T819" s="12">
        <f t="shared" si="228"/>
        <v>69.00769265245394</v>
      </c>
    </row>
    <row r="820" spans="1:20">
      <c r="A820" s="57">
        <f t="shared" si="229"/>
        <v>119.23406567157807</v>
      </c>
      <c r="B820" s="12">
        <f t="shared" si="246"/>
        <v>18.97669093657532</v>
      </c>
      <c r="C820" s="57" t="str">
        <f t="shared" si="230"/>
        <v>-21.7603710026436-2810.11573564329i</v>
      </c>
      <c r="D820" s="57" t="str">
        <f t="shared" si="231"/>
        <v>3.47812499763385-838.686580495564i</v>
      </c>
      <c r="E820" s="57" t="str">
        <f t="shared" si="232"/>
        <v>162.468380468265-0.0799566558052382i</v>
      </c>
      <c r="F820" s="57" t="str">
        <f t="shared" si="233"/>
        <v>2.90990990952865-7870.55643137066i</v>
      </c>
      <c r="G820" s="57" t="str">
        <f t="shared" si="234"/>
        <v>0.999999999868978-0.0000114464703029718i</v>
      </c>
      <c r="H820" s="57" t="str">
        <f t="shared" si="235"/>
        <v>72.7285189507311+0.779088510639191i</v>
      </c>
      <c r="I820" s="57" t="str">
        <f t="shared" si="236"/>
        <v>17.895259549128-1614.79710242482i</v>
      </c>
      <c r="K820" s="57" t="str">
        <f t="shared" si="237"/>
        <v>0.164978240928102-0.00188056604397144i</v>
      </c>
      <c r="L820" s="57" t="str">
        <f t="shared" si="238"/>
        <v>0.00025-55.7637293735065i</v>
      </c>
      <c r="M820" s="57" t="str">
        <f t="shared" si="239"/>
        <v>0.0045-19.549801626516i</v>
      </c>
      <c r="N820" s="57">
        <f t="shared" si="240"/>
        <v>89.556334109675859</v>
      </c>
      <c r="O820" s="57">
        <f t="shared" si="241"/>
        <v>68.97474454569398</v>
      </c>
      <c r="P820" s="374">
        <f t="shared" si="242"/>
        <v>68.97474454569398</v>
      </c>
      <c r="Q820" s="374">
        <f t="shared" si="243"/>
        <v>-90.443665890324141</v>
      </c>
      <c r="R820" s="12">
        <f t="shared" si="244"/>
        <v>89.556334109675859</v>
      </c>
      <c r="S820" s="57">
        <f t="shared" si="245"/>
        <v>1.8976690936575322E-2</v>
      </c>
      <c r="T820" s="12">
        <f t="shared" si="228"/>
        <v>68.97474454569398</v>
      </c>
    </row>
    <row r="821" spans="1:20">
      <c r="A821" s="57">
        <f t="shared" si="229"/>
        <v>119.68715512113008</v>
      </c>
      <c r="B821" s="12">
        <f t="shared" si="246"/>
        <v>19.048802362134307</v>
      </c>
      <c r="C821" s="57" t="str">
        <f t="shared" si="230"/>
        <v>-21.7603461189655-2799.4756914142i</v>
      </c>
      <c r="D821" s="57" t="str">
        <f t="shared" si="231"/>
        <v>3.47812499761583-835.511636965861i</v>
      </c>
      <c r="E821" s="57" t="str">
        <f t="shared" si="232"/>
        <v>162.468371663613-0.0802603769017987i</v>
      </c>
      <c r="F821" s="57" t="str">
        <f t="shared" si="233"/>
        <v>2.90990990952575-7840.76153778072i</v>
      </c>
      <c r="G821" s="57" t="str">
        <f t="shared" si="234"/>
        <v>0.999999999867981-0.0000114899668901116i</v>
      </c>
      <c r="H821" s="57" t="str">
        <f t="shared" si="235"/>
        <v>72.7285284401343+0.782049086044431i</v>
      </c>
      <c r="I821" s="57" t="str">
        <f t="shared" si="236"/>
        <v>17.8952604916622-1608.68426426883i</v>
      </c>
      <c r="K821" s="57" t="str">
        <f t="shared" si="237"/>
        <v>0.164978075267305-0.00188771027073733i</v>
      </c>
      <c r="L821" s="57" t="str">
        <f t="shared" si="238"/>
        <v>0.00025-55.5526293818552i</v>
      </c>
      <c r="M821" s="57" t="str">
        <f t="shared" si="239"/>
        <v>0.0045-19.475793610795i</v>
      </c>
      <c r="N821" s="57">
        <f t="shared" si="240"/>
        <v>89.554648433572041</v>
      </c>
      <c r="O821" s="57">
        <f t="shared" si="241"/>
        <v>68.941796406350761</v>
      </c>
      <c r="P821" s="374">
        <f t="shared" si="242"/>
        <v>68.941796406350761</v>
      </c>
      <c r="Q821" s="374">
        <f t="shared" si="243"/>
        <v>-90.445351566427959</v>
      </c>
      <c r="R821" s="12">
        <f t="shared" si="244"/>
        <v>89.554648433572041</v>
      </c>
      <c r="S821" s="57">
        <f t="shared" si="245"/>
        <v>1.9048802362134305E-2</v>
      </c>
      <c r="T821" s="12">
        <f t="shared" si="228"/>
        <v>68.941796406350761</v>
      </c>
    </row>
    <row r="822" spans="1:20">
      <c r="A822" s="57">
        <f t="shared" si="229"/>
        <v>120.14196631059036</v>
      </c>
      <c r="B822" s="12">
        <f t="shared" si="246"/>
        <v>19.121187811110417</v>
      </c>
      <c r="C822" s="57" t="str">
        <f t="shared" si="230"/>
        <v>-21.7603210458701-2788.87591858745i</v>
      </c>
      <c r="D822" s="57" t="str">
        <f t="shared" si="231"/>
        <v>3.47812499759769-832.348712551559i</v>
      </c>
      <c r="E822" s="57" t="str">
        <f t="shared" si="232"/>
        <v>162.468362791942-0.0805652508320231i</v>
      </c>
      <c r="F822" s="57" t="str">
        <f t="shared" si="233"/>
        <v>2.90990990952283-7811.07943617785i</v>
      </c>
      <c r="G822" s="57" t="str">
        <f t="shared" si="234"/>
        <v>0.999999999866975-0.0000115336287642824i</v>
      </c>
      <c r="H822" s="57" t="str">
        <f t="shared" si="235"/>
        <v>72.7285380017959+0.785020912083259i</v>
      </c>
      <c r="I822" s="57" t="str">
        <f t="shared" si="236"/>
        <v>17.8952614413736-1602.59456757608i</v>
      </c>
      <c r="K822" s="57" t="str">
        <f t="shared" si="237"/>
        <v>0.164977908345435-0.00189488162354958i</v>
      </c>
      <c r="L822" s="57" t="str">
        <f t="shared" si="238"/>
        <v>0.00025-55.3423285334283i</v>
      </c>
      <c r="M822" s="57" t="str">
        <f t="shared" si="239"/>
        <v>0.0045-19.4020657609035i</v>
      </c>
      <c r="N822" s="57">
        <f t="shared" si="240"/>
        <v>89.552956354808487</v>
      </c>
      <c r="O822" s="57">
        <f t="shared" si="241"/>
        <v>68.908848234176517</v>
      </c>
      <c r="P822" s="374">
        <f t="shared" si="242"/>
        <v>68.908848234176517</v>
      </c>
      <c r="Q822" s="374">
        <f t="shared" si="243"/>
        <v>-90.447043645191513</v>
      </c>
      <c r="R822" s="12">
        <f t="shared" si="244"/>
        <v>89.552956354808487</v>
      </c>
      <c r="S822" s="57">
        <f t="shared" si="245"/>
        <v>1.9121187811110416E-2</v>
      </c>
      <c r="T822" s="12">
        <f t="shared" si="228"/>
        <v>68.908848234176517</v>
      </c>
    </row>
    <row r="823" spans="1:20">
      <c r="A823" s="57">
        <f t="shared" si="229"/>
        <v>120.59850578257061</v>
      </c>
      <c r="B823" s="12">
        <f t="shared" si="246"/>
        <v>19.193848324792636</v>
      </c>
      <c r="C823" s="57" t="str">
        <f t="shared" si="230"/>
        <v>-21.7602957819143-2778.31626468173i</v>
      </c>
      <c r="D823" s="57" t="str">
        <f t="shared" si="231"/>
        <v>3.47812499757938-829.197761752919i</v>
      </c>
      <c r="E823" s="57" t="str">
        <f t="shared" si="232"/>
        <v>162.468353852739-0.0808712819617069i</v>
      </c>
      <c r="F823" s="57" t="str">
        <f t="shared" si="233"/>
        <v>2.90990990951987-7781.50969957497i</v>
      </c>
      <c r="G823" s="57" t="str">
        <f t="shared" si="234"/>
        <v>0.999999999865963-0.000011577456553575i</v>
      </c>
      <c r="H823" s="57" t="str">
        <f t="shared" si="235"/>
        <v>72.7285476362659+0.788004031513185i</v>
      </c>
      <c r="I823" s="57" t="str">
        <f t="shared" si="236"/>
        <v>17.8952623983164-1596.52792474424i</v>
      </c>
      <c r="K823" s="57" t="str">
        <f t="shared" si="237"/>
        <v>0.164977740152895-0.00190208020523528i</v>
      </c>
      <c r="L823" s="57" t="str">
        <f t="shared" si="238"/>
        <v>0.00025-55.132823802977i</v>
      </c>
      <c r="M823" s="57" t="str">
        <f t="shared" si="239"/>
        <v>0.0045-19.3286170162418i</v>
      </c>
      <c r="N823" s="57">
        <f t="shared" si="240"/>
        <v>89.551257849088373</v>
      </c>
      <c r="O823" s="57">
        <f t="shared" si="241"/>
        <v>68.875900028921095</v>
      </c>
      <c r="P823" s="374">
        <f t="shared" si="242"/>
        <v>68.875900028921095</v>
      </c>
      <c r="Q823" s="374">
        <f t="shared" si="243"/>
        <v>-90.448742150911627</v>
      </c>
      <c r="R823" s="12">
        <f t="shared" si="244"/>
        <v>89.551257849088373</v>
      </c>
      <c r="S823" s="57">
        <f t="shared" si="245"/>
        <v>1.9193848324792637E-2</v>
      </c>
      <c r="T823" s="12">
        <f t="shared" si="228"/>
        <v>68.875900028921095</v>
      </c>
    </row>
    <row r="824" spans="1:20">
      <c r="A824" s="57">
        <f t="shared" si="229"/>
        <v>121.05678010454439</v>
      </c>
      <c r="B824" s="12">
        <f t="shared" si="246"/>
        <v>19.266784948426849</v>
      </c>
      <c r="C824" s="57" t="str">
        <f t="shared" si="230"/>
        <v>-21.7602703256467-2767.79657779303i</v>
      </c>
      <c r="D824" s="57" t="str">
        <f t="shared" si="231"/>
        <v>3.47812499756096-826.058739242475i</v>
      </c>
      <c r="E824" s="57" t="str">
        <f t="shared" si="232"/>
        <v>162.468344845491-0.0811784746730972i</v>
      </c>
      <c r="F824" s="57" t="str">
        <f t="shared" si="233"/>
        <v>2.90990990951692-7752.05190260165i</v>
      </c>
      <c r="G824" s="57" t="str">
        <f t="shared" si="234"/>
        <v>0.999999999864942-0.0000116214508884667i</v>
      </c>
      <c r="H824" s="57" t="str">
        <f t="shared" si="235"/>
        <v>72.7285573440984+0.79099848725426i</v>
      </c>
      <c r="I824" s="57" t="str">
        <f t="shared" si="236"/>
        <v>17.8952633625459-1590.48424850264i</v>
      </c>
      <c r="K824" s="57" t="str">
        <f t="shared" si="237"/>
        <v>0.164977570680016-0.00190930611900942i</v>
      </c>
      <c r="L824" s="57" t="str">
        <f t="shared" si="238"/>
        <v>0.00025-54.9241121767054i</v>
      </c>
      <c r="M824" s="57" t="str">
        <f t="shared" si="239"/>
        <v>0.0045-19.255446320225i</v>
      </c>
      <c r="N824" s="57">
        <f t="shared" si="240"/>
        <v>89.549552892022916</v>
      </c>
      <c r="O824" s="57">
        <f t="shared" si="241"/>
        <v>68.842951790333032</v>
      </c>
      <c r="P824" s="374">
        <f t="shared" si="242"/>
        <v>68.842951790333032</v>
      </c>
      <c r="Q824" s="374">
        <f t="shared" si="243"/>
        <v>-90.450447107977084</v>
      </c>
      <c r="R824" s="12">
        <f t="shared" si="244"/>
        <v>89.549552892022916</v>
      </c>
      <c r="S824" s="57">
        <f t="shared" si="245"/>
        <v>1.926678494842685E-2</v>
      </c>
      <c r="T824" s="12">
        <f t="shared" si="228"/>
        <v>68.842951790333032</v>
      </c>
    </row>
    <row r="825" spans="1:20">
      <c r="A825" s="57">
        <f t="shared" si="229"/>
        <v>121.51679586894164</v>
      </c>
      <c r="B825" s="12">
        <f t="shared" si="246"/>
        <v>19.339998731230871</v>
      </c>
      <c r="C825" s="57" t="str">
        <f t="shared" si="230"/>
        <v>-21.7602446756032-2757.31670659206i</v>
      </c>
      <c r="D825" s="57" t="str">
        <f t="shared" si="231"/>
        <v>3.47812499754238-822.931599864312i</v>
      </c>
      <c r="E825" s="57" t="str">
        <f t="shared" si="232"/>
        <v>162.46833576968-0.0814868333649191i</v>
      </c>
      <c r="F825" s="57" t="str">
        <f t="shared" si="233"/>
        <v>2.9099099095139-7722.70562149742i</v>
      </c>
      <c r="G825" s="57" t="str">
        <f t="shared" si="234"/>
        <v>0.999999999863914-0.0000116656124018309i</v>
      </c>
      <c r="H825" s="57" t="str">
        <f t="shared" si="235"/>
        <v>72.7285671258526+0.794004322389719i</v>
      </c>
      <c r="I825" s="57" t="str">
        <f t="shared" si="236"/>
        <v>17.8952643341175-1584.46345191094i</v>
      </c>
      <c r="K825" s="57" t="str">
        <f t="shared" si="237"/>
        <v>0.164977399917053-0.0019165594684763i</v>
      </c>
      <c r="L825" s="57" t="str">
        <f t="shared" si="238"/>
        <v>0.00025-54.7161906522271i</v>
      </c>
      <c r="M825" s="57" t="str">
        <f t="shared" si="239"/>
        <v>0.0045-19.1825526202679i</v>
      </c>
      <c r="N825" s="57">
        <f t="shared" si="240"/>
        <v>89.547841459131078</v>
      </c>
      <c r="O825" s="57">
        <f t="shared" si="241"/>
        <v>68.810003518158226</v>
      </c>
      <c r="P825" s="374">
        <f t="shared" si="242"/>
        <v>68.810003518158226</v>
      </c>
      <c r="Q825" s="374">
        <f t="shared" si="243"/>
        <v>-90.452158540868922</v>
      </c>
      <c r="R825" s="12">
        <f t="shared" si="244"/>
        <v>89.547841459131078</v>
      </c>
      <c r="S825" s="57">
        <f t="shared" si="245"/>
        <v>1.9339998731230872E-2</v>
      </c>
      <c r="T825" s="12">
        <f t="shared" si="228"/>
        <v>68.810003518158226</v>
      </c>
    </row>
    <row r="826" spans="1:20">
      <c r="A826" s="57">
        <f t="shared" si="229"/>
        <v>121.97855969324362</v>
      </c>
      <c r="B826" s="12">
        <f t="shared" si="246"/>
        <v>19.413490726409549</v>
      </c>
      <c r="C826" s="57" t="str">
        <f t="shared" si="230"/>
        <v>-21.7602188303099-2746.87650032251i</v>
      </c>
      <c r="D826" s="57" t="str">
        <f t="shared" si="231"/>
        <v>3.47812499752366-819.816298633496i</v>
      </c>
      <c r="E826" s="57" t="str">
        <f t="shared" si="232"/>
        <v>162.468326624785-0.0817963624524496i</v>
      </c>
      <c r="F826" s="57" t="str">
        <f t="shared" si="233"/>
        <v>2.90990990951089-7693.47043410629i</v>
      </c>
      <c r="G826" s="57" t="str">
        <f t="shared" si="234"/>
        <v>0.999999999862877-0.0000117099417289457i</v>
      </c>
      <c r="H826" s="57" t="str">
        <f t="shared" si="235"/>
        <v>72.728576982091+0.797021580166542i</v>
      </c>
      <c r="I826" s="57" t="str">
        <f t="shared" si="236"/>
        <v>17.8952653130872-1578.46544835797i</v>
      </c>
      <c r="K826" s="57" t="str">
        <f t="shared" si="237"/>
        <v>0.164977227854189-0.00192384035763094i</v>
      </c>
      <c r="L826" s="57" t="str">
        <f t="shared" si="238"/>
        <v>0.00025-54.5090562385208i</v>
      </c>
      <c r="M826" s="57" t="str">
        <f t="shared" si="239"/>
        <v>0.0045-19.1099348677704i</v>
      </c>
      <c r="N826" s="57">
        <f t="shared" si="240"/>
        <v>89.546123525839164</v>
      </c>
      <c r="O826" s="57">
        <f t="shared" si="241"/>
        <v>68.777055212141335</v>
      </c>
      <c r="P826" s="374">
        <f t="shared" si="242"/>
        <v>68.777055212141335</v>
      </c>
      <c r="Q826" s="374">
        <f t="shared" si="243"/>
        <v>-90.453876474160836</v>
      </c>
      <c r="R826" s="12">
        <f t="shared" si="244"/>
        <v>89.546123525839164</v>
      </c>
      <c r="S826" s="57">
        <f t="shared" si="245"/>
        <v>1.9413490726409549E-2</v>
      </c>
      <c r="T826" s="12">
        <f t="shared" si="228"/>
        <v>68.777055212141335</v>
      </c>
    </row>
    <row r="827" spans="1:20">
      <c r="A827" s="57">
        <f t="shared" si="229"/>
        <v>122.44207822007796</v>
      </c>
      <c r="B827" s="12">
        <f t="shared" si="246"/>
        <v>19.487261991169905</v>
      </c>
      <c r="C827" s="57" t="str">
        <f t="shared" si="230"/>
        <v>-21.760192788281-2736.47580879852i</v>
      </c>
      <c r="D827" s="57" t="str">
        <f t="shared" si="231"/>
        <v>3.47812499750482-816.712790735371i</v>
      </c>
      <c r="E827" s="57" t="str">
        <f t="shared" si="232"/>
        <v>162.46831741028-0.0821070663675336i</v>
      </c>
      <c r="F827" s="57" t="str">
        <f t="shared" si="233"/>
        <v>2.90990990950786-7664.34591987027i</v>
      </c>
      <c r="G827" s="57" t="str">
        <f t="shared" si="234"/>
        <v>0.999999999861833-0.0000117544395075034i</v>
      </c>
      <c r="H827" s="57" t="str">
        <f t="shared" si="235"/>
        <v>72.728586913381+0.80005030399613i</v>
      </c>
      <c r="I827" s="57" t="str">
        <f t="shared" si="236"/>
        <v>17.8952662995115-1572.49015156045i</v>
      </c>
      <c r="K827" s="57" t="str">
        <f t="shared" si="237"/>
        <v>0.164977054481531-0.0019311488908606i</v>
      </c>
      <c r="L827" s="57" t="str">
        <f t="shared" si="238"/>
        <v>0.00025-54.3027059558884i</v>
      </c>
      <c r="M827" s="57" t="str">
        <f t="shared" si="239"/>
        <v>0.0045-19.0375920181016i</v>
      </c>
      <c r="N827" s="57">
        <f t="shared" si="240"/>
        <v>89.54439906748047</v>
      </c>
      <c r="O827" s="57">
        <f t="shared" si="241"/>
        <v>68.744106872024631</v>
      </c>
      <c r="P827" s="374">
        <f t="shared" si="242"/>
        <v>68.744106872024631</v>
      </c>
      <c r="Q827" s="374">
        <f t="shared" si="243"/>
        <v>-90.45560093251953</v>
      </c>
      <c r="R827" s="12">
        <f t="shared" si="244"/>
        <v>89.54439906748047</v>
      </c>
      <c r="S827" s="57">
        <f t="shared" si="245"/>
        <v>1.9487261991169905E-2</v>
      </c>
      <c r="T827" s="12">
        <f t="shared" si="228"/>
        <v>68.744106872024631</v>
      </c>
    </row>
    <row r="828" spans="1:20">
      <c r="A828" s="57">
        <f t="shared" si="229"/>
        <v>122.90735811731425</v>
      </c>
      <c r="B828" s="12">
        <f t="shared" si="246"/>
        <v>19.56131358673635</v>
      </c>
      <c r="C828" s="57" t="str">
        <f t="shared" si="230"/>
        <v>-21.7601665480189-2726.1144824027i</v>
      </c>
      <c r="D828" s="57" t="str">
        <f t="shared" si="231"/>
        <v>3.47812499748582-813.62103152493i</v>
      </c>
      <c r="E828" s="57" t="str">
        <f t="shared" si="232"/>
        <v>162.468308125635-0.0824189495586864i</v>
      </c>
      <c r="F828" s="57" t="str">
        <f t="shared" si="233"/>
        <v>2.90990990950479-7635.3316598234i</v>
      </c>
      <c r="G828" s="57" t="str">
        <f t="shared" si="234"/>
        <v>0.999999999860781-0.0000117991063776195i</v>
      </c>
      <c r="H828" s="57" t="str">
        <f t="shared" si="235"/>
        <v>72.7285969202942+0.803090537454892i</v>
      </c>
      <c r="I828" s="57" t="str">
        <f t="shared" si="236"/>
        <v>17.8952672934469-1566.53747556171i</v>
      </c>
      <c r="K828" s="57" t="str">
        <f t="shared" si="237"/>
        <v>0.164976879789111-0.00193848517294616i</v>
      </c>
      <c r="L828" s="57" t="str">
        <f t="shared" si="238"/>
        <v>0.00025-54.0971368359117i</v>
      </c>
      <c r="M828" s="57" t="str">
        <f t="shared" si="239"/>
        <v>0.0045-18.9655230305854i</v>
      </c>
      <c r="N828" s="57">
        <f t="shared" si="240"/>
        <v>89.542668059294982</v>
      </c>
      <c r="O828" s="57">
        <f t="shared" si="241"/>
        <v>68.711158497548524</v>
      </c>
      <c r="P828" s="374">
        <f t="shared" si="242"/>
        <v>68.711158497548524</v>
      </c>
      <c r="Q828" s="374">
        <f t="shared" si="243"/>
        <v>-90.457331940705018</v>
      </c>
      <c r="R828" s="12">
        <f t="shared" si="244"/>
        <v>89.542668059294982</v>
      </c>
      <c r="S828" s="57">
        <f t="shared" si="245"/>
        <v>1.9561313586736351E-2</v>
      </c>
      <c r="T828" s="12">
        <f t="shared" si="228"/>
        <v>68.711158497548524</v>
      </c>
    </row>
    <row r="829" spans="1:20">
      <c r="A829" s="57">
        <f t="shared" si="229"/>
        <v>123.37440607816005</v>
      </c>
      <c r="B829" s="12">
        <f t="shared" si="246"/>
        <v>19.63564657836595</v>
      </c>
      <c r="C829" s="57" t="str">
        <f t="shared" si="230"/>
        <v>-21.760140108015-2715.79237208395i</v>
      </c>
      <c r="D829" s="57" t="str">
        <f t="shared" si="231"/>
        <v>3.47812499746667-810.540976526177i</v>
      </c>
      <c r="E829" s="57" t="str">
        <f t="shared" si="232"/>
        <v>162.468298770316-0.0827320164911565i</v>
      </c>
      <c r="F829" s="57" t="str">
        <f t="shared" si="233"/>
        <v>2.90990990950171-7606.4272365858i</v>
      </c>
      <c r="G829" s="57" t="str">
        <f t="shared" si="234"/>
        <v>0.999999999859721-0.0000118439429818419i</v>
      </c>
      <c r="H829" s="57" t="str">
        <f t="shared" si="235"/>
        <v>72.7286070034063+0.806142324284901i</v>
      </c>
      <c r="I829" s="57" t="str">
        <f t="shared" si="236"/>
        <v>17.8952682949506-1560.60733473052i</v>
      </c>
      <c r="K829" s="57" t="str">
        <f t="shared" si="237"/>
        <v>0.164976703766886-0.00194584930906364i</v>
      </c>
      <c r="L829" s="57" t="str">
        <f t="shared" si="238"/>
        <v>0.00025-53.8923459214104i</v>
      </c>
      <c r="M829" s="57" t="str">
        <f t="shared" si="239"/>
        <v>0.0045-18.8937268684851i</v>
      </c>
      <c r="N829" s="57">
        <f t="shared" si="240"/>
        <v>89.540930476428997</v>
      </c>
      <c r="O829" s="57">
        <f t="shared" si="241"/>
        <v>68.678210088451507</v>
      </c>
      <c r="P829" s="374">
        <f t="shared" si="242"/>
        <v>68.678210088451507</v>
      </c>
      <c r="Q829" s="374">
        <f t="shared" si="243"/>
        <v>-90.459069523571003</v>
      </c>
      <c r="R829" s="12">
        <f t="shared" si="244"/>
        <v>89.540930476428997</v>
      </c>
      <c r="S829" s="57">
        <f t="shared" si="245"/>
        <v>1.9635646578365949E-2</v>
      </c>
      <c r="T829" s="12">
        <f t="shared" si="228"/>
        <v>68.678210088451507</v>
      </c>
    </row>
    <row r="830" spans="1:20">
      <c r="A830" s="57">
        <f t="shared" si="229"/>
        <v>123.84322882125706</v>
      </c>
      <c r="B830" s="12">
        <f t="shared" si="246"/>
        <v>19.710262035363741</v>
      </c>
      <c r="C830" s="57" t="str">
        <f t="shared" si="230"/>
        <v>-21.7601134667497-2705.50932935533i</v>
      </c>
      <c r="D830" s="57" t="str">
        <f t="shared" si="231"/>
        <v>3.47812499744739-807.472581431491i</v>
      </c>
      <c r="E830" s="57" t="str">
        <f t="shared" si="232"/>
        <v>162.468289343786-0.0830462716470046i</v>
      </c>
      <c r="F830" s="57" t="str">
        <f t="shared" si="233"/>
        <v>2.9099099094986-7577.63223435767i</v>
      </c>
      <c r="G830" s="57" t="str">
        <f t="shared" si="234"/>
        <v>0.999999999858653-0.0000118889499651602i</v>
      </c>
      <c r="H830" s="57" t="str">
        <f t="shared" si="235"/>
        <v>72.7286171632971+0.809205708394487i</v>
      </c>
      <c r="I830" s="57" t="str">
        <f t="shared" si="236"/>
        <v>17.8952693040801-1554.6996437598i</v>
      </c>
      <c r="K830" s="57" t="str">
        <f t="shared" si="237"/>
        <v>0.164976526404737-0.00195324140478562i</v>
      </c>
      <c r="L830" s="57" t="str">
        <f t="shared" si="238"/>
        <v>0.00025-53.688330266398i</v>
      </c>
      <c r="M830" s="57" t="str">
        <f t="shared" si="239"/>
        <v>0.0045-18.822202498989i</v>
      </c>
      <c r="N830" s="57">
        <f t="shared" si="240"/>
        <v>89.539186293934762</v>
      </c>
      <c r="O830" s="57">
        <f t="shared" si="241"/>
        <v>68.645261644470125</v>
      </c>
      <c r="P830" s="374">
        <f t="shared" si="242"/>
        <v>68.645261644470125</v>
      </c>
      <c r="Q830" s="374">
        <f t="shared" si="243"/>
        <v>-90.460813706065238</v>
      </c>
      <c r="R830" s="12">
        <f t="shared" si="244"/>
        <v>89.539186293934762</v>
      </c>
      <c r="S830" s="57">
        <f t="shared" si="245"/>
        <v>1.9710262035363739E-2</v>
      </c>
      <c r="T830" s="12">
        <f t="shared" si="228"/>
        <v>68.645261644470125</v>
      </c>
    </row>
    <row r="831" spans="1:20">
      <c r="A831" s="57">
        <f t="shared" si="229"/>
        <v>124.31383309077785</v>
      </c>
      <c r="B831" s="12">
        <f t="shared" si="246"/>
        <v>19.785161031098124</v>
      </c>
      <c r="C831" s="57" t="str">
        <f t="shared" si="230"/>
        <v>-21.7600866226918-2695.26520629184i</v>
      </c>
      <c r="D831" s="57" t="str">
        <f t="shared" si="231"/>
        <v>3.47812499742795-804.415802100976i</v>
      </c>
      <c r="E831" s="57" t="str">
        <f t="shared" si="232"/>
        <v>162.468279845503-0.0833617195250817i</v>
      </c>
      <c r="F831" s="57" t="str">
        <f t="shared" si="233"/>
        <v>2.90990990949547-7548.94623891322i</v>
      </c>
      <c r="G831" s="57" t="str">
        <f t="shared" si="234"/>
        <v>0.999999999857577-0.000011934127975015i</v>
      </c>
      <c r="H831" s="57" t="str">
        <f t="shared" si="235"/>
        <v>72.7286274005523+0.812280733858949i</v>
      </c>
      <c r="I831" s="57" t="str">
        <f t="shared" si="236"/>
        <v>17.8952703208939-1548.81431766545i</v>
      </c>
      <c r="K831" s="57" t="str">
        <f t="shared" si="237"/>
        <v>0.164976347692465-0.00196066156608279i</v>
      </c>
      <c r="L831" s="57" t="str">
        <f t="shared" si="238"/>
        <v>0.00025-53.4850869360411i</v>
      </c>
      <c r="M831" s="57" t="str">
        <f t="shared" si="239"/>
        <v>0.0045-18.7509488931949i</v>
      </c>
      <c r="N831" s="57">
        <f t="shared" si="240"/>
        <v>89.537435486770192</v>
      </c>
      <c r="O831" s="57">
        <f t="shared" si="241"/>
        <v>68.612313165338719</v>
      </c>
      <c r="P831" s="374">
        <f t="shared" si="242"/>
        <v>68.612313165338719</v>
      </c>
      <c r="Q831" s="374">
        <f t="shared" si="243"/>
        <v>-90.462564513229808</v>
      </c>
      <c r="R831" s="12">
        <f t="shared" si="244"/>
        <v>89.537435486770192</v>
      </c>
      <c r="S831" s="57">
        <f t="shared" si="245"/>
        <v>1.9785161031098123E-2</v>
      </c>
      <c r="T831" s="12">
        <f t="shared" si="228"/>
        <v>68.612313165338719</v>
      </c>
    </row>
    <row r="832" spans="1:20">
      <c r="A832" s="57">
        <f t="shared" si="229"/>
        <v>124.7862256565228</v>
      </c>
      <c r="B832" s="12">
        <f t="shared" si="246"/>
        <v>19.860344643016298</v>
      </c>
      <c r="C832" s="57" t="str">
        <f t="shared" si="230"/>
        <v>-21.7600595742977-2685.05985552841i</v>
      </c>
      <c r="D832" s="57" t="str">
        <f t="shared" si="231"/>
        <v>3.47812499740836-801.370594561836i</v>
      </c>
      <c r="E832" s="57" t="str">
        <f t="shared" si="232"/>
        <v>162.468270274921-0.0836783646411968i</v>
      </c>
      <c r="F832" s="57" t="str">
        <f t="shared" si="233"/>
        <v>2.90990990949231-7520.36883759478i</v>
      </c>
      <c r="G832" s="57" t="str">
        <f t="shared" si="234"/>
        <v>0.999999999856492-0.000011979477661307i</v>
      </c>
      <c r="H832" s="57" t="str">
        <f t="shared" si="235"/>
        <v>72.7286377157602+0.815367444921075i</v>
      </c>
      <c r="I832" s="57" t="str">
        <f t="shared" si="236"/>
        <v>17.8952713454501-1542.95127178506i</v>
      </c>
      <c r="K832" s="57" t="str">
        <f t="shared" si="237"/>
        <v>0.164976167619797-0.0019681098993253i</v>
      </c>
      <c r="L832" s="57" t="str">
        <f t="shared" si="238"/>
        <v>0.00025-53.2826130066161i</v>
      </c>
      <c r="M832" s="57" t="str">
        <f t="shared" si="239"/>
        <v>0.0045-18.6799650260957i</v>
      </c>
      <c r="N832" s="57">
        <f t="shared" si="240"/>
        <v>89.535678029798376</v>
      </c>
      <c r="O832" s="57">
        <f t="shared" si="241"/>
        <v>68.579364650789813</v>
      </c>
      <c r="P832" s="374">
        <f t="shared" si="242"/>
        <v>68.579364650789813</v>
      </c>
      <c r="Q832" s="374">
        <f t="shared" si="243"/>
        <v>-90.464321970201624</v>
      </c>
      <c r="R832" s="12">
        <f t="shared" si="244"/>
        <v>89.535678029798376</v>
      </c>
      <c r="S832" s="57">
        <f t="shared" si="245"/>
        <v>1.9860344643016298E-2</v>
      </c>
      <c r="T832" s="12">
        <f t="shared" si="228"/>
        <v>68.579364650789813</v>
      </c>
    </row>
    <row r="833" spans="1:20">
      <c r="A833" s="57">
        <f t="shared" si="229"/>
        <v>125.2604133140176</v>
      </c>
      <c r="B833" s="12">
        <f t="shared" si="246"/>
        <v>19.93581395265976</v>
      </c>
      <c r="C833" s="57" t="str">
        <f t="shared" si="230"/>
        <v>-21.7600323200127-2674.89313025771i</v>
      </c>
      <c r="D833" s="57" t="str">
        <f t="shared" si="231"/>
        <v>3.47812499738862-798.336915007738i</v>
      </c>
      <c r="E833" s="57" t="str">
        <f t="shared" si="232"/>
        <v>162.46826063149-0.0839962115280985i</v>
      </c>
      <c r="F833" s="57" t="str">
        <f t="shared" si="233"/>
        <v>2.90990990948912-7491.89961930684i</v>
      </c>
      <c r="G833" s="57" t="str">
        <f t="shared" si="234"/>
        <v>0.999999999855399-0.0000120249996764069i</v>
      </c>
      <c r="H833" s="57" t="str">
        <f t="shared" si="235"/>
        <v>72.7286481095146+0.818465885991886i</v>
      </c>
      <c r="I833" s="57" t="str">
        <f t="shared" si="236"/>
        <v>17.895272377808-1537.11042177676i</v>
      </c>
      <c r="K833" s="57" t="str">
        <f t="shared" si="237"/>
        <v>0.16497598617638-0.00197558651128438i</v>
      </c>
      <c r="L833" s="57" t="str">
        <f t="shared" si="238"/>
        <v>0.00025-53.0809055654674i</v>
      </c>
      <c r="M833" s="57" t="str">
        <f t="shared" si="239"/>
        <v>0.0045-18.6092498765648i</v>
      </c>
      <c r="N833" s="57">
        <f t="shared" si="240"/>
        <v>89.533913897787329</v>
      </c>
      <c r="O833" s="57">
        <f t="shared" si="241"/>
        <v>68.546416100553856</v>
      </c>
      <c r="P833" s="374">
        <f t="shared" si="242"/>
        <v>68.546416100553856</v>
      </c>
      <c r="Q833" s="374">
        <f t="shared" si="243"/>
        <v>-90.466086102212671</v>
      </c>
      <c r="R833" s="12">
        <f t="shared" si="244"/>
        <v>89.533913897787329</v>
      </c>
      <c r="S833" s="57">
        <f t="shared" si="245"/>
        <v>1.993581395265976E-2</v>
      </c>
      <c r="T833" s="12">
        <f t="shared" si="228"/>
        <v>68.546416100553856</v>
      </c>
    </row>
    <row r="834" spans="1:20">
      <c r="A834" s="57">
        <f t="shared" si="229"/>
        <v>125.73640288461087</v>
      </c>
      <c r="B834" s="12">
        <f t="shared" si="246"/>
        <v>20.011570045679868</v>
      </c>
      <c r="C834" s="57" t="str">
        <f t="shared" si="230"/>
        <v>-21.76000485827-2664.76488422804i</v>
      </c>
      <c r="D834" s="57" t="str">
        <f t="shared" si="231"/>
        <v>3.47812499736874-795.314719798187i</v>
      </c>
      <c r="E834" s="57" t="str">
        <f t="shared" si="232"/>
        <v>162.468250914654-0.0843152647355679i</v>
      </c>
      <c r="F834" s="57" t="str">
        <f t="shared" si="233"/>
        <v>2.90990990948592-7463.53817451016i</v>
      </c>
      <c r="G834" s="57" t="str">
        <f t="shared" si="234"/>
        <v>0.999999999854298-0.0000120706946751639i</v>
      </c>
      <c r="H834" s="57" t="str">
        <f t="shared" si="235"/>
        <v>72.7286585824132+0.821576101651199i</v>
      </c>
      <c r="I834" s="57" t="str">
        <f t="shared" si="236"/>
        <v>17.8952734180267-1531.29168361796i</v>
      </c>
      <c r="K834" s="57" t="str">
        <f t="shared" si="237"/>
        <v>0.164975803351784-0.00198309150913374i</v>
      </c>
      <c r="L834" s="57" t="str">
        <f t="shared" si="238"/>
        <v>0.00025-52.8799617109655i</v>
      </c>
      <c r="M834" s="57" t="str">
        <f t="shared" si="239"/>
        <v>0.0045-18.5388024273408i</v>
      </c>
      <c r="N834" s="57">
        <f t="shared" si="240"/>
        <v>89.532143065409684</v>
      </c>
      <c r="O834" s="57">
        <f t="shared" si="241"/>
        <v>68.513467514359178</v>
      </c>
      <c r="P834" s="374">
        <f t="shared" si="242"/>
        <v>68.513467514359178</v>
      </c>
      <c r="Q834" s="374">
        <f t="shared" si="243"/>
        <v>-90.467856934590316</v>
      </c>
      <c r="R834" s="12">
        <f t="shared" si="244"/>
        <v>89.532143065409684</v>
      </c>
      <c r="S834" s="57">
        <f t="shared" si="245"/>
        <v>2.0011570045679869E-2</v>
      </c>
      <c r="T834" s="12">
        <f t="shared" si="228"/>
        <v>68.513467514359178</v>
      </c>
    </row>
    <row r="835" spans="1:20">
      <c r="A835" s="57">
        <f t="shared" si="229"/>
        <v>126.21420121557237</v>
      </c>
      <c r="B835" s="12">
        <f t="shared" si="246"/>
        <v>20.08761401185345</v>
      </c>
      <c r="C835" s="57" t="str">
        <f t="shared" si="230"/>
        <v>-21.7599771874911-2654.67497174122i</v>
      </c>
      <c r="D835" s="57" t="str">
        <f t="shared" si="231"/>
        <v>3.47812499734871-792.303965457887i</v>
      </c>
      <c r="E835" s="57" t="str">
        <f t="shared" si="232"/>
        <v>162.468241123856-0.084635528830511i</v>
      </c>
      <c r="F835" s="57" t="str">
        <f t="shared" si="233"/>
        <v>2.90990990948271-7435.28409521582i</v>
      </c>
      <c r="G835" s="57" t="str">
        <f t="shared" si="234"/>
        <v>0.999999999853189-0.0000121165633149161i</v>
      </c>
      <c r="H835" s="57" t="str">
        <f t="shared" si="235"/>
        <v>72.7286691350596+0.824698136648332i</v>
      </c>
      <c r="I835" s="57" t="str">
        <f t="shared" si="236"/>
        <v>17.8952744661665-1525.49497360417i</v>
      </c>
      <c r="K835" s="57" t="str">
        <f t="shared" si="237"/>
        <v>0.164975619135496-0.00199062500045107i</v>
      </c>
      <c r="L835" s="57" t="str">
        <f t="shared" si="238"/>
        <v>0.00025-52.6797785524662i</v>
      </c>
      <c r="M835" s="57" t="str">
        <f t="shared" si="239"/>
        <v>0.0045-18.4686216650138i</v>
      </c>
      <c r="N835" s="57">
        <f t="shared" si="240"/>
        <v>89.530365507242124</v>
      </c>
      <c r="O835" s="57">
        <f t="shared" si="241"/>
        <v>68.480518891932036</v>
      </c>
      <c r="P835" s="374">
        <f t="shared" si="242"/>
        <v>68.480518891932036</v>
      </c>
      <c r="Q835" s="374">
        <f t="shared" si="243"/>
        <v>-90.469634492757876</v>
      </c>
      <c r="R835" s="12">
        <f t="shared" si="244"/>
        <v>89.530365507242124</v>
      </c>
      <c r="S835" s="57">
        <f t="shared" si="245"/>
        <v>2.0087614011853449E-2</v>
      </c>
      <c r="T835" s="12">
        <f t="shared" si="228"/>
        <v>68.480518891932036</v>
      </c>
    </row>
    <row r="836" spans="1:20">
      <c r="A836" s="57">
        <f t="shared" si="229"/>
        <v>126.69381518019156</v>
      </c>
      <c r="B836" s="12">
        <f t="shared" si="246"/>
        <v>20.163946945098495</v>
      </c>
      <c r="C836" s="57" t="str">
        <f t="shared" si="230"/>
        <v>-21.7599493060847-2644.62324765055i</v>
      </c>
      <c r="D836" s="57" t="str">
        <f t="shared" si="231"/>
        <v>3.47812499732851-789.304608676119i</v>
      </c>
      <c r="E836" s="57" t="str">
        <f t="shared" si="232"/>
        <v>162.468231258534-0.0849570083969564i</v>
      </c>
      <c r="F836" s="57" t="str">
        <f t="shared" si="233"/>
        <v>2.90990990947943-7407.13697497932i</v>
      </c>
      <c r="G836" s="57" t="str">
        <f t="shared" si="234"/>
        <v>0.999999999852071-0.0000121626062554992i</v>
      </c>
      <c r="H836" s="57" t="str">
        <f t="shared" si="235"/>
        <v>72.7286797680603+0.827832035902674i</v>
      </c>
      <c r="I836" s="57" t="str">
        <f t="shared" si="236"/>
        <v>17.8952755222868-1519.72020834773i</v>
      </c>
      <c r="K836" s="57" t="str">
        <f t="shared" si="237"/>
        <v>0.164975433516927-0.00199818709321955i</v>
      </c>
      <c r="L836" s="57" t="str">
        <f t="shared" si="238"/>
        <v>0.00025-52.4803532102672i</v>
      </c>
      <c r="M836" s="57" t="str">
        <f t="shared" si="239"/>
        <v>0.0045-18.3987065800098i</v>
      </c>
      <c r="N836" s="57">
        <f t="shared" si="240"/>
        <v>89.52858119776532</v>
      </c>
      <c r="O836" s="57">
        <f t="shared" si="241"/>
        <v>68.447570232996668</v>
      </c>
      <c r="P836" s="374">
        <f t="shared" si="242"/>
        <v>68.447570232996668</v>
      </c>
      <c r="Q836" s="374">
        <f t="shared" si="243"/>
        <v>-90.47141880223468</v>
      </c>
      <c r="R836" s="12">
        <f t="shared" si="244"/>
        <v>89.52858119776532</v>
      </c>
      <c r="S836" s="57">
        <f t="shared" si="245"/>
        <v>2.0163946945098495E-2</v>
      </c>
      <c r="T836" s="12">
        <f t="shared" si="228"/>
        <v>68.447570232996668</v>
      </c>
    </row>
    <row r="837" spans="1:20">
      <c r="A837" s="57">
        <f t="shared" si="229"/>
        <v>127.1752516778763</v>
      </c>
      <c r="B837" s="12">
        <f t="shared" si="246"/>
        <v>20.24056994348987</v>
      </c>
      <c r="C837" s="57" t="str">
        <f t="shared" si="230"/>
        <v>-21.7599212124487-2634.60956735865i</v>
      </c>
      <c r="D837" s="57" t="str">
        <f t="shared" si="231"/>
        <v>3.47812499730818-786.316606306144i</v>
      </c>
      <c r="E837" s="57" t="str">
        <f t="shared" si="232"/>
        <v>162.468221318118-0.0852797080361618i</v>
      </c>
      <c r="F837" s="57" t="str">
        <f t="shared" si="233"/>
        <v>2.90990990947618-7379.09640889505i</v>
      </c>
      <c r="G837" s="57" t="str">
        <f t="shared" si="234"/>
        <v>0.999999999850945-0.0000122088241592563i</v>
      </c>
      <c r="H837" s="57" t="str">
        <f t="shared" si="235"/>
        <v>72.7286904820277+0.830977844504429i</v>
      </c>
      <c r="I837" s="57" t="str">
        <f t="shared" si="236"/>
        <v>17.8952765864495-1513.96730477677i</v>
      </c>
      <c r="K837" s="57" t="str">
        <f t="shared" si="237"/>
        <v>0.164975246485405-0.00200577789582941i</v>
      </c>
      <c r="L837" s="57" t="str">
        <f t="shared" si="238"/>
        <v>0.00025-52.281682815568i</v>
      </c>
      <c r="M837" s="57" t="str">
        <f t="shared" si="239"/>
        <v>0.0045-18.3290561665768i</v>
      </c>
      <c r="N837" s="57">
        <f t="shared" si="240"/>
        <v>89.526790111363283</v>
      </c>
      <c r="O837" s="57">
        <f t="shared" si="241"/>
        <v>68.414621537275167</v>
      </c>
      <c r="P837" s="374">
        <f t="shared" si="242"/>
        <v>68.414621537275167</v>
      </c>
      <c r="Q837" s="374">
        <f t="shared" si="243"/>
        <v>-90.473209888636717</v>
      </c>
      <c r="R837" s="12">
        <f t="shared" si="244"/>
        <v>89.526790111363283</v>
      </c>
      <c r="S837" s="57">
        <f t="shared" si="245"/>
        <v>2.0240569943489869E-2</v>
      </c>
      <c r="T837" s="12">
        <f t="shared" si="228"/>
        <v>68.414621537275167</v>
      </c>
    </row>
    <row r="838" spans="1:20">
      <c r="A838" s="57">
        <f t="shared" si="229"/>
        <v>127.65851763425223</v>
      </c>
      <c r="B838" s="12">
        <f t="shared" si="246"/>
        <v>20.317484109275131</v>
      </c>
      <c r="C838" s="57" t="str">
        <f t="shared" si="230"/>
        <v>-21.7598929049687-2624.63378681547i</v>
      </c>
      <c r="D838" s="57" t="str">
        <f t="shared" si="231"/>
        <v>3.47812499728769-783.339915364531i</v>
      </c>
      <c r="E838" s="57" t="str">
        <f t="shared" si="232"/>
        <v>162.468211302041-0.0856036323667216i</v>
      </c>
      <c r="F838" s="57" t="str">
        <f t="shared" si="233"/>
        <v>2.90990990947288-7351.16199358992i</v>
      </c>
      <c r="G838" s="57" t="str">
        <f t="shared" si="234"/>
        <v>0.99999999984981-0.0000122552176910476i</v>
      </c>
      <c r="H838" s="57" t="str">
        <f t="shared" si="235"/>
        <v>72.7287012775782+0.834135607715176i</v>
      </c>
      <c r="I838" s="57" t="str">
        <f t="shared" si="236"/>
        <v>17.8952776587153-1508.23618013378i</v>
      </c>
      <c r="K838" s="57" t="str">
        <f t="shared" si="237"/>
        <v>0.164975058030178-0.00201339751707934i</v>
      </c>
      <c r="L838" s="57" t="str">
        <f t="shared" si="238"/>
        <v>0.00025-52.0837645104285i</v>
      </c>
      <c r="M838" s="57" t="str">
        <f t="shared" si="239"/>
        <v>0.0045-18.2596694227702i</v>
      </c>
      <c r="N838" s="57">
        <f t="shared" si="240"/>
        <v>89.524992222323178</v>
      </c>
      <c r="O838" s="57">
        <f t="shared" si="241"/>
        <v>68.381672804487636</v>
      </c>
      <c r="P838" s="374">
        <f t="shared" si="242"/>
        <v>68.381672804487636</v>
      </c>
      <c r="Q838" s="374">
        <f t="shared" si="243"/>
        <v>-90.475007777676822</v>
      </c>
      <c r="R838" s="12">
        <f t="shared" si="244"/>
        <v>89.524992222323178</v>
      </c>
      <c r="S838" s="57">
        <f t="shared" si="245"/>
        <v>2.0317484109275131E-2</v>
      </c>
      <c r="T838" s="12">
        <f t="shared" si="228"/>
        <v>68.381672804487636</v>
      </c>
    </row>
    <row r="839" spans="1:20">
      <c r="A839" s="57">
        <f t="shared" si="229"/>
        <v>128.14362000126238</v>
      </c>
      <c r="B839" s="12">
        <f t="shared" si="246"/>
        <v>20.394690548890377</v>
      </c>
      <c r="C839" s="57" t="str">
        <f t="shared" si="230"/>
        <v>-21.7598643820162-2614.6957625161i</v>
      </c>
      <c r="D839" s="57" t="str">
        <f t="shared" si="231"/>
        <v>3.47812499726703-780.374493030589i</v>
      </c>
      <c r="E839" s="57" t="str">
        <f t="shared" si="232"/>
        <v>162.468201209724-0.0859287860244832i</v>
      </c>
      <c r="F839" s="57" t="str">
        <f t="shared" si="233"/>
        <v>2.90990990946955-7323.33332721805i</v>
      </c>
      <c r="G839" s="57" t="str">
        <f t="shared" si="234"/>
        <v>0.999999999848666-0.0000123017875182595i</v>
      </c>
      <c r="H839" s="57" t="str">
        <f t="shared" si="235"/>
        <v>72.7287121553325+0.837305370968547i</v>
      </c>
      <c r="I839" s="57" t="str">
        <f t="shared" si="236"/>
        <v>17.8952787391456-1502.52675197464i</v>
      </c>
      <c r="K839" s="57" t="str">
        <f t="shared" si="237"/>
        <v>0.164974868140413-0.00202104606617803i</v>
      </c>
      <c r="L839" s="57" t="str">
        <f t="shared" si="238"/>
        <v>0.00025-51.8865954477269i</v>
      </c>
      <c r="M839" s="57" t="str">
        <f t="shared" si="239"/>
        <v>0.0045-18.1905453504386i</v>
      </c>
      <c r="N839" s="57">
        <f t="shared" si="240"/>
        <v>89.523187504834951</v>
      </c>
      <c r="O839" s="57">
        <f t="shared" si="241"/>
        <v>68.348724034351889</v>
      </c>
      <c r="P839" s="374">
        <f t="shared" si="242"/>
        <v>68.348724034351889</v>
      </c>
      <c r="Q839" s="374">
        <f t="shared" si="243"/>
        <v>-90.476812495165049</v>
      </c>
      <c r="R839" s="12">
        <f t="shared" si="244"/>
        <v>89.523187504834951</v>
      </c>
      <c r="S839" s="57">
        <f t="shared" si="245"/>
        <v>2.0394690548890378E-2</v>
      </c>
      <c r="T839" s="12">
        <f t="shared" si="228"/>
        <v>68.348724034351889</v>
      </c>
    </row>
    <row r="840" spans="1:20">
      <c r="A840" s="57">
        <f t="shared" si="229"/>
        <v>128.63056575726719</v>
      </c>
      <c r="B840" s="12">
        <f t="shared" si="246"/>
        <v>20.472190372976161</v>
      </c>
      <c r="C840" s="57" t="str">
        <f t="shared" si="230"/>
        <v>-21.759835641953-2604.79535149877i</v>
      </c>
      <c r="D840" s="57" t="str">
        <f t="shared" si="231"/>
        <v>3.47812499724622-777.420296645717i</v>
      </c>
      <c r="E840" s="57" t="str">
        <f t="shared" si="232"/>
        <v>162.468191040588-0.0862551736628068i</v>
      </c>
      <c r="F840" s="57" t="str">
        <f t="shared" si="233"/>
        <v>2.9099099094662-7295.61000945468i</v>
      </c>
      <c r="G840" s="57" t="str">
        <f t="shared" si="234"/>
        <v>0.999999999847514-0.0000123485343108147i</v>
      </c>
      <c r="H840" s="57" t="str">
        <f t="shared" si="235"/>
        <v>72.7287231159173+0.840487179870941i</v>
      </c>
      <c r="I840" s="57" t="str">
        <f t="shared" si="236"/>
        <v>17.8952798278031-1496.83893816729i</v>
      </c>
      <c r="K840" s="57" t="str">
        <f t="shared" si="237"/>
        <v>0.164974676805192-0.00202872365274577i</v>
      </c>
      <c r="L840" s="57" t="str">
        <f t="shared" si="238"/>
        <v>0.00025-51.6901727911208i</v>
      </c>
      <c r="M840" s="57" t="str">
        <f t="shared" si="239"/>
        <v>0.0045-18.1216829552088i</v>
      </c>
      <c r="N840" s="57">
        <f t="shared" si="240"/>
        <v>89.521375932990821</v>
      </c>
      <c r="O840" s="57">
        <f t="shared" si="241"/>
        <v>68.315775226583582</v>
      </c>
      <c r="P840" s="374">
        <f t="shared" si="242"/>
        <v>68.315775226583582</v>
      </c>
      <c r="Q840" s="374">
        <f t="shared" si="243"/>
        <v>-90.478624067009179</v>
      </c>
      <c r="R840" s="12">
        <f t="shared" si="244"/>
        <v>89.521375932990821</v>
      </c>
      <c r="S840" s="57">
        <f t="shared" si="245"/>
        <v>2.0472190372976162E-2</v>
      </c>
      <c r="T840" s="12">
        <f t="shared" si="228"/>
        <v>68.315775226583582</v>
      </c>
    </row>
    <row r="841" spans="1:20">
      <c r="A841" s="57">
        <f t="shared" si="229"/>
        <v>129.11936190714482</v>
      </c>
      <c r="B841" s="12">
        <f t="shared" si="246"/>
        <v>20.549984696393473</v>
      </c>
      <c r="C841" s="57" t="str">
        <f t="shared" si="230"/>
        <v>-21.7598066831257-2594.9324113428i</v>
      </c>
      <c r="D841" s="57" t="str">
        <f t="shared" si="231"/>
        <v>3.47812499722524-774.477283712811i</v>
      </c>
      <c r="E841" s="57" t="str">
        <f t="shared" si="232"/>
        <v>162.468180794047-0.0865827999524301i</v>
      </c>
      <c r="F841" s="57" t="str">
        <f t="shared" si="233"/>
        <v>2.90990990946281-7267.99164149061i</v>
      </c>
      <c r="G841" s="57" t="str">
        <f t="shared" si="234"/>
        <v>0.999999999846353-0.0000123954587411814i</v>
      </c>
      <c r="H841" s="57" t="str">
        <f t="shared" si="235"/>
        <v>72.7287341599631+0.843681080202082i</v>
      </c>
      <c r="I841" s="57" t="str">
        <f t="shared" si="236"/>
        <v>17.8952809247501-1491.17265689064i</v>
      </c>
      <c r="K841" s="57" t="str">
        <f t="shared" si="237"/>
        <v>0.164974484013516-0.00203643038681585i</v>
      </c>
      <c r="L841" s="57" t="str">
        <f t="shared" si="238"/>
        <v>0.00025-51.4944937150037i</v>
      </c>
      <c r="M841" s="57" t="str">
        <f t="shared" si="239"/>
        <v>0.0045-18.0530812464722i</v>
      </c>
      <c r="N841" s="57">
        <f t="shared" si="240"/>
        <v>89.519557480785139</v>
      </c>
      <c r="O841" s="57">
        <f t="shared" si="241"/>
        <v>68.282826380896267</v>
      </c>
      <c r="P841" s="374">
        <f t="shared" si="242"/>
        <v>68.282826380896267</v>
      </c>
      <c r="Q841" s="374">
        <f t="shared" si="243"/>
        <v>-90.480442519214861</v>
      </c>
      <c r="R841" s="12">
        <f t="shared" si="244"/>
        <v>89.519557480785139</v>
      </c>
      <c r="S841" s="57">
        <f t="shared" si="245"/>
        <v>2.0549984696393474E-2</v>
      </c>
      <c r="T841" s="12">
        <f t="shared" si="228"/>
        <v>68.282826380896267</v>
      </c>
    </row>
    <row r="842" spans="1:20">
      <c r="A842" s="57">
        <f t="shared" si="229"/>
        <v>129.61001548239199</v>
      </c>
      <c r="B842" s="12">
        <f t="shared" si="246"/>
        <v>20.62807463823977</v>
      </c>
      <c r="C842" s="57" t="str">
        <f t="shared" si="230"/>
        <v>-21.7597775038708-2585.1068001666i</v>
      </c>
      <c r="D842" s="57" t="str">
        <f t="shared" si="231"/>
        <v>3.47812499720412-771.545411895644i</v>
      </c>
      <c r="E842" s="57" t="str">
        <f t="shared" si="232"/>
        <v>162.468170469515-0.086911669581702i</v>
      </c>
      <c r="F842" s="57" t="str">
        <f t="shared" si="233"/>
        <v>2.90990990945941-7240.47782602637i</v>
      </c>
      <c r="G842" s="57" t="str">
        <f t="shared" si="234"/>
        <v>0.999999999845183-0.0000124425614843833i</v>
      </c>
      <c r="H842" s="57" t="str">
        <f t="shared" si="235"/>
        <v>72.7287452881054+0.846887117915764i</v>
      </c>
      <c r="I842" s="57" t="str">
        <f t="shared" si="236"/>
        <v>17.89528203005-1485.52782663332i</v>
      </c>
      <c r="K842" s="57" t="str">
        <f t="shared" si="237"/>
        <v>0.164974289754302-0.0020441663788362i</v>
      </c>
      <c r="L842" s="57" t="str">
        <f t="shared" si="238"/>
        <v>0.00025-51.2995554044667i</v>
      </c>
      <c r="M842" s="57" t="str">
        <f t="shared" si="239"/>
        <v>0.0045-17.9847392373702i</v>
      </c>
      <c r="N842" s="57">
        <f t="shared" si="240"/>
        <v>89.517732122113813</v>
      </c>
      <c r="O842" s="57">
        <f t="shared" si="241"/>
        <v>68.249877497001449</v>
      </c>
      <c r="P842" s="374">
        <f t="shared" si="242"/>
        <v>68.249877497001449</v>
      </c>
      <c r="Q842" s="374">
        <f t="shared" si="243"/>
        <v>-90.482267877886187</v>
      </c>
      <c r="R842" s="12">
        <f t="shared" si="244"/>
        <v>89.517732122113813</v>
      </c>
      <c r="S842" s="57">
        <f t="shared" si="245"/>
        <v>2.062807463823977E-2</v>
      </c>
      <c r="T842" s="12">
        <f t="shared" si="228"/>
        <v>68.249877497001449</v>
      </c>
    </row>
    <row r="843" spans="1:20">
      <c r="A843" s="57">
        <f t="shared" si="229"/>
        <v>130.10253354122509</v>
      </c>
      <c r="B843" s="12">
        <f t="shared" si="246"/>
        <v>20.706461321865081</v>
      </c>
      <c r="C843" s="57" t="str">
        <f t="shared" si="230"/>
        <v>-21.7597481025105-2575.3183766255i</v>
      </c>
      <c r="D843" s="57" t="str">
        <f t="shared" si="231"/>
        <v>3.47812499718284-768.624639018254i</v>
      </c>
      <c r="E843" s="57" t="str">
        <f t="shared" si="232"/>
        <v>162.468160066396-0.0872417872565464i</v>
      </c>
      <c r="F843" s="57" t="str">
        <f t="shared" si="233"/>
        <v>2.90990990945598-7213.06816726645i</v>
      </c>
      <c r="G843" s="57" t="str">
        <f t="shared" si="234"/>
        <v>0.999999999844004-0.0000124898432180092i</v>
      </c>
      <c r="H843" s="57" t="str">
        <f t="shared" si="235"/>
        <v>72.7287565009844+0.850105339140452i</v>
      </c>
      <c r="I843" s="57" t="str">
        <f t="shared" si="236"/>
        <v>17.8952831437662-1479.90436619255i</v>
      </c>
      <c r="K843" s="57" t="str">
        <f t="shared" si="237"/>
        <v>0.164974094016383-0.00205193173967085i</v>
      </c>
      <c r="L843" s="57" t="str">
        <f t="shared" si="238"/>
        <v>0.00025-51.1053550552567i</v>
      </c>
      <c r="M843" s="57" t="str">
        <f t="shared" si="239"/>
        <v>0.0045-17.91665594478i</v>
      </c>
      <c r="N843" s="57">
        <f t="shared" si="240"/>
        <v>89.515899830774089</v>
      </c>
      <c r="O843" s="57">
        <f t="shared" si="241"/>
        <v>68.216928574608289</v>
      </c>
      <c r="P843" s="374">
        <f t="shared" si="242"/>
        <v>68.216928574608289</v>
      </c>
      <c r="Q843" s="374">
        <f t="shared" si="243"/>
        <v>-90.484100169225911</v>
      </c>
      <c r="R843" s="12">
        <f t="shared" si="244"/>
        <v>89.515899830774089</v>
      </c>
      <c r="S843" s="57">
        <f t="shared" si="245"/>
        <v>2.0706461321865082E-2</v>
      </c>
      <c r="T843" s="12">
        <f t="shared" si="228"/>
        <v>68.216928574608289</v>
      </c>
    </row>
    <row r="844" spans="1:20">
      <c r="A844" s="57">
        <f t="shared" si="229"/>
        <v>130.59692316868174</v>
      </c>
      <c r="B844" s="12">
        <f t="shared" si="246"/>
        <v>20.785145874888169</v>
      </c>
      <c r="C844" s="57" t="str">
        <f t="shared" si="230"/>
        <v>-21.7597184773549-2565.5669999098i</v>
      </c>
      <c r="D844" s="57" t="str">
        <f t="shared" si="231"/>
        <v>3.47812499716137-765.71492306434i</v>
      </c>
      <c r="E844" s="57" t="str">
        <f t="shared" si="232"/>
        <v>162.468149584093-0.0875731577005643i</v>
      </c>
      <c r="F844" s="57" t="str">
        <f t="shared" si="233"/>
        <v>2.90990990945251-7185.7622709137i</v>
      </c>
      <c r="G844" s="57" t="str">
        <f t="shared" si="234"/>
        <v>0.999999999842816-0.0000125373046222227i</v>
      </c>
      <c r="H844" s="57" t="str">
        <f t="shared" si="235"/>
        <v>72.7287677992453+0.853335790179976i</v>
      </c>
      <c r="I844" s="57" t="str">
        <f t="shared" si="236"/>
        <v>17.8952842659626-1474.30219467297i</v>
      </c>
      <c r="K844" s="57" t="str">
        <f t="shared" si="237"/>
        <v>0.164973896788507-0.0020597265806015i</v>
      </c>
      <c r="L844" s="57" t="str">
        <f t="shared" si="238"/>
        <v>0.00025-50.9118898737367i</v>
      </c>
      <c r="M844" s="57" t="str">
        <f t="shared" si="239"/>
        <v>0.0045-17.8488303893007i</v>
      </c>
      <c r="N844" s="57">
        <f t="shared" si="240"/>
        <v>89.51406058046409</v>
      </c>
      <c r="O844" s="57">
        <f t="shared" si="241"/>
        <v>68.183979613423716</v>
      </c>
      <c r="P844" s="374">
        <f t="shared" si="242"/>
        <v>68.183979613423716</v>
      </c>
      <c r="Q844" s="374">
        <f t="shared" si="243"/>
        <v>-90.48593941953591</v>
      </c>
      <c r="R844" s="12">
        <f t="shared" si="244"/>
        <v>89.51406058046409</v>
      </c>
      <c r="S844" s="57">
        <f t="shared" si="245"/>
        <v>2.078514587488817E-2</v>
      </c>
      <c r="T844" s="12">
        <f t="shared" si="228"/>
        <v>68.183979613423716</v>
      </c>
    </row>
    <row r="845" spans="1:20">
      <c r="A845" s="57">
        <f t="shared" si="229"/>
        <v>131.09319147672272</v>
      </c>
      <c r="B845" s="12">
        <f t="shared" si="246"/>
        <v>20.864129429212745</v>
      </c>
      <c r="C845" s="57" t="str">
        <f t="shared" si="230"/>
        <v>-21.7596886267011-2555.85252974272i</v>
      </c>
      <c r="D845" s="57" t="str">
        <f t="shared" si="231"/>
        <v>3.47812499713976-762.816222176664i</v>
      </c>
      <c r="E845" s="57" t="str">
        <f t="shared" si="232"/>
        <v>162.468139022003-0.0879057856550658i</v>
      </c>
      <c r="F845" s="57" t="str">
        <f t="shared" si="233"/>
        <v>2.90990990944903-7158.55974416367i</v>
      </c>
      <c r="G845" s="57" t="str">
        <f t="shared" si="234"/>
        <v>0.999999999841619-0.0000125849463797722i</v>
      </c>
      <c r="H845" s="57" t="str">
        <f t="shared" si="235"/>
        <v>72.7287791835391+0.856578517514237i</v>
      </c>
      <c r="I845" s="57" t="str">
        <f t="shared" si="236"/>
        <v>17.8952853967044-1468.72123148547i</v>
      </c>
      <c r="K845" s="57" t="str">
        <f t="shared" si="237"/>
        <v>0.164973698059334-0.00206755101332908i</v>
      </c>
      <c r="L845" s="57" t="str">
        <f t="shared" si="238"/>
        <v>0.00025-50.7191570768446i</v>
      </c>
      <c r="M845" s="57" t="str">
        <f t="shared" si="239"/>
        <v>0.0045-17.7812615952388i</v>
      </c>
      <c r="N845" s="57">
        <f t="shared" si="240"/>
        <v>89.512214344782464</v>
      </c>
      <c r="O845" s="57">
        <f t="shared" si="241"/>
        <v>68.151030613152386</v>
      </c>
      <c r="P845" s="374">
        <f t="shared" si="242"/>
        <v>68.151030613152386</v>
      </c>
      <c r="Q845" s="374">
        <f t="shared" si="243"/>
        <v>-90.487785655217536</v>
      </c>
      <c r="R845" s="12">
        <f t="shared" si="244"/>
        <v>89.512214344782464</v>
      </c>
      <c r="S845" s="57">
        <f t="shared" si="245"/>
        <v>2.0864129429212744E-2</v>
      </c>
      <c r="T845" s="12">
        <f t="shared" si="228"/>
        <v>68.151030613152386</v>
      </c>
    </row>
    <row r="846" spans="1:20">
      <c r="A846" s="57">
        <f t="shared" si="229"/>
        <v>131.59134560433426</v>
      </c>
      <c r="B846" s="12">
        <f t="shared" si="246"/>
        <v>20.943413121043754</v>
      </c>
      <c r="C846" s="57" t="str">
        <f t="shared" si="230"/>
        <v>-21.7596585488338-2546.17482637847i</v>
      </c>
      <c r="D846" s="57" t="str">
        <f t="shared" si="231"/>
        <v>3.47812499711799-759.928494656444i</v>
      </c>
      <c r="E846" s="57" t="str">
        <f t="shared" si="232"/>
        <v>162.46812837952-0.0882396758792087i</v>
      </c>
      <c r="F846" s="57" t="str">
        <f t="shared" si="233"/>
        <v>2.90990990944553-7131.4601956989i</v>
      </c>
      <c r="G846" s="57" t="str">
        <f t="shared" si="234"/>
        <v>0.999999999840413-0.0000126327691760001i</v>
      </c>
      <c r="H846" s="57" t="str">
        <f t="shared" si="235"/>
        <v>72.7287906545199+0.859833567799772i</v>
      </c>
      <c r="I846" s="57" t="str">
        <f t="shared" si="236"/>
        <v>17.8952865360563-1463.16139634601i</v>
      </c>
      <c r="K846" s="57" t="str">
        <f t="shared" si="237"/>
        <v>0.164973497817442-0.00207540514997526i</v>
      </c>
      <c r="L846" s="57" t="str">
        <f t="shared" si="238"/>
        <v>0.00025-50.5271538920547i</v>
      </c>
      <c r="M846" s="57" t="str">
        <f t="shared" si="239"/>
        <v>0.0045-17.7139485905945i</v>
      </c>
      <c r="N846" s="57">
        <f t="shared" si="240"/>
        <v>89.510361097228056</v>
      </c>
      <c r="O846" s="57">
        <f t="shared" si="241"/>
        <v>68.118081573497008</v>
      </c>
      <c r="P846" s="374">
        <f t="shared" si="242"/>
        <v>68.118081573497008</v>
      </c>
      <c r="Q846" s="374">
        <f t="shared" si="243"/>
        <v>-90.489638902771944</v>
      </c>
      <c r="R846" s="12">
        <f t="shared" si="244"/>
        <v>89.510361097228056</v>
      </c>
      <c r="S846" s="57">
        <f t="shared" si="245"/>
        <v>2.0943413121043756E-2</v>
      </c>
      <c r="T846" s="12">
        <f t="shared" si="228"/>
        <v>68.118081573497008</v>
      </c>
    </row>
    <row r="847" spans="1:20">
      <c r="A847" s="57">
        <f t="shared" si="229"/>
        <v>132.09139271763075</v>
      </c>
      <c r="B847" s="12">
        <f t="shared" si="246"/>
        <v>21.02299809090372</v>
      </c>
      <c r="C847" s="57" t="str">
        <f t="shared" si="230"/>
        <v>-21.7596282420234-2536.53375060006i</v>
      </c>
      <c r="D847" s="57" t="str">
        <f t="shared" si="231"/>
        <v>3.47812499709604-757.05169896274i</v>
      </c>
      <c r="E847" s="57" t="str">
        <f t="shared" si="232"/>
        <v>162.468117656032-0.0885748331499628i</v>
      </c>
      <c r="F847" s="57" t="str">
        <f t="shared" si="233"/>
        <v>2.90990990944198-7104.46323568318i</v>
      </c>
      <c r="G847" s="57" t="str">
        <f t="shared" si="234"/>
        <v>0.999999999839198-0.0000126807736988535i</v>
      </c>
      <c r="H847" s="57" t="str">
        <f t="shared" si="235"/>
        <v>72.7288022128485+0.863100987870527i</v>
      </c>
      <c r="I847" s="57" t="str">
        <f t="shared" si="236"/>
        <v>17.8952876840837-1457.62260927449i</v>
      </c>
      <c r="K847" s="57" t="str">
        <f t="shared" si="237"/>
        <v>0.164973296051319-0.00208328910308404i</v>
      </c>
      <c r="L847" s="57" t="str">
        <f t="shared" si="238"/>
        <v>0.00025-50.3358775573368i</v>
      </c>
      <c r="M847" s="57" t="str">
        <f t="shared" si="239"/>
        <v>0.0045-17.6468904070477i</v>
      </c>
      <c r="N847" s="57">
        <f t="shared" si="240"/>
        <v>89.508500811199468</v>
      </c>
      <c r="O847" s="57">
        <f t="shared" si="241"/>
        <v>68.085132494157634</v>
      </c>
      <c r="P847" s="374">
        <f t="shared" si="242"/>
        <v>68.085132494157634</v>
      </c>
      <c r="Q847" s="374">
        <f t="shared" si="243"/>
        <v>-90.491499188800532</v>
      </c>
      <c r="R847" s="12">
        <f t="shared" si="244"/>
        <v>89.508500811199468</v>
      </c>
      <c r="S847" s="57">
        <f t="shared" si="245"/>
        <v>2.102299809090372E-2</v>
      </c>
      <c r="T847" s="12">
        <f t="shared" si="228"/>
        <v>68.085132494157634</v>
      </c>
    </row>
    <row r="848" spans="1:20">
      <c r="A848" s="57">
        <f t="shared" si="229"/>
        <v>132.59334000995773</v>
      </c>
      <c r="B848" s="12">
        <f t="shared" si="246"/>
        <v>21.102885483649153</v>
      </c>
      <c r="C848" s="57" t="str">
        <f t="shared" si="230"/>
        <v>-21.7595977045283-2526.92916371747i</v>
      </c>
      <c r="D848" s="57" t="str">
        <f t="shared" si="231"/>
        <v>3.47812499707392-754.185793711889i</v>
      </c>
      <c r="E848" s="57" t="str">
        <f t="shared" si="232"/>
        <v>162.468106850922-0.088911262262242i</v>
      </c>
      <c r="F848" s="57" t="str">
        <f t="shared" si="233"/>
        <v>2.90990990943842-7077.56847575628i</v>
      </c>
      <c r="G848" s="57" t="str">
        <f t="shared" si="234"/>
        <v>0.999999999837974-0.0000127289606388935i</v>
      </c>
      <c r="H848" s="57" t="str">
        <f t="shared" si="235"/>
        <v>72.7288138591896+0.86638082473848i</v>
      </c>
      <c r="I848" s="57" t="str">
        <f t="shared" si="236"/>
        <v>17.8952888408528-1452.1047905936i</v>
      </c>
      <c r="K848" s="57" t="str">
        <f t="shared" si="237"/>
        <v>0.164973092749367-0.00209120298562331i</v>
      </c>
      <c r="L848" s="57" t="str">
        <f t="shared" si="238"/>
        <v>0.00025-50.1453253211168i</v>
      </c>
      <c r="M848" s="57" t="str">
        <f t="shared" si="239"/>
        <v>0.0045-17.5800860799439i</v>
      </c>
      <c r="N848" s="57">
        <f t="shared" si="240"/>
        <v>89.50663345999476</v>
      </c>
      <c r="O848" s="57">
        <f t="shared" si="241"/>
        <v>68.05218337483231</v>
      </c>
      <c r="P848" s="374">
        <f t="shared" si="242"/>
        <v>68.05218337483231</v>
      </c>
      <c r="Q848" s="374">
        <f t="shared" si="243"/>
        <v>-90.49336654000524</v>
      </c>
      <c r="R848" s="12">
        <f t="shared" si="244"/>
        <v>89.50663345999476</v>
      </c>
      <c r="S848" s="57">
        <f t="shared" si="245"/>
        <v>2.1102885483649154E-2</v>
      </c>
      <c r="T848" s="12">
        <f t="shared" si="228"/>
        <v>68.05218337483231</v>
      </c>
    </row>
    <row r="849" spans="1:20">
      <c r="A849" s="57">
        <f t="shared" si="229"/>
        <v>133.09719470199559</v>
      </c>
      <c r="B849" s="12">
        <f t="shared" si="246"/>
        <v>21.183076448487022</v>
      </c>
      <c r="C849" s="57" t="str">
        <f t="shared" si="230"/>
        <v>-21.7595669345931-2517.36092756557i</v>
      </c>
      <c r="D849" s="57" t="str">
        <f t="shared" si="231"/>
        <v>3.47812499705164-751.330737676878i</v>
      </c>
      <c r="E849" s="57" t="str">
        <f t="shared" si="232"/>
        <v>162.46809596357-0.0892489680289681i</v>
      </c>
      <c r="F849" s="57" t="str">
        <f t="shared" si="233"/>
        <v>2.90990990943483-7050.775529028i</v>
      </c>
      <c r="G849" s="57" t="str">
        <f t="shared" si="234"/>
        <v>0.99999999983674-0.0000127773306893056i</v>
      </c>
      <c r="H849" s="57" t="str">
        <f t="shared" si="235"/>
        <v>72.7288255942136+0.869673125594332i</v>
      </c>
      <c r="I849" s="57" t="str">
        <f t="shared" si="236"/>
        <v>17.89529000643-1446.60786092768i</v>
      </c>
      <c r="K849" s="57" t="str">
        <f t="shared" si="237"/>
        <v>0.164972887899899-0.00209914691098639i</v>
      </c>
      <c r="L849" s="57" t="str">
        <f t="shared" si="238"/>
        <v>0.00025-49.9554944422363i</v>
      </c>
      <c r="M849" s="57" t="str">
        <f t="shared" si="239"/>
        <v>0.0045-17.5135346482805i</v>
      </c>
      <c r="N849" s="57">
        <f t="shared" si="240"/>
        <v>89.504759016810965</v>
      </c>
      <c r="O849" s="57">
        <f t="shared" si="241"/>
        <v>68.019234215216713</v>
      </c>
      <c r="P849" s="374">
        <f t="shared" si="242"/>
        <v>68.019234215216713</v>
      </c>
      <c r="Q849" s="374">
        <f t="shared" si="243"/>
        <v>-90.495240983189035</v>
      </c>
      <c r="R849" s="12">
        <f t="shared" si="244"/>
        <v>89.504759016810965</v>
      </c>
      <c r="S849" s="57">
        <f t="shared" si="245"/>
        <v>2.118307644848702E-2</v>
      </c>
      <c r="T849" s="12">
        <f t="shared" si="228"/>
        <v>68.019234215216713</v>
      </c>
    </row>
    <row r="850" spans="1:20">
      <c r="A850" s="57">
        <f t="shared" si="229"/>
        <v>133.60296404186317</v>
      </c>
      <c r="B850" s="12">
        <f t="shared" si="246"/>
        <v>21.263572138991272</v>
      </c>
      <c r="C850" s="57" t="str">
        <f t="shared" si="230"/>
        <v>-21.7595359304494-2507.82890450213i</v>
      </c>
      <c r="D850" s="57" t="str">
        <f t="shared" si="231"/>
        <v>3.4781249970292-748.486489786773i</v>
      </c>
      <c r="E850" s="57" t="str">
        <f t="shared" si="232"/>
        <v>162.468084993349-0.0895879552810874i</v>
      </c>
      <c r="F850" s="57" t="str">
        <f t="shared" si="233"/>
        <v>2.90990990943122-7024.08401007287i</v>
      </c>
      <c r="G850" s="57" t="str">
        <f t="shared" si="234"/>
        <v>0.999999999835497-0.000012825884545909i</v>
      </c>
      <c r="H850" s="57" t="str">
        <f t="shared" si="235"/>
        <v>72.7288374185959+0.872977937808219i</v>
      </c>
      <c r="I850" s="57" t="str">
        <f t="shared" si="236"/>
        <v>17.895291180883-1441.13174120156i</v>
      </c>
      <c r="K850" s="57" t="str">
        <f t="shared" si="237"/>
        <v>0.164972681491139-0.00210712099299368i</v>
      </c>
      <c r="L850" s="57" t="str">
        <f t="shared" si="238"/>
        <v>0.00025-49.7663821899145i</v>
      </c>
      <c r="M850" s="57" t="str">
        <f t="shared" si="239"/>
        <v>0.0045-17.4472351546926i</v>
      </c>
      <c r="N850" s="57">
        <f t="shared" si="240"/>
        <v>89.502877454743867</v>
      </c>
      <c r="O850" s="57">
        <f t="shared" si="241"/>
        <v>67.986285015004114</v>
      </c>
      <c r="P850" s="374">
        <f t="shared" si="242"/>
        <v>67.986285015004114</v>
      </c>
      <c r="Q850" s="374">
        <f t="shared" si="243"/>
        <v>-90.497122545256133</v>
      </c>
      <c r="R850" s="12">
        <f t="shared" si="244"/>
        <v>89.502877454743867</v>
      </c>
      <c r="S850" s="57">
        <f t="shared" si="245"/>
        <v>2.1263572138991271E-2</v>
      </c>
      <c r="T850" s="12">
        <f t="shared" si="228"/>
        <v>67.986285015004114</v>
      </c>
    </row>
    <row r="851" spans="1:20">
      <c r="A851" s="57">
        <f t="shared" si="229"/>
        <v>134.11065530522225</v>
      </c>
      <c r="B851" s="12">
        <f t="shared" si="246"/>
        <v>21.344373713119438</v>
      </c>
      <c r="C851" s="57" t="str">
        <f t="shared" si="230"/>
        <v>-21.759504690315-2498.33295740587i</v>
      </c>
      <c r="D851" s="57" t="str">
        <f t="shared" si="231"/>
        <v>3.47812499700659-745.653009126106i</v>
      </c>
      <c r="E851" s="57" t="str">
        <f t="shared" si="232"/>
        <v>162.468073939629-0.0899282288677202i</v>
      </c>
      <c r="F851" s="57" t="str">
        <f t="shared" si="233"/>
        <v>2.90990990942758-6997.49353492435i</v>
      </c>
      <c r="G851" s="57" t="str">
        <f t="shared" si="234"/>
        <v>0.999999999834244-0.0000128746229071673i</v>
      </c>
      <c r="H851" s="57" t="str">
        <f t="shared" si="235"/>
        <v>72.7288493330166+0.876295308930307i</v>
      </c>
      <c r="I851" s="57" t="str">
        <f t="shared" si="236"/>
        <v>17.8952923642786-1435.67635263939i</v>
      </c>
      <c r="K851" s="57" t="str">
        <f t="shared" si="237"/>
        <v>0.164972473511223-0.00211512534589411i</v>
      </c>
      <c r="L851" s="57" t="str">
        <f t="shared" si="238"/>
        <v>0.00025-49.5779858437085i</v>
      </c>
      <c r="M851" s="57" t="str">
        <f t="shared" si="239"/>
        <v>0.0045-17.38118664544i</v>
      </c>
      <c r="N851" s="57">
        <f t="shared" si="240"/>
        <v>89.500988746787414</v>
      </c>
      <c r="O851" s="57">
        <f t="shared" si="241"/>
        <v>67.953335773885541</v>
      </c>
      <c r="P851" s="374">
        <f t="shared" si="242"/>
        <v>67.953335773885541</v>
      </c>
      <c r="Q851" s="374">
        <f t="shared" si="243"/>
        <v>-90.499011253212586</v>
      </c>
      <c r="R851" s="12">
        <f t="shared" si="244"/>
        <v>89.500988746787414</v>
      </c>
      <c r="S851" s="57">
        <f t="shared" si="245"/>
        <v>2.1344373713119438E-2</v>
      </c>
      <c r="T851" s="12">
        <f t="shared" si="228"/>
        <v>67.953335773885541</v>
      </c>
    </row>
    <row r="852" spans="1:20">
      <c r="A852" s="57">
        <f t="shared" si="229"/>
        <v>134.6202757953821</v>
      </c>
      <c r="B852" s="12">
        <f t="shared" si="246"/>
        <v>21.425482333229294</v>
      </c>
      <c r="C852" s="57" t="str">
        <f t="shared" si="230"/>
        <v>-21.7594732123943-2488.87294967447i</v>
      </c>
      <c r="D852" s="57" t="str">
        <f t="shared" si="231"/>
        <v>3.47812499698379-742.830254934307i</v>
      </c>
      <c r="E852" s="57" t="str">
        <f t="shared" si="232"/>
        <v>162.468062801775-0.0902697936561332i</v>
      </c>
      <c r="F852" s="57" t="str">
        <f t="shared" si="233"/>
        <v>2.90990990942391-6971.00372106954i</v>
      </c>
      <c r="G852" s="57" t="str">
        <f t="shared" si="234"/>
        <v>0.999999999832982-0.0000129235464741982i</v>
      </c>
      <c r="H852" s="57" t="str">
        <f t="shared" si="235"/>
        <v>72.7288613381619+0.879625286691586i</v>
      </c>
      <c r="I852" s="57" t="str">
        <f t="shared" si="236"/>
        <v>17.8952935566854-1430.24161676359i</v>
      </c>
      <c r="K852" s="57" t="str">
        <f t="shared" si="237"/>
        <v>0.164972263948194-0.00212316008436684i</v>
      </c>
      <c r="L852" s="57" t="str">
        <f t="shared" si="238"/>
        <v>0.00025-49.3903026934731i</v>
      </c>
      <c r="M852" s="57" t="str">
        <f t="shared" si="239"/>
        <v>0.0045-17.3153881703925i</v>
      </c>
      <c r="N852" s="57">
        <f t="shared" si="240"/>
        <v>89.499092865833589</v>
      </c>
      <c r="O852" s="57">
        <f t="shared" si="241"/>
        <v>67.920386491549607</v>
      </c>
      <c r="P852" s="374">
        <f t="shared" si="242"/>
        <v>67.920386491549607</v>
      </c>
      <c r="Q852" s="374">
        <f t="shared" si="243"/>
        <v>-90.500907134166411</v>
      </c>
      <c r="R852" s="12">
        <f t="shared" si="244"/>
        <v>89.499092865833589</v>
      </c>
      <c r="S852" s="57">
        <f t="shared" si="245"/>
        <v>2.1425482333229294E-2</v>
      </c>
      <c r="T852" s="12">
        <f t="shared" si="228"/>
        <v>67.920386491549607</v>
      </c>
    </row>
    <row r="853" spans="1:20">
      <c r="A853" s="57">
        <f t="shared" si="229"/>
        <v>135.13183284340454</v>
      </c>
      <c r="B853" s="12">
        <f t="shared" si="246"/>
        <v>21.506899166095565</v>
      </c>
      <c r="C853" s="57" t="str">
        <f t="shared" si="230"/>
        <v>-21.7594414948778-2479.44874522263i</v>
      </c>
      <c r="D853" s="57" t="str">
        <f t="shared" si="231"/>
        <v>3.47812499696081-740.01818660511i</v>
      </c>
      <c r="E853" s="57" t="str">
        <f t="shared" si="232"/>
        <v>162.468051579147-0.0906126545318831i</v>
      </c>
      <c r="F853" s="57" t="str">
        <f t="shared" si="233"/>
        <v>2.9099099094202-6944.61418744358i</v>
      </c>
      <c r="G853" s="57" t="str">
        <f t="shared" si="234"/>
        <v>0.99999999983171-0.0000129726559507836i</v>
      </c>
      <c r="H853" s="57" t="str">
        <f t="shared" si="235"/>
        <v>72.7288734347222+0.882967919004459i</v>
      </c>
      <c r="I853" s="57" t="str">
        <f t="shared" si="236"/>
        <v>17.8952947581716-1424.82745539366i</v>
      </c>
      <c r="K853" s="57" t="str">
        <f t="shared" si="237"/>
        <v>0.164972052790007-0.00213122532352277i</v>
      </c>
      <c r="L853" s="57" t="str">
        <f t="shared" si="238"/>
        <v>0.00025-49.2033300393239i</v>
      </c>
      <c r="M853" s="57" t="str">
        <f t="shared" si="239"/>
        <v>0.0045-17.249838783017i</v>
      </c>
      <c r="N853" s="57">
        <f t="shared" si="240"/>
        <v>89.497189784671775</v>
      </c>
      <c r="O853" s="57">
        <f t="shared" si="241"/>
        <v>67.887437167682648</v>
      </c>
      <c r="P853" s="374">
        <f t="shared" si="242"/>
        <v>67.887437167682648</v>
      </c>
      <c r="Q853" s="374">
        <f t="shared" si="243"/>
        <v>-90.502810215328225</v>
      </c>
      <c r="R853" s="12">
        <f t="shared" si="244"/>
        <v>89.497189784671775</v>
      </c>
      <c r="S853" s="57">
        <f t="shared" si="245"/>
        <v>2.1506899166095564E-2</v>
      </c>
      <c r="T853" s="12">
        <f t="shared" si="228"/>
        <v>67.887437167682648</v>
      </c>
    </row>
    <row r="854" spans="1:20">
      <c r="A854" s="57">
        <f t="shared" si="229"/>
        <v>135.6453338082095</v>
      </c>
      <c r="B854" s="12">
        <f t="shared" si="246"/>
        <v>21.588625382926729</v>
      </c>
      <c r="C854" s="57" t="str">
        <f t="shared" si="230"/>
        <v>-21.7594095359433-2470.06020848007i</v>
      </c>
      <c r="D854" s="57" t="str">
        <f t="shared" si="231"/>
        <v>3.47812499693766-737.216763685971i</v>
      </c>
      <c r="E854" s="57" t="str">
        <f t="shared" si="232"/>
        <v>162.468040271099-0.0909568163988486i</v>
      </c>
      <c r="F854" s="57" t="str">
        <f t="shared" si="233"/>
        <v>2.90990990941646-6918.3245544242i</v>
      </c>
      <c r="G854" s="57" t="str">
        <f t="shared" si="234"/>
        <v>0.999999999830429-0.00001302195204338i</v>
      </c>
      <c r="H854" s="57" t="str">
        <f t="shared" si="235"/>
        <v>72.7288856233937+0.886323253963516i</v>
      </c>
      <c r="I854" s="57" t="str">
        <f t="shared" si="236"/>
        <v>17.8952959688068-1419.43379064507i</v>
      </c>
      <c r="K854" s="57" t="str">
        <f t="shared" si="237"/>
        <v>0.164971840024524-0.00213932117890623i</v>
      </c>
      <c r="L854" s="57" t="str">
        <f t="shared" si="238"/>
        <v>0.00025-49.0170651915957i</v>
      </c>
      <c r="M854" s="57" t="str">
        <f t="shared" si="239"/>
        <v>0.0045-17.1845375403636i</v>
      </c>
      <c r="N854" s="57">
        <f t="shared" si="240"/>
        <v>89.495279475988568</v>
      </c>
      <c r="O854" s="57">
        <f t="shared" si="241"/>
        <v>67.854487801968531</v>
      </c>
      <c r="P854" s="374">
        <f t="shared" si="242"/>
        <v>67.854487801968531</v>
      </c>
      <c r="Q854" s="374">
        <f t="shared" si="243"/>
        <v>-90.504720524011432</v>
      </c>
      <c r="R854" s="12">
        <f t="shared" si="244"/>
        <v>89.495279475988568</v>
      </c>
      <c r="S854" s="57">
        <f t="shared" si="245"/>
        <v>2.1588625382926729E-2</v>
      </c>
      <c r="T854" s="12">
        <f t="shared" si="228"/>
        <v>67.854487801968531</v>
      </c>
    </row>
    <row r="855" spans="1:20">
      <c r="A855" s="57">
        <f t="shared" si="229"/>
        <v>136.16078607668069</v>
      </c>
      <c r="B855" s="12">
        <f t="shared" si="246"/>
        <v>21.670662159381852</v>
      </c>
      <c r="C855" s="57" t="str">
        <f t="shared" si="230"/>
        <v>-21.7593773337535-2460.70720438964i</v>
      </c>
      <c r="D855" s="57" t="str">
        <f t="shared" si="231"/>
        <v>3.47812499691435-734.425945877481i</v>
      </c>
      <c r="E855" s="57" t="str">
        <f t="shared" si="232"/>
        <v>162.468028876983-0.0913022841792696i</v>
      </c>
      <c r="F855" s="57" t="str">
        <f t="shared" si="233"/>
        <v>2.90990990941271-6892.13444382621i</v>
      </c>
      <c r="G855" s="57" t="str">
        <f t="shared" si="234"/>
        <v>0.999999999829138-0.0000130714354611279i</v>
      </c>
      <c r="H855" s="57" t="str">
        <f t="shared" si="235"/>
        <v>72.728897904878+0.889691339846177i</v>
      </c>
      <c r="I855" s="57" t="str">
        <f t="shared" si="236"/>
        <v>17.8952971886605-1414.06054492815i</v>
      </c>
      <c r="K855" s="57" t="str">
        <f t="shared" si="237"/>
        <v>0.164971625639514-0.00214744776649646i</v>
      </c>
      <c r="L855" s="57" t="str">
        <f t="shared" si="238"/>
        <v>0.00025-48.8315054708066i</v>
      </c>
      <c r="M855" s="57" t="str">
        <f t="shared" si="239"/>
        <v>0.0045-17.119483503052i</v>
      </c>
      <c r="N855" s="57">
        <f t="shared" si="240"/>
        <v>89.493361912367263</v>
      </c>
      <c r="O855" s="57">
        <f t="shared" si="241"/>
        <v>67.821538394088861</v>
      </c>
      <c r="P855" s="374">
        <f t="shared" si="242"/>
        <v>67.821538394088861</v>
      </c>
      <c r="Q855" s="374">
        <f t="shared" si="243"/>
        <v>-90.506638087632737</v>
      </c>
      <c r="R855" s="12">
        <f t="shared" si="244"/>
        <v>89.493361912367263</v>
      </c>
      <c r="S855" s="57">
        <f t="shared" si="245"/>
        <v>2.1670662159381852E-2</v>
      </c>
      <c r="T855" s="12">
        <f t="shared" si="228"/>
        <v>67.821538394088861</v>
      </c>
    </row>
    <row r="856" spans="1:20">
      <c r="A856" s="57">
        <f t="shared" si="229"/>
        <v>136.6781970637721</v>
      </c>
      <c r="B856" s="12">
        <f t="shared" si="246"/>
        <v>21.753010675587504</v>
      </c>
      <c r="C856" s="57" t="str">
        <f t="shared" si="230"/>
        <v>-21.759344886457-2451.38959840529i</v>
      </c>
      <c r="D856" s="57" t="str">
        <f t="shared" si="231"/>
        <v>3.47812499689086-731.645693032789i</v>
      </c>
      <c r="E856" s="57" t="str">
        <f t="shared" si="232"/>
        <v>162.468017396141-0.0916490628138706i</v>
      </c>
      <c r="F856" s="57" t="str">
        <f t="shared" si="233"/>
        <v>2.90990990940894-6866.04347889605i</v>
      </c>
      <c r="G856" s="57" t="str">
        <f t="shared" si="234"/>
        <v>0.999999999827837-0.0000131211069158631i</v>
      </c>
      <c r="H856" s="57" t="str">
        <f t="shared" si="235"/>
        <v>72.7289102798815+0.893072225113381i</v>
      </c>
      <c r="I856" s="57" t="str">
        <f t="shared" si="236"/>
        <v>17.8952984178026-1408.70764094695i</v>
      </c>
      <c r="K856" s="57" t="str">
        <f t="shared" si="237"/>
        <v>0.164971409622655-0.00215560520270928i</v>
      </c>
      <c r="L856" s="57" t="str">
        <f t="shared" si="238"/>
        <v>0.00025-48.6466482076177i</v>
      </c>
      <c r="M856" s="57" t="str">
        <f t="shared" si="239"/>
        <v>0.0045-17.0546757352581i</v>
      </c>
      <c r="N856" s="57">
        <f t="shared" si="240"/>
        <v>89.491437066287588</v>
      </c>
      <c r="O856" s="57">
        <f t="shared" si="241"/>
        <v>67.788588943722601</v>
      </c>
      <c r="P856" s="374">
        <f t="shared" si="242"/>
        <v>67.788588943722601</v>
      </c>
      <c r="Q856" s="374">
        <f t="shared" si="243"/>
        <v>-90.508562933712412</v>
      </c>
      <c r="R856" s="12">
        <f t="shared" si="244"/>
        <v>89.491437066287588</v>
      </c>
      <c r="S856" s="57">
        <f t="shared" si="245"/>
        <v>2.1753010675587502E-2</v>
      </c>
      <c r="T856" s="12">
        <f t="shared" si="228"/>
        <v>67.788588943722601</v>
      </c>
    </row>
    <row r="857" spans="1:20">
      <c r="A857" s="57">
        <f t="shared" si="229"/>
        <v>137.19757421261443</v>
      </c>
      <c r="B857" s="12">
        <f t="shared" si="246"/>
        <v>21.835672116154736</v>
      </c>
      <c r="C857" s="57" t="str">
        <f t="shared" si="230"/>
        <v>-21.7593121921902-2442.10725649022i</v>
      </c>
      <c r="D857" s="57" t="str">
        <f t="shared" si="231"/>
        <v>3.4781249968672-728.875965157021i</v>
      </c>
      <c r="E857" s="57" t="str">
        <f t="shared" si="232"/>
        <v>162.468005827917-0.0919971572619188i</v>
      </c>
      <c r="F857" s="57" t="str">
        <f t="shared" si="233"/>
        <v>2.90990990940512-6840.05128430643i</v>
      </c>
      <c r="G857" s="57" t="str">
        <f t="shared" si="234"/>
        <v>0.999999999826526-0.0000131709671221262i</v>
      </c>
      <c r="H857" s="57" t="str">
        <f t="shared" si="235"/>
        <v>72.7289227491167+0.896465958410347i</v>
      </c>
      <c r="I857" s="57" t="str">
        <f t="shared" si="236"/>
        <v>17.8952996563044-1403.37500169815i</v>
      </c>
      <c r="K857" s="57" t="str">
        <f t="shared" si="237"/>
        <v>0.164971191961529-0.00216379360439877i</v>
      </c>
      <c r="L857" s="57" t="str">
        <f t="shared" si="238"/>
        <v>0.00025-48.4624907427951i</v>
      </c>
      <c r="M857" s="57" t="str">
        <f t="shared" si="239"/>
        <v>0.0045-16.9901133047002i</v>
      </c>
      <c r="N857" s="57">
        <f t="shared" si="240"/>
        <v>89.489504910125163</v>
      </c>
      <c r="O857" s="57">
        <f t="shared" si="241"/>
        <v>67.755639450546425</v>
      </c>
      <c r="P857" s="374">
        <f t="shared" si="242"/>
        <v>67.755639450546425</v>
      </c>
      <c r="Q857" s="374">
        <f t="shared" si="243"/>
        <v>-90.510495089874837</v>
      </c>
      <c r="R857" s="12">
        <f t="shared" si="244"/>
        <v>89.489504910125163</v>
      </c>
      <c r="S857" s="57">
        <f t="shared" si="245"/>
        <v>2.1835672116154736E-2</v>
      </c>
      <c r="T857" s="12">
        <f t="shared" si="228"/>
        <v>67.755639450546425</v>
      </c>
    </row>
    <row r="858" spans="1:20">
      <c r="A858" s="57">
        <f t="shared" si="229"/>
        <v>137.71892499462237</v>
      </c>
      <c r="B858" s="12">
        <f t="shared" si="246"/>
        <v>21.918647670196126</v>
      </c>
      <c r="C858" s="57" t="str">
        <f t="shared" si="230"/>
        <v>-21.759279249073-2432.86004511488i</v>
      </c>
      <c r="D858" s="57" t="str">
        <f t="shared" si="231"/>
        <v>3.47812499684334-726.116722406711i</v>
      </c>
      <c r="E858" s="57" t="str">
        <f t="shared" si="232"/>
        <v>162.467994171644-0.0923465725012248i</v>
      </c>
      <c r="F858" s="57" t="str">
        <f t="shared" si="233"/>
        <v>2.90990990940128-6814.15748615089i</v>
      </c>
      <c r="G858" s="57" t="str">
        <f t="shared" si="234"/>
        <v>0.999999999825205-0.0000132210167971727i</v>
      </c>
      <c r="H858" s="57" t="str">
        <f t="shared" si="235"/>
        <v>72.7289353133012+0.899872588567193i</v>
      </c>
      <c r="I858" s="57" t="str">
        <f t="shared" si="236"/>
        <v>17.8953009042367-1398.06255046994i</v>
      </c>
      <c r="K858" s="57" t="str">
        <f t="shared" si="237"/>
        <v>0.164970972643625-0.00217201308885873i</v>
      </c>
      <c r="L858" s="57" t="str">
        <f t="shared" si="238"/>
        <v>0.00025-48.2790304271718i</v>
      </c>
      <c r="M858" s="57" t="str">
        <f t="shared" si="239"/>
        <v>0.0045-16.9257952826262i</v>
      </c>
      <c r="N858" s="57">
        <f t="shared" si="240"/>
        <v>89.487565416151241</v>
      </c>
      <c r="O858" s="57">
        <f t="shared" si="241"/>
        <v>67.722689914234437</v>
      </c>
      <c r="P858" s="374">
        <f t="shared" si="242"/>
        <v>67.722689914234437</v>
      </c>
      <c r="Q858" s="374">
        <f t="shared" si="243"/>
        <v>-90.512434583848759</v>
      </c>
      <c r="R858" s="12">
        <f t="shared" si="244"/>
        <v>89.487565416151241</v>
      </c>
      <c r="S858" s="57">
        <f t="shared" si="245"/>
        <v>2.1918647670196127E-2</v>
      </c>
      <c r="T858" s="12">
        <f t="shared" si="228"/>
        <v>67.722689914234437</v>
      </c>
    </row>
    <row r="859" spans="1:20">
      <c r="A859" s="57">
        <f t="shared" si="229"/>
        <v>138.24225690960193</v>
      </c>
      <c r="B859" s="12">
        <f t="shared" si="246"/>
        <v>22.001938531342873</v>
      </c>
      <c r="C859" s="57" t="str">
        <f t="shared" si="230"/>
        <v>-21.7592460552127-2423.64783125515i</v>
      </c>
      <c r="D859" s="57" t="str">
        <f t="shared" si="231"/>
        <v>3.4781249968193-723.367925089227i</v>
      </c>
      <c r="E859" s="57" t="str">
        <f t="shared" si="232"/>
        <v>162.467982426654-0.0926973135283188i</v>
      </c>
      <c r="F859" s="57" t="str">
        <f t="shared" si="233"/>
        <v>2.90990990939739-6788.36171193844i</v>
      </c>
      <c r="G859" s="57" t="str">
        <f t="shared" si="234"/>
        <v>0.999999999823874-0.0000132712566609844i</v>
      </c>
      <c r="H859" s="57" t="str">
        <f t="shared" si="235"/>
        <v>72.7289479731577+0.903292164599687i</v>
      </c>
      <c r="I859" s="57" t="str">
        <f t="shared" si="236"/>
        <v>17.8953021616713-1392.77021084092i</v>
      </c>
      <c r="K859" s="57" t="str">
        <f t="shared" si="237"/>
        <v>0.164970751656337-0.00218026377382442i</v>
      </c>
      <c r="L859" s="57" t="str">
        <f t="shared" si="238"/>
        <v>0.00025-48.0962646216098i</v>
      </c>
      <c r="M859" s="57" t="str">
        <f t="shared" si="239"/>
        <v>0.0045-16.8617207437998i</v>
      </c>
      <c r="N859" s="57">
        <f t="shared" si="240"/>
        <v>89.485618556532273</v>
      </c>
      <c r="O859" s="57">
        <f t="shared" si="241"/>
        <v>67.689740334458463</v>
      </c>
      <c r="P859" s="374">
        <f t="shared" si="242"/>
        <v>67.689740334458463</v>
      </c>
      <c r="Q859" s="374">
        <f t="shared" si="243"/>
        <v>-90.514381443467727</v>
      </c>
      <c r="R859" s="12">
        <f t="shared" si="244"/>
        <v>89.485618556532273</v>
      </c>
      <c r="S859" s="57">
        <f t="shared" si="245"/>
        <v>2.2001938531342871E-2</v>
      </c>
      <c r="T859" s="12">
        <f t="shared" si="228"/>
        <v>67.689740334458463</v>
      </c>
    </row>
    <row r="860" spans="1:20">
      <c r="A860" s="57">
        <f t="shared" si="229"/>
        <v>138.76757748585842</v>
      </c>
      <c r="B860" s="12">
        <f t="shared" si="246"/>
        <v>22.085545897761975</v>
      </c>
      <c r="C860" s="57" t="str">
        <f t="shared" si="230"/>
        <v>-21.7592126087007-2414.47048239026i</v>
      </c>
      <c r="D860" s="57" t="str">
        <f t="shared" si="231"/>
        <v>3.47812499679509-720.629533662201i</v>
      </c>
      <c r="E860" s="57" t="str">
        <f t="shared" si="232"/>
        <v>162.467970592267-0.0930493853583872i</v>
      </c>
      <c r="F860" s="57" t="str">
        <f t="shared" si="233"/>
        <v>2.9099099093935-6762.66359058829i</v>
      </c>
      <c r="G860" s="57" t="str">
        <f t="shared" si="234"/>
        <v>0.999999999822533-0.0000133216874362782i</v>
      </c>
      <c r="H860" s="57" t="str">
        <f t="shared" si="235"/>
        <v>72.7289607294147+0.90672473570996i</v>
      </c>
      <c r="I860" s="57" t="str">
        <f t="shared" si="236"/>
        <v>17.895303428681-1387.49790667904i</v>
      </c>
      <c r="K860" s="57" t="str">
        <f t="shared" si="237"/>
        <v>0.164970528986963-0.00218854577747419i</v>
      </c>
      <c r="L860" s="57" t="str">
        <f t="shared" si="238"/>
        <v>0.00025-47.9141906969613i</v>
      </c>
      <c r="M860" s="57" t="str">
        <f t="shared" si="239"/>
        <v>0.0045-16.7978887664871i</v>
      </c>
      <c r="N860" s="57">
        <f t="shared" si="240"/>
        <v>89.483664303329519</v>
      </c>
      <c r="O860" s="57">
        <f t="shared" si="241"/>
        <v>67.656790710887478</v>
      </c>
      <c r="P860" s="374">
        <f t="shared" si="242"/>
        <v>67.656790710887478</v>
      </c>
      <c r="Q860" s="374">
        <f t="shared" si="243"/>
        <v>-90.516335696670481</v>
      </c>
      <c r="R860" s="12">
        <f t="shared" si="244"/>
        <v>89.483664303329519</v>
      </c>
      <c r="S860" s="57">
        <f t="shared" si="245"/>
        <v>2.2085545897761974E-2</v>
      </c>
      <c r="T860" s="12">
        <f t="shared" si="228"/>
        <v>67.656790710887478</v>
      </c>
    </row>
    <row r="861" spans="1:20">
      <c r="A861" s="57">
        <f t="shared" si="229"/>
        <v>139.2948942803047</v>
      </c>
      <c r="B861" s="12">
        <f t="shared" si="246"/>
        <v>22.169470972173471</v>
      </c>
      <c r="C861" s="57" t="str">
        <f t="shared" si="230"/>
        <v>-21.7591789076157-2405.32786650112i</v>
      </c>
      <c r="D861" s="57" t="str">
        <f t="shared" si="231"/>
        <v>3.47812499677067-717.901508732944i</v>
      </c>
      <c r="E861" s="57" t="str">
        <f t="shared" si="232"/>
        <v>162.46795866781-0.0934027930254986i</v>
      </c>
      <c r="F861" s="57" t="str">
        <f t="shared" si="233"/>
        <v>2.90990990938956-6737.06275242421i</v>
      </c>
      <c r="G861" s="57" t="str">
        <f t="shared" si="234"/>
        <v>0.999999999821181-0.0000133723098485181i</v>
      </c>
      <c r="H861" s="57" t="str">
        <f t="shared" si="235"/>
        <v>72.7289735828067+0.910170351287185i</v>
      </c>
      <c r="I861" s="57" t="str">
        <f t="shared" si="236"/>
        <v>17.8953047053381-1382.24556214039i</v>
      </c>
      <c r="K861" s="57" t="str">
        <f t="shared" si="237"/>
        <v>0.164970304622703-0.00219685921843102i</v>
      </c>
      <c r="L861" s="57" t="str">
        <f t="shared" si="238"/>
        <v>0.00025-47.732806034032i</v>
      </c>
      <c r="M861" s="57" t="str">
        <f t="shared" si="239"/>
        <v>0.0045-16.7342984324438i</v>
      </c>
      <c r="N861" s="57">
        <f t="shared" si="240"/>
        <v>89.481702628498638</v>
      </c>
      <c r="O861" s="57">
        <f t="shared" si="241"/>
        <v>67.62384104318842</v>
      </c>
      <c r="P861" s="374">
        <f t="shared" si="242"/>
        <v>67.62384104318842</v>
      </c>
      <c r="Q861" s="374">
        <f t="shared" si="243"/>
        <v>-90.518297371501362</v>
      </c>
      <c r="R861" s="12">
        <f t="shared" si="244"/>
        <v>89.481702628498638</v>
      </c>
      <c r="S861" s="57">
        <f t="shared" si="245"/>
        <v>2.216947097217347E-2</v>
      </c>
      <c r="T861" s="12">
        <f t="shared" si="228"/>
        <v>67.62384104318842</v>
      </c>
    </row>
    <row r="862" spans="1:20">
      <c r="A862" s="57">
        <f t="shared" si="229"/>
        <v>139.82421487856988</v>
      </c>
      <c r="B862" s="12">
        <f t="shared" si="246"/>
        <v>22.253714961867733</v>
      </c>
      <c r="C862" s="57" t="str">
        <f t="shared" si="230"/>
        <v>-21.7591449500202-2396.21985206815i</v>
      </c>
      <c r="D862" s="57" t="str">
        <f t="shared" si="231"/>
        <v>3.47812499674609-715.183811057911i</v>
      </c>
      <c r="E862" s="57" t="str">
        <f t="shared" si="232"/>
        <v>162.467946652592-0.0937575415825232i</v>
      </c>
      <c r="F862" s="57" t="str">
        <f t="shared" si="233"/>
        <v>2.90990990938559-6711.55882916967i</v>
      </c>
      <c r="G862" s="57" t="str">
        <f t="shared" si="234"/>
        <v>0.99999999981982-0.0000134231246259241i</v>
      </c>
      <c r="H862" s="57" t="str">
        <f t="shared" si="235"/>
        <v>72.7289865340735+0.91362906090832i</v>
      </c>
      <c r="I862" s="57" t="str">
        <f t="shared" si="236"/>
        <v>17.8953059917168-1377.01310166828i</v>
      </c>
      <c r="K862" s="57" t="str">
        <f t="shared" si="237"/>
        <v>0.164970078550661-0.00220520421576426i</v>
      </c>
      <c r="L862" s="57" t="str">
        <f t="shared" si="238"/>
        <v>0.00025-47.5521080235425i</v>
      </c>
      <c r="M862" s="57" t="str">
        <f t="shared" si="239"/>
        <v>0.0045-16.6709488269016i</v>
      </c>
      <c r="N862" s="57">
        <f t="shared" si="240"/>
        <v>89.479733503889321</v>
      </c>
      <c r="O862" s="57">
        <f t="shared" si="241"/>
        <v>67.59089133102519</v>
      </c>
      <c r="P862" s="374">
        <f t="shared" si="242"/>
        <v>67.59089133102519</v>
      </c>
      <c r="Q862" s="374">
        <f t="shared" si="243"/>
        <v>-90.520266496110679</v>
      </c>
      <c r="R862" s="12">
        <f t="shared" si="244"/>
        <v>89.479733503889321</v>
      </c>
      <c r="S862" s="57">
        <f t="shared" si="245"/>
        <v>2.2253714961867732E-2</v>
      </c>
      <c r="T862" s="12">
        <f t="shared" si="228"/>
        <v>67.59089133102519</v>
      </c>
    </row>
    <row r="863" spans="1:20">
      <c r="A863" s="57">
        <f t="shared" si="229"/>
        <v>140.35554689510843</v>
      </c>
      <c r="B863" s="12">
        <f t="shared" si="246"/>
        <v>22.338279078722831</v>
      </c>
      <c r="C863" s="57" t="str">
        <f t="shared" si="230"/>
        <v>-21.759110733963-2387.14630806965i</v>
      </c>
      <c r="D863" s="57" t="str">
        <f t="shared" si="231"/>
        <v>3.47812499672132-712.476401542108i</v>
      </c>
      <c r="E863" s="57" t="str">
        <f t="shared" si="232"/>
        <v>162.467934545925-0.0941136361013001i</v>
      </c>
      <c r="F863" s="57" t="str">
        <f t="shared" si="233"/>
        <v>2.90990990938162-6686.15145394214i</v>
      </c>
      <c r="G863" s="57" t="str">
        <f t="shared" si="234"/>
        <v>0.999999999818448-0.0000134741324994841i</v>
      </c>
      <c r="H863" s="57" t="str">
        <f t="shared" si="235"/>
        <v>72.7289995839596+0.917100914338779i</v>
      </c>
      <c r="I863" s="57" t="str">
        <f t="shared" si="236"/>
        <v>17.8953072878906-1371.80044999198i</v>
      </c>
      <c r="K863" s="57" t="str">
        <f t="shared" si="237"/>
        <v>0.164969850757844-0.00221358088899123i</v>
      </c>
      <c r="L863" s="57" t="str">
        <f t="shared" si="238"/>
        <v>0.00025-47.3720940660913i</v>
      </c>
      <c r="M863" s="57" t="str">
        <f t="shared" si="239"/>
        <v>0.0045-16.6078390385551i</v>
      </c>
      <c r="N863" s="57">
        <f t="shared" si="240"/>
        <v>89.477756901244859</v>
      </c>
      <c r="O863" s="57">
        <f t="shared" si="241"/>
        <v>67.557941574059626</v>
      </c>
      <c r="P863" s="374">
        <f t="shared" si="242"/>
        <v>67.557941574059626</v>
      </c>
      <c r="Q863" s="374">
        <f t="shared" si="243"/>
        <v>-90.522243098755141</v>
      </c>
      <c r="R863" s="12">
        <f t="shared" si="244"/>
        <v>89.477756901244859</v>
      </c>
      <c r="S863" s="57">
        <f t="shared" si="245"/>
        <v>2.2338279078722829E-2</v>
      </c>
      <c r="T863" s="12">
        <f t="shared" si="228"/>
        <v>67.557941574059626</v>
      </c>
    </row>
    <row r="864" spans="1:20">
      <c r="A864" s="57">
        <f t="shared" si="229"/>
        <v>140.88889797330987</v>
      </c>
      <c r="B864" s="12">
        <f t="shared" si="246"/>
        <v>22.423164539221979</v>
      </c>
      <c r="C864" s="57" t="str">
        <f t="shared" si="230"/>
        <v>-21.7590762574773-2378.10710397968i</v>
      </c>
      <c r="D864" s="57" t="str">
        <f t="shared" si="231"/>
        <v>3.47812499669634-709.77924123853i</v>
      </c>
      <c r="E864" s="57" t="str">
        <f t="shared" si="232"/>
        <v>162.467922347114-0.0944710816726546i</v>
      </c>
      <c r="F864" s="57" t="str">
        <f t="shared" si="233"/>
        <v>2.90990990937759-6660.84026124792i</v>
      </c>
      <c r="G864" s="57" t="str">
        <f t="shared" si="234"/>
        <v>0.999999999817065-0.0000135253342029634i</v>
      </c>
      <c r="H864" s="57" t="str">
        <f t="shared" si="235"/>
        <v>72.7290127332166+0.920585961533199i</v>
      </c>
      <c r="I864" s="57" t="str">
        <f t="shared" si="236"/>
        <v>17.8953085939339-1366.60753212574i</v>
      </c>
      <c r="K864" s="57" t="str">
        <f t="shared" si="237"/>
        <v>0.164969621231158-0.00222198935807886i</v>
      </c>
      <c r="L864" s="57" t="str">
        <f t="shared" si="238"/>
        <v>0.00025-47.1927615721173i</v>
      </c>
      <c r="M864" s="57" t="str">
        <f t="shared" si="239"/>
        <v>0.0045-16.5449681595488i</v>
      </c>
      <c r="N864" s="57">
        <f t="shared" si="240"/>
        <v>89.475772792201795</v>
      </c>
      <c r="O864" s="57">
        <f t="shared" si="241"/>
        <v>67.524991771950539</v>
      </c>
      <c r="P864" s="374">
        <f t="shared" si="242"/>
        <v>67.524991771950539</v>
      </c>
      <c r="Q864" s="374">
        <f t="shared" si="243"/>
        <v>-90.524227207798205</v>
      </c>
      <c r="R864" s="12">
        <f t="shared" si="244"/>
        <v>89.475772792201795</v>
      </c>
      <c r="S864" s="57">
        <f t="shared" si="245"/>
        <v>2.2423164539221978E-2</v>
      </c>
      <c r="T864" s="12">
        <f t="shared" si="228"/>
        <v>67.524991771950539</v>
      </c>
    </row>
    <row r="865" spans="1:20">
      <c r="A865" s="57">
        <f t="shared" si="229"/>
        <v>141.42427578560844</v>
      </c>
      <c r="B865" s="12">
        <f t="shared" si="246"/>
        <v>22.508372564471024</v>
      </c>
      <c r="C865" s="57" t="str">
        <f t="shared" si="230"/>
        <v>-21.7590415185821-2369.10210976636i</v>
      </c>
      <c r="D865" s="57" t="str">
        <f t="shared" si="231"/>
        <v>3.4781249966712-707.092291347633i</v>
      </c>
      <c r="E865" s="57" t="str">
        <f t="shared" si="232"/>
        <v>162.467910055456-0.094829883406484i</v>
      </c>
      <c r="F865" s="57" t="str">
        <f t="shared" si="233"/>
        <v>2.90990990937354-6635.62488697712i</v>
      </c>
      <c r="G865" s="57" t="str">
        <f t="shared" si="234"/>
        <v>0.999999999815672-0.0000135767304729158i</v>
      </c>
      <c r="H865" s="57" t="str">
        <f t="shared" si="235"/>
        <v>72.7290259826008+0.924084252636139i</v>
      </c>
      <c r="I865" s="57" t="str">
        <f t="shared" si="236"/>
        <v>17.8953099099224-1361.43427336772i</v>
      </c>
      <c r="K865" s="57" t="str">
        <f t="shared" si="237"/>
        <v>0.164969389957411-0.00223042974344541i</v>
      </c>
      <c r="L865" s="57" t="str">
        <f t="shared" si="238"/>
        <v>0.00025-47.0141079618622i</v>
      </c>
      <c r="M865" s="57" t="str">
        <f t="shared" si="239"/>
        <v>0.0045-16.482335285464i</v>
      </c>
      <c r="N865" s="57">
        <f t="shared" si="240"/>
        <v>89.47378114828949</v>
      </c>
      <c r="O865" s="57">
        <f t="shared" si="241"/>
        <v>67.492041924354439</v>
      </c>
      <c r="P865" s="374">
        <f t="shared" si="242"/>
        <v>67.492041924354439</v>
      </c>
      <c r="Q865" s="374">
        <f t="shared" si="243"/>
        <v>-90.52621885171051</v>
      </c>
      <c r="R865" s="12">
        <f t="shared" si="244"/>
        <v>89.47378114828949</v>
      </c>
      <c r="S865" s="57">
        <f t="shared" si="245"/>
        <v>2.2508372564471024E-2</v>
      </c>
      <c r="T865" s="12">
        <f t="shared" si="228"/>
        <v>67.492041924354439</v>
      </c>
    </row>
    <row r="866" spans="1:20">
      <c r="A866" s="57">
        <f t="shared" si="229"/>
        <v>141.96168803359376</v>
      </c>
      <c r="B866" s="12">
        <f t="shared" si="246"/>
        <v>22.593904380216014</v>
      </c>
      <c r="C866" s="57" t="str">
        <f t="shared" si="230"/>
        <v>-21.759006515281-2360.1311958899i</v>
      </c>
      <c r="D866" s="57" t="str">
        <f t="shared" si="231"/>
        <v>3.47812499664583-704.415513216729i</v>
      </c>
      <c r="E866" s="57" t="str">
        <f t="shared" si="232"/>
        <v>162.467897670246-0.0951900464318769i</v>
      </c>
      <c r="F866" s="57" t="str">
        <f t="shared" si="233"/>
        <v>2.90990990936945-6610.504968398i</v>
      </c>
      <c r="G866" s="57" t="str">
        <f t="shared" si="234"/>
        <v>0.999999999814269-0.0000136283220486938i</v>
      </c>
      <c r="H866" s="57" t="str">
        <f t="shared" si="235"/>
        <v>72.7290393328749+0.92759583798279i</v>
      </c>
      <c r="I866" s="57" t="str">
        <f t="shared" si="236"/>
        <v>17.8953112359314-1356.28059929882i</v>
      </c>
      <c r="K866" s="57" t="str">
        <f t="shared" si="237"/>
        <v>0.16496915692331-0.00223890216596202i</v>
      </c>
      <c r="L866" s="57" t="str">
        <f t="shared" si="238"/>
        <v>0.00025-46.8361306653339i</v>
      </c>
      <c r="M866" s="57" t="str">
        <f t="shared" si="239"/>
        <v>0.0045-16.4199395153059i</v>
      </c>
      <c r="N866" s="57">
        <f t="shared" si="240"/>
        <v>89.471781940929702</v>
      </c>
      <c r="O866" s="57">
        <f t="shared" si="241"/>
        <v>67.459092030925078</v>
      </c>
      <c r="P866" s="374">
        <f t="shared" si="242"/>
        <v>67.459092030925078</v>
      </c>
      <c r="Q866" s="374">
        <f t="shared" si="243"/>
        <v>-90.528218059070298</v>
      </c>
      <c r="R866" s="12">
        <f t="shared" si="244"/>
        <v>89.471781940929702</v>
      </c>
      <c r="S866" s="57">
        <f t="shared" si="245"/>
        <v>2.2593904380216013E-2</v>
      </c>
      <c r="T866" s="12">
        <f t="shared" si="228"/>
        <v>67.459092030925078</v>
      </c>
    </row>
    <row r="867" spans="1:20">
      <c r="A867" s="57">
        <f t="shared" si="229"/>
        <v>142.50114244812141</v>
      </c>
      <c r="B867" s="12">
        <f t="shared" si="246"/>
        <v>22.679761216860836</v>
      </c>
      <c r="C867" s="57" t="str">
        <f t="shared" si="230"/>
        <v>-21.7589712455624-2351.1942333008i</v>
      </c>
      <c r="D867" s="57" t="str">
        <f t="shared" si="231"/>
        <v>3.47812499662031-701.748868339479i</v>
      </c>
      <c r="E867" s="57" t="str">
        <f t="shared" si="232"/>
        <v>162.467885190772-0.0955515758970431i</v>
      </c>
      <c r="F867" s="57" t="str">
        <f t="shared" si="233"/>
        <v>2.90990990936535-6585.48014415222i</v>
      </c>
      <c r="G867" s="57" t="str">
        <f t="shared" si="234"/>
        <v>0.999999999812855-0.0000136801096724595i</v>
      </c>
      <c r="H867" s="57" t="str">
        <f t="shared" si="235"/>
        <v>72.7290527848075+0.931120768099729i</v>
      </c>
      <c r="I867" s="57" t="str">
        <f t="shared" si="236"/>
        <v>17.8953125720377-1351.14643578175i</v>
      </c>
      <c r="K867" s="57" t="str">
        <f t="shared" si="237"/>
        <v>0.16496892211546-0.0022474067469545i</v>
      </c>
      <c r="L867" s="57" t="str">
        <f t="shared" si="238"/>
        <v>0.00025-46.6588271222692i</v>
      </c>
      <c r="M867" s="57" t="str">
        <f t="shared" si="239"/>
        <v>0.0045-16.3577799514902i</v>
      </c>
      <c r="N867" s="57">
        <f t="shared" si="240"/>
        <v>89.469775141436259</v>
      </c>
      <c r="O867" s="57">
        <f t="shared" si="241"/>
        <v>67.426142091313721</v>
      </c>
      <c r="P867" s="374">
        <f t="shared" si="242"/>
        <v>67.426142091313721</v>
      </c>
      <c r="Q867" s="374">
        <f t="shared" si="243"/>
        <v>-90.530224858563741</v>
      </c>
      <c r="R867" s="12">
        <f t="shared" si="244"/>
        <v>89.469775141436259</v>
      </c>
      <c r="S867" s="57">
        <f t="shared" si="245"/>
        <v>2.2679761216860835E-2</v>
      </c>
      <c r="T867" s="12">
        <f t="shared" si="228"/>
        <v>67.426142091313721</v>
      </c>
    </row>
    <row r="868" spans="1:20">
      <c r="A868" s="57">
        <f t="shared" si="229"/>
        <v>143.04264678942428</v>
      </c>
      <c r="B868" s="12">
        <f t="shared" si="246"/>
        <v>22.765944309484908</v>
      </c>
      <c r="C868" s="57" t="str">
        <f t="shared" si="230"/>
        <v>-21.7589357073987-2342.29109343792i</v>
      </c>
      <c r="D868" s="57" t="str">
        <f t="shared" si="231"/>
        <v>3.47812499659457-699.09231835529i</v>
      </c>
      <c r="E868" s="57" t="str">
        <f t="shared" si="232"/>
        <v>162.467872616317-0.0959144769695344i</v>
      </c>
      <c r="F868" s="57" t="str">
        <f t="shared" si="233"/>
        <v>2.90990990936119-6560.55005424918i</v>
      </c>
      <c r="G868" s="57" t="str">
        <f t="shared" si="234"/>
        <v>0.99999999981143-0.0000137320940891952i</v>
      </c>
      <c r="H868" s="57" t="str">
        <f t="shared" si="235"/>
        <v>72.7290663391725+0.934659093705609i</v>
      </c>
      <c r="I868" s="57" t="str">
        <f t="shared" si="236"/>
        <v>17.8953139183177-1346.03170895982i</v>
      </c>
      <c r="K868" s="57" t="str">
        <f t="shared" si="237"/>
        <v>0.164968685520366-0.00225594360820489i</v>
      </c>
      <c r="L868" s="57" t="str">
        <f t="shared" si="238"/>
        <v>0.00025-46.4821947820973i</v>
      </c>
      <c r="M868" s="57" t="str">
        <f t="shared" si="239"/>
        <v>0.0045-16.2958556998309i</v>
      </c>
      <c r="N868" s="57">
        <f t="shared" si="240"/>
        <v>89.467760721014571</v>
      </c>
      <c r="O868" s="57">
        <f t="shared" si="241"/>
        <v>67.393192105168765</v>
      </c>
      <c r="P868" s="374">
        <f t="shared" si="242"/>
        <v>67.393192105168765</v>
      </c>
      <c r="Q868" s="374">
        <f t="shared" si="243"/>
        <v>-90.532239278985429</v>
      </c>
      <c r="R868" s="12">
        <f t="shared" si="244"/>
        <v>89.467760721014571</v>
      </c>
      <c r="S868" s="57">
        <f t="shared" si="245"/>
        <v>2.276594430948491E-2</v>
      </c>
      <c r="T868" s="12">
        <f t="shared" si="228"/>
        <v>67.393192105168765</v>
      </c>
    </row>
    <row r="869" spans="1:20">
      <c r="A869" s="57">
        <f t="shared" si="229"/>
        <v>143.5862088472241</v>
      </c>
      <c r="B869" s="12">
        <f t="shared" si="246"/>
        <v>22.852454897860952</v>
      </c>
      <c r="C869" s="57" t="str">
        <f t="shared" si="230"/>
        <v>-21.7588998987478-2333.42164822669i</v>
      </c>
      <c r="D869" s="57" t="str">
        <f t="shared" si="231"/>
        <v>3.47812499656864-696.445825048802i</v>
      </c>
      <c r="E869" s="57" t="str">
        <f t="shared" si="232"/>
        <v>162.467859946157-0.0962787548362197i</v>
      </c>
      <c r="F869" s="57" t="str">
        <f t="shared" si="233"/>
        <v>2.90990990935701-6535.7143400612i</v>
      </c>
      <c r="G869" s="57" t="str">
        <f t="shared" si="234"/>
        <v>0.999999999809994-0.0000137842760467144i</v>
      </c>
      <c r="H869" s="57" t="str">
        <f t="shared" si="235"/>
        <v>72.7290799967496+0.938210865711927i</v>
      </c>
      <c r="I869" s="57" t="str">
        <f t="shared" si="236"/>
        <v>17.895315274849-1340.93634525598i</v>
      </c>
      <c r="K869" s="57" t="str">
        <f t="shared" si="237"/>
        <v>0.16496844712443-0.00226451287195328i</v>
      </c>
      <c r="L869" s="57" t="str">
        <f t="shared" si="238"/>
        <v>0.00025-46.3062311039025i</v>
      </c>
      <c r="M869" s="57" t="str">
        <f t="shared" si="239"/>
        <v>0.0045-16.2341658695267i</v>
      </c>
      <c r="N869" s="57">
        <f t="shared" si="240"/>
        <v>89.46573865076131</v>
      </c>
      <c r="O869" s="57">
        <f t="shared" si="241"/>
        <v>67.360242072136074</v>
      </c>
      <c r="P869" s="374">
        <f t="shared" si="242"/>
        <v>67.360242072136074</v>
      </c>
      <c r="Q869" s="374">
        <f t="shared" si="243"/>
        <v>-90.53426134923869</v>
      </c>
      <c r="R869" s="12">
        <f t="shared" si="244"/>
        <v>89.46573865076131</v>
      </c>
      <c r="S869" s="57">
        <f t="shared" si="245"/>
        <v>2.285245489786095E-2</v>
      </c>
      <c r="T869" s="12">
        <f t="shared" si="228"/>
        <v>67.360242072136074</v>
      </c>
    </row>
    <row r="870" spans="1:20">
      <c r="A870" s="57">
        <f t="shared" si="229"/>
        <v>144.13183644084356</v>
      </c>
      <c r="B870" s="12">
        <f t="shared" si="246"/>
        <v>22.939294226472825</v>
      </c>
      <c r="C870" s="57" t="str">
        <f t="shared" si="230"/>
        <v>-21.7588638175532-2324.58577007728i</v>
      </c>
      <c r="D870" s="57" t="str">
        <f t="shared" si="231"/>
        <v>3.47812499654249-693.80935034932i</v>
      </c>
      <c r="E870" s="57" t="str">
        <f t="shared" si="232"/>
        <v>162.467847179567-0.0966444147034852i</v>
      </c>
      <c r="F870" s="57" t="str">
        <f t="shared" si="233"/>
        <v>2.90990990935279-6510.97264431819i</v>
      </c>
      <c r="G870" s="57" t="str">
        <f t="shared" si="234"/>
        <v>0.999999999808547-0.0000138366562956719i</v>
      </c>
      <c r="H870" s="57" t="str">
        <f t="shared" si="235"/>
        <v>72.729093758325+0.941776135223738i</v>
      </c>
      <c r="I870" s="57" t="str">
        <f t="shared" si="236"/>
        <v>17.8953166417098-1335.86027137169i</v>
      </c>
      <c r="K870" s="57" t="str">
        <f t="shared" si="237"/>
        <v>0.16496820691395-0.00227311466089935i</v>
      </c>
      <c r="L870" s="57" t="str">
        <f t="shared" si="238"/>
        <v>0.00025-46.1309335563881i</v>
      </c>
      <c r="M870" s="57" t="str">
        <f t="shared" si="239"/>
        <v>0.0045-16.1727095731487i</v>
      </c>
      <c r="N870" s="57">
        <f t="shared" si="240"/>
        <v>89.463708901663864</v>
      </c>
      <c r="O870" s="57">
        <f t="shared" si="241"/>
        <v>67.327291991858885</v>
      </c>
      <c r="P870" s="374">
        <f t="shared" si="242"/>
        <v>67.327291991858885</v>
      </c>
      <c r="Q870" s="374">
        <f t="shared" si="243"/>
        <v>-90.536291098336136</v>
      </c>
      <c r="R870" s="12">
        <f t="shared" si="244"/>
        <v>89.463708901663864</v>
      </c>
      <c r="S870" s="57">
        <f t="shared" si="245"/>
        <v>2.2939294226472826E-2</v>
      </c>
      <c r="T870" s="12">
        <f t="shared" si="228"/>
        <v>67.327291991858885</v>
      </c>
    </row>
    <row r="871" spans="1:20">
      <c r="A871" s="57">
        <f t="shared" si="229"/>
        <v>144.67953741931876</v>
      </c>
      <c r="B871" s="12">
        <f t="shared" si="246"/>
        <v>23.026463544533421</v>
      </c>
      <c r="C871" s="57" t="str">
        <f t="shared" si="230"/>
        <v>-21.7588274617399-2315.7833318827i</v>
      </c>
      <c r="D871" s="57" t="str">
        <f t="shared" si="231"/>
        <v>3.47812499651618-691.182856330275i</v>
      </c>
      <c r="E871" s="57" t="str">
        <f t="shared" si="232"/>
        <v>162.467834315811-0.0970114617970733i</v>
      </c>
      <c r="F871" s="57" t="str">
        <f t="shared" si="233"/>
        <v>2.90990990934855-6486.32461110259i</v>
      </c>
      <c r="G871" s="57" t="str">
        <f t="shared" si="234"/>
        <v>0.999999999807089-0.0000138892355895752i</v>
      </c>
      <c r="H871" s="57" t="str">
        <f t="shared" si="235"/>
        <v>72.7291076246906+0.945354953540387i</v>
      </c>
      <c r="I871" s="57" t="str">
        <f t="shared" si="236"/>
        <v>17.8953180189786-1330.80341428595i</v>
      </c>
      <c r="K871" s="57" t="str">
        <f t="shared" si="237"/>
        <v>0.16496796487512-0.00228174909820412i</v>
      </c>
      <c r="L871" s="57" t="str">
        <f t="shared" si="238"/>
        <v>0.00025-45.9562996178405i</v>
      </c>
      <c r="M871" s="57" t="str">
        <f t="shared" si="239"/>
        <v>0.0045-16.1114859266275i</v>
      </c>
      <c r="N871" s="57">
        <f t="shared" si="240"/>
        <v>89.461671444600142</v>
      </c>
      <c r="O871" s="57">
        <f t="shared" si="241"/>
        <v>67.294341863977621</v>
      </c>
      <c r="P871" s="374">
        <f t="shared" si="242"/>
        <v>67.294341863977621</v>
      </c>
      <c r="Q871" s="374">
        <f t="shared" si="243"/>
        <v>-90.538328555399858</v>
      </c>
      <c r="R871" s="12">
        <f t="shared" si="244"/>
        <v>89.461671444600142</v>
      </c>
      <c r="S871" s="57">
        <f t="shared" si="245"/>
        <v>2.3026463544533422E-2</v>
      </c>
      <c r="T871" s="12">
        <f t="shared" si="228"/>
        <v>67.294341863977621</v>
      </c>
    </row>
    <row r="872" spans="1:20">
      <c r="A872" s="57">
        <f t="shared" si="229"/>
        <v>145.22931966151216</v>
      </c>
      <c r="B872" s="12">
        <f t="shared" si="246"/>
        <v>23.113964106002648</v>
      </c>
      <c r="C872" s="57" t="str">
        <f t="shared" si="230"/>
        <v>-21.7587908292192-2307.01420701699i</v>
      </c>
      <c r="D872" s="57" t="str">
        <f t="shared" si="231"/>
        <v>3.47812499648966-688.566305208666i</v>
      </c>
      <c r="E872" s="57" t="str">
        <f t="shared" si="232"/>
        <v>162.467821354149-0.0973799013623666i</v>
      </c>
      <c r="F872" s="57" t="str">
        <f t="shared" si="233"/>
        <v>2.90990990934428-6461.76988584415i</v>
      </c>
      <c r="G872" s="57" t="str">
        <f t="shared" si="234"/>
        <v>0.99999999980562-0.0000139420146847952i</v>
      </c>
      <c r="H872" s="57" t="str">
        <f t="shared" si="235"/>
        <v>72.7291215966445+0.948947372156274i</v>
      </c>
      <c r="I872" s="57" t="str">
        <f t="shared" si="236"/>
        <v>17.8953194067348-1325.76570125417i</v>
      </c>
      <c r="K872" s="57" t="str">
        <f t="shared" si="237"/>
        <v>0.164967720994029-0.00229041630749169i</v>
      </c>
      <c r="L872" s="57" t="str">
        <f t="shared" si="238"/>
        <v>0.00025-45.7823267760913i</v>
      </c>
      <c r="M872" s="57" t="str">
        <f t="shared" si="239"/>
        <v>0.0045-16.0504940492404i</v>
      </c>
      <c r="N872" s="57">
        <f t="shared" si="240"/>
        <v>89.459626250337976</v>
      </c>
      <c r="O872" s="57">
        <f t="shared" si="241"/>
        <v>67.261391688129862</v>
      </c>
      <c r="P872" s="374">
        <f t="shared" si="242"/>
        <v>67.261391688129862</v>
      </c>
      <c r="Q872" s="374">
        <f t="shared" si="243"/>
        <v>-90.540373749662024</v>
      </c>
      <c r="R872" s="12">
        <f t="shared" si="244"/>
        <v>89.459626250337976</v>
      </c>
      <c r="S872" s="57">
        <f t="shared" si="245"/>
        <v>2.3113964106002648E-2</v>
      </c>
      <c r="T872" s="12">
        <f t="shared" si="228"/>
        <v>67.261391688129862</v>
      </c>
    </row>
    <row r="873" spans="1:20">
      <c r="A873" s="57">
        <f t="shared" si="229"/>
        <v>145.78119107622592</v>
      </c>
      <c r="B873" s="12">
        <f t="shared" si="246"/>
        <v>23.201797169605459</v>
      </c>
      <c r="C873" s="57" t="str">
        <f t="shared" si="230"/>
        <v>-21.7587539178859-2298.27826933347i</v>
      </c>
      <c r="D873" s="57" t="str">
        <f t="shared" si="231"/>
        <v>3.47812499646292-685.959659344523i</v>
      </c>
      <c r="E873" s="57" t="str">
        <f t="shared" si="232"/>
        <v>162.467808293839-0.0977497386643662i</v>
      </c>
      <c r="F873" s="57" t="str">
        <f t="shared" si="233"/>
        <v>2.90990990933998-6437.30811531486i</v>
      </c>
      <c r="G873" s="57" t="str">
        <f t="shared" si="234"/>
        <v>0.99999999980414-0.0000139949943405766i</v>
      </c>
      <c r="H873" s="57" t="str">
        <f t="shared" si="235"/>
        <v>72.7291356749903+0.952553442761571i</v>
      </c>
      <c r="I873" s="57" t="str">
        <f t="shared" si="236"/>
        <v>17.8953208050581-1320.74705980714i</v>
      </c>
      <c r="K873" s="57" t="str">
        <f t="shared" si="237"/>
        <v>0.164967475256661-0.00229911641285088i</v>
      </c>
      <c r="L873" s="57" t="str">
        <f t="shared" si="238"/>
        <v>0.00025-45.609012528483i</v>
      </c>
      <c r="M873" s="57" t="str">
        <f t="shared" si="239"/>
        <v>0.0045-15.9897330635987i</v>
      </c>
      <c r="N873" s="57">
        <f t="shared" si="240"/>
        <v>89.457573289534793</v>
      </c>
      <c r="O873" s="57">
        <f t="shared" si="241"/>
        <v>67.228441463950702</v>
      </c>
      <c r="P873" s="374">
        <f t="shared" si="242"/>
        <v>67.228441463950702</v>
      </c>
      <c r="Q873" s="374">
        <f t="shared" si="243"/>
        <v>-90.542426710465207</v>
      </c>
      <c r="R873" s="12">
        <f t="shared" si="244"/>
        <v>89.457573289534793</v>
      </c>
      <c r="S873" s="57">
        <f t="shared" si="245"/>
        <v>2.3201797169605458E-2</v>
      </c>
      <c r="T873" s="12">
        <f t="shared" si="228"/>
        <v>67.228441463950702</v>
      </c>
    </row>
    <row r="874" spans="1:20">
      <c r="A874" s="57">
        <f t="shared" si="229"/>
        <v>146.3351596023156</v>
      </c>
      <c r="B874" s="12">
        <f t="shared" si="246"/>
        <v>23.289963998849959</v>
      </c>
      <c r="C874" s="57" t="str">
        <f t="shared" si="230"/>
        <v>-21.7587167256188-2289.57539316281i</v>
      </c>
      <c r="D874" s="57" t="str">
        <f t="shared" si="231"/>
        <v>3.47812499643599-683.362881240372i</v>
      </c>
      <c r="E874" s="57" t="str">
        <f t="shared" si="232"/>
        <v>162.467795134128-0.0981209789877789i</v>
      </c>
      <c r="F874" s="57" t="str">
        <f t="shared" si="233"/>
        <v>2.90990990933563-6412.93894762397i</v>
      </c>
      <c r="G874" s="57" t="str">
        <f t="shared" si="234"/>
        <v>0.999999999802649-0.0000140481753190499i</v>
      </c>
      <c r="H874" s="57" t="str">
        <f t="shared" si="235"/>
        <v>72.7291498605387+0.956173217242977i</v>
      </c>
      <c r="I874" s="57" t="str">
        <f t="shared" si="236"/>
        <v>17.895322214029-1315.74741775004i</v>
      </c>
      <c r="K874" s="57" t="str">
        <f t="shared" si="237"/>
        <v>0.164967227648892-0.00230784953883697i</v>
      </c>
      <c r="L874" s="57" t="str">
        <f t="shared" si="238"/>
        <v>0.00025-45.436354381832i</v>
      </c>
      <c r="M874" s="57" t="str">
        <f t="shared" si="239"/>
        <v>0.0045-15.9292020956353i</v>
      </c>
      <c r="N874" s="57">
        <f t="shared" si="240"/>
        <v>89.455512532737188</v>
      </c>
      <c r="O874" s="57">
        <f t="shared" si="241"/>
        <v>67.195491191072179</v>
      </c>
      <c r="P874" s="374">
        <f t="shared" si="242"/>
        <v>67.195491191072179</v>
      </c>
      <c r="Q874" s="374">
        <f t="shared" si="243"/>
        <v>-90.544487467262812</v>
      </c>
      <c r="R874" s="12">
        <f t="shared" si="244"/>
        <v>89.455512532737188</v>
      </c>
      <c r="S874" s="57">
        <f t="shared" si="245"/>
        <v>2.3289963998849958E-2</v>
      </c>
      <c r="T874" s="12">
        <f t="shared" si="228"/>
        <v>67.195491191072179</v>
      </c>
    </row>
    <row r="875" spans="1:20">
      <c r="A875" s="57">
        <f t="shared" si="229"/>
        <v>146.89123320880441</v>
      </c>
      <c r="B875" s="12">
        <f t="shared" si="246"/>
        <v>23.378465862045591</v>
      </c>
      <c r="C875" s="57" t="str">
        <f t="shared" si="230"/>
        <v>-21.7586792502813-2280.90545331135i</v>
      </c>
      <c r="D875" s="57" t="str">
        <f t="shared" si="231"/>
        <v>3.47812499640886-680.775933540695i</v>
      </c>
      <c r="E875" s="57" t="str">
        <f t="shared" si="232"/>
        <v>162.467781874262-0.0984936276371103i</v>
      </c>
      <c r="F875" s="57" t="str">
        <f t="shared" si="233"/>
        <v>2.90990990933127-6388.66203221286i</v>
      </c>
      <c r="G875" s="57" t="str">
        <f t="shared" si="234"/>
        <v>0.999999999801146-0.000014101558385241i</v>
      </c>
      <c r="H875" s="57" t="str">
        <f t="shared" si="235"/>
        <v>72.7291641541057+0.959806747684466i</v>
      </c>
      <c r="I875" s="57" t="str">
        <f t="shared" si="236"/>
        <v>17.8953236337287-1310.76670316133i</v>
      </c>
      <c r="K875" s="57" t="str">
        <f t="shared" si="237"/>
        <v>0.164966978156492-0.0023166158104734i</v>
      </c>
      <c r="L875" s="57" t="str">
        <f t="shared" si="238"/>
        <v>0.00025-45.2643498523929i</v>
      </c>
      <c r="M875" s="57" t="str">
        <f t="shared" si="239"/>
        <v>0.0045-15.8689002745918i</v>
      </c>
      <c r="N875" s="57">
        <f t="shared" si="240"/>
        <v>89.453443950380503</v>
      </c>
      <c r="O875" s="57">
        <f t="shared" si="241"/>
        <v>67.162540869123816</v>
      </c>
      <c r="P875" s="374">
        <f t="shared" si="242"/>
        <v>67.162540869123816</v>
      </c>
      <c r="Q875" s="374">
        <f t="shared" si="243"/>
        <v>-90.546556049619497</v>
      </c>
      <c r="R875" s="12">
        <f t="shared" si="244"/>
        <v>89.453443950380503</v>
      </c>
      <c r="S875" s="57">
        <f t="shared" si="245"/>
        <v>2.3378465862045592E-2</v>
      </c>
      <c r="T875" s="12">
        <f t="shared" si="228"/>
        <v>67.162540869123816</v>
      </c>
    </row>
    <row r="876" spans="1:20">
      <c r="A876" s="57">
        <f t="shared" si="229"/>
        <v>147.44941989499787</v>
      </c>
      <c r="B876" s="12">
        <f t="shared" si="246"/>
        <v>23.467304032321366</v>
      </c>
      <c r="C876" s="57" t="str">
        <f t="shared" si="230"/>
        <v>-21.7586414897192-2272.26832505914i</v>
      </c>
      <c r="D876" s="57" t="str">
        <f t="shared" si="231"/>
        <v>3.47812499638151-678.198779031368i</v>
      </c>
      <c r="E876" s="57" t="str">
        <f t="shared" si="232"/>
        <v>162.467768513477-0.0988676899366905i</v>
      </c>
      <c r="F876" s="57" t="str">
        <f t="shared" si="233"/>
        <v>2.90990990932685-6364.47701984987i</v>
      </c>
      <c r="G876" s="57" t="str">
        <f t="shared" si="234"/>
        <v>0.999999999799632-0.0000141551443070836i</v>
      </c>
      <c r="H876" s="57" t="str">
        <f t="shared" si="235"/>
        <v>72.7291785565141+0.96345408636803i</v>
      </c>
      <c r="I876" s="57" t="str">
        <f t="shared" si="236"/>
        <v>17.8953250642387-1305.80484439175i</v>
      </c>
      <c r="K876" s="57" t="str">
        <f t="shared" si="237"/>
        <v>0.164966726765122-0.0023254153532535i</v>
      </c>
      <c r="L876" s="57" t="str">
        <f t="shared" si="238"/>
        <v>0.00025-45.0929964658228i</v>
      </c>
      <c r="M876" s="57" t="str">
        <f t="shared" si="239"/>
        <v>0.0045-15.8088267330064i</v>
      </c>
      <c r="N876" s="57">
        <f t="shared" si="240"/>
        <v>89.451367512788465</v>
      </c>
      <c r="O876" s="57">
        <f t="shared" si="241"/>
        <v>67.129590497731968</v>
      </c>
      <c r="P876" s="374">
        <f t="shared" si="242"/>
        <v>67.129590497731968</v>
      </c>
      <c r="Q876" s="374">
        <f t="shared" si="243"/>
        <v>-90.548632487211535</v>
      </c>
      <c r="R876" s="12">
        <f t="shared" si="244"/>
        <v>89.451367512788465</v>
      </c>
      <c r="S876" s="57">
        <f t="shared" si="245"/>
        <v>2.3467304032321366E-2</v>
      </c>
      <c r="T876" s="12">
        <f t="shared" ref="T876:T939" si="247">P876</f>
        <v>67.129590497731968</v>
      </c>
    </row>
    <row r="877" spans="1:20">
      <c r="A877" s="57">
        <f t="shared" ref="A877:A940" si="248">2*PI()*B877</f>
        <v>148.00972769059885</v>
      </c>
      <c r="B877" s="12">
        <f t="shared" si="246"/>
        <v>23.556479787644186</v>
      </c>
      <c r="C877" s="57" t="str">
        <f t="shared" ref="C877:C940" si="249">IMPRODUCT(D877,E877,$C$40,,K877,$C$41)</f>
        <v>-21.758603441763-2263.66388415834i</v>
      </c>
      <c r="D877" s="57" t="str">
        <f t="shared" ref="D877:D940" si="250">IMDIV(IMPRODUCT($C$37,$C$38,COMPLEX(1,A877/$C$38)),IMSUM(-1*A877*A877/$C$39,COMPLEX(0,1*A877)))</f>
        <v>3.47812499635395-675.631380639168i</v>
      </c>
      <c r="E877" s="57" t="str">
        <f t="shared" ref="E877:E940" si="251">IMDIV(IMPRODUCT(IMSUM(F877,G877),$C$29,H877),IMSUM(1,I877))</f>
        <v>162.467755051008-0.0992431712307462i</v>
      </c>
      <c r="F877" s="57" t="str">
        <f t="shared" ref="F877:F940" si="252">IMDIV(IMPRODUCT($C$14,$C$15,COMPLEX(1,A877/$C$15)),IMSUM(-1*A877*A877/$C$16,COMPLEX(0,A877)))</f>
        <v>2.90990990932241-6340.38356262553i</v>
      </c>
      <c r="G877" s="57" t="str">
        <f t="shared" ref="G877:G940" si="253">IMDIV(1,COMPLEX(1,A877*$C$9*$C$10))</f>
        <v>0.999999999798106-0.0000142089338554288i</v>
      </c>
      <c r="H877" s="57" t="str">
        <f t="shared" ref="H877:H940" si="254">IMDIV($C$3,IMSUM(K877,COMPLEX(0,$C$28*A877)))</f>
        <v>72.7291930685927+0.967115285774456i</v>
      </c>
      <c r="I877" s="57" t="str">
        <f t="shared" ref="I877:I940" si="255">IMPRODUCT(F877,$C$29,H877,$C$31)</f>
        <v>17.8953265056414-1300.86177006331i</v>
      </c>
      <c r="K877" s="57" t="str">
        <f t="shared" ref="K877:K940" si="256">IF($C$26&lt;=0,IMDIV(1,IMSUM(IMDIV(1,L877),1/$C$18)),IMDIV(1,IMSUM(IMDIV(1,L877),1/$C$18,IMDIV(1,M877))))</f>
        <v>0.164966473460334-0.00233424829314221i</v>
      </c>
      <c r="L877" s="57" t="str">
        <f t="shared" ref="L877:L940" si="257">IMSUM($C$21/$C$22,IMDIV(1,COMPLEX(0,$C$20*$C$22*A877)))</f>
        <v>0.00025-44.9222917571456i</v>
      </c>
      <c r="M877" s="57" t="str">
        <f t="shared" ref="M877:M940" si="258">IMSUM($C$25/$C$26,IMDIV(1,COMPLEX(0,$C$24*$C$26*A877)))</f>
        <v>0.0045-15.748980606701i</v>
      </c>
      <c r="N877" s="57">
        <f t="shared" ref="N877:N940" si="259">ABS(R877)</f>
        <v>89.449283190172693</v>
      </c>
      <c r="O877" s="57">
        <f t="shared" ref="O877:O940" si="260">ABS(P877)</f>
        <v>67.096640076520544</v>
      </c>
      <c r="P877" s="374">
        <f t="shared" ref="P877:P940" si="261">20*LOG10(IMABS(C877))</f>
        <v>67.096640076520544</v>
      </c>
      <c r="Q877" s="374">
        <f t="shared" ref="Q877:Q940" si="262">IMARGUMENT(C877)*180/PI()</f>
        <v>-90.550716809827307</v>
      </c>
      <c r="R877" s="12">
        <f t="shared" ref="R877:R940" si="263">IF(Q877&lt;0,Q877+180,Q877-180)</f>
        <v>89.449283190172693</v>
      </c>
      <c r="S877" s="57">
        <f t="shared" ref="S877:S940" si="264">B877/1000</f>
        <v>2.3556479787644184E-2</v>
      </c>
      <c r="T877" s="12">
        <f t="shared" si="247"/>
        <v>67.096640076520544</v>
      </c>
    </row>
    <row r="878" spans="1:20">
      <c r="A878" s="57">
        <f t="shared" si="248"/>
        <v>148.57216465582312</v>
      </c>
      <c r="B878" s="12">
        <f t="shared" ref="B878:B941" si="265">B877*(1+B$42)</f>
        <v>23.645994410837233</v>
      </c>
      <c r="C878" s="57" t="str">
        <f t="shared" si="249"/>
        <v>-21.7585651042261-2255.09200683122i</v>
      </c>
      <c r="D878" s="57" t="str">
        <f t="shared" si="250"/>
        <v>3.4781249963262-673.073701431206i</v>
      </c>
      <c r="E878" s="57" t="str">
        <f t="shared" si="251"/>
        <v>162.467741486078-0.0996200768835186i</v>
      </c>
      <c r="F878" s="57" t="str">
        <f t="shared" si="252"/>
        <v>2.90990990931794-6316.38131394737i</v>
      </c>
      <c r="G878" s="57" t="str">
        <f t="shared" si="253"/>
        <v>0.999999999796569-0.0000142629278040575i</v>
      </c>
      <c r="H878" s="57" t="str">
        <f t="shared" si="254"/>
        <v>72.7292076911768+0.970790398584072i</v>
      </c>
      <c r="I878" s="57" t="str">
        <f t="shared" si="255"/>
        <v>17.8953279580202-1295.93740906824i</v>
      </c>
      <c r="K878" s="57" t="str">
        <f t="shared" si="256"/>
        <v>0.16496621822757-0.00234311475657785i</v>
      </c>
      <c r="L878" s="57" t="str">
        <f t="shared" si="257"/>
        <v>0.00025-44.752233270717i</v>
      </c>
      <c r="M878" s="57" t="str">
        <f t="shared" si="258"/>
        <v>0.0045-15.6893610347688i</v>
      </c>
      <c r="N878" s="57">
        <f t="shared" si="259"/>
        <v>89.447190952632297</v>
      </c>
      <c r="O878" s="57">
        <f t="shared" si="260"/>
        <v>67.06368960511017</v>
      </c>
      <c r="P878" s="374">
        <f t="shared" si="261"/>
        <v>67.06368960511017</v>
      </c>
      <c r="Q878" s="374">
        <f t="shared" si="262"/>
        <v>-90.552809047367703</v>
      </c>
      <c r="R878" s="12">
        <f t="shared" si="263"/>
        <v>89.447190952632297</v>
      </c>
      <c r="S878" s="57">
        <f t="shared" si="264"/>
        <v>2.3645994410837232E-2</v>
      </c>
      <c r="T878" s="12">
        <f t="shared" si="247"/>
        <v>67.06368960511017</v>
      </c>
    </row>
    <row r="879" spans="1:20">
      <c r="A879" s="57">
        <f t="shared" si="248"/>
        <v>149.13673888151524</v>
      </c>
      <c r="B879" s="12">
        <f t="shared" si="265"/>
        <v>23.735849189598415</v>
      </c>
      <c r="C879" s="57" t="str">
        <f t="shared" si="249"/>
        <v>-21.7585264749063-2246.55256976862i</v>
      </c>
      <c r="D879" s="57" t="str">
        <f t="shared" si="250"/>
        <v>3.47812499629822-670.525704614405i</v>
      </c>
      <c r="E879" s="57" t="str">
        <f t="shared" si="251"/>
        <v>162.467727817912-0.0999984122793752i</v>
      </c>
      <c r="F879" s="57" t="str">
        <f t="shared" si="252"/>
        <v>2.90990990931344-6292.46992853497i</v>
      </c>
      <c r="G879" s="57" t="str">
        <f t="shared" si="253"/>
        <v>0.99999999979502-0.0000143171269296908i</v>
      </c>
      <c r="H879" s="57" t="str">
        <f t="shared" si="254"/>
        <v>72.7292224251074+0.974479477677448i</v>
      </c>
      <c r="I879" s="57" t="str">
        <f t="shared" si="255"/>
        <v>17.895329421458-1291.03169056792i</v>
      </c>
      <c r="K879" s="57" t="str">
        <f t="shared" si="256"/>
        <v>0.164965961052163-0.00235201487047375i</v>
      </c>
      <c r="L879" s="57" t="str">
        <f t="shared" si="257"/>
        <v>0.00025-44.5828185601882i</v>
      </c>
      <c r="M879" s="57" t="str">
        <f t="shared" si="258"/>
        <v>0.0045-15.6299671595625i</v>
      </c>
      <c r="N879" s="57">
        <f t="shared" si="259"/>
        <v>89.445090770153499</v>
      </c>
      <c r="O879" s="57">
        <f t="shared" si="260"/>
        <v>67.030739083119087</v>
      </c>
      <c r="P879" s="374">
        <f t="shared" si="261"/>
        <v>67.030739083119087</v>
      </c>
      <c r="Q879" s="374">
        <f t="shared" si="262"/>
        <v>-90.554909229846501</v>
      </c>
      <c r="R879" s="12">
        <f t="shared" si="263"/>
        <v>89.445090770153499</v>
      </c>
      <c r="S879" s="57">
        <f t="shared" si="264"/>
        <v>2.3735849189598417E-2</v>
      </c>
      <c r="T879" s="12">
        <f t="shared" si="247"/>
        <v>67.030739083119087</v>
      </c>
    </row>
    <row r="880" spans="1:20">
      <c r="A880" s="57">
        <f t="shared" si="248"/>
        <v>149.70345848926502</v>
      </c>
      <c r="B880" s="12">
        <f t="shared" si="265"/>
        <v>23.826045416518891</v>
      </c>
      <c r="C880" s="57" t="str">
        <f t="shared" si="249"/>
        <v>-21.7584875515825-2238.04545012791i</v>
      </c>
      <c r="D880" s="57" t="str">
        <f t="shared" si="250"/>
        <v>3.47812499627004-667.987353534976i</v>
      </c>
      <c r="E880" s="57" t="str">
        <f t="shared" si="251"/>
        <v>162.46771404572-0.100378182822698i</v>
      </c>
      <c r="F880" s="57" t="str">
        <f t="shared" si="252"/>
        <v>2.90990990930889-6268.64906241502i</v>
      </c>
      <c r="G880" s="57" t="str">
        <f t="shared" si="253"/>
        <v>0.999999999793459-0.0000143715320120011i</v>
      </c>
      <c r="H880" s="57" t="str">
        <f t="shared" si="254"/>
        <v>72.7292372712325+0.978182576136261i</v>
      </c>
      <c r="I880" s="57" t="str">
        <f t="shared" si="255"/>
        <v>17.8953308960391-1286.14454399197i</v>
      </c>
      <c r="K880" s="57" t="str">
        <f t="shared" si="256"/>
        <v>0.164965701919333-0.00236094876222012i</v>
      </c>
      <c r="L880" s="57" t="str">
        <f t="shared" si="257"/>
        <v>0.00025-44.414045188472i</v>
      </c>
      <c r="M880" s="57" t="str">
        <f t="shared" si="258"/>
        <v>0.0045-15.5707981266811i</v>
      </c>
      <c r="N880" s="57">
        <f t="shared" si="259"/>
        <v>89.442982612609228</v>
      </c>
      <c r="O880" s="57">
        <f t="shared" si="260"/>
        <v>66.99778851016211</v>
      </c>
      <c r="P880" s="374">
        <f t="shared" si="261"/>
        <v>66.99778851016211</v>
      </c>
      <c r="Q880" s="374">
        <f t="shared" si="262"/>
        <v>-90.557017387390772</v>
      </c>
      <c r="R880" s="12">
        <f t="shared" si="263"/>
        <v>89.442982612609228</v>
      </c>
      <c r="S880" s="57">
        <f t="shared" si="264"/>
        <v>2.3826045416518889E-2</v>
      </c>
      <c r="T880" s="12">
        <f t="shared" si="247"/>
        <v>66.99778851016211</v>
      </c>
    </row>
    <row r="881" spans="1:20">
      <c r="A881" s="57">
        <f t="shared" si="248"/>
        <v>150.27233163152425</v>
      </c>
      <c r="B881" s="12">
        <f t="shared" si="265"/>
        <v>23.916584389101665</v>
      </c>
      <c r="C881" s="57" t="str">
        <f t="shared" si="249"/>
        <v>-21.7584483320192-2229.57052553144i</v>
      </c>
      <c r="D881" s="57" t="str">
        <f t="shared" si="250"/>
        <v>3.47812499624164-665.458611677888i</v>
      </c>
      <c r="E881" s="57" t="str">
        <f t="shared" si="251"/>
        <v>162.467700168713-0.100759393938176i</v>
      </c>
      <c r="F881" s="57" t="str">
        <f t="shared" si="252"/>
        <v>2.90990990930432-6244.91837291638i</v>
      </c>
      <c r="G881" s="57" t="str">
        <f t="shared" si="253"/>
        <v>0.999999999791886-0.000014426143833624i</v>
      </c>
      <c r="H881" s="57" t="str">
        <f t="shared" si="254"/>
        <v>72.729252230407+0.981899747244009i</v>
      </c>
      <c r="I881" s="57" t="str">
        <f t="shared" si="255"/>
        <v>17.8953323818487-1281.27589903714i</v>
      </c>
      <c r="K881" s="57" t="str">
        <f t="shared" si="256"/>
        <v>0.164965440814187-0.00236991655968575i</v>
      </c>
      <c r="L881" s="57" t="str">
        <f t="shared" si="257"/>
        <v>0.00025-44.2459107277068i</v>
      </c>
      <c r="M881" s="57" t="str">
        <f t="shared" si="258"/>
        <v>0.0045-15.5118530849583i</v>
      </c>
      <c r="N881" s="57">
        <f t="shared" si="259"/>
        <v>89.440866449758573</v>
      </c>
      <c r="O881" s="57">
        <f t="shared" si="260"/>
        <v>66.964837885851438</v>
      </c>
      <c r="P881" s="374">
        <f t="shared" si="261"/>
        <v>66.964837885851438</v>
      </c>
      <c r="Q881" s="374">
        <f t="shared" si="262"/>
        <v>-90.559133550241427</v>
      </c>
      <c r="R881" s="12">
        <f t="shared" si="263"/>
        <v>89.440866449758573</v>
      </c>
      <c r="S881" s="57">
        <f t="shared" si="264"/>
        <v>2.3916584389101665E-2</v>
      </c>
      <c r="T881" s="12">
        <f t="shared" si="247"/>
        <v>66.964837885851438</v>
      </c>
    </row>
    <row r="882" spans="1:20">
      <c r="A882" s="57">
        <f t="shared" si="248"/>
        <v>150.84336649172403</v>
      </c>
      <c r="B882" s="12">
        <f t="shared" si="265"/>
        <v>24.007467409780251</v>
      </c>
      <c r="C882" s="57" t="str">
        <f t="shared" si="249"/>
        <v>-21.7584088139631-2221.1276740647i</v>
      </c>
      <c r="D882" s="57" t="str">
        <f t="shared" si="250"/>
        <v>3.47812499621301-662.939442666338i</v>
      </c>
      <c r="E882" s="57" t="str">
        <f t="shared" si="251"/>
        <v>162.467686186095-0.101142051070783i</v>
      </c>
      <c r="F882" s="57" t="str">
        <f t="shared" si="252"/>
        <v>2.90990990929971-6221.27751866509i</v>
      </c>
      <c r="G882" s="57" t="str">
        <f t="shared" si="253"/>
        <v>0.999999999790302-0.0000144809631801689i</v>
      </c>
      <c r="H882" s="57" t="str">
        <f t="shared" si="254"/>
        <v>72.729267303491+0.985631044486749i</v>
      </c>
      <c r="I882" s="57" t="str">
        <f t="shared" si="255"/>
        <v>17.895333878972-1276.42568566632i</v>
      </c>
      <c r="K882" s="57" t="str">
        <f t="shared" si="256"/>
        <v>0.164965177721721-0.00237891839121973i</v>
      </c>
      <c r="L882" s="57" t="str">
        <f t="shared" si="257"/>
        <v>0.00025-44.0784127592217i</v>
      </c>
      <c r="M882" s="57" t="str">
        <f t="shared" si="258"/>
        <v>0.0045-15.4531311864498i</v>
      </c>
      <c r="N882" s="57">
        <f t="shared" si="259"/>
        <v>89.438742251246509</v>
      </c>
      <c r="O882" s="57">
        <f t="shared" si="260"/>
        <v>66.931887209796329</v>
      </c>
      <c r="P882" s="374">
        <f t="shared" si="261"/>
        <v>66.931887209796329</v>
      </c>
      <c r="Q882" s="374">
        <f t="shared" si="262"/>
        <v>-90.561257748753491</v>
      </c>
      <c r="R882" s="12">
        <f t="shared" si="263"/>
        <v>89.438742251246509</v>
      </c>
      <c r="S882" s="57">
        <f t="shared" si="264"/>
        <v>2.4007467409780249E-2</v>
      </c>
      <c r="T882" s="12">
        <f t="shared" si="247"/>
        <v>66.931887209796329</v>
      </c>
    </row>
    <row r="883" spans="1:20">
      <c r="A883" s="57">
        <f t="shared" si="248"/>
        <v>151.41657128439257</v>
      </c>
      <c r="B883" s="12">
        <f t="shared" si="265"/>
        <v>24.098695785937416</v>
      </c>
      <c r="C883" s="57" t="str">
        <f t="shared" si="249"/>
        <v>-21.7583689951423-2212.7167742745i</v>
      </c>
      <c r="D883" s="57" t="str">
        <f t="shared" si="250"/>
        <v>3.47812499618417-660.429810261235i</v>
      </c>
      <c r="E883" s="57" t="str">
        <f t="shared" si="251"/>
        <v>162.46767209706-0.101526159685747i</v>
      </c>
      <c r="F883" s="57" t="str">
        <f t="shared" si="252"/>
        <v>2.90990990929505-6197.72615957952i</v>
      </c>
      <c r="G883" s="57" t="str">
        <f t="shared" si="253"/>
        <v>0.999999999788705-0.0000145359908402303i</v>
      </c>
      <c r="H883" s="57" t="str">
        <f t="shared" si="254"/>
        <v>72.7292824913527+0.989376521553944i</v>
      </c>
      <c r="I883" s="57" t="str">
        <f t="shared" si="255"/>
        <v>17.8953353874953-1271.59383410759i</v>
      </c>
      <c r="K883" s="57" t="str">
        <f t="shared" si="256"/>
        <v>0.164964912626814-0.00238795438565327i</v>
      </c>
      <c r="L883" s="57" t="str">
        <f t="shared" si="257"/>
        <v>0.00025-43.9115488735025i</v>
      </c>
      <c r="M883" s="57" t="str">
        <f t="shared" si="258"/>
        <v>0.0045-15.3946315864214i</v>
      </c>
      <c r="N883" s="57">
        <f t="shared" si="259"/>
        <v>89.436609986603372</v>
      </c>
      <c r="O883" s="57">
        <f t="shared" si="260"/>
        <v>66.898936481602846</v>
      </c>
      <c r="P883" s="374">
        <f t="shared" si="261"/>
        <v>66.898936481602846</v>
      </c>
      <c r="Q883" s="374">
        <f t="shared" si="262"/>
        <v>-90.563390013396628</v>
      </c>
      <c r="R883" s="12">
        <f t="shared" si="263"/>
        <v>89.436609986603372</v>
      </c>
      <c r="S883" s="57">
        <f t="shared" si="264"/>
        <v>2.4098695785937416E-2</v>
      </c>
      <c r="T883" s="12">
        <f t="shared" si="247"/>
        <v>66.898936481602846</v>
      </c>
    </row>
    <row r="884" spans="1:20">
      <c r="A884" s="57">
        <f t="shared" si="248"/>
        <v>151.99195425527327</v>
      </c>
      <c r="B884" s="12">
        <f t="shared" si="265"/>
        <v>24.190270829923978</v>
      </c>
      <c r="C884" s="57" t="str">
        <f t="shared" si="249"/>
        <v>-21.7583288732698-2204.33770516738i</v>
      </c>
      <c r="D884" s="57" t="str">
        <f t="shared" si="250"/>
        <v>3.47812499615513-657.929678360679i</v>
      </c>
      <c r="E884" s="57" t="str">
        <f t="shared" si="251"/>
        <v>162.4676579008-0.101911725268834i</v>
      </c>
      <c r="F884" s="57" t="str">
        <f t="shared" si="252"/>
        <v>2.90990990929039-6174.26395686554i</v>
      </c>
      <c r="G884" s="57" t="str">
        <f t="shared" si="253"/>
        <v>0.999999999787096-0.0000145912276053997i</v>
      </c>
      <c r="H884" s="57" t="str">
        <f t="shared" si="254"/>
        <v>72.7292977948655+0.99313623233915i</v>
      </c>
      <c r="I884" s="57" t="str">
        <f t="shared" si="255"/>
        <v>17.8953369075055-1266.78027485314i</v>
      </c>
      <c r="K884" s="57" t="str">
        <f t="shared" si="256"/>
        <v>0.164964645514233-0.00239702467230144i</v>
      </c>
      <c r="L884" s="57" t="str">
        <f t="shared" si="257"/>
        <v>0.00025-43.7453166701558i</v>
      </c>
      <c r="M884" s="57" t="str">
        <f t="shared" si="258"/>
        <v>0.0045-15.3363534433367i</v>
      </c>
      <c r="N884" s="57">
        <f t="shared" si="259"/>
        <v>89.434469625244475</v>
      </c>
      <c r="O884" s="57">
        <f t="shared" si="260"/>
        <v>66.86598570087439</v>
      </c>
      <c r="P884" s="374">
        <f t="shared" si="261"/>
        <v>66.86598570087439</v>
      </c>
      <c r="Q884" s="374">
        <f t="shared" si="262"/>
        <v>-90.565530374755525</v>
      </c>
      <c r="R884" s="12">
        <f t="shared" si="263"/>
        <v>89.434469625244475</v>
      </c>
      <c r="S884" s="57">
        <f t="shared" si="264"/>
        <v>2.419027082992398E-2</v>
      </c>
      <c r="T884" s="12">
        <f t="shared" si="247"/>
        <v>66.86598570087439</v>
      </c>
    </row>
    <row r="885" spans="1:20">
      <c r="A885" s="57">
        <f t="shared" si="248"/>
        <v>152.56952368144331</v>
      </c>
      <c r="B885" s="12">
        <f t="shared" si="265"/>
        <v>24.28219385907769</v>
      </c>
      <c r="C885" s="57" t="str">
        <f t="shared" si="249"/>
        <v>-21.7582884460399-2195.99034620766i</v>
      </c>
      <c r="D885" s="57" t="str">
        <f t="shared" si="250"/>
        <v>3.47812499612586-655.439010999427i</v>
      </c>
      <c r="E885" s="57" t="str">
        <f t="shared" si="251"/>
        <v>162.467643596498-0.102298753326273i</v>
      </c>
      <c r="F885" s="57" t="str">
        <f t="shared" si="252"/>
        <v>2.90990990928567-6150.8905730114i</v>
      </c>
      <c r="G885" s="57" t="str">
        <f t="shared" si="253"/>
        <v>0.999999999785475-0.0000146466742702765i</v>
      </c>
      <c r="H885" s="57" t="str">
        <f t="shared" si="254"/>
        <v>72.7293132149107+0.996910230940867i</v>
      </c>
      <c r="I885" s="57" t="str">
        <f t="shared" si="255"/>
        <v>17.8953384390901-1261.9849386583i</v>
      </c>
      <c r="K885" s="57" t="str">
        <f t="shared" si="256"/>
        <v>0.164964376368627-0.00240612938096493i</v>
      </c>
      <c r="L885" s="57" t="str">
        <f t="shared" si="257"/>
        <v>0.00025-43.5797137578758i</v>
      </c>
      <c r="M885" s="57" t="str">
        <f t="shared" si="258"/>
        <v>0.0045-15.2782959188451i</v>
      </c>
      <c r="N885" s="57">
        <f t="shared" si="259"/>
        <v>89.432321136469696</v>
      </c>
      <c r="O885" s="57">
        <f t="shared" si="260"/>
        <v>66.833034867210884</v>
      </c>
      <c r="P885" s="374">
        <f t="shared" si="261"/>
        <v>66.833034867210884</v>
      </c>
      <c r="Q885" s="374">
        <f t="shared" si="262"/>
        <v>-90.567678863530304</v>
      </c>
      <c r="R885" s="12">
        <f t="shared" si="263"/>
        <v>89.432321136469696</v>
      </c>
      <c r="S885" s="57">
        <f t="shared" si="264"/>
        <v>2.4282193859077691E-2</v>
      </c>
      <c r="T885" s="12">
        <f t="shared" si="247"/>
        <v>66.833034867210884</v>
      </c>
    </row>
    <row r="886" spans="1:20">
      <c r="A886" s="57">
        <f t="shared" si="248"/>
        <v>153.14928787143282</v>
      </c>
      <c r="B886" s="12">
        <f t="shared" si="265"/>
        <v>24.374466195742187</v>
      </c>
      <c r="C886" s="57" t="str">
        <f t="shared" si="249"/>
        <v>-21.7582477111302-2187.67457731597i</v>
      </c>
      <c r="D886" s="57" t="str">
        <f t="shared" si="250"/>
        <v>3.47812499609634-652.957772348393i</v>
      </c>
      <c r="E886" s="57" t="str">
        <f t="shared" si="251"/>
        <v>162.467629183335-0.102687249384892i</v>
      </c>
      <c r="F886" s="57" t="str">
        <f t="shared" si="252"/>
        <v>2.9099099092809-6127.60567178314i</v>
      </c>
      <c r="G886" s="57" t="str">
        <f t="shared" si="253"/>
        <v>0.999999999783841-0.0000147023316324796i</v>
      </c>
      <c r="H886" s="57" t="str">
        <f t="shared" si="254"/>
        <v>72.7293287523747+1.00069857166325i</v>
      </c>
      <c r="I886" s="57" t="str">
        <f t="shared" si="255"/>
        <v>17.8953399823367-1257.20775654053i</v>
      </c>
      <c r="K886" s="57" t="str">
        <f t="shared" si="256"/>
        <v>0.164964105174531-0.00241526864193185i</v>
      </c>
      <c r="L886" s="57" t="str">
        <f t="shared" si="257"/>
        <v>0.00025-43.4147377544091i</v>
      </c>
      <c r="M886" s="57" t="str">
        <f t="shared" si="258"/>
        <v>0.0045-15.2204581777695i</v>
      </c>
      <c r="N886" s="57">
        <f t="shared" si="259"/>
        <v>89.430164489462982</v>
      </c>
      <c r="O886" s="57">
        <f t="shared" si="260"/>
        <v>66.80008398020982</v>
      </c>
      <c r="P886" s="374">
        <f t="shared" si="261"/>
        <v>66.80008398020982</v>
      </c>
      <c r="Q886" s="374">
        <f t="shared" si="262"/>
        <v>-90.569835510537018</v>
      </c>
      <c r="R886" s="12">
        <f t="shared" si="263"/>
        <v>89.430164489462982</v>
      </c>
      <c r="S886" s="57">
        <f t="shared" si="264"/>
        <v>2.4374466195742187E-2</v>
      </c>
      <c r="T886" s="12">
        <f t="shared" si="247"/>
        <v>66.80008398020982</v>
      </c>
    </row>
    <row r="887" spans="1:20">
      <c r="A887" s="57">
        <f t="shared" si="248"/>
        <v>153.73125516534427</v>
      </c>
      <c r="B887" s="12">
        <f t="shared" si="265"/>
        <v>24.467089167286009</v>
      </c>
      <c r="C887" s="57" t="str">
        <f t="shared" si="249"/>
        <v>-21.7582066661994-2179.39027886721i</v>
      </c>
      <c r="D887" s="57" t="str">
        <f t="shared" si="250"/>
        <v>3.47812499606663-650.485926714131i</v>
      </c>
      <c r="E887" s="57" t="str">
        <f t="shared" si="251"/>
        <v>162.46761466048-0.103077218992106i</v>
      </c>
      <c r="F887" s="57" t="str">
        <f t="shared" si="252"/>
        <v>2.90990990927612-6104.40891821968i</v>
      </c>
      <c r="G887" s="57" t="str">
        <f t="shared" si="253"/>
        <v>0.999999999782196-0.0000147582004926586i</v>
      </c>
      <c r="H887" s="57" t="str">
        <f t="shared" si="254"/>
        <v>72.7293444081529+1.00450130901698i</v>
      </c>
      <c r="I887" s="57" t="str">
        <f t="shared" si="255"/>
        <v>17.8953415373347-1252.4486597785i</v>
      </c>
      <c r="K887" s="57" t="str">
        <f t="shared" si="256"/>
        <v>0.164963831916358-0.00242444258597951i</v>
      </c>
      <c r="L887" s="57" t="str">
        <f t="shared" si="257"/>
        <v>0.00025-43.2503862865203i</v>
      </c>
      <c r="M887" s="57" t="str">
        <f t="shared" si="258"/>
        <v>0.0045-15.1628393880948i</v>
      </c>
      <c r="N887" s="57">
        <f t="shared" si="259"/>
        <v>89.427999653292005</v>
      </c>
      <c r="O887" s="57">
        <f t="shared" si="260"/>
        <v>66.767133039464937</v>
      </c>
      <c r="P887" s="374">
        <f t="shared" si="261"/>
        <v>66.767133039464937</v>
      </c>
      <c r="Q887" s="374">
        <f t="shared" si="262"/>
        <v>-90.572000346707995</v>
      </c>
      <c r="R887" s="12">
        <f t="shared" si="263"/>
        <v>89.427999653292005</v>
      </c>
      <c r="S887" s="57">
        <f t="shared" si="264"/>
        <v>2.4467089167286009E-2</v>
      </c>
      <c r="T887" s="12">
        <f t="shared" si="247"/>
        <v>66.767133039464937</v>
      </c>
    </row>
    <row r="888" spans="1:20">
      <c r="A888" s="57">
        <f t="shared" si="248"/>
        <v>154.31543393497259</v>
      </c>
      <c r="B888" s="12">
        <f t="shared" si="265"/>
        <v>24.560064106121697</v>
      </c>
      <c r="C888" s="57" t="str">
        <f t="shared" si="249"/>
        <v>-21.7581653088897-2171.13733168913i</v>
      </c>
      <c r="D888" s="57" t="str">
        <f t="shared" si="250"/>
        <v>3.47812499603666-648.023438538305i</v>
      </c>
      <c r="E888" s="57" t="str">
        <f t="shared" si="251"/>
        <v>162.4676000271-0.103468667716153i</v>
      </c>
      <c r="F888" s="57" t="str">
        <f t="shared" si="252"/>
        <v>2.90990990927128-6081.29997862788i</v>
      </c>
      <c r="G888" s="57" t="str">
        <f t="shared" si="253"/>
        <v>0.999999999780537-0.0000148142816545062i</v>
      </c>
      <c r="H888" s="57" t="str">
        <f t="shared" si="254"/>
        <v>72.729360183145+1.00831849771996i</v>
      </c>
      <c r="I888" s="57" t="str">
        <f t="shared" si="255"/>
        <v>17.8953431041733-1247.70757991097i</v>
      </c>
      <c r="K888" s="57" t="str">
        <f t="shared" si="256"/>
        <v>0.164963556578408-0.00243365134437622i</v>
      </c>
      <c r="L888" s="57" t="str">
        <f t="shared" si="257"/>
        <v>0.00025-43.0866569899585i</v>
      </c>
      <c r="M888" s="57" t="str">
        <f t="shared" si="258"/>
        <v>0.0045-15.1054387209552i</v>
      </c>
      <c r="N888" s="57">
        <f t="shared" si="259"/>
        <v>89.42582659690764</v>
      </c>
      <c r="O888" s="57">
        <f t="shared" si="260"/>
        <v>66.73418204456749</v>
      </c>
      <c r="P888" s="374">
        <f t="shared" si="261"/>
        <v>66.73418204456749</v>
      </c>
      <c r="Q888" s="374">
        <f t="shared" si="262"/>
        <v>-90.57417340309236</v>
      </c>
      <c r="R888" s="12">
        <f t="shared" si="263"/>
        <v>89.42582659690764</v>
      </c>
      <c r="S888" s="57">
        <f t="shared" si="264"/>
        <v>2.4560064106121698E-2</v>
      </c>
      <c r="T888" s="12">
        <f t="shared" si="247"/>
        <v>66.73418204456749</v>
      </c>
    </row>
    <row r="889" spans="1:20">
      <c r="A889" s="57">
        <f t="shared" si="248"/>
        <v>154.90183258392548</v>
      </c>
      <c r="B889" s="12">
        <f t="shared" si="265"/>
        <v>24.65339234972496</v>
      </c>
      <c r="C889" s="57" t="str">
        <f t="shared" si="249"/>
        <v>-21.758123636825-2162.91561706041i</v>
      </c>
      <c r="D889" s="57" t="str">
        <f t="shared" si="250"/>
        <v>3.4781249960065-645.570272397205i</v>
      </c>
      <c r="E889" s="57" t="str">
        <f t="shared" si="251"/>
        <v>162.467585282354-0.103861601145997i</v>
      </c>
      <c r="F889" s="57" t="str">
        <f t="shared" si="252"/>
        <v>2.90990990926644-6058.27852057796i</v>
      </c>
      <c r="G889" s="57" t="str">
        <f t="shared" si="253"/>
        <v>0.999999999778866-0.0000148705759247684i</v>
      </c>
      <c r="H889" s="57" t="str">
        <f t="shared" si="254"/>
        <v>72.7293760782602+1.01215019269817i</v>
      </c>
      <c r="I889" s="57" t="str">
        <f t="shared" si="255"/>
        <v>17.895344682943-1242.98444873595i</v>
      </c>
      <c r="K889" s="57" t="str">
        <f t="shared" si="256"/>
        <v>0.164963279144856-0.00244289504888306i</v>
      </c>
      <c r="L889" s="57" t="str">
        <f t="shared" si="257"/>
        <v>0.00025-42.9235475094227i</v>
      </c>
      <c r="M889" s="57" t="str">
        <f t="shared" si="258"/>
        <v>0.0045-15.0482553506228i</v>
      </c>
      <c r="N889" s="57">
        <f t="shared" si="259"/>
        <v>89.423645289143593</v>
      </c>
      <c r="O889" s="57">
        <f t="shared" si="260"/>
        <v>66.701230995105249</v>
      </c>
      <c r="P889" s="374">
        <f t="shared" si="261"/>
        <v>66.701230995105249</v>
      </c>
      <c r="Q889" s="374">
        <f t="shared" si="262"/>
        <v>-90.576354710856407</v>
      </c>
      <c r="R889" s="12">
        <f t="shared" si="263"/>
        <v>89.423645289143593</v>
      </c>
      <c r="S889" s="57">
        <f t="shared" si="264"/>
        <v>2.465339234972496E-2</v>
      </c>
      <c r="T889" s="12">
        <f t="shared" si="247"/>
        <v>66.701230995105249</v>
      </c>
    </row>
    <row r="890" spans="1:20">
      <c r="A890" s="57">
        <f t="shared" si="248"/>
        <v>155.49045954774442</v>
      </c>
      <c r="B890" s="12">
        <f t="shared" si="265"/>
        <v>24.747075240653917</v>
      </c>
      <c r="C890" s="57" t="str">
        <f t="shared" si="249"/>
        <v>-21.7580816476106-2154.72501670904i</v>
      </c>
      <c r="D890" s="57" t="str">
        <f t="shared" si="250"/>
        <v>3.4781249959761-643.126393001204i</v>
      </c>
      <c r="E890" s="57" t="str">
        <f t="shared" si="251"/>
        <v>162.467570425395-0.104256024891494i</v>
      </c>
      <c r="F890" s="57" t="str">
        <f t="shared" si="252"/>
        <v>2.90990990926154-6035.34421289843i</v>
      </c>
      <c r="G890" s="57" t="str">
        <f t="shared" si="253"/>
        <v>0.999999999777182-0.0000149270841132575i</v>
      </c>
      <c r="H890" s="57" t="str">
        <f t="shared" si="254"/>
        <v>72.729392094412+1.01599644908641i</v>
      </c>
      <c r="I890" s="57" t="str">
        <f t="shared" si="255"/>
        <v>17.8953462737341-1238.27919830958i</v>
      </c>
      <c r="K890" s="57" t="str">
        <f t="shared" si="256"/>
        <v>0.164962999599762-0.00245217383175575i</v>
      </c>
      <c r="L890" s="57" t="str">
        <f t="shared" si="257"/>
        <v>0.00025-42.7610554985282i</v>
      </c>
      <c r="M890" s="57" t="str">
        <f t="shared" si="258"/>
        <v>0.0045-14.9912884544957i</v>
      </c>
      <c r="N890" s="57">
        <f t="shared" si="259"/>
        <v>89.421455698715917</v>
      </c>
      <c r="O890" s="57">
        <f t="shared" si="260"/>
        <v>66.668279890663015</v>
      </c>
      <c r="P890" s="374">
        <f t="shared" si="261"/>
        <v>66.668279890663015</v>
      </c>
      <c r="Q890" s="374">
        <f t="shared" si="262"/>
        <v>-90.578544301284083</v>
      </c>
      <c r="R890" s="12">
        <f t="shared" si="263"/>
        <v>89.421455698715917</v>
      </c>
      <c r="S890" s="57">
        <f t="shared" si="264"/>
        <v>2.4747075240653917E-2</v>
      </c>
      <c r="T890" s="12">
        <f t="shared" si="247"/>
        <v>66.668279890663015</v>
      </c>
    </row>
    <row r="891" spans="1:20">
      <c r="A891" s="57">
        <f t="shared" si="248"/>
        <v>156.08132329402585</v>
      </c>
      <c r="B891" s="12">
        <f t="shared" si="265"/>
        <v>24.841114126568403</v>
      </c>
      <c r="C891" s="57" t="str">
        <f t="shared" si="249"/>
        <v>-21.7580393388343-2146.5654128106i</v>
      </c>
      <c r="D891" s="57" t="str">
        <f t="shared" si="250"/>
        <v>3.47812499594544-640.691765194277i</v>
      </c>
      <c r="E891" s="57" t="str">
        <f t="shared" si="251"/>
        <v>162.46755545537-0.10465194458349i</v>
      </c>
      <c r="F891" s="57" t="str">
        <f t="shared" si="252"/>
        <v>2.90990990925659-6012.4967256716i</v>
      </c>
      <c r="G891" s="57" t="str">
        <f t="shared" si="253"/>
        <v>0.999999999775486-0.0000149838070328624i</v>
      </c>
      <c r="H891" s="57" t="str">
        <f t="shared" si="254"/>
        <v>72.7294082325229+1.01985732222914i</v>
      </c>
      <c r="I891" s="57" t="str">
        <f t="shared" si="255"/>
        <v>17.8953478766387-1233.59176094527i</v>
      </c>
      <c r="K891" s="57" t="str">
        <f t="shared" si="256"/>
        <v>0.164962717927061-0.00246148782574633i</v>
      </c>
      <c r="L891" s="57" t="str">
        <f t="shared" si="257"/>
        <v>0.00025-42.5991786197731i</v>
      </c>
      <c r="M891" s="57" t="str">
        <f t="shared" si="258"/>
        <v>0.0045-14.934537213086i</v>
      </c>
      <c r="N891" s="57">
        <f t="shared" si="259"/>
        <v>89.419257794222659</v>
      </c>
      <c r="O891" s="57">
        <f t="shared" si="260"/>
        <v>66.635328730822351</v>
      </c>
      <c r="P891" s="374">
        <f t="shared" si="261"/>
        <v>66.635328730822351</v>
      </c>
      <c r="Q891" s="374">
        <f t="shared" si="262"/>
        <v>-90.580742205777341</v>
      </c>
      <c r="R891" s="12">
        <f t="shared" si="263"/>
        <v>89.419257794222659</v>
      </c>
      <c r="S891" s="57">
        <f t="shared" si="264"/>
        <v>2.4841114126568403E-2</v>
      </c>
      <c r="T891" s="12">
        <f t="shared" si="247"/>
        <v>66.635328730822351</v>
      </c>
    </row>
    <row r="892" spans="1:20">
      <c r="A892" s="57">
        <f t="shared" si="248"/>
        <v>156.67443232254314</v>
      </c>
      <c r="B892" s="12">
        <f t="shared" si="265"/>
        <v>24.935510360249364</v>
      </c>
      <c r="C892" s="57" t="str">
        <f t="shared" si="249"/>
        <v>-21.7579967080656-2138.43668798657i</v>
      </c>
      <c r="D892" s="57" t="str">
        <f t="shared" si="250"/>
        <v>3.47812499591458-638.266353953492i</v>
      </c>
      <c r="E892" s="57" t="str">
        <f t="shared" si="251"/>
        <v>162.467540371419-0.105049365873823i</v>
      </c>
      <c r="F892" s="57" t="str">
        <f t="shared" si="252"/>
        <v>2.90990990925162-5989.73573022875i</v>
      </c>
      <c r="G892" s="57" t="str">
        <f t="shared" si="253"/>
        <v>0.999999999773776-0.0000150407454995615i</v>
      </c>
      <c r="H892" s="57" t="str">
        <f t="shared" si="254"/>
        <v>72.7294244935212+1.02373286768122i</v>
      </c>
      <c r="I892" s="57" t="str">
        <f t="shared" si="255"/>
        <v>17.8953494917485-1228.92206921266i</v>
      </c>
      <c r="K892" s="57" t="str">
        <f t="shared" si="256"/>
        <v>0.164962434110568-0.00247083716410514i</v>
      </c>
      <c r="L892" s="57" t="str">
        <f t="shared" si="257"/>
        <v>0.00025-42.437914544504i</v>
      </c>
      <c r="M892" s="57" t="str">
        <f t="shared" si="258"/>
        <v>0.0045-14.8780008100079i</v>
      </c>
      <c r="N892" s="57">
        <f t="shared" si="259"/>
        <v>89.41705154414332</v>
      </c>
      <c r="O892" s="57">
        <f t="shared" si="260"/>
        <v>66.602377515161749</v>
      </c>
      <c r="P892" s="374">
        <f t="shared" si="261"/>
        <v>66.602377515161749</v>
      </c>
      <c r="Q892" s="374">
        <f t="shared" si="262"/>
        <v>-90.58294845585668</v>
      </c>
      <c r="R892" s="12">
        <f t="shared" si="263"/>
        <v>89.41705154414332</v>
      </c>
      <c r="S892" s="57">
        <f t="shared" si="264"/>
        <v>2.4935510360249363E-2</v>
      </c>
      <c r="T892" s="12">
        <f t="shared" si="247"/>
        <v>66.602377515161749</v>
      </c>
    </row>
    <row r="893" spans="1:20">
      <c r="A893" s="57">
        <f t="shared" si="248"/>
        <v>157.26979516536881</v>
      </c>
      <c r="B893" s="12">
        <f t="shared" si="265"/>
        <v>25.030265299618311</v>
      </c>
      <c r="C893" s="57" t="str">
        <f t="shared" si="249"/>
        <v>-21.7579537528546-2130.33872530262i</v>
      </c>
      <c r="D893" s="57" t="str">
        <f t="shared" si="250"/>
        <v>3.47812499588346-635.850124388487i</v>
      </c>
      <c r="E893" s="57" t="str">
        <f t="shared" si="251"/>
        <v>162.467525172674-0.105448294435429i</v>
      </c>
      <c r="F893" s="57" t="str">
        <f t="shared" si="252"/>
        <v>2.9099099092466-5967.06089914524i</v>
      </c>
      <c r="G893" s="57" t="str">
        <f t="shared" si="253"/>
        <v>0.999999999772053-0.0000150979003324339i</v>
      </c>
      <c r="H893" s="57" t="str">
        <f t="shared" si="254"/>
        <v>72.7294408783424+1.02762314120879i</v>
      </c>
      <c r="I893" s="57" t="str">
        <f t="shared" si="255"/>
        <v>17.8953511191568-1224.27005593666i</v>
      </c>
      <c r="K893" s="57" t="str">
        <f t="shared" si="256"/>
        <v>0.164962148133975-0.00248022198058252i</v>
      </c>
      <c r="L893" s="57" t="str">
        <f t="shared" si="257"/>
        <v>0.00025-42.277260952883i</v>
      </c>
      <c r="M893" s="57" t="str">
        <f t="shared" si="258"/>
        <v>0.0045-14.8216784319665i</v>
      </c>
      <c r="N893" s="57">
        <f t="shared" si="259"/>
        <v>89.414836916838496</v>
      </c>
      <c r="O893" s="57">
        <f t="shared" si="260"/>
        <v>66.569426243256302</v>
      </c>
      <c r="P893" s="374">
        <f t="shared" si="261"/>
        <v>66.569426243256302</v>
      </c>
      <c r="Q893" s="374">
        <f t="shared" si="262"/>
        <v>-90.585163083161504</v>
      </c>
      <c r="R893" s="12">
        <f t="shared" si="263"/>
        <v>89.414836916838496</v>
      </c>
      <c r="S893" s="57">
        <f t="shared" si="264"/>
        <v>2.5030265299618312E-2</v>
      </c>
      <c r="T893" s="12">
        <f t="shared" si="247"/>
        <v>66.569426243256302</v>
      </c>
    </row>
    <row r="894" spans="1:20">
      <c r="A894" s="57">
        <f t="shared" si="248"/>
        <v>157.86742038699722</v>
      </c>
      <c r="B894" s="12">
        <f t="shared" si="265"/>
        <v>25.12538030775686</v>
      </c>
      <c r="C894" s="57" t="str">
        <f t="shared" si="249"/>
        <v>-21.7579104707338-2122.27140826698i</v>
      </c>
      <c r="D894" s="57" t="str">
        <f t="shared" si="250"/>
        <v>3.47812499585212-633.443041740995i</v>
      </c>
      <c r="E894" s="57" t="str">
        <f t="shared" si="251"/>
        <v>162.467509858264-0.105848735962425i</v>
      </c>
      <c r="F894" s="57" t="str">
        <f t="shared" si="252"/>
        <v>2.90990990924156-5944.47190623609i</v>
      </c>
      <c r="G894" s="57" t="str">
        <f t="shared" si="253"/>
        <v>0.999999999770318-0.0000151552723536708i</v>
      </c>
      <c r="H894" s="57" t="str">
        <f t="shared" si="254"/>
        <v>72.7294573879306+1.03152819879001i</v>
      </c>
      <c r="I894" s="57" t="str">
        <f t="shared" si="255"/>
        <v>17.8953527589572-1219.63565419652i</v>
      </c>
      <c r="K894" s="57" t="str">
        <f t="shared" si="256"/>
        <v>0.164961859980847-0.00248964240943068i</v>
      </c>
      <c r="L894" s="57" t="str">
        <f t="shared" si="257"/>
        <v>0.00025-42.1172155338544i</v>
      </c>
      <c r="M894" s="57" t="str">
        <f t="shared" si="258"/>
        <v>0.0045-14.7655692687452i</v>
      </c>
      <c r="N894" s="57">
        <f t="shared" si="259"/>
        <v>89.412613880549301</v>
      </c>
      <c r="O894" s="57">
        <f t="shared" si="260"/>
        <v>66.536474914678124</v>
      </c>
      <c r="P894" s="374">
        <f t="shared" si="261"/>
        <v>66.536474914678124</v>
      </c>
      <c r="Q894" s="374">
        <f t="shared" si="262"/>
        <v>-90.587386119450699</v>
      </c>
      <c r="R894" s="12">
        <f t="shared" si="263"/>
        <v>89.412613880549301</v>
      </c>
      <c r="S894" s="57">
        <f t="shared" si="264"/>
        <v>2.5125380307756861E-2</v>
      </c>
      <c r="T894" s="12">
        <f t="shared" si="247"/>
        <v>66.536474914678124</v>
      </c>
    </row>
    <row r="895" spans="1:20">
      <c r="A895" s="57">
        <f t="shared" si="248"/>
        <v>158.46731658446782</v>
      </c>
      <c r="B895" s="12">
        <f t="shared" si="265"/>
        <v>25.220856752926338</v>
      </c>
      <c r="C895" s="57" t="str">
        <f t="shared" si="249"/>
        <v>-21.757866859216-2114.23462082865i</v>
      </c>
      <c r="D895" s="57" t="str">
        <f t="shared" si="250"/>
        <v>3.47812499582053-631.045071384317i</v>
      </c>
      <c r="E895" s="57" t="str">
        <f t="shared" si="251"/>
        <v>162.467494427306-0.106250696170199i</v>
      </c>
      <c r="F895" s="57" t="str">
        <f t="shared" si="252"/>
        <v>2.90990990923647-5921.96842655098i</v>
      </c>
      <c r="G895" s="57" t="str">
        <f t="shared" si="253"/>
        <v>0.999999999768569-0.0000152128623885882i</v>
      </c>
      <c r="H895" s="57" t="str">
        <f t="shared" si="254"/>
        <v>72.7294740232346+1.03544809661589i</v>
      </c>
      <c r="I895" s="57" t="str">
        <f t="shared" si="255"/>
        <v>17.895354411244-1215.01879732479i</v>
      </c>
      <c r="K895" s="57" t="str">
        <f t="shared" si="256"/>
        <v>0.164961569634629-0.00249909858540554i</v>
      </c>
      <c r="L895" s="57" t="str">
        <f t="shared" si="257"/>
        <v>0.00025-41.9577759851109i</v>
      </c>
      <c r="M895" s="57" t="str">
        <f t="shared" si="258"/>
        <v>0.0045-14.7096725131951i</v>
      </c>
      <c r="N895" s="57">
        <f t="shared" si="259"/>
        <v>89.410382403397165</v>
      </c>
      <c r="O895" s="57">
        <f t="shared" si="260"/>
        <v>66.503523528995686</v>
      </c>
      <c r="P895" s="374">
        <f t="shared" si="261"/>
        <v>66.503523528995686</v>
      </c>
      <c r="Q895" s="374">
        <f t="shared" si="262"/>
        <v>-90.589617596602835</v>
      </c>
      <c r="R895" s="12">
        <f t="shared" si="263"/>
        <v>89.410382403397165</v>
      </c>
      <c r="S895" s="57">
        <f t="shared" si="264"/>
        <v>2.5220856752926339E-2</v>
      </c>
      <c r="T895" s="12">
        <f t="shared" si="247"/>
        <v>66.503523528995686</v>
      </c>
    </row>
    <row r="896" spans="1:20">
      <c r="A896" s="57">
        <f t="shared" si="248"/>
        <v>159.06949238748879</v>
      </c>
      <c r="B896" s="12">
        <f t="shared" si="265"/>
        <v>25.31669600858746</v>
      </c>
      <c r="C896" s="57" t="str">
        <f t="shared" si="249"/>
        <v>-21.7578229157968-2106.22824737595i</v>
      </c>
      <c r="D896" s="57" t="str">
        <f t="shared" si="250"/>
        <v>3.47812499578871-628.65617882285i</v>
      </c>
      <c r="E896" s="57" t="str">
        <f t="shared" si="251"/>
        <v>162.467478878918-0.106654180795478i</v>
      </c>
      <c r="F896" s="57" t="str">
        <f t="shared" si="252"/>
        <v>2.90990990923133-5899.55013636985i</v>
      </c>
      <c r="G896" s="57" t="str">
        <f t="shared" si="253"/>
        <v>0.999999999766807-0.0000152706712656379i</v>
      </c>
      <c r="H896" s="57" t="str">
        <f t="shared" si="254"/>
        <v>72.7294907852121+1.0393828910911i</v>
      </c>
      <c r="I896" s="57" t="str">
        <f t="shared" si="255"/>
        <v>17.8953560761123-1210.41941890644i</v>
      </c>
      <c r="K896" s="57" t="str">
        <f t="shared" si="256"/>
        <v>0.164961277078637-0.00250859064376859i</v>
      </c>
      <c r="L896" s="57" t="str">
        <f t="shared" si="257"/>
        <v>0.00025-41.7989400130614i</v>
      </c>
      <c r="M896" s="57" t="str">
        <f t="shared" si="258"/>
        <v>0.0045-14.6539873612224i</v>
      </c>
      <c r="N896" s="57">
        <f t="shared" si="259"/>
        <v>89.408142453383093</v>
      </c>
      <c r="O896" s="57">
        <f t="shared" si="260"/>
        <v>66.470572085774791</v>
      </c>
      <c r="P896" s="374">
        <f t="shared" si="261"/>
        <v>66.470572085774791</v>
      </c>
      <c r="Q896" s="374">
        <f t="shared" si="262"/>
        <v>-90.591857546616907</v>
      </c>
      <c r="R896" s="12">
        <f t="shared" si="263"/>
        <v>89.408142453383093</v>
      </c>
      <c r="S896" s="57">
        <f t="shared" si="264"/>
        <v>2.531669600858746E-2</v>
      </c>
      <c r="T896" s="12">
        <f t="shared" si="247"/>
        <v>66.470572085774791</v>
      </c>
    </row>
    <row r="897" spans="1:20">
      <c r="A897" s="57">
        <f t="shared" si="248"/>
        <v>159.67395645856126</v>
      </c>
      <c r="B897" s="12">
        <f t="shared" si="265"/>
        <v>25.412899453420092</v>
      </c>
      <c r="C897" s="57" t="str">
        <f t="shared" si="249"/>
        <v>-21.7577786379507-2098.25217273459i</v>
      </c>
      <c r="D897" s="57" t="str">
        <f t="shared" si="250"/>
        <v>3.47812499575665-626.276329691572i</v>
      </c>
      <c r="E897" s="57" t="str">
        <f t="shared" si="251"/>
        <v>162.467463212204-0.107059195596365i</v>
      </c>
      <c r="F897" s="57" t="str">
        <f t="shared" si="252"/>
        <v>2.90990990922618-5877.21671319808i</v>
      </c>
      <c r="G897" s="57" t="str">
        <f t="shared" si="253"/>
        <v>0.999999999765031-0.0000153286998164201i</v>
      </c>
      <c r="H897" s="57" t="str">
        <f t="shared" si="254"/>
        <v>72.7295076748282+1.04333263883477i</v>
      </c>
      <c r="I897" s="57" t="str">
        <f t="shared" si="255"/>
        <v>17.8953577536579-1205.83745277788i</v>
      </c>
      <c r="K897" s="57" t="str">
        <f t="shared" si="256"/>
        <v>0.16496098229606-0.00251811872028863i</v>
      </c>
      <c r="L897" s="57" t="str">
        <f t="shared" si="257"/>
        <v>0.00025-41.6407053327968i</v>
      </c>
      <c r="M897" s="57" t="str">
        <f t="shared" si="258"/>
        <v>0.0045-14.5985130117777i</v>
      </c>
      <c r="N897" s="57">
        <f t="shared" si="259"/>
        <v>89.405893998387484</v>
      </c>
      <c r="O897" s="57">
        <f t="shared" si="260"/>
        <v>66.437620584577374</v>
      </c>
      <c r="P897" s="374">
        <f t="shared" si="261"/>
        <v>66.437620584577374</v>
      </c>
      <c r="Q897" s="374">
        <f t="shared" si="262"/>
        <v>-90.594106001612516</v>
      </c>
      <c r="R897" s="12">
        <f t="shared" si="263"/>
        <v>89.405893998387484</v>
      </c>
      <c r="S897" s="57">
        <f t="shared" si="264"/>
        <v>2.5412899453420092E-2</v>
      </c>
      <c r="T897" s="12">
        <f t="shared" si="247"/>
        <v>66.437620584577374</v>
      </c>
    </row>
    <row r="898" spans="1:20">
      <c r="A898" s="57">
        <f t="shared" si="248"/>
        <v>160.28071749310382</v>
      </c>
      <c r="B898" s="12">
        <f t="shared" si="265"/>
        <v>25.509468471343091</v>
      </c>
      <c r="C898" s="57" t="str">
        <f t="shared" si="249"/>
        <v>-21.7577340231339-2090.30628216614i</v>
      </c>
      <c r="D898" s="57" t="str">
        <f t="shared" si="250"/>
        <v>3.47812499572433-623.905489755549i</v>
      </c>
      <c r="E898" s="57" t="str">
        <f t="shared" si="251"/>
        <v>162.467447426263-0.107465746352464i</v>
      </c>
      <c r="F898" s="57" t="str">
        <f t="shared" si="252"/>
        <v>2.90990990922096-5854.96783576181i</v>
      </c>
      <c r="G898" s="57" t="str">
        <f t="shared" si="253"/>
        <v>0.999999999763242-0.000015386948875695i</v>
      </c>
      <c r="H898" s="57" t="str">
        <f t="shared" si="254"/>
        <v>72.7295246930547+1.04729739668135i</v>
      </c>
      <c r="I898" s="57" t="str">
        <f t="shared" si="255"/>
        <v>17.8953594439774-1201.27283302598i</v>
      </c>
      <c r="K898" s="57" t="str">
        <f t="shared" si="256"/>
        <v>0.16496068526996-0.00252768295124379i</v>
      </c>
      <c r="L898" s="57" t="str">
        <f t="shared" si="257"/>
        <v>0.00025-41.4830696680581i</v>
      </c>
      <c r="M898" s="57" t="str">
        <f t="shared" si="258"/>
        <v>0.0045-14.5432486668437i</v>
      </c>
      <c r="N898" s="57">
        <f t="shared" si="259"/>
        <v>89.403637006169504</v>
      </c>
      <c r="O898" s="57">
        <f t="shared" si="260"/>
        <v>66.404669024962089</v>
      </c>
      <c r="P898" s="374">
        <f t="shared" si="261"/>
        <v>66.404669024962089</v>
      </c>
      <c r="Q898" s="374">
        <f t="shared" si="262"/>
        <v>-90.596362993830496</v>
      </c>
      <c r="R898" s="12">
        <f t="shared" si="263"/>
        <v>89.403637006169504</v>
      </c>
      <c r="S898" s="57">
        <f t="shared" si="264"/>
        <v>2.550946847134309E-2</v>
      </c>
      <c r="T898" s="12">
        <f t="shared" si="247"/>
        <v>66.404669024962089</v>
      </c>
    </row>
    <row r="899" spans="1:20">
      <c r="A899" s="57">
        <f t="shared" si="248"/>
        <v>160.88978421957762</v>
      </c>
      <c r="B899" s="12">
        <f t="shared" si="265"/>
        <v>25.606404451534196</v>
      </c>
      <c r="C899" s="57" t="str">
        <f t="shared" si="249"/>
        <v>-21.7576890687842-2082.39046136649i</v>
      </c>
      <c r="D899" s="57" t="str">
        <f t="shared" si="250"/>
        <v>3.47812499569177-621.543624909458i</v>
      </c>
      <c r="E899" s="57" t="str">
        <f t="shared" si="251"/>
        <v>162.467431520192-0.107873838864959i</v>
      </c>
      <c r="F899" s="57" t="str">
        <f t="shared" si="252"/>
        <v>2.90990990921571-5832.80318400352i</v>
      </c>
      <c r="G899" s="57" t="str">
        <f t="shared" si="253"/>
        <v>0.999999999761439-0.0000154454192813948i</v>
      </c>
      <c r="H899" s="57" t="str">
        <f t="shared" si="254"/>
        <v>72.7295418408709+1.05127722168136i</v>
      </c>
      <c r="I899" s="57" t="str">
        <f t="shared" si="255"/>
        <v>17.8953611471679-1196.72549398716i</v>
      </c>
      <c r="K899" s="57" t="str">
        <f t="shared" si="256"/>
        <v>0.164960385983271-0.00253728347342325i</v>
      </c>
      <c r="L899" s="57" t="str">
        <f t="shared" si="257"/>
        <v>0.00025-41.3260307512035i</v>
      </c>
      <c r="M899" s="57" t="str">
        <f t="shared" si="258"/>
        <v>0.0045-14.4881935314243i</v>
      </c>
      <c r="N899" s="57">
        <f t="shared" si="259"/>
        <v>89.401371444366703</v>
      </c>
      <c r="O899" s="57">
        <f t="shared" si="260"/>
        <v>66.371717406484635</v>
      </c>
      <c r="P899" s="374">
        <f t="shared" si="261"/>
        <v>66.371717406484635</v>
      </c>
      <c r="Q899" s="374">
        <f t="shared" si="262"/>
        <v>-90.598628555633297</v>
      </c>
      <c r="R899" s="12">
        <f t="shared" si="263"/>
        <v>89.401371444366703</v>
      </c>
      <c r="S899" s="57">
        <f t="shared" si="264"/>
        <v>2.5606404451534195E-2</v>
      </c>
      <c r="T899" s="12">
        <f t="shared" si="247"/>
        <v>66.371717406484635</v>
      </c>
    </row>
    <row r="900" spans="1:20">
      <c r="A900" s="57">
        <f t="shared" si="248"/>
        <v>161.50116539961201</v>
      </c>
      <c r="B900" s="12">
        <f t="shared" si="265"/>
        <v>25.703708788450026</v>
      </c>
      <c r="C900" s="57" t="str">
        <f t="shared" si="249"/>
        <v>-21.7576437723174-2074.50459646398i</v>
      </c>
      <c r="D900" s="57" t="str">
        <f t="shared" si="250"/>
        <v>3.47812499565897-619.19070117708i</v>
      </c>
      <c r="E900" s="57" t="str">
        <f t="shared" si="251"/>
        <v>162.467415493072-0.108283478956586i</v>
      </c>
      <c r="F900" s="57" t="str">
        <f t="shared" si="252"/>
        <v>2.90990990921043-5810.72243907727i</v>
      </c>
      <c r="G900" s="57" t="str">
        <f t="shared" si="253"/>
        <v>0.999999999759623-0.000015504111874636i</v>
      </c>
      <c r="H900" s="57" t="str">
        <f t="shared" si="254"/>
        <v>72.7295591192634+1.05527217110228i</v>
      </c>
      <c r="I900" s="57" t="str">
        <f t="shared" si="255"/>
        <v>17.8953628633276-1192.19537024643i</v>
      </c>
      <c r="K900" s="57" t="str">
        <f t="shared" si="256"/>
        <v>0.164960084418797-0.00254692042412918i</v>
      </c>
      <c r="L900" s="57" t="str">
        <f t="shared" si="257"/>
        <v>0.00025-41.1695863231756i</v>
      </c>
      <c r="M900" s="57" t="str">
        <f t="shared" si="258"/>
        <v>0.0045-14.4333468135329i</v>
      </c>
      <c r="N900" s="57">
        <f t="shared" si="259"/>
        <v>89.399097280494615</v>
      </c>
      <c r="O900" s="57">
        <f t="shared" si="260"/>
        <v>66.338765728696927</v>
      </c>
      <c r="P900" s="374">
        <f t="shared" si="261"/>
        <v>66.338765728696927</v>
      </c>
      <c r="Q900" s="374">
        <f t="shared" si="262"/>
        <v>-90.600902719505385</v>
      </c>
      <c r="R900" s="12">
        <f t="shared" si="263"/>
        <v>89.399097280494615</v>
      </c>
      <c r="S900" s="57">
        <f t="shared" si="264"/>
        <v>2.5703708788450026E-2</v>
      </c>
      <c r="T900" s="12">
        <f t="shared" si="247"/>
        <v>66.338765728696927</v>
      </c>
    </row>
    <row r="901" spans="1:20">
      <c r="A901" s="57">
        <f t="shared" si="248"/>
        <v>162.11486982813054</v>
      </c>
      <c r="B901" s="12">
        <f t="shared" si="265"/>
        <v>25.801382881846138</v>
      </c>
      <c r="C901" s="57" t="str">
        <f t="shared" si="249"/>
        <v>-21.7575981311334-2066.64857401798i</v>
      </c>
      <c r="D901" s="57" t="str">
        <f t="shared" si="250"/>
        <v>3.47812499562591-616.846684710813i</v>
      </c>
      <c r="E901" s="57" t="str">
        <f t="shared" si="251"/>
        <v>162.467399343988-0.108694672471968i</v>
      </c>
      <c r="F901" s="57" t="str">
        <f t="shared" si="252"/>
        <v>2.9099099092051-5788.72528334407i</v>
      </c>
      <c r="G901" s="57" t="str">
        <f t="shared" si="253"/>
        <v>0.999999999757792-0.000015563027499731i</v>
      </c>
      <c r="H901" s="57" t="str">
        <f t="shared" si="254"/>
        <v>72.7295765292265+1.05928230242933i</v>
      </c>
      <c r="I901" s="57" t="str">
        <f t="shared" si="255"/>
        <v>17.8953645925551-1187.6823966364i</v>
      </c>
      <c r="K901" s="57" t="str">
        <f t="shared" si="256"/>
        <v>0.164959780559211-0.00255659394117858i</v>
      </c>
      <c r="L901" s="57" t="str">
        <f t="shared" si="257"/>
        <v>0.00025-41.0137341334683i</v>
      </c>
      <c r="M901" s="57" t="str">
        <f t="shared" si="258"/>
        <v>0.0045-14.378707724181i</v>
      </c>
      <c r="N901" s="57">
        <f t="shared" si="259"/>
        <v>89.396814481946151</v>
      </c>
      <c r="O901" s="57">
        <f t="shared" si="260"/>
        <v>66.305813991147815</v>
      </c>
      <c r="P901" s="374">
        <f t="shared" si="261"/>
        <v>66.305813991147815</v>
      </c>
      <c r="Q901" s="374">
        <f t="shared" si="262"/>
        <v>-90.603185518053849</v>
      </c>
      <c r="R901" s="12">
        <f t="shared" si="263"/>
        <v>89.396814481946151</v>
      </c>
      <c r="S901" s="57">
        <f t="shared" si="264"/>
        <v>2.5801382881846139E-2</v>
      </c>
      <c r="T901" s="12">
        <f t="shared" si="247"/>
        <v>66.305813991147815</v>
      </c>
    </row>
    <row r="902" spans="1:20">
      <c r="A902" s="57">
        <f t="shared" si="248"/>
        <v>162.73090633347746</v>
      </c>
      <c r="B902" s="12">
        <f t="shared" si="265"/>
        <v>25.899428136797155</v>
      </c>
      <c r="C902" s="57" t="str">
        <f t="shared" si="249"/>
        <v>-21.757552142609-2058.82228101705i</v>
      </c>
      <c r="D902" s="57" t="str">
        <f t="shared" si="250"/>
        <v>3.47812499559262-614.511541791202i</v>
      </c>
      <c r="E902" s="57" t="str">
        <f t="shared" si="251"/>
        <v>162.467383072008-0.109107425277342i</v>
      </c>
      <c r="F902" s="57" t="str">
        <f t="shared" si="252"/>
        <v>2.90990990919975-5766.81140036754i</v>
      </c>
      <c r="G902" s="57" t="str">
        <f t="shared" si="253"/>
        <v>0.999999999755948-0.0000156221670042012i</v>
      </c>
      <c r="H902" s="57" t="str">
        <f t="shared" si="254"/>
        <v>72.7295940717628+1.06330767336634i</v>
      </c>
      <c r="I902" s="57" t="str">
        <f t="shared" si="255"/>
        <v>17.8953663349504-1183.18650823649i</v>
      </c>
      <c r="K902" s="57" t="str">
        <f t="shared" si="256"/>
        <v>0.164959474387053-0.00256630416290515i</v>
      </c>
      <c r="L902" s="57" t="str">
        <f t="shared" si="257"/>
        <v>0.00025-40.8584719400959i</v>
      </c>
      <c r="M902" s="57" t="str">
        <f t="shared" si="258"/>
        <v>0.0045-14.324275477367i</v>
      </c>
      <c r="N902" s="57">
        <f t="shared" si="259"/>
        <v>89.394523015991297</v>
      </c>
      <c r="O902" s="57">
        <f t="shared" si="260"/>
        <v>66.272862193382352</v>
      </c>
      <c r="P902" s="374">
        <f t="shared" si="261"/>
        <v>66.272862193382352</v>
      </c>
      <c r="Q902" s="374">
        <f t="shared" si="262"/>
        <v>-90.605476984008703</v>
      </c>
      <c r="R902" s="12">
        <f t="shared" si="263"/>
        <v>89.394523015991297</v>
      </c>
      <c r="S902" s="57">
        <f t="shared" si="264"/>
        <v>2.5899428136797156E-2</v>
      </c>
      <c r="T902" s="12">
        <f t="shared" si="247"/>
        <v>66.272862193382352</v>
      </c>
    </row>
    <row r="903" spans="1:20">
      <c r="A903" s="57">
        <f t="shared" si="248"/>
        <v>163.34928377754466</v>
      </c>
      <c r="B903" s="12">
        <f t="shared" si="265"/>
        <v>25.997845963716983</v>
      </c>
      <c r="C903" s="57" t="str">
        <f t="shared" si="249"/>
        <v>-21.757505804102-2051.02560487747i</v>
      </c>
      <c r="D903" s="57" t="str">
        <f t="shared" si="250"/>
        <v>3.47812499555904-612.185238826418i</v>
      </c>
      <c r="E903" s="57" t="str">
        <f t="shared" si="251"/>
        <v>162.467366676199-0.109521743260917i</v>
      </c>
      <c r="F903" s="57" t="str">
        <f t="shared" si="252"/>
        <v>2.90990990919433-5744.98047490901i</v>
      </c>
      <c r="G903" s="57" t="str">
        <f t="shared" si="253"/>
        <v>0.99999999975409-0.000015681531238788i</v>
      </c>
      <c r="H903" s="57" t="str">
        <f t="shared" si="254"/>
        <v>72.7296117478812+1.06734834183651i</v>
      </c>
      <c r="I903" s="57" t="str">
        <f t="shared" si="255"/>
        <v>17.8953680906129-1178.70764037179i</v>
      </c>
      <c r="K903" s="57" t="str">
        <f t="shared" si="256"/>
        <v>0.164959165884733-0.0025760512281612i</v>
      </c>
      <c r="L903" s="57" t="str">
        <f t="shared" si="257"/>
        <v>0.00025-40.7037975095596i</v>
      </c>
      <c r="M903" s="57" t="str">
        <f t="shared" si="258"/>
        <v>0.0045-14.2700492900647i</v>
      </c>
      <c r="N903" s="57">
        <f t="shared" si="259"/>
        <v>89.392222849776616</v>
      </c>
      <c r="O903" s="57">
        <f t="shared" si="260"/>
        <v>66.239910334942294</v>
      </c>
      <c r="P903" s="374">
        <f t="shared" si="261"/>
        <v>66.239910334942294</v>
      </c>
      <c r="Q903" s="374">
        <f t="shared" si="262"/>
        <v>-90.607777150223384</v>
      </c>
      <c r="R903" s="12">
        <f t="shared" si="263"/>
        <v>89.392222849776616</v>
      </c>
      <c r="S903" s="57">
        <f t="shared" si="264"/>
        <v>2.5997845963716983E-2</v>
      </c>
      <c r="T903" s="12">
        <f t="shared" si="247"/>
        <v>66.239910334942294</v>
      </c>
    </row>
    <row r="904" spans="1:20">
      <c r="A904" s="57">
        <f t="shared" si="248"/>
        <v>163.97001105589933</v>
      </c>
      <c r="B904" s="12">
        <f t="shared" si="265"/>
        <v>26.096637778379108</v>
      </c>
      <c r="C904" s="57" t="str">
        <f t="shared" si="249"/>
        <v>-21.7574591129523-2043.25843344165i</v>
      </c>
      <c r="D904" s="57" t="str">
        <f t="shared" si="250"/>
        <v>3.47812499552525-609.867742351827i</v>
      </c>
      <c r="E904" s="57" t="str">
        <f t="shared" si="251"/>
        <v>162.467350155622-0.109937632332886i</v>
      </c>
      <c r="F904" s="57" t="str">
        <f t="shared" si="252"/>
        <v>2.90990990918889-5723.23219292338i</v>
      </c>
      <c r="G904" s="57" t="str">
        <f t="shared" si="253"/>
        <v>0.999999999752217-0.0000157411210574659i</v>
      </c>
      <c r="H904" s="57" t="str">
        <f t="shared" si="254"/>
        <v>72.7296295585988+1.07140436598334i</v>
      </c>
      <c r="I904" s="57" t="str">
        <f t="shared" si="255"/>
        <v>17.8953698596443-1174.24572861229i</v>
      </c>
      <c r="K904" s="57" t="str">
        <f t="shared" si="256"/>
        <v>0.164958855034526-0.00258583527631954i</v>
      </c>
      <c r="L904" s="57" t="str">
        <f t="shared" si="257"/>
        <v>0.00025-40.5497086168156i</v>
      </c>
      <c r="M904" s="57" t="str">
        <f t="shared" si="258"/>
        <v>0.0045-14.2160283822123i</v>
      </c>
      <c r="N904" s="57">
        <f t="shared" si="259"/>
        <v>89.389913950324697</v>
      </c>
      <c r="O904" s="57">
        <f t="shared" si="260"/>
        <v>66.206958415366287</v>
      </c>
      <c r="P904" s="374">
        <f t="shared" si="261"/>
        <v>66.206958415366287</v>
      </c>
      <c r="Q904" s="374">
        <f t="shared" si="262"/>
        <v>-90.610086049675303</v>
      </c>
      <c r="R904" s="12">
        <f t="shared" si="263"/>
        <v>89.389913950324697</v>
      </c>
      <c r="S904" s="57">
        <f t="shared" si="264"/>
        <v>2.6096637778379107E-2</v>
      </c>
      <c r="T904" s="12">
        <f t="shared" si="247"/>
        <v>66.206958415366287</v>
      </c>
    </row>
    <row r="905" spans="1:20">
      <c r="A905" s="57">
        <f t="shared" si="248"/>
        <v>164.59309709791177</v>
      </c>
      <c r="B905" s="12">
        <f t="shared" si="265"/>
        <v>26.19580500193695</v>
      </c>
      <c r="C905" s="57" t="str">
        <f t="shared" si="249"/>
        <v>-21.7574120664753-2035.52065497623i</v>
      </c>
      <c r="D905" s="57" t="str">
        <f t="shared" si="250"/>
        <v>3.47812499549116-607.559019029452i</v>
      </c>
      <c r="E905" s="57" t="str">
        <f t="shared" si="251"/>
        <v>162.467333509323-0.110355098425315i</v>
      </c>
      <c r="F905" s="57" t="str">
        <f t="shared" si="252"/>
        <v>2.90990990918339-5701.56624155424i</v>
      </c>
      <c r="G905" s="57" t="str">
        <f t="shared" si="253"/>
        <v>0.99999999975033-0.0000158009373174545i</v>
      </c>
      <c r="H905" s="57" t="str">
        <f t="shared" si="254"/>
        <v>72.7296475049414+1.0754758041714i</v>
      </c>
      <c r="I905" s="57" t="str">
        <f t="shared" si="255"/>
        <v>17.8953716421459-1169.80070877191i</v>
      </c>
      <c r="K905" s="57" t="str">
        <f t="shared" si="256"/>
        <v>0.164958541818571-0.00259565644727533i</v>
      </c>
      <c r="L905" s="57" t="str">
        <f t="shared" si="257"/>
        <v>0.00025-40.3962030452438i</v>
      </c>
      <c r="M905" s="57" t="str">
        <f t="shared" si="258"/>
        <v>0.0045-14.1622119767009i</v>
      </c>
      <c r="N905" s="57">
        <f t="shared" si="259"/>
        <v>89.387596284533885</v>
      </c>
      <c r="O905" s="57">
        <f t="shared" si="260"/>
        <v>66.174006434188556</v>
      </c>
      <c r="P905" s="374">
        <f t="shared" si="261"/>
        <v>66.174006434188556</v>
      </c>
      <c r="Q905" s="374">
        <f t="shared" si="262"/>
        <v>-90.612403715466115</v>
      </c>
      <c r="R905" s="12">
        <f t="shared" si="263"/>
        <v>89.387596284533885</v>
      </c>
      <c r="S905" s="57">
        <f t="shared" si="264"/>
        <v>2.619580500193695E-2</v>
      </c>
      <c r="T905" s="12">
        <f t="shared" si="247"/>
        <v>66.174006434188556</v>
      </c>
    </row>
    <row r="906" spans="1:20">
      <c r="A906" s="57">
        <f t="shared" si="248"/>
        <v>165.21855086688382</v>
      </c>
      <c r="B906" s="12">
        <f t="shared" si="265"/>
        <v>26.295349060944311</v>
      </c>
      <c r="C906" s="57" t="str">
        <f t="shared" si="249"/>
        <v>-21.7573646619699-2027.81215817088i</v>
      </c>
      <c r="D906" s="57" t="str">
        <f t="shared" si="250"/>
        <v>3.47812499545682-605.25903564754i</v>
      </c>
      <c r="E906" s="57" t="str">
        <f t="shared" si="251"/>
        <v>162.467316736349-0.110774147492536i</v>
      </c>
      <c r="F906" s="57" t="str">
        <f t="shared" si="252"/>
        <v>2.90990990917786-5679.98230912966i</v>
      </c>
      <c r="G906" s="57" t="str">
        <f t="shared" si="253"/>
        <v>0.999999999748429-0.0000158609808792306i</v>
      </c>
      <c r="H906" s="57" t="str">
        <f t="shared" si="254"/>
        <v>72.7296655879414+1.07956271498722i</v>
      </c>
      <c r="I906" s="57" t="str">
        <f t="shared" si="255"/>
        <v>17.8953734382209-1165.37251690755i</v>
      </c>
      <c r="K906" s="57" t="str">
        <f t="shared" si="256"/>
        <v>0.164958226218873-0.00260551488144806i</v>
      </c>
      <c r="L906" s="57" t="str">
        <f t="shared" si="257"/>
        <v>0.00025-40.2432785866147i</v>
      </c>
      <c r="M906" s="57" t="str">
        <f t="shared" si="258"/>
        <v>0.0045-14.1085992993633i</v>
      </c>
      <c r="N906" s="57">
        <f t="shared" si="259"/>
        <v>89.385269819177608</v>
      </c>
      <c r="O906" s="57">
        <f t="shared" si="260"/>
        <v>66.141054390940667</v>
      </c>
      <c r="P906" s="374">
        <f t="shared" si="261"/>
        <v>66.141054390940667</v>
      </c>
      <c r="Q906" s="374">
        <f t="shared" si="262"/>
        <v>-90.614730180822392</v>
      </c>
      <c r="R906" s="12">
        <f t="shared" si="263"/>
        <v>89.385269819177608</v>
      </c>
      <c r="S906" s="57">
        <f t="shared" si="264"/>
        <v>2.6295349060944311E-2</v>
      </c>
      <c r="T906" s="12">
        <f t="shared" si="247"/>
        <v>66.141054390940667</v>
      </c>
    </row>
    <row r="907" spans="1:20">
      <c r="A907" s="57">
        <f t="shared" si="248"/>
        <v>165.84638136017799</v>
      </c>
      <c r="B907" s="12">
        <f t="shared" si="265"/>
        <v>26.3952713873759</v>
      </c>
      <c r="C907" s="57" t="str">
        <f t="shared" si="249"/>
        <v>-21.757316896713-2020.1328321364i</v>
      </c>
      <c r="D907" s="57" t="str">
        <f t="shared" si="250"/>
        <v>3.47812499542224-602.967759120056i</v>
      </c>
      <c r="E907" s="57" t="str">
        <f t="shared" si="251"/>
        <v>162.467299835735-0.111194785511026i</v>
      </c>
      <c r="F907" s="57" t="str">
        <f t="shared" si="252"/>
        <v>2.90990990917229-5658.4800851575i</v>
      </c>
      <c r="G907" s="57" t="str">
        <f t="shared" si="253"/>
        <v>0.999999999746514-0.0000159212526065413i</v>
      </c>
      <c r="H907" s="57" t="str">
        <f t="shared" si="254"/>
        <v>72.7296838086394+1.08366515724009i</v>
      </c>
      <c r="I907" s="57" t="str">
        <f t="shared" si="255"/>
        <v>17.8953752479725-1160.96108931817i</v>
      </c>
      <c r="K907" s="57" t="str">
        <f t="shared" si="256"/>
        <v>0.1649579082173-0.0026154107197834i</v>
      </c>
      <c r="L907" s="57" t="str">
        <f t="shared" si="257"/>
        <v>0.00025-40.0909330410586i</v>
      </c>
      <c r="M907" s="57" t="str">
        <f t="shared" si="258"/>
        <v>0.0045-14.0551895789632i</v>
      </c>
      <c r="N907" s="57">
        <f t="shared" si="259"/>
        <v>89.38293452090403</v>
      </c>
      <c r="O907" s="57">
        <f t="shared" si="260"/>
        <v>66.108102285150181</v>
      </c>
      <c r="P907" s="374">
        <f t="shared" si="261"/>
        <v>66.108102285150181</v>
      </c>
      <c r="Q907" s="374">
        <f t="shared" si="262"/>
        <v>-90.61706547909597</v>
      </c>
      <c r="R907" s="12">
        <f t="shared" si="263"/>
        <v>89.38293452090403</v>
      </c>
      <c r="S907" s="57">
        <f t="shared" si="264"/>
        <v>2.63952713873759E-2</v>
      </c>
      <c r="T907" s="12">
        <f t="shared" si="247"/>
        <v>66.108102285150181</v>
      </c>
    </row>
    <row r="908" spans="1:20">
      <c r="A908" s="57">
        <f t="shared" si="248"/>
        <v>166.47659760934667</v>
      </c>
      <c r="B908" s="12">
        <f t="shared" si="265"/>
        <v>26.495573418647929</v>
      </c>
      <c r="C908" s="57" t="str">
        <f t="shared" si="249"/>
        <v>-21.7572687679606-2012.4825664033i</v>
      </c>
      <c r="D908" s="57" t="str">
        <f t="shared" si="250"/>
        <v>3.47812499538737-600.685156486217i</v>
      </c>
      <c r="E908" s="57" t="str">
        <f t="shared" si="251"/>
        <v>162.467282806513-0.111617018479496i</v>
      </c>
      <c r="F908" s="57" t="str">
        <f t="shared" si="252"/>
        <v>2.90990990916666-5637.05926032104i</v>
      </c>
      <c r="G908" s="57" t="str">
        <f t="shared" si="253"/>
        <v>0.999999999744584-0.0000159817533664153i</v>
      </c>
      <c r="H908" s="57" t="str">
        <f t="shared" si="254"/>
        <v>72.7297021680836+1.08778318996289i</v>
      </c>
      <c r="I908" s="57" t="str">
        <f t="shared" si="255"/>
        <v>17.8953770715042-1156.56636254389i</v>
      </c>
      <c r="K908" s="57" t="str">
        <f t="shared" si="256"/>
        <v>0.164957587795583-0.00262534410375509i</v>
      </c>
      <c r="L908" s="57" t="str">
        <f t="shared" si="257"/>
        <v>0.00025-39.9391642170339i</v>
      </c>
      <c r="M908" s="57" t="str">
        <f t="shared" si="258"/>
        <v>0.0045-14.0019820471839i</v>
      </c>
      <c r="N908" s="57">
        <f t="shared" si="259"/>
        <v>89.380590356235629</v>
      </c>
      <c r="O908" s="57">
        <f t="shared" si="260"/>
        <v>66.075150116341433</v>
      </c>
      <c r="P908" s="374">
        <f t="shared" si="261"/>
        <v>66.075150116341433</v>
      </c>
      <c r="Q908" s="374">
        <f t="shared" si="262"/>
        <v>-90.619409643764371</v>
      </c>
      <c r="R908" s="12">
        <f t="shared" si="263"/>
        <v>89.380590356235629</v>
      </c>
      <c r="S908" s="57">
        <f t="shared" si="264"/>
        <v>2.649557341864793E-2</v>
      </c>
      <c r="T908" s="12">
        <f t="shared" si="247"/>
        <v>66.075150116341433</v>
      </c>
    </row>
    <row r="909" spans="1:20">
      <c r="A909" s="57">
        <f t="shared" si="248"/>
        <v>167.10920868026218</v>
      </c>
      <c r="B909" s="12">
        <f t="shared" si="265"/>
        <v>26.596256597638792</v>
      </c>
      <c r="C909" s="57" t="str">
        <f t="shared" si="249"/>
        <v>-21.7572202729474-2004.86125092i</v>
      </c>
      <c r="D909" s="57" t="str">
        <f t="shared" si="250"/>
        <v>3.47812499535226-598.411194910021i</v>
      </c>
      <c r="E909" s="57" t="str">
        <f t="shared" si="251"/>
        <v>162.467265647701-0.112040852418983i</v>
      </c>
      <c r="F909" s="57" t="str">
        <f t="shared" si="252"/>
        <v>2.90990990916101-5615.71952647457i</v>
      </c>
      <c r="G909" s="57" t="str">
        <f t="shared" si="253"/>
        <v>0.999999999742639-0.0000160424840291765i</v>
      </c>
      <c r="H909" s="57" t="str">
        <f t="shared" si="254"/>
        <v>72.729720667331+1.09191687241304i</v>
      </c>
      <c r="I909" s="57" t="str">
        <f t="shared" si="255"/>
        <v>17.8953789089214-1152.18827336513i</v>
      </c>
      <c r="K909" s="57" t="str">
        <f t="shared" si="256"/>
        <v>0.164957264935312-0.00263531517536696i</v>
      </c>
      <c r="L909" s="57" t="str">
        <f t="shared" si="257"/>
        <v>0.00025-39.787969931295i</v>
      </c>
      <c r="M909" s="57" t="str">
        <f t="shared" si="258"/>
        <v>0.0045-13.9489759386172i</v>
      </c>
      <c r="N909" s="57">
        <f t="shared" si="259"/>
        <v>89.37823729156861</v>
      </c>
      <c r="O909" s="57">
        <f t="shared" si="260"/>
        <v>66.042197884034522</v>
      </c>
      <c r="P909" s="374">
        <f t="shared" si="261"/>
        <v>66.042197884034522</v>
      </c>
      <c r="Q909" s="374">
        <f t="shared" si="262"/>
        <v>-90.62176270843139</v>
      </c>
      <c r="R909" s="12">
        <f t="shared" si="263"/>
        <v>89.37823729156861</v>
      </c>
      <c r="S909" s="57">
        <f t="shared" si="264"/>
        <v>2.6596256597638791E-2</v>
      </c>
      <c r="T909" s="12">
        <f t="shared" si="247"/>
        <v>66.042197884034522</v>
      </c>
    </row>
    <row r="910" spans="1:20">
      <c r="A910" s="57">
        <f t="shared" si="248"/>
        <v>167.74422367324718</v>
      </c>
      <c r="B910" s="12">
        <f t="shared" si="265"/>
        <v>26.69732237270982</v>
      </c>
      <c r="C910" s="57" t="str">
        <f t="shared" si="249"/>
        <v>-21.7571714088893-1997.26877605151i</v>
      </c>
      <c r="D910" s="57" t="str">
        <f t="shared" si="250"/>
        <v>3.47812499531687-596.145841679763i</v>
      </c>
      <c r="E910" s="57" t="str">
        <f t="shared" si="251"/>
        <v>162.467248358317-0.112466293373065i</v>
      </c>
      <c r="F910" s="57" t="str">
        <f t="shared" si="252"/>
        <v>2.90990990915531-5594.4605766388i</v>
      </c>
      <c r="G910" s="57" t="str">
        <f t="shared" si="253"/>
        <v>0.999999999740679-0.0000161034454684557i</v>
      </c>
      <c r="H910" s="57" t="str">
        <f t="shared" si="254"/>
        <v>72.7297393074465+1.0960662640733i</v>
      </c>
      <c r="I910" s="57" t="str">
        <f t="shared" si="255"/>
        <v>17.8953807603303-1147.82675880158i</v>
      </c>
      <c r="K910" s="57" t="str">
        <f t="shared" si="256"/>
        <v>0.164956939617938-0.00264532407715479i</v>
      </c>
      <c r="L910" s="57" t="str">
        <f t="shared" si="257"/>
        <v>0.00025-39.6373480088612i</v>
      </c>
      <c r="M910" s="57" t="str">
        <f t="shared" si="258"/>
        <v>0.0045-13.8961704907523i</v>
      </c>
      <c r="N910" s="57">
        <f t="shared" si="259"/>
        <v>89.375875293172484</v>
      </c>
      <c r="O910" s="57">
        <f t="shared" si="260"/>
        <v>66.009245587746477</v>
      </c>
      <c r="P910" s="374">
        <f t="shared" si="261"/>
        <v>66.009245587746477</v>
      </c>
      <c r="Q910" s="374">
        <f t="shared" si="262"/>
        <v>-90.624124706827516</v>
      </c>
      <c r="R910" s="12">
        <f t="shared" si="263"/>
        <v>89.375875293172484</v>
      </c>
      <c r="S910" s="57">
        <f t="shared" si="264"/>
        <v>2.669732237270982E-2</v>
      </c>
      <c r="T910" s="12">
        <f t="shared" si="247"/>
        <v>66.009245587746477</v>
      </c>
    </row>
    <row r="911" spans="1:20">
      <c r="A911" s="57">
        <f t="shared" si="248"/>
        <v>168.38165172320555</v>
      </c>
      <c r="B911" s="12">
        <f t="shared" si="265"/>
        <v>26.79877219772612</v>
      </c>
      <c r="C911" s="57" t="str">
        <f t="shared" si="249"/>
        <v>-21.7571221729784-1989.70503257765i</v>
      </c>
      <c r="D911" s="57" t="str">
        <f t="shared" si="250"/>
        <v>3.4781249952812-593.889064207576i</v>
      </c>
      <c r="E911" s="57" t="str">
        <f t="shared" si="251"/>
        <v>162.467230937366-0.1128933474077i</v>
      </c>
      <c r="F911" s="57" t="str">
        <f t="shared" si="252"/>
        <v>2.90990990914956-5573.2821049966i</v>
      </c>
      <c r="G911" s="57" t="str">
        <f t="shared" si="253"/>
        <v>0.999999999738705-0.000016164638561204i</v>
      </c>
      <c r="H911" s="57" t="str">
        <f t="shared" si="254"/>
        <v>72.7297580895024+1.10023142465256i</v>
      </c>
      <c r="I911" s="57" t="str">
        <f t="shared" si="255"/>
        <v>17.8953826258367-1143.48175611139i</v>
      </c>
      <c r="K911" s="57" t="str">
        <f t="shared" si="256"/>
        <v>0.164956611824772-0.00265537095218821i</v>
      </c>
      <c r="L911" s="57" t="str">
        <f t="shared" si="257"/>
        <v>0.00025-39.487296282986i</v>
      </c>
      <c r="M911" s="57" t="str">
        <f t="shared" si="258"/>
        <v>0.0045-13.8435649439652i</v>
      </c>
      <c r="N911" s="57">
        <f t="shared" si="259"/>
        <v>89.373504327189664</v>
      </c>
      <c r="O911" s="57">
        <f t="shared" si="260"/>
        <v>65.976293226990336</v>
      </c>
      <c r="P911" s="374">
        <f t="shared" si="261"/>
        <v>65.976293226990336</v>
      </c>
      <c r="Q911" s="374">
        <f t="shared" si="262"/>
        <v>-90.626495672810336</v>
      </c>
      <c r="R911" s="12">
        <f t="shared" si="263"/>
        <v>89.373504327189664</v>
      </c>
      <c r="S911" s="57">
        <f t="shared" si="264"/>
        <v>2.6798772197726119E-2</v>
      </c>
      <c r="T911" s="12">
        <f t="shared" si="247"/>
        <v>65.976293226990336</v>
      </c>
    </row>
    <row r="912" spans="1:20">
      <c r="A912" s="57">
        <f t="shared" si="248"/>
        <v>169.02150199975372</v>
      </c>
      <c r="B912" s="12">
        <f t="shared" si="265"/>
        <v>26.90060753207748</v>
      </c>
      <c r="C912" s="57" t="str">
        <f t="shared" si="249"/>
        <v>-21.7570725623873-1982.16991169161i</v>
      </c>
      <c r="D912" s="57" t="str">
        <f t="shared" si="250"/>
        <v>3.47812499524527-591.640830028964i</v>
      </c>
      <c r="E912" s="57" t="str">
        <f t="shared" si="251"/>
        <v>162.467213383849-0.113322020611519i</v>
      </c>
      <c r="F912" s="57" t="str">
        <f t="shared" si="252"/>
        <v>2.90990990914377-5552.18380688859i</v>
      </c>
      <c r="G912" s="57" t="str">
        <f t="shared" si="253"/>
        <v>0.999999999736715-0.0000162260641877043i</v>
      </c>
      <c r="H912" s="57" t="str">
        <f t="shared" si="254"/>
        <v>72.7297770145799+1.10441241408679i</v>
      </c>
      <c r="I912" s="57" t="str">
        <f t="shared" si="255"/>
        <v>17.8953845055482-1139.15320279025i</v>
      </c>
      <c r="K912" s="57" t="str">
        <f t="shared" si="256"/>
        <v>0.164956281536982-0.00266545594407271i</v>
      </c>
      <c r="L912" s="57" t="str">
        <f t="shared" si="257"/>
        <v>0.00025-39.3378125951244i</v>
      </c>
      <c r="M912" s="57" t="str">
        <f t="shared" si="258"/>
        <v>0.0045-13.7911585415075i</v>
      </c>
      <c r="N912" s="57">
        <f t="shared" si="259"/>
        <v>89.371124359634905</v>
      </c>
      <c r="O912" s="57">
        <f t="shared" si="260"/>
        <v>65.943340801275696</v>
      </c>
      <c r="P912" s="374">
        <f t="shared" si="261"/>
        <v>65.943340801275696</v>
      </c>
      <c r="Q912" s="374">
        <f t="shared" si="262"/>
        <v>-90.628875640365095</v>
      </c>
      <c r="R912" s="12">
        <f t="shared" si="263"/>
        <v>89.371124359634905</v>
      </c>
      <c r="S912" s="57">
        <f t="shared" si="264"/>
        <v>2.6900607532077479E-2</v>
      </c>
      <c r="T912" s="12">
        <f t="shared" si="247"/>
        <v>65.943340801275696</v>
      </c>
    </row>
    <row r="913" spans="1:20">
      <c r="A913" s="57">
        <f t="shared" si="248"/>
        <v>169.66378370735279</v>
      </c>
      <c r="B913" s="12">
        <f t="shared" si="265"/>
        <v>27.002829840699373</v>
      </c>
      <c r="C913" s="57" t="str">
        <f t="shared" si="249"/>
        <v>-21.7570225742657-1974.66330499828i</v>
      </c>
      <c r="D913" s="57" t="str">
        <f t="shared" si="250"/>
        <v>3.47812499520907-589.401106802319i</v>
      </c>
      <c r="E913" s="57" t="str">
        <f t="shared" si="251"/>
        <v>162.467195696756-0.113752319095737i</v>
      </c>
      <c r="F913" s="57" t="str">
        <f t="shared" si="252"/>
        <v>2.90990990913793-5531.16537880865i</v>
      </c>
      <c r="G913" s="57" t="str">
        <f t="shared" si="253"/>
        <v>0.99999999973471-0.0000162877232315849i</v>
      </c>
      <c r="H913" s="57" t="str">
        <f t="shared" si="254"/>
        <v>72.7297960837673+1.10860929253989i</v>
      </c>
      <c r="I913" s="57" t="str">
        <f t="shared" si="255"/>
        <v>17.895386399573-1134.84103657046i</v>
      </c>
      <c r="K913" s="57" t="str">
        <f t="shared" si="256"/>
        <v>0.164955948735595-0.00267557919695159i</v>
      </c>
      <c r="L913" s="57" t="str">
        <f t="shared" si="257"/>
        <v>0.00025-39.1888947949038i</v>
      </c>
      <c r="M913" s="57" t="str">
        <f t="shared" si="258"/>
        <v>0.0045-13.7389505294954i</v>
      </c>
      <c r="N913" s="57">
        <f t="shared" si="259"/>
        <v>89.368735356394879</v>
      </c>
      <c r="O913" s="57">
        <f t="shared" si="260"/>
        <v>65.910388310108189</v>
      </c>
      <c r="P913" s="374">
        <f t="shared" si="261"/>
        <v>65.910388310108189</v>
      </c>
      <c r="Q913" s="374">
        <f t="shared" si="262"/>
        <v>-90.631264643605121</v>
      </c>
      <c r="R913" s="12">
        <f t="shared" si="263"/>
        <v>89.368735356394879</v>
      </c>
      <c r="S913" s="57">
        <f t="shared" si="264"/>
        <v>2.7002829840699374E-2</v>
      </c>
      <c r="T913" s="12">
        <f t="shared" si="247"/>
        <v>65.910388310108189</v>
      </c>
    </row>
    <row r="914" spans="1:20">
      <c r="A914" s="57">
        <f t="shared" si="248"/>
        <v>170.30850608544074</v>
      </c>
      <c r="B914" s="12">
        <f t="shared" si="265"/>
        <v>27.105440594094031</v>
      </c>
      <c r="C914" s="57" t="str">
        <f t="shared" si="249"/>
        <v>-21.7569722057424-1967.18510451271i</v>
      </c>
      <c r="D914" s="57" t="str">
        <f t="shared" si="250"/>
        <v>3.47812499517259-587.169862308472i</v>
      </c>
      <c r="E914" s="57" t="str">
        <f t="shared" si="251"/>
        <v>162.467177875071-0.11418424899436i</v>
      </c>
      <c r="F914" s="57" t="str">
        <f t="shared" si="252"/>
        <v>2.90990990913206-5510.22651839962i</v>
      </c>
      <c r="G914" s="57" t="str">
        <f t="shared" si="253"/>
        <v>0.99999999973269-0.0000163496165798319i</v>
      </c>
      <c r="H914" s="57" t="str">
        <f t="shared" si="254"/>
        <v>72.7298152981634+1.11282212040456i</v>
      </c>
      <c r="I914" s="57" t="str">
        <f t="shared" si="255"/>
        <v>17.8953883080202-1130.54519542008i</v>
      </c>
      <c r="K914" s="57" t="str">
        <f t="shared" si="256"/>
        <v>0.164955613401489-0.00268574085550783i</v>
      </c>
      <c r="L914" s="57" t="str">
        <f t="shared" si="257"/>
        <v>0.00025-39.0405407400915i</v>
      </c>
      <c r="M914" s="57" t="str">
        <f t="shared" si="258"/>
        <v>0.0045-13.6869401568992i</v>
      </c>
      <c r="N914" s="57">
        <f t="shared" si="259"/>
        <v>89.366337283227665</v>
      </c>
      <c r="O914" s="57">
        <f t="shared" si="260"/>
        <v>65.877435752989598</v>
      </c>
      <c r="P914" s="374">
        <f t="shared" si="261"/>
        <v>65.877435752989598</v>
      </c>
      <c r="Q914" s="374">
        <f t="shared" si="262"/>
        <v>-90.633662716772335</v>
      </c>
      <c r="R914" s="12">
        <f t="shared" si="263"/>
        <v>89.366337283227665</v>
      </c>
      <c r="S914" s="57">
        <f t="shared" si="264"/>
        <v>2.7105440594094029E-2</v>
      </c>
      <c r="T914" s="12">
        <f t="shared" si="247"/>
        <v>65.877435752989598</v>
      </c>
    </row>
    <row r="915" spans="1:20">
      <c r="A915" s="57">
        <f t="shared" si="248"/>
        <v>170.9556784085654</v>
      </c>
      <c r="B915" s="12">
        <f t="shared" si="265"/>
        <v>27.208441268351589</v>
      </c>
      <c r="C915" s="57" t="str">
        <f t="shared" si="249"/>
        <v>-21.756921453925-1959.7352026587i</v>
      </c>
      <c r="D915" s="57" t="str">
        <f t="shared" si="250"/>
        <v>3.47812499513584-584.947064450223i</v>
      </c>
      <c r="E915" s="57" t="str">
        <f t="shared" si="251"/>
        <v>162.467159917773-0.114617816464265i</v>
      </c>
      <c r="F915" s="57" t="str">
        <f t="shared" si="252"/>
        <v>2.90990990912614-5489.366924449i</v>
      </c>
      <c r="G915" s="57" t="str">
        <f t="shared" si="253"/>
        <v>0.999999999730655-0.0000164117451228019i</v>
      </c>
      <c r="H915" s="57" t="str">
        <f t="shared" si="254"/>
        <v>72.7298346588725+1.1170509583031i</v>
      </c>
      <c r="I915" s="57" t="str">
        <f t="shared" si="255"/>
        <v>17.8953902309993-1126.26561754197i</v>
      </c>
      <c r="K915" s="57" t="str">
        <f t="shared" si="256"/>
        <v>0.164955275515403-0.00269594106496613i</v>
      </c>
      <c r="L915" s="57" t="str">
        <f t="shared" si="257"/>
        <v>0.00025-38.8927482965646i</v>
      </c>
      <c r="M915" s="57" t="str">
        <f t="shared" si="258"/>
        <v>0.0045-13.6351266755322i</v>
      </c>
      <c r="N915" s="57">
        <f t="shared" si="259"/>
        <v>89.363930105762336</v>
      </c>
      <c r="O915" s="57">
        <f t="shared" si="260"/>
        <v>65.844483129418393</v>
      </c>
      <c r="P915" s="374">
        <f t="shared" si="261"/>
        <v>65.844483129418393</v>
      </c>
      <c r="Q915" s="374">
        <f t="shared" si="262"/>
        <v>-90.636069894237664</v>
      </c>
      <c r="R915" s="12">
        <f t="shared" si="263"/>
        <v>89.363930105762336</v>
      </c>
      <c r="S915" s="57">
        <f t="shared" si="264"/>
        <v>2.7208441268351587E-2</v>
      </c>
      <c r="T915" s="12">
        <f t="shared" si="247"/>
        <v>65.844483129418393</v>
      </c>
    </row>
    <row r="916" spans="1:20">
      <c r="A916" s="57">
        <f t="shared" si="248"/>
        <v>171.60530998651797</v>
      </c>
      <c r="B916" s="12">
        <f t="shared" si="265"/>
        <v>27.311833345171326</v>
      </c>
      <c r="C916" s="57" t="str">
        <f t="shared" si="249"/>
        <v>-21.7568703158983-1952.31349226699i</v>
      </c>
      <c r="D916" s="57" t="str">
        <f t="shared" si="250"/>
        <v>3.4781249950988-582.732681251874i</v>
      </c>
      <c r="E916" s="57" t="str">
        <f t="shared" si="251"/>
        <v>162.467141823828-0.115053027685168i</v>
      </c>
      <c r="F916" s="57" t="str">
        <f t="shared" si="252"/>
        <v>2.90990990912017-5468.58629688447i</v>
      </c>
      <c r="G916" s="57" t="str">
        <f t="shared" si="253"/>
        <v>0.999999999728604-0.0000164741097542347i</v>
      </c>
      <c r="H916" s="57" t="str">
        <f t="shared" si="254"/>
        <v>72.7298541670101+1.12129586708843i</v>
      </c>
      <c r="I916" s="57" t="str">
        <f t="shared" si="255"/>
        <v>17.8953921686215-1122.00224137298i</v>
      </c>
      <c r="K916" s="57" t="str">
        <f t="shared" si="256"/>
        <v>0.164954935057924-0.00270617997109489i</v>
      </c>
      <c r="L916" s="57" t="str">
        <f t="shared" si="257"/>
        <v>0.00025-38.7455153382791i</v>
      </c>
      <c r="M916" s="57" t="str">
        <f t="shared" si="258"/>
        <v>0.0045-13.58350934004i</v>
      </c>
      <c r="N916" s="57">
        <f t="shared" si="259"/>
        <v>89.36151378949836</v>
      </c>
      <c r="O916" s="57">
        <f t="shared" si="260"/>
        <v>65.811530438888596</v>
      </c>
      <c r="P916" s="374">
        <f t="shared" si="261"/>
        <v>65.811530438888596</v>
      </c>
      <c r="Q916" s="374">
        <f t="shared" si="262"/>
        <v>-90.63848621050164</v>
      </c>
      <c r="R916" s="12">
        <f t="shared" si="263"/>
        <v>89.36151378949836</v>
      </c>
      <c r="S916" s="57">
        <f t="shared" si="264"/>
        <v>2.7311833345171326E-2</v>
      </c>
      <c r="T916" s="12">
        <f t="shared" si="247"/>
        <v>65.811530438888596</v>
      </c>
    </row>
    <row r="917" spans="1:20">
      <c r="A917" s="57">
        <f t="shared" si="248"/>
        <v>172.25741016446673</v>
      </c>
      <c r="B917" s="12">
        <f t="shared" si="265"/>
        <v>27.415618311882977</v>
      </c>
      <c r="C917" s="57" t="str">
        <f t="shared" si="249"/>
        <v>-21.7568187887253-1944.91986657402i</v>
      </c>
      <c r="D917" s="57" t="str">
        <f t="shared" si="250"/>
        <v>3.47812499506147-580.526680858783i</v>
      </c>
      <c r="E917" s="57" t="str">
        <f t="shared" si="251"/>
        <v>162.4671235922-0.11548988885985i</v>
      </c>
      <c r="F917" s="57" t="str">
        <f t="shared" si="252"/>
        <v>2.90990990911415-5447.88433676976i</v>
      </c>
      <c r="G917" s="57" t="str">
        <f t="shared" si="253"/>
        <v>0.999999999726537-0.0000165367113712666i</v>
      </c>
      <c r="H917" s="57" t="str">
        <f t="shared" si="254"/>
        <v>72.7298738236978+1.12555690784478i</v>
      </c>
      <c r="I917" s="57" t="str">
        <f t="shared" si="255"/>
        <v>17.8953941209978-1117.755005583i</v>
      </c>
      <c r="K917" s="57" t="str">
        <f t="shared" si="256"/>
        <v>0.164954592009496-0.00271645772020804i</v>
      </c>
      <c r="L917" s="57" t="str">
        <f t="shared" si="257"/>
        <v>0.00025-38.5988397472396i</v>
      </c>
      <c r="M917" s="57" t="str">
        <f t="shared" si="258"/>
        <v>0.0045-13.53208740789i</v>
      </c>
      <c r="N917" s="57">
        <f t="shared" si="259"/>
        <v>89.359088299805322</v>
      </c>
      <c r="O917" s="57">
        <f t="shared" si="260"/>
        <v>65.77857768089109</v>
      </c>
      <c r="P917" s="374">
        <f t="shared" si="261"/>
        <v>65.77857768089109</v>
      </c>
      <c r="Q917" s="374">
        <f t="shared" si="262"/>
        <v>-90.640911700194678</v>
      </c>
      <c r="R917" s="12">
        <f t="shared" si="263"/>
        <v>89.359088299805322</v>
      </c>
      <c r="S917" s="57">
        <f t="shared" si="264"/>
        <v>2.7415618311882977E-2</v>
      </c>
      <c r="T917" s="12">
        <f t="shared" si="247"/>
        <v>65.77857768089109</v>
      </c>
    </row>
    <row r="918" spans="1:20">
      <c r="A918" s="57">
        <f t="shared" si="248"/>
        <v>172.91198832309172</v>
      </c>
      <c r="B918" s="12">
        <f t="shared" si="265"/>
        <v>27.519797661468132</v>
      </c>
      <c r="C918" s="57" t="str">
        <f t="shared" si="249"/>
        <v>-21.7567668694461-1937.55421922008i</v>
      </c>
      <c r="D918" s="57" t="str">
        <f t="shared" si="250"/>
        <v>3.47812499502387-578.329031536893i</v>
      </c>
      <c r="E918" s="57" t="str">
        <f t="shared" si="251"/>
        <v>162.46710522184-0.11592840621408i</v>
      </c>
      <c r="F918" s="57" t="str">
        <f t="shared" si="252"/>
        <v>2.90990990910809-5427.26074630022i</v>
      </c>
      <c r="G918" s="57" t="str">
        <f t="shared" si="253"/>
        <v>0.999999999724455-0.0000165995508744429i</v>
      </c>
      <c r="H918" s="57" t="str">
        <f t="shared" si="254"/>
        <v>72.729893630068+1.12983414188874i</v>
      </c>
      <c r="I918" s="57" t="str">
        <f t="shared" si="255"/>
        <v>17.8953960882407-1113.52384907413i</v>
      </c>
      <c r="K918" s="57" t="str">
        <f t="shared" si="256"/>
        <v>0.16495424635041-0.00272677445916719i</v>
      </c>
      <c r="L918" s="57" t="str">
        <f t="shared" si="257"/>
        <v>0.00025-38.4527194134684i</v>
      </c>
      <c r="M918" s="57" t="str">
        <f t="shared" si="258"/>
        <v>0.0045-13.4808601393605i</v>
      </c>
      <c r="N918" s="57">
        <f t="shared" si="259"/>
        <v>89.35665360192219</v>
      </c>
      <c r="O918" s="57">
        <f t="shared" si="260"/>
        <v>65.745624854912151</v>
      </c>
      <c r="P918" s="374">
        <f t="shared" si="261"/>
        <v>65.745624854912151</v>
      </c>
      <c r="Q918" s="374">
        <f t="shared" si="262"/>
        <v>-90.64334639807781</v>
      </c>
      <c r="R918" s="12">
        <f t="shared" si="263"/>
        <v>89.35665360192219</v>
      </c>
      <c r="S918" s="57">
        <f t="shared" si="264"/>
        <v>2.7519797661468132E-2</v>
      </c>
      <c r="T918" s="12">
        <f t="shared" si="247"/>
        <v>65.745624854912151</v>
      </c>
    </row>
    <row r="919" spans="1:20">
      <c r="A919" s="57">
        <f t="shared" si="248"/>
        <v>173.56905387871944</v>
      </c>
      <c r="B919" s="12">
        <f t="shared" si="265"/>
        <v>27.624372892581711</v>
      </c>
      <c r="C919" s="57" t="str">
        <f t="shared" si="249"/>
        <v>-21.7567145550788-1930.21644424807i</v>
      </c>
      <c r="D919" s="57" t="str">
        <f t="shared" si="250"/>
        <v>3.47812499498599-576.139701672284i</v>
      </c>
      <c r="E919" s="57" t="str">
        <f t="shared" si="251"/>
        <v>162.467086711692-0.116368585996802i</v>
      </c>
      <c r="F919" s="57" t="str">
        <f t="shared" si="252"/>
        <v>2.909909909102-5406.71522879862i</v>
      </c>
      <c r="G919" s="57" t="str">
        <f t="shared" si="253"/>
        <v>0.999999999722357-0.0000166626291677308i</v>
      </c>
      <c r="H919" s="57" t="str">
        <f t="shared" si="254"/>
        <v>72.7299135872596+1.13412763077005i</v>
      </c>
      <c r="I919" s="57" t="str">
        <f t="shared" si="255"/>
        <v>17.8953980704635-1109.30871097978i</v>
      </c>
      <c r="K919" s="57" t="str">
        <f t="shared" si="256"/>
        <v>0.164953898060812-0.00273713033538356i</v>
      </c>
      <c r="L919" s="57" t="str">
        <f t="shared" si="257"/>
        <v>0.00025-38.3071522349755i</v>
      </c>
      <c r="M919" s="57" t="str">
        <f t="shared" si="258"/>
        <v>0.0045-13.4298267975299i</v>
      </c>
      <c r="N919" s="57">
        <f t="shared" si="259"/>
        <v>89.354209660957068</v>
      </c>
      <c r="O919" s="57">
        <f t="shared" si="260"/>
        <v>65.712671960434704</v>
      </c>
      <c r="P919" s="374">
        <f t="shared" si="261"/>
        <v>65.712671960434704</v>
      </c>
      <c r="Q919" s="374">
        <f t="shared" si="262"/>
        <v>-90.645790339042932</v>
      </c>
      <c r="R919" s="12">
        <f t="shared" si="263"/>
        <v>89.354209660957068</v>
      </c>
      <c r="S919" s="57">
        <f t="shared" si="264"/>
        <v>2.7624372892581711E-2</v>
      </c>
      <c r="T919" s="12">
        <f t="shared" si="247"/>
        <v>65.712671960434704</v>
      </c>
    </row>
    <row r="920" spans="1:20">
      <c r="A920" s="57">
        <f t="shared" si="248"/>
        <v>174.22861628345859</v>
      </c>
      <c r="B920" s="12">
        <f t="shared" si="265"/>
        <v>27.729345509573523</v>
      </c>
      <c r="C920" s="57" t="str">
        <f t="shared" si="249"/>
        <v>-21.7566618426187-1922.90643610173i</v>
      </c>
      <c r="D920" s="57" t="str">
        <f t="shared" si="250"/>
        <v>3.4781249949478-573.958659770702i</v>
      </c>
      <c r="E920" s="57" t="str">
        <f t="shared" si="251"/>
        <v>162.467068060693-0.116810434480259i</v>
      </c>
      <c r="F920" s="57" t="str">
        <f t="shared" si="252"/>
        <v>2.90990990909583-5386.24748871069i</v>
      </c>
      <c r="G920" s="57" t="str">
        <f t="shared" si="253"/>
        <v>0.999999999720243-0.0000167259471585328i</v>
      </c>
      <c r="H920" s="57" t="str">
        <f t="shared" si="254"/>
        <v>72.7299336964214+1.13843743627251i</v>
      </c>
      <c r="I920" s="57" t="str">
        <f t="shared" si="255"/>
        <v>17.89540006778-1105.10953066374i</v>
      </c>
      <c r="K920" s="57" t="str">
        <f t="shared" si="256"/>
        <v>0.164953547120694-0.00274752549681991i</v>
      </c>
      <c r="L920" s="57" t="str">
        <f t="shared" si="257"/>
        <v>0.00025-38.1621361177281i</v>
      </c>
      <c r="M920" s="57" t="str">
        <f t="shared" si="258"/>
        <v>0.0045-13.3789866482665i</v>
      </c>
      <c r="N920" s="57">
        <f t="shared" si="259"/>
        <v>89.351756441886536</v>
      </c>
      <c r="O920" s="57">
        <f t="shared" si="260"/>
        <v>65.679718996937297</v>
      </c>
      <c r="P920" s="374">
        <f t="shared" si="261"/>
        <v>65.679718996937297</v>
      </c>
      <c r="Q920" s="374">
        <f t="shared" si="262"/>
        <v>-90.648243558113464</v>
      </c>
      <c r="R920" s="12">
        <f t="shared" si="263"/>
        <v>89.351756441886536</v>
      </c>
      <c r="S920" s="57">
        <f t="shared" si="264"/>
        <v>2.7729345509573525E-2</v>
      </c>
      <c r="T920" s="12">
        <f t="shared" si="247"/>
        <v>65.679718996937297</v>
      </c>
    </row>
    <row r="921" spans="1:20">
      <c r="A921" s="57">
        <f t="shared" si="248"/>
        <v>174.89068502533573</v>
      </c>
      <c r="B921" s="12">
        <f t="shared" si="265"/>
        <v>27.834717022509903</v>
      </c>
      <c r="C921" s="57" t="str">
        <f t="shared" si="249"/>
        <v>-21.7566087290397-1915.6240896244i</v>
      </c>
      <c r="D921" s="57" t="str">
        <f t="shared" si="250"/>
        <v>3.47812499490933-571.785874457136i</v>
      </c>
      <c r="E921" s="57" t="str">
        <f t="shared" si="251"/>
        <v>162.467049267776-0.117253957959985i</v>
      </c>
      <c r="F921" s="57" t="str">
        <f t="shared" si="252"/>
        <v>2.90990990908964-5365.85723160121i</v>
      </c>
      <c r="G921" s="57" t="str">
        <f t="shared" si="253"/>
        <v>0.999999999718113-0.0000167895057576995i</v>
      </c>
      <c r="H921" s="57" t="str">
        <f t="shared" si="254"/>
        <v>72.7299539587106+1.1427636204149i</v>
      </c>
      <c r="I921" s="57" t="str">
        <f t="shared" si="255"/>
        <v>17.8954020803055-1100.92624771941i</v>
      </c>
      <c r="K921" s="57" t="str">
        <f t="shared" si="256"/>
        <v>0.164953193509897-0.00275796009199263i</v>
      </c>
      <c r="L921" s="57" t="str">
        <f t="shared" si="257"/>
        <v>0.00025-38.0176689756207i</v>
      </c>
      <c r="M921" s="57" t="str">
        <f t="shared" si="258"/>
        <v>0.0045-13.3283389602176i</v>
      </c>
      <c r="N921" s="57">
        <f t="shared" si="259"/>
        <v>89.349293909555229</v>
      </c>
      <c r="O921" s="57">
        <f t="shared" si="260"/>
        <v>65.646765963895191</v>
      </c>
      <c r="P921" s="374">
        <f t="shared" si="261"/>
        <v>65.646765963895191</v>
      </c>
      <c r="Q921" s="374">
        <f t="shared" si="262"/>
        <v>-90.650706090444771</v>
      </c>
      <c r="R921" s="12">
        <f t="shared" si="263"/>
        <v>89.349293909555229</v>
      </c>
      <c r="S921" s="57">
        <f t="shared" si="264"/>
        <v>2.7834717022509902E-2</v>
      </c>
      <c r="T921" s="12">
        <f t="shared" si="247"/>
        <v>65.646765963895191</v>
      </c>
    </row>
    <row r="922" spans="1:20">
      <c r="A922" s="57">
        <f t="shared" si="248"/>
        <v>175.55526962843203</v>
      </c>
      <c r="B922" s="12">
        <f t="shared" si="265"/>
        <v>27.940488947195441</v>
      </c>
      <c r="C922" s="57" t="str">
        <f t="shared" si="249"/>
        <v>-21.7565552112899-1908.36930005715i</v>
      </c>
      <c r="D922" s="57" t="str">
        <f t="shared" si="250"/>
        <v>3.47812499487057-569.621314475337i</v>
      </c>
      <c r="E922" s="57" t="str">
        <f t="shared" si="251"/>
        <v>162.467030331856-0.117699162754869i</v>
      </c>
      <c r="F922" s="57" t="str">
        <f t="shared" si="252"/>
        <v>2.9099099090834-5345.54416414946i</v>
      </c>
      <c r="G922" s="57" t="str">
        <f t="shared" si="253"/>
        <v>0.999999999715966-0.0000168533058795426i</v>
      </c>
      <c r="H922" s="57" t="str">
        <f t="shared" si="254"/>
        <v>72.7299743752937+1.14710624545184i</v>
      </c>
      <c r="I922" s="57" t="str">
        <f t="shared" si="255"/>
        <v>17.895404108156-1096.75880196887i</v>
      </c>
      <c r="K922" s="57" t="str">
        <f t="shared" si="256"/>
        <v>0.164952837208108-0.00276843426997365i</v>
      </c>
      <c r="L922" s="57" t="str">
        <f t="shared" si="257"/>
        <v>0.00025-37.873748730445i</v>
      </c>
      <c r="M922" s="57" t="str">
        <f t="shared" si="258"/>
        <v>0.0045-13.2778830047994i</v>
      </c>
      <c r="N922" s="57">
        <f t="shared" si="259"/>
        <v>89.346822028675419</v>
      </c>
      <c r="O922" s="57">
        <f t="shared" si="260"/>
        <v>65.613812860778779</v>
      </c>
      <c r="P922" s="374">
        <f t="shared" si="261"/>
        <v>65.613812860778779</v>
      </c>
      <c r="Q922" s="374">
        <f t="shared" si="262"/>
        <v>-90.653177971324581</v>
      </c>
      <c r="R922" s="12">
        <f t="shared" si="263"/>
        <v>89.346822028675419</v>
      </c>
      <c r="S922" s="57">
        <f t="shared" si="264"/>
        <v>2.794048894719544E-2</v>
      </c>
      <c r="T922" s="12">
        <f t="shared" si="247"/>
        <v>65.613812860778779</v>
      </c>
    </row>
    <row r="923" spans="1:20">
      <c r="A923" s="57">
        <f t="shared" si="248"/>
        <v>176.22237965302008</v>
      </c>
      <c r="B923" s="12">
        <f t="shared" si="265"/>
        <v>28.046662805194785</v>
      </c>
      <c r="C923" s="57" t="str">
        <f t="shared" si="249"/>
        <v>-21.7565012862962-1901.14196303765i</v>
      </c>
      <c r="D923" s="57" t="str">
        <f t="shared" si="250"/>
        <v>3.47812499483151-567.464948687382i</v>
      </c>
      <c r="E923" s="57" t="str">
        <f t="shared" si="251"/>
        <v>162.467011251852-0.118146055207344i</v>
      </c>
      <c r="F923" s="57" t="str">
        <f t="shared" si="252"/>
        <v>2.9099099090771-5325.30799414513i</v>
      </c>
      <c r="G923" s="57" t="str">
        <f t="shared" si="253"/>
        <v>0.999999999713803-0.0000169173484418482i</v>
      </c>
      <c r="H923" s="57" t="str">
        <f t="shared" si="254"/>
        <v>72.729994947345+1.15146537387463i</v>
      </c>
      <c r="I923" s="57" t="str">
        <f t="shared" si="255"/>
        <v>17.895406151447-1092.60713346199i</v>
      </c>
      <c r="K923" s="57" t="str">
        <f t="shared" si="256"/>
        <v>0.164952478194862-0.00277894818039248i</v>
      </c>
      <c r="L923" s="57" t="str">
        <f t="shared" si="257"/>
        <v>0.00025-37.73037331186i</v>
      </c>
      <c r="M923" s="57" t="str">
        <f t="shared" si="258"/>
        <v>0.0045-13.2276180561859i</v>
      </c>
      <c r="N923" s="57">
        <f t="shared" si="259"/>
        <v>89.344340763826409</v>
      </c>
      <c r="O923" s="57">
        <f t="shared" si="260"/>
        <v>65.580859687055295</v>
      </c>
      <c r="P923" s="374">
        <f t="shared" si="261"/>
        <v>65.580859687055295</v>
      </c>
      <c r="Q923" s="374">
        <f t="shared" si="262"/>
        <v>-90.655659236173591</v>
      </c>
      <c r="R923" s="12">
        <f t="shared" si="263"/>
        <v>89.344340763826409</v>
      </c>
      <c r="S923" s="57">
        <f t="shared" si="264"/>
        <v>2.8046662805194786E-2</v>
      </c>
      <c r="T923" s="12">
        <f t="shared" si="247"/>
        <v>65.580859687055295</v>
      </c>
    </row>
    <row r="924" spans="1:20">
      <c r="A924" s="57">
        <f t="shared" si="248"/>
        <v>176.89202469570156</v>
      </c>
      <c r="B924" s="12">
        <f t="shared" si="265"/>
        <v>28.153240123854527</v>
      </c>
      <c r="C924" s="57" t="str">
        <f t="shared" si="249"/>
        <v>-21.7564469509619-1893.94197459831i</v>
      </c>
      <c r="D924" s="57" t="str">
        <f t="shared" si="250"/>
        <v>3.47812499479215-565.316746073223i</v>
      </c>
      <c r="E924" s="57" t="str">
        <f t="shared" si="251"/>
        <v>162.466992026663-0.118594641683381i</v>
      </c>
      <c r="F924" s="57" t="str">
        <f t="shared" si="252"/>
        <v>2.90990990907076-5305.14843048412i</v>
      </c>
      <c r="G924" s="57" t="str">
        <f t="shared" si="253"/>
        <v>0.999999999711624-0.0000169816343658903i</v>
      </c>
      <c r="H924" s="57" t="str">
        <f t="shared" si="254"/>
        <v>72.7300156760491+1.15584106841236i</v>
      </c>
      <c r="I924" s="57" t="str">
        <f t="shared" si="255"/>
        <v>17.8954082102975-1088.47118247565i</v>
      </c>
      <c r="K924" s="57" t="str">
        <f t="shared" si="256"/>
        <v>0.164952116449535-0.00278950197343838i</v>
      </c>
      <c r="L924" s="57" t="str">
        <f t="shared" si="257"/>
        <v>0.00025-37.587540657362i</v>
      </c>
      <c r="M924" s="57" t="str">
        <f t="shared" si="258"/>
        <v>0.0045-13.1775433912989i</v>
      </c>
      <c r="N924" s="57">
        <f t="shared" si="259"/>
        <v>89.34185007945409</v>
      </c>
      <c r="O924" s="57">
        <f t="shared" si="260"/>
        <v>65.547906442187085</v>
      </c>
      <c r="P924" s="374">
        <f t="shared" si="261"/>
        <v>65.547906442187085</v>
      </c>
      <c r="Q924" s="374">
        <f t="shared" si="262"/>
        <v>-90.65814992054591</v>
      </c>
      <c r="R924" s="12">
        <f t="shared" si="263"/>
        <v>89.34185007945409</v>
      </c>
      <c r="S924" s="57">
        <f t="shared" si="264"/>
        <v>2.8153240123854527E-2</v>
      </c>
      <c r="T924" s="12">
        <f t="shared" si="247"/>
        <v>65.547906442187085</v>
      </c>
    </row>
    <row r="925" spans="1:20">
      <c r="A925" s="57">
        <f t="shared" si="248"/>
        <v>177.56421438954524</v>
      </c>
      <c r="B925" s="12">
        <f t="shared" si="265"/>
        <v>28.260222436325176</v>
      </c>
      <c r="C925" s="57" t="str">
        <f t="shared" si="249"/>
        <v>-21.7563922021666-1886.76923116509i</v>
      </c>
      <c r="D925" s="57" t="str">
        <f t="shared" si="250"/>
        <v>3.47812499475251-563.176675730251i</v>
      </c>
      <c r="E925" s="57" t="str">
        <f t="shared" si="251"/>
        <v>162.466972655187-0.119044928572606i</v>
      </c>
      <c r="F925" s="57" t="str">
        <f t="shared" si="252"/>
        <v>2.90990990906437-5285.06518316439i</v>
      </c>
      <c r="G925" s="57" t="str">
        <f t="shared" si="253"/>
        <v>0.999999999709428-0.0000170461645764432i</v>
      </c>
      <c r="H925" s="57" t="str">
        <f t="shared" si="254"/>
        <v>72.7300365625988+1.16023339203257i</v>
      </c>
      <c r="I925" s="57" t="str">
        <f t="shared" si="255"/>
        <v>17.8954102848257-1084.35088951281i</v>
      </c>
      <c r="K925" s="57" t="str">
        <f t="shared" si="256"/>
        <v>0.164951751951349-0.00280009579986212i</v>
      </c>
      <c r="L925" s="57" t="str">
        <f t="shared" si="257"/>
        <v>0.00025-37.4452487122554i</v>
      </c>
      <c r="M925" s="57" t="str">
        <f t="shared" si="258"/>
        <v>0.0045-13.1276582897977i</v>
      </c>
      <c r="N925" s="57">
        <f t="shared" si="259"/>
        <v>89.339349939870431</v>
      </c>
      <c r="O925" s="57">
        <f t="shared" si="260"/>
        <v>65.514953125633014</v>
      </c>
      <c r="P925" s="374">
        <f t="shared" si="261"/>
        <v>65.514953125633014</v>
      </c>
      <c r="Q925" s="374">
        <f t="shared" si="262"/>
        <v>-90.660650060129569</v>
      </c>
      <c r="R925" s="12">
        <f t="shared" si="263"/>
        <v>89.339349939870431</v>
      </c>
      <c r="S925" s="57">
        <f t="shared" si="264"/>
        <v>2.8260222436325175E-2</v>
      </c>
      <c r="T925" s="12">
        <f t="shared" si="247"/>
        <v>65.514953125633014</v>
      </c>
    </row>
    <row r="926" spans="1:20">
      <c r="A926" s="57">
        <f t="shared" si="248"/>
        <v>178.23895840422551</v>
      </c>
      <c r="B926" s="12">
        <f t="shared" si="265"/>
        <v>28.367611281583212</v>
      </c>
      <c r="C926" s="57" t="str">
        <f t="shared" si="249"/>
        <v>-21.7563370367654-1879.62362955583i</v>
      </c>
      <c r="D926" s="57" t="str">
        <f t="shared" si="250"/>
        <v>3.47812499471254-561.044706872827i</v>
      </c>
      <c r="E926" s="57" t="str">
        <f t="shared" si="251"/>
        <v>162.466953136311-0.119496922288386i</v>
      </c>
      <c r="F926" s="57" t="str">
        <f t="shared" si="252"/>
        <v>2.90990990905792-5265.05796328159i</v>
      </c>
      <c r="G926" s="57" t="str">
        <f t="shared" si="253"/>
        <v>0.999999999707216-0.0000171109400017959i</v>
      </c>
      <c r="H926" s="57" t="str">
        <f t="shared" si="254"/>
        <v>72.7300576081957+1.16464240794226i</v>
      </c>
      <c r="I926" s="57" t="str">
        <f t="shared" si="255"/>
        <v>17.8954123751502-1080.24619530165i</v>
      </c>
      <c r="K926" s="57" t="str">
        <f t="shared" si="256"/>
        <v>0.164951384679368-0.00281072981097816i</v>
      </c>
      <c r="L926" s="57" t="str">
        <f t="shared" si="257"/>
        <v>0.00025-37.3034954296229i</v>
      </c>
      <c r="M926" s="57" t="str">
        <f t="shared" si="258"/>
        <v>0.0045-13.0779620340683i</v>
      </c>
      <c r="N926" s="57">
        <f t="shared" si="259"/>
        <v>89.336840309253077</v>
      </c>
      <c r="O926" s="57">
        <f t="shared" si="260"/>
        <v>65.481999736847598</v>
      </c>
      <c r="P926" s="374">
        <f t="shared" si="261"/>
        <v>65.481999736847598</v>
      </c>
      <c r="Q926" s="374">
        <f t="shared" si="262"/>
        <v>-90.663159690746923</v>
      </c>
      <c r="R926" s="12">
        <f t="shared" si="263"/>
        <v>89.336840309253077</v>
      </c>
      <c r="S926" s="57">
        <f t="shared" si="264"/>
        <v>2.8367611281583213E-2</v>
      </c>
      <c r="T926" s="12">
        <f t="shared" si="247"/>
        <v>65.481999736847598</v>
      </c>
    </row>
    <row r="927" spans="1:20">
      <c r="A927" s="57">
        <f t="shared" si="248"/>
        <v>178.91626644616156</v>
      </c>
      <c r="B927" s="12">
        <f t="shared" si="265"/>
        <v>28.475408204453228</v>
      </c>
      <c r="C927" s="57" t="str">
        <f t="shared" si="249"/>
        <v>-21.7562814515918-1872.50506697887i</v>
      </c>
      <c r="D927" s="57" t="str">
        <f t="shared" si="250"/>
        <v>3.47812499467228-558.920808831871i</v>
      </c>
      <c r="E927" s="57" t="str">
        <f t="shared" si="251"/>
        <v>162.466933468917-0.119950629267924i</v>
      </c>
      <c r="F927" s="57" t="str">
        <f t="shared" si="252"/>
        <v>2.90990990905144-5245.12648302523i</v>
      </c>
      <c r="G927" s="57" t="str">
        <f t="shared" si="253"/>
        <v>0.999999999704986-0.0000171759615737644i</v>
      </c>
      <c r="H927" s="57" t="str">
        <f t="shared" si="254"/>
        <v>72.7300788140513+1.16906817958886i</v>
      </c>
      <c r="I927" s="57" t="str">
        <f t="shared" si="255"/>
        <v>17.8954144813919-1076.15704079478i</v>
      </c>
      <c r="K927" s="57" t="str">
        <f t="shared" si="256"/>
        <v>0.164951014612496-0.00282140415866674i</v>
      </c>
      <c r="L927" s="57" t="str">
        <f t="shared" si="257"/>
        <v>0.00025-37.1622787702957i</v>
      </c>
      <c r="M927" s="57" t="str">
        <f t="shared" si="258"/>
        <v>0.0045-13.0284539092132i</v>
      </c>
      <c r="N927" s="57">
        <f t="shared" si="259"/>
        <v>89.334321151644687</v>
      </c>
      <c r="O927" s="57">
        <f t="shared" si="260"/>
        <v>65.449046275281461</v>
      </c>
      <c r="P927" s="374">
        <f t="shared" si="261"/>
        <v>65.449046275281461</v>
      </c>
      <c r="Q927" s="374">
        <f t="shared" si="262"/>
        <v>-90.665678848355313</v>
      </c>
      <c r="R927" s="12">
        <f t="shared" si="263"/>
        <v>89.334321151644687</v>
      </c>
      <c r="S927" s="57">
        <f t="shared" si="264"/>
        <v>2.8475408204453226E-2</v>
      </c>
      <c r="T927" s="12">
        <f t="shared" si="247"/>
        <v>65.449046275281461</v>
      </c>
    </row>
    <row r="928" spans="1:20">
      <c r="A928" s="57">
        <f t="shared" si="248"/>
        <v>179.596148258657</v>
      </c>
      <c r="B928" s="12">
        <f t="shared" si="265"/>
        <v>28.583614755630151</v>
      </c>
      <c r="C928" s="57" t="str">
        <f t="shared" si="249"/>
        <v>-21.7562254434519-1865.41344103139i</v>
      </c>
      <c r="D928" s="57" t="str">
        <f t="shared" si="250"/>
        <v>3.47812499463172-556.804951054393i</v>
      </c>
      <c r="E928" s="57" t="str">
        <f t="shared" si="251"/>
        <v>162.466913651871-0.120406055972276i</v>
      </c>
      <c r="F928" s="57" t="str">
        <f t="shared" si="252"/>
        <v>2.90990990904491-5225.27045567425i</v>
      </c>
      <c r="G928" s="57" t="str">
        <f t="shared" si="253"/>
        <v>0.99999999970274-0.000017241230227706i</v>
      </c>
      <c r="H928" s="57" t="str">
        <f t="shared" si="254"/>
        <v>72.7301001813864+1.17351077066107i</v>
      </c>
      <c r="I928" s="57" t="str">
        <f t="shared" si="255"/>
        <v>17.8954166036721-1072.08336716836i</v>
      </c>
      <c r="K928" s="57" t="str">
        <f t="shared" si="256"/>
        <v>0.164950641729476-0.00283211899537575i</v>
      </c>
      <c r="L928" s="57" t="str">
        <f t="shared" si="257"/>
        <v>0.00025-37.021596702825i</v>
      </c>
      <c r="M928" s="57" t="str">
        <f t="shared" si="258"/>
        <v>0.0045-12.9791332030417i</v>
      </c>
      <c r="N928" s="57">
        <f t="shared" si="259"/>
        <v>89.331792430952589</v>
      </c>
      <c r="O928" s="57">
        <f t="shared" si="260"/>
        <v>65.416092740380435</v>
      </c>
      <c r="P928" s="374">
        <f t="shared" si="261"/>
        <v>65.416092740380435</v>
      </c>
      <c r="Q928" s="374">
        <f t="shared" si="262"/>
        <v>-90.668207569047411</v>
      </c>
      <c r="R928" s="12">
        <f t="shared" si="263"/>
        <v>89.331792430952589</v>
      </c>
      <c r="S928" s="57">
        <f t="shared" si="264"/>
        <v>2.8583614755630152E-2</v>
      </c>
      <c r="T928" s="12">
        <f t="shared" si="247"/>
        <v>65.416092740380435</v>
      </c>
    </row>
    <row r="929" spans="1:20">
      <c r="A929" s="57">
        <f t="shared" si="248"/>
        <v>180.27861362203987</v>
      </c>
      <c r="B929" s="12">
        <f t="shared" si="265"/>
        <v>28.692232491701546</v>
      </c>
      <c r="C929" s="57" t="str">
        <f t="shared" si="249"/>
        <v>-21.7561690091309-1858.34864969823i</v>
      </c>
      <c r="D929" s="57" t="str">
        <f t="shared" si="250"/>
        <v>3.47812499459084-554.697103103068i</v>
      </c>
      <c r="E929" s="57" t="str">
        <f t="shared" si="251"/>
        <v>162.46689368404-0.120863208886566i</v>
      </c>
      <c r="F929" s="57" t="str">
        <f t="shared" si="252"/>
        <v>2.90990990903832-5205.48959559302i</v>
      </c>
      <c r="G929" s="57" t="str">
        <f t="shared" si="253"/>
        <v>0.999999999700476-0.000017306746902532i</v>
      </c>
      <c r="H929" s="57" t="str">
        <f t="shared" si="254"/>
        <v>72.7301217114297+1.17797024508976i</v>
      </c>
      <c r="I929" s="57" t="str">
        <f t="shared" si="255"/>
        <v>17.8954187421122-1068.02511582119i</v>
      </c>
      <c r="K929" s="57" t="str">
        <f t="shared" si="256"/>
        <v>0.164950266008893-0.00284287447412298i</v>
      </c>
      <c r="L929" s="57" t="str">
        <f t="shared" si="257"/>
        <v>0.00025-36.8814472034519i</v>
      </c>
      <c r="M929" s="57" t="str">
        <f t="shared" si="258"/>
        <v>0.0045-12.9299992060587i</v>
      </c>
      <c r="N929" s="57">
        <f t="shared" si="259"/>
        <v>89.329254110948142</v>
      </c>
      <c r="O929" s="57">
        <f t="shared" si="260"/>
        <v>65.383139131586958</v>
      </c>
      <c r="P929" s="374">
        <f t="shared" si="261"/>
        <v>65.383139131586958</v>
      </c>
      <c r="Q929" s="374">
        <f t="shared" si="262"/>
        <v>-90.670745889051858</v>
      </c>
      <c r="R929" s="12">
        <f t="shared" si="263"/>
        <v>89.329254110948142</v>
      </c>
      <c r="S929" s="57">
        <f t="shared" si="264"/>
        <v>2.8692232491701546E-2</v>
      </c>
      <c r="T929" s="12">
        <f t="shared" si="247"/>
        <v>65.383139131586958</v>
      </c>
    </row>
    <row r="930" spans="1:20">
      <c r="A930" s="57">
        <f t="shared" si="248"/>
        <v>180.96367235380364</v>
      </c>
      <c r="B930" s="12">
        <f t="shared" si="265"/>
        <v>28.801262975170012</v>
      </c>
      <c r="C930" s="57" t="str">
        <f t="shared" si="249"/>
        <v>-21.7561121453873-1851.3105913501i</v>
      </c>
      <c r="D930" s="57" t="str">
        <f t="shared" si="250"/>
        <v>3.47812499454965-552.597234655796i</v>
      </c>
      <c r="E930" s="57" t="str">
        <f t="shared" si="251"/>
        <v>162.466873564273-0.121322094519919i</v>
      </c>
      <c r="F930" s="57" t="str">
        <f t="shared" si="252"/>
        <v>2.90990990903168-5185.78361822722i</v>
      </c>
      <c r="G930" s="57" t="str">
        <f t="shared" si="253"/>
        <v>0.999999999698196-0.0000173725125407221i</v>
      </c>
      <c r="H930" s="57" t="str">
        <f t="shared" si="254"/>
        <v>72.7301434054212+1.18244666704903i</v>
      </c>
      <c r="I930" s="57" t="str">
        <f t="shared" si="255"/>
        <v>17.8954208968363-1063.98222837399i</v>
      </c>
      <c r="K930" s="57" t="str">
        <f t="shared" si="256"/>
        <v>0.164949887429165-0.00285367074849805i</v>
      </c>
      <c r="L930" s="57" t="str">
        <f t="shared" si="257"/>
        <v>0.00025-36.7418282560787i</v>
      </c>
      <c r="M930" s="57" t="str">
        <f t="shared" si="258"/>
        <v>0.0045-12.8810512114551i</v>
      </c>
      <c r="N930" s="57">
        <f t="shared" si="259"/>
        <v>89.326706155266393</v>
      </c>
      <c r="O930" s="57">
        <f t="shared" si="260"/>
        <v>65.350185448338451</v>
      </c>
      <c r="P930" s="374">
        <f t="shared" si="261"/>
        <v>65.350185448338451</v>
      </c>
      <c r="Q930" s="374">
        <f t="shared" si="262"/>
        <v>-90.673293844733607</v>
      </c>
      <c r="R930" s="12">
        <f t="shared" si="263"/>
        <v>89.326706155266393</v>
      </c>
      <c r="S930" s="57">
        <f t="shared" si="264"/>
        <v>2.8801262975170012E-2</v>
      </c>
      <c r="T930" s="12">
        <f t="shared" si="247"/>
        <v>65.350185448338451</v>
      </c>
    </row>
    <row r="931" spans="1:20">
      <c r="A931" s="57">
        <f t="shared" si="248"/>
        <v>181.65133430874809</v>
      </c>
      <c r="B931" s="12">
        <f t="shared" si="265"/>
        <v>28.910707774475657</v>
      </c>
      <c r="C931" s="57" t="str">
        <f t="shared" si="249"/>
        <v>-21.7560548489562-1844.29916474241i</v>
      </c>
      <c r="D931" s="57" t="str">
        <f t="shared" si="250"/>
        <v>3.47812499450815-550.505315505267i</v>
      </c>
      <c r="E931" s="57" t="str">
        <f t="shared" si="251"/>
        <v>162.466853291419-0.121782719405657i</v>
      </c>
      <c r="F931" s="57" t="str">
        <f t="shared" si="252"/>
        <v>2.909909909025-5166.15224009978i</v>
      </c>
      <c r="G931" s="57" t="str">
        <f t="shared" si="253"/>
        <v>0.999999999695898-0.0000174385280883367i</v>
      </c>
      <c r="H931" s="57" t="str">
        <f t="shared" si="254"/>
        <v>72.7301652646089+1.18694010095692i</v>
      </c>
      <c r="I931" s="57" t="str">
        <f t="shared" si="255"/>
        <v>17.8954230679675-1059.95464666846i</v>
      </c>
      <c r="K931" s="57" t="str">
        <f t="shared" si="256"/>
        <v>0.164949505968549-0.00286450797266445i</v>
      </c>
      <c r="L931" s="57" t="str">
        <f t="shared" si="257"/>
        <v>0.00025-36.6027378522403i</v>
      </c>
      <c r="M931" s="57" t="str">
        <f t="shared" si="258"/>
        <v>0.0045-12.8322885150978i</v>
      </c>
      <c r="N931" s="57">
        <f t="shared" si="259"/>
        <v>89.324148527405427</v>
      </c>
      <c r="O931" s="57">
        <f t="shared" si="260"/>
        <v>65.317231690068695</v>
      </c>
      <c r="P931" s="374">
        <f t="shared" si="261"/>
        <v>65.317231690068695</v>
      </c>
      <c r="Q931" s="374">
        <f t="shared" si="262"/>
        <v>-90.675851472594573</v>
      </c>
      <c r="R931" s="12">
        <f t="shared" si="263"/>
        <v>89.324148527405427</v>
      </c>
      <c r="S931" s="57">
        <f t="shared" si="264"/>
        <v>2.8910707774475658E-2</v>
      </c>
      <c r="T931" s="12">
        <f t="shared" si="247"/>
        <v>65.317231690068695</v>
      </c>
    </row>
    <row r="932" spans="1:20">
      <c r="A932" s="57">
        <f t="shared" si="248"/>
        <v>182.34160937912134</v>
      </c>
      <c r="B932" s="12">
        <f t="shared" si="265"/>
        <v>29.020568464018666</v>
      </c>
      <c r="C932" s="57" t="str">
        <f t="shared" si="249"/>
        <v>-21.7559971165473-1837.31426901359i</v>
      </c>
      <c r="D932" s="57" t="str">
        <f t="shared" si="250"/>
        <v>3.47812499446634-548.421315558518i</v>
      </c>
      <c r="E932" s="57" t="str">
        <f t="shared" si="251"/>
        <v>162.466832864311-0.122245090101324i</v>
      </c>
      <c r="F932" s="57" t="str">
        <f t="shared" si="252"/>
        <v>2.90990990901827-5146.59517880671i</v>
      </c>
      <c r="G932" s="57" t="str">
        <f t="shared" si="253"/>
        <v>0.999999999693582-0.0000175047944950318i</v>
      </c>
      <c r="H932" s="57" t="str">
        <f t="shared" si="254"/>
        <v>72.7301872902509+1.19145061147656i</v>
      </c>
      <c r="I932" s="57" t="str">
        <f t="shared" si="255"/>
        <v>17.8954252556313-1055.94231276648i</v>
      </c>
      <c r="K932" s="57" t="str">
        <f t="shared" si="256"/>
        <v>0.164949121605136-0.00287538630136176i</v>
      </c>
      <c r="L932" s="57" t="str">
        <f t="shared" si="257"/>
        <v>0.00025-36.4641739910743i</v>
      </c>
      <c r="M932" s="57" t="str">
        <f t="shared" si="258"/>
        <v>0.0045-12.7837104155188i</v>
      </c>
      <c r="N932" s="57">
        <f t="shared" si="259"/>
        <v>89.321581190725965</v>
      </c>
      <c r="O932" s="57">
        <f t="shared" si="260"/>
        <v>65.284277856206756</v>
      </c>
      <c r="P932" s="374">
        <f t="shared" si="261"/>
        <v>65.284277856206756</v>
      </c>
      <c r="Q932" s="374">
        <f t="shared" si="262"/>
        <v>-90.678418809274035</v>
      </c>
      <c r="R932" s="12">
        <f t="shared" si="263"/>
        <v>89.321581190725965</v>
      </c>
      <c r="S932" s="57">
        <f t="shared" si="264"/>
        <v>2.9020568464018667E-2</v>
      </c>
      <c r="T932" s="12">
        <f t="shared" si="247"/>
        <v>65.284277856206756</v>
      </c>
    </row>
    <row r="933" spans="1:20">
      <c r="A933" s="57">
        <f t="shared" si="248"/>
        <v>183.03450749476201</v>
      </c>
      <c r="B933" s="12">
        <f t="shared" si="265"/>
        <v>29.130846624181938</v>
      </c>
      <c r="C933" s="57" t="str">
        <f t="shared" si="249"/>
        <v>-21.7559389448456-1830.35580368373i</v>
      </c>
      <c r="D933" s="57" t="str">
        <f t="shared" si="250"/>
        <v>3.4781249944242-546.345204836511i</v>
      </c>
      <c r="E933" s="57" t="str">
        <f t="shared" si="251"/>
        <v>162.466812281777-0.122709213188807i</v>
      </c>
      <c r="F933" s="57" t="str">
        <f t="shared" si="252"/>
        <v>2.90990990901147-5127.11215301311i</v>
      </c>
      <c r="G933" s="57" t="str">
        <f t="shared" si="253"/>
        <v>0.999999999691249-0.000017571312714072i</v>
      </c>
      <c r="H933" s="57" t="str">
        <f t="shared" si="254"/>
        <v>72.7302094836153+1.19597826351697i</v>
      </c>
      <c r="I933" s="57" t="str">
        <f t="shared" si="255"/>
        <v>17.8954274599538-1051.9451689493i</v>
      </c>
      <c r="K933" s="57" t="str">
        <f t="shared" si="256"/>
        <v>0.164948734316849-0.00288630588990756i</v>
      </c>
      <c r="L933" s="57" t="str">
        <f t="shared" si="257"/>
        <v>0.00025-36.3261346792929i</v>
      </c>
      <c r="M933" s="57" t="str">
        <f t="shared" si="258"/>
        <v>0.0045-12.7353162139059i</v>
      </c>
      <c r="N933" s="57">
        <f t="shared" si="259"/>
        <v>89.319004108450756</v>
      </c>
      <c r="O933" s="57">
        <f t="shared" si="260"/>
        <v>65.251323946177394</v>
      </c>
      <c r="P933" s="374">
        <f t="shared" si="261"/>
        <v>65.251323946177394</v>
      </c>
      <c r="Q933" s="374">
        <f t="shared" si="262"/>
        <v>-90.680995891549244</v>
      </c>
      <c r="R933" s="12">
        <f t="shared" si="263"/>
        <v>89.319004108450756</v>
      </c>
      <c r="S933" s="57">
        <f t="shared" si="264"/>
        <v>2.9130846624181937E-2</v>
      </c>
      <c r="T933" s="12">
        <f t="shared" si="247"/>
        <v>65.251323946177394</v>
      </c>
    </row>
    <row r="934" spans="1:20">
      <c r="A934" s="57">
        <f t="shared" si="248"/>
        <v>183.73003862324211</v>
      </c>
      <c r="B934" s="12">
        <f t="shared" si="265"/>
        <v>29.241543841353831</v>
      </c>
      <c r="C934" s="57" t="str">
        <f t="shared" si="249"/>
        <v>-21.7558803305109-1823.42366865323i</v>
      </c>
      <c r="D934" s="57" t="str">
        <f t="shared" si="250"/>
        <v>3.47812499438174-544.276953473697i</v>
      </c>
      <c r="E934" s="57" t="str">
        <f t="shared" si="251"/>
        <v>162.466791542638-0.123175095274436i</v>
      </c>
      <c r="F934" s="57" t="str">
        <f t="shared" si="252"/>
        <v>2.90990990900463-5107.70288244914i</v>
      </c>
      <c r="G934" s="57" t="str">
        <f t="shared" si="253"/>
        <v>0.999999999688898-0.000017638083702344i</v>
      </c>
      <c r="H934" s="57" t="str">
        <f t="shared" si="254"/>
        <v>72.7302318459784+1.20052312223395i</v>
      </c>
      <c r="I934" s="57" t="str">
        <f t="shared" si="255"/>
        <v>17.8954296810608-1047.96315771664i</v>
      </c>
      <c r="K934" s="57" t="str">
        <f t="shared" si="256"/>
        <v>0.164948344081447-0.00289726689419954i</v>
      </c>
      <c r="L934" s="57" t="str">
        <f t="shared" si="257"/>
        <v>0.00025-36.1886179311545i</v>
      </c>
      <c r="M934" s="57" t="str">
        <f t="shared" si="258"/>
        <v>0.0045-12.6871052140924i</v>
      </c>
      <c r="N934" s="57">
        <f t="shared" si="259"/>
        <v>89.316417243664148</v>
      </c>
      <c r="O934" s="57">
        <f t="shared" si="260"/>
        <v>65.218369959401414</v>
      </c>
      <c r="P934" s="374">
        <f t="shared" si="261"/>
        <v>65.218369959401414</v>
      </c>
      <c r="Q934" s="374">
        <f t="shared" si="262"/>
        <v>-90.683582756335852</v>
      </c>
      <c r="R934" s="12">
        <f t="shared" si="263"/>
        <v>89.316417243664148</v>
      </c>
      <c r="S934" s="57">
        <f t="shared" si="264"/>
        <v>2.9241543841353832E-2</v>
      </c>
      <c r="T934" s="12">
        <f t="shared" si="247"/>
        <v>65.218369959401414</v>
      </c>
    </row>
    <row r="935" spans="1:20">
      <c r="A935" s="57">
        <f t="shared" si="248"/>
        <v>184.42821277001042</v>
      </c>
      <c r="B935" s="12">
        <f t="shared" si="265"/>
        <v>29.352661707950976</v>
      </c>
      <c r="C935" s="57" t="str">
        <f t="shared" si="249"/>
        <v>-21.7558212701773-1816.51776420113i</v>
      </c>
      <c r="D935" s="57" t="str">
        <f t="shared" si="250"/>
        <v>3.47812499433897-542.216531717588i</v>
      </c>
      <c r="E935" s="57" t="str">
        <f t="shared" si="251"/>
        <v>162.466770645699-0.123642742988973i</v>
      </c>
      <c r="F935" s="57" t="str">
        <f t="shared" si="252"/>
        <v>2.90990990899774-5088.36708790592i</v>
      </c>
      <c r="G935" s="57" t="str">
        <f t="shared" si="253"/>
        <v>0.999999999686529-0.000017705108420371i</v>
      </c>
      <c r="H935" s="57" t="str">
        <f t="shared" si="254"/>
        <v>72.7302543786277+1.20508525303122i</v>
      </c>
      <c r="I935" s="57" t="str">
        <f t="shared" si="255"/>
        <v>17.895431919081-1043.99622178595i</v>
      </c>
      <c r="K935" s="57" t="str">
        <f t="shared" si="256"/>
        <v>0.164947950876517-0.00290826947071776i</v>
      </c>
      <c r="L935" s="57" t="str">
        <f t="shared" si="257"/>
        <v>0.00025-36.0516217684344i</v>
      </c>
      <c r="M935" s="57" t="str">
        <f t="shared" si="258"/>
        <v>0.0045-12.6390767225467i</v>
      </c>
      <c r="N935" s="57">
        <f t="shared" si="259"/>
        <v>89.313820559311637</v>
      </c>
      <c r="O935" s="57">
        <f t="shared" si="260"/>
        <v>65.185415895294625</v>
      </c>
      <c r="P935" s="374">
        <f t="shared" si="261"/>
        <v>65.185415895294625</v>
      </c>
      <c r="Q935" s="374">
        <f t="shared" si="262"/>
        <v>-90.686179440688363</v>
      </c>
      <c r="R935" s="12">
        <f t="shared" si="263"/>
        <v>89.313820559311637</v>
      </c>
      <c r="S935" s="57">
        <f t="shared" si="264"/>
        <v>2.9352661707950974E-2</v>
      </c>
      <c r="T935" s="12">
        <f t="shared" si="247"/>
        <v>65.185415895294625</v>
      </c>
    </row>
    <row r="936" spans="1:20">
      <c r="A936" s="57">
        <f t="shared" si="248"/>
        <v>185.12903997853647</v>
      </c>
      <c r="B936" s="12">
        <f t="shared" si="265"/>
        <v>29.46420182244119</v>
      </c>
      <c r="C936" s="57" t="str">
        <f t="shared" si="249"/>
        <v>-21.7557617604533-1809.63799098387i</v>
      </c>
      <c r="D936" s="57" t="str">
        <f t="shared" si="250"/>
        <v>3.47812499429587-540.163909928321i</v>
      </c>
      <c r="E936" s="57" t="str">
        <f t="shared" si="251"/>
        <v>162.466749589762-0.124112162987794i</v>
      </c>
      <c r="F936" s="57" t="str">
        <f t="shared" si="252"/>
        <v>2.9099099089908-5069.10449123154i</v>
      </c>
      <c r="G936" s="57" t="str">
        <f t="shared" si="253"/>
        <v>0.999999999684142-0.000017772387832326i</v>
      </c>
      <c r="H936" s="57" t="str">
        <f t="shared" si="254"/>
        <v>72.7302770828603+1.20966472156119i</v>
      </c>
      <c r="I936" s="57" t="str">
        <f t="shared" si="255"/>
        <v>17.895434174143-1040.04430409153i</v>
      </c>
      <c r="K936" s="57" t="str">
        <f t="shared" si="256"/>
        <v>0.164947554679476-0.00291931377652651i</v>
      </c>
      <c r="L936" s="57" t="str">
        <f t="shared" si="257"/>
        <v>0.00025-35.9151442203969i</v>
      </c>
      <c r="M936" s="57" t="str">
        <f t="shared" si="258"/>
        <v>0.0045-12.5912300483629i</v>
      </c>
      <c r="N936" s="57">
        <f t="shared" si="259"/>
        <v>89.311214018199124</v>
      </c>
      <c r="O936" s="57">
        <f t="shared" si="260"/>
        <v>65.152461753268682</v>
      </c>
      <c r="P936" s="374">
        <f t="shared" si="261"/>
        <v>65.152461753268682</v>
      </c>
      <c r="Q936" s="374">
        <f t="shared" si="262"/>
        <v>-90.688785981800876</v>
      </c>
      <c r="R936" s="12">
        <f t="shared" si="263"/>
        <v>89.311214018199124</v>
      </c>
      <c r="S936" s="57">
        <f t="shared" si="264"/>
        <v>2.946420182244119E-2</v>
      </c>
      <c r="T936" s="12">
        <f t="shared" si="247"/>
        <v>65.152461753268682</v>
      </c>
    </row>
    <row r="937" spans="1:20">
      <c r="A937" s="57">
        <f t="shared" si="248"/>
        <v>185.83253033045492</v>
      </c>
      <c r="B937" s="12">
        <f t="shared" si="265"/>
        <v>29.576165789366467</v>
      </c>
      <c r="C937" s="57" t="str">
        <f t="shared" si="249"/>
        <v>-21.7557017979224-1802.78425003382i</v>
      </c>
      <c r="D937" s="57" t="str">
        <f t="shared" si="250"/>
        <v>3.47812499425242-538.119058578243i</v>
      </c>
      <c r="E937" s="57" t="str">
        <f t="shared" si="251"/>
        <v>162.466728373619-0.124583361950985i</v>
      </c>
      <c r="F937" s="57" t="str">
        <f t="shared" si="252"/>
        <v>2.90990990898379-5049.91481532707i</v>
      </c>
      <c r="G937" s="57" t="str">
        <f t="shared" si="253"/>
        <v>0.999999999681737-0.0000178399229060459i</v>
      </c>
      <c r="H937" s="57" t="str">
        <f t="shared" si="254"/>
        <v>72.7302999599823+1.21426159372595i</v>
      </c>
      <c r="I937" s="57" t="str">
        <f t="shared" si="255"/>
        <v>17.8954364463764-1036.1073477837i</v>
      </c>
      <c r="K937" s="57" t="str">
        <f t="shared" si="256"/>
        <v>0.164947155467571-0.00293039996927657i</v>
      </c>
      <c r="L937" s="57" t="str">
        <f t="shared" si="257"/>
        <v>0.00025-35.7791833237666i</v>
      </c>
      <c r="M937" s="57" t="str">
        <f t="shared" si="258"/>
        <v>0.0045-12.5435645032506i</v>
      </c>
      <c r="N937" s="57">
        <f t="shared" si="259"/>
        <v>89.308597582992689</v>
      </c>
      <c r="O937" s="57">
        <f t="shared" si="260"/>
        <v>65.119507532730864</v>
      </c>
      <c r="P937" s="374">
        <f t="shared" si="261"/>
        <v>65.119507532730864</v>
      </c>
      <c r="Q937" s="374">
        <f t="shared" si="262"/>
        <v>-90.691402417007311</v>
      </c>
      <c r="R937" s="12">
        <f t="shared" si="263"/>
        <v>89.308597582992689</v>
      </c>
      <c r="S937" s="57">
        <f t="shared" si="264"/>
        <v>2.9576165789366466E-2</v>
      </c>
      <c r="T937" s="12">
        <f t="shared" si="247"/>
        <v>65.119507532730864</v>
      </c>
    </row>
    <row r="938" spans="1:20">
      <c r="A938" s="57">
        <f t="shared" si="248"/>
        <v>186.53869394571063</v>
      </c>
      <c r="B938" s="12">
        <f t="shared" si="265"/>
        <v>29.688555219366059</v>
      </c>
      <c r="C938" s="57" t="str">
        <f t="shared" si="249"/>
        <v>-21.7556413791413-1795.95644275777i</v>
      </c>
      <c r="D938" s="57" t="str">
        <f t="shared" si="250"/>
        <v>3.47812499420865-536.081948251483i</v>
      </c>
      <c r="E938" s="57" t="str">
        <f t="shared" si="251"/>
        <v>162.466706996049-0.125056346583326i</v>
      </c>
      <c r="F938" s="57" t="str">
        <f t="shared" si="252"/>
        <v>2.90990990897674-5030.79778414261i</v>
      </c>
      <c r="G938" s="57" t="str">
        <f t="shared" si="253"/>
        <v>0.999999999679314-0.0000179077146130454i</v>
      </c>
      <c r="H938" s="57" t="str">
        <f t="shared" si="254"/>
        <v>72.7303230113106+1.21887593567826i</v>
      </c>
      <c r="I938" s="57" t="str">
        <f t="shared" si="255"/>
        <v>17.8954387359123-1032.18529622805i</v>
      </c>
      <c r="K938" s="57" t="str">
        <f t="shared" si="256"/>
        <v>0.164946753217875-0.0029415282072073i</v>
      </c>
      <c r="L938" s="57" t="str">
        <f t="shared" si="257"/>
        <v>0.00025-35.6437371227003i</v>
      </c>
      <c r="M938" s="57" t="str">
        <f t="shared" si="258"/>
        <v>0.0045-12.4960794015248i</v>
      </c>
      <c r="N938" s="57">
        <f t="shared" si="259"/>
        <v>89.305971216217799</v>
      </c>
      <c r="O938" s="57">
        <f t="shared" si="260"/>
        <v>65.08655323308362</v>
      </c>
      <c r="P938" s="374">
        <f t="shared" si="261"/>
        <v>65.08655323308362</v>
      </c>
      <c r="Q938" s="374">
        <f t="shared" si="262"/>
        <v>-90.694028783782201</v>
      </c>
      <c r="R938" s="12">
        <f t="shared" si="263"/>
        <v>89.305971216217799</v>
      </c>
      <c r="S938" s="57">
        <f t="shared" si="264"/>
        <v>2.9688555219366058E-2</v>
      </c>
      <c r="T938" s="12">
        <f t="shared" si="247"/>
        <v>65.08655323308362</v>
      </c>
    </row>
    <row r="939" spans="1:20">
      <c r="A939" s="57">
        <f t="shared" si="248"/>
        <v>187.24754098270435</v>
      </c>
      <c r="B939" s="12">
        <f t="shared" si="265"/>
        <v>29.801371729199651</v>
      </c>
      <c r="C939" s="57" t="str">
        <f t="shared" si="249"/>
        <v>-21.7555805006421-1789.1544709357i</v>
      </c>
      <c r="D939" s="57" t="str">
        <f t="shared" si="250"/>
        <v>3.47812499416457-534.052549643527i</v>
      </c>
      <c r="E939" s="57" t="str">
        <f t="shared" si="251"/>
        <v>162.466685455829-0.125531123614544i</v>
      </c>
      <c r="F939" s="57" t="str">
        <f t="shared" si="252"/>
        <v>2.90990990896964-5011.75312267325i</v>
      </c>
      <c r="G939" s="57" t="str">
        <f t="shared" si="253"/>
        <v>0.999999999676872-0.0000179757639285311i</v>
      </c>
      <c r="H939" s="57" t="str">
        <f t="shared" si="254"/>
        <v>72.7303462381714+1.22350781382244i</v>
      </c>
      <c r="I939" s="57" t="str">
        <f t="shared" si="255"/>
        <v>17.8954410428822-1028.27809300452i</v>
      </c>
      <c r="K939" s="57" t="str">
        <f t="shared" si="256"/>
        <v>0.164946347907288-0.00295269864914867i</v>
      </c>
      <c r="L939" s="57" t="str">
        <f t="shared" si="257"/>
        <v>0.00025-35.5088036687591i</v>
      </c>
      <c r="M939" s="57" t="str">
        <f t="shared" si="258"/>
        <v>0.0045-12.4487740600964i</v>
      </c>
      <c r="N939" s="57">
        <f t="shared" si="259"/>
        <v>89.303334880259058</v>
      </c>
      <c r="O939" s="57">
        <f t="shared" si="260"/>
        <v>65.053598853725489</v>
      </c>
      <c r="P939" s="374">
        <f t="shared" si="261"/>
        <v>65.053598853725489</v>
      </c>
      <c r="Q939" s="374">
        <f t="shared" si="262"/>
        <v>-90.696665119740942</v>
      </c>
      <c r="R939" s="12">
        <f t="shared" si="263"/>
        <v>89.303334880259058</v>
      </c>
      <c r="S939" s="57">
        <f t="shared" si="264"/>
        <v>2.9801371729199652E-2</v>
      </c>
      <c r="T939" s="12">
        <f t="shared" si="247"/>
        <v>65.053598853725489</v>
      </c>
    </row>
    <row r="940" spans="1:20">
      <c r="A940" s="57">
        <f t="shared" si="248"/>
        <v>187.95908163843862</v>
      </c>
      <c r="B940" s="12">
        <f t="shared" si="265"/>
        <v>29.91461694177061</v>
      </c>
      <c r="C940" s="57" t="str">
        <f t="shared" si="249"/>
        <v>-21.7555191589284-1782.37823671908i</v>
      </c>
      <c r="D940" s="57" t="str">
        <f t="shared" si="250"/>
        <v>3.47812499412012-532.030833560788i</v>
      </c>
      <c r="E940" s="57" t="str">
        <f t="shared" si="251"/>
        <v>162.46666375172-0.126007699799206i</v>
      </c>
      <c r="F940" s="57" t="str">
        <f t="shared" si="252"/>
        <v>2.90990990896247-4992.7805569551i</v>
      </c>
      <c r="G940" s="57" t="str">
        <f t="shared" si="253"/>
        <v>0.999999999674412-0.0000180440718314152i</v>
      </c>
      <c r="H940" s="57" t="str">
        <f t="shared" si="254"/>
        <v>72.7303696419019+1.2281572948154i</v>
      </c>
      <c r="I940" s="57" t="str">
        <f t="shared" si="255"/>
        <v>17.8954433674188-1024.3856819067i</v>
      </c>
      <c r="K940" s="57" t="str">
        <f t="shared" si="256"/>
        <v>0.164945939512533-0.00296391145452344i</v>
      </c>
      <c r="L940" s="57" t="str">
        <f t="shared" si="257"/>
        <v>0.00025-35.3743810208797i</v>
      </c>
      <c r="M940" s="57" t="str">
        <f t="shared" si="258"/>
        <v>0.0045-12.4016477984623i</v>
      </c>
      <c r="N940" s="57">
        <f t="shared" si="259"/>
        <v>89.300688537359449</v>
      </c>
      <c r="O940" s="57">
        <f t="shared" si="260"/>
        <v>65.020644394049597</v>
      </c>
      <c r="P940" s="374">
        <f t="shared" si="261"/>
        <v>65.020644394049597</v>
      </c>
      <c r="Q940" s="374">
        <f t="shared" si="262"/>
        <v>-90.699311462640551</v>
      </c>
      <c r="R940" s="12">
        <f t="shared" si="263"/>
        <v>89.300688537359449</v>
      </c>
      <c r="S940" s="57">
        <f t="shared" si="264"/>
        <v>2.9914616941770611E-2</v>
      </c>
      <c r="T940" s="12">
        <f t="shared" ref="T940:T1003" si="266">P940</f>
        <v>65.020644394049597</v>
      </c>
    </row>
    <row r="941" spans="1:20">
      <c r="A941" s="57">
        <f t="shared" ref="A941:A1004" si="267">2*PI()*B941</f>
        <v>188.6733261486647</v>
      </c>
      <c r="B941" s="12">
        <f t="shared" si="265"/>
        <v>30.02829248614934</v>
      </c>
      <c r="C941" s="57" t="str">
        <f t="shared" ref="C941:C1004" si="268">IMPRODUCT(D941,E941,$C$40,,K941,$C$41)</f>
        <v>-21.7554573504784-1775.62764262975i</v>
      </c>
      <c r="D941" s="57" t="str">
        <f t="shared" ref="D941:D1004" si="269">IMDIV(IMPRODUCT($C$37,$C$38,COMPLEX(1,A941/$C$38)),IMSUM(-1*A941*A941/$C$39,COMPLEX(0,1*A941)))</f>
        <v>3.47812499407535-530.016770920208i</v>
      </c>
      <c r="E941" s="57" t="str">
        <f t="shared" ref="E941:E1004" si="270">IMDIV(IMPRODUCT(IMSUM(F941,G941),$C$29,H941),IMSUM(1,I941))</f>
        <v>162.466641882476-0.126486081916926i</v>
      </c>
      <c r="F941" s="57" t="str">
        <f t="shared" ref="F941:F1004" si="271">IMDIV(IMPRODUCT($C$14,$C$15,COMPLEX(1,A941/$C$15)),IMSUM(-1*A941*A941/$C$16,COMPLEX(0,A941)))</f>
        <v>2.90990990895526-4973.87981406148i</v>
      </c>
      <c r="G941" s="57" t="str">
        <f t="shared" ref="G941:G1004" si="272">IMDIV(1,COMPLEX(1,A941*$C$9*$C$10))</f>
        <v>0.999999999671932-0.0000181126393043296i</v>
      </c>
      <c r="H941" s="57" t="str">
        <f t="shared" ref="H941:H1004" si="273">IMDIV($C$3,IMSUM(K941,COMPLEX(0,$C$28*A941)))</f>
        <v>72.730393223849+1.23282444556755i</v>
      </c>
      <c r="I941" s="57" t="str">
        <f t="shared" ref="I941:I1004" si="274">IMPRODUCT(F941,$C$29,H941,$C$31)</f>
        <v>17.8954457096561-1020.50800694096i</v>
      </c>
      <c r="K941" s="57" t="str">
        <f t="shared" ref="K941:K1004" si="275">IF($C$26&lt;=0,IMDIV(1,IMSUM(IMDIV(1,L941),1/$C$18)),IMDIV(1,IMSUM(IMDIV(1,L941),1/$C$18,IMDIV(1,M941))))</f>
        <v>0.164945528010157-0.00297516678334932i</v>
      </c>
      <c r="L941" s="57" t="str">
        <f t="shared" ref="L941:L1004" si="276">IMSUM($C$21/$C$22,IMDIV(1,COMPLEX(0,$C$20*$C$22*A941)))</f>
        <v>0.00025-35.2404672453474i</v>
      </c>
      <c r="M941" s="57" t="str">
        <f t="shared" ref="M941:M1004" si="277">IMSUM($C$25/$C$26,IMDIV(1,COMPLEX(0,$C$24*$C$26*A941)))</f>
        <v>0.0045-12.3546999386952i</v>
      </c>
      <c r="N941" s="57">
        <f t="shared" ref="N941:N1004" si="278">ABS(R941)</f>
        <v>89.298032149620013</v>
      </c>
      <c r="O941" s="57">
        <f t="shared" ref="O941:O1004" si="279">ABS(P941)</f>
        <v>64.987689853445076</v>
      </c>
      <c r="P941" s="374">
        <f t="shared" ref="P941:P1004" si="280">20*LOG10(IMABS(C941))</f>
        <v>64.987689853445076</v>
      </c>
      <c r="Q941" s="374">
        <f t="shared" ref="Q941:Q1004" si="281">IMARGUMENT(C941)*180/PI()</f>
        <v>-90.701967850379987</v>
      </c>
      <c r="R941" s="12">
        <f t="shared" ref="R941:R1004" si="282">IF(Q941&lt;0,Q941+180,Q941-180)</f>
        <v>89.298032149620013</v>
      </c>
      <c r="S941" s="57">
        <f t="shared" ref="S941:S1004" si="283">B941/1000</f>
        <v>3.0028292486149341E-2</v>
      </c>
      <c r="T941" s="12">
        <f t="shared" si="266"/>
        <v>64.987689853445076</v>
      </c>
    </row>
    <row r="942" spans="1:20">
      <c r="A942" s="57">
        <f t="shared" si="267"/>
        <v>189.39028478802965</v>
      </c>
      <c r="B942" s="12">
        <f t="shared" ref="B942:B1005" si="284">B941*(1+B$42)</f>
        <v>30.142399997596709</v>
      </c>
      <c r="C942" s="57" t="str">
        <f t="shared" si="268"/>
        <v>-21.7553950717436-1768.90259155835i</v>
      </c>
      <c r="D942" s="57" t="str">
        <f t="shared" si="269"/>
        <v>3.47812499403024-528.010332748816i</v>
      </c>
      <c r="E942" s="57" t="str">
        <f t="shared" si="270"/>
        <v>162.466619846843-0.126966276772444i</v>
      </c>
      <c r="F942" s="57" t="str">
        <f t="shared" si="271"/>
        <v>2.90990990894799-4955.05062209883i</v>
      </c>
      <c r="G942" s="57" t="str">
        <f t="shared" si="272"/>
        <v>0.999999999669434-0.0000181814673336406i</v>
      </c>
      <c r="H942" s="57" t="str">
        <f t="shared" si="273"/>
        <v>72.7304169853698+1.23750933324379i</v>
      </c>
      <c r="I942" s="57" t="str">
        <f t="shared" si="274"/>
        <v>17.8954480697286-1016.64501232563i</v>
      </c>
      <c r="K942" s="57" t="str">
        <f t="shared" si="275"/>
        <v>0.164945113376529-0.00298646479624107i</v>
      </c>
      <c r="L942" s="57" t="str">
        <f t="shared" si="276"/>
        <v>0.00025-35.1070604157674i</v>
      </c>
      <c r="M942" s="57" t="str">
        <f t="shared" si="277"/>
        <v>0.0045-12.3079298054346i</v>
      </c>
      <c r="N942" s="57">
        <f t="shared" si="278"/>
        <v>89.295365678999147</v>
      </c>
      <c r="O942" s="57">
        <f t="shared" si="279"/>
        <v>64.954735231296212</v>
      </c>
      <c r="P942" s="374">
        <f t="shared" si="280"/>
        <v>64.954735231296212</v>
      </c>
      <c r="Q942" s="374">
        <f t="shared" si="281"/>
        <v>-90.704634321000853</v>
      </c>
      <c r="R942" s="12">
        <f t="shared" si="282"/>
        <v>89.295365678999147</v>
      </c>
      <c r="S942" s="57">
        <f t="shared" si="283"/>
        <v>3.0142399997596707E-2</v>
      </c>
      <c r="T942" s="12">
        <f t="shared" si="266"/>
        <v>64.954735231296212</v>
      </c>
    </row>
    <row r="943" spans="1:20">
      <c r="A943" s="57">
        <f t="shared" si="267"/>
        <v>190.10996787022415</v>
      </c>
      <c r="B943" s="12">
        <f t="shared" si="284"/>
        <v>30.256941117587576</v>
      </c>
      <c r="C943" s="57" t="str">
        <f t="shared" si="268"/>
        <v>-21.7553323191486-1762.20298676294i</v>
      </c>
      <c r="D943" s="57" t="str">
        <f t="shared" si="269"/>
        <v>3.47812499398479-526.011490183329i</v>
      </c>
      <c r="E943" s="57" t="str">
        <f t="shared" si="270"/>
        <v>162.466597643553-0.127448291195687i</v>
      </c>
      <c r="F943" s="57" t="str">
        <f t="shared" si="271"/>
        <v>2.90990990894067-4936.29271020292i</v>
      </c>
      <c r="G943" s="57" t="str">
        <f t="shared" si="272"/>
        <v>0.999999999666917-0.0000182505569094626i</v>
      </c>
      <c r="H943" s="57" t="str">
        <f t="shared" si="273"/>
        <v>72.730440927832+1.2422120252645i</v>
      </c>
      <c r="I943" s="57" t="str">
        <f t="shared" si="274"/>
        <v>17.8954504477728-1012.79664249025i</v>
      </c>
      <c r="K943" s="57" t="str">
        <f t="shared" si="275"/>
        <v>0.164944695587838-0.00299780565441268i</v>
      </c>
      <c r="L943" s="57" t="str">
        <f t="shared" si="276"/>
        <v>0.00025-34.974158613038i</v>
      </c>
      <c r="M943" s="57" t="str">
        <f t="shared" si="277"/>
        <v>0.0045-12.2613367258762i</v>
      </c>
      <c r="N943" s="57">
        <f t="shared" si="278"/>
        <v>89.292689087312169</v>
      </c>
      <c r="O943" s="57">
        <f t="shared" si="279"/>
        <v>64.921780526982474</v>
      </c>
      <c r="P943" s="374">
        <f t="shared" si="280"/>
        <v>64.921780526982474</v>
      </c>
      <c r="Q943" s="374">
        <f t="shared" si="281"/>
        <v>-90.707310912687831</v>
      </c>
      <c r="R943" s="12">
        <f t="shared" si="282"/>
        <v>89.292689087312169</v>
      </c>
      <c r="S943" s="57">
        <f t="shared" si="283"/>
        <v>3.0256941117587578E-2</v>
      </c>
      <c r="T943" s="12">
        <f t="shared" si="266"/>
        <v>64.921780526982474</v>
      </c>
    </row>
    <row r="944" spans="1:20">
      <c r="A944" s="57">
        <f t="shared" si="267"/>
        <v>190.832385748131</v>
      </c>
      <c r="B944" s="12">
        <f t="shared" si="284"/>
        <v>30.37191749383441</v>
      </c>
      <c r="C944" s="57" t="str">
        <f t="shared" si="268"/>
        <v>-21.7552690890903-1755.52873186771i</v>
      </c>
      <c r="D944" s="57" t="str">
        <f t="shared" si="269"/>
        <v>3.47812499393899-524.020214469721i</v>
      </c>
      <c r="E944" s="57" t="str">
        <f t="shared" si="270"/>
        <v>162.466575271336-0.127932132041878i</v>
      </c>
      <c r="F944" s="57" t="str">
        <f t="shared" si="271"/>
        <v>2.90990990893329-4917.60580853487i</v>
      </c>
      <c r="G944" s="57" t="str">
        <f t="shared" si="272"/>
        <v>0.999999999664381-0.0000183199090256721i</v>
      </c>
      <c r="H944" s="57" t="str">
        <f t="shared" si="273"/>
        <v>72.730465052613+1.2469325893064i</v>
      </c>
      <c r="I944" s="57" t="str">
        <f t="shared" si="274"/>
        <v>17.8954528439244-1008.96284207471i</v>
      </c>
      <c r="K944" s="57" t="str">
        <f t="shared" si="275"/>
        <v>0.164944274620094-0.0030091895196794i</v>
      </c>
      <c r="L944" s="57" t="str">
        <f t="shared" si="276"/>
        <v>0.00025-34.8417599253217i</v>
      </c>
      <c r="M944" s="57" t="str">
        <f t="shared" si="277"/>
        <v>0.0045-12.2149200297631i</v>
      </c>
      <c r="N944" s="57">
        <f t="shared" si="278"/>
        <v>89.29000233623087</v>
      </c>
      <c r="O944" s="57">
        <f t="shared" si="279"/>
        <v>64.888825739878953</v>
      </c>
      <c r="P944" s="374">
        <f t="shared" si="280"/>
        <v>64.888825739878953</v>
      </c>
      <c r="Q944" s="374">
        <f t="shared" si="281"/>
        <v>-90.70999766376913</v>
      </c>
      <c r="R944" s="12">
        <f t="shared" si="282"/>
        <v>89.29000233623087</v>
      </c>
      <c r="S944" s="57">
        <f t="shared" si="283"/>
        <v>3.0371917493834409E-2</v>
      </c>
      <c r="T944" s="12">
        <f t="shared" si="266"/>
        <v>64.888825739878953</v>
      </c>
    </row>
    <row r="945" spans="1:20">
      <c r="A945" s="57">
        <f t="shared" si="267"/>
        <v>191.55754881397391</v>
      </c>
      <c r="B945" s="12">
        <f t="shared" si="284"/>
        <v>30.48733078031098</v>
      </c>
      <c r="C945" s="57" t="str">
        <f t="shared" si="268"/>
        <v>-21.7552053779393-1748.87973086145i</v>
      </c>
      <c r="D945" s="57" t="str">
        <f t="shared" si="269"/>
        <v>3.47812499389283-522.036476962824i</v>
      </c>
      <c r="E945" s="57" t="str">
        <f t="shared" si="270"/>
        <v>162.466552728904-0.128417806191619i</v>
      </c>
      <c r="F945" s="57" t="str">
        <f t="shared" si="271"/>
        <v>2.90990990892585-4898.98964827733i</v>
      </c>
      <c r="G945" s="57" t="str">
        <f t="shared" si="272"/>
        <v>0.999999999661825-0.0000183895246799226i</v>
      </c>
      <c r="H945" s="57" t="str">
        <f t="shared" si="273"/>
        <v>72.7304893611015+1.25167109330371i</v>
      </c>
      <c r="I945" s="57" t="str">
        <f t="shared" si="274"/>
        <v>17.8954552583221-1005.14355592851i</v>
      </c>
      <c r="K945" s="57" t="str">
        <f t="shared" si="275"/>
        <v>0.164943850449123-0.00302061655446011i</v>
      </c>
      <c r="L945" s="57" t="str">
        <f t="shared" si="276"/>
        <v>0.00025-34.7098624480192i</v>
      </c>
      <c r="M945" s="57" t="str">
        <f t="shared" si="277"/>
        <v>0.0045-12.1686790493755i</v>
      </c>
      <c r="N945" s="57">
        <f t="shared" si="278"/>
        <v>89.2873053872828</v>
      </c>
      <c r="O945" s="57">
        <f t="shared" si="279"/>
        <v>64.855870869355684</v>
      </c>
      <c r="P945" s="374">
        <f t="shared" si="280"/>
        <v>64.855870869355684</v>
      </c>
      <c r="Q945" s="374">
        <f t="shared" si="281"/>
        <v>-90.7126946127172</v>
      </c>
      <c r="R945" s="12">
        <f t="shared" si="282"/>
        <v>89.2873053872828</v>
      </c>
      <c r="S945" s="57">
        <f t="shared" si="283"/>
        <v>3.0487330780310979E-2</v>
      </c>
      <c r="T945" s="12">
        <f t="shared" si="266"/>
        <v>64.855870869355684</v>
      </c>
    </row>
    <row r="946" spans="1:20">
      <c r="A946" s="57">
        <f t="shared" si="267"/>
        <v>192.28546749946702</v>
      </c>
      <c r="B946" s="12">
        <f t="shared" si="284"/>
        <v>30.603182637276163</v>
      </c>
      <c r="C946" s="57" t="str">
        <f t="shared" si="268"/>
        <v>-21.7551411820378-1742.2558880963i</v>
      </c>
      <c r="D946" s="57" t="str">
        <f t="shared" si="269"/>
        <v>3.47812499384633-520.06024912591i</v>
      </c>
      <c r="E946" s="57" t="str">
        <f t="shared" si="270"/>
        <v>162.466530014966-0.128905320550929i</v>
      </c>
      <c r="F946" s="57" t="str">
        <f t="shared" si="271"/>
        <v>2.90990990891836-4880.4439616306i</v>
      </c>
      <c r="G946" s="57" t="str">
        <f t="shared" si="272"/>
        <v>0.99999999965925-0.0000184594048736588i</v>
      </c>
      <c r="H946" s="57" t="str">
        <f t="shared" si="273"/>
        <v>72.7305138546963+1.256427605449i</v>
      </c>
      <c r="I946" s="57" t="str">
        <f t="shared" si="274"/>
        <v>17.8954576911047-1001.33872910995i</v>
      </c>
      <c r="K946" s="57" t="str">
        <f t="shared" si="275"/>
        <v>0.164943423050568-0.00303208692177929i</v>
      </c>
      <c r="L946" s="57" t="str">
        <f t="shared" si="276"/>
        <v>0.00025-34.5784642837411i</v>
      </c>
      <c r="M946" s="57" t="str">
        <f t="shared" si="277"/>
        <v>0.0045-12.1226131195213i</v>
      </c>
      <c r="N946" s="57">
        <f t="shared" si="278"/>
        <v>89.284598201850898</v>
      </c>
      <c r="O946" s="57">
        <f t="shared" si="279"/>
        <v>64.822915914778179</v>
      </c>
      <c r="P946" s="374">
        <f t="shared" si="280"/>
        <v>64.822915914778179</v>
      </c>
      <c r="Q946" s="374">
        <f t="shared" si="281"/>
        <v>-90.715401798149102</v>
      </c>
      <c r="R946" s="12">
        <f t="shared" si="282"/>
        <v>89.284598201850898</v>
      </c>
      <c r="S946" s="57">
        <f t="shared" si="283"/>
        <v>3.0603182637276162E-2</v>
      </c>
      <c r="T946" s="12">
        <f t="shared" si="266"/>
        <v>64.822915914778179</v>
      </c>
    </row>
    <row r="947" spans="1:20">
      <c r="A947" s="57">
        <f t="shared" si="267"/>
        <v>193.01615227596497</v>
      </c>
      <c r="B947" s="12">
        <f t="shared" si="284"/>
        <v>30.719474731297812</v>
      </c>
      <c r="C947" s="57" t="str">
        <f t="shared" si="268"/>
        <v>-21.7550764976988-1735.6571082862i</v>
      </c>
      <c r="D947" s="57" t="str">
        <f t="shared" si="269"/>
        <v>3.47812499379947-518.091502530275i</v>
      </c>
      <c r="E947" s="57" t="str">
        <f t="shared" si="270"/>
        <v>162.466507128214-0.129394682051372i</v>
      </c>
      <c r="F947" s="57" t="str">
        <f t="shared" si="271"/>
        <v>2.90990990891081-4861.96848180874i</v>
      </c>
      <c r="G947" s="57" t="str">
        <f t="shared" si="272"/>
        <v>0.999999999656656-0.0000185295506121306i</v>
      </c>
      <c r="H947" s="57" t="str">
        <f t="shared" si="273"/>
        <v>72.7305385348076+1.26120219419419i</v>
      </c>
      <c r="I947" s="57" t="str">
        <f t="shared" si="274"/>
        <v>17.8954601424121-997.548306885323i</v>
      </c>
      <c r="K947" s="57" t="str">
        <f t="shared" si="275"/>
        <v>0.164942992399886-0.00304360078526919i</v>
      </c>
      <c r="L947" s="57" t="str">
        <f t="shared" si="276"/>
        <v>0.00025-34.4475635422804i</v>
      </c>
      <c r="M947" s="57" t="str">
        <f t="shared" si="277"/>
        <v>0.0045-12.0767215775267i</v>
      </c>
      <c r="N947" s="57">
        <f t="shared" si="278"/>
        <v>89.281880741172898</v>
      </c>
      <c r="O947" s="57">
        <f t="shared" si="279"/>
        <v>64.789960875506637</v>
      </c>
      <c r="P947" s="374">
        <f t="shared" si="280"/>
        <v>64.789960875506637</v>
      </c>
      <c r="Q947" s="374">
        <f t="shared" si="281"/>
        <v>-90.718119258827102</v>
      </c>
      <c r="R947" s="12">
        <f t="shared" si="282"/>
        <v>89.281880741172898</v>
      </c>
      <c r="S947" s="57">
        <f t="shared" si="283"/>
        <v>3.0719474731297811E-2</v>
      </c>
      <c r="T947" s="12">
        <f t="shared" si="266"/>
        <v>64.789960875506637</v>
      </c>
    </row>
    <row r="948" spans="1:20">
      <c r="A948" s="57">
        <f t="shared" si="267"/>
        <v>193.74961365461365</v>
      </c>
      <c r="B948" s="12">
        <f t="shared" si="284"/>
        <v>30.836208735276745</v>
      </c>
      <c r="C948" s="57" t="str">
        <f t="shared" si="268"/>
        <v>-21.755011321211-1729.08329650576i</v>
      </c>
      <c r="D948" s="57" t="str">
        <f t="shared" si="269"/>
        <v>3.47812499375225-516.13020885484i</v>
      </c>
      <c r="E948" s="57" t="str">
        <f t="shared" si="270"/>
        <v>162.466484067338-0.129885897650272i</v>
      </c>
      <c r="F948" s="57" t="str">
        <f t="shared" si="271"/>
        <v>2.9099099089032-4843.56294303576i</v>
      </c>
      <c r="G948" s="57" t="str">
        <f t="shared" si="272"/>
        <v>0.999999999654041-0.0000185999629044081i</v>
      </c>
      <c r="H948" s="57" t="str">
        <f t="shared" si="273"/>
        <v>72.7305634028557+1.2659949282516i</v>
      </c>
      <c r="I948" s="57" t="str">
        <f t="shared" si="274"/>
        <v>17.8954626123856-993.772234728123i</v>
      </c>
      <c r="K948" s="57" t="str">
        <f t="shared" si="275"/>
        <v>0.164942558472349-0.00305515830917223i</v>
      </c>
      <c r="L948" s="57" t="str">
        <f t="shared" si="276"/>
        <v>0.00025-34.3171583405861i</v>
      </c>
      <c r="M948" s="57" t="str">
        <f t="shared" si="277"/>
        <v>0.0045-12.0310037632265i</v>
      </c>
      <c r="N948" s="57">
        <f t="shared" si="278"/>
        <v>89.27915296634076</v>
      </c>
      <c r="O948" s="57">
        <f t="shared" si="279"/>
        <v>64.757005750896951</v>
      </c>
      <c r="P948" s="374">
        <f t="shared" si="280"/>
        <v>64.757005750896951</v>
      </c>
      <c r="Q948" s="374">
        <f t="shared" si="281"/>
        <v>-90.72084703365924</v>
      </c>
      <c r="R948" s="12">
        <f t="shared" si="282"/>
        <v>89.27915296634076</v>
      </c>
      <c r="S948" s="57">
        <f t="shared" si="283"/>
        <v>3.0836208735276746E-2</v>
      </c>
      <c r="T948" s="12">
        <f t="shared" si="266"/>
        <v>64.757005750896951</v>
      </c>
    </row>
    <row r="949" spans="1:20">
      <c r="A949" s="57">
        <f t="shared" si="267"/>
        <v>194.48586218650121</v>
      </c>
      <c r="B949" s="12">
        <f t="shared" si="284"/>
        <v>30.953386328470799</v>
      </c>
      <c r="C949" s="57" t="str">
        <f t="shared" si="268"/>
        <v>-21.7549456488325-1722.53435818871i</v>
      </c>
      <c r="D949" s="57" t="str">
        <f t="shared" si="269"/>
        <v>3.47812499370469-514.176339885739i</v>
      </c>
      <c r="E949" s="57" t="str">
        <f t="shared" si="270"/>
        <v>162.466460831013-0.13037897433057i</v>
      </c>
      <c r="F949" s="57" t="str">
        <f t="shared" si="271"/>
        <v>2.90990990889554-4825.22708054184i</v>
      </c>
      <c r="G949" s="57" t="str">
        <f t="shared" si="272"/>
        <v>0.999999999651407-0.0000186706427633956i</v>
      </c>
      <c r="H949" s="57" t="str">
        <f t="shared" si="273"/>
        <v>72.7305884602711+1.27080587659484i</v>
      </c>
      <c r="I949" s="57" t="str">
        <f t="shared" si="274"/>
        <v>17.895465101167-990.010458318288i</v>
      </c>
      <c r="K949" s="57" t="str">
        <f t="shared" si="275"/>
        <v>0.164942121243042-0.00306675965834296i</v>
      </c>
      <c r="L949" s="57" t="str">
        <f t="shared" si="276"/>
        <v>0.00025-34.1872468027357i</v>
      </c>
      <c r="M949" s="57" t="str">
        <f t="shared" si="277"/>
        <v>0.0045-11.9854590189544i</v>
      </c>
      <c r="N949" s="57">
        <f t="shared" si="278"/>
        <v>89.27641483830017</v>
      </c>
      <c r="O949" s="57">
        <f t="shared" si="279"/>
        <v>64.724050540299899</v>
      </c>
      <c r="P949" s="374">
        <f t="shared" si="280"/>
        <v>64.724050540299899</v>
      </c>
      <c r="Q949" s="374">
        <f t="shared" si="281"/>
        <v>-90.72358516169983</v>
      </c>
      <c r="R949" s="12">
        <f t="shared" si="282"/>
        <v>89.27641483830017</v>
      </c>
      <c r="S949" s="57">
        <f t="shared" si="283"/>
        <v>3.0953386328470799E-2</v>
      </c>
      <c r="T949" s="12">
        <f t="shared" si="266"/>
        <v>64.724050540299899</v>
      </c>
    </row>
    <row r="950" spans="1:20">
      <c r="A950" s="57">
        <f t="shared" si="267"/>
        <v>195.22490846280991</v>
      </c>
      <c r="B950" s="12">
        <f t="shared" si="284"/>
        <v>31.07100919651899</v>
      </c>
      <c r="C950" s="57" t="str">
        <f t="shared" si="268"/>
        <v>-21.7548794767925-1716.0101991266i</v>
      </c>
      <c r="D950" s="57" t="str">
        <f t="shared" si="269"/>
        <v>3.47812499365675-512.229867515906i</v>
      </c>
      <c r="E950" s="57" t="str">
        <f t="shared" si="270"/>
        <v>162.466437417906-0.13087391910107i</v>
      </c>
      <c r="F950" s="57" t="str">
        <f t="shared" si="271"/>
        <v>2.90990990888781-4806.9606305594i</v>
      </c>
      <c r="G950" s="57" t="str">
        <f t="shared" si="272"/>
        <v>0.999999999648753-0.0000187415912058468i</v>
      </c>
      <c r="H950" s="57" t="str">
        <f t="shared" si="273"/>
        <v>72.7306137084963+1.27563510845991i</v>
      </c>
      <c r="I950" s="57" t="str">
        <f t="shared" si="274"/>
        <v>17.8954676088996-986.262923541398i</v>
      </c>
      <c r="K950" s="57" t="str">
        <f t="shared" si="275"/>
        <v>0.164941680686859-0.00307840499825024i</v>
      </c>
      <c r="L950" s="57" t="str">
        <f t="shared" si="276"/>
        <v>0.00025-34.0578270599081i</v>
      </c>
      <c r="M950" s="57" t="str">
        <f t="shared" si="277"/>
        <v>0.0045-11.9400866895342i</v>
      </c>
      <c r="N950" s="57">
        <f t="shared" si="278"/>
        <v>89.273666317850072</v>
      </c>
      <c r="O950" s="57">
        <f t="shared" si="279"/>
        <v>64.691095243061312</v>
      </c>
      <c r="P950" s="374">
        <f t="shared" si="280"/>
        <v>64.691095243061312</v>
      </c>
      <c r="Q950" s="374">
        <f t="shared" si="281"/>
        <v>-90.726333682149928</v>
      </c>
      <c r="R950" s="12">
        <f t="shared" si="282"/>
        <v>89.273666317850072</v>
      </c>
      <c r="S950" s="57">
        <f t="shared" si="283"/>
        <v>3.1071009196518989E-2</v>
      </c>
      <c r="T950" s="12">
        <f t="shared" si="266"/>
        <v>64.691095243061312</v>
      </c>
    </row>
    <row r="951" spans="1:20">
      <c r="A951" s="57">
        <f t="shared" si="267"/>
        <v>195.96676311496861</v>
      </c>
      <c r="B951" s="12">
        <f t="shared" si="284"/>
        <v>31.189079031465763</v>
      </c>
      <c r="C951" s="57" t="str">
        <f t="shared" si="268"/>
        <v>-21.754812801293-1709.51072546741i</v>
      </c>
      <c r="D951" s="57" t="str">
        <f t="shared" si="269"/>
        <v>3.47812499360844-510.290763744685i</v>
      </c>
      <c r="E951" s="57" t="str">
        <f t="shared" si="270"/>
        <v>162.466413826672-0.13137073899645i</v>
      </c>
      <c r="F951" s="57" t="str">
        <f t="shared" si="271"/>
        <v>2.90990990888002-4788.76333031944i</v>
      </c>
      <c r="G951" s="57" t="str">
        <f t="shared" si="272"/>
        <v>0.999999999646078-0.0000188128092523787i</v>
      </c>
      <c r="H951" s="57" t="str">
        <f t="shared" si="273"/>
        <v>72.7306391489849+1.28048269334617i</v>
      </c>
      <c r="I951" s="57" t="str">
        <f t="shared" si="274"/>
        <v>17.8954701357282-982.52957648792i</v>
      </c>
      <c r="K951" s="57" t="str">
        <f t="shared" si="275"/>
        <v>0.164941236778503-0.00309009449497965i</v>
      </c>
      <c r="L951" s="57" t="str">
        <f t="shared" si="276"/>
        <v>0.00025-33.9288972503567i</v>
      </c>
      <c r="M951" s="57" t="str">
        <f t="shared" si="277"/>
        <v>0.0045-11.8948861222696i</v>
      </c>
      <c r="N951" s="57">
        <f t="shared" si="278"/>
        <v>89.270907365641975</v>
      </c>
      <c r="O951" s="57">
        <f t="shared" si="279"/>
        <v>64.658139858521935</v>
      </c>
      <c r="P951" s="374">
        <f t="shared" si="280"/>
        <v>64.658139858521935</v>
      </c>
      <c r="Q951" s="374">
        <f t="shared" si="281"/>
        <v>-90.729092634358025</v>
      </c>
      <c r="R951" s="12">
        <f t="shared" si="282"/>
        <v>89.270907365641975</v>
      </c>
      <c r="S951" s="57">
        <f t="shared" si="283"/>
        <v>3.1189079031465762E-2</v>
      </c>
      <c r="T951" s="12">
        <f t="shared" si="266"/>
        <v>64.658139858521935</v>
      </c>
    </row>
    <row r="952" spans="1:20">
      <c r="A952" s="57">
        <f t="shared" si="267"/>
        <v>196.7114368148055</v>
      </c>
      <c r="B952" s="12">
        <f t="shared" si="284"/>
        <v>31.307597531785333</v>
      </c>
      <c r="C952" s="57" t="str">
        <f t="shared" si="268"/>
        <v>-21.7547456185066-1703.03584371432i</v>
      </c>
      <c r="D952" s="57" t="str">
        <f t="shared" si="269"/>
        <v>3.47812499355979-508.359000677421i</v>
      </c>
      <c r="E952" s="57" t="str">
        <f t="shared" si="270"/>
        <v>162.466390055959-0.131869441077435i</v>
      </c>
      <c r="F952" s="57" t="str">
        <f t="shared" si="271"/>
        <v>2.90990990887219-4770.63491804772i</v>
      </c>
      <c r="G952" s="57" t="str">
        <f t="shared" si="272"/>
        <v>0.999999999643383-0.0000188842979274868i</v>
      </c>
      <c r="H952" s="57" t="str">
        <f t="shared" si="273"/>
        <v>72.7306647832002+1.28534870101725i</v>
      </c>
      <c r="I952" s="57" t="str">
        <f t="shared" si="274"/>
        <v>17.8954726817974-978.810363452401i</v>
      </c>
      <c r="K952" s="57" t="str">
        <f t="shared" si="275"/>
        <v>0.164940789492488-0.00310182831523545i</v>
      </c>
      <c r="L952" s="57" t="str">
        <f t="shared" si="276"/>
        <v>0.00025-33.8004555193831i</v>
      </c>
      <c r="M952" s="57" t="str">
        <f t="shared" si="277"/>
        <v>0.0045-11.8498566669352i</v>
      </c>
      <c r="N952" s="57">
        <f t="shared" si="278"/>
        <v>89.268137942179536</v>
      </c>
      <c r="O952" s="57">
        <f t="shared" si="279"/>
        <v>64.625184386017906</v>
      </c>
      <c r="P952" s="374">
        <f t="shared" si="280"/>
        <v>64.625184386017906</v>
      </c>
      <c r="Q952" s="374">
        <f t="shared" si="281"/>
        <v>-90.731862057820464</v>
      </c>
      <c r="R952" s="12">
        <f t="shared" si="282"/>
        <v>89.268137942179536</v>
      </c>
      <c r="S952" s="57">
        <f t="shared" si="283"/>
        <v>3.1307597531785331E-2</v>
      </c>
      <c r="T952" s="12">
        <f t="shared" si="266"/>
        <v>64.625184386017906</v>
      </c>
    </row>
    <row r="953" spans="1:20">
      <c r="A953" s="57">
        <f t="shared" si="267"/>
        <v>197.45894027470177</v>
      </c>
      <c r="B953" s="12">
        <f t="shared" si="284"/>
        <v>31.42656640240612</v>
      </c>
      <c r="C953" s="57" t="str">
        <f t="shared" si="268"/>
        <v>-21.7546779245764-1696.58546072414i</v>
      </c>
      <c r="D953" s="57" t="str">
        <f t="shared" si="269"/>
        <v>3.47812499351074-506.434550525046i</v>
      </c>
      <c r="E953" s="57" t="str">
        <f t="shared" si="270"/>
        <v>162.4663661044-0.132370032430797i</v>
      </c>
      <c r="F953" s="57" t="str">
        <f t="shared" si="271"/>
        <v>2.90990990886428-4752.57513296088i</v>
      </c>
      <c r="G953" s="57" t="str">
        <f t="shared" si="272"/>
        <v>0.999999999640668-0.0000189560582595599i</v>
      </c>
      <c r="H953" s="57" t="str">
        <f t="shared" si="273"/>
        <v>72.730690612618+1.29023320150223i</v>
      </c>
      <c r="I953" s="57" t="str">
        <f t="shared" si="274"/>
        <v>17.8954752472542-975.105230932706i</v>
      </c>
      <c r="K953" s="57" t="str">
        <f t="shared" si="275"/>
        <v>0.164940338803131-0.003113606626343i</v>
      </c>
      <c r="L953" s="57" t="str">
        <f t="shared" si="276"/>
        <v>0.00025-33.6725000193097i</v>
      </c>
      <c r="M953" s="57" t="str">
        <f t="shared" si="277"/>
        <v>0.0045-11.8049976757673i</v>
      </c>
      <c r="N953" s="57">
        <f t="shared" si="278"/>
        <v>89.265358007817994</v>
      </c>
      <c r="O953" s="57">
        <f t="shared" si="279"/>
        <v>64.592228824879655</v>
      </c>
      <c r="P953" s="374">
        <f t="shared" si="280"/>
        <v>64.592228824879655</v>
      </c>
      <c r="Q953" s="374">
        <f t="shared" si="281"/>
        <v>-90.734641992182006</v>
      </c>
      <c r="R953" s="12">
        <f t="shared" si="282"/>
        <v>89.265358007817994</v>
      </c>
      <c r="S953" s="57">
        <f t="shared" si="283"/>
        <v>3.1426566402406118E-2</v>
      </c>
      <c r="T953" s="12">
        <f t="shared" si="266"/>
        <v>64.592228824879655</v>
      </c>
    </row>
    <row r="954" spans="1:20">
      <c r="A954" s="57">
        <f t="shared" si="267"/>
        <v>198.20928424774564</v>
      </c>
      <c r="B954" s="12">
        <f t="shared" si="284"/>
        <v>31.545987354735264</v>
      </c>
      <c r="C954" s="57" t="str">
        <f t="shared" si="268"/>
        <v>-21.7546097156171-1690.15948370623i</v>
      </c>
      <c r="D954" s="57" t="str">
        <f t="shared" si="269"/>
        <v>3.47812499346133-504.517385603704i</v>
      </c>
      <c r="E954" s="57" t="str">
        <f t="shared" si="270"/>
        <v>162.466341970622-0.132872520169515i</v>
      </c>
      <c r="F954" s="57" t="str">
        <f t="shared" si="271"/>
        <v>2.90990990885632-4734.58371526289i</v>
      </c>
      <c r="G954" s="57" t="str">
        <f t="shared" si="272"/>
        <v>0.999999999637932-0.0000190280912808941i</v>
      </c>
      <c r="H954" s="57" t="str">
        <f t="shared" si="273"/>
        <v>72.7307166387248+1.2951362650965i</v>
      </c>
      <c r="I954" s="57" t="str">
        <f t="shared" si="274"/>
        <v>17.8954778322461-971.414125629271i</v>
      </c>
      <c r="K954" s="57" t="str">
        <f t="shared" si="275"/>
        <v>0.164939884684556-0.00312542959625081i</v>
      </c>
      <c r="L954" s="57" t="str">
        <f t="shared" si="276"/>
        <v>0.00025-33.5450289094538i</v>
      </c>
      <c r="M954" s="57" t="str">
        <f t="shared" si="277"/>
        <v>0.0045-11.7603085034542i</v>
      </c>
      <c r="N954" s="57">
        <f t="shared" si="278"/>
        <v>89.262567522763561</v>
      </c>
      <c r="O954" s="57">
        <f t="shared" si="279"/>
        <v>64.559273174433159</v>
      </c>
      <c r="P954" s="374">
        <f t="shared" si="280"/>
        <v>64.559273174433159</v>
      </c>
      <c r="Q954" s="374">
        <f t="shared" si="281"/>
        <v>-90.737432477236439</v>
      </c>
      <c r="R954" s="12">
        <f t="shared" si="282"/>
        <v>89.262567522763561</v>
      </c>
      <c r="S954" s="57">
        <f t="shared" si="283"/>
        <v>3.1545987354735266E-2</v>
      </c>
      <c r="T954" s="12">
        <f t="shared" si="266"/>
        <v>64.559273174433159</v>
      </c>
    </row>
    <row r="955" spans="1:20">
      <c r="A955" s="57">
        <f t="shared" si="267"/>
        <v>198.96247952788707</v>
      </c>
      <c r="B955" s="12">
        <f t="shared" si="284"/>
        <v>31.66586210668326</v>
      </c>
      <c r="C955" s="57" t="str">
        <f t="shared" si="268"/>
        <v>-21.7545409877136-1683.75782022097i</v>
      </c>
      <c r="D955" s="57" t="str">
        <f t="shared" si="269"/>
        <v>3.47812499341155-502.607478334334i</v>
      </c>
      <c r="E955" s="57" t="str">
        <f t="shared" si="270"/>
        <v>162.466317653239-0.133376911432852i</v>
      </c>
      <c r="F955" s="57" t="str">
        <f t="shared" si="271"/>
        <v>2.9099099088483-4716.66040614118i</v>
      </c>
      <c r="G955" s="57" t="str">
        <f t="shared" si="272"/>
        <v>0.999999999635175-0.0000191003980277089i</v>
      </c>
      <c r="H955" s="57" t="str">
        <f t="shared" si="273"/>
        <v>72.7307428630185+1.30005796236287i</v>
      </c>
      <c r="I955" s="57" t="str">
        <f t="shared" si="274"/>
        <v>17.8954804369223-967.736994444311i</v>
      </c>
      <c r="K955" s="57" t="str">
        <f t="shared" si="275"/>
        <v>0.16493942711069-0.00313729739353288i</v>
      </c>
      <c r="L955" s="57" t="str">
        <f t="shared" si="276"/>
        <v>0.00025-33.4180403561006i</v>
      </c>
      <c r="M955" s="57" t="str">
        <f t="shared" si="277"/>
        <v>0.0045-11.7157885071271i</v>
      </c>
      <c r="N955" s="57">
        <f t="shared" si="278"/>
        <v>89.25976644707292</v>
      </c>
      <c r="O955" s="57">
        <f t="shared" si="279"/>
        <v>64.526317433998912</v>
      </c>
      <c r="P955" s="374">
        <f t="shared" si="280"/>
        <v>64.526317433998912</v>
      </c>
      <c r="Q955" s="374">
        <f t="shared" si="281"/>
        <v>-90.74023355292708</v>
      </c>
      <c r="R955" s="12">
        <f t="shared" si="282"/>
        <v>89.25976644707292</v>
      </c>
      <c r="S955" s="57">
        <f t="shared" si="283"/>
        <v>3.1665862106683262E-2</v>
      </c>
      <c r="T955" s="12">
        <f t="shared" si="266"/>
        <v>64.526317433998912</v>
      </c>
    </row>
    <row r="956" spans="1:20">
      <c r="A956" s="57">
        <f t="shared" si="267"/>
        <v>199.71853695009307</v>
      </c>
      <c r="B956" s="12">
        <f t="shared" si="284"/>
        <v>31.786192382688657</v>
      </c>
      <c r="C956" s="57" t="str">
        <f t="shared" si="268"/>
        <v>-21.7544717369209-1677.38037817855i</v>
      </c>
      <c r="D956" s="57" t="str">
        <f t="shared" si="269"/>
        <v>3.47812499336138-500.704801242277i</v>
      </c>
      <c r="E956" s="57" t="str">
        <f t="shared" si="270"/>
        <v>162.466293150858-0.133883213386435i</v>
      </c>
      <c r="F956" s="57" t="str">
        <f t="shared" si="271"/>
        <v>2.90990990884022-4698.80494776289i</v>
      </c>
      <c r="G956" s="57" t="str">
        <f t="shared" si="272"/>
        <v>0.999999999632397-0.0000191729795401609i</v>
      </c>
      <c r="H956" s="57" t="str">
        <f t="shared" si="273"/>
        <v>72.7307692870083+1.30499836413249i</v>
      </c>
      <c r="I956" s="57" t="str">
        <f t="shared" si="274"/>
        <v>17.895483061432-964.073784481052i</v>
      </c>
      <c r="K956" s="57" t="str">
        <f t="shared" si="275"/>
        <v>0.164938966055262-0.00314921018739078i</v>
      </c>
      <c r="L956" s="57" t="str">
        <f t="shared" si="276"/>
        <v>0.00025-33.2915325324772i</v>
      </c>
      <c r="M956" s="57" t="str">
        <f t="shared" si="277"/>
        <v>0.0045-11.671437046351i</v>
      </c>
      <c r="N956" s="57">
        <f t="shared" si="278"/>
        <v>89.256954740652745</v>
      </c>
      <c r="O956" s="57">
        <f t="shared" si="279"/>
        <v>64.493361602892477</v>
      </c>
      <c r="P956" s="374">
        <f t="shared" si="280"/>
        <v>64.493361602892477</v>
      </c>
      <c r="Q956" s="374">
        <f t="shared" si="281"/>
        <v>-90.743045259347255</v>
      </c>
      <c r="R956" s="12">
        <f t="shared" si="282"/>
        <v>89.256954740652745</v>
      </c>
      <c r="S956" s="57">
        <f t="shared" si="283"/>
        <v>3.1786192382688656E-2</v>
      </c>
      <c r="T956" s="12">
        <f t="shared" si="266"/>
        <v>64.493361602892477</v>
      </c>
    </row>
    <row r="957" spans="1:20">
      <c r="A957" s="57">
        <f t="shared" si="267"/>
        <v>200.47746739050342</v>
      </c>
      <c r="B957" s="12">
        <f t="shared" si="284"/>
        <v>31.906979913742877</v>
      </c>
      <c r="C957" s="57" t="str">
        <f t="shared" si="268"/>
        <v>-21.7544019592641-1671.02706583753i</v>
      </c>
      <c r="D957" s="57" t="str">
        <f t="shared" si="269"/>
        <v>3.47812499331083-498.809326956885i</v>
      </c>
      <c r="E957" s="57" t="str">
        <f t="shared" si="270"/>
        <v>162.466268462069-0.134391433222294i</v>
      </c>
      <c r="F957" s="57" t="str">
        <f t="shared" si="271"/>
        <v>2.90990990883208-4681.01708327129i</v>
      </c>
      <c r="G957" s="57" t="str">
        <f t="shared" si="272"/>
        <v>0.999999999629598-0.0000192458368623596i</v>
      </c>
      <c r="H957" s="57" t="str">
        <f t="shared" si="273"/>
        <v>72.7307959122149+1.30995754150601i</v>
      </c>
      <c r="I957" s="57" t="str">
        <f t="shared" si="274"/>
        <v>17.8954857059268-960.424443042996i</v>
      </c>
      <c r="K957" s="57" t="str">
        <f t="shared" si="275"/>
        <v>0.164938501491802-0.00316116814765616i</v>
      </c>
      <c r="L957" s="57" t="str">
        <f t="shared" si="276"/>
        <v>0.00025-33.165503618726i</v>
      </c>
      <c r="M957" s="57" t="str">
        <f t="shared" si="277"/>
        <v>0.0045-11.6272534831151i</v>
      </c>
      <c r="N957" s="57">
        <f t="shared" si="278"/>
        <v>89.254132363259032</v>
      </c>
      <c r="O957" s="57">
        <f t="shared" si="279"/>
        <v>64.460405680423904</v>
      </c>
      <c r="P957" s="374">
        <f t="shared" si="280"/>
        <v>64.460405680423904</v>
      </c>
      <c r="Q957" s="374">
        <f t="shared" si="281"/>
        <v>-90.745867636740968</v>
      </c>
      <c r="R957" s="12">
        <f t="shared" si="282"/>
        <v>89.254132363259032</v>
      </c>
      <c r="S957" s="57">
        <f t="shared" si="283"/>
        <v>3.1906979913742875E-2</v>
      </c>
      <c r="T957" s="12">
        <f t="shared" si="266"/>
        <v>64.460405680423904</v>
      </c>
    </row>
    <row r="958" spans="1:20">
      <c r="A958" s="57">
        <f t="shared" si="267"/>
        <v>201.23928176658734</v>
      </c>
      <c r="B958" s="12">
        <f t="shared" si="284"/>
        <v>32.0282264374151</v>
      </c>
      <c r="C958" s="57" t="str">
        <f t="shared" si="268"/>
        <v>-21.7543316507376-1664.69779180363i</v>
      </c>
      <c r="D958" s="57" t="str">
        <f t="shared" si="269"/>
        <v>3.4781249932599-496.921028211122i</v>
      </c>
      <c r="E958" s="57" t="str">
        <f t="shared" si="270"/>
        <v>162.466243585457-0.134901578159045i</v>
      </c>
      <c r="F958" s="57" t="str">
        <f t="shared" si="271"/>
        <v>2.90990990882387-4663.29655678196i</v>
      </c>
      <c r="G958" s="57" t="str">
        <f t="shared" si="272"/>
        <v>0.999999999626777-0.0000193189710423821i</v>
      </c>
      <c r="H958" s="57" t="str">
        <f t="shared" si="273"/>
        <v>72.730822740171+1.31493556585448i</v>
      </c>
      <c r="I958" s="57" t="str">
        <f t="shared" si="274"/>
        <v>17.8954883705585-956.788917633145i</v>
      </c>
      <c r="K958" s="57" t="str">
        <f t="shared" si="275"/>
        <v>0.164938033393638-0.00317317144479267i</v>
      </c>
      <c r="L958" s="57" t="str">
        <f t="shared" si="276"/>
        <v>0.00025-33.0399518018789i</v>
      </c>
      <c r="M958" s="57" t="str">
        <f t="shared" si="277"/>
        <v>0.0045-11.5832371818242i</v>
      </c>
      <c r="N958" s="57">
        <f t="shared" si="278"/>
        <v>89.25129927449656</v>
      </c>
      <c r="O958" s="57">
        <f t="shared" si="279"/>
        <v>64.42744966589818</v>
      </c>
      <c r="P958" s="374">
        <f t="shared" si="280"/>
        <v>64.42744966589818</v>
      </c>
      <c r="Q958" s="374">
        <f t="shared" si="281"/>
        <v>-90.74870072550344</v>
      </c>
      <c r="R958" s="12">
        <f t="shared" si="282"/>
        <v>89.25129927449656</v>
      </c>
      <c r="S958" s="57">
        <f t="shared" si="283"/>
        <v>3.2028226437415097E-2</v>
      </c>
      <c r="T958" s="12">
        <f t="shared" si="266"/>
        <v>64.42744966589818</v>
      </c>
    </row>
    <row r="959" spans="1:20">
      <c r="A959" s="57">
        <f t="shared" si="267"/>
        <v>202.00399103730038</v>
      </c>
      <c r="B959" s="12">
        <f t="shared" si="284"/>
        <v>32.14993369787728</v>
      </c>
      <c r="C959" s="57" t="str">
        <f t="shared" si="268"/>
        <v>-21.7542608073068-1658.39246502841i</v>
      </c>
      <c r="D959" s="57" t="str">
        <f t="shared" si="269"/>
        <v>3.47812499320857-495.039877841179i</v>
      </c>
      <c r="E959" s="57" t="str">
        <f t="shared" si="270"/>
        <v>162.466218519596-0.135413655441964i</v>
      </c>
      <c r="F959" s="57" t="str">
        <f t="shared" si="271"/>
        <v>2.9099099088156-4645.64311337917i</v>
      </c>
      <c r="G959" s="57" t="str">
        <f t="shared" si="272"/>
        <v>0.999999999623935-0.000019392383132288i</v>
      </c>
      <c r="H959" s="57" t="str">
        <f t="shared" si="273"/>
        <v>72.7308497724198+1.31993250882043i</v>
      </c>
      <c r="I959" s="57" t="str">
        <f t="shared" si="274"/>
        <v>17.8954910554804-953.167155953234i</v>
      </c>
      <c r="K959" s="57" t="str">
        <f t="shared" si="275"/>
        <v>0.164937561733898-0.00318522024989845i</v>
      </c>
      <c r="L959" s="57" t="str">
        <f t="shared" si="276"/>
        <v>0.00025-32.9148752758307i</v>
      </c>
      <c r="M959" s="57" t="str">
        <f t="shared" si="277"/>
        <v>0.0045-11.5393875092889i</v>
      </c>
      <c r="N959" s="57">
        <f t="shared" si="278"/>
        <v>89.248455433818478</v>
      </c>
      <c r="O959" s="57">
        <f t="shared" si="279"/>
        <v>64.394493558615252</v>
      </c>
      <c r="P959" s="374">
        <f t="shared" si="280"/>
        <v>64.394493558615252</v>
      </c>
      <c r="Q959" s="374">
        <f t="shared" si="281"/>
        <v>-90.751544566181522</v>
      </c>
      <c r="R959" s="12">
        <f t="shared" si="282"/>
        <v>89.248455433818478</v>
      </c>
      <c r="S959" s="57">
        <f t="shared" si="283"/>
        <v>3.2149933697877282E-2</v>
      </c>
      <c r="T959" s="12">
        <f t="shared" si="266"/>
        <v>64.394493558615252</v>
      </c>
    </row>
    <row r="960" spans="1:20">
      <c r="A960" s="57">
        <f t="shared" si="267"/>
        <v>202.77160620324213</v>
      </c>
      <c r="B960" s="12">
        <f t="shared" si="284"/>
        <v>32.272103445929211</v>
      </c>
      <c r="C960" s="57" t="str">
        <f t="shared" si="268"/>
        <v>-21.7541894249053-1652.11099480784i</v>
      </c>
      <c r="D960" s="57" t="str">
        <f t="shared" si="269"/>
        <v>3.47812499315686-493.165848786076i</v>
      </c>
      <c r="E960" s="57" t="str">
        <f t="shared" si="270"/>
        <v>162.466193263045-0.135927672342994i</v>
      </c>
      <c r="F960" s="57" t="str">
        <f t="shared" si="271"/>
        <v>2.90990990880726-4628.05649911222i</v>
      </c>
      <c r="G960" s="57" t="str">
        <f t="shared" si="272"/>
        <v>0.999999999621072-0.000019466074188135i</v>
      </c>
      <c r="H960" s="57" t="str">
        <f t="shared" si="273"/>
        <v>72.7308770105181+1.32494844231897i</v>
      </c>
      <c r="I960" s="57" t="str">
        <f t="shared" si="274"/>
        <v>17.8954937608475-949.559105903023i</v>
      </c>
      <c r="K960" s="57" t="str">
        <f t="shared" si="275"/>
        <v>0.164937086485502-0.00319731473470832i</v>
      </c>
      <c r="L960" s="57" t="str">
        <f t="shared" si="276"/>
        <v>0.00025-32.7902722413137i</v>
      </c>
      <c r="M960" s="57" t="str">
        <f t="shared" si="277"/>
        <v>0.0045-11.495703834717i</v>
      </c>
      <c r="N960" s="57">
        <f t="shared" si="278"/>
        <v>89.245600800525509</v>
      </c>
      <c r="O960" s="57">
        <f t="shared" si="279"/>
        <v>64.361537357869281</v>
      </c>
      <c r="P960" s="374">
        <f t="shared" si="280"/>
        <v>64.361537357869281</v>
      </c>
      <c r="Q960" s="374">
        <f t="shared" si="281"/>
        <v>-90.754399199474491</v>
      </c>
      <c r="R960" s="12">
        <f t="shared" si="282"/>
        <v>89.245600800525509</v>
      </c>
      <c r="S960" s="57">
        <f t="shared" si="283"/>
        <v>3.2272103445929214E-2</v>
      </c>
      <c r="T960" s="12">
        <f t="shared" si="266"/>
        <v>64.361537357869281</v>
      </c>
    </row>
    <row r="961" spans="1:20">
      <c r="A961" s="57">
        <f t="shared" si="267"/>
        <v>203.54213830681445</v>
      </c>
      <c r="B961" s="12">
        <f t="shared" si="284"/>
        <v>32.394737439023743</v>
      </c>
      <c r="C961" s="57" t="str">
        <f t="shared" si="268"/>
        <v>-21.7541174994362-1645.85329078113i</v>
      </c>
      <c r="D961" s="57" t="str">
        <f t="shared" si="269"/>
        <v>3.47812499310476-491.298914087275i</v>
      </c>
      <c r="E961" s="57" t="str">
        <f t="shared" si="270"/>
        <v>162.466167814356-0.136443636160994i</v>
      </c>
      <c r="F961" s="57" t="str">
        <f t="shared" si="271"/>
        <v>2.90990990879887-4610.53646099178i</v>
      </c>
      <c r="G961" s="57" t="str">
        <f t="shared" si="272"/>
        <v>0.999999999618187-0.0000195400452699935i</v>
      </c>
      <c r="H961" s="57" t="str">
        <f t="shared" si="273"/>
        <v>72.7309044560326+1.32998343853866i</v>
      </c>
      <c r="I961" s="57" t="str">
        <f t="shared" si="274"/>
        <v>17.8954964868149-945.964715579494i</v>
      </c>
      <c r="K961" s="57" t="str">
        <f t="shared" si="275"/>
        <v>0.164936607621169-0.00320945507159595i</v>
      </c>
      <c r="L961" s="57" t="str">
        <f t="shared" si="276"/>
        <v>0.00025-32.6661409058714i</v>
      </c>
      <c r="M961" s="57" t="str">
        <f t="shared" si="277"/>
        <v>0.0045-11.4521855297041i</v>
      </c>
      <c r="N961" s="57">
        <f t="shared" si="278"/>
        <v>89.242735333765651</v>
      </c>
      <c r="O961" s="57">
        <f t="shared" si="279"/>
        <v>64.328581062949368</v>
      </c>
      <c r="P961" s="374">
        <f t="shared" si="280"/>
        <v>64.328581062949368</v>
      </c>
      <c r="Q961" s="374">
        <f t="shared" si="281"/>
        <v>-90.757264666234349</v>
      </c>
      <c r="R961" s="12">
        <f t="shared" si="282"/>
        <v>89.242735333765651</v>
      </c>
      <c r="S961" s="57">
        <f t="shared" si="283"/>
        <v>3.2394737439023741E-2</v>
      </c>
      <c r="T961" s="12">
        <f t="shared" si="266"/>
        <v>64.328581062949368</v>
      </c>
    </row>
    <row r="962" spans="1:20">
      <c r="A962" s="57">
        <f t="shared" si="267"/>
        <v>204.31559843238031</v>
      </c>
      <c r="B962" s="12">
        <f t="shared" si="284"/>
        <v>32.517837441292031</v>
      </c>
      <c r="C962" s="57" t="str">
        <f t="shared" si="268"/>
        <v>-21.7540450267714-1639.61926292934i</v>
      </c>
      <c r="D962" s="57" t="str">
        <f t="shared" si="269"/>
        <v>3.47812499305225-489.439046888294i</v>
      </c>
      <c r="E962" s="57" t="str">
        <f t="shared" si="270"/>
        <v>162.466142172067-0.136961554221607i</v>
      </c>
      <c r="F962" s="57" t="str">
        <f t="shared" si="271"/>
        <v>2.90990990879041-4593.08274698618i</v>
      </c>
      <c r="G962" s="57" t="str">
        <f t="shared" si="272"/>
        <v>0.999999999615279-0.0000196142974419625i</v>
      </c>
      <c r="H962" s="57" t="str">
        <f t="shared" si="273"/>
        <v>72.730932110544+1.33503756994278i</v>
      </c>
      <c r="I962" s="57" t="str">
        <f t="shared" si="274"/>
        <v>17.89549923354-942.383933276144i</v>
      </c>
      <c r="K962" s="57" t="str">
        <f t="shared" si="275"/>
        <v>0.164936125113406-0.00322164143357632i</v>
      </c>
      <c r="L962" s="57" t="str">
        <f t="shared" si="276"/>
        <v>0.00025-32.5424794838328i</v>
      </c>
      <c r="M962" s="57" t="str">
        <f t="shared" si="277"/>
        <v>0.0045-11.4088319682249i</v>
      </c>
      <c r="N962" s="57">
        <f t="shared" si="278"/>
        <v>89.239858992533414</v>
      </c>
      <c r="O962" s="57">
        <f t="shared" si="279"/>
        <v>64.295624673139002</v>
      </c>
      <c r="P962" s="374">
        <f t="shared" si="280"/>
        <v>64.295624673139002</v>
      </c>
      <c r="Q962" s="374">
        <f t="shared" si="281"/>
        <v>-90.760141007466586</v>
      </c>
      <c r="R962" s="12">
        <f t="shared" si="282"/>
        <v>89.239858992533414</v>
      </c>
      <c r="S962" s="57">
        <f t="shared" si="283"/>
        <v>3.2517837441292032E-2</v>
      </c>
      <c r="T962" s="12">
        <f t="shared" si="266"/>
        <v>64.295624673139002</v>
      </c>
    </row>
    <row r="963" spans="1:20">
      <c r="A963" s="57">
        <f t="shared" si="267"/>
        <v>205.09199770642334</v>
      </c>
      <c r="B963" s="12">
        <f t="shared" si="284"/>
        <v>32.641405223568938</v>
      </c>
      <c r="C963" s="57" t="str">
        <f t="shared" si="268"/>
        <v>-21.753972002752-1633.40882157419i</v>
      </c>
      <c r="D963" s="57" t="str">
        <f t="shared" si="269"/>
        <v>3.47812499299935-487.58622043432i</v>
      </c>
      <c r="E963" s="57" t="str">
        <f t="shared" si="270"/>
        <v>162.466116334709-0.13748143387764i</v>
      </c>
      <c r="F963" s="57" t="str">
        <f t="shared" si="271"/>
        <v>2.90990990878189-4575.69510601792i</v>
      </c>
      <c r="G963" s="57" t="str">
        <f t="shared" si="272"/>
        <v>0.99999999961235-0.0000196888317721842i</v>
      </c>
      <c r="H963" s="57" t="str">
        <f t="shared" si="273"/>
        <v>72.7309599756425+1.34011090927013i</v>
      </c>
      <c r="I963" s="57" t="str">
        <f t="shared" si="274"/>
        <v>17.8955020011803-938.816707482208i</v>
      </c>
      <c r="K963" s="57" t="str">
        <f t="shared" si="275"/>
        <v>0.164935638934517-0.00323387399430779i</v>
      </c>
      <c r="L963" s="57" t="str">
        <f t="shared" si="276"/>
        <v>0.00025-32.4192861962869i</v>
      </c>
      <c r="M963" s="57" t="str">
        <f t="shared" si="277"/>
        <v>0.0045-11.3656425266237i</v>
      </c>
      <c r="N963" s="57">
        <f t="shared" si="278"/>
        <v>89.236971735669343</v>
      </c>
      <c r="O963" s="57">
        <f t="shared" si="279"/>
        <v>64.262668187716585</v>
      </c>
      <c r="P963" s="374">
        <f t="shared" si="280"/>
        <v>64.262668187716585</v>
      </c>
      <c r="Q963" s="374">
        <f t="shared" si="281"/>
        <v>-90.763028264330657</v>
      </c>
      <c r="R963" s="12">
        <f t="shared" si="282"/>
        <v>89.236971735669343</v>
      </c>
      <c r="S963" s="57">
        <f t="shared" si="283"/>
        <v>3.2641405223568939E-2</v>
      </c>
      <c r="T963" s="12">
        <f t="shared" si="266"/>
        <v>64.262668187716585</v>
      </c>
    </row>
    <row r="964" spans="1:20">
      <c r="A964" s="57">
        <f t="shared" si="267"/>
        <v>205.87134729770779</v>
      </c>
      <c r="B964" s="12">
        <f t="shared" si="284"/>
        <v>32.765442563418503</v>
      </c>
      <c r="C964" s="57" t="str">
        <f t="shared" si="268"/>
        <v>-21.7538984231867-1627.22187737664i</v>
      </c>
      <c r="D964" s="57" t="str">
        <f t="shared" si="269"/>
        <v>3.47812499294603-485.740408071819i</v>
      </c>
      <c r="E964" s="57" t="str">
        <f t="shared" si="270"/>
        <v>162.466090300799-0.138003282508871i</v>
      </c>
      <c r="F964" s="57" t="str">
        <f t="shared" si="271"/>
        <v>2.90990990877329-4558.37328795991i</v>
      </c>
      <c r="G964" s="57" t="str">
        <f t="shared" si="272"/>
        <v>0.999999999609398-0.0000197636493328602i</v>
      </c>
      <c r="H964" s="57" t="str">
        <f t="shared" si="273"/>
        <v>72.730988052933+1.34520352953633i</v>
      </c>
      <c r="I964" s="57" t="str">
        <f t="shared" si="274"/>
        <v>17.8955047898956-935.262986881955i</v>
      </c>
      <c r="K964" s="57" t="str">
        <f t="shared" si="275"/>
        <v>0.16493514905659-0.00324615292809455i</v>
      </c>
      <c r="L964" s="57" t="str">
        <f t="shared" si="276"/>
        <v>0.00025-32.2965592710569i</v>
      </c>
      <c r="M964" s="57" t="str">
        <f t="shared" si="277"/>
        <v>0.0045-11.322616583606i</v>
      </c>
      <c r="N964" s="57">
        <f t="shared" si="278"/>
        <v>89.2340735218595</v>
      </c>
      <c r="O964" s="57">
        <f t="shared" si="279"/>
        <v>64.229711605954691</v>
      </c>
      <c r="P964" s="374">
        <f t="shared" si="280"/>
        <v>64.229711605954691</v>
      </c>
      <c r="Q964" s="374">
        <f t="shared" si="281"/>
        <v>-90.7659264781405</v>
      </c>
      <c r="R964" s="12">
        <f t="shared" si="282"/>
        <v>89.2340735218595</v>
      </c>
      <c r="S964" s="57">
        <f t="shared" si="283"/>
        <v>3.2765442563418505E-2</v>
      </c>
      <c r="T964" s="12">
        <f t="shared" si="266"/>
        <v>64.229711605954691</v>
      </c>
    </row>
    <row r="965" spans="1:20">
      <c r="A965" s="57">
        <f t="shared" si="267"/>
        <v>206.65365841743906</v>
      </c>
      <c r="B965" s="12">
        <f t="shared" si="284"/>
        <v>32.889951245159494</v>
      </c>
      <c r="C965" s="57" t="str">
        <f t="shared" si="268"/>
        <v>-21.7538242838531-1621.05834133567i</v>
      </c>
      <c r="D965" s="57" t="str">
        <f t="shared" si="269"/>
        <v>3.47812499289233-483.901583248166i</v>
      </c>
      <c r="E965" s="57" t="str">
        <f t="shared" si="270"/>
        <v>162.466064068841-0.138527107522366i</v>
      </c>
      <c r="F965" s="57" t="str">
        <f t="shared" si="271"/>
        <v>2.90990990876464-4541.11704363202i</v>
      </c>
      <c r="G965" s="57" t="str">
        <f t="shared" si="272"/>
        <v>0.999999999606424-0.0000198387512002661i</v>
      </c>
      <c r="H965" s="57" t="str">
        <f t="shared" si="273"/>
        <v>72.7310163440311+1.35031550403464i</v>
      </c>
      <c r="I965" s="57" t="str">
        <f t="shared" si="274"/>
        <v>17.8955075998461-931.722720353927i</v>
      </c>
      <c r="K965" s="57" t="str">
        <f t="shared" si="275"/>
        <v>0.164934655451505-0.00325847840988882i</v>
      </c>
      <c r="L965" s="57" t="str">
        <f t="shared" si="276"/>
        <v>0.00025-32.1742969426748i</v>
      </c>
      <c r="M965" s="57" t="str">
        <f t="shared" si="277"/>
        <v>0.0045-11.2797535202291i</v>
      </c>
      <c r="N965" s="57">
        <f t="shared" si="278"/>
        <v>89.231164309634778</v>
      </c>
      <c r="O965" s="57">
        <f t="shared" si="279"/>
        <v>64.196754927120395</v>
      </c>
      <c r="P965" s="374">
        <f t="shared" si="280"/>
        <v>64.196754927120395</v>
      </c>
      <c r="Q965" s="374">
        <f t="shared" si="281"/>
        <v>-90.768835690365222</v>
      </c>
      <c r="R965" s="12">
        <f t="shared" si="282"/>
        <v>89.231164309634778</v>
      </c>
      <c r="S965" s="57">
        <f t="shared" si="283"/>
        <v>3.2889951245159497E-2</v>
      </c>
      <c r="T965" s="12">
        <f t="shared" si="266"/>
        <v>64.196754927120395</v>
      </c>
    </row>
    <row r="966" spans="1:20">
      <c r="A966" s="57">
        <f t="shared" si="267"/>
        <v>207.43894231942534</v>
      </c>
      <c r="B966" s="12">
        <f t="shared" si="284"/>
        <v>33.014933059891099</v>
      </c>
      <c r="C966" s="57" t="str">
        <f t="shared" si="268"/>
        <v>-21.7537495804965-1614.91812478704i</v>
      </c>
      <c r="D966" s="57" t="str">
        <f t="shared" si="269"/>
        <v>3.47812499283821-482.069719511244i</v>
      </c>
      <c r="E966" s="57" t="str">
        <f t="shared" si="270"/>
        <v>162.466037637332-0.139052916352392i</v>
      </c>
      <c r="F966" s="57" t="str">
        <f t="shared" si="271"/>
        <v>2.90990990875592-4523.92612479737i</v>
      </c>
      <c r="G966" s="57" t="str">
        <f t="shared" si="272"/>
        <v>0.999999999603427-0.0000199141384547674i</v>
      </c>
      <c r="H966" s="57" t="str">
        <f t="shared" si="273"/>
        <v>72.7310448505646+1.35544690633722i</v>
      </c>
      <c r="I966" s="57" t="str">
        <f t="shared" si="274"/>
        <v>17.8955104311937-928.195856970194i</v>
      </c>
      <c r="K966" s="57" t="str">
        <f t="shared" si="275"/>
        <v>0.164934158090928-0.00327085061529325i</v>
      </c>
      <c r="L966" s="57" t="str">
        <f t="shared" si="276"/>
        <v>0.00025-32.0524974523558i</v>
      </c>
      <c r="M966" s="57" t="str">
        <f t="shared" si="277"/>
        <v>0.0045-11.2370527198935i</v>
      </c>
      <c r="N966" s="57">
        <f t="shared" si="278"/>
        <v>89.22824405737046</v>
      </c>
      <c r="O966" s="57">
        <f t="shared" si="279"/>
        <v>64.163798150475415</v>
      </c>
      <c r="P966" s="374">
        <f t="shared" si="280"/>
        <v>64.163798150475415</v>
      </c>
      <c r="Q966" s="374">
        <f t="shared" si="281"/>
        <v>-90.77175594262954</v>
      </c>
      <c r="R966" s="12">
        <f t="shared" si="282"/>
        <v>89.22824405737046</v>
      </c>
      <c r="S966" s="57">
        <f t="shared" si="283"/>
        <v>3.3014933059891102E-2</v>
      </c>
      <c r="T966" s="12">
        <f t="shared" si="266"/>
        <v>64.163798150475415</v>
      </c>
    </row>
    <row r="967" spans="1:20">
      <c r="A967" s="57">
        <f t="shared" si="267"/>
        <v>208.22721030023916</v>
      </c>
      <c r="B967" s="12">
        <f t="shared" si="284"/>
        <v>33.140389805518687</v>
      </c>
      <c r="C967" s="57" t="str">
        <f t="shared" si="268"/>
        <v>-21.7536743088302-1608.80113940195i</v>
      </c>
      <c r="D967" s="57" t="str">
        <f t="shared" si="269"/>
        <v>3.47812499278367-480.24479050908i</v>
      </c>
      <c r="E967" s="57" t="str">
        <f t="shared" si="270"/>
        <v>162.466011004756-0.139580716460709i</v>
      </c>
      <c r="F967" s="57" t="str">
        <f t="shared" si="271"/>
        <v>2.90990990874714-4506.80028415881i</v>
      </c>
      <c r="G967" s="57" t="str">
        <f t="shared" si="272"/>
        <v>0.999999999600407-0.0000199898121808352i</v>
      </c>
      <c r="H967" s="57" t="str">
        <f t="shared" si="273"/>
        <v>72.7310735741749+1.36059781029603i</v>
      </c>
      <c r="I967" s="57" t="str">
        <f t="shared" si="274"/>
        <v>17.8955132841012-924.682345995652i</v>
      </c>
      <c r="K967" s="57" t="str">
        <f t="shared" si="275"/>
        <v>0.164933656946308-0.00328326972056304i</v>
      </c>
      <c r="L967" s="57" t="str">
        <f t="shared" si="276"/>
        <v>0.00025-31.9311590479735i</v>
      </c>
      <c r="M967" s="57" t="str">
        <f t="shared" si="277"/>
        <v>0.0045-11.1945135683338i</v>
      </c>
      <c r="N967" s="57">
        <f t="shared" si="278"/>
        <v>89.225312723285512</v>
      </c>
      <c r="O967" s="57">
        <f t="shared" si="279"/>
        <v>64.13084127527577</v>
      </c>
      <c r="P967" s="374">
        <f t="shared" si="280"/>
        <v>64.13084127527577</v>
      </c>
      <c r="Q967" s="374">
        <f t="shared" si="281"/>
        <v>-90.774687276714488</v>
      </c>
      <c r="R967" s="12">
        <f t="shared" si="282"/>
        <v>89.225312723285512</v>
      </c>
      <c r="S967" s="57">
        <f t="shared" si="283"/>
        <v>3.3140389805518686E-2</v>
      </c>
      <c r="T967" s="12">
        <f t="shared" si="266"/>
        <v>64.13084127527577</v>
      </c>
    </row>
    <row r="968" spans="1:20">
      <c r="A968" s="57">
        <f t="shared" si="267"/>
        <v>209.01847369938008</v>
      </c>
      <c r="B968" s="12">
        <f t="shared" si="284"/>
        <v>33.266323286779659</v>
      </c>
      <c r="C968" s="57" t="str">
        <f t="shared" si="268"/>
        <v>-21.7535984645337-1602.70729718575i</v>
      </c>
      <c r="D968" s="57" t="str">
        <f t="shared" si="269"/>
        <v>3.47812499272872-478.426769989457i</v>
      </c>
      <c r="E968" s="57" t="str">
        <f t="shared" si="270"/>
        <v>162.465984169582-0.140110515336426i</v>
      </c>
      <c r="F968" s="57" t="str">
        <f t="shared" si="271"/>
        <v>2.90990990873828-4489.73927535538i</v>
      </c>
      <c r="G968" s="57" t="str">
        <f t="shared" si="272"/>
        <v>0.999999999597365-0.0000200657734670613i</v>
      </c>
      <c r="H968" s="57" t="str">
        <f t="shared" si="273"/>
        <v>72.7311025165145+1.36576829004401i</v>
      </c>
      <c r="I968" s="57" t="str">
        <f t="shared" si="274"/>
        <v>17.8955161587328-921.182136887261i</v>
      </c>
      <c r="K968" s="57" t="str">
        <f t="shared" si="275"/>
        <v>0.16493315198888-0.00329573590260844i</v>
      </c>
      <c r="L968" s="57" t="str">
        <f t="shared" si="276"/>
        <v>0.00025-31.8102799840341i</v>
      </c>
      <c r="M968" s="57" t="str">
        <f t="shared" si="277"/>
        <v>0.0045-11.1521354536101i</v>
      </c>
      <c r="N968" s="57">
        <f t="shared" si="278"/>
        <v>89.22237026544218</v>
      </c>
      <c r="O968" s="57">
        <f t="shared" si="279"/>
        <v>64.097884300771582</v>
      </c>
      <c r="P968" s="374">
        <f t="shared" si="280"/>
        <v>64.097884300771582</v>
      </c>
      <c r="Q968" s="374">
        <f t="shared" si="281"/>
        <v>-90.77762973455782</v>
      </c>
      <c r="R968" s="12">
        <f t="shared" si="282"/>
        <v>89.22237026544218</v>
      </c>
      <c r="S968" s="57">
        <f t="shared" si="283"/>
        <v>3.3266323286779656E-2</v>
      </c>
      <c r="T968" s="12">
        <f t="shared" si="266"/>
        <v>64.097884300771582</v>
      </c>
    </row>
    <row r="969" spans="1:20">
      <c r="A969" s="57">
        <f t="shared" si="267"/>
        <v>209.81274389943769</v>
      </c>
      <c r="B969" s="12">
        <f t="shared" si="284"/>
        <v>33.39273531526942</v>
      </c>
      <c r="C969" s="57" t="str">
        <f t="shared" si="268"/>
        <v>-21.7535220432558-1596.6365104768i</v>
      </c>
      <c r="D969" s="57" t="str">
        <f t="shared" si="269"/>
        <v>3.47812499267335-476.615631799539i</v>
      </c>
      <c r="E969" s="57" t="str">
        <f t="shared" si="270"/>
        <v>162.465957130273-0.14064232049635i</v>
      </c>
      <c r="F969" s="57" t="str">
        <f t="shared" si="271"/>
        <v>2.90990990872935-4472.74285295873i</v>
      </c>
      <c r="G969" s="57" t="str">
        <f t="shared" si="272"/>
        <v>0.999999999594299-0.0000201420234061744i</v>
      </c>
      <c r="H969" s="57" t="str">
        <f t="shared" si="273"/>
        <v>72.7311316792493+1.37095841999608i</v>
      </c>
      <c r="I969" s="57" t="str">
        <f t="shared" si="274"/>
        <v>17.8955190552537-917.695179293339i</v>
      </c>
      <c r="K969" s="57" t="str">
        <f t="shared" si="275"/>
        <v>0.164932643189659-0.00330824933899701i</v>
      </c>
      <c r="L969" s="57" t="str">
        <f t="shared" si="276"/>
        <v>0.00025-31.6898585216519i</v>
      </c>
      <c r="M969" s="57" t="str">
        <f t="shared" si="277"/>
        <v>0.0045-11.1099177660989i</v>
      </c>
      <c r="N969" s="57">
        <f t="shared" si="278"/>
        <v>89.219416641745255</v>
      </c>
      <c r="O969" s="57">
        <f t="shared" si="279"/>
        <v>64.064927226207715</v>
      </c>
      <c r="P969" s="374">
        <f t="shared" si="280"/>
        <v>64.064927226207715</v>
      </c>
      <c r="Q969" s="374">
        <f t="shared" si="281"/>
        <v>-90.780583358254745</v>
      </c>
      <c r="R969" s="12">
        <f t="shared" si="282"/>
        <v>89.219416641745255</v>
      </c>
      <c r="S969" s="57">
        <f t="shared" si="283"/>
        <v>3.3392735315269421E-2</v>
      </c>
      <c r="T969" s="12">
        <f t="shared" si="266"/>
        <v>64.064927226207715</v>
      </c>
    </row>
    <row r="970" spans="1:20">
      <c r="A970" s="57">
        <f t="shared" si="267"/>
        <v>210.61003232625558</v>
      </c>
      <c r="B970" s="12">
        <f t="shared" si="284"/>
        <v>33.519627709467443</v>
      </c>
      <c r="C970" s="57" t="str">
        <f t="shared" si="268"/>
        <v>-21.7534450406106-1590.58869194504i</v>
      </c>
      <c r="D970" s="57" t="str">
        <f t="shared" si="269"/>
        <v>3.47812499261756-474.811349885496i</v>
      </c>
      <c r="E970" s="57" t="str">
        <f t="shared" si="270"/>
        <v>162.465929885277-0.141176139484859i</v>
      </c>
      <c r="F970" s="57" t="str">
        <f t="shared" si="271"/>
        <v>2.90990990872036-4455.81077246964i</v>
      </c>
      <c r="G970" s="57" t="str">
        <f t="shared" si="272"/>
        <v>0.99999999959121-0.0000202185630950553i</v>
      </c>
      <c r="H970" s="57" t="str">
        <f t="shared" si="273"/>
        <v>72.731161064058+1.3761682748503i</v>
      </c>
      <c r="I970" s="57" t="str">
        <f t="shared" si="274"/>
        <v>17.8955219738311-914.221423052842i</v>
      </c>
      <c r="K970" s="57" t="str">
        <f t="shared" si="275"/>
        <v>0.16493213051944-0.00332081020795589i</v>
      </c>
      <c r="L970" s="57" t="str">
        <f t="shared" si="276"/>
        <v>0.00025-31.5698929285236i</v>
      </c>
      <c r="M970" s="57" t="str">
        <f t="shared" si="277"/>
        <v>0.0045-11.0678598984847i</v>
      </c>
      <c r="N970" s="57">
        <f t="shared" si="278"/>
        <v>89.216451809941645</v>
      </c>
      <c r="O970" s="57">
        <f t="shared" si="279"/>
        <v>64.031970050822878</v>
      </c>
      <c r="P970" s="374">
        <f t="shared" si="280"/>
        <v>64.031970050822878</v>
      </c>
      <c r="Q970" s="374">
        <f t="shared" si="281"/>
        <v>-90.783548190058355</v>
      </c>
      <c r="R970" s="12">
        <f t="shared" si="282"/>
        <v>89.216451809941645</v>
      </c>
      <c r="S970" s="57">
        <f t="shared" si="283"/>
        <v>3.3519627709467439E-2</v>
      </c>
      <c r="T970" s="12">
        <f t="shared" si="266"/>
        <v>64.031970050822878</v>
      </c>
    </row>
    <row r="971" spans="1:20">
      <c r="A971" s="57">
        <f t="shared" si="267"/>
        <v>211.41035044909532</v>
      </c>
      <c r="B971" s="12">
        <f t="shared" si="284"/>
        <v>33.647002294763418</v>
      </c>
      <c r="C971" s="57" t="str">
        <f t="shared" si="268"/>
        <v>-21.7533674521799-1584.56375459089i</v>
      </c>
      <c r="D971" s="57" t="str">
        <f t="shared" si="269"/>
        <v>3.47812499256136-473.01389829213i</v>
      </c>
      <c r="E971" s="57" t="str">
        <f t="shared" si="270"/>
        <v>162.46590243303-0.141711979874116i</v>
      </c>
      <c r="F971" s="57" t="str">
        <f t="shared" si="271"/>
        <v>2.90990990871131-4438.94279031445i</v>
      </c>
      <c r="G971" s="57" t="str">
        <f t="shared" si="272"/>
        <v>0.999999999588097-0.0000202953936347535i</v>
      </c>
      <c r="H971" s="57" t="str">
        <f t="shared" si="273"/>
        <v>72.7311906726311+1.38139792958882i</v>
      </c>
      <c r="I971" s="57" t="str">
        <f t="shared" si="274"/>
        <v>17.8955249146324-910.760818194612i</v>
      </c>
      <c r="K971" s="57" t="str">
        <f t="shared" si="275"/>
        <v>0.164931613948798-0.00333341868837424i</v>
      </c>
      <c r="L971" s="57" t="str">
        <f t="shared" si="276"/>
        <v>0.00025-31.4503814789037i</v>
      </c>
      <c r="M971" s="57" t="str">
        <f t="shared" si="277"/>
        <v>0.0045-11.0259612457508i</v>
      </c>
      <c r="N971" s="57">
        <f t="shared" si="278"/>
        <v>89.213475727619596</v>
      </c>
      <c r="O971" s="57">
        <f t="shared" si="279"/>
        <v>63.999012773850353</v>
      </c>
      <c r="P971" s="374">
        <f t="shared" si="280"/>
        <v>63.999012773850353</v>
      </c>
      <c r="Q971" s="374">
        <f t="shared" si="281"/>
        <v>-90.786524272380404</v>
      </c>
      <c r="R971" s="12">
        <f t="shared" si="282"/>
        <v>89.213475727619596</v>
      </c>
      <c r="S971" s="57">
        <f t="shared" si="283"/>
        <v>3.3647002294763417E-2</v>
      </c>
      <c r="T971" s="12">
        <f t="shared" si="266"/>
        <v>63.999012773850353</v>
      </c>
    </row>
    <row r="972" spans="1:20">
      <c r="A972" s="57">
        <f t="shared" si="267"/>
        <v>212.21370978080191</v>
      </c>
      <c r="B972" s="12">
        <f t="shared" si="284"/>
        <v>33.774860903483521</v>
      </c>
      <c r="C972" s="57" t="str">
        <f t="shared" si="268"/>
        <v>-21.753289273511-1578.56161174386i</v>
      </c>
      <c r="D972" s="57" t="str">
        <f t="shared" si="269"/>
        <v>3.47812499250471-471.22325116249i</v>
      </c>
      <c r="E972" s="57" t="str">
        <f t="shared" si="270"/>
        <v>162.465874771958-0.142249849264165i</v>
      </c>
      <c r="F972" s="57" t="str">
        <f t="shared" si="271"/>
        <v>2.90990990870218-4422.13866384153i</v>
      </c>
      <c r="G972" s="57" t="str">
        <f t="shared" si="272"/>
        <v>0.999999999584961-0.0000203725161305016i</v>
      </c>
      <c r="H972" s="57" t="str">
        <f t="shared" si="273"/>
        <v>72.7312205066739+1.3866474594791i</v>
      </c>
      <c r="I972" s="57" t="str">
        <f t="shared" si="274"/>
        <v>17.8955278778271-907.313314936696i</v>
      </c>
      <c r="K972" s="57" t="str">
        <f t="shared" si="275"/>
        <v>0.164931093448081-0.00334607495980543i</v>
      </c>
      <c r="L972" s="57" t="str">
        <f t="shared" si="276"/>
        <v>0.00025-31.3313224535801i</v>
      </c>
      <c r="M972" s="57" t="str">
        <f t="shared" si="277"/>
        <v>0.0045-10.9842212051712i</v>
      </c>
      <c r="N972" s="57">
        <f t="shared" si="278"/>
        <v>89.210488352208387</v>
      </c>
      <c r="O972" s="57">
        <f t="shared" si="279"/>
        <v>63.966055394517269</v>
      </c>
      <c r="P972" s="374">
        <f t="shared" si="280"/>
        <v>63.966055394517269</v>
      </c>
      <c r="Q972" s="374">
        <f t="shared" si="281"/>
        <v>-90.789511647791613</v>
      </c>
      <c r="R972" s="12">
        <f t="shared" si="282"/>
        <v>89.210488352208387</v>
      </c>
      <c r="S972" s="57">
        <f t="shared" si="283"/>
        <v>3.3774860903483521E-2</v>
      </c>
      <c r="T972" s="12">
        <f t="shared" si="266"/>
        <v>63.966055394517269</v>
      </c>
    </row>
    <row r="973" spans="1:20">
      <c r="A973" s="57">
        <f t="shared" si="267"/>
        <v>213.02012187796896</v>
      </c>
      <c r="B973" s="12">
        <f t="shared" si="284"/>
        <v>33.903205374916759</v>
      </c>
      <c r="C973" s="57" t="str">
        <f t="shared" si="268"/>
        <v>-21.7532105001184-1572.58217706141i</v>
      </c>
      <c r="D973" s="57" t="str">
        <f t="shared" si="269"/>
        <v>3.47812499244764-469.43938273752i</v>
      </c>
      <c r="E973" s="57" t="str">
        <f t="shared" si="270"/>
        <v>162.465846900473-0.142789755282986i</v>
      </c>
      <c r="F973" s="57" t="str">
        <f t="shared" si="271"/>
        <v>2.90990990869299-4405.39815131793i</v>
      </c>
      <c r="G973" s="57" t="str">
        <f t="shared" si="272"/>
        <v>0.9999999995818-0.0000204499316917328i</v>
      </c>
      <c r="H973" s="57" t="str">
        <f t="shared" si="273"/>
        <v>72.7312505679023+1.39191694007491i</v>
      </c>
      <c r="I973" s="57" t="str">
        <f t="shared" si="274"/>
        <v>17.8955308635859-903.878863685599i</v>
      </c>
      <c r="K973" s="57" t="str">
        <f t="shared" si="275"/>
        <v>0.164930568987417-0.00335877920246959i</v>
      </c>
      <c r="L973" s="57" t="str">
        <f t="shared" si="276"/>
        <v>0.00025-31.2127141398487i</v>
      </c>
      <c r="M973" s="57" t="str">
        <f t="shared" si="277"/>
        <v>0.0045-10.9426391763013i</v>
      </c>
      <c r="N973" s="57">
        <f t="shared" si="278"/>
        <v>89.207489640977485</v>
      </c>
      <c r="O973" s="57">
        <f t="shared" si="279"/>
        <v>63.933097912045049</v>
      </c>
      <c r="P973" s="374">
        <f t="shared" si="280"/>
        <v>63.933097912045049</v>
      </c>
      <c r="Q973" s="374">
        <f t="shared" si="281"/>
        <v>-90.792510359022515</v>
      </c>
      <c r="R973" s="12">
        <f t="shared" si="282"/>
        <v>89.207489640977485</v>
      </c>
      <c r="S973" s="57">
        <f t="shared" si="283"/>
        <v>3.3903205374916756E-2</v>
      </c>
      <c r="T973" s="12">
        <f t="shared" si="266"/>
        <v>63.933097912045049</v>
      </c>
    </row>
    <row r="974" spans="1:20">
      <c r="A974" s="57">
        <f t="shared" si="267"/>
        <v>213.82959834110525</v>
      </c>
      <c r="B974" s="12">
        <f t="shared" si="284"/>
        <v>34.032037555341446</v>
      </c>
      <c r="C974" s="57" t="str">
        <f t="shared" si="268"/>
        <v>-21.7531311274824-1566.62536452766i</v>
      </c>
      <c r="D974" s="57" t="str">
        <f t="shared" si="269"/>
        <v>3.47812499239014-467.662267355673i</v>
      </c>
      <c r="E974" s="57" t="str">
        <f t="shared" si="270"/>
        <v>162.465818816977-0.143331705586613i</v>
      </c>
      <c r="F974" s="57" t="str">
        <f t="shared" si="271"/>
        <v>2.90990990868372-4388.72101192573i</v>
      </c>
      <c r="G974" s="57" t="str">
        <f t="shared" si="272"/>
        <v>0.999999999578616-0.0000205276414320961i</v>
      </c>
      <c r="H974" s="57" t="str">
        <f t="shared" si="273"/>
        <v>72.7312808580472+1.39720644721744i</v>
      </c>
      <c r="I974" s="57" t="str">
        <f t="shared" si="274"/>
        <v>17.8955338720804-900.457415035594i</v>
      </c>
      <c r="K974" s="57" t="str">
        <f t="shared" si="275"/>
        <v>0.164930040536703-0.00337153159725577i</v>
      </c>
      <c r="L974" s="57" t="str">
        <f t="shared" si="276"/>
        <v>0.00025-31.094554831489i</v>
      </c>
      <c r="M974" s="57" t="str">
        <f t="shared" si="277"/>
        <v>0.0045-10.9012145609696i</v>
      </c>
      <c r="N974" s="57">
        <f t="shared" si="278"/>
        <v>89.204479551036087</v>
      </c>
      <c r="O974" s="57">
        <f t="shared" si="279"/>
        <v>63.900140325649197</v>
      </c>
      <c r="P974" s="374">
        <f t="shared" si="280"/>
        <v>63.900140325649197</v>
      </c>
      <c r="Q974" s="374">
        <f t="shared" si="281"/>
        <v>-90.795520448963913</v>
      </c>
      <c r="R974" s="12">
        <f t="shared" si="282"/>
        <v>89.204479551036087</v>
      </c>
      <c r="S974" s="57">
        <f t="shared" si="283"/>
        <v>3.4032037555341448E-2</v>
      </c>
      <c r="T974" s="12">
        <f t="shared" si="266"/>
        <v>63.900140325649197</v>
      </c>
    </row>
    <row r="975" spans="1:20">
      <c r="A975" s="57">
        <f t="shared" si="267"/>
        <v>214.64215081480145</v>
      </c>
      <c r="B975" s="12">
        <f t="shared" si="284"/>
        <v>34.161359298051742</v>
      </c>
      <c r="C975" s="57" t="str">
        <f t="shared" si="268"/>
        <v>-21.7530511510491-1560.69108845218i</v>
      </c>
      <c r="D975" s="57" t="str">
        <f t="shared" si="269"/>
        <v>3.4781249923322-465.891879452547i</v>
      </c>
      <c r="E975" s="57" t="str">
        <f t="shared" si="270"/>
        <v>162.465790519859-0.143875707859216i</v>
      </c>
      <c r="F975" s="57" t="str">
        <f t="shared" si="271"/>
        <v>2.90990990867439-4372.10700575869i</v>
      </c>
      <c r="G975" s="57" t="str">
        <f t="shared" si="272"/>
        <v>0.999999999575407-0.0000206056464694719i</v>
      </c>
      <c r="H975" s="57" t="str">
        <f t="shared" si="273"/>
        <v>72.7313113788517+1.40251605703644i</v>
      </c>
      <c r="I975" s="57" t="str">
        <f t="shared" si="274"/>
        <v>17.8955369034841-897.048919767993i</v>
      </c>
      <c r="K975" s="57" t="str">
        <f t="shared" si="275"/>
        <v>0.16492950806561-0.00338433232572447i</v>
      </c>
      <c r="L975" s="57" t="str">
        <f t="shared" si="276"/>
        <v>0.00025-30.9768428287398i</v>
      </c>
      <c r="M975" s="57" t="str">
        <f t="shared" si="277"/>
        <v>0.0045-10.8599467632691i</v>
      </c>
      <c r="N975" s="57">
        <f t="shared" si="278"/>
        <v>89.201458039332579</v>
      </c>
      <c r="O975" s="57">
        <f t="shared" si="279"/>
        <v>63.867182634539347</v>
      </c>
      <c r="P975" s="374">
        <f t="shared" si="280"/>
        <v>63.867182634539347</v>
      </c>
      <c r="Q975" s="374">
        <f t="shared" si="281"/>
        <v>-90.798541960667421</v>
      </c>
      <c r="R975" s="12">
        <f t="shared" si="282"/>
        <v>89.201458039332579</v>
      </c>
      <c r="S975" s="57">
        <f t="shared" si="283"/>
        <v>3.4161359298051745E-2</v>
      </c>
      <c r="T975" s="12">
        <f t="shared" si="266"/>
        <v>63.867182634539347</v>
      </c>
    </row>
    <row r="976" spans="1:20">
      <c r="A976" s="57">
        <f t="shared" si="267"/>
        <v>215.45779098789771</v>
      </c>
      <c r="B976" s="12">
        <f t="shared" si="284"/>
        <v>34.291172463384342</v>
      </c>
      <c r="C976" s="57" t="str">
        <f t="shared" si="268"/>
        <v>-21.7529705662288-1554.7792634687i</v>
      </c>
      <c r="D976" s="57" t="str">
        <f t="shared" si="269"/>
        <v>3.4781249922738-464.128193560517i</v>
      </c>
      <c r="E976" s="57" t="str">
        <f t="shared" si="270"/>
        <v>162.465762007496-0.144421769813206i</v>
      </c>
      <c r="F976" s="57" t="str">
        <f t="shared" si="271"/>
        <v>2.90990990866497-4355.55589381873i</v>
      </c>
      <c r="G976" s="57" t="str">
        <f t="shared" si="272"/>
        <v>0.999999999572174-0.0000206839479259891i</v>
      </c>
      <c r="H976" s="57" t="str">
        <f t="shared" si="273"/>
        <v>72.7313421320719+1.40784584595119i</v>
      </c>
      <c r="I976" s="57" t="str">
        <f t="shared" si="274"/>
        <v>17.8955399579705-893.653328850438i</v>
      </c>
      <c r="K976" s="57" t="str">
        <f t="shared" si="275"/>
        <v>0.164928971543579-0.00339718157010976i</v>
      </c>
      <c r="L976" s="57" t="str">
        <f t="shared" si="276"/>
        <v>0.00025-30.8595764382744i</v>
      </c>
      <c r="M976" s="57" t="str">
        <f t="shared" si="277"/>
        <v>0.0045-10.8188351895489i</v>
      </c>
      <c r="N976" s="57">
        <f t="shared" si="278"/>
        <v>89.198425062653897</v>
      </c>
      <c r="O976" s="57">
        <f t="shared" si="279"/>
        <v>63.834224837918924</v>
      </c>
      <c r="P976" s="374">
        <f t="shared" si="280"/>
        <v>63.834224837918924</v>
      </c>
      <c r="Q976" s="374">
        <f t="shared" si="281"/>
        <v>-90.801574937346103</v>
      </c>
      <c r="R976" s="12">
        <f t="shared" si="282"/>
        <v>89.198425062653897</v>
      </c>
      <c r="S976" s="57">
        <f t="shared" si="283"/>
        <v>3.429117246338434E-2</v>
      </c>
      <c r="T976" s="12">
        <f t="shared" si="266"/>
        <v>63.834224837918924</v>
      </c>
    </row>
    <row r="977" spans="1:20">
      <c r="A977" s="57">
        <f t="shared" si="267"/>
        <v>216.27653059365173</v>
      </c>
      <c r="B977" s="12">
        <f t="shared" si="284"/>
        <v>34.421478918745201</v>
      </c>
      <c r="C977" s="57" t="str">
        <f t="shared" si="268"/>
        <v>-21.7528893683986-1548.88980453393i</v>
      </c>
      <c r="D977" s="57" t="str">
        <f t="shared" si="269"/>
        <v>3.47812499221497-462.371184308372i</v>
      </c>
      <c r="E977" s="57" t="str">
        <f t="shared" si="270"/>
        <v>162.465733278251-0.144969899189279i</v>
      </c>
      <c r="F977" s="57" t="str">
        <f t="shared" si="271"/>
        <v>2.90990990865549-4339.06743801258i</v>
      </c>
      <c r="G977" s="57" t="str">
        <f t="shared" si="272"/>
        <v>0.999999999568917-0.0000207625469280402i</v>
      </c>
      <c r="H977" s="57" t="str">
        <f t="shared" si="273"/>
        <v>72.731373119479+1.41319589067184i</v>
      </c>
      <c r="I977" s="57" t="str">
        <f t="shared" si="274"/>
        <v>17.8955430357165-890.27059343624i</v>
      </c>
      <c r="K977" s="57" t="str">
        <f t="shared" si="275"/>
        <v>0.164928430939816-0.00341007951332203i</v>
      </c>
      <c r="L977" s="57" t="str">
        <f t="shared" si="276"/>
        <v>0.00025-30.7427539731763i</v>
      </c>
      <c r="M977" s="57" t="str">
        <f t="shared" si="277"/>
        <v>0.0045-10.7778792484049i</v>
      </c>
      <c r="N977" s="57">
        <f t="shared" si="278"/>
        <v>89.195380577624846</v>
      </c>
      <c r="O977" s="57">
        <f t="shared" si="279"/>
        <v>63.801266934985364</v>
      </c>
      <c r="P977" s="374">
        <f t="shared" si="280"/>
        <v>63.801266934985364</v>
      </c>
      <c r="Q977" s="374">
        <f t="shared" si="281"/>
        <v>-90.804619422375154</v>
      </c>
      <c r="R977" s="12">
        <f t="shared" si="282"/>
        <v>89.195380577624846</v>
      </c>
      <c r="S977" s="57">
        <f t="shared" si="283"/>
        <v>3.4421478918745203E-2</v>
      </c>
      <c r="T977" s="12">
        <f t="shared" si="266"/>
        <v>63.801266934985364</v>
      </c>
    </row>
    <row r="978" spans="1:20">
      <c r="A978" s="57">
        <f t="shared" si="267"/>
        <v>217.09838140990757</v>
      </c>
      <c r="B978" s="12">
        <f t="shared" si="284"/>
        <v>34.552280538636431</v>
      </c>
      <c r="C978" s="57" t="str">
        <f t="shared" si="268"/>
        <v>-21.7528075529002-1543.02262692635i</v>
      </c>
      <c r="D978" s="57" t="str">
        <f t="shared" si="269"/>
        <v>3.47812499215569-460.620826420942i</v>
      </c>
      <c r="E978" s="57" t="str">
        <f t="shared" si="270"/>
        <v>162.465704330477-0.145520103756704i</v>
      </c>
      <c r="F978" s="57" t="str">
        <f t="shared" si="271"/>
        <v>2.90990990864594-4322.64140114826i</v>
      </c>
      <c r="G978" s="57" t="str">
        <f t="shared" si="272"/>
        <v>0.999999999565634-0.0000208414446062983i</v>
      </c>
      <c r="H978" s="57" t="str">
        <f t="shared" si="273"/>
        <v>72.7314043428553+1.41856626820024i</v>
      </c>
      <c r="I978" s="57" t="str">
        <f t="shared" si="274"/>
        <v>17.8955461368986-886.900664863598i</v>
      </c>
      <c r="K978" s="57" t="str">
        <f t="shared" si="275"/>
        <v>0.164927886223298-0.00342302633895i</v>
      </c>
      <c r="L978" s="57" t="str">
        <f t="shared" si="276"/>
        <v>0.00025-30.6263737529152i</v>
      </c>
      <c r="M978" s="57" t="str">
        <f t="shared" si="277"/>
        <v>0.0045-10.7370783506724i</v>
      </c>
      <c r="N978" s="57">
        <f t="shared" si="278"/>
        <v>89.192324540707688</v>
      </c>
      <c r="O978" s="57">
        <f t="shared" si="279"/>
        <v>63.768308924930118</v>
      </c>
      <c r="P978" s="374">
        <f t="shared" si="280"/>
        <v>63.768308924930118</v>
      </c>
      <c r="Q978" s="374">
        <f t="shared" si="281"/>
        <v>-90.807675459292312</v>
      </c>
      <c r="R978" s="12">
        <f t="shared" si="282"/>
        <v>89.192324540707688</v>
      </c>
      <c r="S978" s="57">
        <f t="shared" si="283"/>
        <v>3.4552280538636432E-2</v>
      </c>
      <c r="T978" s="12">
        <f t="shared" si="266"/>
        <v>63.768308924930118</v>
      </c>
    </row>
    <row r="979" spans="1:20">
      <c r="A979" s="57">
        <f t="shared" si="267"/>
        <v>217.92335525926524</v>
      </c>
      <c r="B979" s="12">
        <f t="shared" si="284"/>
        <v>34.683579204683248</v>
      </c>
      <c r="C979" s="57" t="str">
        <f t="shared" si="268"/>
        <v>-21.7527251150394-1537.17764624497i</v>
      </c>
      <c r="D979" s="57" t="str">
        <f t="shared" si="269"/>
        <v>3.47812499209597-458.877094718743i</v>
      </c>
      <c r="E979" s="57" t="str">
        <f t="shared" si="270"/>
        <v>162.465675162513-0.146072391313139i</v>
      </c>
      <c r="F979" s="57" t="str">
        <f t="shared" si="271"/>
        <v>2.90990990863632-4306.27754693172i</v>
      </c>
      <c r="G979" s="57" t="str">
        <f t="shared" si="272"/>
        <v>0.999999999562327-0.0000209206420957331i</v>
      </c>
      <c r="H979" s="57" t="str">
        <f t="shared" si="273"/>
        <v>72.731435803998+1.42395705583127i</v>
      </c>
      <c r="I979" s="57" t="str">
        <f t="shared" si="274"/>
        <v>17.8955492616955-883.543494654964i</v>
      </c>
      <c r="K979" s="57" t="str">
        <f t="shared" si="275"/>
        <v>0.164927337362764-0.00343602223126336i</v>
      </c>
      <c r="L979" s="57" t="str">
        <f t="shared" si="276"/>
        <v>0.00025-30.5104341033226i</v>
      </c>
      <c r="M979" s="57" t="str">
        <f t="shared" si="277"/>
        <v>0.0045-10.6964319094166i</v>
      </c>
      <c r="N979" s="57">
        <f t="shared" si="278"/>
        <v>89.189256908201415</v>
      </c>
      <c r="O979" s="57">
        <f t="shared" si="279"/>
        <v>63.73535080693852</v>
      </c>
      <c r="P979" s="374">
        <f t="shared" si="280"/>
        <v>63.73535080693852</v>
      </c>
      <c r="Q979" s="374">
        <f t="shared" si="281"/>
        <v>-90.810743091798585</v>
      </c>
      <c r="R979" s="12">
        <f t="shared" si="282"/>
        <v>89.189256908201415</v>
      </c>
      <c r="S979" s="57">
        <f t="shared" si="283"/>
        <v>3.4683579204683249E-2</v>
      </c>
      <c r="T979" s="12">
        <f t="shared" si="266"/>
        <v>63.73535080693852</v>
      </c>
    </row>
    <row r="980" spans="1:20">
      <c r="A980" s="57">
        <f t="shared" si="267"/>
        <v>218.75146400925044</v>
      </c>
      <c r="B980" s="12">
        <f t="shared" si="284"/>
        <v>34.815376805661046</v>
      </c>
      <c r="C980" s="57" t="str">
        <f t="shared" si="268"/>
        <v>-21.7526420500862-1531.35477840807i</v>
      </c>
      <c r="D980" s="57" t="str">
        <f t="shared" si="269"/>
        <v>3.47812499203579-457.139964117607i</v>
      </c>
      <c r="E980" s="57" t="str">
        <f t="shared" si="270"/>
        <v>162.465645772687-0.146626769684901i</v>
      </c>
      <c r="F980" s="57" t="str">
        <f t="shared" si="271"/>
        <v>2.90990990862663-4289.97563996341i</v>
      </c>
      <c r="G980" s="57" t="str">
        <f t="shared" si="272"/>
        <v>0.999999999558994-0.0000210001405356268i</v>
      </c>
      <c r="H980" s="57" t="str">
        <f t="shared" si="273"/>
        <v>72.7314675047183+1.42936833115383i</v>
      </c>
      <c r="I980" s="57" t="str">
        <f t="shared" si="274"/>
        <v>17.8955524102867-880.199034516322i</v>
      </c>
      <c r="K980" s="57" t="str">
        <f t="shared" si="275"/>
        <v>0.164926784326715-0.00344906737521499i</v>
      </c>
      <c r="L980" s="57" t="str">
        <f t="shared" si="276"/>
        <v>0.00025-30.3949333565676i</v>
      </c>
      <c r="M980" s="57" t="str">
        <f t="shared" si="277"/>
        <v>0.0045-10.6559393399249i</v>
      </c>
      <c r="N980" s="57">
        <f t="shared" si="278"/>
        <v>89.186177636241212</v>
      </c>
      <c r="O980" s="57">
        <f t="shared" si="279"/>
        <v>63.702392580189468</v>
      </c>
      <c r="P980" s="374">
        <f t="shared" si="280"/>
        <v>63.702392580189468</v>
      </c>
      <c r="Q980" s="374">
        <f t="shared" si="281"/>
        <v>-90.813822363758788</v>
      </c>
      <c r="R980" s="12">
        <f t="shared" si="282"/>
        <v>89.186177636241212</v>
      </c>
      <c r="S980" s="57">
        <f t="shared" si="283"/>
        <v>3.4815376805661047E-2</v>
      </c>
      <c r="T980" s="12">
        <f t="shared" si="266"/>
        <v>63.702392580189468</v>
      </c>
    </row>
    <row r="981" spans="1:20">
      <c r="A981" s="57">
        <f t="shared" si="267"/>
        <v>219.58271957248562</v>
      </c>
      <c r="B981" s="12">
        <f t="shared" si="284"/>
        <v>34.94767523752256</v>
      </c>
      <c r="C981" s="57" t="str">
        <f t="shared" si="268"/>
        <v>-21.7525583532759-1525.55393965205i</v>
      </c>
      <c r="D981" s="57" t="str">
        <f t="shared" si="269"/>
        <v>3.47812499197513-455.409409628326i</v>
      </c>
      <c r="E981" s="57" t="str">
        <f t="shared" si="270"/>
        <v>162.465616159312-0.147183246727049i</v>
      </c>
      <c r="F981" s="57" t="str">
        <f t="shared" si="271"/>
        <v>2.90990990861685-4273.73544573491i</v>
      </c>
      <c r="G981" s="57" t="str">
        <f t="shared" si="272"/>
        <v>0.999999999555636-0.0000210799410695914i</v>
      </c>
      <c r="H981" s="57" t="str">
        <f t="shared" si="273"/>
        <v>72.7314994468407+1.43480017205208i</v>
      </c>
      <c r="I981" s="57" t="str">
        <f t="shared" si="274"/>
        <v>17.8955555828539-876.86723633649i</v>
      </c>
      <c r="K981" s="57" t="str">
        <f t="shared" si="275"/>
        <v>0.164926227083414-0.00346216195644358i</v>
      </c>
      <c r="L981" s="57" t="str">
        <f t="shared" si="276"/>
        <v>0.00025-30.2798698511333i</v>
      </c>
      <c r="M981" s="57" t="str">
        <f t="shared" si="277"/>
        <v>0.0045-10.615600059698i</v>
      </c>
      <c r="N981" s="57">
        <f t="shared" si="278"/>
        <v>89.183086680797857</v>
      </c>
      <c r="O981" s="57">
        <f t="shared" si="279"/>
        <v>63.669434243855683</v>
      </c>
      <c r="P981" s="374">
        <f t="shared" si="280"/>
        <v>63.669434243855683</v>
      </c>
      <c r="Q981" s="374">
        <f t="shared" si="281"/>
        <v>-90.816913319202143</v>
      </c>
      <c r="R981" s="12">
        <f t="shared" si="282"/>
        <v>89.183086680797857</v>
      </c>
      <c r="S981" s="57">
        <f t="shared" si="283"/>
        <v>3.4947675237522562E-2</v>
      </c>
      <c r="T981" s="12">
        <f t="shared" si="266"/>
        <v>63.669434243855683</v>
      </c>
    </row>
    <row r="982" spans="1:20">
      <c r="A982" s="57">
        <f t="shared" si="267"/>
        <v>220.41713390686104</v>
      </c>
      <c r="B982" s="12">
        <f t="shared" si="284"/>
        <v>35.080476403425145</v>
      </c>
      <c r="C982" s="57" t="str">
        <f t="shared" si="268"/>
        <v>-21.7524740198069-1519.77504653026i</v>
      </c>
      <c r="D982" s="57" t="str">
        <f t="shared" si="269"/>
        <v>3.47812499191403-453.685406356297i</v>
      </c>
      <c r="E982" s="57" t="str">
        <f t="shared" si="270"/>
        <v>162.46558632069-0.147741830323494i</v>
      </c>
      <c r="F982" s="57" t="str">
        <f t="shared" si="271"/>
        <v>2.909909908607-4257.55673062562i</v>
      </c>
      <c r="G982" s="57" t="str">
        <f t="shared" si="272"/>
        <v>0.999999999552253-0.0000211600448455843i</v>
      </c>
      <c r="H982" s="57" t="str">
        <f t="shared" si="273"/>
        <v>72.7315316322031+1.44025265670639i</v>
      </c>
      <c r="I982" s="57" t="str">
        <f t="shared" si="274"/>
        <v>17.8955587795793-873.548052186437i</v>
      </c>
      <c r="K982" s="57" t="str">
        <f t="shared" si="275"/>
        <v>0.164925665600885-0.00347530616127579i</v>
      </c>
      <c r="L982" s="57" t="str">
        <f t="shared" si="276"/>
        <v>0.00025-30.1652419317925i</v>
      </c>
      <c r="M982" s="57" t="str">
        <f t="shared" si="277"/>
        <v>0.0045-10.5754134884419i</v>
      </c>
      <c r="N982" s="57">
        <f t="shared" si="278"/>
        <v>89.179983997677056</v>
      </c>
      <c r="O982" s="57">
        <f t="shared" si="279"/>
        <v>63.636475797103941</v>
      </c>
      <c r="P982" s="374">
        <f t="shared" si="280"/>
        <v>63.636475797103941</v>
      </c>
      <c r="Q982" s="374">
        <f t="shared" si="281"/>
        <v>-90.820016002322944</v>
      </c>
      <c r="R982" s="12">
        <f t="shared" si="282"/>
        <v>89.179983997677056</v>
      </c>
      <c r="S982" s="57">
        <f t="shared" si="283"/>
        <v>3.5080476403425147E-2</v>
      </c>
      <c r="T982" s="12">
        <f t="shared" si="266"/>
        <v>63.636475797103941</v>
      </c>
    </row>
    <row r="983" spans="1:20">
      <c r="A983" s="57">
        <f t="shared" si="267"/>
        <v>221.25471901570711</v>
      </c>
      <c r="B983" s="12">
        <f t="shared" si="284"/>
        <v>35.213782213758158</v>
      </c>
      <c r="C983" s="57" t="str">
        <f t="shared" si="268"/>
        <v>-21.7523890448408-1514.01801591167i</v>
      </c>
      <c r="D983" s="57" t="str">
        <f t="shared" si="269"/>
        <v>3.47812499185246-451.96792950115i</v>
      </c>
      <c r="E983" s="57" t="str">
        <f t="shared" si="270"/>
        <v>162.465556255109-0.148302528387i</v>
      </c>
      <c r="F983" s="57" t="str">
        <f t="shared" si="271"/>
        <v>2.90990990859708-4241.43926189925i</v>
      </c>
      <c r="G983" s="57" t="str">
        <f t="shared" si="272"/>
        <v>0.999999999548843-0.0000212404530159251i</v>
      </c>
      <c r="H983" s="57" t="str">
        <f t="shared" si="273"/>
        <v>72.7315640626584+1.44572586359466i</v>
      </c>
      <c r="I983" s="57" t="str">
        <f t="shared" si="274"/>
        <v>17.8955620006471-870.241434318585i</v>
      </c>
      <c r="K983" s="57" t="str">
        <f t="shared" si="275"/>
        <v>0.164925099846906-0.00348850017672881i</v>
      </c>
      <c r="L983" s="57" t="str">
        <f t="shared" si="276"/>
        <v>0.00025-30.0510479495841i</v>
      </c>
      <c r="M983" s="57" t="str">
        <f t="shared" si="277"/>
        <v>0.0045-10.5353790480593i</v>
      </c>
      <c r="N983" s="57">
        <f t="shared" si="278"/>
        <v>89.176869542518972</v>
      </c>
      <c r="O983" s="57">
        <f t="shared" si="279"/>
        <v>63.603517239094181</v>
      </c>
      <c r="P983" s="374">
        <f t="shared" si="280"/>
        <v>63.603517239094181</v>
      </c>
      <c r="Q983" s="374">
        <f t="shared" si="281"/>
        <v>-90.823130457481028</v>
      </c>
      <c r="R983" s="12">
        <f t="shared" si="282"/>
        <v>89.176869542518972</v>
      </c>
      <c r="S983" s="57">
        <f t="shared" si="283"/>
        <v>3.5213782213758156E-2</v>
      </c>
      <c r="T983" s="12">
        <f t="shared" si="266"/>
        <v>63.603517239094181</v>
      </c>
    </row>
    <row r="984" spans="1:20">
      <c r="A984" s="57">
        <f t="shared" si="267"/>
        <v>222.09548694796678</v>
      </c>
      <c r="B984" s="12">
        <f t="shared" si="284"/>
        <v>35.347594586170437</v>
      </c>
      <c r="C984" s="57" t="str">
        <f t="shared" si="268"/>
        <v>-21.7523034235032-1508.28276497982i</v>
      </c>
      <c r="D984" s="57" t="str">
        <f t="shared" si="269"/>
        <v>3.47812499179042-450.256954356406i</v>
      </c>
      <c r="E984" s="57" t="str">
        <f t="shared" si="270"/>
        <v>162.465525960846-0.148865348859379i</v>
      </c>
      <c r="F984" s="57" t="str">
        <f t="shared" si="271"/>
        <v>2.90990990858708-4225.38280770061i</v>
      </c>
      <c r="G984" s="57" t="str">
        <f t="shared" si="272"/>
        <v>0.999999999545408-0.0000213211667373124i</v>
      </c>
      <c r="H984" s="57" t="str">
        <f t="shared" si="273"/>
        <v>72.7315967400736+1.45121987149332i</v>
      </c>
      <c r="I984" s="57" t="str">
        <f t="shared" si="274"/>
        <v>17.8955652462425-866.947335166135i</v>
      </c>
      <c r="K984" s="57" t="str">
        <f t="shared" si="275"/>
        <v>0.164924529789012-0.00350174419051279i</v>
      </c>
      <c r="L984" s="57" t="str">
        <f t="shared" si="276"/>
        <v>0.00025-29.9372862617893i</v>
      </c>
      <c r="M984" s="57" t="str">
        <f t="shared" si="277"/>
        <v>0.0045-10.4954961626413i</v>
      </c>
      <c r="N984" s="57">
        <f t="shared" si="278"/>
        <v>89.173743270797502</v>
      </c>
      <c r="O984" s="57">
        <f t="shared" si="279"/>
        <v>63.570558568980374</v>
      </c>
      <c r="P984" s="374">
        <f t="shared" si="280"/>
        <v>63.570558568980374</v>
      </c>
      <c r="Q984" s="374">
        <f t="shared" si="281"/>
        <v>-90.826256729202498</v>
      </c>
      <c r="R984" s="12">
        <f t="shared" si="282"/>
        <v>89.173743270797502</v>
      </c>
      <c r="S984" s="57">
        <f t="shared" si="283"/>
        <v>3.5347594586170435E-2</v>
      </c>
      <c r="T984" s="12">
        <f t="shared" si="266"/>
        <v>63.570558568980374</v>
      </c>
    </row>
    <row r="985" spans="1:20">
      <c r="A985" s="57">
        <f t="shared" si="267"/>
        <v>222.93944979836905</v>
      </c>
      <c r="B985" s="12">
        <f t="shared" si="284"/>
        <v>35.481915445597885</v>
      </c>
      <c r="C985" s="57" t="str">
        <f t="shared" si="268"/>
        <v>-21.7522171508829-1502.56921123153i</v>
      </c>
      <c r="D985" s="57" t="str">
        <f t="shared" si="269"/>
        <v>3.47812499172791-448.552456309113i</v>
      </c>
      <c r="E985" s="57" t="str">
        <f t="shared" si="270"/>
        <v>162.465495436162-0.149430299711571i</v>
      </c>
      <c r="F985" s="57" t="str">
        <f t="shared" si="271"/>
        <v>2.90990990857702-4209.38713705224i</v>
      </c>
      <c r="G985" s="57" t="str">
        <f t="shared" si="272"/>
        <v>0.999999999541946-0.0000214021871708401i</v>
      </c>
      <c r="H985" s="57" t="str">
        <f t="shared" si="273"/>
        <v>72.7316296663282+1.45673475947853i</v>
      </c>
      <c r="I985" s="57" t="str">
        <f t="shared" si="274"/>
        <v>17.8955685165524-863.665707342356i</v>
      </c>
      <c r="K985" s="57" t="str">
        <f t="shared" si="275"/>
        <v>0.164923955394494-0.00351503839103328i</v>
      </c>
      <c r="L985" s="57" t="str">
        <f t="shared" si="276"/>
        <v>0.00025-29.823955231908i</v>
      </c>
      <c r="M985" s="57" t="str">
        <f t="shared" si="277"/>
        <v>0.0045-10.4557642584591i</v>
      </c>
      <c r="N985" s="57">
        <f t="shared" si="278"/>
        <v>89.170605137819692</v>
      </c>
      <c r="O985" s="57">
        <f t="shared" si="279"/>
        <v>63.537599785909897</v>
      </c>
      <c r="P985" s="374">
        <f t="shared" si="280"/>
        <v>63.537599785909897</v>
      </c>
      <c r="Q985" s="374">
        <f t="shared" si="281"/>
        <v>-90.829394862180308</v>
      </c>
      <c r="R985" s="12">
        <f t="shared" si="282"/>
        <v>89.170605137819692</v>
      </c>
      <c r="S985" s="57">
        <f t="shared" si="283"/>
        <v>3.5481915445597888E-2</v>
      </c>
      <c r="T985" s="12">
        <f t="shared" si="266"/>
        <v>63.537599785909897</v>
      </c>
    </row>
    <row r="986" spans="1:20">
      <c r="A986" s="57">
        <f t="shared" si="267"/>
        <v>223.78661970760282</v>
      </c>
      <c r="B986" s="12">
        <f t="shared" si="284"/>
        <v>35.616746724291154</v>
      </c>
      <c r="C986" s="57" t="str">
        <f t="shared" si="268"/>
        <v>-21.7521302220302-1496.87727247574i</v>
      </c>
      <c r="D986" s="57" t="str">
        <f t="shared" si="269"/>
        <v>3.47812499166492-446.854410839493i</v>
      </c>
      <c r="E986" s="57" t="str">
        <f t="shared" si="270"/>
        <v>162.465464679307-0.149997388943712i</v>
      </c>
      <c r="F986" s="57" t="str">
        <f t="shared" si="271"/>
        <v>2.90990990856687-4193.45201985102i</v>
      </c>
      <c r="G986" s="57" t="str">
        <f t="shared" si="272"/>
        <v>0.999999999538459-0.0000214835154820144i</v>
      </c>
      <c r="H986" s="57" t="str">
        <f t="shared" si="273"/>
        <v>72.7316628433179+1.46227060692728i</v>
      </c>
      <c r="I986" s="57" t="str">
        <f t="shared" si="274"/>
        <v>17.8955718117646-860.396503639936i</v>
      </c>
      <c r="K986" s="57" t="str">
        <f t="shared" si="275"/>
        <v>0.164923376630392-0.00352838296739348i</v>
      </c>
      <c r="L986" s="57" t="str">
        <f t="shared" si="276"/>
        <v>0.00025-29.7110532296354i</v>
      </c>
      <c r="M986" s="57" t="str">
        <f t="shared" si="277"/>
        <v>0.0045-10.4161827639561i</v>
      </c>
      <c r="N986" s="57">
        <f t="shared" si="278"/>
        <v>89.167455098725256</v>
      </c>
      <c r="O986" s="57">
        <f t="shared" si="279"/>
        <v>63.504640889023577</v>
      </c>
      <c r="P986" s="374">
        <f t="shared" si="280"/>
        <v>63.504640889023577</v>
      </c>
      <c r="Q986" s="374">
        <f t="shared" si="281"/>
        <v>-90.832544901274744</v>
      </c>
      <c r="R986" s="12">
        <f t="shared" si="282"/>
        <v>89.167455098725256</v>
      </c>
      <c r="S986" s="57">
        <f t="shared" si="283"/>
        <v>3.5616746724291153E-2</v>
      </c>
      <c r="T986" s="12">
        <f t="shared" si="266"/>
        <v>63.504640889023577</v>
      </c>
    </row>
    <row r="987" spans="1:20">
      <c r="A987" s="57">
        <f t="shared" si="267"/>
        <v>224.63700886249174</v>
      </c>
      <c r="B987" s="12">
        <f t="shared" si="284"/>
        <v>35.752090361843464</v>
      </c>
      <c r="C987" s="57" t="str">
        <f t="shared" si="268"/>
        <v>-21.7520426319599-1491.20686683236i</v>
      </c>
      <c r="D987" s="57" t="str">
        <f t="shared" si="269"/>
        <v>3.47812499160145-445.162793520593i</v>
      </c>
      <c r="E987" s="57" t="str">
        <f t="shared" si="270"/>
        <v>162.465433688518-0.150566624585247i</v>
      </c>
      <c r="F987" s="57" t="str">
        <f t="shared" si="271"/>
        <v>2.90990990855664-4177.57722686495i</v>
      </c>
      <c r="G987" s="57" t="str">
        <f t="shared" si="272"/>
        <v>0.999999999534944-0.0000215651528407702i</v>
      </c>
      <c r="H987" s="57" t="str">
        <f t="shared" si="273"/>
        <v>72.7316962729525+1.46782749351865i</v>
      </c>
      <c r="I987" s="57" t="str">
        <f t="shared" si="274"/>
        <v>17.8955751320693-857.139677030288i</v>
      </c>
      <c r="K987" s="57" t="str">
        <f t="shared" si="275"/>
        <v>0.164922793463496-0.00354177810939703i</v>
      </c>
      <c r="L987" s="57" t="str">
        <f t="shared" si="276"/>
        <v>0.00025-29.5985786308382i</v>
      </c>
      <c r="M987" s="57" t="str">
        <f t="shared" si="277"/>
        <v>0.0045-10.3767511097391i</v>
      </c>
      <c r="N987" s="57">
        <f t="shared" si="278"/>
        <v>89.164293108485737</v>
      </c>
      <c r="O987" s="57">
        <f t="shared" si="279"/>
        <v>63.471681877455907</v>
      </c>
      <c r="P987" s="374">
        <f t="shared" si="280"/>
        <v>63.471681877455907</v>
      </c>
      <c r="Q987" s="374">
        <f t="shared" si="281"/>
        <v>-90.835706891514263</v>
      </c>
      <c r="R987" s="12">
        <f t="shared" si="282"/>
        <v>89.164293108485737</v>
      </c>
      <c r="S987" s="57">
        <f t="shared" si="283"/>
        <v>3.5752090361843465E-2</v>
      </c>
      <c r="T987" s="12">
        <f t="shared" si="266"/>
        <v>63.471681877455907</v>
      </c>
    </row>
    <row r="988" spans="1:20">
      <c r="A988" s="57">
        <f t="shared" si="267"/>
        <v>225.49062949616925</v>
      </c>
      <c r="B988" s="12">
        <f t="shared" si="284"/>
        <v>35.887948305218472</v>
      </c>
      <c r="C988" s="57" t="str">
        <f t="shared" si="268"/>
        <v>-21.7519543756469-1485.55791273102i</v>
      </c>
      <c r="D988" s="57" t="str">
        <f t="shared" si="269"/>
        <v>3.47812499153751-443.477580017931i</v>
      </c>
      <c r="E988" s="57" t="str">
        <f t="shared" si="270"/>
        <v>162.465402462016-0.151138014695036i</v>
      </c>
      <c r="F988" s="57" t="str">
        <f t="shared" si="271"/>
        <v>2.90990990854634-4161.76252972981i</v>
      </c>
      <c r="G988" s="57" t="str">
        <f t="shared" si="272"/>
        <v>0.999999999531403-0.0000216471004214884i</v>
      </c>
      <c r="H988" s="57" t="str">
        <f t="shared" si="273"/>
        <v>72.731729957156+1.47340549923481i</v>
      </c>
      <c r="I988" s="57" t="str">
        <f t="shared" si="274"/>
        <v>17.8955784776576-853.895180662873i</v>
      </c>
      <c r="K988" s="57" t="str">
        <f t="shared" si="275"/>
        <v>0.164922205860345-0.00355522400755011i</v>
      </c>
      <c r="L988" s="57" t="str">
        <f t="shared" si="276"/>
        <v>0.00025-29.4865298175316i</v>
      </c>
      <c r="M988" s="57" t="str">
        <f t="shared" si="277"/>
        <v>0.0045-10.3374687285705i</v>
      </c>
      <c r="N988" s="57">
        <f t="shared" si="278"/>
        <v>89.161119121904122</v>
      </c>
      <c r="O988" s="57">
        <f t="shared" si="279"/>
        <v>63.438722750334513</v>
      </c>
      <c r="P988" s="374">
        <f t="shared" si="280"/>
        <v>63.438722750334513</v>
      </c>
      <c r="Q988" s="374">
        <f t="shared" si="281"/>
        <v>-90.838880878095878</v>
      </c>
      <c r="R988" s="12">
        <f t="shared" si="282"/>
        <v>89.161119121904122</v>
      </c>
      <c r="S988" s="57">
        <f t="shared" si="283"/>
        <v>3.5887948305218471E-2</v>
      </c>
      <c r="T988" s="12">
        <f t="shared" si="266"/>
        <v>63.438722750334513</v>
      </c>
    </row>
    <row r="989" spans="1:20">
      <c r="A989" s="57">
        <f t="shared" si="267"/>
        <v>226.34749388825469</v>
      </c>
      <c r="B989" s="12">
        <f t="shared" si="284"/>
        <v>36.024322508778305</v>
      </c>
      <c r="C989" s="57" t="str">
        <f t="shared" si="268"/>
        <v>-21.7518654480291-1479.93032891i</v>
      </c>
      <c r="D989" s="57" t="str">
        <f t="shared" si="269"/>
        <v>3.47812499147306-441.798746089141i</v>
      </c>
      <c r="E989" s="57" t="str">
        <f t="shared" si="270"/>
        <v>162.465370998011-0.151711567361458i</v>
      </c>
      <c r="F989" s="57" t="str">
        <f t="shared" si="271"/>
        <v>2.90990990853595-4146.00770094585i</v>
      </c>
      <c r="G989" s="57" t="str">
        <f t="shared" si="272"/>
        <v>0.999999999527835-0.0000217293594030127i</v>
      </c>
      <c r="H989" s="57" t="str">
        <f t="shared" si="273"/>
        <v>72.7317638978664+1.47900470436221i</v>
      </c>
      <c r="I989" s="57" t="str">
        <f t="shared" si="274"/>
        <v>17.8955818487213-850.66296786451i</v>
      </c>
      <c r="K989" s="57" t="str">
        <f t="shared" si="275"/>
        <v>0.164921613787226-0.00356872085306412i</v>
      </c>
      <c r="L989" s="57" t="str">
        <f t="shared" si="276"/>
        <v>0.00025-29.3749051778558i</v>
      </c>
      <c r="M989" s="57" t="str">
        <f t="shared" si="277"/>
        <v>0.0045-10.2983350553601i</v>
      </c>
      <c r="N989" s="57">
        <f t="shared" si="278"/>
        <v>89.157933093614091</v>
      </c>
      <c r="O989" s="57">
        <f t="shared" si="279"/>
        <v>63.405763506780765</v>
      </c>
      <c r="P989" s="374">
        <f t="shared" si="280"/>
        <v>63.405763506780765</v>
      </c>
      <c r="Q989" s="374">
        <f t="shared" si="281"/>
        <v>-90.842066906385909</v>
      </c>
      <c r="R989" s="12">
        <f t="shared" si="282"/>
        <v>89.157933093614091</v>
      </c>
      <c r="S989" s="57">
        <f t="shared" si="283"/>
        <v>3.6024322508778302E-2</v>
      </c>
      <c r="T989" s="12">
        <f t="shared" si="266"/>
        <v>63.405763506780765</v>
      </c>
    </row>
    <row r="990" spans="1:20">
      <c r="A990" s="57">
        <f t="shared" si="267"/>
        <v>227.20761436503008</v>
      </c>
      <c r="B990" s="12">
        <f t="shared" si="284"/>
        <v>36.161214934311666</v>
      </c>
      <c r="C990" s="57" t="str">
        <f t="shared" si="268"/>
        <v>-21.7517758440057-1474.32403441494i</v>
      </c>
      <c r="D990" s="57" t="str">
        <f t="shared" si="269"/>
        <v>3.47812499140814-440.126267583639i</v>
      </c>
      <c r="E990" s="57" t="str">
        <f t="shared" si="270"/>
        <v>162.465339294698-0.152287290702491i</v>
      </c>
      <c r="F990" s="57" t="str">
        <f t="shared" si="271"/>
        <v>2.90990990852549-4130.3125138746i</v>
      </c>
      <c r="G990" s="57" t="str">
        <f t="shared" si="272"/>
        <v>0.99999999952424-0.0000218119309686656i</v>
      </c>
      <c r="H990" s="57" t="str">
        <f t="shared" si="273"/>
        <v>72.7317980970381+1.48462518949287i</v>
      </c>
      <c r="I990" s="57" t="str">
        <f t="shared" si="274"/>
        <v>17.895585245455-847.442992138752i</v>
      </c>
      <c r="K990" s="57" t="str">
        <f t="shared" si="275"/>
        <v>0.164921017210166-0.00358226883785802i</v>
      </c>
      <c r="L990" s="57" t="str">
        <f t="shared" si="276"/>
        <v>0.00025-29.2637031060528i</v>
      </c>
      <c r="M990" s="57" t="str">
        <f t="shared" si="277"/>
        <v>0.0045-10.259349527157i</v>
      </c>
      <c r="N990" s="57">
        <f t="shared" si="278"/>
        <v>89.154734978079475</v>
      </c>
      <c r="O990" s="57">
        <f t="shared" si="279"/>
        <v>63.372804145908987</v>
      </c>
      <c r="P990" s="374">
        <f t="shared" si="280"/>
        <v>63.372804145908987</v>
      </c>
      <c r="Q990" s="374">
        <f t="shared" si="281"/>
        <v>-90.845265021920525</v>
      </c>
      <c r="R990" s="12">
        <f t="shared" si="282"/>
        <v>89.154734978079475</v>
      </c>
      <c r="S990" s="57">
        <f t="shared" si="283"/>
        <v>3.6161214934311667E-2</v>
      </c>
      <c r="T990" s="12">
        <f t="shared" si="266"/>
        <v>63.372804145908987</v>
      </c>
    </row>
    <row r="991" spans="1:20">
      <c r="A991" s="57">
        <f t="shared" si="267"/>
        <v>228.07100329961719</v>
      </c>
      <c r="B991" s="12">
        <f t="shared" si="284"/>
        <v>36.298627551062047</v>
      </c>
      <c r="C991" s="57" t="str">
        <f t="shared" si="268"/>
        <v>-21.751685558438-1468.73894859779i</v>
      </c>
      <c r="D991" s="57" t="str">
        <f t="shared" si="269"/>
        <v>3.47812499134272-438.460120442256i</v>
      </c>
      <c r="E991" s="57" t="str">
        <f t="shared" si="270"/>
        <v>162.46530735026-0.152865192865804i</v>
      </c>
      <c r="F991" s="57" t="str">
        <f t="shared" si="271"/>
        <v>2.90990990851495-4114.6767427355i</v>
      </c>
      <c r="G991" s="57" t="str">
        <f t="shared" si="272"/>
        <v>0.999999999520617-0.0000218948163062673i</v>
      </c>
      <c r="H991" s="57" t="str">
        <f t="shared" si="273"/>
        <v>72.7318325566393+1.49026703552543i</v>
      </c>
      <c r="I991" s="57" t="str">
        <f t="shared" si="274"/>
        <v>17.8955886680544-844.235207165163i</v>
      </c>
      <c r="K991" s="57" t="str">
        <f t="shared" si="275"/>
        <v>0.164920416094937-0.00359586815456102i</v>
      </c>
      <c r="L991" s="57" t="str">
        <f t="shared" si="276"/>
        <v>0.00025-29.1529220024435i</v>
      </c>
      <c r="M991" s="57" t="str">
        <f t="shared" si="277"/>
        <v>0.0045-10.220511583141i</v>
      </c>
      <c r="N991" s="57">
        <f t="shared" si="278"/>
        <v>89.151524729593547</v>
      </c>
      <c r="O991" s="57">
        <f t="shared" si="279"/>
        <v>63.339844666827062</v>
      </c>
      <c r="P991" s="374">
        <f t="shared" si="280"/>
        <v>63.339844666827062</v>
      </c>
      <c r="Q991" s="374">
        <f t="shared" si="281"/>
        <v>-90.848475270406453</v>
      </c>
      <c r="R991" s="12">
        <f t="shared" si="282"/>
        <v>89.151524729593547</v>
      </c>
      <c r="S991" s="57">
        <f t="shared" si="283"/>
        <v>3.629862755106205E-2</v>
      </c>
      <c r="T991" s="12">
        <f t="shared" si="266"/>
        <v>63.339844666827062</v>
      </c>
    </row>
    <row r="992" spans="1:20">
      <c r="A992" s="57">
        <f t="shared" si="267"/>
        <v>228.93767311215575</v>
      </c>
      <c r="B992" s="12">
        <f t="shared" si="284"/>
        <v>36.436562335756086</v>
      </c>
      <c r="C992" s="57" t="str">
        <f t="shared" si="268"/>
        <v>-21.7515945861473-1463.17499111559i</v>
      </c>
      <c r="D992" s="57" t="str">
        <f t="shared" si="269"/>
        <v>3.4781249912768-436.800280696907i</v>
      </c>
      <c r="E992" s="57" t="str">
        <f t="shared" si="270"/>
        <v>162.465275162866-0.153445282028946i</v>
      </c>
      <c r="F992" s="57" t="str">
        <f t="shared" si="271"/>
        <v>2.90990990850433-4099.10016260273i</v>
      </c>
      <c r="G992" s="57" t="str">
        <f t="shared" si="272"/>
        <v>0.999999999516967-0.0000219780166081509i</v>
      </c>
      <c r="H992" s="57" t="str">
        <f t="shared" si="273"/>
        <v>72.7318672786526+1.49593032366624i</v>
      </c>
      <c r="I992" s="57" t="str">
        <f t="shared" si="274"/>
        <v>17.8955921167156-841.039566798672i</v>
      </c>
      <c r="K992" s="57" t="str">
        <f t="shared" si="275"/>
        <v>0.164919810407053-0.00360951899651468i</v>
      </c>
      <c r="L992" s="57" t="str">
        <f t="shared" si="276"/>
        <v>0.00025-29.0425602734045i</v>
      </c>
      <c r="M992" s="57" t="str">
        <f t="shared" si="277"/>
        <v>0.0045-10.1818206646155i</v>
      </c>
      <c r="N992" s="57">
        <f t="shared" si="278"/>
        <v>89.148302302278537</v>
      </c>
      <c r="O992" s="57">
        <f t="shared" si="279"/>
        <v>63.306885068636056</v>
      </c>
      <c r="P992" s="374">
        <f t="shared" si="280"/>
        <v>63.306885068636056</v>
      </c>
      <c r="Q992" s="374">
        <f t="shared" si="281"/>
        <v>-90.851697697721463</v>
      </c>
      <c r="R992" s="12">
        <f t="shared" si="282"/>
        <v>89.148302302278537</v>
      </c>
      <c r="S992" s="57">
        <f t="shared" si="283"/>
        <v>3.6436562335756088E-2</v>
      </c>
      <c r="T992" s="12">
        <f t="shared" si="266"/>
        <v>63.306885068636056</v>
      </c>
    </row>
    <row r="993" spans="1:20">
      <c r="A993" s="57">
        <f t="shared" si="267"/>
        <v>229.80763626998191</v>
      </c>
      <c r="B993" s="12">
        <f t="shared" si="284"/>
        <v>36.575021272631957</v>
      </c>
      <c r="C993" s="57" t="str">
        <f t="shared" si="268"/>
        <v>-21.7515029219162-1457.63208192927i</v>
      </c>
      <c r="D993" s="57" t="str">
        <f t="shared" si="269"/>
        <v>3.47812499121038-435.146724470241i</v>
      </c>
      <c r="E993" s="57" t="str">
        <f t="shared" si="270"/>
        <v>162.465242730668-0.154027566399303i</v>
      </c>
      <c r="F993" s="57" t="str">
        <f t="shared" si="271"/>
        <v>2.90990990849362-4083.58254940198i</v>
      </c>
      <c r="G993" s="57" t="str">
        <f t="shared" si="272"/>
        <v>0.999999999513289-0.0000220615330711807i</v>
      </c>
      <c r="H993" s="57" t="str">
        <f t="shared" si="273"/>
        <v>72.7319022650776+1.50161513543079i</v>
      </c>
      <c r="I993" s="57" t="str">
        <f t="shared" si="274"/>
        <v>17.895595591638-837.856025068941i</v>
      </c>
      <c r="K993" s="57" t="str">
        <f t="shared" si="275"/>
        <v>0.164919200111762-0.00362322155777578i</v>
      </c>
      <c r="L993" s="57" t="str">
        <f t="shared" si="276"/>
        <v>0.00025-28.9326163313454i</v>
      </c>
      <c r="M993" s="57" t="str">
        <f t="shared" si="277"/>
        <v>0.0045-10.1432762149985i</v>
      </c>
      <c r="N993" s="57">
        <f t="shared" si="278"/>
        <v>89.145067650084883</v>
      </c>
      <c r="O993" s="57">
        <f t="shared" si="279"/>
        <v>63.273925350429906</v>
      </c>
      <c r="P993" s="374">
        <f t="shared" si="280"/>
        <v>63.273925350429906</v>
      </c>
      <c r="Q993" s="374">
        <f t="shared" si="281"/>
        <v>-90.854932349915117</v>
      </c>
      <c r="R993" s="12">
        <f t="shared" si="282"/>
        <v>89.145067650084883</v>
      </c>
      <c r="S993" s="57">
        <f t="shared" si="283"/>
        <v>3.6575021272631958E-2</v>
      </c>
      <c r="T993" s="12">
        <f t="shared" si="266"/>
        <v>63.273925350429906</v>
      </c>
    </row>
    <row r="994" spans="1:20">
      <c r="A994" s="57">
        <f t="shared" si="267"/>
        <v>230.68090528780786</v>
      </c>
      <c r="B994" s="12">
        <f t="shared" si="284"/>
        <v>36.714006353467958</v>
      </c>
      <c r="C994" s="57" t="str">
        <f t="shared" si="268"/>
        <v>-21.7514105604874-1452.11014130263i</v>
      </c>
      <c r="D994" s="57" t="str">
        <f t="shared" si="269"/>
        <v>3.47812499114345-433.499427975295i</v>
      </c>
      <c r="E994" s="57" t="str">
        <f t="shared" si="270"/>
        <v>162.465210051808-0.15461205421428i</v>
      </c>
      <c r="F994" s="57" t="str">
        <f t="shared" si="271"/>
        <v>2.90990990848284-4068.12367990715i</v>
      </c>
      <c r="G994" s="57" t="str">
        <f t="shared" si="272"/>
        <v>0.999999999509583-0.0000221453668967691i</v>
      </c>
      <c r="H994" s="57" t="str">
        <f t="shared" si="273"/>
        <v>72.7319375179269+1.5073215526446i</v>
      </c>
      <c r="I994" s="57" t="str">
        <f t="shared" si="274"/>
        <v>17.8955990930209-834.684536179638i</v>
      </c>
      <c r="K994" s="57" t="str">
        <f t="shared" si="275"/>
        <v>0.164918585174053-0.00363697603311857i</v>
      </c>
      <c r="L994" s="57" t="str">
        <f t="shared" si="276"/>
        <v>0.00025-28.8230885946856i</v>
      </c>
      <c r="M994" s="57" t="str">
        <f t="shared" si="277"/>
        <v>0.0045-10.1048776798152i</v>
      </c>
      <c r="N994" s="57">
        <f t="shared" si="278"/>
        <v>89.141820726790698</v>
      </c>
      <c r="O994" s="57">
        <f t="shared" si="279"/>
        <v>63.240965511296139</v>
      </c>
      <c r="P994" s="374">
        <f t="shared" si="280"/>
        <v>63.240965511296139</v>
      </c>
      <c r="Q994" s="374">
        <f t="shared" si="281"/>
        <v>-90.858179273209302</v>
      </c>
      <c r="R994" s="12">
        <f t="shared" si="282"/>
        <v>89.141820726790698</v>
      </c>
      <c r="S994" s="57">
        <f t="shared" si="283"/>
        <v>3.6714006353467957E-2</v>
      </c>
      <c r="T994" s="12">
        <f t="shared" si="266"/>
        <v>63.240965511296139</v>
      </c>
    </row>
    <row r="995" spans="1:20">
      <c r="A995" s="57">
        <f t="shared" si="267"/>
        <v>231.55749272790155</v>
      </c>
      <c r="B995" s="12">
        <f t="shared" si="284"/>
        <v>36.853519577611138</v>
      </c>
      <c r="C995" s="57" t="str">
        <f t="shared" si="268"/>
        <v>-21.7513174965641-1446.60908980105i</v>
      </c>
      <c r="D995" s="57" t="str">
        <f t="shared" si="269"/>
        <v>3.47812499107601-431.858367515156i</v>
      </c>
      <c r="E995" s="57" t="str">
        <f t="shared" si="270"/>
        <v>162.465177124411-0.155198753741432i</v>
      </c>
      <c r="F995" s="57" t="str">
        <f t="shared" si="271"/>
        <v>2.90990990847197-4052.72333173723i</v>
      </c>
      <c r="G995" s="57" t="str">
        <f t="shared" si="272"/>
        <v>0.999999999505848-0.0000222295192908937i</v>
      </c>
      <c r="H995" s="57" t="str">
        <f t="shared" si="273"/>
        <v>72.7319730392304+1.51304965744463i</v>
      </c>
      <c r="I995" s="57" t="str">
        <f t="shared" si="274"/>
        <v>17.8956026210663-831.525054507847i</v>
      </c>
      <c r="K995" s="57" t="str">
        <f t="shared" si="275"/>
        <v>0.164917965558646-0.0036507826180374i</v>
      </c>
      <c r="L995" s="57" t="str">
        <f t="shared" si="276"/>
        <v>0.00025-28.7139754878318i</v>
      </c>
      <c r="M995" s="57" t="str">
        <f t="shared" si="277"/>
        <v>0.0045-10.0666245066898i</v>
      </c>
      <c r="N995" s="57">
        <f t="shared" si="278"/>
        <v>89.13856148600108</v>
      </c>
      <c r="O995" s="57">
        <f t="shared" si="279"/>
        <v>63.208005550314958</v>
      </c>
      <c r="P995" s="374">
        <f t="shared" si="280"/>
        <v>63.208005550314958</v>
      </c>
      <c r="Q995" s="374">
        <f t="shared" si="281"/>
        <v>-90.86143851399892</v>
      </c>
      <c r="R995" s="12">
        <f t="shared" si="282"/>
        <v>89.13856148600108</v>
      </c>
      <c r="S995" s="57">
        <f t="shared" si="283"/>
        <v>3.6853519577611141E-2</v>
      </c>
      <c r="T995" s="12">
        <f t="shared" si="266"/>
        <v>63.208005550314958</v>
      </c>
    </row>
    <row r="996" spans="1:20">
      <c r="A996" s="57">
        <f t="shared" si="267"/>
        <v>232.43741120026755</v>
      </c>
      <c r="B996" s="12">
        <f t="shared" si="284"/>
        <v>36.993562952006059</v>
      </c>
      <c r="C996" s="57" t="str">
        <f t="shared" si="268"/>
        <v>-21.7512237248094-1441.12884829046i</v>
      </c>
      <c r="D996" s="57" t="str">
        <f t="shared" si="269"/>
        <v>3.47812499100805-430.22351948262i</v>
      </c>
      <c r="E996" s="57" t="str">
        <f t="shared" si="270"/>
        <v>162.465143946591-0.155787673278482i</v>
      </c>
      <c r="F996" s="57" t="str">
        <f t="shared" si="271"/>
        <v>2.90990990846102-4037.38128335304i</v>
      </c>
      <c r="G996" s="57" t="str">
        <f t="shared" si="272"/>
        <v>0.999999999502086-0.0000223139914641152i</v>
      </c>
      <c r="H996" s="57" t="str">
        <f t="shared" si="273"/>
        <v>72.732008831032+1.51879953228032i</v>
      </c>
      <c r="I996" s="57" t="str">
        <f t="shared" si="274"/>
        <v>17.895606175977-828.377534603359i</v>
      </c>
      <c r="K996" s="57" t="str">
        <f t="shared" si="275"/>
        <v>0.164917341229996-0.00366464150874913i</v>
      </c>
      <c r="L996" s="57" t="str">
        <f t="shared" si="276"/>
        <v>0.00025-28.6052754411555i</v>
      </c>
      <c r="M996" s="57" t="str">
        <f t="shared" si="277"/>
        <v>0.0045-10.0285161453375i</v>
      </c>
      <c r="N996" s="57">
        <f t="shared" si="278"/>
        <v>89.135289881147557</v>
      </c>
      <c r="O996" s="57">
        <f t="shared" si="279"/>
        <v>63.175045466559865</v>
      </c>
      <c r="P996" s="374">
        <f t="shared" si="280"/>
        <v>63.175045466559865</v>
      </c>
      <c r="Q996" s="374">
        <f t="shared" si="281"/>
        <v>-90.864710118852443</v>
      </c>
      <c r="R996" s="12">
        <f t="shared" si="282"/>
        <v>89.135289881147557</v>
      </c>
      <c r="S996" s="57">
        <f t="shared" si="283"/>
        <v>3.6993562952006058E-2</v>
      </c>
      <c r="T996" s="12">
        <f t="shared" si="266"/>
        <v>63.175045466559865</v>
      </c>
    </row>
    <row r="997" spans="1:20">
      <c r="A997" s="57">
        <f t="shared" si="267"/>
        <v>233.32067336282856</v>
      </c>
      <c r="B997" s="12">
        <f t="shared" si="284"/>
        <v>37.13413849122368</v>
      </c>
      <c r="C997" s="57" t="str">
        <f t="shared" si="268"/>
        <v>-21.7511292398454-1435.66933793611i</v>
      </c>
      <c r="D997" s="57" t="str">
        <f t="shared" si="269"/>
        <v>3.47812499093959-428.594860359849i</v>
      </c>
      <c r="E997" s="57" t="str">
        <f t="shared" si="270"/>
        <v>162.465110516443-0.156378821153503i</v>
      </c>
      <c r="F997" s="57" t="str">
        <f t="shared" si="271"/>
        <v>2.90990990844998-4022.09731405405i</v>
      </c>
      <c r="G997" s="57" t="str">
        <f t="shared" si="272"/>
        <v>0.999999999498294-0.0000223987846315939i</v>
      </c>
      <c r="H997" s="57" t="str">
        <f t="shared" si="273"/>
        <v>72.7320448953918+1.52457125991484i</v>
      </c>
      <c r="I997" s="57" t="str">
        <f t="shared" si="274"/>
        <v>17.8956097579575-825.241931188044i</v>
      </c>
      <c r="K997" s="57" t="str">
        <f t="shared" si="275"/>
        <v>0.164916712152287-0.0036785529021957i</v>
      </c>
      <c r="L997" s="57" t="str">
        <f t="shared" si="276"/>
        <v>0.00025-28.4969868909698i</v>
      </c>
      <c r="M997" s="57" t="str">
        <f t="shared" si="277"/>
        <v>0.0045-9.99055204755681i</v>
      </c>
      <c r="N997" s="57">
        <f t="shared" si="278"/>
        <v>89.132005865487386</v>
      </c>
      <c r="O997" s="57">
        <f t="shared" si="279"/>
        <v>63.142085259097087</v>
      </c>
      <c r="P997" s="374">
        <f t="shared" si="280"/>
        <v>63.142085259097087</v>
      </c>
      <c r="Q997" s="374">
        <f t="shared" si="281"/>
        <v>-90.867994134512614</v>
      </c>
      <c r="R997" s="12">
        <f t="shared" si="282"/>
        <v>89.132005865487386</v>
      </c>
      <c r="S997" s="57">
        <f t="shared" si="283"/>
        <v>3.7134138491223684E-2</v>
      </c>
      <c r="T997" s="12">
        <f t="shared" si="266"/>
        <v>63.142085259097087</v>
      </c>
    </row>
    <row r="998" spans="1:20">
      <c r="A998" s="57">
        <f t="shared" si="267"/>
        <v>234.20729192160729</v>
      </c>
      <c r="B998" s="12">
        <f t="shared" si="284"/>
        <v>37.275248217490329</v>
      </c>
      <c r="C998" s="57" t="str">
        <f t="shared" si="268"/>
        <v>-21.7510340362543-1430.23048020151i</v>
      </c>
      <c r="D998" s="57" t="str">
        <f t="shared" si="269"/>
        <v>3.47812499087061-426.972366718034i</v>
      </c>
      <c r="E998" s="57" t="str">
        <f t="shared" si="270"/>
        <v>162.465076832053-0.156972205724947i</v>
      </c>
      <c r="F998" s="57" t="str">
        <f t="shared" si="271"/>
        <v>2.90990990843888-4006.87120397525i</v>
      </c>
      <c r="G998" s="57" t="str">
        <f t="shared" si="272"/>
        <v>0.999999999494474-0.0000224839000131081i</v>
      </c>
      <c r="H998" s="57" t="str">
        <f t="shared" si="273"/>
        <v>72.7320812343859+1.53036492342634i</v>
      </c>
      <c r="I998" s="57" t="str">
        <f t="shared" si="274"/>
        <v>17.8956133672143-822.118199155205i</v>
      </c>
      <c r="K998" s="57" t="str">
        <f t="shared" si="275"/>
        <v>0.164916078289431-0.0036925169960467i</v>
      </c>
      <c r="L998" s="57" t="str">
        <f t="shared" si="276"/>
        <v>0.00025-28.3891082795077i</v>
      </c>
      <c r="M998" s="57" t="str">
        <f t="shared" si="277"/>
        <v>0.0045-9.95273166722128i</v>
      </c>
      <c r="N998" s="57">
        <f t="shared" si="278"/>
        <v>89.12870939210292</v>
      </c>
      <c r="O998" s="57">
        <f t="shared" si="279"/>
        <v>63.109124926985942</v>
      </c>
      <c r="P998" s="374">
        <f t="shared" si="280"/>
        <v>63.109124926985942</v>
      </c>
      <c r="Q998" s="374">
        <f t="shared" si="281"/>
        <v>-90.87129060789708</v>
      </c>
      <c r="R998" s="12">
        <f t="shared" si="282"/>
        <v>89.12870939210292</v>
      </c>
      <c r="S998" s="57">
        <f t="shared" si="283"/>
        <v>3.7275248217490328E-2</v>
      </c>
      <c r="T998" s="12">
        <f t="shared" si="266"/>
        <v>63.109124926985942</v>
      </c>
    </row>
    <row r="999" spans="1:20">
      <c r="A999" s="57">
        <f t="shared" si="267"/>
        <v>235.09727963090941</v>
      </c>
      <c r="B999" s="12">
        <f t="shared" si="284"/>
        <v>37.416894160716794</v>
      </c>
      <c r="C999" s="57" t="str">
        <f t="shared" si="268"/>
        <v>-21.7509381085757-1424.81219684725i</v>
      </c>
      <c r="D999" s="57" t="str">
        <f t="shared" si="269"/>
        <v>3.47812499080109-425.356015217059i</v>
      </c>
      <c r="E999" s="57" t="str">
        <f t="shared" si="270"/>
        <v>162.465042891488-0.157567835381782i</v>
      </c>
      <c r="F999" s="57" t="str">
        <f t="shared" si="271"/>
        <v>2.90990990842768-3991.70273408392i</v>
      </c>
      <c r="G999" s="57" t="str">
        <f t="shared" si="272"/>
        <v>0.999999999490625-0.000022569338833071i</v>
      </c>
      <c r="H999" s="57" t="str">
        <f t="shared" si="273"/>
        <v>72.7321178501055+1.536180606209i</v>
      </c>
      <c r="I999" s="57" t="str">
        <f t="shared" si="274"/>
        <v>17.8956170039545-819.006293568903i</v>
      </c>
      <c r="K999" s="57" t="str">
        <f t="shared" si="275"/>
        <v>0.164915439605068-0.0037065339887017i</v>
      </c>
      <c r="L999" s="57" t="str">
        <f t="shared" si="276"/>
        <v>0.00025-28.281638054899i</v>
      </c>
      <c r="M999" s="57" t="str">
        <f t="shared" si="277"/>
        <v>0.0045-9.91505446027231i</v>
      </c>
      <c r="N999" s="57">
        <f t="shared" si="278"/>
        <v>89.125400413901119</v>
      </c>
      <c r="O999" s="57">
        <f t="shared" si="279"/>
        <v>63.07616446927846</v>
      </c>
      <c r="P999" s="374">
        <f t="shared" si="280"/>
        <v>63.07616446927846</v>
      </c>
      <c r="Q999" s="374">
        <f t="shared" si="281"/>
        <v>-90.874599586098881</v>
      </c>
      <c r="R999" s="12">
        <f t="shared" si="282"/>
        <v>89.125400413901119</v>
      </c>
      <c r="S999" s="57">
        <f t="shared" si="283"/>
        <v>3.7416894160716793E-2</v>
      </c>
      <c r="T999" s="12">
        <f t="shared" si="266"/>
        <v>63.07616446927846</v>
      </c>
    </row>
    <row r="1000" spans="1:20">
      <c r="A1000" s="57">
        <f t="shared" si="267"/>
        <v>235.99064929350689</v>
      </c>
      <c r="B1000" s="12">
        <f t="shared" si="284"/>
        <v>37.559078358527522</v>
      </c>
      <c r="C1000" s="57" t="str">
        <f t="shared" si="268"/>
        <v>-21.7508414513096-1419.41440992989i</v>
      </c>
      <c r="D1000" s="57" t="str">
        <f t="shared" si="269"/>
        <v>3.47812499073104-423.745782605164i</v>
      </c>
      <c r="E1000" s="57" t="str">
        <f t="shared" si="270"/>
        <v>162.465008692802-0.158165718543614i</v>
      </c>
      <c r="F1000" s="57" t="str">
        <f t="shared" si="271"/>
        <v>2.90990990841639-3976.59168617652i</v>
      </c>
      <c r="G1000" s="57" t="str">
        <f t="shared" si="272"/>
        <v>0.999999999486746-0.0000226551023205489i</v>
      </c>
      <c r="H1000" s="57" t="str">
        <f t="shared" si="273"/>
        <v>72.7321547446587+1.54201839197444i</v>
      </c>
      <c r="I1000" s="57" t="str">
        <f t="shared" si="274"/>
        <v>17.895620668388-815.906169663341i</v>
      </c>
      <c r="K1000" s="57" t="str">
        <f t="shared" si="275"/>
        <v>0.16491479606256-0.0037206040792931i</v>
      </c>
      <c r="L1000" s="57" t="str">
        <f t="shared" si="276"/>
        <v>0.00025-28.1745746711487i</v>
      </c>
      <c r="M1000" s="57" t="str">
        <f t="shared" si="277"/>
        <v>0.0045-9.87751988471044i</v>
      </c>
      <c r="N1000" s="57">
        <f t="shared" si="278"/>
        <v>89.122078883612687</v>
      </c>
      <c r="O1000" s="57">
        <f t="shared" si="279"/>
        <v>63.043203885019487</v>
      </c>
      <c r="P1000" s="374">
        <f t="shared" si="280"/>
        <v>63.043203885019487</v>
      </c>
      <c r="Q1000" s="374">
        <f t="shared" si="281"/>
        <v>-90.877921116387313</v>
      </c>
      <c r="R1000" s="12">
        <f t="shared" si="282"/>
        <v>89.122078883612687</v>
      </c>
      <c r="S1000" s="57">
        <f t="shared" si="283"/>
        <v>3.7559078358527523E-2</v>
      </c>
      <c r="T1000" s="12">
        <f t="shared" si="266"/>
        <v>63.043203885019487</v>
      </c>
    </row>
    <row r="1001" spans="1:20">
      <c r="A1001" s="57">
        <f t="shared" si="267"/>
        <v>236.88741376082226</v>
      </c>
      <c r="B1001" s="12">
        <f t="shared" si="284"/>
        <v>37.70180285628993</v>
      </c>
      <c r="C1001" s="57" t="str">
        <f t="shared" si="268"/>
        <v>-21.7507440589138-1414.03704180089i</v>
      </c>
      <c r="D1001" s="57" t="str">
        <f t="shared" si="269"/>
        <v>3.47812499066047-422.141645718615i</v>
      </c>
      <c r="E1001" s="57" t="str">
        <f t="shared" si="270"/>
        <v>162.464974234037-0.158765863660801i</v>
      </c>
      <c r="F1001" s="57" t="str">
        <f t="shared" si="271"/>
        <v>2.90990990840502-3961.53784287557i</v>
      </c>
      <c r="G1001" s="57" t="str">
        <f t="shared" si="272"/>
        <v>0.999999999482838-0.000022741191709278i</v>
      </c>
      <c r="H1001" s="57" t="str">
        <f t="shared" si="273"/>
        <v>72.7321919201683+1.54787836475273i</v>
      </c>
      <c r="I1001" s="57" t="str">
        <f t="shared" si="274"/>
        <v>17.8956243607253-812.817782842193i</v>
      </c>
      <c r="K1001" s="57" t="str">
        <f t="shared" si="275"/>
        <v>0.164914147624994-0.00373472746768837i</v>
      </c>
      <c r="L1001" s="57" t="str">
        <f t="shared" si="276"/>
        <v>0.00025-28.0679165881138i</v>
      </c>
      <c r="M1001" s="57" t="str">
        <f t="shared" si="277"/>
        <v>0.0045-9.84012740058813i</v>
      </c>
      <c r="N1001" s="57">
        <f t="shared" si="278"/>
        <v>89.118744753791589</v>
      </c>
      <c r="O1001" s="57">
        <f t="shared" si="279"/>
        <v>63.010243173246877</v>
      </c>
      <c r="P1001" s="374">
        <f t="shared" si="280"/>
        <v>63.010243173246877</v>
      </c>
      <c r="Q1001" s="374">
        <f t="shared" si="281"/>
        <v>-90.881255246208411</v>
      </c>
      <c r="R1001" s="12">
        <f t="shared" si="282"/>
        <v>89.118744753791589</v>
      </c>
      <c r="S1001" s="57">
        <f t="shared" si="283"/>
        <v>3.7701802856289927E-2</v>
      </c>
      <c r="T1001" s="12">
        <f t="shared" si="266"/>
        <v>63.010243173246877</v>
      </c>
    </row>
    <row r="1002" spans="1:20">
      <c r="A1002" s="57">
        <f t="shared" si="267"/>
        <v>237.78758593311341</v>
      </c>
      <c r="B1002" s="12">
        <f t="shared" si="284"/>
        <v>37.845069707143836</v>
      </c>
      <c r="C1002" s="57" t="str">
        <f t="shared" si="268"/>
        <v>-21.7506459258032-1408.68001510538i</v>
      </c>
      <c r="D1002" s="57" t="str">
        <f t="shared" si="269"/>
        <v>3.47812499058936-420.543581481362i</v>
      </c>
      <c r="E1002" s="57" t="str">
        <f t="shared" si="270"/>
        <v>162.464939513214-0.15936827921442i</v>
      </c>
      <c r="F1002" s="57" t="str">
        <f t="shared" si="271"/>
        <v>2.90990990839356-3946.54098762648i</v>
      </c>
      <c r="G1002" s="57" t="str">
        <f t="shared" si="272"/>
        <v>0.9999999994789-0.0000228276082376834i</v>
      </c>
      <c r="H1002" s="57" t="str">
        <f t="shared" si="273"/>
        <v>72.7322293787739+1.55376060889374i</v>
      </c>
      <c r="I1002" s="57" t="str">
        <f t="shared" si="274"/>
        <v>17.895628081179-809.741088677978i</v>
      </c>
      <c r="K1002" s="57" t="str">
        <f t="shared" si="275"/>
        <v>0.164913494255176-0.00374890435449279i</v>
      </c>
      <c r="L1002" s="57" t="str">
        <f t="shared" si="276"/>
        <v>0.00025-27.9616622714822i</v>
      </c>
      <c r="M1002" s="57" t="str">
        <f t="shared" si="277"/>
        <v>0.0045-9.80287647000211i</v>
      </c>
      <c r="N1002" s="57">
        <f t="shared" si="278"/>
        <v>89.115397976814407</v>
      </c>
      <c r="O1002" s="57">
        <f t="shared" si="279"/>
        <v>62.977282332990782</v>
      </c>
      <c r="P1002" s="374">
        <f t="shared" si="280"/>
        <v>62.977282332990782</v>
      </c>
      <c r="Q1002" s="374">
        <f t="shared" si="281"/>
        <v>-90.884602023185593</v>
      </c>
      <c r="R1002" s="12">
        <f t="shared" si="282"/>
        <v>89.115397976814407</v>
      </c>
      <c r="S1002" s="57">
        <f t="shared" si="283"/>
        <v>3.7845069707143839E-2</v>
      </c>
      <c r="T1002" s="12">
        <f t="shared" si="266"/>
        <v>62.977282332990782</v>
      </c>
    </row>
    <row r="1003" spans="1:20">
      <c r="A1003" s="57">
        <f t="shared" si="267"/>
        <v>238.69117875965924</v>
      </c>
      <c r="B1003" s="12">
        <f t="shared" si="284"/>
        <v>37.988880972030984</v>
      </c>
      <c r="C1003" s="57" t="str">
        <f t="shared" si="268"/>
        <v>-21.7505470463517-1403.34325278116i</v>
      </c>
      <c r="D1003" s="57" t="str">
        <f t="shared" si="269"/>
        <v>3.47812499051769-418.951566904715i</v>
      </c>
      <c r="E1003" s="57" t="str">
        <f t="shared" si="270"/>
        <v>162.464904528346-0.159972973716604i</v>
      </c>
      <c r="F1003" s="57" t="str">
        <f t="shared" si="271"/>
        <v>2.90990990838201-3931.60090469443i</v>
      </c>
      <c r="G1003" s="57" t="str">
        <f t="shared" si="272"/>
        <v>0.999999999474932-0.0000229143531488957i</v>
      </c>
      <c r="H1003" s="57" t="str">
        <f t="shared" si="273"/>
        <v>72.7322671226322+1.55966520906833i</v>
      </c>
      <c r="I1003" s="57" t="str">
        <f t="shared" si="274"/>
        <v>17.8956318299632-806.676042911425i</v>
      </c>
      <c r="K1003" s="57" t="str">
        <f t="shared" si="275"/>
        <v>0.164912835915628-0.00376313494105187i</v>
      </c>
      <c r="L1003" s="57" t="str">
        <f t="shared" si="276"/>
        <v>0.00025-27.8558101927498i</v>
      </c>
      <c r="M1003" s="57" t="str">
        <f t="shared" si="277"/>
        <v>0.0045-9.76576655708521i</v>
      </c>
      <c r="N1003" s="57">
        <f t="shared" si="278"/>
        <v>89.112038504879607</v>
      </c>
      <c r="O1003" s="57">
        <f t="shared" si="279"/>
        <v>62.944321363274284</v>
      </c>
      <c r="P1003" s="374">
        <f t="shared" si="280"/>
        <v>62.944321363274284</v>
      </c>
      <c r="Q1003" s="374">
        <f t="shared" si="281"/>
        <v>-90.887961495120393</v>
      </c>
      <c r="R1003" s="12">
        <f t="shared" si="282"/>
        <v>89.112038504879607</v>
      </c>
      <c r="S1003" s="57">
        <f t="shared" si="283"/>
        <v>3.7988880972030986E-2</v>
      </c>
      <c r="T1003" s="12">
        <f t="shared" si="266"/>
        <v>62.944321363274284</v>
      </c>
    </row>
    <row r="1004" spans="1:20">
      <c r="A1004" s="57">
        <f t="shared" si="267"/>
        <v>239.59820523894595</v>
      </c>
      <c r="B1004" s="12">
        <f t="shared" si="284"/>
        <v>38.133238719724702</v>
      </c>
      <c r="C1004" s="57" t="str">
        <f t="shared" si="268"/>
        <v>-21.7504474148891-1398.02667805751i</v>
      </c>
      <c r="D1004" s="57" t="str">
        <f t="shared" si="269"/>
        <v>3.47812499044549-417.36557908701i</v>
      </c>
      <c r="E1004" s="57" t="str">
        <f t="shared" si="270"/>
        <v>162.464869277425-0.160579955710353i</v>
      </c>
      <c r="F1004" s="57" t="str">
        <f t="shared" si="271"/>
        <v>2.90990990837037-3916.71737916134i</v>
      </c>
      <c r="G1004" s="57" t="str">
        <f t="shared" si="272"/>
        <v>0.999999999470934-0.0000230014276907695i</v>
      </c>
      <c r="H1004" s="57" t="str">
        <f t="shared" si="273"/>
        <v>72.7323051539155+1.56559225026956i</v>
      </c>
      <c r="I1004" s="57" t="str">
        <f t="shared" si="274"/>
        <v>17.8956356072939-803.622601450828i</v>
      </c>
      <c r="K1004" s="57" t="str">
        <f t="shared" si="275"/>
        <v>0.16491217256859-0.00377741942945406i</v>
      </c>
      <c r="L1004" s="57" t="str">
        <f t="shared" si="276"/>
        <v>0.00025-27.7503588291988i</v>
      </c>
      <c r="M1004" s="57" t="str">
        <f t="shared" si="277"/>
        <v>0.0045-9.72879712799881i</v>
      </c>
      <c r="N1004" s="57">
        <f t="shared" si="278"/>
        <v>89.108666290007008</v>
      </c>
      <c r="O1004" s="57">
        <f t="shared" si="279"/>
        <v>62.911360263112819</v>
      </c>
      <c r="P1004" s="374">
        <f t="shared" si="280"/>
        <v>62.911360263112819</v>
      </c>
      <c r="Q1004" s="374">
        <f t="shared" si="281"/>
        <v>-90.891333709992992</v>
      </c>
      <c r="R1004" s="12">
        <f t="shared" si="282"/>
        <v>89.108666290007008</v>
      </c>
      <c r="S1004" s="57">
        <f t="shared" si="283"/>
        <v>3.8133238719724703E-2</v>
      </c>
      <c r="T1004" s="12">
        <f t="shared" ref="T1004:T1067" si="285">P1004</f>
        <v>62.911360263112819</v>
      </c>
    </row>
    <row r="1005" spans="1:20">
      <c r="A1005" s="57">
        <f t="shared" ref="A1005:A1068" si="286">2*PI()*B1005</f>
        <v>240.50867841885392</v>
      </c>
      <c r="B1005" s="12">
        <f t="shared" si="284"/>
        <v>38.278145026859654</v>
      </c>
      <c r="C1005" s="57" t="str">
        <f t="shared" ref="C1005:C1068" si="287">IMPRODUCT(D1005,E1005,$C$40,,K1005,$C$41)</f>
        <v>-21.7503470257037-1392.73021445416i</v>
      </c>
      <c r="D1005" s="57" t="str">
        <f t="shared" ref="D1005:D1068" si="288">IMDIV(IMPRODUCT($C$37,$C$38,COMPLEX(1,A1005/$C$38)),IMSUM(-1*A1005*A1005/$C$39,COMPLEX(0,1*A1005)))</f>
        <v>3.47812499037274-415.785595213281i</v>
      </c>
      <c r="E1005" s="57" t="str">
        <f t="shared" ref="E1005:E1068" si="289">IMDIV(IMPRODUCT(IMSUM(F1005,G1005),$C$29,H1005),IMSUM(1,I1005))</f>
        <v>162.464833758432-0.161189233769967i</v>
      </c>
      <c r="F1005" s="57" t="str">
        <f t="shared" ref="F1005:F1068" si="290">IMDIV(IMPRODUCT($C$14,$C$15,COMPLEX(1,A1005/$C$15)),IMSUM(-1*A1005*A1005/$C$16,COMPLEX(0,A1005)))</f>
        <v>2.90990990835865-3901.89019692268i</v>
      </c>
      <c r="G1005" s="57" t="str">
        <f t="shared" ref="G1005:G1068" si="291">IMDIV(1,COMPLEX(1,A1005*$C$9*$C$10))</f>
        <v>0.999999999466906-0.0000230888331159015i</v>
      </c>
      <c r="H1005" s="57" t="str">
        <f t="shared" ref="H1005:H1068" si="292">IMDIV($C$3,IMSUM(K1005,COMPLEX(0,$C$28*A1005)))</f>
        <v>72.7323434748124+1.57154181781387i</v>
      </c>
      <c r="I1005" s="57" t="str">
        <f t="shared" ref="I1005:I1068" si="293">IMPRODUCT(F1005,$C$29,H1005,$C$31)</f>
        <v>17.8956394133881-800.580720371403i</v>
      </c>
      <c r="K1005" s="57" t="str">
        <f t="shared" ref="K1005:K1068" si="294">IF($C$26&lt;=0,IMDIV(1,IMSUM(IMDIV(1,L1005),1/$C$18)),IMDIV(1,IMSUM(IMDIV(1,L1005),1/$C$18,IMDIV(1,M1005))))</f>
        <v>0.164911504176016-0.00379175802253317i</v>
      </c>
      <c r="L1005" s="57" t="str">
        <f t="shared" ref="L1005:L1068" si="295">IMSUM($C$21/$C$22,IMDIV(1,COMPLEX(0,$C$20*$C$22*A1005)))</f>
        <v>0.00025-27.6453066638761i</v>
      </c>
      <c r="M1005" s="57" t="str">
        <f t="shared" ref="M1005:M1068" si="296">IMSUM($C$25/$C$26,IMDIV(1,COMPLEX(0,$C$24*$C$26*A1005)))</f>
        <v>0.0045-9.69196765092534i</v>
      </c>
      <c r="N1005" s="57">
        <f t="shared" ref="N1005:N1068" si="297">ABS(R1005)</f>
        <v>89.105281284037062</v>
      </c>
      <c r="O1005" s="57">
        <f t="shared" ref="O1005:O1068" si="298">ABS(P1005)</f>
        <v>62.878399031514618</v>
      </c>
      <c r="P1005" s="374">
        <f t="shared" ref="P1005:P1068" si="299">20*LOG10(IMABS(C1005))</f>
        <v>62.878399031514618</v>
      </c>
      <c r="Q1005" s="374">
        <f t="shared" ref="Q1005:Q1068" si="300">IMARGUMENT(C1005)*180/PI()</f>
        <v>-90.894718715962938</v>
      </c>
      <c r="R1005" s="12">
        <f t="shared" ref="R1005:R1068" si="301">IF(Q1005&lt;0,Q1005+180,Q1005-180)</f>
        <v>89.105281284037062</v>
      </c>
      <c r="S1005" s="57">
        <f t="shared" ref="S1005:S1068" si="302">B1005/1000</f>
        <v>3.8278145026859653E-2</v>
      </c>
      <c r="T1005" s="12">
        <f t="shared" si="285"/>
        <v>62.878399031514618</v>
      </c>
    </row>
    <row r="1006" spans="1:20">
      <c r="A1006" s="57">
        <f t="shared" si="286"/>
        <v>241.42261139684558</v>
      </c>
      <c r="B1006" s="12">
        <f t="shared" ref="B1006:B1069" si="303">B1005*(1+B$42)</f>
        <v>38.423601977961724</v>
      </c>
      <c r="C1006" s="57" t="str">
        <f t="shared" si="287"/>
        <v>-21.7502458730394-1387.4537857801i</v>
      </c>
      <c r="D1006" s="57" t="str">
        <f t="shared" si="288"/>
        <v>3.47812499029943-414.211592554927i</v>
      </c>
      <c r="E1006" s="57" t="str">
        <f t="shared" si="289"/>
        <v>162.464797969329-0.161800816500837i</v>
      </c>
      <c r="F1006" s="57" t="str">
        <f t="shared" si="290"/>
        <v>2.90990990834684-3887.11914468446i</v>
      </c>
      <c r="G1006" s="57" t="str">
        <f t="shared" si="291"/>
        <v>0.999999999462847-0.0000231765706816478i</v>
      </c>
      <c r="H1006" s="57" t="str">
        <f t="shared" si="292"/>
        <v>72.7323820875289+1.57751399734245i</v>
      </c>
      <c r="I1006" s="57" t="str">
        <f t="shared" si="293"/>
        <v>17.8956432484651-797.550355914675i</v>
      </c>
      <c r="K1006" s="57" t="str">
        <f t="shared" si="294"/>
        <v>0.16491083069957-0.00380615092387109i</v>
      </c>
      <c r="L1006" s="57" t="str">
        <f t="shared" si="295"/>
        <v>0.00025-27.5406521855709i</v>
      </c>
      <c r="M1006" s="57" t="str">
        <f t="shared" si="296"/>
        <v>0.0045-9.65527759606026i</v>
      </c>
      <c r="N1006" s="57">
        <f t="shared" si="297"/>
        <v>89.10188343863021</v>
      </c>
      <c r="O1006" s="57">
        <f t="shared" si="298"/>
        <v>62.845437667480041</v>
      </c>
      <c r="P1006" s="374">
        <f t="shared" si="299"/>
        <v>62.845437667480041</v>
      </c>
      <c r="Q1006" s="374">
        <f t="shared" si="300"/>
        <v>-90.89811656136979</v>
      </c>
      <c r="R1006" s="12">
        <f t="shared" si="301"/>
        <v>89.10188343863021</v>
      </c>
      <c r="S1006" s="57">
        <f t="shared" si="302"/>
        <v>3.8423601977961727E-2</v>
      </c>
      <c r="T1006" s="12">
        <f t="shared" si="285"/>
        <v>62.845437667480041</v>
      </c>
    </row>
    <row r="1007" spans="1:20">
      <c r="A1007" s="57">
        <f t="shared" si="286"/>
        <v>242.34001732015361</v>
      </c>
      <c r="B1007" s="12">
        <f t="shared" si="303"/>
        <v>38.569611665477979</v>
      </c>
      <c r="C1007" s="57" t="str">
        <f t="shared" si="287"/>
        <v>-21.7501439510966-1382.19731613259i</v>
      </c>
      <c r="D1007" s="57" t="str">
        <f t="shared" si="288"/>
        <v>3.47812499022556-412.643548469394i</v>
      </c>
      <c r="E1007" s="57" t="str">
        <f t="shared" si="289"/>
        <v>162.464761908066-0.162414712539754i</v>
      </c>
      <c r="F1007" s="57" t="str">
        <f t="shared" si="290"/>
        <v>2.90990990833494-3872.40400996014i</v>
      </c>
      <c r="G1007" s="57" t="str">
        <f t="shared" si="291"/>
        <v>0.999999999458757-0.0000232646416501429i</v>
      </c>
      <c r="H1007" s="57" t="str">
        <f t="shared" si="292"/>
        <v>72.732420994287+1.5835088748223i</v>
      </c>
      <c r="I1007" s="57" t="str">
        <f t="shared" si="293"/>
        <v>17.8956471127451-794.531464487833i</v>
      </c>
      <c r="K1007" s="57" t="str">
        <f t="shared" si="294"/>
        <v>0.164910152100627-0.00382059833780018i</v>
      </c>
      <c r="L1007" s="57" t="str">
        <f t="shared" si="295"/>
        <v>0.00025-27.4363938887935i</v>
      </c>
      <c r="M1007" s="57" t="str">
        <f t="shared" si="296"/>
        <v>0.0045-9.61872643560497i</v>
      </c>
      <c r="N1007" s="57">
        <f t="shared" si="297"/>
        <v>89.098472705266303</v>
      </c>
      <c r="O1007" s="57">
        <f t="shared" si="298"/>
        <v>62.812476170002228</v>
      </c>
      <c r="P1007" s="374">
        <f t="shared" si="299"/>
        <v>62.812476170002228</v>
      </c>
      <c r="Q1007" s="374">
        <f t="shared" si="300"/>
        <v>-90.901527294733697</v>
      </c>
      <c r="R1007" s="12">
        <f t="shared" si="301"/>
        <v>89.098472705266303</v>
      </c>
      <c r="S1007" s="57">
        <f t="shared" si="302"/>
        <v>3.8569611665477982E-2</v>
      </c>
      <c r="T1007" s="12">
        <f t="shared" si="285"/>
        <v>62.812476170002228</v>
      </c>
    </row>
    <row r="1008" spans="1:20">
      <c r="A1008" s="57">
        <f t="shared" si="286"/>
        <v>243.26090938597019</v>
      </c>
      <c r="B1008" s="12">
        <f t="shared" si="303"/>
        <v>38.716176189806795</v>
      </c>
      <c r="C1008" s="57" t="str">
        <f t="shared" si="287"/>
        <v>-21.7500412540329-1376.96072989597i</v>
      </c>
      <c r="D1008" s="57" t="str">
        <f t="shared" si="288"/>
        <v>3.47812499015114-411.08144039984i</v>
      </c>
      <c r="E1008" s="57" t="str">
        <f t="shared" si="289"/>
        <v>162.464725572576-0.163030930554957i</v>
      </c>
      <c r="F1008" s="57" t="str">
        <f t="shared" si="290"/>
        <v>2.90990990832295-3857.74458106758i</v>
      </c>
      <c r="G1008" s="57" t="str">
        <f t="shared" si="291"/>
        <v>0.999999999454635-0.0000233530472883172i</v>
      </c>
      <c r="H1008" s="57" t="str">
        <f t="shared" si="292"/>
        <v>72.7324601973268+1.58952653654769i</v>
      </c>
      <c r="I1008" s="57" t="str">
        <f t="shared" si="293"/>
        <v>17.8956510064514-791.524002663126i</v>
      </c>
      <c r="K1008" s="57" t="str">
        <f t="shared" si="294"/>
        <v>0.164909468340267-0.00383510046940614i</v>
      </c>
      <c r="L1008" s="57" t="str">
        <f t="shared" si="295"/>
        <v>0.00025-27.3325302737532i</v>
      </c>
      <c r="M1008" s="57" t="str">
        <f t="shared" si="296"/>
        <v>0.0045-9.58231364375872i</v>
      </c>
      <c r="N1008" s="57">
        <f t="shared" si="297"/>
        <v>89.095049035243818</v>
      </c>
      <c r="O1008" s="57">
        <f t="shared" si="298"/>
        <v>62.779514538066394</v>
      </c>
      <c r="P1008" s="374">
        <f t="shared" si="299"/>
        <v>62.779514538066394</v>
      </c>
      <c r="Q1008" s="374">
        <f t="shared" si="300"/>
        <v>-90.904950964756182</v>
      </c>
      <c r="R1008" s="12">
        <f t="shared" si="301"/>
        <v>89.095049035243818</v>
      </c>
      <c r="S1008" s="57">
        <f t="shared" si="302"/>
        <v>3.8716176189806793E-2</v>
      </c>
      <c r="T1008" s="12">
        <f t="shared" si="285"/>
        <v>62.779514538066394</v>
      </c>
    </row>
    <row r="1009" spans="1:20">
      <c r="A1009" s="57">
        <f t="shared" si="286"/>
        <v>244.18530084163689</v>
      </c>
      <c r="B1009" s="12">
        <f t="shared" si="303"/>
        <v>38.863297659328062</v>
      </c>
      <c r="C1009" s="57" t="str">
        <f t="shared" si="287"/>
        <v>-21.749937775961-1371.74395174064i</v>
      </c>
      <c r="D1009" s="57" t="str">
        <f t="shared" si="288"/>
        <v>3.47812499007614-409.525245874816i</v>
      </c>
      <c r="E1009" s="57" t="str">
        <f t="shared" si="289"/>
        <v>162.464688960778-0.163649479246251i</v>
      </c>
      <c r="F1009" s="57" t="str">
        <f t="shared" si="290"/>
        <v>2.90990990831086-3843.14064712594i</v>
      </c>
      <c r="G1009" s="57" t="str">
        <f t="shared" si="291"/>
        <v>0.999999999450482-0.0000234417888679154i</v>
      </c>
      <c r="H1009" s="57" t="str">
        <f t="shared" si="292"/>
        <v>72.7324996989043+1.59556706914118i</v>
      </c>
      <c r="I1009" s="57" t="str">
        <f t="shared" si="293"/>
        <v>17.8956549298074-788.527927177195i</v>
      </c>
      <c r="K1009" s="57" t="str">
        <f t="shared" si="294"/>
        <v>0.164908779379277-0.00384965752453032i</v>
      </c>
      <c r="L1009" s="57" t="str">
        <f t="shared" si="295"/>
        <v>0.00025-27.2290598463371i</v>
      </c>
      <c r="M1009" s="57" t="str">
        <f t="shared" si="296"/>
        <v>0.0045-9.54603869671122i</v>
      </c>
      <c r="N1009" s="57">
        <f t="shared" si="297"/>
        <v>89.09161237967929</v>
      </c>
      <c r="O1009" s="57">
        <f t="shared" si="298"/>
        <v>62.746552770650219</v>
      </c>
      <c r="P1009" s="374">
        <f t="shared" si="299"/>
        <v>62.746552770650219</v>
      </c>
      <c r="Q1009" s="374">
        <f t="shared" si="300"/>
        <v>-90.90838762032071</v>
      </c>
      <c r="R1009" s="12">
        <f t="shared" si="301"/>
        <v>89.09161237967929</v>
      </c>
      <c r="S1009" s="57">
        <f t="shared" si="302"/>
        <v>3.8863297659328062E-2</v>
      </c>
      <c r="T1009" s="12">
        <f t="shared" si="285"/>
        <v>62.746552770650219</v>
      </c>
    </row>
    <row r="1010" spans="1:20">
      <c r="A1010" s="57">
        <f t="shared" si="286"/>
        <v>245.11320498483514</v>
      </c>
      <c r="B1010" s="12">
        <f t="shared" si="303"/>
        <v>39.010978190433512</v>
      </c>
      <c r="C1010" s="57" t="str">
        <f t="shared" si="287"/>
        <v>-21.7498335109477-1366.54690662192i</v>
      </c>
      <c r="D1010" s="57" t="str">
        <f t="shared" si="288"/>
        <v>3.47812499000058-407.974942507942i</v>
      </c>
      <c r="E1010" s="57" t="str">
        <f t="shared" si="289"/>
        <v>162.464652070569-0.164270367344943i</v>
      </c>
      <c r="F1010" s="57" t="str">
        <f t="shared" si="290"/>
        <v>2.90990990829869-3828.59199805275i</v>
      </c>
      <c r="G1010" s="57" t="str">
        <f t="shared" si="291"/>
        <v>0.999999999446298-0.0000235308676655151i</v>
      </c>
      <c r="H1010" s="57" t="str">
        <f t="shared" si="292"/>
        <v>72.7325395012928+1.60163055955504i</v>
      </c>
      <c r="I1010" s="57" t="str">
        <f t="shared" si="293"/>
        <v>17.8956588830391-785.543194930493i</v>
      </c>
      <c r="K1010" s="57" t="str">
        <f t="shared" si="294"/>
        <v>0.164908085178147-0.00386426970977254i</v>
      </c>
      <c r="L1010" s="57" t="str">
        <f t="shared" si="295"/>
        <v>0.00025-27.1259811180884i</v>
      </c>
      <c r="M1010" s="57" t="str">
        <f t="shared" si="296"/>
        <v>0.0045-9.50990107263521i</v>
      </c>
      <c r="N1010" s="57">
        <f t="shared" si="297"/>
        <v>89.08816268950676</v>
      </c>
      <c r="O1010" s="57">
        <f t="shared" si="298"/>
        <v>62.713590866723415</v>
      </c>
      <c r="P1010" s="374">
        <f t="shared" si="299"/>
        <v>62.713590866723415</v>
      </c>
      <c r="Q1010" s="374">
        <f t="shared" si="300"/>
        <v>-90.91183731049324</v>
      </c>
      <c r="R1010" s="12">
        <f t="shared" si="301"/>
        <v>89.08816268950676</v>
      </c>
      <c r="S1010" s="57">
        <f t="shared" si="302"/>
        <v>3.9010978190433511E-2</v>
      </c>
      <c r="T1010" s="12">
        <f t="shared" si="285"/>
        <v>62.713590866723415</v>
      </c>
    </row>
    <row r="1011" spans="1:20">
      <c r="A1011" s="57">
        <f t="shared" si="286"/>
        <v>246.04463516377749</v>
      </c>
      <c r="B1011" s="12">
        <f t="shared" si="303"/>
        <v>39.159219907557159</v>
      </c>
      <c r="C1011" s="57" t="str">
        <f t="shared" si="287"/>
        <v>-21.7497284530166-1361.36951977903i</v>
      </c>
      <c r="D1011" s="57" t="str">
        <f t="shared" si="288"/>
        <v>3.47812498992445-406.430507997583i</v>
      </c>
      <c r="E1011" s="57" t="str">
        <f t="shared" si="289"/>
        <v>162.46461489984-0.164893603614276i</v>
      </c>
      <c r="F1011" s="57" t="str">
        <f t="shared" si="290"/>
        <v>2.90990990828642-3814.0984245608i</v>
      </c>
      <c r="G1011" s="57" t="str">
        <f t="shared" si="291"/>
        <v>0.999999999442082-0.0000236202849625444i</v>
      </c>
      <c r="H1011" s="57" t="str">
        <f t="shared" si="292"/>
        <v>72.7325796067844+1.60771709507243i</v>
      </c>
      <c r="I1011" s="57" t="str">
        <f t="shared" si="293"/>
        <v>17.895662866374-782.569762986659i</v>
      </c>
      <c r="K1011" s="57" t="str">
        <f t="shared" si="294"/>
        <v>0.164907385697064-0.00387893723249347i</v>
      </c>
      <c r="L1011" s="57" t="str">
        <f t="shared" si="295"/>
        <v>0.00025-27.0232926061849i</v>
      </c>
      <c r="M1011" s="57" t="str">
        <f t="shared" si="296"/>
        <v>0.0045-9.47390025167876i</v>
      </c>
      <c r="N1011" s="57">
        <f t="shared" si="297"/>
        <v>89.084699915476904</v>
      </c>
      <c r="O1011" s="57">
        <f t="shared" si="298"/>
        <v>62.680628825248078</v>
      </c>
      <c r="P1011" s="374">
        <f t="shared" si="299"/>
        <v>62.680628825248078</v>
      </c>
      <c r="Q1011" s="374">
        <f t="shared" si="300"/>
        <v>-90.915300084523096</v>
      </c>
      <c r="R1011" s="12">
        <f t="shared" si="301"/>
        <v>89.084699915476904</v>
      </c>
      <c r="S1011" s="57">
        <f t="shared" si="302"/>
        <v>3.9159219907557156E-2</v>
      </c>
      <c r="T1011" s="12">
        <f t="shared" si="285"/>
        <v>62.680628825248078</v>
      </c>
    </row>
    <row r="1012" spans="1:20">
      <c r="A1012" s="57">
        <f t="shared" si="286"/>
        <v>246.97960477739986</v>
      </c>
      <c r="B1012" s="12">
        <f t="shared" si="303"/>
        <v>39.308024943205879</v>
      </c>
      <c r="C1012" s="57" t="str">
        <f t="shared" si="287"/>
        <v>-21.7496225961452-1356.21171673396i</v>
      </c>
      <c r="D1012" s="57" t="str">
        <f t="shared" si="288"/>
        <v>3.47812498984772-404.891920126528i</v>
      </c>
      <c r="E1012" s="57" t="str">
        <f t="shared" si="289"/>
        <v>162.464577446456-0.16551919684923i</v>
      </c>
      <c r="F1012" s="57" t="str">
        <f t="shared" si="290"/>
        <v>2.90990990827406-3799.65971815517i</v>
      </c>
      <c r="G1012" s="57" t="str">
        <f t="shared" si="291"/>
        <v>0.999999999437834-0.0000237100420453014i</v>
      </c>
      <c r="H1012" s="57" t="str">
        <f t="shared" si="292"/>
        <v>72.7326200176865+1.61382676330871i</v>
      </c>
      <c r="I1012" s="57" t="str">
        <f t="shared" si="293"/>
        <v>17.8956668800415-779.607588571867i</v>
      </c>
      <c r="K1012" s="57" t="str">
        <f t="shared" si="294"/>
        <v>0.164906680895918-0.00389366030081756i</v>
      </c>
      <c r="L1012" s="57" t="str">
        <f t="shared" si="295"/>
        <v>0.00025-26.9209928334179i</v>
      </c>
      <c r="M1012" s="57" t="str">
        <f t="shared" si="296"/>
        <v>0.0045-9.43803571595812i</v>
      </c>
      <c r="N1012" s="57">
        <f t="shared" si="297"/>
        <v>89.081224008156468</v>
      </c>
      <c r="O1012" s="57">
        <f t="shared" si="298"/>
        <v>62.647666645178212</v>
      </c>
      <c r="P1012" s="374">
        <f t="shared" si="299"/>
        <v>62.647666645178212</v>
      </c>
      <c r="Q1012" s="374">
        <f t="shared" si="300"/>
        <v>-90.918775991843532</v>
      </c>
      <c r="R1012" s="12">
        <f t="shared" si="301"/>
        <v>89.081224008156468</v>
      </c>
      <c r="S1012" s="57">
        <f t="shared" si="302"/>
        <v>3.9308024943205878E-2</v>
      </c>
      <c r="T1012" s="12">
        <f t="shared" si="285"/>
        <v>62.647666645178212</v>
      </c>
    </row>
    <row r="1013" spans="1:20">
      <c r="A1013" s="57">
        <f t="shared" si="286"/>
        <v>247.91812727555401</v>
      </c>
      <c r="B1013" s="12">
        <f t="shared" si="303"/>
        <v>39.457395437990066</v>
      </c>
      <c r="C1013" s="57" t="str">
        <f t="shared" si="287"/>
        <v>-21.7495159342658-1351.07342329049i</v>
      </c>
      <c r="D1013" s="57" t="str">
        <f t="shared" si="288"/>
        <v>3.47812498977042-403.359156761678i</v>
      </c>
      <c r="E1013" s="57" t="str">
        <f t="shared" si="289"/>
        <v>162.464539708276-0.166147155876823i</v>
      </c>
      <c r="F1013" s="57" t="str">
        <f t="shared" si="290"/>
        <v>2.9099099082616-3785.27567113022i</v>
      </c>
      <c r="G1013" s="57" t="str">
        <f t="shared" si="291"/>
        <v>0.999999999433553-0.0000238001402049717i</v>
      </c>
      <c r="H1013" s="57" t="str">
        <f t="shared" si="292"/>
        <v>72.7326607363249+1.61995965221258i</v>
      </c>
      <c r="I1013" s="57" t="str">
        <f t="shared" si="293"/>
        <v>17.8956709242718-776.656629074247i</v>
      </c>
      <c r="K1013" s="57" t="str">
        <f t="shared" si="294"/>
        <v>0.164905970734293-0.00390843912363531i</v>
      </c>
      <c r="L1013" s="57" t="str">
        <f t="shared" si="295"/>
        <v>0.00025-26.8190803281709i</v>
      </c>
      <c r="M1013" s="57" t="str">
        <f t="shared" si="296"/>
        <v>0.0045-9.40230694954984i</v>
      </c>
      <c r="N1013" s="57">
        <f t="shared" si="297"/>
        <v>89.0777349179277</v>
      </c>
      <c r="O1013" s="57">
        <f t="shared" si="298"/>
        <v>62.614704325460337</v>
      </c>
      <c r="P1013" s="374">
        <f t="shared" si="299"/>
        <v>62.614704325460337</v>
      </c>
      <c r="Q1013" s="374">
        <f t="shared" si="300"/>
        <v>-90.9222650820723</v>
      </c>
      <c r="R1013" s="12">
        <f t="shared" si="301"/>
        <v>89.0777349179277</v>
      </c>
      <c r="S1013" s="57">
        <f t="shared" si="302"/>
        <v>3.9457395437990067E-2</v>
      </c>
      <c r="T1013" s="12">
        <f t="shared" si="285"/>
        <v>62.614704325460337</v>
      </c>
    </row>
    <row r="1014" spans="1:20">
      <c r="A1014" s="57">
        <f t="shared" si="286"/>
        <v>248.86021615920114</v>
      </c>
      <c r="B1014" s="12">
        <f t="shared" si="303"/>
        <v>39.60733354065443</v>
      </c>
      <c r="C1014" s="57" t="str">
        <f t="shared" si="287"/>
        <v>-21.749408461264-1345.95456553297i</v>
      </c>
      <c r="D1014" s="57" t="str">
        <f t="shared" si="288"/>
        <v>3.47812498969253-401.832195853715i</v>
      </c>
      <c r="E1014" s="57" t="str">
        <f t="shared" si="289"/>
        <v>162.464501683132-0.166777489556031i</v>
      </c>
      <c r="F1014" s="57" t="str">
        <f t="shared" si="290"/>
        <v>2.90990990824905-3770.94607656662i</v>
      </c>
      <c r="G1014" s="57" t="str">
        <f t="shared" si="291"/>
        <v>0.99999999942924-0.0000238905807376475i</v>
      </c>
      <c r="H1014" s="57" t="str">
        <f t="shared" si="292"/>
        <v>72.7327017650441+1.62611585006763i</v>
      </c>
      <c r="I1014" s="57" t="str">
        <f t="shared" si="293"/>
        <v>17.8956749992987-773.716842043269i</v>
      </c>
      <c r="K1014" s="57" t="str">
        <f t="shared" si="294"/>
        <v>0.164905255171465-0.00392327391060626i</v>
      </c>
      <c r="L1014" s="57" t="str">
        <f t="shared" si="295"/>
        <v>0.00025-26.7175536243982i</v>
      </c>
      <c r="M1014" s="57" t="str">
        <f t="shared" si="296"/>
        <v>0.0045-9.36671343848366i</v>
      </c>
      <c r="N1014" s="57">
        <f t="shared" si="297"/>
        <v>89.074232594987521</v>
      </c>
      <c r="O1014" s="57">
        <f t="shared" si="298"/>
        <v>62.581741865032399</v>
      </c>
      <c r="P1014" s="374">
        <f t="shared" si="299"/>
        <v>62.581741865032399</v>
      </c>
      <c r="Q1014" s="374">
        <f t="shared" si="300"/>
        <v>-90.925767405012479</v>
      </c>
      <c r="R1014" s="12">
        <f t="shared" si="301"/>
        <v>89.074232594987521</v>
      </c>
      <c r="S1014" s="57">
        <f t="shared" si="302"/>
        <v>3.9607333540654432E-2</v>
      </c>
      <c r="T1014" s="12">
        <f t="shared" si="285"/>
        <v>62.581741865032399</v>
      </c>
    </row>
    <row r="1015" spans="1:20">
      <c r="A1015" s="57">
        <f t="shared" si="286"/>
        <v>249.80588498060609</v>
      </c>
      <c r="B1015" s="12">
        <f t="shared" si="303"/>
        <v>39.757841408108916</v>
      </c>
      <c r="C1015" s="57" t="str">
        <f t="shared" si="287"/>
        <v>-21.7493001709804-1340.85506982537i</v>
      </c>
      <c r="D1015" s="57" t="str">
        <f t="shared" si="288"/>
        <v>3.47812498961404-400.311015436795i</v>
      </c>
      <c r="E1015" s="57" t="str">
        <f t="shared" si="289"/>
        <v>162.464463368847-0.167410206778112i</v>
      </c>
      <c r="F1015" s="57" t="str">
        <f t="shared" si="290"/>
        <v>2.90990990823641-3756.67072832832i</v>
      </c>
      <c r="G1015" s="57" t="str">
        <f t="shared" si="291"/>
        <v>0.999999999424894-0.0000239813649443464i</v>
      </c>
      <c r="H1015" s="57" t="str">
        <f t="shared" si="292"/>
        <v>72.7327431062054+1.63229544549332i</v>
      </c>
      <c r="I1015" s="57" t="str">
        <f t="shared" si="293"/>
        <v>17.8956791053565-770.788185189106i</v>
      </c>
      <c r="K1015" s="57" t="str">
        <f t="shared" si="294"/>
        <v>0.164904534166403-0.00393816487216135i</v>
      </c>
      <c r="L1015" s="57" t="str">
        <f t="shared" si="295"/>
        <v>0.00025-26.616411261604i</v>
      </c>
      <c r="M1015" s="57" t="str">
        <f t="shared" si="296"/>
        <v>0.0045-9.33125467073484i</v>
      </c>
      <c r="N1015" s="57">
        <f t="shared" si="297"/>
        <v>89.070716989346906</v>
      </c>
      <c r="O1015" s="57">
        <f t="shared" si="298"/>
        <v>62.548779262824453</v>
      </c>
      <c r="P1015" s="374">
        <f t="shared" si="299"/>
        <v>62.548779262824453</v>
      </c>
      <c r="Q1015" s="374">
        <f t="shared" si="300"/>
        <v>-90.929283010653094</v>
      </c>
      <c r="R1015" s="12">
        <f t="shared" si="301"/>
        <v>89.070716989346906</v>
      </c>
      <c r="S1015" s="57">
        <f t="shared" si="302"/>
        <v>3.9757841408108917E-2</v>
      </c>
      <c r="T1015" s="12">
        <f t="shared" si="285"/>
        <v>62.548779262824453</v>
      </c>
    </row>
    <row r="1016" spans="1:20">
      <c r="A1016" s="57">
        <f t="shared" si="286"/>
        <v>250.75514734353243</v>
      </c>
      <c r="B1016" s="12">
        <f t="shared" si="303"/>
        <v>39.908921205459734</v>
      </c>
      <c r="C1016" s="57" t="str">
        <f t="shared" si="287"/>
        <v>-21.7491910572068-1335.77486281024i</v>
      </c>
      <c r="D1016" s="57" t="str">
        <f t="shared" si="288"/>
        <v>3.47812498953496-398.795593628226i</v>
      </c>
      <c r="E1016" s="57" t="str">
        <f t="shared" si="289"/>
        <v>162.464424763226-0.168045316466494i</v>
      </c>
      <c r="F1016" s="57" t="str">
        <f t="shared" si="290"/>
        <v>2.90990990822367-3742.44942105967i</v>
      </c>
      <c r="G1016" s="57" t="str">
        <f t="shared" si="291"/>
        <v>0.999999999420515-0.0000240724941310295i</v>
      </c>
      <c r="H1016" s="57" t="str">
        <f t="shared" si="292"/>
        <v>72.7327847621884+1.63849852744637i</v>
      </c>
      <c r="I1016" s="57" t="str">
        <f t="shared" si="293"/>
        <v>17.895683242681-767.870616382055i</v>
      </c>
      <c r="K1016" s="57" t="str">
        <f t="shared" si="294"/>
        <v>0.164903807677765-0.00395311221950561i</v>
      </c>
      <c r="L1016" s="57" t="str">
        <f t="shared" si="295"/>
        <v>0.00025-26.5156517848217i</v>
      </c>
      <c r="M1016" s="57" t="str">
        <f t="shared" si="296"/>
        <v>0.0045-9.29593013621725i</v>
      </c>
      <c r="N1016" s="57">
        <f t="shared" si="297"/>
        <v>89.067188050830396</v>
      </c>
      <c r="O1016" s="57">
        <f t="shared" si="298"/>
        <v>62.515816517758694</v>
      </c>
      <c r="P1016" s="374">
        <f t="shared" si="299"/>
        <v>62.515816517758694</v>
      </c>
      <c r="Q1016" s="374">
        <f t="shared" si="300"/>
        <v>-90.932811949169604</v>
      </c>
      <c r="R1016" s="12">
        <f t="shared" si="301"/>
        <v>89.067188050830396</v>
      </c>
      <c r="S1016" s="57">
        <f t="shared" si="302"/>
        <v>3.9908921205459733E-2</v>
      </c>
      <c r="T1016" s="12">
        <f t="shared" si="285"/>
        <v>62.515816517758694</v>
      </c>
    </row>
    <row r="1017" spans="1:20">
      <c r="A1017" s="57">
        <f t="shared" si="286"/>
        <v>251.70801690343785</v>
      </c>
      <c r="B1017" s="12">
        <f t="shared" si="303"/>
        <v>40.060575106040481</v>
      </c>
      <c r="C1017" s="57" t="str">
        <f t="shared" si="287"/>
        <v>-21.7490811136908-1330.71387140759i</v>
      </c>
      <c r="D1017" s="57" t="str">
        <f t="shared" si="288"/>
        <v>3.47812498945527-397.285908628155i</v>
      </c>
      <c r="E1017" s="57" t="str">
        <f t="shared" si="289"/>
        <v>162.464385864058-0.168682827577141i</v>
      </c>
      <c r="F1017" s="57" t="str">
        <f t="shared" si="290"/>
        <v>2.90990990821082-3728.28195018235i</v>
      </c>
      <c r="G1017" s="57" t="str">
        <f t="shared" si="291"/>
        <v>0.999999999416103-0.0000241639696086207i</v>
      </c>
      <c r="H1017" s="57" t="str">
        <f t="shared" si="292"/>
        <v>72.7328267353901+1.64472518522212i</v>
      </c>
      <c r="I1017" s="57" t="str">
        <f t="shared" si="293"/>
        <v>17.8956874115105-764.964093651898i</v>
      </c>
      <c r="K1017" s="57" t="str">
        <f t="shared" si="294"/>
        <v>0.164903075663897-0.00396811616462099i</v>
      </c>
      <c r="L1017" s="57" t="str">
        <f t="shared" si="295"/>
        <v>0.00025-26.4152737445922i</v>
      </c>
      <c r="M1017" s="57" t="str">
        <f t="shared" si="296"/>
        <v>0.0045-9.26073932677545i</v>
      </c>
      <c r="N1017" s="57">
        <f t="shared" si="297"/>
        <v>89.063645729075148</v>
      </c>
      <c r="O1017" s="57">
        <f t="shared" si="298"/>
        <v>62.482853628749055</v>
      </c>
      <c r="P1017" s="374">
        <f t="shared" si="299"/>
        <v>62.482853628749055</v>
      </c>
      <c r="Q1017" s="374">
        <f t="shared" si="300"/>
        <v>-90.936354270924852</v>
      </c>
      <c r="R1017" s="12">
        <f t="shared" si="301"/>
        <v>89.063645729075148</v>
      </c>
      <c r="S1017" s="57">
        <f t="shared" si="302"/>
        <v>4.0060575106040483E-2</v>
      </c>
      <c r="T1017" s="12">
        <f t="shared" si="285"/>
        <v>62.482853628749055</v>
      </c>
    </row>
    <row r="1018" spans="1:20">
      <c r="A1018" s="57">
        <f t="shared" si="286"/>
        <v>252.66450736767092</v>
      </c>
      <c r="B1018" s="12">
        <f t="shared" si="303"/>
        <v>40.212805291443438</v>
      </c>
      <c r="C1018" s="57" t="str">
        <f t="shared" si="287"/>
        <v>-21.7489703341304-1325.6720228138i</v>
      </c>
      <c r="D1018" s="57" t="str">
        <f t="shared" si="288"/>
        <v>3.47812498937498-395.781938719259i</v>
      </c>
      <c r="E1018" s="57" t="str">
        <f t="shared" si="289"/>
        <v>162.464346669112-0.169322749098323i</v>
      </c>
      <c r="F1018" s="57" t="str">
        <f t="shared" si="290"/>
        <v>2.90990990819788-3714.16811189256i</v>
      </c>
      <c r="G1018" s="57" t="str">
        <f t="shared" si="291"/>
        <v>0.999999999411657-0.0000242557926930257i</v>
      </c>
      <c r="H1018" s="57" t="str">
        <f t="shared" si="292"/>
        <v>72.7328690282277+1.65097550845577i</v>
      </c>
      <c r="I1018" s="57" t="str">
        <f t="shared" si="293"/>
        <v>17.8956916120852-762.068575187351i</v>
      </c>
      <c r="K1018" s="57" t="str">
        <f t="shared" si="294"/>
        <v>0.164902338082825-0.0039831769202688i</v>
      </c>
      <c r="L1018" s="57" t="str">
        <f t="shared" si="295"/>
        <v>0.00025-26.3152756969439i</v>
      </c>
      <c r="M1018" s="57" t="str">
        <f t="shared" si="296"/>
        <v>0.0045-9.22568173617798i</v>
      </c>
      <c r="N1018" s="57">
        <f t="shared" si="297"/>
        <v>89.06008997353041</v>
      </c>
      <c r="O1018" s="57">
        <f t="shared" si="298"/>
        <v>62.449890594700797</v>
      </c>
      <c r="P1018" s="374">
        <f t="shared" si="299"/>
        <v>62.449890594700797</v>
      </c>
      <c r="Q1018" s="374">
        <f t="shared" si="300"/>
        <v>-90.93991002646959</v>
      </c>
      <c r="R1018" s="12">
        <f t="shared" si="301"/>
        <v>89.06008997353041</v>
      </c>
      <c r="S1018" s="57">
        <f t="shared" si="302"/>
        <v>4.0212805291443436E-2</v>
      </c>
      <c r="T1018" s="12">
        <f t="shared" si="285"/>
        <v>62.449890594700797</v>
      </c>
    </row>
    <row r="1019" spans="1:20">
      <c r="A1019" s="57">
        <f t="shared" si="286"/>
        <v>253.6246324956681</v>
      </c>
      <c r="B1019" s="12">
        <f t="shared" si="303"/>
        <v>40.365613951550927</v>
      </c>
      <c r="C1019" s="57" t="str">
        <f t="shared" si="287"/>
        <v>-21.7488587121764-1320.64924450071i</v>
      </c>
      <c r="D1019" s="57" t="str">
        <f t="shared" si="288"/>
        <v>3.47812498929408-394.283662266426i</v>
      </c>
      <c r="E1019" s="57" t="str">
        <f t="shared" si="289"/>
        <v>162.464307176142-0.16996509005098i</v>
      </c>
      <c r="F1019" s="57" t="str">
        <f t="shared" si="290"/>
        <v>2.90990990818485-3700.10770315801i</v>
      </c>
      <c r="G1019" s="57" t="str">
        <f t="shared" si="291"/>
        <v>0.999999999407177-0.0000243479647051501i</v>
      </c>
      <c r="H1019" s="57" t="str">
        <f t="shared" si="292"/>
        <v>72.7329116431345+1.65724958712363i</v>
      </c>
      <c r="I1019" s="57" t="str">
        <f t="shared" si="293"/>
        <v>17.8956958446468-759.184019335404i</v>
      </c>
      <c r="K1019" s="57" t="str">
        <f t="shared" si="294"/>
        <v>0.164901594892262-0.00399829469999251i</v>
      </c>
      <c r="L1019" s="57" t="str">
        <f t="shared" si="295"/>
        <v>0.00025-26.215656203371i</v>
      </c>
      <c r="M1019" s="57" t="str">
        <f t="shared" si="296"/>
        <v>0.0045-9.19075686010954i</v>
      </c>
      <c r="N1019" s="57">
        <f t="shared" si="297"/>
        <v>89.056520733456864</v>
      </c>
      <c r="O1019" s="57">
        <f t="shared" si="298"/>
        <v>62.41692741451142</v>
      </c>
      <c r="P1019" s="374">
        <f t="shared" si="299"/>
        <v>62.41692741451142</v>
      </c>
      <c r="Q1019" s="374">
        <f t="shared" si="300"/>
        <v>-90.943479266543136</v>
      </c>
      <c r="R1019" s="12">
        <f t="shared" si="301"/>
        <v>89.056520733456864</v>
      </c>
      <c r="S1019" s="57">
        <f t="shared" si="302"/>
        <v>4.036561395155093E-2</v>
      </c>
      <c r="T1019" s="12">
        <f t="shared" si="285"/>
        <v>62.41692741451142</v>
      </c>
    </row>
    <row r="1020" spans="1:20">
      <c r="A1020" s="57">
        <f t="shared" si="286"/>
        <v>254.58840609915165</v>
      </c>
      <c r="B1020" s="12">
        <f t="shared" si="303"/>
        <v>40.519003284566821</v>
      </c>
      <c r="C1020" s="57" t="str">
        <f t="shared" si="287"/>
        <v>-21.7487462414318-1315.64546421446i</v>
      </c>
      <c r="D1020" s="57" t="str">
        <f t="shared" si="288"/>
        <v>3.47812498921255-392.791057716444i</v>
      </c>
      <c r="E1020" s="57" t="str">
        <f t="shared" si="289"/>
        <v>162.464267382887-0.170609859488773i</v>
      </c>
      <c r="F1020" s="57" t="str">
        <f t="shared" si="290"/>
        <v>2.90990990817171-3686.10052171497i</v>
      </c>
      <c r="G1020" s="57" t="str">
        <f t="shared" si="291"/>
        <v>0.999999999402662-0.0000244404869709194i</v>
      </c>
      <c r="H1020" s="57" t="str">
        <f t="shared" si="292"/>
        <v>72.7329545825636+1.66354751154446i</v>
      </c>
      <c r="I1020" s="57" t="str">
        <f t="shared" si="293"/>
        <v>17.8957001094384-756.310384600751i</v>
      </c>
      <c r="K1020" s="57" t="str">
        <f t="shared" si="294"/>
        <v>0.164900846049598-0.00401346971812031i</v>
      </c>
      <c r="L1020" s="57" t="str">
        <f t="shared" si="295"/>
        <v>0.00025-26.116413830814i</v>
      </c>
      <c r="M1020" s="57" t="str">
        <f t="shared" si="296"/>
        <v>0.0045-9.15596419616415i</v>
      </c>
      <c r="N1020" s="57">
        <f t="shared" si="297"/>
        <v>89.052937957925877</v>
      </c>
      <c r="O1020" s="57">
        <f t="shared" si="298"/>
        <v>62.383964087069771</v>
      </c>
      <c r="P1020" s="374">
        <f t="shared" si="299"/>
        <v>62.383964087069771</v>
      </c>
      <c r="Q1020" s="374">
        <f t="shared" si="300"/>
        <v>-90.947062042074123</v>
      </c>
      <c r="R1020" s="12">
        <f t="shared" si="301"/>
        <v>89.052937957925877</v>
      </c>
      <c r="S1020" s="57">
        <f t="shared" si="302"/>
        <v>4.0519003284566819E-2</v>
      </c>
      <c r="T1020" s="12">
        <f t="shared" si="285"/>
        <v>62.383964087069771</v>
      </c>
    </row>
    <row r="1021" spans="1:20">
      <c r="A1021" s="57">
        <f t="shared" si="286"/>
        <v>255.55584204232844</v>
      </c>
      <c r="B1021" s="12">
        <f t="shared" si="303"/>
        <v>40.672975497048178</v>
      </c>
      <c r="C1021" s="57" t="str">
        <f t="shared" si="287"/>
        <v>-21.748632915451-1310.66060997448i</v>
      </c>
      <c r="D1021" s="57" t="str">
        <f t="shared" si="288"/>
        <v>3.47812498913042-391.304103597699i</v>
      </c>
      <c r="E1021" s="57" t="str">
        <f t="shared" si="289"/>
        <v>162.464227287064-0.171257066498105i</v>
      </c>
      <c r="F1021" s="57" t="str">
        <f t="shared" si="290"/>
        <v>2.90990990815848-3672.14636606547i</v>
      </c>
      <c r="G1021" s="57" t="str">
        <f t="shared" si="291"/>
        <v>0.999999999398114-0.0000245333608212972i</v>
      </c>
      <c r="H1021" s="57" t="str">
        <f t="shared" si="292"/>
        <v>72.7329978489868+1.66986937238084i</v>
      </c>
      <c r="I1021" s="57" t="str">
        <f t="shared" si="293"/>
        <v>17.895704406706-753.447629645207i</v>
      </c>
      <c r="K1021" s="57" t="str">
        <f t="shared" si="294"/>
        <v>0.1649000915119-0.00402870218976796i</v>
      </c>
      <c r="L1021" s="57" t="str">
        <f t="shared" si="295"/>
        <v>0.00025-26.0175471516377i</v>
      </c>
      <c r="M1021" s="57" t="str">
        <f t="shared" si="296"/>
        <v>0.0045-9.12130324383756i</v>
      </c>
      <c r="N1021" s="57">
        <f t="shared" si="297"/>
        <v>89.049341595818916</v>
      </c>
      <c r="O1021" s="57">
        <f t="shared" si="298"/>
        <v>62.351000611256246</v>
      </c>
      <c r="P1021" s="374">
        <f t="shared" si="299"/>
        <v>62.351000611256246</v>
      </c>
      <c r="Q1021" s="374">
        <f t="shared" si="300"/>
        <v>-90.950658404181084</v>
      </c>
      <c r="R1021" s="12">
        <f t="shared" si="301"/>
        <v>89.049341595818916</v>
      </c>
      <c r="S1021" s="57">
        <f t="shared" si="302"/>
        <v>4.067297549704818E-2</v>
      </c>
      <c r="T1021" s="12">
        <f t="shared" si="285"/>
        <v>62.351000611256246</v>
      </c>
    </row>
    <row r="1022" spans="1:20">
      <c r="A1022" s="57">
        <f t="shared" si="286"/>
        <v>256.52695424208929</v>
      </c>
      <c r="B1022" s="12">
        <f t="shared" si="303"/>
        <v>40.827532803936961</v>
      </c>
      <c r="C1022" s="57" t="str">
        <f t="shared" si="287"/>
        <v>-21.7485187277404-1305.69461007251i</v>
      </c>
      <c r="D1022" s="57" t="str">
        <f t="shared" si="288"/>
        <v>3.47812498904766-389.822778519852i</v>
      </c>
      <c r="E1022" s="57" t="str">
        <f t="shared" si="289"/>
        <v>162.46418688638-0.171906720198383i</v>
      </c>
      <c r="F1022" s="57" t="str">
        <f t="shared" si="290"/>
        <v>2.90990990814514-3658.24503547426i</v>
      </c>
      <c r="G1022" s="57" t="str">
        <f t="shared" si="291"/>
        <v>0.999999999393531-0.0000246265875923053i</v>
      </c>
      <c r="H1022" s="57" t="str">
        <f t="shared" si="292"/>
        <v>72.733041444894+1.67621526064037i</v>
      </c>
      <c r="I1022" s="57" t="str">
        <f t="shared" si="293"/>
        <v>17.8957087366966-750.595713287071i</v>
      </c>
      <c r="K1022" s="57" t="str">
        <f t="shared" si="294"/>
        <v>0.164899331235911-0.00404399233084133i</v>
      </c>
      <c r="L1022" s="57" t="str">
        <f t="shared" si="295"/>
        <v>0.00025-25.919054743612i</v>
      </c>
      <c r="M1022" s="57" t="str">
        <f t="shared" si="296"/>
        <v>0.0045-9.08677350452041i</v>
      </c>
      <c r="N1022" s="57">
        <f t="shared" si="297"/>
        <v>89.045731595826737</v>
      </c>
      <c r="O1022" s="57">
        <f t="shared" si="298"/>
        <v>62.31803698594301</v>
      </c>
      <c r="P1022" s="374">
        <f t="shared" si="299"/>
        <v>62.31803698594301</v>
      </c>
      <c r="Q1022" s="374">
        <f t="shared" si="300"/>
        <v>-90.954268404173263</v>
      </c>
      <c r="R1022" s="12">
        <f t="shared" si="301"/>
        <v>89.045731595826737</v>
      </c>
      <c r="S1022" s="57">
        <f t="shared" si="302"/>
        <v>4.0827532803936958E-2</v>
      </c>
      <c r="T1022" s="12">
        <f t="shared" si="285"/>
        <v>62.31803698594301</v>
      </c>
    </row>
    <row r="1023" spans="1:20">
      <c r="A1023" s="57">
        <f t="shared" si="286"/>
        <v>257.50175666820923</v>
      </c>
      <c r="B1023" s="12">
        <f t="shared" si="303"/>
        <v>40.98267742859192</v>
      </c>
      <c r="C1023" s="57" t="str">
        <f t="shared" si="287"/>
        <v>-21.7484036717559-1300.74739307146i</v>
      </c>
      <c r="D1023" s="57" t="str">
        <f t="shared" si="288"/>
        <v>3.47812498896426-388.347061173548i</v>
      </c>
      <c r="E1023" s="57" t="str">
        <f t="shared" si="289"/>
        <v>162.464146178518-0.172558829741953i</v>
      </c>
      <c r="F1023" s="57" t="str">
        <f t="shared" si="290"/>
        <v>2.9099099081317-3644.39632996605i</v>
      </c>
      <c r="G1023" s="57" t="str">
        <f t="shared" si="291"/>
        <v>0.999999999388913-0.0000247201686250419i</v>
      </c>
      <c r="H1023" s="57" t="str">
        <f t="shared" si="292"/>
        <v>72.7330853727954+1.68258526767707i</v>
      </c>
      <c r="I1023" s="57" t="str">
        <f t="shared" si="293"/>
        <v>17.8957130996595-747.754594500584i</v>
      </c>
      <c r="K1023" s="57" t="str">
        <f t="shared" si="294"/>
        <v>0.164898565178044-0.00405934035803905i</v>
      </c>
      <c r="L1023" s="57" t="str">
        <f t="shared" si="295"/>
        <v>0.00025-25.8209351898904i</v>
      </c>
      <c r="M1023" s="57" t="str">
        <f t="shared" si="296"/>
        <v>0.0045-9.0523744814907i</v>
      </c>
      <c r="N1023" s="57">
        <f t="shared" si="297"/>
        <v>89.042107906448791</v>
      </c>
      <c r="O1023" s="57">
        <f t="shared" si="298"/>
        <v>62.285073209993271</v>
      </c>
      <c r="P1023" s="374">
        <f t="shared" si="299"/>
        <v>62.285073209993271</v>
      </c>
      <c r="Q1023" s="374">
        <f t="shared" si="300"/>
        <v>-90.957892093551209</v>
      </c>
      <c r="R1023" s="12">
        <f t="shared" si="301"/>
        <v>89.042107906448791</v>
      </c>
      <c r="S1023" s="57">
        <f t="shared" si="302"/>
        <v>4.0982677428591921E-2</v>
      </c>
      <c r="T1023" s="12">
        <f t="shared" si="285"/>
        <v>62.285073209993271</v>
      </c>
    </row>
    <row r="1024" spans="1:20">
      <c r="A1024" s="57">
        <f t="shared" si="286"/>
        <v>258.48026334354842</v>
      </c>
      <c r="B1024" s="12">
        <f t="shared" si="303"/>
        <v>41.138411602820568</v>
      </c>
      <c r="C1024" s="57" t="str">
        <f t="shared" si="287"/>
        <v>-21.7482877409042-1295.81888780448i</v>
      </c>
      <c r="D1024" s="57" t="str">
        <f t="shared" si="288"/>
        <v>3.47812498888023-386.876930330097i</v>
      </c>
      <c r="E1024" s="57" t="str">
        <f t="shared" si="289"/>
        <v>162.464105161146-0.173213404314278i</v>
      </c>
      <c r="F1024" s="57" t="str">
        <f t="shared" si="290"/>
        <v>2.90990990811817-3630.60005032256i</v>
      </c>
      <c r="G1024" s="57" t="str">
        <f t="shared" si="291"/>
        <v>0.99999999938426-0.0000248141052657016i</v>
      </c>
      <c r="H1024" s="57" t="str">
        <f t="shared" si="292"/>
        <v>72.733129635219+1.68897948519266i</v>
      </c>
      <c r="I1024" s="57" t="str">
        <f t="shared" si="293"/>
        <v>17.8957174958458-744.924232415297i</v>
      </c>
      <c r="K1024" s="57" t="str">
        <f t="shared" si="294"/>
        <v>0.164897793294384-0.00407474648885537i</v>
      </c>
      <c r="L1024" s="57" t="str">
        <f t="shared" si="295"/>
        <v>0.00025-25.7231870789903i</v>
      </c>
      <c r="M1024" s="57" t="str">
        <f t="shared" si="296"/>
        <v>0.0045-9.0181056799071i</v>
      </c>
      <c r="N1024" s="57">
        <f t="shared" si="297"/>
        <v>89.038470475992625</v>
      </c>
      <c r="O1024" s="57">
        <f t="shared" si="298"/>
        <v>62.252109282261863</v>
      </c>
      <c r="P1024" s="374">
        <f t="shared" si="299"/>
        <v>62.252109282261863</v>
      </c>
      <c r="Q1024" s="374">
        <f t="shared" si="300"/>
        <v>-90.961529524007375</v>
      </c>
      <c r="R1024" s="12">
        <f t="shared" si="301"/>
        <v>89.038470475992625</v>
      </c>
      <c r="S1024" s="57">
        <f t="shared" si="302"/>
        <v>4.1138411602820571E-2</v>
      </c>
      <c r="T1024" s="12">
        <f t="shared" si="285"/>
        <v>62.252109282261863</v>
      </c>
    </row>
    <row r="1025" spans="1:20">
      <c r="A1025" s="57">
        <f t="shared" si="286"/>
        <v>259.46248834425387</v>
      </c>
      <c r="B1025" s="12">
        <f t="shared" si="303"/>
        <v>41.294737566911287</v>
      </c>
      <c r="C1025" s="57" t="str">
        <f t="shared" si="287"/>
        <v>-21.7481709285424-1290.90902337388i</v>
      </c>
      <c r="D1025" s="57" t="str">
        <f t="shared" si="288"/>
        <v>3.47812498879555-385.412364841171i</v>
      </c>
      <c r="E1025" s="57" t="str">
        <f t="shared" si="289"/>
        <v>162.464063831913-0.173870453134091i</v>
      </c>
      <c r="F1025" s="57" t="str">
        <f t="shared" si="290"/>
        <v>2.90990990810452-3616.85599807966i</v>
      </c>
      <c r="G1025" s="57" t="str">
        <f t="shared" si="291"/>
        <v>0.999999999379572-0.0000249083988655945i</v>
      </c>
      <c r="H1025" s="57" t="str">
        <f t="shared" si="292"/>
        <v>72.7331742347127+1.69539800523794i</v>
      </c>
      <c r="I1025" s="57" t="str">
        <f t="shared" si="293"/>
        <v>17.8957219255086-742.104586315503i</v>
      </c>
      <c r="K1025" s="57" t="str">
        <f t="shared" si="294"/>
        <v>0.164897015540682-0.00409021094158281i</v>
      </c>
      <c r="L1025" s="57" t="str">
        <f t="shared" si="295"/>
        <v>0.00025-25.6258090047721i</v>
      </c>
      <c r="M1025" s="57" t="str">
        <f t="shared" si="296"/>
        <v>0.0045-8.98396660680123i</v>
      </c>
      <c r="N1025" s="57">
        <f t="shared" si="297"/>
        <v>89.034819252572916</v>
      </c>
      <c r="O1025" s="57">
        <f t="shared" si="298"/>
        <v>62.219145201594763</v>
      </c>
      <c r="P1025" s="374">
        <f t="shared" si="299"/>
        <v>62.219145201594763</v>
      </c>
      <c r="Q1025" s="374">
        <f t="shared" si="300"/>
        <v>-90.965180747427084</v>
      </c>
      <c r="R1025" s="12">
        <f t="shared" si="301"/>
        <v>89.034819252572916</v>
      </c>
      <c r="S1025" s="57">
        <f t="shared" si="302"/>
        <v>4.1294737566911287E-2</v>
      </c>
      <c r="T1025" s="12">
        <f t="shared" si="285"/>
        <v>62.219145201594763</v>
      </c>
    </row>
    <row r="1026" spans="1:20">
      <c r="A1026" s="57">
        <f t="shared" si="286"/>
        <v>260.44844579996203</v>
      </c>
      <c r="B1026" s="12">
        <f t="shared" si="303"/>
        <v>41.451657569665549</v>
      </c>
      <c r="C1026" s="57" t="str">
        <f t="shared" si="287"/>
        <v>-21.7480532279777-1286.01772915019i</v>
      </c>
      <c r="D1026" s="57" t="str">
        <f t="shared" si="288"/>
        <v>3.47812498871024-383.953343638507i</v>
      </c>
      <c r="E1026" s="57" t="str">
        <f t="shared" si="289"/>
        <v>162.464022188455-0.174529985453456i</v>
      </c>
      <c r="F1026" s="57" t="str">
        <f t="shared" si="290"/>
        <v>2.90990990809077-3603.16397552458i</v>
      </c>
      <c r="G1026" s="57" t="str">
        <f t="shared" si="291"/>
        <v>0.999999999374847-0.0000250030507811657i</v>
      </c>
      <c r="H1026" s="57" t="str">
        <f t="shared" si="292"/>
        <v>72.7332191738435+1.70184092021402i</v>
      </c>
      <c r="I1026" s="57" t="str">
        <f t="shared" si="293"/>
        <v>17.8957263889027-739.295615639656i</v>
      </c>
      <c r="K1026" s="57" t="str">
        <f t="shared" si="294"/>
        <v>0.164896231872355-0.00410573393531477i</v>
      </c>
      <c r="L1026" s="57" t="str">
        <f t="shared" si="295"/>
        <v>0.00025-25.5287995664197i</v>
      </c>
      <c r="M1026" s="57" t="str">
        <f t="shared" si="296"/>
        <v>0.0045-8.94995677107114i</v>
      </c>
      <c r="N1026" s="57">
        <f t="shared" si="297"/>
        <v>89.031154184111088</v>
      </c>
      <c r="O1026" s="57">
        <f t="shared" si="298"/>
        <v>62.186180966829603</v>
      </c>
      <c r="P1026" s="374">
        <f t="shared" si="299"/>
        <v>62.186180966829603</v>
      </c>
      <c r="Q1026" s="374">
        <f t="shared" si="300"/>
        <v>-90.968845815888912</v>
      </c>
      <c r="R1026" s="12">
        <f t="shared" si="301"/>
        <v>89.031154184111088</v>
      </c>
      <c r="S1026" s="57">
        <f t="shared" si="302"/>
        <v>4.1451657569665547E-2</v>
      </c>
      <c r="T1026" s="12">
        <f t="shared" si="285"/>
        <v>62.186180966829603</v>
      </c>
    </row>
    <row r="1027" spans="1:20">
      <c r="A1027" s="57">
        <f t="shared" si="286"/>
        <v>261.43814989400192</v>
      </c>
      <c r="B1027" s="12">
        <f t="shared" si="303"/>
        <v>41.609173868430283</v>
      </c>
      <c r="C1027" s="57" t="str">
        <f t="shared" si="287"/>
        <v>-21.7479346324663-1281.144934771i</v>
      </c>
      <c r="D1027" s="57" t="str">
        <f t="shared" si="288"/>
        <v>3.47812498862427-382.499845733593i</v>
      </c>
      <c r="E1027" s="57" t="str">
        <f t="shared" si="289"/>
        <v>162.463980228384-0.175192010557936i</v>
      </c>
      <c r="F1027" s="57" t="str">
        <f t="shared" si="290"/>
        <v>2.90990990807692-3589.52378569294i</v>
      </c>
      <c r="G1027" s="57" t="str">
        <f t="shared" si="291"/>
        <v>0.999999999370087-0.0000250980623740146i</v>
      </c>
      <c r="H1027" s="57" t="str">
        <f t="shared" si="292"/>
        <v>72.7332644551981+1.70830832287378i</v>
      </c>
      <c r="I1027" s="57" t="str">
        <f t="shared" si="293"/>
        <v>17.8957308862851-736.497279979765i</v>
      </c>
      <c r="K1027" s="57" t="str">
        <f t="shared" si="294"/>
        <v>0.164895442244481-0.00412131568994836i</v>
      </c>
      <c r="L1027" s="57" t="str">
        <f t="shared" si="295"/>
        <v>0.00025-25.4321573684197i</v>
      </c>
      <c r="M1027" s="57" t="str">
        <f t="shared" si="296"/>
        <v>0.0045-8.91607568347395i</v>
      </c>
      <c r="N1027" s="57">
        <f t="shared" si="297"/>
        <v>89.02747521833443</v>
      </c>
      <c r="O1027" s="57">
        <f t="shared" si="298"/>
        <v>62.15321657679462</v>
      </c>
      <c r="P1027" s="374">
        <f t="shared" si="299"/>
        <v>62.15321657679462</v>
      </c>
      <c r="Q1027" s="374">
        <f t="shared" si="300"/>
        <v>-90.97252478166557</v>
      </c>
      <c r="R1027" s="12">
        <f t="shared" si="301"/>
        <v>89.02747521833443</v>
      </c>
      <c r="S1027" s="57">
        <f t="shared" si="302"/>
        <v>4.1609173868430285E-2</v>
      </c>
      <c r="T1027" s="12">
        <f t="shared" si="285"/>
        <v>62.15321657679462</v>
      </c>
    </row>
    <row r="1028" spans="1:20">
      <c r="A1028" s="57">
        <f t="shared" si="286"/>
        <v>262.43161486359918</v>
      </c>
      <c r="B1028" s="12">
        <f t="shared" si="303"/>
        <v>41.767288729130321</v>
      </c>
      <c r="C1028" s="57" t="str">
        <f t="shared" si="287"/>
        <v>-21.7478151352117-1276.29057014008i</v>
      </c>
      <c r="D1028" s="57" t="str">
        <f t="shared" si="288"/>
        <v>3.47812498853765-381.051850217375i</v>
      </c>
      <c r="E1028" s="57" t="str">
        <f t="shared" si="289"/>
        <v>162.463937949295-0.175856537766446i</v>
      </c>
      <c r="F1028" s="57" t="str">
        <f t="shared" si="290"/>
        <v>2.90990990806297-3575.93523236606i</v>
      </c>
      <c r="G1028" s="57" t="str">
        <f t="shared" si="291"/>
        <v>0.999999999365291-0.000025193435010915i</v>
      </c>
      <c r="H1028" s="57" t="str">
        <f t="shared" si="292"/>
        <v>72.7333100813828+1.71480030632311i</v>
      </c>
      <c r="I1028" s="57" t="str">
        <f t="shared" si="293"/>
        <v>17.8957354179143-733.709539080841i</v>
      </c>
      <c r="K1028" s="57" t="str">
        <f t="shared" si="294"/>
        <v>0.164894646611799-0.00413695642618709i</v>
      </c>
      <c r="L1028" s="57" t="str">
        <f t="shared" si="295"/>
        <v>0.00025-25.3358810205417i</v>
      </c>
      <c r="M1028" s="57" t="str">
        <f t="shared" si="296"/>
        <v>0.0045-8.88232285661881i</v>
      </c>
      <c r="N1028" s="57">
        <f t="shared" si="297"/>
        <v>89.023782302775544</v>
      </c>
      <c r="O1028" s="57">
        <f t="shared" si="298"/>
        <v>62.120252030309487</v>
      </c>
      <c r="P1028" s="374">
        <f t="shared" si="299"/>
        <v>62.120252030309487</v>
      </c>
      <c r="Q1028" s="374">
        <f t="shared" si="300"/>
        <v>-90.976217697224456</v>
      </c>
      <c r="R1028" s="12">
        <f t="shared" si="301"/>
        <v>89.023782302775544</v>
      </c>
      <c r="S1028" s="57">
        <f t="shared" si="302"/>
        <v>4.1767288729130318E-2</v>
      </c>
      <c r="T1028" s="12">
        <f t="shared" si="285"/>
        <v>62.120252030309487</v>
      </c>
    </row>
    <row r="1029" spans="1:20">
      <c r="A1029" s="57">
        <f t="shared" si="286"/>
        <v>263.42885500008089</v>
      </c>
      <c r="B1029" s="12">
        <f t="shared" si="303"/>
        <v>41.92600442630102</v>
      </c>
      <c r="C1029" s="57" t="str">
        <f t="shared" si="287"/>
        <v>-21.7476947293692-1271.45456542633i</v>
      </c>
      <c r="D1029" s="57" t="str">
        <f t="shared" si="288"/>
        <v>3.47812498845037-379.60933625995i</v>
      </c>
      <c r="E1029" s="57" t="str">
        <f t="shared" si="289"/>
        <v>162.463895348771-0.176523576431841i</v>
      </c>
      <c r="F1029" s="57" t="str">
        <f t="shared" si="290"/>
        <v>2.9099099080489-3562.39812006802i</v>
      </c>
      <c r="G1029" s="57" t="str">
        <f t="shared" si="291"/>
        <v>0.999999999360458-0.0000252891700638343i</v>
      </c>
      <c r="H1029" s="57" t="str">
        <f t="shared" si="292"/>
        <v>72.7333560550243+1.72131696402236i</v>
      </c>
      <c r="I1029" s="57" t="str">
        <f t="shared" si="293"/>
        <v>17.8957399840514-730.9323528403i</v>
      </c>
      <c r="K1029" s="57" t="str">
        <f t="shared" si="294"/>
        <v>0.164893844928703-0.00415265636554357i</v>
      </c>
      <c r="L1029" s="57" t="str">
        <f t="shared" si="295"/>
        <v>0.00025-25.2399691378179i</v>
      </c>
      <c r="M1029" s="57" t="str">
        <f t="shared" si="296"/>
        <v>0.0045-8.84869780495994i</v>
      </c>
      <c r="N1029" s="57">
        <f t="shared" si="297"/>
        <v>89.020075384771445</v>
      </c>
      <c r="O1029" s="57">
        <f t="shared" si="298"/>
        <v>62.087287326184935</v>
      </c>
      <c r="P1029" s="374">
        <f t="shared" si="299"/>
        <v>62.087287326184935</v>
      </c>
      <c r="Q1029" s="374">
        <f t="shared" si="300"/>
        <v>-90.979924615228555</v>
      </c>
      <c r="R1029" s="12">
        <f t="shared" si="301"/>
        <v>89.020075384771445</v>
      </c>
      <c r="S1029" s="57">
        <f t="shared" si="302"/>
        <v>4.1926004426301018E-2</v>
      </c>
      <c r="T1029" s="12">
        <f t="shared" si="285"/>
        <v>62.087287326184935</v>
      </c>
    </row>
    <row r="1030" spans="1:20">
      <c r="A1030" s="57">
        <f t="shared" si="286"/>
        <v>264.4298846490812</v>
      </c>
      <c r="B1030" s="12">
        <f t="shared" si="303"/>
        <v>42.085323243120968</v>
      </c>
      <c r="C1030" s="57" t="str">
        <f t="shared" si="287"/>
        <v>-21.7475734080395-1266.63685106274i</v>
      </c>
      <c r="D1030" s="57" t="str">
        <f t="shared" si="288"/>
        <v>3.47812498836243-378.172283110272i</v>
      </c>
      <c r="E1030" s="57" t="str">
        <f t="shared" si="289"/>
        <v>162.463852424368-0.177193135940507i</v>
      </c>
      <c r="F1030" s="57" t="str">
        <f t="shared" si="290"/>
        <v>2.90990990803473-3548.91225406292i</v>
      </c>
      <c r="G1030" s="57" t="str">
        <f t="shared" si="291"/>
        <v>0.999999999355588-0.0000253852689099532i</v>
      </c>
      <c r="H1030" s="57" t="str">
        <f t="shared" si="292"/>
        <v>72.7334023787688+1.72785838978764i</v>
      </c>
      <c r="I1030" s="57" t="str">
        <f t="shared" si="293"/>
        <v>17.8957445849594-728.16568130739i</v>
      </c>
      <c r="K1030" s="57" t="str">
        <f t="shared" si="294"/>
        <v>0.164893037149243-0.00416841573034235i</v>
      </c>
      <c r="L1030" s="57" t="str">
        <f t="shared" si="295"/>
        <v>0.00025-25.144420340524i</v>
      </c>
      <c r="M1030" s="57" t="str">
        <f t="shared" si="296"/>
        <v>0.0045-8.81520004478974i</v>
      </c>
      <c r="N1030" s="57">
        <f t="shared" si="297"/>
        <v>89.016354411463041</v>
      </c>
      <c r="O1030" s="57">
        <f t="shared" si="298"/>
        <v>62.054322463222469</v>
      </c>
      <c r="P1030" s="374">
        <f t="shared" si="299"/>
        <v>62.054322463222469</v>
      </c>
      <c r="Q1030" s="374">
        <f t="shared" si="300"/>
        <v>-90.983645588536959</v>
      </c>
      <c r="R1030" s="12">
        <f t="shared" si="301"/>
        <v>89.016354411463041</v>
      </c>
      <c r="S1030" s="57">
        <f t="shared" si="302"/>
        <v>4.2085323243120969E-2</v>
      </c>
      <c r="T1030" s="12">
        <f t="shared" si="285"/>
        <v>62.054322463222469</v>
      </c>
    </row>
    <row r="1031" spans="1:20">
      <c r="A1031" s="57">
        <f t="shared" si="286"/>
        <v>265.43471821074769</v>
      </c>
      <c r="B1031" s="12">
        <f t="shared" si="303"/>
        <v>42.245247471444827</v>
      </c>
      <c r="C1031" s="57" t="str">
        <f t="shared" si="287"/>
        <v>-21.747451164272-1261.83735774544i</v>
      </c>
      <c r="D1031" s="57" t="str">
        <f t="shared" si="288"/>
        <v>3.47812498827381-376.740670095847i</v>
      </c>
      <c r="E1031" s="57" t="str">
        <f t="shared" si="289"/>
        <v>162.463809173628-0.177865225712839i</v>
      </c>
      <c r="F1031" s="57" t="str">
        <f t="shared" si="290"/>
        <v>2.90990990802045-3535.47744035205i</v>
      </c>
      <c r="G1031" s="57" t="str">
        <f t="shared" si="291"/>
        <v>0.999999999350681-0.000025481732931686i</v>
      </c>
      <c r="H1031" s="57" t="str">
        <f t="shared" si="292"/>
        <v>72.7334490552824+1.7344246777921i</v>
      </c>
      <c r="I1031" s="57" t="str">
        <f t="shared" si="293"/>
        <v>17.8957492209026-725.409484682611i</v>
      </c>
      <c r="K1031" s="57" t="str">
        <f t="shared" si="294"/>
        <v>0.164892223227122-0.00418423474372252i</v>
      </c>
      <c r="L1031" s="57" t="str">
        <f t="shared" si="295"/>
        <v>0.00025-25.0492332541581i</v>
      </c>
      <c r="M1031" s="57" t="str">
        <f t="shared" si="296"/>
        <v>0.0045-8.78182909423166i</v>
      </c>
      <c r="N1031" s="57">
        <f t="shared" si="297"/>
        <v>89.012619329794447</v>
      </c>
      <c r="O1031" s="57">
        <f t="shared" si="298"/>
        <v>62.021357440214672</v>
      </c>
      <c r="P1031" s="374">
        <f t="shared" si="299"/>
        <v>62.021357440214672</v>
      </c>
      <c r="Q1031" s="374">
        <f t="shared" si="300"/>
        <v>-90.987380670205553</v>
      </c>
      <c r="R1031" s="12">
        <f t="shared" si="301"/>
        <v>89.012619329794447</v>
      </c>
      <c r="S1031" s="57">
        <f t="shared" si="302"/>
        <v>4.2245247471444827E-2</v>
      </c>
      <c r="T1031" s="12">
        <f t="shared" si="285"/>
        <v>62.021357440214672</v>
      </c>
    </row>
    <row r="1032" spans="1:20">
      <c r="A1032" s="57">
        <f t="shared" si="286"/>
        <v>266.44337013994857</v>
      </c>
      <c r="B1032" s="12">
        <f t="shared" si="303"/>
        <v>42.40577941183632</v>
      </c>
      <c r="C1032" s="57" t="str">
        <f t="shared" si="287"/>
        <v>-21.7473279910643-1257.0560164327i</v>
      </c>
      <c r="D1032" s="57" t="str">
        <f t="shared" si="288"/>
        <v>3.47812498818452-375.314476622443i</v>
      </c>
      <c r="E1032" s="57" t="str">
        <f t="shared" si="289"/>
        <v>162.463765594076-0.178539855203205i</v>
      </c>
      <c r="F1032" s="57" t="str">
        <f t="shared" si="290"/>
        <v>2.90990990800606-3522.0934856711i</v>
      </c>
      <c r="G1032" s="57" t="str">
        <f t="shared" si="291"/>
        <v>0.999999999345737-0.0000255785635167i</v>
      </c>
      <c r="H1032" s="57" t="str">
        <f t="shared" si="292"/>
        <v>72.7334960872519+1.74101592256744i</v>
      </c>
      <c r="I1032" s="57" t="str">
        <f t="shared" si="293"/>
        <v>17.895753892148-722.663723317155i</v>
      </c>
      <c r="K1032" s="57" t="str">
        <f t="shared" si="294"/>
        <v>0.164891403115691-0.00420011362964055i</v>
      </c>
      <c r="L1032" s="57" t="str">
        <f t="shared" si="295"/>
        <v>0.00025-24.9544065094223i</v>
      </c>
      <c r="M1032" s="57" t="str">
        <f t="shared" si="296"/>
        <v>0.0045-8.74858447323338i</v>
      </c>
      <c r="N1032" s="57">
        <f t="shared" si="297"/>
        <v>89.008870086512061</v>
      </c>
      <c r="O1032" s="57">
        <f t="shared" si="298"/>
        <v>61.98839225594503</v>
      </c>
      <c r="P1032" s="374">
        <f t="shared" si="299"/>
        <v>61.98839225594503</v>
      </c>
      <c r="Q1032" s="374">
        <f t="shared" si="300"/>
        <v>-90.991129913487939</v>
      </c>
      <c r="R1032" s="12">
        <f t="shared" si="301"/>
        <v>89.008870086512061</v>
      </c>
      <c r="S1032" s="57">
        <f t="shared" si="302"/>
        <v>4.240577941183632E-2</v>
      </c>
      <c r="T1032" s="12">
        <f t="shared" si="285"/>
        <v>61.98839225594503</v>
      </c>
    </row>
    <row r="1033" spans="1:20">
      <c r="A1033" s="57">
        <f t="shared" si="286"/>
        <v>267.45585494648037</v>
      </c>
      <c r="B1033" s="12">
        <f t="shared" si="303"/>
        <v>42.566921373601296</v>
      </c>
      <c r="C1033" s="57" t="str">
        <f t="shared" si="287"/>
        <v>-21.7472038813595-1252.29275834386i</v>
      </c>
      <c r="D1033" s="57" t="str">
        <f t="shared" si="288"/>
        <v>3.47812498809456-373.893682173789i</v>
      </c>
      <c r="E1033" s="57" t="str">
        <f t="shared" si="289"/>
        <v>162.463721683213-0.179217033899962i</v>
      </c>
      <c r="F1033" s="57" t="str">
        <f t="shared" si="290"/>
        <v>2.90990990799157-3508.76019748741i</v>
      </c>
      <c r="G1033" s="57" t="str">
        <f t="shared" si="291"/>
        <v>0.999999999340755-0.0000256757620579355i</v>
      </c>
      <c r="H1033" s="57" t="str">
        <f t="shared" si="292"/>
        <v>72.7335434773848+1.74763221900521i</v>
      </c>
      <c r="I1033" s="57" t="str">
        <f t="shared" si="293"/>
        <v>17.8957585989646-719.928357712332i</v>
      </c>
      <c r="K1033" s="57" t="str">
        <f t="shared" si="294"/>
        <v>0.164890576767947-0.00421605261287308i</v>
      </c>
      <c r="L1033" s="57" t="str">
        <f t="shared" si="295"/>
        <v>0.00025-24.859938742202i</v>
      </c>
      <c r="M1033" s="57" t="str">
        <f t="shared" si="296"/>
        <v>0.0045-8.71546570355987i</v>
      </c>
      <c r="N1033" s="57">
        <f t="shared" si="297"/>
        <v>89.005106628164128</v>
      </c>
      <c r="O1033" s="57">
        <f t="shared" si="298"/>
        <v>61.955426909187437</v>
      </c>
      <c r="P1033" s="374">
        <f t="shared" si="299"/>
        <v>61.955426909187437</v>
      </c>
      <c r="Q1033" s="374">
        <f t="shared" si="300"/>
        <v>-90.994893371835872</v>
      </c>
      <c r="R1033" s="12">
        <f t="shared" si="301"/>
        <v>89.005106628164128</v>
      </c>
      <c r="S1033" s="57">
        <f t="shared" si="302"/>
        <v>4.2566921373601296E-2</v>
      </c>
      <c r="T1033" s="12">
        <f t="shared" si="285"/>
        <v>61.955426909187437</v>
      </c>
    </row>
    <row r="1034" spans="1:20">
      <c r="A1034" s="57">
        <f t="shared" si="286"/>
        <v>268.472187195277</v>
      </c>
      <c r="B1034" s="12">
        <f t="shared" si="303"/>
        <v>42.728675674820984</v>
      </c>
      <c r="C1034" s="57" t="str">
        <f t="shared" si="287"/>
        <v>-21.7470788280484-1247.54751495846i</v>
      </c>
      <c r="D1034" s="57" t="str">
        <f t="shared" si="288"/>
        <v>3.47812498800391-372.478266311276i</v>
      </c>
      <c r="E1034" s="57" t="str">
        <f t="shared" si="289"/>
        <v>162.463677438527-0.179896771325877i</v>
      </c>
      <c r="F1034" s="57" t="str">
        <f t="shared" si="290"/>
        <v>2.90990990797696-3495.47738399713i</v>
      </c>
      <c r="G1034" s="57" t="str">
        <f t="shared" si="291"/>
        <v>0.999999999335735-0.0000257733299536263i</v>
      </c>
      <c r="H1034" s="57" t="str">
        <f t="shared" si="292"/>
        <v>72.7335912284084+1.75427366235814i</v>
      </c>
      <c r="I1034" s="57" t="str">
        <f t="shared" si="293"/>
        <v>17.8957633416229-717.203348518985i</v>
      </c>
      <c r="K1034" s="57" t="str">
        <f t="shared" si="294"/>
        <v>0.164889744136533-0.00423205191901951i</v>
      </c>
      <c r="L1034" s="57" t="str">
        <f t="shared" si="295"/>
        <v>0.00025-24.7658285935465i</v>
      </c>
      <c r="M1034" s="57" t="str">
        <f t="shared" si="296"/>
        <v>0.0045-8.68247230878646i</v>
      </c>
      <c r="N1034" s="57">
        <f t="shared" si="297"/>
        <v>89.001328901099882</v>
      </c>
      <c r="O1034" s="57">
        <f t="shared" si="298"/>
        <v>61.922461398706886</v>
      </c>
      <c r="P1034" s="374">
        <f t="shared" si="299"/>
        <v>61.922461398706886</v>
      </c>
      <c r="Q1034" s="374">
        <f t="shared" si="300"/>
        <v>-90.998671098900118</v>
      </c>
      <c r="R1034" s="12">
        <f t="shared" si="301"/>
        <v>89.001328901099882</v>
      </c>
      <c r="S1034" s="57">
        <f t="shared" si="302"/>
        <v>4.2728675674820984E-2</v>
      </c>
      <c r="T1034" s="12">
        <f t="shared" si="285"/>
        <v>61.922461398706886</v>
      </c>
    </row>
    <row r="1035" spans="1:20">
      <c r="A1035" s="57">
        <f t="shared" si="286"/>
        <v>269.49238150661904</v>
      </c>
      <c r="B1035" s="12">
        <f t="shared" si="303"/>
        <v>42.891044642385303</v>
      </c>
      <c r="C1035" s="57" t="str">
        <f t="shared" si="287"/>
        <v>-21.7469528239677-1242.82021801517i</v>
      </c>
      <c r="D1035" s="57" t="str">
        <f t="shared" si="288"/>
        <v>3.47812498791256-371.068208673675i</v>
      </c>
      <c r="E1035" s="57" t="str">
        <f t="shared" si="289"/>
        <v>162.463632857483-0.180579077037783i</v>
      </c>
      <c r="F1035" s="57" t="str">
        <f t="shared" si="290"/>
        <v>2.90990990796224-3482.24485412253i</v>
      </c>
      <c r="G1035" s="57" t="str">
        <f t="shared" si="291"/>
        <v>0.999999999330677-0.0000258712686073192i</v>
      </c>
      <c r="H1035" s="57" t="str">
        <f t="shared" si="292"/>
        <v>72.7336393430721+1.76094034824164i</v>
      </c>
      <c r="I1035" s="57" t="str">
        <f t="shared" si="293"/>
        <v>17.8957681203963-714.488656536953i</v>
      </c>
      <c r="K1035" s="57" t="str">
        <f t="shared" si="294"/>
        <v>0.164888905173731-0.00424811177450508i</v>
      </c>
      <c r="L1035" s="57" t="str">
        <f t="shared" si="295"/>
        <v>0.00025-24.6720747096499i</v>
      </c>
      <c r="M1035" s="57" t="str">
        <f t="shared" si="296"/>
        <v>0.0045-8.64960381429213i</v>
      </c>
      <c r="N1035" s="57">
        <f t="shared" si="297"/>
        <v>88.99753685146888</v>
      </c>
      <c r="O1035" s="57">
        <f t="shared" si="298"/>
        <v>61.889495723258811</v>
      </c>
      <c r="P1035" s="374">
        <f t="shared" si="299"/>
        <v>61.889495723258811</v>
      </c>
      <c r="Q1035" s="374">
        <f t="shared" si="300"/>
        <v>-91.00246314853112</v>
      </c>
      <c r="R1035" s="12">
        <f t="shared" si="301"/>
        <v>88.99753685146888</v>
      </c>
      <c r="S1035" s="57">
        <f t="shared" si="302"/>
        <v>4.2891044642385301E-2</v>
      </c>
      <c r="T1035" s="12">
        <f t="shared" si="285"/>
        <v>61.889495723258811</v>
      </c>
    </row>
    <row r="1036" spans="1:20">
      <c r="A1036" s="57">
        <f t="shared" si="286"/>
        <v>270.51645255634418</v>
      </c>
      <c r="B1036" s="12">
        <f t="shared" si="303"/>
        <v>43.054030612026366</v>
      </c>
      <c r="C1036" s="57" t="str">
        <f t="shared" si="287"/>
        <v>-21.7468258619004-1238.11079951084i</v>
      </c>
      <c r="D1036" s="57" t="str">
        <f t="shared" si="288"/>
        <v>3.47812498782053-369.663488976832i</v>
      </c>
      <c r="E1036" s="57" t="str">
        <f t="shared" si="289"/>
        <v>162.46358793753-0.181263960627157i</v>
      </c>
      <c r="F1036" s="57" t="str">
        <f t="shared" si="290"/>
        <v>2.90990990794741-3469.06241750923i</v>
      </c>
      <c r="G1036" s="57" t="str">
        <f t="shared" si="291"/>
        <v>0.999999999325581-0.0000259695794278946i</v>
      </c>
      <c r="H1036" s="57" t="str">
        <f t="shared" si="292"/>
        <v>72.7336878241452+1.76763237263507i</v>
      </c>
      <c r="I1036" s="57" t="str">
        <f t="shared" si="293"/>
        <v>17.8957729355598-711.784242714483i</v>
      </c>
      <c r="K1036" s="57" t="str">
        <f t="shared" si="294"/>
        <v>0.164888059831463-0.00426423240658331i</v>
      </c>
      <c r="L1036" s="57" t="str">
        <f t="shared" si="295"/>
        <v>0.00025-24.5786757418309i</v>
      </c>
      <c r="M1036" s="57" t="str">
        <f t="shared" si="296"/>
        <v>0.0045-8.61685974725258i</v>
      </c>
      <c r="N1036" s="57">
        <f t="shared" si="297"/>
        <v>88.993730425220249</v>
      </c>
      <c r="O1036" s="57">
        <f t="shared" si="298"/>
        <v>61.856529881589282</v>
      </c>
      <c r="P1036" s="374">
        <f t="shared" si="299"/>
        <v>61.856529881589282</v>
      </c>
      <c r="Q1036" s="374">
        <f t="shared" si="300"/>
        <v>-91.006269574779751</v>
      </c>
      <c r="R1036" s="12">
        <f t="shared" si="301"/>
        <v>88.993730425220249</v>
      </c>
      <c r="S1036" s="57">
        <f t="shared" si="302"/>
        <v>4.3054030612026367E-2</v>
      </c>
      <c r="T1036" s="12">
        <f t="shared" si="285"/>
        <v>61.856529881589282</v>
      </c>
    </row>
    <row r="1037" spans="1:20">
      <c r="A1037" s="57">
        <f t="shared" si="286"/>
        <v>271.54441507605833</v>
      </c>
      <c r="B1037" s="12">
        <f t="shared" si="303"/>
        <v>43.217635928352067</v>
      </c>
      <c r="C1037" s="57" t="str">
        <f t="shared" si="287"/>
        <v>-21.7466979345726-1233.41919169948i</v>
      </c>
      <c r="D1037" s="57" t="str">
        <f t="shared" si="288"/>
        <v>3.47812498772779-368.264087013383i</v>
      </c>
      <c r="E1037" s="57" t="str">
        <f t="shared" si="289"/>
        <v>162.463542676092-0.181951431719781i</v>
      </c>
      <c r="F1037" s="57" t="str">
        <f t="shared" si="290"/>
        <v>2.90990990793247-3455.92988452346i</v>
      </c>
      <c r="G1037" s="57" t="str">
        <f t="shared" si="291"/>
        <v>0.999999999320446-0.0000260682638295868i</v>
      </c>
      <c r="H1037" s="57" t="str">
        <f t="shared" si="292"/>
        <v>72.733736674418+1.77434983188312i</v>
      </c>
      <c r="I1037" s="57" t="str">
        <f t="shared" si="293"/>
        <v>17.89577778739-709.090068147677i</v>
      </c>
      <c r="K1037" s="57" t="str">
        <f t="shared" si="294"/>
        <v>0.164887208061288-0.00428041404333896i</v>
      </c>
      <c r="L1037" s="57" t="str">
        <f t="shared" si="295"/>
        <v>0.00025-24.4856303465141i</v>
      </c>
      <c r="M1037" s="57" t="str">
        <f t="shared" si="296"/>
        <v>0.0045-8.5842396366334i</v>
      </c>
      <c r="N1037" s="57">
        <f t="shared" si="297"/>
        <v>88.98990956810205</v>
      </c>
      <c r="O1037" s="57">
        <f t="shared" si="298"/>
        <v>61.82356387243459</v>
      </c>
      <c r="P1037" s="374">
        <f t="shared" si="299"/>
        <v>61.82356387243459</v>
      </c>
      <c r="Q1037" s="374">
        <f t="shared" si="300"/>
        <v>-91.01009043189795</v>
      </c>
      <c r="R1037" s="12">
        <f t="shared" si="301"/>
        <v>88.98990956810205</v>
      </c>
      <c r="S1037" s="57">
        <f t="shared" si="302"/>
        <v>4.3217635928352066E-2</v>
      </c>
      <c r="T1037" s="12">
        <f t="shared" si="285"/>
        <v>61.82356387243459</v>
      </c>
    </row>
    <row r="1038" spans="1:20">
      <c r="A1038" s="57">
        <f t="shared" si="286"/>
        <v>272.57628385334732</v>
      </c>
      <c r="B1038" s="12">
        <f t="shared" si="303"/>
        <v>43.381862944879806</v>
      </c>
      <c r="C1038" s="57" t="str">
        <f t="shared" si="287"/>
        <v>-21.7465690346589-1228.74532709138i</v>
      </c>
      <c r="D1038" s="57" t="str">
        <f t="shared" si="288"/>
        <v>3.47812498763434-366.869982652461i</v>
      </c>
      <c r="E1038" s="57" t="str">
        <f t="shared" si="289"/>
        <v>162.463497070581-0.182641499976268i</v>
      </c>
      <c r="F1038" s="57" t="str">
        <f t="shared" si="290"/>
        <v>2.90990990791741-3442.84706624932i</v>
      </c>
      <c r="G1038" s="57" t="str">
        <f t="shared" si="291"/>
        <v>0.999999999315271-0.0000261673232320038i</v>
      </c>
      <c r="H1038" s="57" t="str">
        <f t="shared" si="292"/>
        <v>72.7337858967027+1.78109282269737i</v>
      </c>
      <c r="I1038" s="57" t="str">
        <f t="shared" si="293"/>
        <v>17.8957826761667-706.406094079935i</v>
      </c>
      <c r="K1038" s="57" t="str">
        <f t="shared" si="294"/>
        <v>0.164886349814396-0.00429665691369091i</v>
      </c>
      <c r="L1038" s="57" t="str">
        <f t="shared" si="295"/>
        <v>0.00025-24.3929371852104i</v>
      </c>
      <c r="M1038" s="57" t="str">
        <f t="shared" si="296"/>
        <v>0.0045-8.5517430131833i</v>
      </c>
      <c r="N1038" s="57">
        <f t="shared" si="297"/>
        <v>88.986074225660488</v>
      </c>
      <c r="O1038" s="57">
        <f t="shared" si="298"/>
        <v>61.790597694521878</v>
      </c>
      <c r="P1038" s="374">
        <f t="shared" si="299"/>
        <v>61.790597694521878</v>
      </c>
      <c r="Q1038" s="374">
        <f t="shared" si="300"/>
        <v>-91.013925774339512</v>
      </c>
      <c r="R1038" s="12">
        <f t="shared" si="301"/>
        <v>88.986074225660488</v>
      </c>
      <c r="S1038" s="57">
        <f t="shared" si="302"/>
        <v>4.3381862944879807E-2</v>
      </c>
      <c r="T1038" s="12">
        <f t="shared" si="285"/>
        <v>61.790597694521878</v>
      </c>
    </row>
    <row r="1039" spans="1:20">
      <c r="A1039" s="57">
        <f t="shared" si="286"/>
        <v>273.61207373199005</v>
      </c>
      <c r="B1039" s="12">
        <f t="shared" si="303"/>
        <v>43.546714024070347</v>
      </c>
      <c r="C1039" s="57" t="str">
        <f t="shared" si="287"/>
        <v>-21.7464391547759-1224.08913845203i</v>
      </c>
      <c r="D1039" s="57" t="str">
        <f t="shared" si="288"/>
        <v>3.47812498754018-365.481155839405i</v>
      </c>
      <c r="E1039" s="57" t="str">
        <f t="shared" si="289"/>
        <v>162.463451118384-0.183334175091896i</v>
      </c>
      <c r="F1039" s="57" t="str">
        <f t="shared" si="290"/>
        <v>2.90990990790224-3429.81377448607i</v>
      </c>
      <c r="G1039" s="57" t="str">
        <f t="shared" si="291"/>
        <v>0.999999999310057-0.0000262667590601484i</v>
      </c>
      <c r="H1039" s="57" t="str">
        <f t="shared" si="292"/>
        <v>72.7338354938325+1.78786144215751i</v>
      </c>
      <c r="I1039" s="57" t="str">
        <f t="shared" si="293"/>
        <v>17.8957876021711-703.73228190139i</v>
      </c>
      <c r="K1039" s="57" t="str">
        <f t="shared" si="294"/>
        <v>0.164885485041609-0.00431296124739473i</v>
      </c>
      <c r="L1039" s="57" t="str">
        <f t="shared" si="295"/>
        <v>0.00025-24.3005949244973i</v>
      </c>
      <c r="M1039" s="57" t="str">
        <f t="shared" si="296"/>
        <v>0.0045-8.51936940942746i</v>
      </c>
      <c r="N1039" s="57">
        <f t="shared" si="297"/>
        <v>88.98222434323921</v>
      </c>
      <c r="O1039" s="57">
        <f t="shared" si="298"/>
        <v>61.757631346568289</v>
      </c>
      <c r="P1039" s="374">
        <f t="shared" si="299"/>
        <v>61.757631346568289</v>
      </c>
      <c r="Q1039" s="374">
        <f t="shared" si="300"/>
        <v>-91.01777565676079</v>
      </c>
      <c r="R1039" s="12">
        <f t="shared" si="301"/>
        <v>88.98222434323921</v>
      </c>
      <c r="S1039" s="57">
        <f t="shared" si="302"/>
        <v>4.354671402407035E-2</v>
      </c>
      <c r="T1039" s="12">
        <f t="shared" si="285"/>
        <v>61.757631346568289</v>
      </c>
    </row>
    <row r="1040" spans="1:20">
      <c r="A1040" s="57">
        <f t="shared" si="286"/>
        <v>274.6517996121716</v>
      </c>
      <c r="B1040" s="12">
        <f t="shared" si="303"/>
        <v>43.712191537361818</v>
      </c>
      <c r="C1040" s="57" t="str">
        <f t="shared" si="287"/>
        <v>-21.7463082874843-1219.45055880121i</v>
      </c>
      <c r="D1040" s="57" t="str">
        <f t="shared" si="288"/>
        <v>3.4781249874453-364.097586595478i</v>
      </c>
      <c r="E1040" s="57" t="str">
        <f t="shared" si="289"/>
        <v>162.463404816868-0.184029466796752i</v>
      </c>
      <c r="F1040" s="57" t="str">
        <f t="shared" si="290"/>
        <v>2.90990990788695-3416.82982174543i</v>
      </c>
      <c r="G1040" s="57" t="str">
        <f t="shared" si="291"/>
        <v>0.999999999304804-0.0000263665727444386i</v>
      </c>
      <c r="H1040" s="57" t="str">
        <f t="shared" si="292"/>
        <v>72.7338854686622+1.79465578771279i</v>
      </c>
      <c r="I1040" s="57" t="str">
        <f t="shared" si="293"/>
        <v>17.8957925656864-701.06859314836i</v>
      </c>
      <c r="K1040" s="57" t="str">
        <f t="shared" si="294"/>
        <v>0.164884613693376-0.00432932727504557i</v>
      </c>
      <c r="L1040" s="57" t="str">
        <f t="shared" si="295"/>
        <v>0.00025-24.2086022360005i</v>
      </c>
      <c r="M1040" s="57" t="str">
        <f t="shared" si="296"/>
        <v>0.0045-8.48711835966074i</v>
      </c>
      <c r="N1040" s="57">
        <f t="shared" si="297"/>
        <v>88.978359865978646</v>
      </c>
      <c r="O1040" s="57">
        <f t="shared" si="298"/>
        <v>61.724664827281259</v>
      </c>
      <c r="P1040" s="374">
        <f t="shared" si="299"/>
        <v>61.724664827281259</v>
      </c>
      <c r="Q1040" s="374">
        <f t="shared" si="300"/>
        <v>-91.021640134021354</v>
      </c>
      <c r="R1040" s="12">
        <f t="shared" si="301"/>
        <v>88.978359865978646</v>
      </c>
      <c r="S1040" s="57">
        <f t="shared" si="302"/>
        <v>4.3712191537361819E-2</v>
      </c>
      <c r="T1040" s="12">
        <f t="shared" si="285"/>
        <v>61.724664827281259</v>
      </c>
    </row>
    <row r="1041" spans="1:20">
      <c r="A1041" s="57">
        <f t="shared" si="286"/>
        <v>275.69547645069787</v>
      </c>
      <c r="B1041" s="12">
        <f t="shared" si="303"/>
        <v>43.878297865203791</v>
      </c>
      <c r="C1041" s="57" t="str">
        <f t="shared" si="287"/>
        <v>-21.7461764252904-1214.82952141205i</v>
      </c>
      <c r="D1041" s="57" t="str">
        <f t="shared" si="288"/>
        <v>3.47812498734971-362.719255017571i</v>
      </c>
      <c r="E1041" s="57" t="str">
        <f t="shared" si="289"/>
        <v>162.463358163387-0.184727384856014i</v>
      </c>
      <c r="F1041" s="57" t="str">
        <f t="shared" si="290"/>
        <v>2.90990990787154-3403.8950212489i</v>
      </c>
      <c r="G1041" s="57" t="str">
        <f t="shared" si="291"/>
        <v>0.99999999929951-0.0000264667657207273i</v>
      </c>
      <c r="H1041" s="57" t="str">
        <f t="shared" si="292"/>
        <v>72.7339358240691+1.80147595718352i</v>
      </c>
      <c r="I1041" s="57" t="str">
        <f t="shared" si="293"/>
        <v>17.8957975669985-698.414989502801i</v>
      </c>
      <c r="K1041" s="57" t="str">
        <f t="shared" si="294"/>
        <v>0.16488373571977-0.00434575522808107i</v>
      </c>
      <c r="L1041" s="57" t="str">
        <f t="shared" si="295"/>
        <v>0.00025-24.1169577963742i</v>
      </c>
      <c r="M1041" s="57" t="str">
        <f t="shared" si="296"/>
        <v>0.0045-8.45498939994102i</v>
      </c>
      <c r="N1041" s="57">
        <f t="shared" si="297"/>
        <v>88.974480738815231</v>
      </c>
      <c r="O1041" s="57">
        <f t="shared" si="298"/>
        <v>61.691698135358678</v>
      </c>
      <c r="P1041" s="374">
        <f t="shared" si="299"/>
        <v>61.691698135358678</v>
      </c>
      <c r="Q1041" s="374">
        <f t="shared" si="300"/>
        <v>-91.025519261184769</v>
      </c>
      <c r="R1041" s="12">
        <f t="shared" si="301"/>
        <v>88.974480738815231</v>
      </c>
      <c r="S1041" s="57">
        <f t="shared" si="302"/>
        <v>4.3878297865203794E-2</v>
      </c>
      <c r="T1041" s="12">
        <f t="shared" si="285"/>
        <v>61.691698135358678</v>
      </c>
    </row>
    <row r="1042" spans="1:20">
      <c r="A1042" s="57">
        <f t="shared" si="286"/>
        <v>276.74311926121055</v>
      </c>
      <c r="B1042" s="12">
        <f t="shared" si="303"/>
        <v>44.045035397091567</v>
      </c>
      <c r="C1042" s="57" t="str">
        <f t="shared" si="287"/>
        <v>-21.7460435606424-1210.22595981i</v>
      </c>
      <c r="D1042" s="57" t="str">
        <f t="shared" si="288"/>
        <v>3.47812498725338-361.34614127792i</v>
      </c>
      <c r="E1042" s="57" t="str">
        <f t="shared" si="289"/>
        <v>162.463311155266-0.185427939069838i</v>
      </c>
      <c r="F1042" s="57" t="str">
        <f t="shared" si="290"/>
        <v>2.90990990785602-3391.00918692501i</v>
      </c>
      <c r="G1042" s="57" t="str">
        <f t="shared" si="291"/>
        <v>0.999999999294176-0.0000265673394303243i</v>
      </c>
      <c r="H1042" s="57" t="str">
        <f t="shared" si="292"/>
        <v>72.7339865629511+1.80832204876243i</v>
      </c>
      <c r="I1042" s="57" t="str">
        <f t="shared" si="293"/>
        <v>17.8958026063954-695.771432791728i</v>
      </c>
      <c r="K1042" s="57" t="str">
        <f t="shared" si="294"/>
        <v>0.164882851070488-0.00436224533878415i</v>
      </c>
      <c r="L1042" s="57" t="str">
        <f t="shared" si="295"/>
        <v>0.00025-24.0256602872825i</v>
      </c>
      <c r="M1042" s="57" t="str">
        <f t="shared" si="296"/>
        <v>0.0045-8.4229820680823i</v>
      </c>
      <c r="N1042" s="57">
        <f t="shared" si="297"/>
        <v>88.970586906480634</v>
      </c>
      <c r="O1042" s="57">
        <f t="shared" si="298"/>
        <v>61.658731269488271</v>
      </c>
      <c r="P1042" s="374">
        <f t="shared" si="299"/>
        <v>61.658731269488271</v>
      </c>
      <c r="Q1042" s="374">
        <f t="shared" si="300"/>
        <v>-91.029413093519366</v>
      </c>
      <c r="R1042" s="12">
        <f t="shared" si="301"/>
        <v>88.970586906480634</v>
      </c>
      <c r="S1042" s="57">
        <f t="shared" si="302"/>
        <v>4.4045035397091564E-2</v>
      </c>
      <c r="T1042" s="12">
        <f t="shared" si="285"/>
        <v>61.658731269488271</v>
      </c>
    </row>
    <row r="1043" spans="1:20">
      <c r="A1043" s="57">
        <f t="shared" si="286"/>
        <v>277.7947431144031</v>
      </c>
      <c r="B1043" s="12">
        <f t="shared" si="303"/>
        <v>44.212406531600514</v>
      </c>
      <c r="C1043" s="57" t="str">
        <f t="shared" si="287"/>
        <v>-21.7459096859316-1205.63980777193i</v>
      </c>
      <c r="D1043" s="57" t="str">
        <f t="shared" si="288"/>
        <v>3.47812498715633-359.978225623825i</v>
      </c>
      <c r="E1043" s="57" t="str">
        <f t="shared" si="289"/>
        <v>162.463263789815-0.186131139273566i</v>
      </c>
      <c r="F1043" s="57" t="str">
        <f t="shared" si="290"/>
        <v>2.90990990784039-3378.17213340674i</v>
      </c>
      <c r="G1043" s="57" t="str">
        <f t="shared" si="291"/>
        <v>0.999999999288802-0.0000266682953200163i</v>
      </c>
      <c r="H1043" s="57" t="str">
        <f t="shared" si="292"/>
        <v>72.7340376882291+1.81519416101605i</v>
      </c>
      <c r="I1043" s="57" t="str">
        <f t="shared" si="293"/>
        <v>17.8958076841671-693.137884986703i</v>
      </c>
      <c r="K1043" s="57" t="str">
        <f t="shared" si="294"/>
        <v>0.164881959694845-0.00437879784028571i</v>
      </c>
      <c r="L1043" s="57" t="str">
        <f t="shared" si="295"/>
        <v>0.00025-23.9347083953801i</v>
      </c>
      <c r="M1043" s="57" t="str">
        <f t="shared" si="296"/>
        <v>0.0045-8.39109590364841i</v>
      </c>
      <c r="N1043" s="57">
        <f t="shared" si="297"/>
        <v>88.966678313501163</v>
      </c>
      <c r="O1043" s="57">
        <f t="shared" si="298"/>
        <v>61.625764228347919</v>
      </c>
      <c r="P1043" s="374">
        <f t="shared" si="299"/>
        <v>61.625764228347919</v>
      </c>
      <c r="Q1043" s="374">
        <f t="shared" si="300"/>
        <v>-91.033321686498837</v>
      </c>
      <c r="R1043" s="12">
        <f t="shared" si="301"/>
        <v>88.966678313501163</v>
      </c>
      <c r="S1043" s="57">
        <f t="shared" si="302"/>
        <v>4.4212406531600516E-2</v>
      </c>
      <c r="T1043" s="12">
        <f t="shared" si="285"/>
        <v>61.625764228347919</v>
      </c>
    </row>
    <row r="1044" spans="1:20">
      <c r="A1044" s="57">
        <f t="shared" si="286"/>
        <v>278.85036313823787</v>
      </c>
      <c r="B1044" s="12">
        <f t="shared" si="303"/>
        <v>44.380413676420595</v>
      </c>
      <c r="C1044" s="57" t="str">
        <f t="shared" si="287"/>
        <v>-21.7457747934914-1201.07099932514i</v>
      </c>
      <c r="D1044" s="57" t="str">
        <f t="shared" si="288"/>
        <v>3.47812498705853-358.615488377359i</v>
      </c>
      <c r="E1044" s="57" t="str">
        <f t="shared" si="289"/>
        <v>162.463216064321-0.18683699533792i</v>
      </c>
      <c r="F1044" s="57" t="str">
        <f t="shared" si="290"/>
        <v>2.90990990782463-3365.38367602872i</v>
      </c>
      <c r="G1044" s="57" t="str">
        <f t="shared" si="291"/>
        <v>0.999999999283387-0.0000267696348420873i</v>
      </c>
      <c r="H1044" s="57" t="str">
        <f t="shared" si="292"/>
        <v>72.7340892028464+1.82209239288617i</v>
      </c>
      <c r="I1044" s="57" t="str">
        <f t="shared" si="293"/>
        <v>17.8958128006056-690.514308203255i</v>
      </c>
      <c r="K1044" s="57" t="str">
        <f t="shared" si="294"/>
        <v>0.164881061541771-0.00439541296656744i</v>
      </c>
      <c r="L1044" s="57" t="str">
        <f t="shared" si="295"/>
        <v>0.00025-23.8441008122934i</v>
      </c>
      <c r="M1044" s="57" t="str">
        <f t="shared" si="296"/>
        <v>0.0045-8.35933044794622i</v>
      </c>
      <c r="N1044" s="57">
        <f t="shared" si="297"/>
        <v>88.962754904196899</v>
      </c>
      <c r="O1044" s="57">
        <f t="shared" si="298"/>
        <v>61.592797010605345</v>
      </c>
      <c r="P1044" s="374">
        <f t="shared" si="299"/>
        <v>61.592797010605345</v>
      </c>
      <c r="Q1044" s="374">
        <f t="shared" si="300"/>
        <v>-91.037245095803101</v>
      </c>
      <c r="R1044" s="12">
        <f t="shared" si="301"/>
        <v>88.962754904196899</v>
      </c>
      <c r="S1044" s="57">
        <f t="shared" si="302"/>
        <v>4.4380413676420594E-2</v>
      </c>
      <c r="T1044" s="12">
        <f t="shared" si="285"/>
        <v>61.592797010605345</v>
      </c>
    </row>
    <row r="1045" spans="1:20">
      <c r="A1045" s="57">
        <f t="shared" si="286"/>
        <v>279.90999451816316</v>
      </c>
      <c r="B1045" s="12">
        <f t="shared" si="303"/>
        <v>44.549059248390996</v>
      </c>
      <c r="C1045" s="57" t="str">
        <f t="shared" si="287"/>
        <v>-21.7456388755982-1196.51946874648i</v>
      </c>
      <c r="D1045" s="57" t="str">
        <f t="shared" si="288"/>
        <v>3.47812498695999-357.257909935089i</v>
      </c>
      <c r="E1045" s="57" t="str">
        <f t="shared" si="289"/>
        <v>162.463167976055-0.18754551716896i</v>
      </c>
      <c r="F1045" s="57" t="str">
        <f t="shared" si="290"/>
        <v>2.90990990780875-3352.64363082474i</v>
      </c>
      <c r="G1045" s="57" t="str">
        <f t="shared" si="291"/>
        <v>0.99999999927793-0.0000268713594543407i</v>
      </c>
      <c r="H1045" s="57" t="str">
        <f t="shared" si="292"/>
        <v>72.734141109768+1.82901684369135i</v>
      </c>
      <c r="I1045" s="57" t="str">
        <f t="shared" si="293"/>
        <v>17.8958179560058-687.900664700363i</v>
      </c>
      <c r="K1045" s="57" t="str">
        <f t="shared" si="294"/>
        <v>0.164880156559812-0.00441209095246493i</v>
      </c>
      <c r="L1045" s="57" t="str">
        <f t="shared" si="295"/>
        <v>0.00025-23.7538362346019i</v>
      </c>
      <c r="M1045" s="57" t="str">
        <f t="shared" si="296"/>
        <v>0.0045-8.32768524401894i</v>
      </c>
      <c r="N1045" s="57">
        <f t="shared" si="297"/>
        <v>88.958816622681113</v>
      </c>
      <c r="O1045" s="57">
        <f t="shared" si="298"/>
        <v>61.559829614918513</v>
      </c>
      <c r="P1045" s="374">
        <f t="shared" si="299"/>
        <v>61.559829614918513</v>
      </c>
      <c r="Q1045" s="374">
        <f t="shared" si="300"/>
        <v>-91.041183377318887</v>
      </c>
      <c r="R1045" s="12">
        <f t="shared" si="301"/>
        <v>88.958816622681113</v>
      </c>
      <c r="S1045" s="57">
        <f t="shared" si="302"/>
        <v>4.4549059248390997E-2</v>
      </c>
      <c r="T1045" s="12">
        <f t="shared" si="285"/>
        <v>61.559829614918513</v>
      </c>
    </row>
    <row r="1046" spans="1:20">
      <c r="A1046" s="57">
        <f t="shared" si="286"/>
        <v>280.97365249733218</v>
      </c>
      <c r="B1046" s="12">
        <f t="shared" si="303"/>
        <v>44.718345673534884</v>
      </c>
      <c r="C1046" s="57" t="str">
        <f t="shared" si="287"/>
        <v>-21.745501924469-1191.98515056133i</v>
      </c>
      <c r="D1046" s="57" t="str">
        <f t="shared" si="288"/>
        <v>3.4781249868607-355.905470767793i</v>
      </c>
      <c r="E1046" s="57" t="str">
        <f t="shared" si="289"/>
        <v>162.463119522264-0.18825671470832i</v>
      </c>
      <c r="F1046" s="57" t="str">
        <f t="shared" si="290"/>
        <v>2.90990990779276-3339.95181452494i</v>
      </c>
      <c r="G1046" s="57" t="str">
        <f t="shared" si="291"/>
        <v>0.999999999272432-0.0000269734706201189i</v>
      </c>
      <c r="H1046" s="57" t="str">
        <f t="shared" si="292"/>
        <v>72.7341934119814+1.83596761312816i</v>
      </c>
      <c r="I1046" s="57" t="str">
        <f t="shared" si="293"/>
        <v>17.8958231506635-685.29691687988i</v>
      </c>
      <c r="K1046" s="57" t="str">
        <f t="shared" si="294"/>
        <v>0.164879244697124-0.00442883203367015i</v>
      </c>
      <c r="L1046" s="57" t="str">
        <f t="shared" si="295"/>
        <v>0.00025-23.6639133638194i</v>
      </c>
      <c r="M1046" s="57" t="str">
        <f t="shared" si="296"/>
        <v>0.0045-8.29615983663975i</v>
      </c>
      <c r="N1046" s="57">
        <f t="shared" si="297"/>
        <v>88.954863412859368</v>
      </c>
      <c r="O1046" s="57">
        <f t="shared" si="298"/>
        <v>61.526862039935033</v>
      </c>
      <c r="P1046" s="374">
        <f t="shared" si="299"/>
        <v>61.526862039935033</v>
      </c>
      <c r="Q1046" s="374">
        <f t="shared" si="300"/>
        <v>-91.045136587140632</v>
      </c>
      <c r="R1046" s="12">
        <f t="shared" si="301"/>
        <v>88.954863412859368</v>
      </c>
      <c r="S1046" s="57">
        <f t="shared" si="302"/>
        <v>4.4718345673534887E-2</v>
      </c>
      <c r="T1046" s="12">
        <f t="shared" si="285"/>
        <v>61.526862039935033</v>
      </c>
    </row>
    <row r="1047" spans="1:20">
      <c r="A1047" s="57">
        <f t="shared" si="286"/>
        <v>282.04135237682209</v>
      </c>
      <c r="B1047" s="12">
        <f t="shared" si="303"/>
        <v>44.888275387094318</v>
      </c>
      <c r="C1047" s="57" t="str">
        <f t="shared" si="287"/>
        <v>-21.7453639322622-1187.46797954262i</v>
      </c>
      <c r="D1047" s="57" t="str">
        <f t="shared" si="288"/>
        <v>3.47812498676064-354.55815142018i</v>
      </c>
      <c r="E1047" s="57" t="str">
        <f t="shared" si="289"/>
        <v>162.46307070017-0.188970597933134i</v>
      </c>
      <c r="F1047" s="57" t="str">
        <f t="shared" si="290"/>
        <v>2.90990990777663-3327.3080445533i</v>
      </c>
      <c r="G1047" s="57" t="str">
        <f t="shared" si="291"/>
        <v>0.999999999266892-0.0000270759698083253i</v>
      </c>
      <c r="H1047" s="57" t="str">
        <f t="shared" si="292"/>
        <v>72.7342461124981+1.84294480127296i</v>
      </c>
      <c r="I1047" s="57" t="str">
        <f t="shared" si="293"/>
        <v>17.8958283848788-682.703027286036i</v>
      </c>
      <c r="K1047" s="57" t="str">
        <f t="shared" si="294"/>
        <v>0.164878325901468-0.00444563644673469i</v>
      </c>
      <c r="L1047" s="57" t="str">
        <f t="shared" si="295"/>
        <v>0.00025-23.5743309063752i</v>
      </c>
      <c r="M1047" s="57" t="str">
        <f t="shared" si="296"/>
        <v>0.0045-8.26475377230493i</v>
      </c>
      <c r="N1047" s="57">
        <f t="shared" si="297"/>
        <v>88.950895218428869</v>
      </c>
      <c r="O1047" s="57">
        <f t="shared" si="298"/>
        <v>61.49389428429177</v>
      </c>
      <c r="P1047" s="374">
        <f t="shared" si="299"/>
        <v>61.49389428429177</v>
      </c>
      <c r="Q1047" s="374">
        <f t="shared" si="300"/>
        <v>-91.049104781571131</v>
      </c>
      <c r="R1047" s="12">
        <f t="shared" si="301"/>
        <v>88.950895218428869</v>
      </c>
      <c r="S1047" s="57">
        <f t="shared" si="302"/>
        <v>4.488827538709432E-2</v>
      </c>
      <c r="T1047" s="12">
        <f t="shared" si="285"/>
        <v>61.49389428429177</v>
      </c>
    </row>
    <row r="1048" spans="1:20">
      <c r="A1048" s="57">
        <f t="shared" si="286"/>
        <v>283.11310951585403</v>
      </c>
      <c r="B1048" s="12">
        <f t="shared" si="303"/>
        <v>45.05885083356528</v>
      </c>
      <c r="C1048" s="57" t="str">
        <f t="shared" si="287"/>
        <v>-21.745224891077-1182.96789071007i</v>
      </c>
      <c r="D1048" s="57" t="str">
        <f t="shared" si="288"/>
        <v>3.47812498665983-353.21593251061i</v>
      </c>
      <c r="E1048" s="57" t="str">
        <f t="shared" si="289"/>
        <v>162.463021506984-0.189687176856458i</v>
      </c>
      <c r="F1048" s="57" t="str">
        <f t="shared" si="290"/>
        <v>2.90990990776039-3314.71213902493i</v>
      </c>
      <c r="G1048" s="57" t="str">
        <f t="shared" si="291"/>
        <v>0.99999999926131-0.0000271788584934452i</v>
      </c>
      <c r="H1048" s="57" t="str">
        <f t="shared" si="292"/>
        <v>72.7342992143511+1.84994850858293i</v>
      </c>
      <c r="I1048" s="57" t="str">
        <f t="shared" si="293"/>
        <v>17.895833658952-680.118958604854i</v>
      </c>
      <c r="K1048" s="57" t="str">
        <f t="shared" si="294"/>
        <v>0.164877400120213-0.00446250442907212i</v>
      </c>
      <c r="L1048" s="57" t="str">
        <f t="shared" si="295"/>
        <v>0.00025-23.4850875735955i</v>
      </c>
      <c r="M1048" s="57" t="str">
        <f t="shared" si="296"/>
        <v>0.0045-8.23346659922791i</v>
      </c>
      <c r="N1048" s="57">
        <f t="shared" si="297"/>
        <v>88.946911982877779</v>
      </c>
      <c r="O1048" s="57">
        <f t="shared" si="298"/>
        <v>61.460926346616091</v>
      </c>
      <c r="P1048" s="374">
        <f t="shared" si="299"/>
        <v>61.460926346616091</v>
      </c>
      <c r="Q1048" s="374">
        <f t="shared" si="300"/>
        <v>-91.053088017122221</v>
      </c>
      <c r="R1048" s="12">
        <f t="shared" si="301"/>
        <v>88.946911982877779</v>
      </c>
      <c r="S1048" s="57">
        <f t="shared" si="302"/>
        <v>4.5058850833565284E-2</v>
      </c>
      <c r="T1048" s="12">
        <f t="shared" si="285"/>
        <v>61.460926346616091</v>
      </c>
    </row>
    <row r="1049" spans="1:20">
      <c r="A1049" s="57">
        <f t="shared" si="286"/>
        <v>284.18893933201429</v>
      </c>
      <c r="B1049" s="12">
        <f t="shared" si="303"/>
        <v>45.23007446673283</v>
      </c>
      <c r="C1049" s="57" t="str">
        <f t="shared" si="287"/>
        <v>-21.7450847929534-1178.48481932906i</v>
      </c>
      <c r="D1049" s="57" t="str">
        <f t="shared" si="288"/>
        <v>3.47812498655826-351.878794730812i</v>
      </c>
      <c r="E1049" s="57" t="str">
        <f t="shared" si="289"/>
        <v>162.462971939888-0.190406461527099i</v>
      </c>
      <c r="F1049" s="57" t="str">
        <f t="shared" si="290"/>
        <v>2.90990990774402-3302.16391674352i</v>
      </c>
      <c r="G1049" s="57" t="str">
        <f t="shared" si="291"/>
        <v>0.999999999255685-0.0000272821381555669i</v>
      </c>
      <c r="H1049" s="57" t="str">
        <f t="shared" si="292"/>
        <v>72.7343527205977+1.85697883589793i</v>
      </c>
      <c r="I1049" s="57" t="str">
        <f t="shared" si="293"/>
        <v>17.8958389731874-677.544673663654i</v>
      </c>
      <c r="K1049" s="57" t="str">
        <f t="shared" si="294"/>
        <v>0.164876467300327-0.00447943621896139i</v>
      </c>
      <c r="L1049" s="57" t="str">
        <f t="shared" si="295"/>
        <v>0.00025-23.3961820816851i</v>
      </c>
      <c r="M1049" s="57" t="str">
        <f t="shared" si="296"/>
        <v>0.0045-8.20229786733203i</v>
      </c>
      <c r="N1049" s="57">
        <f t="shared" si="297"/>
        <v>88.942913649484382</v>
      </c>
      <c r="O1049" s="57">
        <f t="shared" si="298"/>
        <v>61.427958225524371</v>
      </c>
      <c r="P1049" s="374">
        <f t="shared" si="299"/>
        <v>61.427958225524371</v>
      </c>
      <c r="Q1049" s="374">
        <f t="shared" si="300"/>
        <v>-91.057086350515618</v>
      </c>
      <c r="R1049" s="12">
        <f t="shared" si="301"/>
        <v>88.942913649484382</v>
      </c>
      <c r="S1049" s="57">
        <f t="shared" si="302"/>
        <v>4.5230074466732828E-2</v>
      </c>
      <c r="T1049" s="12">
        <f t="shared" si="285"/>
        <v>61.427958225524371</v>
      </c>
    </row>
    <row r="1050" spans="1:20">
      <c r="A1050" s="57">
        <f t="shared" si="286"/>
        <v>285.26885730147592</v>
      </c>
      <c r="B1050" s="12">
        <f t="shared" si="303"/>
        <v>45.401948749706413</v>
      </c>
      <c r="C1050" s="57" t="str">
        <f t="shared" si="287"/>
        <v>-21.7449436298699-1174.0187009098i</v>
      </c>
      <c r="D1050" s="57" t="str">
        <f t="shared" si="288"/>
        <v>3.4781249864559-350.546718845609i</v>
      </c>
      <c r="E1050" s="57" t="str">
        <f t="shared" si="289"/>
        <v>162.462921996045-0.191128462029818i</v>
      </c>
      <c r="F1050" s="57" t="str">
        <f t="shared" si="290"/>
        <v>2.90990990772752-3289.66319719866i</v>
      </c>
      <c r="G1050" s="57" t="str">
        <f t="shared" si="291"/>
        <v>0.999999999250017-0.0000273858102804028i</v>
      </c>
      <c r="H1050" s="57" t="str">
        <f t="shared" si="292"/>
        <v>72.7344066343178+1.86403588444167i</v>
      </c>
      <c r="I1050" s="57" t="str">
        <f t="shared" si="293"/>
        <v>17.8958443278905-674.980135430481i</v>
      </c>
      <c r="K1050" s="57" t="str">
        <f t="shared" si="294"/>
        <v>0.164875527388378-0.00449643205554925i</v>
      </c>
      <c r="L1050" s="57" t="str">
        <f t="shared" si="295"/>
        <v>0.00025-23.3076131517086i</v>
      </c>
      <c r="M1050" s="57" t="str">
        <f t="shared" si="296"/>
        <v>0.0045-8.17124712824471i</v>
      </c>
      <c r="N1050" s="57">
        <f t="shared" si="297"/>
        <v>88.938900161316397</v>
      </c>
      <c r="O1050" s="57">
        <f t="shared" si="298"/>
        <v>61.394989919622638</v>
      </c>
      <c r="P1050" s="374">
        <f t="shared" si="299"/>
        <v>61.394989919622638</v>
      </c>
      <c r="Q1050" s="374">
        <f t="shared" si="300"/>
        <v>-91.061099838683603</v>
      </c>
      <c r="R1050" s="12">
        <f t="shared" si="301"/>
        <v>88.938900161316397</v>
      </c>
      <c r="S1050" s="57">
        <f t="shared" si="302"/>
        <v>4.5401948749706413E-2</v>
      </c>
      <c r="T1050" s="12">
        <f t="shared" si="285"/>
        <v>61.394989919622638</v>
      </c>
    </row>
    <row r="1051" spans="1:20">
      <c r="A1051" s="57">
        <f t="shared" si="286"/>
        <v>286.35287895922153</v>
      </c>
      <c r="B1051" s="12">
        <f t="shared" si="303"/>
        <v>45.574476154955299</v>
      </c>
      <c r="C1051" s="57" t="str">
        <f t="shared" si="287"/>
        <v>-21.7448013937447-1169.56947120639i</v>
      </c>
      <c r="D1051" s="57" t="str">
        <f t="shared" si="288"/>
        <v>3.47812498635278-349.219685692645i</v>
      </c>
      <c r="E1051" s="57" t="str">
        <f t="shared" si="289"/>
        <v>162.462871672595-0.191853188485445i</v>
      </c>
      <c r="F1051" s="57" t="str">
        <f t="shared" si="290"/>
        <v>2.9099099077109-3277.20980056331i</v>
      </c>
      <c r="G1051" s="57" t="str">
        <f t="shared" si="291"/>
        <v>0.999999999244307-0.0000274898763593114i</v>
      </c>
      <c r="H1051" s="57" t="str">
        <f t="shared" si="292"/>
        <v>72.7344609586142+1.87111975582326i</v>
      </c>
      <c r="I1051" s="57" t="str">
        <f t="shared" si="293"/>
        <v>17.8958497233691-672.425307013592i</v>
      </c>
      <c r="K1051" s="57" t="str">
        <f t="shared" si="294"/>
        <v>0.164874580330531-0.00451349217885336i</v>
      </c>
      <c r="L1051" s="57" t="str">
        <f t="shared" si="295"/>
        <v>0.00025-23.2193795095722i</v>
      </c>
      <c r="M1051" s="57" t="str">
        <f t="shared" si="296"/>
        <v>0.0045-8.14031393529059i</v>
      </c>
      <c r="N1051" s="57">
        <f t="shared" si="297"/>
        <v>88.93487146123023</v>
      </c>
      <c r="O1051" s="57">
        <f t="shared" si="298"/>
        <v>61.362021427506399</v>
      </c>
      <c r="P1051" s="374">
        <f t="shared" si="299"/>
        <v>61.362021427506399</v>
      </c>
      <c r="Q1051" s="374">
        <f t="shared" si="300"/>
        <v>-91.06512853876977</v>
      </c>
      <c r="R1051" s="12">
        <f t="shared" si="301"/>
        <v>88.93487146123023</v>
      </c>
      <c r="S1051" s="57">
        <f t="shared" si="302"/>
        <v>4.5574476154955301E-2</v>
      </c>
      <c r="T1051" s="12">
        <f t="shared" si="285"/>
        <v>61.362021427506399</v>
      </c>
    </row>
    <row r="1052" spans="1:20">
      <c r="A1052" s="57">
        <f t="shared" si="286"/>
        <v>287.44101989926656</v>
      </c>
      <c r="B1052" s="12">
        <f t="shared" si="303"/>
        <v>45.747659164344128</v>
      </c>
      <c r="C1052" s="57" t="str">
        <f t="shared" si="287"/>
        <v>-21.7446580764366-1165.13706621589i</v>
      </c>
      <c r="D1052" s="57" t="str">
        <f t="shared" si="288"/>
        <v>3.47812498624884-347.897676182101i</v>
      </c>
      <c r="E1052" s="57" t="str">
        <f t="shared" si="289"/>
        <v>162.462820966662-0.192580651051128i</v>
      </c>
      <c r="F1052" s="57" t="str">
        <f t="shared" si="290"/>
        <v>2.90990990769416-3264.80354769119i</v>
      </c>
      <c r="G1052" s="57" t="str">
        <f t="shared" si="291"/>
        <v>0.999999999238552-0.000027594337889318i</v>
      </c>
      <c r="H1052" s="57" t="str">
        <f t="shared" si="292"/>
        <v>72.7345156966148+1.87823055203883i</v>
      </c>
      <c r="I1052" s="57" t="str">
        <f t="shared" si="293"/>
        <v>17.8958551599344-669.880151660936i</v>
      </c>
      <c r="K1052" s="57" t="str">
        <f t="shared" si="294"/>
        <v>0.16487362607254-0.00453061682976512i</v>
      </c>
      <c r="L1052" s="57" t="str">
        <f t="shared" si="295"/>
        <v>0.00025-23.1314798860054i</v>
      </c>
      <c r="M1052" s="57" t="str">
        <f t="shared" si="296"/>
        <v>0.0045-8.10949784348537i</v>
      </c>
      <c r="N1052" s="57">
        <f t="shared" si="297"/>
        <v>88.930827491870147</v>
      </c>
      <c r="O1052" s="57">
        <f t="shared" si="298"/>
        <v>61.329052747760507</v>
      </c>
      <c r="P1052" s="374">
        <f t="shared" si="299"/>
        <v>61.329052747760507</v>
      </c>
      <c r="Q1052" s="374">
        <f t="shared" si="300"/>
        <v>-91.069172508129853</v>
      </c>
      <c r="R1052" s="12">
        <f t="shared" si="301"/>
        <v>88.930827491870147</v>
      </c>
      <c r="S1052" s="57">
        <f t="shared" si="302"/>
        <v>4.5747659164344132E-2</v>
      </c>
      <c r="T1052" s="12">
        <f t="shared" si="285"/>
        <v>61.329052747760507</v>
      </c>
    </row>
    <row r="1053" spans="1:20">
      <c r="A1053" s="57">
        <f t="shared" si="286"/>
        <v>288.53329577488381</v>
      </c>
      <c r="B1053" s="12">
        <f t="shared" si="303"/>
        <v>45.921500269168639</v>
      </c>
      <c r="C1053" s="57" t="str">
        <f t="shared" si="287"/>
        <v>-21.7445136697403-1160.72142217737i</v>
      </c>
      <c r="D1053" s="57" t="str">
        <f t="shared" si="288"/>
        <v>3.47812498614414-346.580671296426i</v>
      </c>
      <c r="E1053" s="57" t="str">
        <f t="shared" si="289"/>
        <v>162.462769875341-0.193310859920097i</v>
      </c>
      <c r="F1053" s="57" t="str">
        <f t="shared" si="290"/>
        <v>2.90990990767729-3252.44426011417i</v>
      </c>
      <c r="G1053" s="57" t="str">
        <f t="shared" si="291"/>
        <v>0.999999999232755-0.0000276991963731368i</v>
      </c>
      <c r="H1053" s="57" t="str">
        <f t="shared" si="292"/>
        <v>72.7345708514705+1.88536837547281i</v>
      </c>
      <c r="I1053" s="57" t="str">
        <f t="shared" si="293"/>
        <v>17.8958606378991-667.344632759601i</v>
      </c>
      <c r="K1053" s="57" t="str">
        <f t="shared" si="294"/>
        <v>0.164872664559751-0.00454780625005258i</v>
      </c>
      <c r="L1053" s="57" t="str">
        <f t="shared" si="295"/>
        <v>0.00025-23.0439130165426i</v>
      </c>
      <c r="M1053" s="57" t="str">
        <f t="shared" si="296"/>
        <v>0.0045-8.07879840952915i</v>
      </c>
      <c r="N1053" s="57">
        <f t="shared" si="297"/>
        <v>88.926768195667705</v>
      </c>
      <c r="O1053" s="57">
        <f t="shared" si="298"/>
        <v>61.29608387895891</v>
      </c>
      <c r="P1053" s="374">
        <f t="shared" si="299"/>
        <v>61.29608387895891</v>
      </c>
      <c r="Q1053" s="374">
        <f t="shared" si="300"/>
        <v>-91.073231804332295</v>
      </c>
      <c r="R1053" s="12">
        <f t="shared" si="301"/>
        <v>88.926768195667705</v>
      </c>
      <c r="S1053" s="57">
        <f t="shared" si="302"/>
        <v>4.5921500269168643E-2</v>
      </c>
      <c r="T1053" s="12">
        <f t="shared" si="285"/>
        <v>61.29608387895891</v>
      </c>
    </row>
    <row r="1054" spans="1:20">
      <c r="A1054" s="57">
        <f t="shared" si="286"/>
        <v>289.62972229882837</v>
      </c>
      <c r="B1054" s="12">
        <f t="shared" si="303"/>
        <v>46.09600197019148</v>
      </c>
      <c r="C1054" s="57" t="str">
        <f t="shared" si="287"/>
        <v>-21.7443681653901-1156.32247557108i</v>
      </c>
      <c r="D1054" s="57" t="str">
        <f t="shared" si="288"/>
        <v>3.47812498603865-345.268652090065i</v>
      </c>
      <c r="E1054" s="57" t="str">
        <f t="shared" si="289"/>
        <v>162.462718395709-0.194043825322157i</v>
      </c>
      <c r="F1054" s="57" t="str">
        <f t="shared" si="290"/>
        <v>2.9099099076603-3240.13176003977i</v>
      </c>
      <c r="G1054" s="57" t="str">
        <f t="shared" si="291"/>
        <v>0.999999999226912-0.0000278044533191922i</v>
      </c>
      <c r="H1054" s="57" t="str">
        <f t="shared" si="292"/>
        <v>72.7346264263558+1.89253332889946i</v>
      </c>
      <c r="I1054" s="57" t="str">
        <f t="shared" si="293"/>
        <v>17.8958661575783-664.8187138353i</v>
      </c>
      <c r="K1054" s="57" t="str">
        <f t="shared" si="294"/>
        <v>0.164871695737097-0.00456506068236321i</v>
      </c>
      <c r="L1054" s="57" t="str">
        <f t="shared" si="295"/>
        <v>0.00025-22.9566776415048i</v>
      </c>
      <c r="M1054" s="57" t="str">
        <f t="shared" si="296"/>
        <v>0.0045-8.04821519180032i</v>
      </c>
      <c r="N1054" s="57">
        <f t="shared" si="297"/>
        <v>88.922693514840816</v>
      </c>
      <c r="O1054" s="57">
        <f t="shared" si="298"/>
        <v>61.263114819665169</v>
      </c>
      <c r="P1054" s="374">
        <f t="shared" si="299"/>
        <v>61.263114819665169</v>
      </c>
      <c r="Q1054" s="374">
        <f t="shared" si="300"/>
        <v>-91.077306485159184</v>
      </c>
      <c r="R1054" s="12">
        <f t="shared" si="301"/>
        <v>88.922693514840816</v>
      </c>
      <c r="S1054" s="57">
        <f t="shared" si="302"/>
        <v>4.609600197019148E-2</v>
      </c>
      <c r="T1054" s="12">
        <f t="shared" si="285"/>
        <v>61.263114819665169</v>
      </c>
    </row>
    <row r="1055" spans="1:20">
      <c r="A1055" s="57">
        <f t="shared" si="286"/>
        <v>290.73031524356395</v>
      </c>
      <c r="B1055" s="12">
        <f t="shared" si="303"/>
        <v>46.271166777678211</v>
      </c>
      <c r="C1055" s="57" t="str">
        <f t="shared" si="287"/>
        <v>-21.7442215550572-1151.9401631174i</v>
      </c>
      <c r="D1055" s="57" t="str">
        <f t="shared" si="288"/>
        <v>3.47812498593232-343.961599689177i</v>
      </c>
      <c r="E1055" s="57" t="str">
        <f t="shared" si="289"/>
        <v>162.462666524822-0.194779557523558i</v>
      </c>
      <c r="F1055" s="57" t="str">
        <f t="shared" si="290"/>
        <v>2.90990990764316-3227.86587034851i</v>
      </c>
      <c r="G1055" s="57" t="str">
        <f t="shared" si="291"/>
        <v>0.999999999221026-0.0000279101102416408i</v>
      </c>
      <c r="H1055" s="57" t="str">
        <f t="shared" si="292"/>
        <v>72.7346824244703+1.89972551548447i</v>
      </c>
      <c r="I1055" s="57" t="str">
        <f t="shared" si="293"/>
        <v>17.8958717192897-662.302358551845i</v>
      </c>
      <c r="K1055" s="57" t="str">
        <f t="shared" si="294"/>
        <v>0.164870719549092-0.00458238037022691i</v>
      </c>
      <c r="L1055" s="57" t="str">
        <f t="shared" si="295"/>
        <v>0.00025-22.8697725059821i</v>
      </c>
      <c r="M1055" s="57" t="str">
        <f t="shared" si="296"/>
        <v>0.0045-8.01774775034896i</v>
      </c>
      <c r="N1055" s="57">
        <f t="shared" si="297"/>
        <v>88.918603391393134</v>
      </c>
      <c r="O1055" s="57">
        <f t="shared" si="298"/>
        <v>61.230145568431368</v>
      </c>
      <c r="P1055" s="374">
        <f t="shared" si="299"/>
        <v>61.230145568431368</v>
      </c>
      <c r="Q1055" s="374">
        <f t="shared" si="300"/>
        <v>-91.081396608606866</v>
      </c>
      <c r="R1055" s="12">
        <f t="shared" si="301"/>
        <v>88.918603391393134</v>
      </c>
      <c r="S1055" s="57">
        <f t="shared" si="302"/>
        <v>4.6271166777678209E-2</v>
      </c>
      <c r="T1055" s="12">
        <f t="shared" si="285"/>
        <v>61.230145568431368</v>
      </c>
    </row>
    <row r="1056" spans="1:20">
      <c r="A1056" s="57">
        <f t="shared" si="286"/>
        <v>291.83509044148951</v>
      </c>
      <c r="B1056" s="12">
        <f t="shared" si="303"/>
        <v>46.446997211433391</v>
      </c>
      <c r="C1056" s="57" t="str">
        <f t="shared" si="287"/>
        <v>-21.7440738303499-1147.57442177605i</v>
      </c>
      <c r="D1056" s="57" t="str">
        <f t="shared" si="288"/>
        <v>3.4781249858252-342.659495291378i</v>
      </c>
      <c r="E1056" s="57" t="str">
        <f t="shared" si="289"/>
        <v>162.46261425971-0.195518066827204i</v>
      </c>
      <c r="F1056" s="57" t="str">
        <f t="shared" si="290"/>
        <v>2.9099099076259-3215.64641459147i</v>
      </c>
      <c r="G1056" s="57" t="str">
        <f t="shared" si="291"/>
        <v>0.999999999215094-0.000028016168660393i</v>
      </c>
      <c r="H1056" s="57" t="str">
        <f t="shared" si="292"/>
        <v>72.7347388490375+1.90694503878634i</v>
      </c>
      <c r="I1056" s="57" t="str">
        <f t="shared" si="293"/>
        <v>17.8958773233535-659.79553071063i</v>
      </c>
      <c r="K1056" s="57" t="str">
        <f t="shared" si="294"/>
        <v>0.164869735939832-0.00459976555805889i</v>
      </c>
      <c r="L1056" s="57" t="str">
        <f t="shared" si="295"/>
        <v>0.00025-22.7831963598148i</v>
      </c>
      <c r="M1056" s="57" t="str">
        <f t="shared" si="296"/>
        <v>0.0045-7.98739564689078i</v>
      </c>
      <c r="N1056" s="57">
        <f t="shared" si="297"/>
        <v>88.914497767113176</v>
      </c>
      <c r="O1056" s="57">
        <f t="shared" si="298"/>
        <v>61.197176123798947</v>
      </c>
      <c r="P1056" s="374">
        <f t="shared" si="299"/>
        <v>61.197176123798947</v>
      </c>
      <c r="Q1056" s="374">
        <f t="shared" si="300"/>
        <v>-91.085502232886824</v>
      </c>
      <c r="R1056" s="12">
        <f t="shared" si="301"/>
        <v>88.914497767113176</v>
      </c>
      <c r="S1056" s="57">
        <f t="shared" si="302"/>
        <v>4.6446997211433388E-2</v>
      </c>
      <c r="T1056" s="12">
        <f t="shared" si="285"/>
        <v>61.197176123798947</v>
      </c>
    </row>
    <row r="1057" spans="1:20">
      <c r="A1057" s="57">
        <f t="shared" si="286"/>
        <v>292.9440637851672</v>
      </c>
      <c r="B1057" s="12">
        <f t="shared" si="303"/>
        <v>46.623495800836842</v>
      </c>
      <c r="C1057" s="57" t="str">
        <f t="shared" si="287"/>
        <v>-21.743924982813-1143.22518874515i</v>
      </c>
      <c r="D1057" s="57" t="str">
        <f t="shared" si="288"/>
        <v>3.47812498571731-341.362320165458i</v>
      </c>
      <c r="E1057" s="57" t="str">
        <f t="shared" si="289"/>
        <v>162.462561597383-0.196259363572753i</v>
      </c>
      <c r="F1057" s="57" t="str">
        <f t="shared" si="290"/>
        <v>2.90990990760852-3203.47321698769i</v>
      </c>
      <c r="G1057" s="57" t="str">
        <f t="shared" si="291"/>
        <v>0.999999999209118-0.0000281226301011344i</v>
      </c>
      <c r="H1057" s="57" t="str">
        <f t="shared" si="292"/>
        <v>72.7347957033051+1.91419200275791i</v>
      </c>
      <c r="I1057" s="57" t="str">
        <f t="shared" si="293"/>
        <v>17.8958829700922-657.298194250098i</v>
      </c>
      <c r="K1057" s="57" t="str">
        <f t="shared" si="294"/>
        <v>0.16486874485299-0.00461721649116259i</v>
      </c>
      <c r="L1057" s="57" t="str">
        <f t="shared" si="295"/>
        <v>0.00025-22.696947957576i</v>
      </c>
      <c r="M1057" s="57" t="str">
        <f t="shared" si="296"/>
        <v>0.0045-7.95715844480052i</v>
      </c>
      <c r="N1057" s="57">
        <f t="shared" si="297"/>
        <v>88.910376583573665</v>
      </c>
      <c r="O1057" s="57">
        <f t="shared" si="298"/>
        <v>61.164206484298376</v>
      </c>
      <c r="P1057" s="374">
        <f t="shared" si="299"/>
        <v>61.164206484298376</v>
      </c>
      <c r="Q1057" s="374">
        <f t="shared" si="300"/>
        <v>-91.089623416426335</v>
      </c>
      <c r="R1057" s="12">
        <f t="shared" si="301"/>
        <v>88.910376583573665</v>
      </c>
      <c r="S1057" s="57">
        <f t="shared" si="302"/>
        <v>4.6623495800836842E-2</v>
      </c>
      <c r="T1057" s="12">
        <f t="shared" si="285"/>
        <v>61.164206484298376</v>
      </c>
    </row>
    <row r="1058" spans="1:20">
      <c r="A1058" s="57">
        <f t="shared" si="286"/>
        <v>294.05725122755081</v>
      </c>
      <c r="B1058" s="12">
        <f t="shared" si="303"/>
        <v>46.800665084880023</v>
      </c>
      <c r="C1058" s="57" t="str">
        <f t="shared" si="287"/>
        <v>-21.7437750039278-1138.89240146027i</v>
      </c>
      <c r="D1058" s="57" t="str">
        <f t="shared" si="288"/>
        <v>3.47812498560854-340.070055651117i</v>
      </c>
      <c r="E1058" s="57" t="str">
        <f t="shared" si="289"/>
        <v>162.462508534829-0.197003458136723i</v>
      </c>
      <c r="F1058" s="57" t="str">
        <f t="shared" si="290"/>
        <v>2.90990990759099-3191.34610242161i</v>
      </c>
      <c r="G1058" s="57" t="str">
        <f t="shared" si="291"/>
        <v>0.999999999203095-0.0000282294960953487i</v>
      </c>
      <c r="H1058" s="57" t="str">
        <f t="shared" si="292"/>
        <v>72.7348529905466+1.92146651174791i</v>
      </c>
      <c r="I1058" s="57" t="str">
        <f t="shared" si="293"/>
        <v>17.8958886598308-654.810313245233i</v>
      </c>
      <c r="K1058" s="57" t="str">
        <f t="shared" si="294"/>
        <v>0.164867746231811-0.00463473341573247i</v>
      </c>
      <c r="L1058" s="57" t="str">
        <f t="shared" si="295"/>
        <v>0.00025-22.6110260585535i</v>
      </c>
      <c r="M1058" s="57" t="str">
        <f t="shared" si="296"/>
        <v>0.0045-7.92703570910596i</v>
      </c>
      <c r="N1058" s="57">
        <f t="shared" si="297"/>
        <v>88.906239782130726</v>
      </c>
      <c r="O1058" s="57">
        <f t="shared" si="298"/>
        <v>61.131236648448699</v>
      </c>
      <c r="P1058" s="374">
        <f t="shared" si="299"/>
        <v>61.131236648448699</v>
      </c>
      <c r="Q1058" s="374">
        <f t="shared" si="300"/>
        <v>-91.093760217869274</v>
      </c>
      <c r="R1058" s="12">
        <f t="shared" si="301"/>
        <v>88.906239782130726</v>
      </c>
      <c r="S1058" s="57">
        <f t="shared" si="302"/>
        <v>4.6800665084880025E-2</v>
      </c>
      <c r="T1058" s="12">
        <f t="shared" si="285"/>
        <v>61.131236648448699</v>
      </c>
    </row>
    <row r="1059" spans="1:20">
      <c r="A1059" s="57">
        <f t="shared" si="286"/>
        <v>295.17466878221552</v>
      </c>
      <c r="B1059" s="12">
        <f t="shared" si="303"/>
        <v>46.97850761220257</v>
      </c>
      <c r="C1059" s="57" t="str">
        <f t="shared" si="287"/>
        <v>-21.7436238851106-1134.5759975936i</v>
      </c>
      <c r="D1059" s="57" t="str">
        <f t="shared" si="288"/>
        <v>3.47812498549893-338.782683158696i</v>
      </c>
      <c r="E1059" s="57" t="str">
        <f t="shared" si="289"/>
        <v>162.46245506901-0.197750360932565i</v>
      </c>
      <c r="F1059" s="57" t="str">
        <f t="shared" si="290"/>
        <v>2.90990990757333-3179.26489644062i</v>
      </c>
      <c r="G1059" s="57" t="str">
        <f t="shared" si="291"/>
        <v>0.999999999197028-0.0000283367681803391i</v>
      </c>
      <c r="H1059" s="57" t="str">
        <f t="shared" si="292"/>
        <v>72.734910714059+1.92876867050242i</v>
      </c>
      <c r="I1059" s="57" t="str">
        <f t="shared" si="293"/>
        <v>17.8958943928966-652.33185190703i</v>
      </c>
      <c r="K1059" s="57" t="str">
        <f t="shared" si="294"/>
        <v>0.164866740019114-0.00465231657885718i</v>
      </c>
      <c r="L1059" s="57" t="str">
        <f t="shared" si="295"/>
        <v>0.00025-22.5254294267319i</v>
      </c>
      <c r="M1059" s="57" t="str">
        <f t="shared" si="296"/>
        <v>0.0045-7.89702700648134i</v>
      </c>
      <c r="N1059" s="57">
        <f t="shared" si="297"/>
        <v>88.902087303923139</v>
      </c>
      <c r="O1059" s="57">
        <f t="shared" si="298"/>
        <v>61.098266614757961</v>
      </c>
      <c r="P1059" s="374">
        <f t="shared" si="299"/>
        <v>61.098266614757961</v>
      </c>
      <c r="Q1059" s="374">
        <f t="shared" si="300"/>
        <v>-91.097912696076861</v>
      </c>
      <c r="R1059" s="12">
        <f t="shared" si="301"/>
        <v>88.902087303923139</v>
      </c>
      <c r="S1059" s="57">
        <f t="shared" si="302"/>
        <v>4.6978507612202569E-2</v>
      </c>
      <c r="T1059" s="12">
        <f t="shared" si="285"/>
        <v>61.098266614757961</v>
      </c>
    </row>
    <row r="1060" spans="1:20">
      <c r="A1060" s="57">
        <f t="shared" si="286"/>
        <v>296.29633252358798</v>
      </c>
      <c r="B1060" s="12">
        <f t="shared" si="303"/>
        <v>47.157025941128943</v>
      </c>
      <c r="C1060" s="57" t="str">
        <f t="shared" si="287"/>
        <v>-21.7434716177135-1130.27591505299i</v>
      </c>
      <c r="D1060" s="57" t="str">
        <f t="shared" si="288"/>
        <v>3.47812498538854-337.50018416891i</v>
      </c>
      <c r="E1060" s="57" t="str">
        <f t="shared" si="289"/>
        <v>162.462401196869-0.198500082410874i</v>
      </c>
      <c r="F1060" s="57" t="str">
        <f t="shared" si="290"/>
        <v>2.90990990755554-3167.22942525253i</v>
      </c>
      <c r="G1060" s="57" t="str">
        <f t="shared" si="291"/>
        <v>0.999999999190913-0.0000284444478992504i</v>
      </c>
      <c r="H1060" s="57" t="str">
        <f t="shared" si="292"/>
        <v>72.7349688771658+1.93609858416644i</v>
      </c>
      <c r="I1060" s="57" t="str">
        <f t="shared" si="293"/>
        <v>17.8959001696199-649.862774582004i</v>
      </c>
      <c r="K1060" s="57" t="str">
        <f t="shared" si="294"/>
        <v>0.164865726157282-0.00466996622852226i</v>
      </c>
      <c r="L1060" s="57" t="str">
        <f t="shared" si="295"/>
        <v>0.00025-22.440156830775i</v>
      </c>
      <c r="M1060" s="57" t="str">
        <f t="shared" si="296"/>
        <v>0.0045-7.8671319052414i</v>
      </c>
      <c r="N1060" s="57">
        <f t="shared" si="297"/>
        <v>88.89791908987155</v>
      </c>
      <c r="O1060" s="57">
        <f t="shared" si="298"/>
        <v>61.065296381722689</v>
      </c>
      <c r="P1060" s="374">
        <f t="shared" si="299"/>
        <v>61.065296381722689</v>
      </c>
      <c r="Q1060" s="374">
        <f t="shared" si="300"/>
        <v>-91.10208091012845</v>
      </c>
      <c r="R1060" s="12">
        <f t="shared" si="301"/>
        <v>88.89791908987155</v>
      </c>
      <c r="S1060" s="57">
        <f t="shared" si="302"/>
        <v>4.7157025941128944E-2</v>
      </c>
      <c r="T1060" s="12">
        <f t="shared" si="285"/>
        <v>61.065296381722689</v>
      </c>
    </row>
    <row r="1061" spans="1:20">
      <c r="A1061" s="57">
        <f t="shared" si="286"/>
        <v>297.42225858717762</v>
      </c>
      <c r="B1061" s="12">
        <f t="shared" si="303"/>
        <v>47.336222639705234</v>
      </c>
      <c r="C1061" s="57" t="str">
        <f t="shared" si="287"/>
        <v>-21.7433181930225-1125.99209198112i</v>
      </c>
      <c r="D1061" s="57" t="str">
        <f t="shared" si="288"/>
        <v>3.47812498527726-336.22254023258i</v>
      </c>
      <c r="E1061" s="57" t="str">
        <f t="shared" si="289"/>
        <v>162.462346915324-0.199252633059392i</v>
      </c>
      <c r="F1061" s="57" t="str">
        <f t="shared" si="290"/>
        <v>2.90990990753761-3155.23951572303i</v>
      </c>
      <c r="G1061" s="57" t="str">
        <f t="shared" si="291"/>
        <v>0.999999999184753-0.0000285525368010916i</v>
      </c>
      <c r="H1061" s="57" t="str">
        <f t="shared" si="292"/>
        <v>72.7350274832151+1.94345635828537i</v>
      </c>
      <c r="I1061" s="57" t="str">
        <f t="shared" si="293"/>
        <v>17.895905990333-647.403045751651i</v>
      </c>
      <c r="K1061" s="57" t="str">
        <f t="shared" si="294"/>
        <v>0.164864704588264-0.00468768261361306i</v>
      </c>
      <c r="L1061" s="57" t="str">
        <f t="shared" si="295"/>
        <v>0.00025-22.3552070440078i</v>
      </c>
      <c r="M1061" s="57" t="str">
        <f t="shared" si="296"/>
        <v>0.0045-7.83734997533513i</v>
      </c>
      <c r="N1061" s="57">
        <f t="shared" si="297"/>
        <v>88.893735080677757</v>
      </c>
      <c r="O1061" s="57">
        <f t="shared" si="298"/>
        <v>61.032325947828276</v>
      </c>
      <c r="P1061" s="374">
        <f t="shared" si="299"/>
        <v>61.032325947828276</v>
      </c>
      <c r="Q1061" s="374">
        <f t="shared" si="300"/>
        <v>-91.106264919322243</v>
      </c>
      <c r="R1061" s="12">
        <f t="shared" si="301"/>
        <v>88.893735080677757</v>
      </c>
      <c r="S1061" s="57">
        <f t="shared" si="302"/>
        <v>4.733622263970523E-2</v>
      </c>
      <c r="T1061" s="12">
        <f t="shared" si="285"/>
        <v>61.032325947828276</v>
      </c>
    </row>
    <row r="1062" spans="1:20">
      <c r="A1062" s="57">
        <f t="shared" si="286"/>
        <v>298.5524631698089</v>
      </c>
      <c r="B1062" s="12">
        <f t="shared" si="303"/>
        <v>47.516100285736115</v>
      </c>
      <c r="C1062" s="57" t="str">
        <f t="shared" si="287"/>
        <v>-21.7431636022587-1121.72446675456i</v>
      </c>
      <c r="D1062" s="57" t="str">
        <f t="shared" si="288"/>
        <v>3.47812498516516-334.94973297037i</v>
      </c>
      <c r="E1062" s="57" t="str">
        <f t="shared" si="289"/>
        <v>162.462292221271-0.200008023403176i</v>
      </c>
      <c r="F1062" s="57" t="str">
        <f t="shared" si="290"/>
        <v>2.90990990751955-3143.29499537327i</v>
      </c>
      <c r="G1062" s="57" t="str">
        <f t="shared" si="291"/>
        <v>0.999999999178545-0.000028661036440758i</v>
      </c>
      <c r="H1062" s="57" t="str">
        <f t="shared" si="292"/>
        <v>72.7350865355804+1.95084209880656i</v>
      </c>
      <c r="I1062" s="57" t="str">
        <f t="shared" si="293"/>
        <v>17.8959118553709-644.952630031954i</v>
      </c>
      <c r="K1062" s="57" t="str">
        <f t="shared" si="294"/>
        <v>0.16486367525357-0.00470546598391795i</v>
      </c>
      <c r="L1062" s="57" t="str">
        <f t="shared" si="295"/>
        <v>0.00025-22.270578844399i</v>
      </c>
      <c r="M1062" s="57" t="str">
        <f t="shared" si="296"/>
        <v>0.0045-7.80768078833943i</v>
      </c>
      <c r="N1062" s="57">
        <f t="shared" si="297"/>
        <v>88.889535216823887</v>
      </c>
      <c r="O1062" s="57">
        <f t="shared" si="298"/>
        <v>60.999355311548477</v>
      </c>
      <c r="P1062" s="374">
        <f t="shared" si="299"/>
        <v>60.999355311548477</v>
      </c>
      <c r="Q1062" s="374">
        <f t="shared" si="300"/>
        <v>-91.110464783176113</v>
      </c>
      <c r="R1062" s="12">
        <f t="shared" si="301"/>
        <v>88.889535216823887</v>
      </c>
      <c r="S1062" s="57">
        <f t="shared" si="302"/>
        <v>4.7516100285736114E-2</v>
      </c>
      <c r="T1062" s="12">
        <f t="shared" si="285"/>
        <v>60.999355311548477</v>
      </c>
    </row>
    <row r="1063" spans="1:20">
      <c r="A1063" s="57">
        <f t="shared" si="286"/>
        <v>299.68696252985421</v>
      </c>
      <c r="B1063" s="12">
        <f t="shared" si="303"/>
        <v>47.696661466821915</v>
      </c>
      <c r="C1063" s="57" t="str">
        <f t="shared" si="287"/>
        <v>-21.7430078365752-1117.47297798288i</v>
      </c>
      <c r="D1063" s="57" t="str">
        <f t="shared" si="288"/>
        <v>3.47812498505221-333.681744072519i</v>
      </c>
      <c r="E1063" s="57" t="str">
        <f t="shared" si="289"/>
        <v>162.462237111579-0.200766264004696i</v>
      </c>
      <c r="F1063" s="57" t="str">
        <f t="shared" si="290"/>
        <v>2.90990990750135-3131.39569237729i</v>
      </c>
      <c r="G1063" s="57" t="str">
        <f t="shared" si="291"/>
        <v>0.99999999917229-0.0000287699483790528i</v>
      </c>
      <c r="H1063" s="57" t="str">
        <f t="shared" si="292"/>
        <v>72.7351460376611+1.95825591208086i</v>
      </c>
      <c r="I1063" s="57" t="str">
        <f t="shared" si="293"/>
        <v>17.8959177650712-642.51149217286i</v>
      </c>
      <c r="K1063" s="57" t="str">
        <f t="shared" si="294"/>
        <v>0.164862638094267-0.00472331659013088i</v>
      </c>
      <c r="L1063" s="57" t="str">
        <f t="shared" si="295"/>
        <v>0.00025-22.1862710145437i</v>
      </c>
      <c r="M1063" s="57" t="str">
        <f t="shared" si="296"/>
        <v>0.0045-7.77812391745313i</v>
      </c>
      <c r="N1063" s="57">
        <f t="shared" si="297"/>
        <v>88.885319438571671</v>
      </c>
      <c r="O1063" s="57">
        <f t="shared" si="298"/>
        <v>60.966384471345314</v>
      </c>
      <c r="P1063" s="374">
        <f t="shared" si="299"/>
        <v>60.966384471345314</v>
      </c>
      <c r="Q1063" s="374">
        <f t="shared" si="300"/>
        <v>-91.114680561428329</v>
      </c>
      <c r="R1063" s="12">
        <f t="shared" si="301"/>
        <v>88.885319438571671</v>
      </c>
      <c r="S1063" s="57">
        <f t="shared" si="302"/>
        <v>4.7696661466821916E-2</v>
      </c>
      <c r="T1063" s="12">
        <f t="shared" si="285"/>
        <v>60.966384471345314</v>
      </c>
    </row>
    <row r="1064" spans="1:20">
      <c r="A1064" s="57">
        <f t="shared" si="286"/>
        <v>300.82577298746764</v>
      </c>
      <c r="B1064" s="12">
        <f t="shared" si="303"/>
        <v>47.877908780395842</v>
      </c>
      <c r="C1064" s="57" t="str">
        <f t="shared" si="287"/>
        <v>-21.7428508870597-1113.23756450781i</v>
      </c>
      <c r="D1064" s="57" t="str">
        <f t="shared" si="288"/>
        <v>3.4781249849384-332.418555298581i</v>
      </c>
      <c r="E1064" s="57" t="str">
        <f t="shared" si="289"/>
        <v>162.462181583095-0.201527365463948i</v>
      </c>
      <c r="F1064" s="57" t="str">
        <f t="shared" si="290"/>
        <v>2.90990990748301-3119.54143555962i</v>
      </c>
      <c r="G1064" s="57" t="str">
        <f t="shared" si="291"/>
        <v>0.999999999165988-0.0000288792741827112i</v>
      </c>
      <c r="H1064" s="57" t="str">
        <f t="shared" si="292"/>
        <v>72.7352059928825+1.96569790486413i</v>
      </c>
      <c r="I1064" s="57" t="str">
        <f t="shared" si="293"/>
        <v>17.8959237197738-640.079597057787i</v>
      </c>
      <c r="K1064" s="57" t="str">
        <f t="shared" si="294"/>
        <v>0.164861593050977-0.00474123468385468i</v>
      </c>
      <c r="L1064" s="57" t="str">
        <f t="shared" si="295"/>
        <v>0.00025-22.1022823416455i</v>
      </c>
      <c r="M1064" s="57" t="str">
        <f t="shared" si="296"/>
        <v>0.0045-7.74867893749062i</v>
      </c>
      <c r="N1064" s="57">
        <f t="shared" si="297"/>
        <v>88.881087685961617</v>
      </c>
      <c r="O1064" s="57">
        <f t="shared" si="298"/>
        <v>60.933413425669336</v>
      </c>
      <c r="P1064" s="374">
        <f t="shared" si="299"/>
        <v>60.933413425669336</v>
      </c>
      <c r="Q1064" s="374">
        <f t="shared" si="300"/>
        <v>-91.118912314038383</v>
      </c>
      <c r="R1064" s="12">
        <f t="shared" si="301"/>
        <v>88.881087685961617</v>
      </c>
      <c r="S1064" s="57">
        <f t="shared" si="302"/>
        <v>4.7877908780395842E-2</v>
      </c>
      <c r="T1064" s="12">
        <f t="shared" si="285"/>
        <v>60.933413425669336</v>
      </c>
    </row>
    <row r="1065" spans="1:20">
      <c r="A1065" s="57">
        <f t="shared" si="286"/>
        <v>301.96891092482002</v>
      </c>
      <c r="B1065" s="12">
        <f t="shared" si="303"/>
        <v>48.059844833761346</v>
      </c>
      <c r="C1065" s="57" t="str">
        <f t="shared" si="287"/>
        <v>-21.7426927447324-1109.01816540236i</v>
      </c>
      <c r="D1065" s="57" t="str">
        <f t="shared" si="288"/>
        <v>3.4781249848237-331.160148477163i</v>
      </c>
      <c r="E1065" s="57" t="str">
        <f t="shared" si="289"/>
        <v>162.462125632647-0.202291338418643i</v>
      </c>
      <c r="F1065" s="57" t="str">
        <f t="shared" si="290"/>
        <v>2.90990990746453-3107.73205439282i</v>
      </c>
      <c r="G1065" s="57" t="str">
        <f t="shared" si="291"/>
        <v>0.999999999159637-0.0000289890154244214i</v>
      </c>
      <c r="H1065" s="57" t="str">
        <f t="shared" si="292"/>
        <v>72.7352664046966+1.97316818431884i</v>
      </c>
      <c r="I1065" s="57" t="str">
        <f t="shared" si="293"/>
        <v>17.8959297198218-637.656909703123i</v>
      </c>
      <c r="K1065" s="57" t="str">
        <f t="shared" si="294"/>
        <v>0.164860540063871-0.00475922051760368i</v>
      </c>
      <c r="L1065" s="57" t="str">
        <f t="shared" si="295"/>
        <v>0.00025-22.018611617499i</v>
      </c>
      <c r="M1065" s="57" t="str">
        <f t="shared" si="296"/>
        <v>0.0045-7.7193454248761i</v>
      </c>
      <c r="N1065" s="57">
        <f t="shared" si="297"/>
        <v>88.876839898812349</v>
      </c>
      <c r="O1065" s="57">
        <f t="shared" si="298"/>
        <v>60.900442172959508</v>
      </c>
      <c r="P1065" s="374">
        <f t="shared" si="299"/>
        <v>60.900442172959508</v>
      </c>
      <c r="Q1065" s="374">
        <f t="shared" si="300"/>
        <v>-91.123160101187651</v>
      </c>
      <c r="R1065" s="12">
        <f t="shared" si="301"/>
        <v>88.876839898812349</v>
      </c>
      <c r="S1065" s="57">
        <f t="shared" si="302"/>
        <v>4.8059844833761349E-2</v>
      </c>
      <c r="T1065" s="12">
        <f t="shared" si="285"/>
        <v>60.900442172959508</v>
      </c>
    </row>
    <row r="1066" spans="1:20">
      <c r="A1066" s="57">
        <f t="shared" si="286"/>
        <v>303.11639278633436</v>
      </c>
      <c r="B1066" s="12">
        <f t="shared" si="303"/>
        <v>48.242472244129644</v>
      </c>
      <c r="C1066" s="57" t="str">
        <f t="shared" si="287"/>
        <v>-21.7425334005449-1104.81471996987i</v>
      </c>
      <c r="D1066" s="57" t="str">
        <f t="shared" si="288"/>
        <v>3.47812498470815-329.906505505659i</v>
      </c>
      <c r="E1066" s="57" t="str">
        <f t="shared" si="289"/>
        <v>162.462069257031-0.203058193544157i</v>
      </c>
      <c r="F1066" s="57" t="str">
        <f t="shared" si="290"/>
        <v>2.90990990744591-3095.96737899496i</v>
      </c>
      <c r="G1066" s="57" t="str">
        <f t="shared" si="291"/>
        <v>0.999999999153238-0.000029099173682848i</v>
      </c>
      <c r="H1066" s="57" t="str">
        <f t="shared" si="292"/>
        <v>72.7353272765806+1.98066685801558i</v>
      </c>
      <c r="I1066" s="57" t="str">
        <f t="shared" si="293"/>
        <v>17.8959357655603-635.243395257695i</v>
      </c>
      <c r="K1066" s="57" t="str">
        <f t="shared" si="294"/>
        <v>0.16485947907267-0.00477727434480702i</v>
      </c>
      <c r="L1066" s="57" t="str">
        <f t="shared" si="295"/>
        <v>0.00025-21.9352576384728i</v>
      </c>
      <c r="M1066" s="57" t="str">
        <f t="shared" si="296"/>
        <v>0.0045-7.69012295763712i</v>
      </c>
      <c r="N1066" s="57">
        <f t="shared" si="297"/>
        <v>88.872576016719663</v>
      </c>
      <c r="O1066" s="57">
        <f t="shared" si="298"/>
        <v>60.867470711642554</v>
      </c>
      <c r="P1066" s="374">
        <f t="shared" si="299"/>
        <v>60.867470711642554</v>
      </c>
      <c r="Q1066" s="374">
        <f t="shared" si="300"/>
        <v>-91.127423983280337</v>
      </c>
      <c r="R1066" s="12">
        <f t="shared" si="301"/>
        <v>88.872576016719663</v>
      </c>
      <c r="S1066" s="57">
        <f t="shared" si="302"/>
        <v>4.8242472244129642E-2</v>
      </c>
      <c r="T1066" s="12">
        <f t="shared" si="285"/>
        <v>60.867470711642554</v>
      </c>
    </row>
    <row r="1067" spans="1:20">
      <c r="A1067" s="57">
        <f t="shared" si="286"/>
        <v>304.26823507892249</v>
      </c>
      <c r="B1067" s="12">
        <f t="shared" si="303"/>
        <v>48.425793638657339</v>
      </c>
      <c r="C1067" s="57" t="str">
        <f t="shared" si="287"/>
        <v>-21.7423728453816-1100.62716774323i</v>
      </c>
      <c r="D1067" s="57" t="str">
        <f t="shared" si="288"/>
        <v>3.47812498459172-328.657608349995i</v>
      </c>
      <c r="E1067" s="57" t="str">
        <f t="shared" si="289"/>
        <v>162.462012453026-0.203827941553843i</v>
      </c>
      <c r="F1067" s="57" t="str">
        <f t="shared" si="290"/>
        <v>2.90990990742715-3084.24724012724i</v>
      </c>
      <c r="G1067" s="57" t="str">
        <f t="shared" si="291"/>
        <v>0.99999999914679-0.0000292097505426546i</v>
      </c>
      <c r="H1067" s="57" t="str">
        <f t="shared" si="292"/>
        <v>72.7353886120388+1.98819403393464i</v>
      </c>
      <c r="I1067" s="57" t="str">
        <f t="shared" si="293"/>
        <v>17.8959418573374-632.839019002295i</v>
      </c>
      <c r="K1067" s="57" t="str">
        <f t="shared" si="294"/>
        <v>0.164858410016638-0.00479539641981134i</v>
      </c>
      <c r="L1067" s="57" t="str">
        <f t="shared" si="295"/>
        <v>0.00025-21.852219205492i</v>
      </c>
      <c r="M1067" s="57" t="str">
        <f t="shared" si="296"/>
        <v>0.0045-7.66101111539856i</v>
      </c>
      <c r="N1067" s="57">
        <f t="shared" si="297"/>
        <v>88.868295979055816</v>
      </c>
      <c r="O1067" s="57">
        <f t="shared" si="298"/>
        <v>60.834499040133608</v>
      </c>
      <c r="P1067" s="374">
        <f t="shared" si="299"/>
        <v>60.834499040133608</v>
      </c>
      <c r="Q1067" s="374">
        <f t="shared" si="300"/>
        <v>-91.131704020944184</v>
      </c>
      <c r="R1067" s="12">
        <f t="shared" si="301"/>
        <v>88.868295979055816</v>
      </c>
      <c r="S1067" s="57">
        <f t="shared" si="302"/>
        <v>4.8425793638657337E-2</v>
      </c>
      <c r="T1067" s="12">
        <f t="shared" si="285"/>
        <v>60.834499040133608</v>
      </c>
    </row>
    <row r="1068" spans="1:20">
      <c r="A1068" s="57">
        <f t="shared" si="286"/>
        <v>305.42445437222239</v>
      </c>
      <c r="B1068" s="12">
        <f t="shared" si="303"/>
        <v>48.60981165448424</v>
      </c>
      <c r="C1068" s="57" t="str">
        <f t="shared" si="287"/>
        <v>-21.7422110700568-1096.45544848395i</v>
      </c>
      <c r="D1068" s="57" t="str">
        <f t="shared" si="288"/>
        <v>3.47812498447439-327.413439044364i</v>
      </c>
      <c r="E1068" s="57" t="str">
        <f t="shared" si="289"/>
        <v>162.461955217382-0.204600593198951i</v>
      </c>
      <c r="F1068" s="57" t="str">
        <f t="shared" si="290"/>
        <v>2.90990990740825-3072.57146919152i</v>
      </c>
      <c r="G1068" s="57" t="str">
        <f t="shared" si="291"/>
        <v>0.999999999140294-0.0000293207475945262i</v>
      </c>
      <c r="H1068" s="57" t="str">
        <f t="shared" si="292"/>
        <v>72.7354504146021+1.99574982046757i</v>
      </c>
      <c r="I1068" s="57" t="str">
        <f t="shared" si="293"/>
        <v>17.8959479955035-630.443746349168i</v>
      </c>
      <c r="K1068" s="57" t="str">
        <f t="shared" si="294"/>
        <v>0.16485733283458-0.00481358699788384i</v>
      </c>
      <c r="L1068" s="57" t="str">
        <f t="shared" si="295"/>
        <v>0.00025-21.7694951240207i</v>
      </c>
      <c r="M1068" s="57" t="str">
        <f t="shared" si="296"/>
        <v>0.0045-7.63200947937696i</v>
      </c>
      <c r="N1068" s="57">
        <f t="shared" si="297"/>
        <v>88.86399972496892</v>
      </c>
      <c r="O1068" s="57">
        <f t="shared" si="298"/>
        <v>60.801527156835633</v>
      </c>
      <c r="P1068" s="374">
        <f t="shared" si="299"/>
        <v>60.801527156835633</v>
      </c>
      <c r="Q1068" s="374">
        <f t="shared" si="300"/>
        <v>-91.13600027503108</v>
      </c>
      <c r="R1068" s="12">
        <f t="shared" si="301"/>
        <v>88.86399972496892</v>
      </c>
      <c r="S1068" s="57">
        <f t="shared" si="302"/>
        <v>4.860981165448424E-2</v>
      </c>
      <c r="T1068" s="12">
        <f t="shared" ref="T1068:T1131" si="304">P1068</f>
        <v>60.801527156835633</v>
      </c>
    </row>
    <row r="1069" spans="1:20">
      <c r="A1069" s="57">
        <f t="shared" ref="A1069:A1132" si="305">2*PI()*B1069</f>
        <v>306.5850672988368</v>
      </c>
      <c r="B1069" s="12">
        <f t="shared" si="303"/>
        <v>48.794528938771279</v>
      </c>
      <c r="C1069" s="57" t="str">
        <f t="shared" ref="C1069:C1132" si="306">IMPRODUCT(D1069,E1069,$C$40,,K1069,$C$41)</f>
        <v>-21.7420480653159-1092.29950218131i</v>
      </c>
      <c r="D1069" s="57" t="str">
        <f t="shared" ref="D1069:D1132" si="307">IMDIV(IMPRODUCT($C$37,$C$38,COMPLEX(1,A1069/$C$38)),IMSUM(-1*A1069*A1069/$C$39,COMPLEX(0,1*A1069)))</f>
        <v>3.47812498435616-326.173979690975i</v>
      </c>
      <c r="E1069" s="57" t="str">
        <f t="shared" ref="E1069:E1132" si="308">IMDIV(IMPRODUCT(IMSUM(F1069,G1069),$C$29,H1069),IMSUM(1,I1069))</f>
        <v>162.461897546824-0.205376159268798i</v>
      </c>
      <c r="F1069" s="57" t="str">
        <f t="shared" ref="F1069:F1132" si="309">IMDIV(IMPRODUCT($C$14,$C$15,COMPLEX(1,A1069/$C$15)),IMSUM(-1*A1069*A1069/$C$16,COMPLEX(0,A1069)))</f>
        <v>2.90990990738919-3060.93989822792i</v>
      </c>
      <c r="G1069" s="57" t="str">
        <f t="shared" ref="G1069:G1132" si="310">IMDIV(1,COMPLEX(1,A1069*$C$9*$C$10))</f>
        <v>0.999999999133748-0.0000294321664351926i</v>
      </c>
      <c r="H1069" s="57" t="str">
        <f t="shared" ref="H1069:H1132" si="311">IMDIV($C$3,IMSUM(K1069,COMPLEX(0,$C$28*A1069)))</f>
        <v>72.735512687828+2.00333432641878i</v>
      </c>
      <c r="I1069" s="57" t="str">
        <f t="shared" ref="I1069:I1132" si="312">IMPRODUCT(F1069,$C$29,H1069,$C$31)</f>
        <v>17.895954180412-628.057542841517i</v>
      </c>
      <c r="K1069" s="57" t="str">
        <f t="shared" ref="K1069:K1132" si="313">IF($C$26&lt;=0,IMDIV(1,IMSUM(IMDIV(1,L1069),1/$C$18)),IMDIV(1,IMSUM(IMDIV(1,L1069),1/$C$18,IMDIV(1,M1069))))</f>
        <v>0.164856247464839-0.00483184633521538i</v>
      </c>
      <c r="L1069" s="57" t="str">
        <f t="shared" ref="L1069:L1132" si="314">IMSUM($C$21/$C$22,IMDIV(1,COMPLEX(0,$C$20*$C$22*A1069)))</f>
        <v>0.00025-21.6870842040453i</v>
      </c>
      <c r="M1069" s="57" t="str">
        <f t="shared" ref="M1069:M1132" si="315">IMSUM($C$25/$C$26,IMDIV(1,COMPLEX(0,$C$24*$C$26*A1069)))</f>
        <v>0.0045-7.60311763237392i</v>
      </c>
      <c r="N1069" s="57">
        <f t="shared" ref="N1069:N1132" si="316">ABS(R1069)</f>
        <v>88.859687193381816</v>
      </c>
      <c r="O1069" s="57">
        <f t="shared" ref="O1069:O1132" si="317">ABS(P1069)</f>
        <v>60.768555060139434</v>
      </c>
      <c r="P1069" s="374">
        <f t="shared" ref="P1069:P1132" si="318">20*LOG10(IMABS(C1069))</f>
        <v>60.768555060139434</v>
      </c>
      <c r="Q1069" s="374">
        <f t="shared" ref="Q1069:Q1132" si="319">IMARGUMENT(C1069)*180/PI()</f>
        <v>-91.140312806618184</v>
      </c>
      <c r="R1069" s="12">
        <f t="shared" ref="R1069:R1132" si="320">IF(Q1069&lt;0,Q1069+180,Q1069-180)</f>
        <v>88.859687193381816</v>
      </c>
      <c r="S1069" s="57">
        <f t="shared" ref="S1069:S1132" si="321">B1069/1000</f>
        <v>4.879452893877128E-2</v>
      </c>
      <c r="T1069" s="12">
        <f t="shared" si="304"/>
        <v>60.768555060139434</v>
      </c>
    </row>
    <row r="1070" spans="1:20">
      <c r="A1070" s="57">
        <f t="shared" si="305"/>
        <v>307.75009055457247</v>
      </c>
      <c r="B1070" s="12">
        <f t="shared" ref="B1070:B1133" si="322">B1069*(1+B$42)</f>
        <v>48.979948148738615</v>
      </c>
      <c r="C1070" s="57" t="str">
        <f t="shared" si="306"/>
        <v>-21.7418838218347-1088.15926905151i</v>
      </c>
      <c r="D1070" s="57" t="str">
        <f t="shared" si="307"/>
        <v>3.47812498423704-324.939212459789i</v>
      </c>
      <c r="E1070" s="57" t="str">
        <f t="shared" si="308"/>
        <v>162.461839438058-0.206154650591085i</v>
      </c>
      <c r="F1070" s="57" t="str">
        <f t="shared" si="309"/>
        <v>2.90990990737-3049.3523599124i</v>
      </c>
      <c r="G1070" s="57" t="str">
        <f t="shared" si="310"/>
        <v>0.999999999127152-0.0000295440086674516i</v>
      </c>
      <c r="H1070" s="57" t="str">
        <f t="shared" si="311"/>
        <v>72.7355754353022+2.01094766100707i</v>
      </c>
      <c r="I1070" s="57" t="str">
        <f t="shared" si="312"/>
        <v>17.895960412419-625.680374153018i</v>
      </c>
      <c r="K1070" s="57" t="str">
        <f t="shared" si="313"/>
        <v>0.164855153845289-0.00485017468892311i</v>
      </c>
      <c r="L1070" s="57" t="str">
        <f t="shared" si="314"/>
        <v>0.00025-21.6049852600571i</v>
      </c>
      <c r="M1070" s="57" t="str">
        <f t="shared" si="315"/>
        <v>0.0045-7.57433515877057i</v>
      </c>
      <c r="N1070" s="57">
        <f t="shared" si="316"/>
        <v>88.85535832299162</v>
      </c>
      <c r="O1070" s="57">
        <f t="shared" si="317"/>
        <v>60.735582748423781</v>
      </c>
      <c r="P1070" s="374">
        <f t="shared" si="318"/>
        <v>60.735582748423781</v>
      </c>
      <c r="Q1070" s="374">
        <f t="shared" si="319"/>
        <v>-91.14464167700838</v>
      </c>
      <c r="R1070" s="12">
        <f t="shared" si="320"/>
        <v>88.85535832299162</v>
      </c>
      <c r="S1070" s="57">
        <f t="shared" si="321"/>
        <v>4.8979948148738614E-2</v>
      </c>
      <c r="T1070" s="12">
        <f t="shared" si="304"/>
        <v>60.735582748423781</v>
      </c>
    </row>
    <row r="1071" spans="1:20">
      <c r="A1071" s="57">
        <f t="shared" si="305"/>
        <v>308.91954089867983</v>
      </c>
      <c r="B1071" s="12">
        <f t="shared" si="322"/>
        <v>49.16607195170382</v>
      </c>
      <c r="C1071" s="57" t="str">
        <f t="shared" si="306"/>
        <v>-21.741718330218-1084.0346895368i</v>
      </c>
      <c r="D1071" s="57" t="str">
        <f t="shared" si="307"/>
        <v>3.47812498411702-323.709119588262i</v>
      </c>
      <c r="E1071" s="57" t="str">
        <f t="shared" si="308"/>
        <v>162.461780887759-0.206936078031639i</v>
      </c>
      <c r="F1071" s="57" t="str">
        <f t="shared" si="309"/>
        <v>2.90990990735066-3037.8086875543i</v>
      </c>
      <c r="G1071" s="57" t="str">
        <f t="shared" si="310"/>
        <v>0.999999999120505-0.0000296562759001908i</v>
      </c>
      <c r="H1071" s="57" t="str">
        <f t="shared" si="311"/>
        <v>72.7356386606364+2.01858993386728i</v>
      </c>
      <c r="I1071" s="57" t="str">
        <f t="shared" si="312"/>
        <v>17.895966691883-623.312206087298i</v>
      </c>
      <c r="K1071" s="57" t="str">
        <f t="shared" si="313"/>
        <v>0.164854051913338-0.00486857231705396i</v>
      </c>
      <c r="L1071" s="57" t="str">
        <f t="shared" si="314"/>
        <v>0.00025-21.5231971110352i</v>
      </c>
      <c r="M1071" s="57" t="str">
        <f t="shared" si="315"/>
        <v>0.0045-7.54566164452139i</v>
      </c>
      <c r="N1071" s="57">
        <f t="shared" si="316"/>
        <v>88.851013052268769</v>
      </c>
      <c r="O1071" s="57">
        <f t="shared" si="317"/>
        <v>60.702610220055092</v>
      </c>
      <c r="P1071" s="374">
        <f t="shared" si="318"/>
        <v>60.702610220055092</v>
      </c>
      <c r="Q1071" s="374">
        <f t="shared" si="319"/>
        <v>-91.148986947731231</v>
      </c>
      <c r="R1071" s="12">
        <f t="shared" si="320"/>
        <v>88.851013052268769</v>
      </c>
      <c r="S1071" s="57">
        <f t="shared" si="321"/>
        <v>4.9166071951703819E-2</v>
      </c>
      <c r="T1071" s="12">
        <f t="shared" si="304"/>
        <v>60.702610220055092</v>
      </c>
    </row>
    <row r="1072" spans="1:20">
      <c r="A1072" s="57">
        <f t="shared" si="305"/>
        <v>310.09343515409483</v>
      </c>
      <c r="B1072" s="12">
        <f t="shared" si="322"/>
        <v>49.352903025120298</v>
      </c>
      <c r="C1072" s="57" t="str">
        <f t="shared" si="306"/>
        <v>-21.741551581-1079.92570430461i</v>
      </c>
      <c r="D1072" s="57" t="str">
        <f t="shared" si="307"/>
        <v>3.47812498399607-322.483683381099i</v>
      </c>
      <c r="E1072" s="57" t="str">
        <f t="shared" si="308"/>
        <v>162.461721892579-0.207720452494894i</v>
      </c>
      <c r="F1072" s="57" t="str">
        <f t="shared" si="309"/>
        <v>2.90990990733117-3026.30871509405i</v>
      </c>
      <c r="G1072" s="57" t="str">
        <f t="shared" si="310"/>
        <v>0.999999999113808-0.0000297689697484121i</v>
      </c>
      <c r="H1072" s="57" t="str">
        <f t="shared" si="311"/>
        <v>72.7357023674702+2.02626125505178i</v>
      </c>
      <c r="I1072" s="57" t="str">
        <f t="shared" si="312"/>
        <v>17.8959730191654-620.953004577475i</v>
      </c>
      <c r="K1072" s="57" t="str">
        <f t="shared" si="313"/>
        <v>0.164852941605919-0.00488703947858711i</v>
      </c>
      <c r="L1072" s="57" t="str">
        <f t="shared" si="314"/>
        <v>0.00025-21.4417185804295i</v>
      </c>
      <c r="M1072" s="57" t="str">
        <f t="shared" si="315"/>
        <v>0.0045-7.51709667714823i</v>
      </c>
      <c r="N1072" s="57">
        <f t="shared" si="316"/>
        <v>88.846651319456171</v>
      </c>
      <c r="O1072" s="57">
        <f t="shared" si="317"/>
        <v>60.669637473387297</v>
      </c>
      <c r="P1072" s="374">
        <f t="shared" si="318"/>
        <v>60.669637473387297</v>
      </c>
      <c r="Q1072" s="374">
        <f t="shared" si="319"/>
        <v>-91.153348680543829</v>
      </c>
      <c r="R1072" s="12">
        <f t="shared" si="320"/>
        <v>88.846651319456171</v>
      </c>
      <c r="S1072" s="57">
        <f t="shared" si="321"/>
        <v>4.9352903025120298E-2</v>
      </c>
      <c r="T1072" s="12">
        <f t="shared" si="304"/>
        <v>60.669637473387297</v>
      </c>
    </row>
    <row r="1073" spans="1:20">
      <c r="A1073" s="57">
        <f t="shared" si="305"/>
        <v>311.27179020768034</v>
      </c>
      <c r="B1073" s="12">
        <f t="shared" si="322"/>
        <v>49.540444056615755</v>
      </c>
      <c r="C1073" s="57" t="str">
        <f t="shared" si="306"/>
        <v>-21.7413835646431-1075.83225424672i</v>
      </c>
      <c r="D1073" s="57" t="str">
        <f t="shared" si="307"/>
        <v>3.47812498387422-321.262886209988i</v>
      </c>
      <c r="E1073" s="57" t="str">
        <f t="shared" si="308"/>
        <v>162.461662449145-0.208507784923668i</v>
      </c>
      <c r="F1073" s="57" t="str">
        <f t="shared" si="309"/>
        <v>2.90990990731154-3014.85227710067i</v>
      </c>
      <c r="G1073" s="57" t="str">
        <f t="shared" si="310"/>
        <v>0.99999999910706-0.0000298820918332544i</v>
      </c>
      <c r="H1073" s="57" t="str">
        <f t="shared" si="311"/>
        <v>72.7357665594715+2.03396173503222i</v>
      </c>
      <c r="I1073" s="57" t="str">
        <f t="shared" si="312"/>
        <v>17.8959793946305-618.602735685649i</v>
      </c>
      <c r="K1073" s="57" t="str">
        <f t="shared" si="313"/>
        <v>0.164851822859488-0.00490557643343742i</v>
      </c>
      <c r="L1073" s="57" t="str">
        <f t="shared" si="314"/>
        <v>0.00025-21.3605484961442i</v>
      </c>
      <c r="M1073" s="57" t="str">
        <f t="shared" si="315"/>
        <v>0.0045-7.48863984573445i</v>
      </c>
      <c r="N1073" s="57">
        <f t="shared" si="316"/>
        <v>88.842273062568609</v>
      </c>
      <c r="O1073" s="57">
        <f t="shared" si="317"/>
        <v>60.636664506762003</v>
      </c>
      <c r="P1073" s="374">
        <f t="shared" si="318"/>
        <v>60.636664506762003</v>
      </c>
      <c r="Q1073" s="374">
        <f t="shared" si="319"/>
        <v>-91.157726937431391</v>
      </c>
      <c r="R1073" s="12">
        <f t="shared" si="320"/>
        <v>88.842273062568609</v>
      </c>
      <c r="S1073" s="57">
        <f t="shared" si="321"/>
        <v>4.9540444056615757E-2</v>
      </c>
      <c r="T1073" s="12">
        <f t="shared" si="304"/>
        <v>60.636664506762003</v>
      </c>
    </row>
    <row r="1074" spans="1:20">
      <c r="A1074" s="57">
        <f t="shared" si="305"/>
        <v>312.45462301046956</v>
      </c>
      <c r="B1074" s="12">
        <f t="shared" si="322"/>
        <v>49.728697744030896</v>
      </c>
      <c r="C1074" s="57" t="str">
        <f t="shared" si="306"/>
        <v>-21.7412142715383-1071.7542804784i</v>
      </c>
      <c r="D1074" s="57" t="str">
        <f t="shared" si="307"/>
        <v>3.47812498375141-320.046710513348i</v>
      </c>
      <c r="E1074" s="57" t="str">
        <f t="shared" si="308"/>
        <v>162.46160255406-0.209298086299609i</v>
      </c>
      <c r="F1074" s="57" t="str">
        <f t="shared" si="309"/>
        <v>2.90990990729175-3003.43920876945i</v>
      </c>
      <c r="G1074" s="57" t="str">
        <f t="shared" si="310"/>
        <v>0.999999999100261-0.0000299956437820169i</v>
      </c>
      <c r="H1074" s="57" t="str">
        <f t="shared" si="311"/>
        <v>72.7358312403356+2.04169148470102i</v>
      </c>
      <c r="I1074" s="57" t="str">
        <f t="shared" si="312"/>
        <v>17.8959858186453-616.26136560242i</v>
      </c>
      <c r="K1074" s="57" t="str">
        <f t="shared" si="313"/>
        <v>0.164850695610021-0.0049241834424582i</v>
      </c>
      <c r="L1074" s="57" t="str">
        <f t="shared" si="314"/>
        <v>0.00025-21.2796856905202i</v>
      </c>
      <c r="M1074" s="57" t="str">
        <f t="shared" si="315"/>
        <v>0.0045-7.46029074091899i</v>
      </c>
      <c r="N1074" s="57">
        <f t="shared" si="316"/>
        <v>88.837878219391769</v>
      </c>
      <c r="O1074" s="57">
        <f t="shared" si="317"/>
        <v>60.603691318508183</v>
      </c>
      <c r="P1074" s="374">
        <f t="shared" si="318"/>
        <v>60.603691318508183</v>
      </c>
      <c r="Q1074" s="374">
        <f t="shared" si="319"/>
        <v>-91.162121780608231</v>
      </c>
      <c r="R1074" s="12">
        <f t="shared" si="320"/>
        <v>88.837878219391769</v>
      </c>
      <c r="S1074" s="57">
        <f t="shared" si="321"/>
        <v>4.9728697744030895E-2</v>
      </c>
      <c r="T1074" s="12">
        <f t="shared" si="304"/>
        <v>60.603691318508183</v>
      </c>
    </row>
    <row r="1075" spans="1:20">
      <c r="A1075" s="57">
        <f t="shared" si="305"/>
        <v>313.64195057790937</v>
      </c>
      <c r="B1075" s="12">
        <f t="shared" si="322"/>
        <v>49.917666795458217</v>
      </c>
      <c r="C1075" s="57" t="str">
        <f t="shared" si="306"/>
        <v>-21.7410436920035-1067.69172433755i</v>
      </c>
      <c r="D1075" s="57" t="str">
        <f t="shared" si="307"/>
        <v>3.4781249836277-318.835138796089i</v>
      </c>
      <c r="E1075" s="57" t="str">
        <f t="shared" si="308"/>
        <v>162.461542203899-0.21009136764308i</v>
      </c>
      <c r="F1075" s="57" t="str">
        <f t="shared" si="309"/>
        <v>2.90990990727182-2992.06934591958i</v>
      </c>
      <c r="G1075" s="57" t="str">
        <f t="shared" si="310"/>
        <v>0.99999999909341-0.0000301096272281822i</v>
      </c>
      <c r="H1075" s="57" t="str">
        <f t="shared" si="311"/>
        <v>72.7358964137863+2.04945061537297i</v>
      </c>
      <c r="I1075" s="57" t="str">
        <f t="shared" si="312"/>
        <v>17.8959922915794-613.928860646401i</v>
      </c>
      <c r="K1075" s="57" t="str">
        <f t="shared" si="313"/>
        <v>0.16484955979301-0.00494286076744417i</v>
      </c>
      <c r="L1075" s="57" t="str">
        <f t="shared" si="314"/>
        <v>0.00025-21.199129000319i</v>
      </c>
      <c r="M1075" s="57" t="str">
        <f t="shared" si="315"/>
        <v>0.0045-7.43204895489039i</v>
      </c>
      <c r="N1075" s="57">
        <f t="shared" si="316"/>
        <v>88.833466727481508</v>
      </c>
      <c r="O1075" s="57">
        <f t="shared" si="317"/>
        <v>60.570717906942086</v>
      </c>
      <c r="P1075" s="374">
        <f t="shared" si="318"/>
        <v>60.570717906942086</v>
      </c>
      <c r="Q1075" s="374">
        <f t="shared" si="319"/>
        <v>-91.166533272518492</v>
      </c>
      <c r="R1075" s="12">
        <f t="shared" si="320"/>
        <v>88.833466727481508</v>
      </c>
      <c r="S1075" s="57">
        <f t="shared" si="321"/>
        <v>4.991766679545822E-2</v>
      </c>
      <c r="T1075" s="12">
        <f t="shared" si="304"/>
        <v>60.570717906942086</v>
      </c>
    </row>
    <row r="1076" spans="1:20">
      <c r="A1076" s="57">
        <f t="shared" si="305"/>
        <v>314.83378999010546</v>
      </c>
      <c r="B1076" s="12">
        <f t="shared" si="322"/>
        <v>50.107353929280961</v>
      </c>
      <c r="C1076" s="57" t="str">
        <f t="shared" si="306"/>
        <v>-21.7408718162831-1063.64452738389i</v>
      </c>
      <c r="D1076" s="57" t="str">
        <f t="shared" si="307"/>
        <v>3.47812498350305-317.628153629341i</v>
      </c>
      <c r="E1076" s="57" t="str">
        <f t="shared" si="308"/>
        <v>162.461481395211-0.210887640013293i</v>
      </c>
      <c r="F1076" s="57" t="str">
        <f t="shared" si="309"/>
        <v>2.90990990725173-2980.74252499176i</v>
      </c>
      <c r="G1076" s="57" t="str">
        <f t="shared" si="310"/>
        <v>0.999999999086507-0.0000302240438114407i</v>
      </c>
      <c r="H1076" s="57" t="str">
        <f t="shared" si="311"/>
        <v>72.7359620835748+2.0572392387869i</v>
      </c>
      <c r="I1076" s="57" t="str">
        <f t="shared" si="312"/>
        <v>17.8959988138052-611.605187263726i</v>
      </c>
      <c r="K1076" s="57" t="str">
        <f t="shared" si="313"/>
        <v>0.164848415343461-0.0049616086711347i</v>
      </c>
      <c r="L1076" s="57" t="str">
        <f t="shared" si="314"/>
        <v>0.00025-21.1188772667055i</v>
      </c>
      <c r="M1076" s="57" t="str">
        <f t="shared" si="315"/>
        <v>0.0045-7.40391408138114i</v>
      </c>
      <c r="N1076" s="57">
        <f t="shared" si="316"/>
        <v>88.829038524163138</v>
      </c>
      <c r="O1076" s="57">
        <f t="shared" si="317"/>
        <v>60.537744270367348</v>
      </c>
      <c r="P1076" s="374">
        <f t="shared" si="318"/>
        <v>60.537744270367348</v>
      </c>
      <c r="Q1076" s="374">
        <f t="shared" si="319"/>
        <v>-91.170961475836862</v>
      </c>
      <c r="R1076" s="12">
        <f t="shared" si="320"/>
        <v>88.829038524163138</v>
      </c>
      <c r="S1076" s="57">
        <f t="shared" si="321"/>
        <v>5.0107353929280958E-2</v>
      </c>
      <c r="T1076" s="12">
        <f t="shared" si="304"/>
        <v>60.537744270367348</v>
      </c>
    </row>
    <row r="1077" spans="1:20">
      <c r="A1077" s="57">
        <f t="shared" si="305"/>
        <v>316.03015839206785</v>
      </c>
      <c r="B1077" s="12">
        <f t="shared" si="322"/>
        <v>50.297761874212227</v>
      </c>
      <c r="C1077" s="57" t="str">
        <f t="shared" si="306"/>
        <v>-21.7406986345494-1059.61263139807i</v>
      </c>
      <c r="D1077" s="57" t="str">
        <f t="shared" si="307"/>
        <v>3.47812498337743-316.425737650218i</v>
      </c>
      <c r="E1077" s="57" t="str">
        <f t="shared" si="308"/>
        <v>162.461420124522-0.211686914508543i</v>
      </c>
      <c r="F1077" s="57" t="str">
        <f t="shared" si="309"/>
        <v>2.90990990723148-2969.45858304587i</v>
      </c>
      <c r="G1077" s="57" t="str">
        <f t="shared" si="310"/>
        <v>0.999999999079551-0.0000303388951777131i</v>
      </c>
      <c r="H1077" s="57" t="str">
        <f t="shared" si="311"/>
        <v>72.7360282534824+2.06505746710737i</v>
      </c>
      <c r="I1077" s="57" t="str">
        <f t="shared" si="312"/>
        <v>17.8960053856987-609.290312027585i</v>
      </c>
      <c r="K1077" s="57" t="str">
        <f t="shared" si="313"/>
        <v>0.164847262195886-0.00498042741721667i</v>
      </c>
      <c r="L1077" s="57" t="str">
        <f t="shared" si="314"/>
        <v>0.00025-21.0389293352316i</v>
      </c>
      <c r="M1077" s="57" t="str">
        <f t="shared" si="315"/>
        <v>0.0045-7.37588571566162i</v>
      </c>
      <c r="N1077" s="57">
        <f t="shared" si="316"/>
        <v>88.824593546530423</v>
      </c>
      <c r="O1077" s="57">
        <f t="shared" si="317"/>
        <v>60.504770407074552</v>
      </c>
      <c r="P1077" s="374">
        <f t="shared" si="318"/>
        <v>60.504770407074552</v>
      </c>
      <c r="Q1077" s="374">
        <f t="shared" si="319"/>
        <v>-91.175406453469577</v>
      </c>
      <c r="R1077" s="12">
        <f t="shared" si="320"/>
        <v>88.824593546530423</v>
      </c>
      <c r="S1077" s="57">
        <f t="shared" si="321"/>
        <v>5.0297761874212227E-2</v>
      </c>
      <c r="T1077" s="12">
        <f t="shared" si="304"/>
        <v>60.504770407074552</v>
      </c>
    </row>
    <row r="1078" spans="1:20">
      <c r="A1078" s="57">
        <f t="shared" si="305"/>
        <v>317.2310729939577</v>
      </c>
      <c r="B1078" s="12">
        <f t="shared" si="322"/>
        <v>50.488893369334235</v>
      </c>
      <c r="C1078" s="57" t="str">
        <f t="shared" si="306"/>
        <v>-21.7405241368981-1055.59597838087i</v>
      </c>
      <c r="D1078" s="57" t="str">
        <f t="shared" si="307"/>
        <v>3.47812498325084-315.227873561564i</v>
      </c>
      <c r="E1078" s="57" t="str">
        <f t="shared" si="308"/>
        <v>162.461358388327-0.212489202266173i</v>
      </c>
      <c r="F1078" s="57" t="str">
        <f t="shared" si="309"/>
        <v>2.90990990721108-2958.21735775861i</v>
      </c>
      <c r="G1078" s="57" t="str">
        <f t="shared" si="310"/>
        <v>0.999999999072543-0.000030454182979175i</v>
      </c>
      <c r="H1078" s="57" t="str">
        <f t="shared" si="311"/>
        <v>72.7360949273182+2.07290541292608i</v>
      </c>
      <c r="I1078" s="57" t="str">
        <f t="shared" si="312"/>
        <v>17.8960120076373-606.984201637725i</v>
      </c>
      <c r="K1078" s="57" t="str">
        <f t="shared" si="313"/>
        <v>0.164846100284304-0.00499931727032737i</v>
      </c>
      <c r="L1078" s="57" t="str">
        <f t="shared" si="314"/>
        <v>0.00025-20.9592840558195i</v>
      </c>
      <c r="M1078" s="57" t="str">
        <f t="shared" si="315"/>
        <v>0.0045-7.34796345453438i</v>
      </c>
      <c r="N1078" s="57">
        <f t="shared" si="316"/>
        <v>88.820131731445031</v>
      </c>
      <c r="O1078" s="57">
        <f t="shared" si="317"/>
        <v>60.471796315341386</v>
      </c>
      <c r="P1078" s="374">
        <f t="shared" si="318"/>
        <v>60.471796315341386</v>
      </c>
      <c r="Q1078" s="374">
        <f t="shared" si="319"/>
        <v>-91.179868268554969</v>
      </c>
      <c r="R1078" s="12">
        <f t="shared" si="320"/>
        <v>88.820131731445031</v>
      </c>
      <c r="S1078" s="57">
        <f t="shared" si="321"/>
        <v>5.0488893369334237E-2</v>
      </c>
      <c r="T1078" s="12">
        <f t="shared" si="304"/>
        <v>60.471796315341386</v>
      </c>
    </row>
    <row r="1079" spans="1:20">
      <c r="A1079" s="57">
        <f t="shared" si="305"/>
        <v>318.43655107133475</v>
      </c>
      <c r="B1079" s="12">
        <f t="shared" si="322"/>
        <v>50.680751164137703</v>
      </c>
      <c r="C1079" s="57" t="str">
        <f t="shared" si="306"/>
        <v>-21.7403483133524-1051.59451055238i</v>
      </c>
      <c r="D1079" s="57" t="str">
        <f t="shared" si="307"/>
        <v>3.47812498312331-314.0345441317i</v>
      </c>
      <c r="E1079" s="57" t="str">
        <f t="shared" si="308"/>
        <v>162.4612961831-0.213294514462865i</v>
      </c>
      <c r="F1079" s="57" t="str">
        <f t="shared" si="309"/>
        <v>2.90990990719053-2947.0186874212i</v>
      </c>
      <c r="G1079" s="57" t="str">
        <f t="shared" si="310"/>
        <v>0.999999999065481-0.0000305699088742799i</v>
      </c>
      <c r="H1079" s="57" t="str">
        <f t="shared" si="311"/>
        <v>72.7361621089204+2.08078318926375i</v>
      </c>
      <c r="I1079" s="57" t="str">
        <f t="shared" si="312"/>
        <v>17.8960186800028-604.686822919982i</v>
      </c>
      <c r="K1079" s="57" t="str">
        <f t="shared" si="313"/>
        <v>0.164844929542235-0.00501827849605787i</v>
      </c>
      <c r="L1079" s="57" t="str">
        <f t="shared" si="314"/>
        <v>0.00025-20.8799402827451i</v>
      </c>
      <c r="M1079" s="57" t="str">
        <f t="shared" si="315"/>
        <v>0.0045-7.32014689632832i</v>
      </c>
      <c r="N1079" s="57">
        <f t="shared" si="316"/>
        <v>88.815653015535503</v>
      </c>
      <c r="O1079" s="57">
        <f t="shared" si="317"/>
        <v>60.438821993432683</v>
      </c>
      <c r="P1079" s="374">
        <f t="shared" si="318"/>
        <v>60.438821993432683</v>
      </c>
      <c r="Q1079" s="374">
        <f t="shared" si="319"/>
        <v>-91.184346984464497</v>
      </c>
      <c r="R1079" s="12">
        <f t="shared" si="320"/>
        <v>88.815653015535503</v>
      </c>
      <c r="S1079" s="57">
        <f t="shared" si="321"/>
        <v>5.0680751164137706E-2</v>
      </c>
      <c r="T1079" s="12">
        <f t="shared" si="304"/>
        <v>60.438821993432683</v>
      </c>
    </row>
    <row r="1080" spans="1:20">
      <c r="A1080" s="57">
        <f t="shared" si="305"/>
        <v>319.64660996540579</v>
      </c>
      <c r="B1080" s="12">
        <f t="shared" si="322"/>
        <v>50.873338018561427</v>
      </c>
      <c r="C1080" s="57" t="str">
        <f t="shared" si="306"/>
        <v>-21.7401711538585-1047.60817035111i</v>
      </c>
      <c r="D1080" s="57" t="str">
        <f t="shared" si="307"/>
        <v>3.47812498299481-312.845732194183i</v>
      </c>
      <c r="E1080" s="57" t="str">
        <f t="shared" si="308"/>
        <v>162.461233505284-0.214102862314545i</v>
      </c>
      <c r="F1080" s="57" t="str">
        <f t="shared" si="309"/>
        <v>2.90990990716984-2935.86241093698i</v>
      </c>
      <c r="G1080" s="57" t="str">
        <f t="shared" si="310"/>
        <v>0.999999999058365-0.0000306860745277839i</v>
      </c>
      <c r="H1080" s="57" t="str">
        <f t="shared" si="311"/>
        <v>72.7362298021573+2.08869090957165i</v>
      </c>
      <c r="I1080" s="57" t="str">
        <f t="shared" si="312"/>
        <v>17.8960254031791-602.398142825799i</v>
      </c>
      <c r="K1080" s="57" t="str">
        <f t="shared" si="313"/>
        <v>0.164843749902695-0.00503731136095566i</v>
      </c>
      <c r="L1080" s="57" t="str">
        <f t="shared" si="314"/>
        <v>0.00025-20.8008968746215i</v>
      </c>
      <c r="M1080" s="57" t="str">
        <f t="shared" si="315"/>
        <v>0.0045-7.29243564089295i</v>
      </c>
      <c r="N1080" s="57">
        <f t="shared" si="316"/>
        <v>88.811157335196597</v>
      </c>
      <c r="O1080" s="57">
        <f t="shared" si="317"/>
        <v>60.405847439599832</v>
      </c>
      <c r="P1080" s="374">
        <f t="shared" si="318"/>
        <v>60.405847439599832</v>
      </c>
      <c r="Q1080" s="374">
        <f t="shared" si="319"/>
        <v>-91.188842664803403</v>
      </c>
      <c r="R1080" s="12">
        <f t="shared" si="320"/>
        <v>88.811157335196597</v>
      </c>
      <c r="S1080" s="57">
        <f t="shared" si="321"/>
        <v>5.0873338018561427E-2</v>
      </c>
      <c r="T1080" s="12">
        <f t="shared" si="304"/>
        <v>60.405847439599832</v>
      </c>
    </row>
    <row r="1081" spans="1:20">
      <c r="A1081" s="57">
        <f t="shared" si="305"/>
        <v>320.86126708327436</v>
      </c>
      <c r="B1081" s="12">
        <f t="shared" si="322"/>
        <v>51.06665670303196</v>
      </c>
      <c r="C1081" s="57" t="str">
        <f t="shared" si="306"/>
        <v>-21.7399926482881-1043.63690043322i</v>
      </c>
      <c r="D1081" s="57" t="str">
        <f t="shared" si="307"/>
        <v>3.47812498286533-311.661420647553i</v>
      </c>
      <c r="E1081" s="57" t="str">
        <f t="shared" si="308"/>
        <v>162.461170351297-0.214914257076659i</v>
      </c>
      <c r="F1081" s="57" t="str">
        <f t="shared" si="309"/>
        <v>2.90990990714897-2924.7483678192i</v>
      </c>
      <c r="G1081" s="57" t="str">
        <f t="shared" si="310"/>
        <v>0.999999999051195-0.0000308026816107686i</v>
      </c>
      <c r="H1081" s="57" t="str">
        <f t="shared" si="311"/>
        <v>72.736298010925+2.09662868773319i</v>
      </c>
      <c r="I1081" s="57" t="str">
        <f t="shared" si="312"/>
        <v>17.896032177553-600.118128431751i</v>
      </c>
      <c r="K1081" s="57" t="str">
        <f t="shared" si="313"/>
        <v>0.164842561298198-0.00505641613252812i</v>
      </c>
      <c r="L1081" s="57" t="str">
        <f t="shared" si="314"/>
        <v>0.00025-20.7221526943828i</v>
      </c>
      <c r="M1081" s="57" t="str">
        <f t="shared" si="315"/>
        <v>0.0045-7.26482928959248i</v>
      </c>
      <c r="N1081" s="57">
        <f t="shared" si="316"/>
        <v>88.806644626588394</v>
      </c>
      <c r="O1081" s="57">
        <f t="shared" si="317"/>
        <v>60.372872652081185</v>
      </c>
      <c r="P1081" s="374">
        <f t="shared" si="318"/>
        <v>60.372872652081185</v>
      </c>
      <c r="Q1081" s="374">
        <f t="shared" si="319"/>
        <v>-91.193355373411606</v>
      </c>
      <c r="R1081" s="12">
        <f t="shared" si="320"/>
        <v>88.806644626588394</v>
      </c>
      <c r="S1081" s="57">
        <f t="shared" si="321"/>
        <v>5.1066656703031961E-2</v>
      </c>
      <c r="T1081" s="12">
        <f t="shared" si="304"/>
        <v>60.372872652081185</v>
      </c>
    </row>
    <row r="1082" spans="1:20">
      <c r="A1082" s="57">
        <f t="shared" si="305"/>
        <v>322.08053989819075</v>
      </c>
      <c r="B1082" s="12">
        <f t="shared" si="322"/>
        <v>51.260709998503479</v>
      </c>
      <c r="C1082" s="57" t="str">
        <f t="shared" si="306"/>
        <v>-21.7398127864348-1039.68064367166i</v>
      </c>
      <c r="D1082" s="57" t="str">
        <f t="shared" si="307"/>
        <v>3.47812498273486-310.481592455091i</v>
      </c>
      <c r="E1082" s="57" t="str">
        <f t="shared" si="308"/>
        <v>162.46110671753-0.21572871004422i</v>
      </c>
      <c r="F1082" s="57" t="str">
        <f t="shared" si="309"/>
        <v>2.90990990712796-2913.67639818858i</v>
      </c>
      <c r="G1082" s="57" t="str">
        <f t="shared" si="310"/>
        <v>0.99999999904397-0.0000309197318006661i</v>
      </c>
      <c r="H1082" s="57" t="str">
        <f t="shared" si="311"/>
        <v>72.7363667391509+2.10459663806567i</v>
      </c>
      <c r="I1082" s="57" t="str">
        <f t="shared" si="312"/>
        <v>17.8960390035142-597.846746939069i</v>
      </c>
      <c r="K1082" s="57" t="str">
        <f t="shared" si="313"/>
        <v>0.164841363660744-0.00507559307924503i</v>
      </c>
      <c r="L1082" s="57" t="str">
        <f t="shared" si="314"/>
        <v>0.00025-20.6437066092676i</v>
      </c>
      <c r="M1082" s="57" t="str">
        <f t="shared" si="315"/>
        <v>0.0045-7.23732744530034i</v>
      </c>
      <c r="N1082" s="57">
        <f t="shared" si="316"/>
        <v>88.80211482563557</v>
      </c>
      <c r="O1082" s="57">
        <f t="shared" si="317"/>
        <v>60.339897629101607</v>
      </c>
      <c r="P1082" s="374">
        <f t="shared" si="318"/>
        <v>60.339897629101607</v>
      </c>
      <c r="Q1082" s="374">
        <f t="shared" si="319"/>
        <v>-91.19788517436443</v>
      </c>
      <c r="R1082" s="12">
        <f t="shared" si="320"/>
        <v>88.80211482563557</v>
      </c>
      <c r="S1082" s="57">
        <f t="shared" si="321"/>
        <v>5.1260709998503476E-2</v>
      </c>
      <c r="T1082" s="12">
        <f t="shared" si="304"/>
        <v>60.339897629101607</v>
      </c>
    </row>
    <row r="1083" spans="1:20">
      <c r="A1083" s="57">
        <f t="shared" si="305"/>
        <v>323.30444594980389</v>
      </c>
      <c r="B1083" s="12">
        <f t="shared" si="322"/>
        <v>51.455500696497793</v>
      </c>
      <c r="C1083" s="57" t="str">
        <f t="shared" si="306"/>
        <v>-21.7396315580174-1035.73934315539i</v>
      </c>
      <c r="D1083" s="57" t="str">
        <f t="shared" si="307"/>
        <v>3.47812498260338-309.306230644574i</v>
      </c>
      <c r="E1083" s="57" t="str">
        <f t="shared" si="308"/>
        <v>162.461042600348-0.216546232551961i</v>
      </c>
      <c r="F1083" s="57" t="str">
        <f t="shared" si="309"/>
        <v>2.90990990710676-2902.64634277115i</v>
      </c>
      <c r="G1083" s="57" t="str">
        <f t="shared" si="310"/>
        <v>0.999999999036691-0.0000310372267812827i</v>
      </c>
      <c r="H1083" s="57" t="str">
        <f t="shared" si="311"/>
        <v>72.7364359907915+2.11259487532196i</v>
      </c>
      <c r="I1083" s="57" t="str">
        <f t="shared" si="312"/>
        <v>17.8960458814561-595.583965673179i</v>
      </c>
      <c r="K1083" s="57" t="str">
        <f t="shared" si="313"/>
        <v>0.164840156921821-0.00509484247054215i</v>
      </c>
      <c r="L1083" s="57" t="str">
        <f t="shared" si="314"/>
        <v>0.00025-20.5655574908026i</v>
      </c>
      <c r="M1083" s="57" t="str">
        <f t="shared" si="315"/>
        <v>0.0045-7.20992971239325i</v>
      </c>
      <c r="N1083" s="57">
        <f t="shared" si="316"/>
        <v>88.797567868026405</v>
      </c>
      <c r="O1083" s="57">
        <f t="shared" si="317"/>
        <v>60.306922368872776</v>
      </c>
      <c r="P1083" s="374">
        <f t="shared" si="318"/>
        <v>60.306922368872776</v>
      </c>
      <c r="Q1083" s="374">
        <f t="shared" si="319"/>
        <v>-91.202432131973595</v>
      </c>
      <c r="R1083" s="12">
        <f t="shared" si="320"/>
        <v>88.797567868026405</v>
      </c>
      <c r="S1083" s="57">
        <f t="shared" si="321"/>
        <v>5.1455500696497791E-2</v>
      </c>
      <c r="T1083" s="12">
        <f t="shared" si="304"/>
        <v>60.306922368872776</v>
      </c>
    </row>
    <row r="1084" spans="1:20">
      <c r="A1084" s="57">
        <f t="shared" si="305"/>
        <v>324.5330028444132</v>
      </c>
      <c r="B1084" s="12">
        <f t="shared" si="322"/>
        <v>51.651031599144488</v>
      </c>
      <c r="C1084" s="57" t="str">
        <f t="shared" si="306"/>
        <v>-21.7394489526742-1031.81294218847i</v>
      </c>
      <c r="D1084" s="57" t="str">
        <f t="shared" si="307"/>
        <v>3.47812498247094-308.135318308025i</v>
      </c>
      <c r="E1084" s="57" t="str">
        <f t="shared" si="308"/>
        <v>162.460977996084-0.217366835974346i</v>
      </c>
      <c r="F1084" s="57" t="str">
        <f t="shared" si="309"/>
        <v>2.90990990708542-2891.65804289585i</v>
      </c>
      <c r="G1084" s="57" t="str">
        <f t="shared" si="310"/>
        <v>0.999999999029356-0.0000311551682428231i</v>
      </c>
      <c r="H1084" s="57" t="str">
        <f t="shared" si="311"/>
        <v>72.7365057698338+2.12062351469206i</v>
      </c>
      <c r="I1084" s="57" t="str">
        <f t="shared" si="312"/>
        <v>17.8960528117742-593.329752083219i</v>
      </c>
      <c r="K1084" s="57" t="str">
        <f t="shared" si="313"/>
        <v>0.164838941012399-0.00511416457682389i</v>
      </c>
      <c r="L1084" s="57" t="str">
        <f t="shared" si="314"/>
        <v>0.00025-20.4877042147864i</v>
      </c>
      <c r="M1084" s="57" t="str">
        <f t="shared" si="315"/>
        <v>0.0045-7.18263569674564i</v>
      </c>
      <c r="N1084" s="57">
        <f t="shared" si="316"/>
        <v>88.793003689212256</v>
      </c>
      <c r="O1084" s="57">
        <f t="shared" si="317"/>
        <v>60.273946869592301</v>
      </c>
      <c r="P1084" s="374">
        <f t="shared" si="318"/>
        <v>60.273946869592301</v>
      </c>
      <c r="Q1084" s="374">
        <f t="shared" si="319"/>
        <v>-91.206996310787744</v>
      </c>
      <c r="R1084" s="12">
        <f t="shared" si="320"/>
        <v>88.793003689212256</v>
      </c>
      <c r="S1084" s="57">
        <f t="shared" si="321"/>
        <v>5.1651031599144491E-2</v>
      </c>
      <c r="T1084" s="12">
        <f t="shared" si="304"/>
        <v>60.273946869592301</v>
      </c>
    </row>
    <row r="1085" spans="1:20">
      <c r="A1085" s="57">
        <f t="shared" si="305"/>
        <v>325.76622825522196</v>
      </c>
      <c r="B1085" s="12">
        <f t="shared" si="322"/>
        <v>51.847305519221237</v>
      </c>
      <c r="C1085" s="57" t="str">
        <f t="shared" si="306"/>
        <v>-21.7392649599686-1027.90138428936i</v>
      </c>
      <c r="D1085" s="57" t="str">
        <f t="shared" si="307"/>
        <v>3.47812498233746-306.968838601479i</v>
      </c>
      <c r="E1085" s="57" t="str">
        <f t="shared" si="308"/>
        <v>162.460912901049-0.218190531725879i</v>
      </c>
      <c r="F1085" s="57" t="str">
        <f t="shared" si="309"/>
        <v>2.9099099070639-2880.71134049229i</v>
      </c>
      <c r="G1085" s="57" t="str">
        <f t="shared" si="310"/>
        <v>0.999999999021965-0.0000312735578819147i</v>
      </c>
      <c r="H1085" s="57" t="str">
        <f t="shared" si="311"/>
        <v>72.7365760802953+2.1286826718049i</v>
      </c>
      <c r="I1085" s="57" t="str">
        <f t="shared" si="312"/>
        <v>17.8960597948679-591.084073741577i</v>
      </c>
      <c r="K1085" s="57" t="str">
        <f t="shared" si="313"/>
        <v>0.164837715862926-0.00513355966946661i</v>
      </c>
      <c r="L1085" s="57" t="str">
        <f t="shared" si="314"/>
        <v>0.00025-20.4101456612735i</v>
      </c>
      <c r="M1085" s="57" t="str">
        <f t="shared" si="315"/>
        <v>0.0045-7.15544500572388i</v>
      </c>
      <c r="N1085" s="57">
        <f t="shared" si="316"/>
        <v>88.788422224406418</v>
      </c>
      <c r="O1085" s="57">
        <f t="shared" si="317"/>
        <v>60.24097112944456</v>
      </c>
      <c r="P1085" s="374">
        <f t="shared" si="318"/>
        <v>60.24097112944456</v>
      </c>
      <c r="Q1085" s="374">
        <f t="shared" si="319"/>
        <v>-91.211577775593582</v>
      </c>
      <c r="R1085" s="12">
        <f t="shared" si="320"/>
        <v>88.788422224406418</v>
      </c>
      <c r="S1085" s="57">
        <f t="shared" si="321"/>
        <v>5.1847305519221239E-2</v>
      </c>
      <c r="T1085" s="12">
        <f t="shared" si="304"/>
        <v>60.24097112944456</v>
      </c>
    </row>
    <row r="1086" spans="1:20">
      <c r="A1086" s="57">
        <f t="shared" si="305"/>
        <v>327.00413992259178</v>
      </c>
      <c r="B1086" s="12">
        <f t="shared" si="322"/>
        <v>52.044325280194279</v>
      </c>
      <c r="C1086" s="57" t="str">
        <f t="shared" si="306"/>
        <v>-21.7390795693822-1024.00461319005i</v>
      </c>
      <c r="D1086" s="57" t="str">
        <f t="shared" si="307"/>
        <v>3.47812498220295-305.806774744733i</v>
      </c>
      <c r="E1086" s="57" t="str">
        <f t="shared" si="308"/>
        <v>162.460847311523-0.219017331260955i</v>
      </c>
      <c r="F1086" s="57" t="str">
        <f t="shared" si="309"/>
        <v>2.90990990704224-2869.80607808849i</v>
      </c>
      <c r="G1086" s="57" t="str">
        <f t="shared" si="310"/>
        <v>0.999999999014517-0.0000313923974016321i</v>
      </c>
      <c r="H1086" s="57" t="str">
        <f t="shared" si="311"/>
        <v>72.7366469262232+2.13677246272983i</v>
      </c>
      <c r="I1086" s="57" t="str">
        <f t="shared" si="312"/>
        <v>17.8960668311384-588.846898343422i</v>
      </c>
      <c r="K1086" s="57" t="str">
        <f t="shared" si="313"/>
        <v>0.164836481403327-0.00515302802082141i</v>
      </c>
      <c r="L1086" s="57" t="str">
        <f t="shared" si="314"/>
        <v>0.00025-20.3328807145582i</v>
      </c>
      <c r="M1086" s="57" t="str">
        <f t="shared" si="315"/>
        <v>0.0045-7.12835724818078i</v>
      </c>
      <c r="N1086" s="57">
        <f t="shared" si="316"/>
        <v>88.783823408583586</v>
      </c>
      <c r="O1086" s="57">
        <f t="shared" si="317"/>
        <v>60.207995146600162</v>
      </c>
      <c r="P1086" s="374">
        <f t="shared" si="318"/>
        <v>60.207995146600162</v>
      </c>
      <c r="Q1086" s="374">
        <f t="shared" si="319"/>
        <v>-91.216176591416414</v>
      </c>
      <c r="R1086" s="12">
        <f t="shared" si="320"/>
        <v>88.783823408583586</v>
      </c>
      <c r="S1086" s="57">
        <f t="shared" si="321"/>
        <v>5.204432528019428E-2</v>
      </c>
      <c r="T1086" s="12">
        <f t="shared" si="304"/>
        <v>60.207995146600162</v>
      </c>
    </row>
    <row r="1087" spans="1:20">
      <c r="A1087" s="57">
        <f t="shared" si="305"/>
        <v>328.24675565429766</v>
      </c>
      <c r="B1087" s="12">
        <f t="shared" si="322"/>
        <v>52.242093716259021</v>
      </c>
      <c r="C1087" s="57" t="str">
        <f t="shared" si="306"/>
        <v>-21.738892770319-1020.12257283524i</v>
      </c>
      <c r="D1087" s="57" t="str">
        <f t="shared" si="307"/>
        <v>3.47812498206744-304.649110021108i</v>
      </c>
      <c r="E1087" s="57" t="str">
        <f t="shared" si="308"/>
        <v>162.460781223758-0.219847246074238i</v>
      </c>
      <c r="F1087" s="57" t="str">
        <f t="shared" si="309"/>
        <v>2.90990990702041-2858.94209880859i</v>
      </c>
      <c r="G1087" s="57" t="str">
        <f t="shared" si="310"/>
        <v>0.999999999007013-0.0000315116885115219i</v>
      </c>
      <c r="H1087" s="57" t="str">
        <f t="shared" si="311"/>
        <v>72.7367183116965+2.14489300397856i</v>
      </c>
      <c r="I1087" s="57" t="str">
        <f t="shared" si="312"/>
        <v>17.8960739209912-586.618193706244i</v>
      </c>
      <c r="K1087" s="57" t="str">
        <f t="shared" si="313"/>
        <v>0.164835237562995-0.00517256990421751i</v>
      </c>
      <c r="L1087" s="57" t="str">
        <f t="shared" si="314"/>
        <v>0.00025-20.2559082631582i</v>
      </c>
      <c r="M1087" s="57" t="str">
        <f t="shared" si="315"/>
        <v>0.0045-7.10137203444986i</v>
      </c>
      <c r="N1087" s="57">
        <f t="shared" si="316"/>
        <v>88.779207176478891</v>
      </c>
      <c r="O1087" s="57">
        <f t="shared" si="317"/>
        <v>60.175018919215724</v>
      </c>
      <c r="P1087" s="374">
        <f t="shared" si="318"/>
        <v>60.175018919215724</v>
      </c>
      <c r="Q1087" s="374">
        <f t="shared" si="319"/>
        <v>-91.220792823521109</v>
      </c>
      <c r="R1087" s="12">
        <f t="shared" si="320"/>
        <v>88.779207176478891</v>
      </c>
      <c r="S1087" s="57">
        <f t="shared" si="321"/>
        <v>5.2242093716259021E-2</v>
      </c>
      <c r="T1087" s="12">
        <f t="shared" si="304"/>
        <v>60.175018919215724</v>
      </c>
    </row>
    <row r="1088" spans="1:20">
      <c r="A1088" s="57">
        <f t="shared" si="305"/>
        <v>329.49409332578398</v>
      </c>
      <c r="B1088" s="12">
        <f t="shared" si="322"/>
        <v>52.440613672380806</v>
      </c>
      <c r="C1088" s="57" t="str">
        <f t="shared" si="306"/>
        <v>-21.7387045521028-1016.25520738155i</v>
      </c>
      <c r="D1088" s="57" t="str">
        <f t="shared" si="307"/>
        <v>3.47812498193089-303.49582777721i</v>
      </c>
      <c r="E1088" s="57" t="str">
        <f t="shared" si="308"/>
        <v>162.460714633979-0.220680287700619i</v>
      </c>
      <c r="F1088" s="57" t="str">
        <f t="shared" si="309"/>
        <v>2.90990990699842-2848.1192463706i</v>
      </c>
      <c r="G1088" s="57" t="str">
        <f t="shared" si="310"/>
        <v>0.999999998999452-0.0000316314329276265i</v>
      </c>
      <c r="H1088" s="57" t="str">
        <f t="shared" si="311"/>
        <v>72.736790240825+2.15304441250664i</v>
      </c>
      <c r="I1088" s="57" t="str">
        <f t="shared" si="312"/>
        <v>17.8960810648341-584.397927769386i</v>
      </c>
      <c r="K1088" s="57" t="str">
        <f t="shared" si="313"/>
        <v>0.164833984270791-0.00519218559396508i</v>
      </c>
      <c r="L1088" s="57" t="str">
        <f t="shared" si="314"/>
        <v>0.00025-20.179227199799i</v>
      </c>
      <c r="M1088" s="57" t="str">
        <f t="shared" si="315"/>
        <v>0.0045-7.0744889763398i</v>
      </c>
      <c r="N1088" s="57">
        <f t="shared" si="316"/>
        <v>88.774573462586972</v>
      </c>
      <c r="O1088" s="57">
        <f t="shared" si="317"/>
        <v>60.142042445433901</v>
      </c>
      <c r="P1088" s="374">
        <f t="shared" si="318"/>
        <v>60.142042445433901</v>
      </c>
      <c r="Q1088" s="374">
        <f t="shared" si="319"/>
        <v>-91.225426537413028</v>
      </c>
      <c r="R1088" s="12">
        <f t="shared" si="320"/>
        <v>88.774573462586972</v>
      </c>
      <c r="S1088" s="57">
        <f t="shared" si="321"/>
        <v>5.2440613672380808E-2</v>
      </c>
      <c r="T1088" s="12">
        <f t="shared" si="304"/>
        <v>60.142042445433901</v>
      </c>
    </row>
    <row r="1089" spans="1:20">
      <c r="A1089" s="57">
        <f t="shared" si="305"/>
        <v>330.74617088042197</v>
      </c>
      <c r="B1089" s="12">
        <f t="shared" si="322"/>
        <v>52.639888004335852</v>
      </c>
      <c r="C1089" s="57" t="str">
        <f t="shared" si="306"/>
        <v>-21.7385149039762-1012.40246119672i</v>
      </c>
      <c r="D1089" s="57" t="str">
        <f t="shared" si="307"/>
        <v>3.47812498179332-302.346911422685i</v>
      </c>
      <c r="E1089" s="57" t="str">
        <f t="shared" si="308"/>
        <v>162.460647538382-0.221516467715339i</v>
      </c>
      <c r="F1089" s="57" t="str">
        <f t="shared" si="309"/>
        <v>2.90990990697623-2837.33736508415i</v>
      </c>
      <c r="G1089" s="57" t="str">
        <f t="shared" si="310"/>
        <v>0.999999998991834-0.0000317516323725096i</v>
      </c>
      <c r="H1089" s="57" t="str">
        <f t="shared" si="311"/>
        <v>72.7368627177495+2.16122680571529i</v>
      </c>
      <c r="I1089" s="57" t="str">
        <f t="shared" si="312"/>
        <v>17.8960882630782-582.186068593581i</v>
      </c>
      <c r="K1089" s="57" t="str">
        <f t="shared" si="313"/>
        <v>0.164832721455039-0.00521187536535841i</v>
      </c>
      <c r="L1089" s="57" t="str">
        <f t="shared" si="314"/>
        <v>0.00025-20.1028364213977i</v>
      </c>
      <c r="M1089" s="57" t="str">
        <f t="shared" si="315"/>
        <v>0.0045-7.0477076871287i</v>
      </c>
      <c r="N1089" s="57">
        <f t="shared" si="316"/>
        <v>88.769922201161435</v>
      </c>
      <c r="O1089" s="57">
        <f t="shared" si="317"/>
        <v>60.109065723383317</v>
      </c>
      <c r="P1089" s="374">
        <f t="shared" si="318"/>
        <v>60.109065723383317</v>
      </c>
      <c r="Q1089" s="374">
        <f t="shared" si="319"/>
        <v>-91.230077798838565</v>
      </c>
      <c r="R1089" s="12">
        <f t="shared" si="320"/>
        <v>88.769922201161435</v>
      </c>
      <c r="S1089" s="57">
        <f t="shared" si="321"/>
        <v>5.2639888004335854E-2</v>
      </c>
      <c r="T1089" s="12">
        <f t="shared" si="304"/>
        <v>60.109065723383317</v>
      </c>
    </row>
    <row r="1090" spans="1:20">
      <c r="A1090" s="57">
        <f t="shared" si="305"/>
        <v>332.00300632976757</v>
      </c>
      <c r="B1090" s="12">
        <f t="shared" si="322"/>
        <v>52.83991957875233</v>
      </c>
      <c r="C1090" s="57" t="str">
        <f t="shared" si="306"/>
        <v>-21.7383238151019-1008.56427885881i</v>
      </c>
      <c r="D1090" s="57" t="str">
        <f t="shared" si="307"/>
        <v>3.47812498165468-301.202344429985i</v>
      </c>
      <c r="E1090" s="57" t="str">
        <f t="shared" si="308"/>
        <v>162.460579933134-0.222355797734187i</v>
      </c>
      <c r="F1090" s="57" t="str">
        <f t="shared" si="309"/>
        <v>2.90990990695389-2826.59629984825i</v>
      </c>
      <c r="G1090" s="57" t="str">
        <f t="shared" si="310"/>
        <v>0.999999998984157-0.0000318722885752805i</v>
      </c>
      <c r="H1090" s="57" t="str">
        <f t="shared" si="311"/>
        <v>72.7369357466431+2.16944030145309i</v>
      </c>
      <c r="I1090" s="57" t="str">
        <f t="shared" si="312"/>
        <v>17.8960955161383-579.982584360503i</v>
      </c>
      <c r="K1090" s="57" t="str">
        <f t="shared" si="313"/>
        <v>0.16483144904352-0.00523163949467904i</v>
      </c>
      <c r="L1090" s="57" t="str">
        <f t="shared" si="314"/>
        <v>0.00025-20.0267348290473i</v>
      </c>
      <c r="M1090" s="57" t="str">
        <f t="shared" si="315"/>
        <v>0.0045-7.02102778155879i</v>
      </c>
      <c r="N1090" s="57">
        <f t="shared" si="316"/>
        <v>88.765253326213738</v>
      </c>
      <c r="O1090" s="57">
        <f t="shared" si="317"/>
        <v>60.07608875117846</v>
      </c>
      <c r="P1090" s="374">
        <f t="shared" si="318"/>
        <v>60.07608875117846</v>
      </c>
      <c r="Q1090" s="374">
        <f t="shared" si="319"/>
        <v>-91.234746673786262</v>
      </c>
      <c r="R1090" s="12">
        <f t="shared" si="320"/>
        <v>88.765253326213738</v>
      </c>
      <c r="S1090" s="57">
        <f t="shared" si="321"/>
        <v>5.283991957875233E-2</v>
      </c>
      <c r="T1090" s="12">
        <f t="shared" si="304"/>
        <v>60.07608875117846</v>
      </c>
    </row>
    <row r="1091" spans="1:20">
      <c r="A1091" s="57">
        <f t="shared" si="305"/>
        <v>333.26461775382069</v>
      </c>
      <c r="B1091" s="12">
        <f t="shared" si="322"/>
        <v>53.040711273151587</v>
      </c>
      <c r="C1091" s="57" t="str">
        <f t="shared" si="306"/>
        <v>-21.7381312745588-1004.74060515537i</v>
      </c>
      <c r="D1091" s="57" t="str">
        <f t="shared" si="307"/>
        <v>3.47812498151498-300.062110334131i</v>
      </c>
      <c r="E1091" s="57" t="str">
        <f t="shared" si="308"/>
        <v>162.460511814372-0.223198289413468i</v>
      </c>
      <c r="F1091" s="57" t="str">
        <f t="shared" si="309"/>
        <v>2.90990990693138-2815.89589614909i</v>
      </c>
      <c r="G1091" s="57" t="str">
        <f t="shared" si="310"/>
        <v>0.999999998976422-0.0000319934032716191i</v>
      </c>
      <c r="H1091" s="57" t="str">
        <f t="shared" si="311"/>
        <v>72.7370093317103+2.1776850180176i</v>
      </c>
      <c r="I1091" s="57" t="str">
        <f t="shared" si="312"/>
        <v>17.8961028244316-577.787443372304i</v>
      </c>
      <c r="K1091" s="57" t="str">
        <f t="shared" si="313"/>
        <v>0.164830166963471-0.00525147825919863i</v>
      </c>
      <c r="L1091" s="57" t="str">
        <f t="shared" si="314"/>
        <v>0.00025-19.9509213280009i</v>
      </c>
      <c r="M1091" s="57" t="str">
        <f t="shared" si="315"/>
        <v>0.0045-6.99444887583062i</v>
      </c>
      <c r="N1091" s="57">
        <f t="shared" si="316"/>
        <v>88.760566771512543</v>
      </c>
      <c r="O1091" s="57">
        <f t="shared" si="317"/>
        <v>60.043111526919276</v>
      </c>
      <c r="P1091" s="374">
        <f t="shared" si="318"/>
        <v>60.043111526919276</v>
      </c>
      <c r="Q1091" s="374">
        <f t="shared" si="319"/>
        <v>-91.239433228487457</v>
      </c>
      <c r="R1091" s="12">
        <f t="shared" si="320"/>
        <v>88.760566771512543</v>
      </c>
      <c r="S1091" s="57">
        <f t="shared" si="321"/>
        <v>5.3040711273151589E-2</v>
      </c>
      <c r="T1091" s="12">
        <f t="shared" si="304"/>
        <v>60.043111526919276</v>
      </c>
    </row>
    <row r="1092" spans="1:20">
      <c r="A1092" s="57">
        <f t="shared" si="305"/>
        <v>334.53102330128519</v>
      </c>
      <c r="B1092" s="12">
        <f t="shared" si="322"/>
        <v>53.242265975989561</v>
      </c>
      <c r="C1092" s="57" t="str">
        <f t="shared" si="306"/>
        <v>-21.7379372713457-1000.93138508274i</v>
      </c>
      <c r="D1092" s="57" t="str">
        <f t="shared" si="307"/>
        <v>3.47812498137424-298.926192732474i</v>
      </c>
      <c r="E1092" s="57" t="str">
        <f t="shared" si="308"/>
        <v>162.460443178208-0.224043954450275i</v>
      </c>
      <c r="F1092" s="57" t="str">
        <f t="shared" si="309"/>
        <v>2.90990990690873-2805.23600005777i</v>
      </c>
      <c r="G1092" s="57" t="str">
        <f t="shared" si="310"/>
        <v>0.999999998968628-0.0000321149782038009i</v>
      </c>
      <c r="H1092" s="57" t="str">
        <f t="shared" si="311"/>
        <v>72.7370834771868+2.18596107415715i</v>
      </c>
      <c r="I1092" s="57" t="str">
        <f t="shared" si="312"/>
        <v>17.8961101883785-575.600614051144i</v>
      </c>
      <c r="K1092" s="57" t="str">
        <f t="shared" si="313"/>
        <v>0.164828875141581-0.00527139193718234i</v>
      </c>
      <c r="L1092" s="57" t="str">
        <f t="shared" si="314"/>
        <v>0.00025-19.8753948276558i</v>
      </c>
      <c r="M1092" s="57" t="str">
        <f t="shared" si="315"/>
        <v>0.0045-6.96797058759776i</v>
      </c>
      <c r="N1092" s="57">
        <f t="shared" si="316"/>
        <v>88.755862470582812</v>
      </c>
      <c r="O1092" s="57">
        <f t="shared" si="317"/>
        <v>60.010134048691917</v>
      </c>
      <c r="P1092" s="374">
        <f t="shared" si="318"/>
        <v>60.010134048691917</v>
      </c>
      <c r="Q1092" s="374">
        <f t="shared" si="319"/>
        <v>-91.244137529417188</v>
      </c>
      <c r="R1092" s="12">
        <f t="shared" si="320"/>
        <v>88.755862470582812</v>
      </c>
      <c r="S1092" s="57">
        <f t="shared" si="321"/>
        <v>5.3242265975989564E-2</v>
      </c>
      <c r="T1092" s="12">
        <f t="shared" si="304"/>
        <v>60.010134048691917</v>
      </c>
    </row>
    <row r="1093" spans="1:20">
      <c r="A1093" s="57">
        <f t="shared" si="305"/>
        <v>335.80224118983011</v>
      </c>
      <c r="B1093" s="12">
        <f t="shared" si="322"/>
        <v>53.444586586698321</v>
      </c>
      <c r="C1093" s="57" t="str">
        <f t="shared" si="306"/>
        <v>-21.7377417943768-997.13656384511i</v>
      </c>
      <c r="D1093" s="57" t="str">
        <f t="shared" si="307"/>
        <v>3.47812498123243-297.794575284454i</v>
      </c>
      <c r="E1093" s="57" t="str">
        <f t="shared" si="308"/>
        <v>162.460374020719-0.224892804582583i</v>
      </c>
      <c r="F1093" s="57" t="str">
        <f t="shared" si="309"/>
        <v>2.90990990688586-2794.61645822808i</v>
      </c>
      <c r="G1093" s="57" t="str">
        <f t="shared" si="310"/>
        <v>0.999999998960775-0.0000322370151207222i</v>
      </c>
      <c r="H1093" s="57" t="str">
        <f t="shared" si="311"/>
        <v>72.7371581873417+2.19426858907262i</v>
      </c>
      <c r="I1093" s="57" t="str">
        <f t="shared" si="312"/>
        <v>17.8961176084031-573.422064938756i</v>
      </c>
      <c r="K1093" s="57" t="str">
        <f t="shared" si="313"/>
        <v>0.164827573503983-0.00529138080789169i</v>
      </c>
      <c r="L1093" s="57" t="str">
        <f t="shared" si="314"/>
        <v>0.00025-19.8001542415379i</v>
      </c>
      <c r="M1093" s="57" t="str">
        <f t="shared" si="315"/>
        <v>0.0045-6.9415925359611i</v>
      </c>
      <c r="N1093" s="57">
        <f t="shared" si="316"/>
        <v>88.751140356704965</v>
      </c>
      <c r="O1093" s="57">
        <f t="shared" si="317"/>
        <v>59.977156314567289</v>
      </c>
      <c r="P1093" s="374">
        <f t="shared" si="318"/>
        <v>59.977156314567289</v>
      </c>
      <c r="Q1093" s="374">
        <f t="shared" si="319"/>
        <v>-91.248859643295035</v>
      </c>
      <c r="R1093" s="12">
        <f t="shared" si="320"/>
        <v>88.751140356704965</v>
      </c>
      <c r="S1093" s="57">
        <f t="shared" si="321"/>
        <v>5.3444586586698324E-2</v>
      </c>
      <c r="T1093" s="12">
        <f t="shared" si="304"/>
        <v>59.977156314567289</v>
      </c>
    </row>
    <row r="1094" spans="1:20">
      <c r="A1094" s="57">
        <f t="shared" si="305"/>
        <v>337.07828970635143</v>
      </c>
      <c r="B1094" s="12">
        <f t="shared" si="322"/>
        <v>53.647676015727775</v>
      </c>
      <c r="C1094" s="57" t="str">
        <f t="shared" si="306"/>
        <v>-21.7375448324838-993.356086853876i</v>
      </c>
      <c r="D1094" s="57" t="str">
        <f t="shared" si="307"/>
        <v>3.47812498108951-296.667241711378i</v>
      </c>
      <c r="E1094" s="57" t="str">
        <f t="shared" si="308"/>
        <v>162.460304337957-0.225744851589168i</v>
      </c>
      <c r="F1094" s="57" t="str">
        <f t="shared" si="309"/>
        <v>2.90990990686282-2784.03711789437i</v>
      </c>
      <c r="G1094" s="57" t="str">
        <f t="shared" si="310"/>
        <v>0.999999998952862-0.0000323595157779248i</v>
      </c>
      <c r="H1094" s="57" t="str">
        <f t="shared" si="311"/>
        <v>72.7372334664769+2.20260768241912i</v>
      </c>
      <c r="I1094" s="57" t="str">
        <f t="shared" si="312"/>
        <v>17.8961250849328-571.251764695998i</v>
      </c>
      <c r="K1094" s="57" t="str">
        <f t="shared" si="313"/>
        <v>0.164826261976252-0.0053114451515878i</v>
      </c>
      <c r="L1094" s="57" t="str">
        <f t="shared" si="314"/>
        <v>0.00025-19.7251984872863i</v>
      </c>
      <c r="M1094" s="57" t="str">
        <f t="shared" si="315"/>
        <v>0.0045-6.91531434146352i</v>
      </c>
      <c r="N1094" s="57">
        <f t="shared" si="316"/>
        <v>88.746400362914059</v>
      </c>
      <c r="O1094" s="57">
        <f t="shared" si="317"/>
        <v>59.944178322602241</v>
      </c>
      <c r="P1094" s="374">
        <f t="shared" si="318"/>
        <v>59.944178322602241</v>
      </c>
      <c r="Q1094" s="374">
        <f t="shared" si="319"/>
        <v>-91.253599637085941</v>
      </c>
      <c r="R1094" s="12">
        <f t="shared" si="320"/>
        <v>88.746400362914059</v>
      </c>
      <c r="S1094" s="57">
        <f t="shared" si="321"/>
        <v>5.3647676015727778E-2</v>
      </c>
      <c r="T1094" s="12">
        <f t="shared" si="304"/>
        <v>59.944178322602241</v>
      </c>
    </row>
    <row r="1095" spans="1:20">
      <c r="A1095" s="57">
        <f t="shared" si="305"/>
        <v>338.35918720723561</v>
      </c>
      <c r="B1095" s="12">
        <f t="shared" si="322"/>
        <v>53.851537184587542</v>
      </c>
      <c r="C1095" s="57" t="str">
        <f t="shared" si="306"/>
        <v>-21.7373463744126-989.589899726762i</v>
      </c>
      <c r="D1095" s="57" t="str">
        <f t="shared" si="307"/>
        <v>3.4781249809455-295.544175796171i</v>
      </c>
      <c r="E1095" s="57" t="str">
        <f t="shared" si="308"/>
        <v>162.460234125941-0.226600107290048i</v>
      </c>
      <c r="F1095" s="57" t="str">
        <f t="shared" si="309"/>
        <v>2.90990990683964-2773.49782686926i</v>
      </c>
      <c r="G1095" s="57" t="str">
        <f t="shared" si="310"/>
        <v>0.999999998944888-0.000032482481937622i</v>
      </c>
      <c r="H1095" s="57" t="str">
        <f t="shared" si="311"/>
        <v>72.7373093189257+2.2109784743076i</v>
      </c>
      <c r="I1095" s="57" t="str">
        <f t="shared" si="312"/>
        <v>17.8961326183972-569.089682102369i</v>
      </c>
      <c r="K1095" s="57" t="str">
        <f t="shared" si="313"/>
        <v>0.164824940483404-0.00533158524953421i</v>
      </c>
      <c r="L1095" s="57" t="str">
        <f t="shared" si="314"/>
        <v>0.00025-19.6505264866371i</v>
      </c>
      <c r="M1095" s="57" t="str">
        <f t="shared" si="315"/>
        <v>0.0045-6.88913562608441i</v>
      </c>
      <c r="N1095" s="57">
        <f t="shared" si="316"/>
        <v>88.741642421999018</v>
      </c>
      <c r="O1095" s="57">
        <f t="shared" si="317"/>
        <v>59.911200070838589</v>
      </c>
      <c r="P1095" s="374">
        <f t="shared" si="318"/>
        <v>59.911200070838589</v>
      </c>
      <c r="Q1095" s="374">
        <f t="shared" si="319"/>
        <v>-91.258357578000982</v>
      </c>
      <c r="R1095" s="12">
        <f t="shared" si="320"/>
        <v>88.741642421999018</v>
      </c>
      <c r="S1095" s="57">
        <f t="shared" si="321"/>
        <v>5.3851537184587545E-2</v>
      </c>
      <c r="T1095" s="12">
        <f t="shared" si="304"/>
        <v>59.911200070838589</v>
      </c>
    </row>
    <row r="1096" spans="1:20">
      <c r="A1096" s="57">
        <f t="shared" si="305"/>
        <v>339.64495211862305</v>
      </c>
      <c r="B1096" s="12">
        <f t="shared" si="322"/>
        <v>54.056173025888974</v>
      </c>
      <c r="C1096" s="57" t="str">
        <f t="shared" si="306"/>
        <v>-21.7371464088259-985.837948287097i</v>
      </c>
      <c r="D1096" s="57" t="str">
        <f t="shared" si="307"/>
        <v>3.47812498080042-294.425361383155i</v>
      </c>
      <c r="E1096" s="57" t="str">
        <f t="shared" si="308"/>
        <v>162.460163380663-0.227458583546225i</v>
      </c>
      <c r="F1096" s="57" t="str">
        <f t="shared" si="309"/>
        <v>2.90990990681623-2762.99843354153i</v>
      </c>
      <c r="G1096" s="57" t="str">
        <f t="shared" si="310"/>
        <v>0.999999998936854-0.000032605915368723i</v>
      </c>
      <c r="H1096" s="57" t="str">
        <f t="shared" si="311"/>
        <v>72.7373857490552+2.2193810853069i</v>
      </c>
      <c r="I1096" s="57" t="str">
        <f t="shared" si="312"/>
        <v>17.8961402092304-566.935786055599i</v>
      </c>
      <c r="K1096" s="57" t="str">
        <f t="shared" si="313"/>
        <v>0.164823608949887-0.00535180138400051i</v>
      </c>
      <c r="L1096" s="57" t="str">
        <f t="shared" si="314"/>
        <v>0.00025-19.5761371654085i</v>
      </c>
      <c r="M1096" s="57" t="str">
        <f t="shared" si="315"/>
        <v>0.0045-6.86305601323413i</v>
      </c>
      <c r="N1096" s="57">
        <f t="shared" si="316"/>
        <v>88.73686646650161</v>
      </c>
      <c r="O1096" s="57">
        <f t="shared" si="317"/>
        <v>59.878221557303597</v>
      </c>
      <c r="P1096" s="374">
        <f t="shared" si="318"/>
        <v>59.878221557303597</v>
      </c>
      <c r="Q1096" s="374">
        <f t="shared" si="319"/>
        <v>-91.26313353349839</v>
      </c>
      <c r="R1096" s="12">
        <f t="shared" si="320"/>
        <v>88.73686646650161</v>
      </c>
      <c r="S1096" s="57">
        <f t="shared" si="321"/>
        <v>5.4056173025888971E-2</v>
      </c>
      <c r="T1096" s="12">
        <f t="shared" si="304"/>
        <v>59.878221557303597</v>
      </c>
    </row>
    <row r="1097" spans="1:20">
      <c r="A1097" s="57">
        <f t="shared" si="305"/>
        <v>340.93560293667383</v>
      </c>
      <c r="B1097" s="12">
        <f t="shared" si="322"/>
        <v>54.261586483387354</v>
      </c>
      <c r="C1097" s="57" t="str">
        <f t="shared" si="306"/>
        <v>-21.7369449243-982.100178562982i</v>
      </c>
      <c r="D1097" s="57" t="str">
        <f t="shared" si="307"/>
        <v>3.47812498065423-293.310782377807i</v>
      </c>
      <c r="E1097" s="57" t="str">
        <f t="shared" si="308"/>
        <v>162.460092098083-0.228320292260191i</v>
      </c>
      <c r="F1097" s="57" t="str">
        <f t="shared" si="309"/>
        <v>2.90990990679269-2752.53878687387i</v>
      </c>
      <c r="G1097" s="57" t="str">
        <f t="shared" si="310"/>
        <v>0.999999998928759-0.0000327298178468592i</v>
      </c>
      <c r="H1097" s="57" t="str">
        <f t="shared" si="311"/>
        <v>72.7374627612659+2.22781563644519i</v>
      </c>
      <c r="I1097" s="57" t="str">
        <f t="shared" si="312"/>
        <v>17.8961478578691-564.790045571177i</v>
      </c>
      <c r="K1097" s="57" t="str">
        <f t="shared" si="313"/>
        <v>0.164822267299579-0.00537209383826487i</v>
      </c>
      <c r="L1097" s="57" t="str">
        <f t="shared" si="314"/>
        <v>0.00025-19.5020294534853i</v>
      </c>
      <c r="M1097" s="57" t="str">
        <f t="shared" si="315"/>
        <v>0.0045-6.83707512774868i</v>
      </c>
      <c r="N1097" s="57">
        <f t="shared" si="316"/>
        <v>88.732072428715824</v>
      </c>
      <c r="O1097" s="57">
        <f t="shared" si="317"/>
        <v>59.845242780009336</v>
      </c>
      <c r="P1097" s="374">
        <f t="shared" si="318"/>
        <v>59.845242780009336</v>
      </c>
      <c r="Q1097" s="374">
        <f t="shared" si="319"/>
        <v>-91.267927571284176</v>
      </c>
      <c r="R1097" s="12">
        <f t="shared" si="320"/>
        <v>88.732072428715824</v>
      </c>
      <c r="S1097" s="57">
        <f t="shared" si="321"/>
        <v>5.4261586483387352E-2</v>
      </c>
      <c r="T1097" s="12">
        <f t="shared" si="304"/>
        <v>59.845242780009336</v>
      </c>
    </row>
    <row r="1098" spans="1:20">
      <c r="A1098" s="57">
        <f t="shared" si="305"/>
        <v>342.23115822783325</v>
      </c>
      <c r="B1098" s="12">
        <f t="shared" si="322"/>
        <v>54.467780512024227</v>
      </c>
      <c r="C1098" s="57" t="str">
        <f t="shared" si="306"/>
        <v>-21.7367419093255-978.376536786549i</v>
      </c>
      <c r="D1098" s="57" t="str">
        <f t="shared" si="307"/>
        <v>3.47812498050693-292.200422746537i</v>
      </c>
      <c r="E1098" s="57" t="str">
        <f t="shared" si="308"/>
        <v>162.46002027413-0.229185245375653i</v>
      </c>
      <c r="F1098" s="57" t="str">
        <f t="shared" si="309"/>
        <v>2.90990990676896-2742.11873640076i</v>
      </c>
      <c r="G1098" s="57" t="str">
        <f t="shared" si="310"/>
        <v>0.999999998920602-0.0000328541911544093i</v>
      </c>
      <c r="H1098" s="57" t="str">
        <f t="shared" si="311"/>
        <v>72.7375403599923+2.236282249212i</v>
      </c>
      <c r="I1098" s="57" t="str">
        <f t="shared" si="312"/>
        <v>17.8961555647539-562.65242978192i</v>
      </c>
      <c r="K1098" s="57" t="str">
        <f t="shared" si="313"/>
        <v>0.164820915455782-0.00539246289661754i</v>
      </c>
      <c r="L1098" s="57" t="str">
        <f t="shared" si="314"/>
        <v>0.00025-19.428202284803i</v>
      </c>
      <c r="M1098" s="57" t="str">
        <f t="shared" si="315"/>
        <v>0.0045-6.81119259588434i</v>
      </c>
      <c r="N1098" s="57">
        <f t="shared" si="316"/>
        <v>88.727260240686803</v>
      </c>
      <c r="O1098" s="57">
        <f t="shared" si="317"/>
        <v>59.8122637369529</v>
      </c>
      <c r="P1098" s="374">
        <f t="shared" si="318"/>
        <v>59.8122637369529</v>
      </c>
      <c r="Q1098" s="374">
        <f t="shared" si="319"/>
        <v>-91.272739759313197</v>
      </c>
      <c r="R1098" s="12">
        <f t="shared" si="320"/>
        <v>88.727260240686803</v>
      </c>
      <c r="S1098" s="57">
        <f t="shared" si="321"/>
        <v>5.4467780512024229E-2</v>
      </c>
      <c r="T1098" s="12">
        <f t="shared" si="304"/>
        <v>59.8122637369529</v>
      </c>
    </row>
    <row r="1099" spans="1:20">
      <c r="A1099" s="57">
        <f t="shared" si="305"/>
        <v>343.53163662909901</v>
      </c>
      <c r="B1099" s="12">
        <f t="shared" si="322"/>
        <v>54.674758077969919</v>
      </c>
      <c r="C1099" s="57" t="str">
        <f t="shared" si="306"/>
        <v>-21.7365373523061-974.666969393198i</v>
      </c>
      <c r="D1099" s="57" t="str">
        <f t="shared" si="307"/>
        <v>3.4781249803585-291.094266516446i</v>
      </c>
      <c r="E1099" s="57" t="str">
        <f t="shared" si="308"/>
        <v>162.459947904705-0.230053454878i</v>
      </c>
      <c r="F1099" s="57" t="str">
        <f t="shared" si="309"/>
        <v>2.90990990674502-2731.73813222626i</v>
      </c>
      <c r="G1099" s="57" t="str">
        <f t="shared" si="310"/>
        <v>0.999999998912383-0.0000329790370805249i</v>
      </c>
      <c r="H1099" s="57" t="str">
        <f t="shared" si="311"/>
        <v>72.7376185497009+2.24478104555973i</v>
      </c>
      <c r="I1099" s="57" t="str">
        <f t="shared" si="312"/>
        <v>17.896163330328-560.522907937504i</v>
      </c>
      <c r="K1099" s="57" t="str">
        <f t="shared" si="313"/>
        <v>0.164819553341223-0.0054129088443638i</v>
      </c>
      <c r="L1099" s="57" t="str">
        <f t="shared" si="314"/>
        <v>0.00025-19.3546545973331i</v>
      </c>
      <c r="M1099" s="57" t="str">
        <f t="shared" si="315"/>
        <v>0.0045-6.78540804531215i</v>
      </c>
      <c r="N1099" s="57">
        <f t="shared" si="316"/>
        <v>88.722429834210232</v>
      </c>
      <c r="O1099" s="57">
        <f t="shared" si="317"/>
        <v>59.779284426116391</v>
      </c>
      <c r="P1099" s="374">
        <f t="shared" si="318"/>
        <v>59.779284426116391</v>
      </c>
      <c r="Q1099" s="374">
        <f t="shared" si="319"/>
        <v>-91.277570165789768</v>
      </c>
      <c r="R1099" s="12">
        <f t="shared" si="320"/>
        <v>88.722429834210232</v>
      </c>
      <c r="S1099" s="57">
        <f t="shared" si="321"/>
        <v>5.4674758077969919E-2</v>
      </c>
      <c r="T1099" s="12">
        <f t="shared" si="304"/>
        <v>59.779284426116391</v>
      </c>
    </row>
    <row r="1100" spans="1:20">
      <c r="A1100" s="57">
        <f t="shared" si="305"/>
        <v>344.83705684828959</v>
      </c>
      <c r="B1100" s="12">
        <f t="shared" si="322"/>
        <v>54.882522158666205</v>
      </c>
      <c r="C1100" s="57" t="str">
        <f t="shared" si="306"/>
        <v>-21.7363312415576-970.971423020767i</v>
      </c>
      <c r="D1100" s="57" t="str">
        <f t="shared" si="307"/>
        <v>3.47812498020892-289.992297775105i</v>
      </c>
      <c r="E1100" s="57" t="str">
        <f t="shared" si="308"/>
        <v>162.459874985674-0.230924932794156i</v>
      </c>
      <c r="F1100" s="57" t="str">
        <f t="shared" si="309"/>
        <v>2.90990990672094-2721.3968250219i</v>
      </c>
      <c r="G1100" s="57" t="str">
        <f t="shared" si="310"/>
        <v>0.999999998904102-0.0000331043574211568i</v>
      </c>
      <c r="H1100" s="57" t="str">
        <f t="shared" si="311"/>
        <v>72.7376973348942+2.25331214790564i</v>
      </c>
      <c r="I1100" s="57" t="str">
        <f t="shared" si="312"/>
        <v>17.8961711550386-558.401449404058i</v>
      </c>
      <c r="K1100" s="57" t="str">
        <f t="shared" si="313"/>
        <v>0.164818180878042-0.00543343196782706i</v>
      </c>
      <c r="L1100" s="57" t="str">
        <f t="shared" si="314"/>
        <v>0.00025-19.2813853330675i</v>
      </c>
      <c r="M1100" s="57" t="str">
        <f t="shared" si="315"/>
        <v>0.0045-6.75972110511271i</v>
      </c>
      <c r="N1100" s="57">
        <f t="shared" si="316"/>
        <v>88.717581140831257</v>
      </c>
      <c r="O1100" s="57">
        <f t="shared" si="317"/>
        <v>59.74630484546627</v>
      </c>
      <c r="P1100" s="374">
        <f t="shared" si="318"/>
        <v>59.74630484546627</v>
      </c>
      <c r="Q1100" s="374">
        <f t="shared" si="319"/>
        <v>-91.282418859168743</v>
      </c>
      <c r="R1100" s="12">
        <f t="shared" si="320"/>
        <v>88.717581140831257</v>
      </c>
      <c r="S1100" s="57">
        <f t="shared" si="321"/>
        <v>5.4882522158666208E-2</v>
      </c>
      <c r="T1100" s="12">
        <f t="shared" si="304"/>
        <v>59.74630484546627</v>
      </c>
    </row>
    <row r="1101" spans="1:20">
      <c r="A1101" s="57">
        <f t="shared" si="305"/>
        <v>346.14743766431309</v>
      </c>
      <c r="B1101" s="12">
        <f t="shared" si="322"/>
        <v>55.091075742869137</v>
      </c>
      <c r="C1101" s="57" t="str">
        <f t="shared" si="306"/>
        <v>-21.7361235653081-967.28984450884i</v>
      </c>
      <c r="D1101" s="57" t="str">
        <f t="shared" si="307"/>
        <v>3.47812498005825-288.894500670327i</v>
      </c>
      <c r="E1101" s="57" t="str">
        <f t="shared" si="308"/>
        <v>162.459801512875-0.231799691192793i</v>
      </c>
      <c r="F1101" s="57" t="str">
        <f t="shared" si="309"/>
        <v>2.90990990669666-2711.09466602451i</v>
      </c>
      <c r="G1101" s="57" t="str">
        <f t="shared" si="310"/>
        <v>0.999999998895757-0.0000332301539790799i</v>
      </c>
      <c r="H1101" s="57" t="str">
        <f t="shared" si="311"/>
        <v>72.7377767201084+2.26187567913351i</v>
      </c>
      <c r="I1101" s="57" t="str">
        <f t="shared" si="312"/>
        <v>17.896179039336-556.288023663701i</v>
      </c>
      <c r="K1101" s="57" t="str">
        <f t="shared" si="313"/>
        <v>0.164816797987792-0.00545403255435202i</v>
      </c>
      <c r="L1101" s="57" t="str">
        <f t="shared" si="314"/>
        <v>0.00025-19.2083934380031i</v>
      </c>
      <c r="M1101" s="57" t="str">
        <f t="shared" si="315"/>
        <v>0.0045-6.73413140577079i</v>
      </c>
      <c r="N1101" s="57">
        <f t="shared" si="316"/>
        <v>88.712714091843864</v>
      </c>
      <c r="O1101" s="57">
        <f t="shared" si="317"/>
        <v>59.713324992953886</v>
      </c>
      <c r="P1101" s="374">
        <f t="shared" si="318"/>
        <v>59.713324992953886</v>
      </c>
      <c r="Q1101" s="374">
        <f t="shared" si="319"/>
        <v>-91.287285908156136</v>
      </c>
      <c r="R1101" s="12">
        <f t="shared" si="320"/>
        <v>88.712714091843864</v>
      </c>
      <c r="S1101" s="57">
        <f t="shared" si="321"/>
        <v>5.5091075742869137E-2</v>
      </c>
      <c r="T1101" s="12">
        <f t="shared" si="304"/>
        <v>59.713324992953886</v>
      </c>
    </row>
    <row r="1102" spans="1:20">
      <c r="A1102" s="57">
        <f t="shared" si="305"/>
        <v>347.46279792743746</v>
      </c>
      <c r="B1102" s="12">
        <f t="shared" si="322"/>
        <v>55.300421830692038</v>
      </c>
      <c r="C1102" s="57" t="str">
        <f t="shared" si="306"/>
        <v>-21.7359143116979-963.622180897949i</v>
      </c>
      <c r="D1102" s="57" t="str">
        <f t="shared" si="307"/>
        <v>3.47812497990639-287.80085940993i</v>
      </c>
      <c r="E1102" s="57" t="str">
        <f t="shared" si="308"/>
        <v>162.459727482115-0.232677742184521i</v>
      </c>
      <c r="F1102" s="57" t="str">
        <f t="shared" si="309"/>
        <v>2.90990990667219-2700.83150703408i</v>
      </c>
      <c r="G1102" s="57" t="str">
        <f t="shared" si="310"/>
        <v>0.999999998887349-0.0000333564285639199i</v>
      </c>
      <c r="H1102" s="57" t="str">
        <f t="shared" si="311"/>
        <v>72.7378567099133+2.27047176259547i</v>
      </c>
      <c r="I1102" s="57" t="str">
        <f t="shared" si="312"/>
        <v>17.8961869836742-554.182600314096i</v>
      </c>
      <c r="K1102" s="57" t="str">
        <f t="shared" si="313"/>
        <v>0.164815404591437-0.00547471089230791i</v>
      </c>
      <c r="L1102" s="57" t="str">
        <f t="shared" si="314"/>
        <v>0.00025-19.135677862127i</v>
      </c>
      <c r="M1102" s="57" t="str">
        <f t="shared" si="315"/>
        <v>0.0045-6.70863857916991i</v>
      </c>
      <c r="N1102" s="57">
        <f t="shared" si="316"/>
        <v>88.707828618289753</v>
      </c>
      <c r="O1102" s="57">
        <f t="shared" si="317"/>
        <v>59.680344866515121</v>
      </c>
      <c r="P1102" s="374">
        <f t="shared" si="318"/>
        <v>59.680344866515121</v>
      </c>
      <c r="Q1102" s="374">
        <f t="shared" si="319"/>
        <v>-91.292171381710247</v>
      </c>
      <c r="R1102" s="12">
        <f t="shared" si="320"/>
        <v>88.707828618289753</v>
      </c>
      <c r="S1102" s="57">
        <f t="shared" si="321"/>
        <v>5.5300421830692038E-2</v>
      </c>
      <c r="T1102" s="12">
        <f t="shared" si="304"/>
        <v>59.680344866515121</v>
      </c>
    </row>
    <row r="1103" spans="1:20">
      <c r="A1103" s="57">
        <f t="shared" si="305"/>
        <v>348.78315655956175</v>
      </c>
      <c r="B1103" s="12">
        <f t="shared" si="322"/>
        <v>55.51056343364867</v>
      </c>
      <c r="C1103" s="57" t="str">
        <f t="shared" si="306"/>
        <v>-21.7357034687749-959.96837942877i</v>
      </c>
      <c r="D1103" s="57" t="str">
        <f t="shared" si="307"/>
        <v>3.4781249797534-286.711358261515i</v>
      </c>
      <c r="E1103" s="57" t="str">
        <f t="shared" si="308"/>
        <v>162.459652889166-0.233559097921795i</v>
      </c>
      <c r="F1103" s="57" t="str">
        <f t="shared" si="309"/>
        <v>2.90990990664755-2690.6072004116i</v>
      </c>
      <c r="G1103" s="57" t="str">
        <f t="shared" si="310"/>
        <v>0.999999998878876-0.0000334831829921791i</v>
      </c>
      <c r="H1103" s="57" t="str">
        <f t="shared" si="311"/>
        <v>72.7379373089149+2.27910052211376i</v>
      </c>
      <c r="I1103" s="57" t="str">
        <f t="shared" si="312"/>
        <v>17.89619498851-552.085149068033i</v>
      </c>
      <c r="K1103" s="57" t="str">
        <f t="shared" si="313"/>
        <v>0.164814000609341-0.00549546727109125i</v>
      </c>
      <c r="L1103" s="57" t="str">
        <f t="shared" si="314"/>
        <v>0.00025-19.0632375594013i</v>
      </c>
      <c r="M1103" s="57" t="str">
        <f t="shared" si="315"/>
        <v>0.0045-6.68324225858729i</v>
      </c>
      <c r="N1103" s="57">
        <f t="shared" si="316"/>
        <v>88.702924650957826</v>
      </c>
      <c r="O1103" s="57">
        <f t="shared" si="317"/>
        <v>59.647364464069852</v>
      </c>
      <c r="P1103" s="374">
        <f t="shared" si="318"/>
        <v>59.647364464069852</v>
      </c>
      <c r="Q1103" s="374">
        <f t="shared" si="319"/>
        <v>-91.297075349042174</v>
      </c>
      <c r="R1103" s="12">
        <f t="shared" si="320"/>
        <v>88.702924650957826</v>
      </c>
      <c r="S1103" s="57">
        <f t="shared" si="321"/>
        <v>5.5510563433648671E-2</v>
      </c>
      <c r="T1103" s="12">
        <f t="shared" si="304"/>
        <v>59.647364464069852</v>
      </c>
    </row>
    <row r="1104" spans="1:20">
      <c r="A1104" s="57">
        <f t="shared" si="305"/>
        <v>350.10853255448808</v>
      </c>
      <c r="B1104" s="12">
        <f t="shared" si="322"/>
        <v>55.721503574696534</v>
      </c>
      <c r="C1104" s="57" t="str">
        <f t="shared" si="306"/>
        <v>-21.7354910245015-956.328387541465i</v>
      </c>
      <c r="D1104" s="57" t="str">
        <f t="shared" si="307"/>
        <v>3.47812497959923-285.625981552247i</v>
      </c>
      <c r="E1104" s="57" t="str">
        <f t="shared" si="308"/>
        <v>162.459577729773-0.234443770599303i</v>
      </c>
      <c r="F1104" s="57" t="str">
        <f t="shared" si="309"/>
        <v>2.90990990662272-2680.42159907701i</v>
      </c>
      <c r="G1104" s="57" t="str">
        <f t="shared" si="310"/>
        <v>0.99999999887034-0.0000336104190872625i</v>
      </c>
      <c r="H1104" s="57" t="str">
        <f t="shared" si="311"/>
        <v>72.7380185217536+2.28776208198264i</v>
      </c>
      <c r="I1104" s="57" t="str">
        <f t="shared" si="312"/>
        <v>17.8962030543048-549.995639752982i</v>
      </c>
      <c r="K1104" s="57" t="str">
        <f t="shared" si="313"/>
        <v>0.164812585961269-0.00551630198112958i</v>
      </c>
      <c r="L1104" s="57" t="str">
        <f t="shared" si="314"/>
        <v>0.00025-18.9910714877478i</v>
      </c>
      <c r="M1104" s="57" t="str">
        <f t="shared" si="315"/>
        <v>0.0045-6.65794207868829i</v>
      </c>
      <c r="N1104" s="57">
        <f t="shared" si="316"/>
        <v>88.698002120382867</v>
      </c>
      <c r="O1104" s="57">
        <f t="shared" si="317"/>
        <v>59.61438378352274</v>
      </c>
      <c r="P1104" s="374">
        <f t="shared" si="318"/>
        <v>59.61438378352274</v>
      </c>
      <c r="Q1104" s="374">
        <f t="shared" si="319"/>
        <v>-91.301997879617133</v>
      </c>
      <c r="R1104" s="12">
        <f t="shared" si="320"/>
        <v>88.698002120382867</v>
      </c>
      <c r="S1104" s="57">
        <f t="shared" si="321"/>
        <v>5.5721503574696532E-2</v>
      </c>
      <c r="T1104" s="12">
        <f t="shared" si="304"/>
        <v>59.61438378352274</v>
      </c>
    </row>
    <row r="1105" spans="1:20">
      <c r="A1105" s="57">
        <f t="shared" si="305"/>
        <v>351.43894497819514</v>
      </c>
      <c r="B1105" s="12">
        <f t="shared" si="322"/>
        <v>55.933245288280382</v>
      </c>
      <c r="C1105" s="57" t="str">
        <f t="shared" si="306"/>
        <v>-21.735276966745-952.702152874815i</v>
      </c>
      <c r="D1105" s="57" t="str">
        <f t="shared" si="307"/>
        <v>3.47812497944388-284.544713668614i</v>
      </c>
      <c r="E1105" s="57" t="str">
        <f t="shared" si="308"/>
        <v>162.459501999644-0.235331772453806i</v>
      </c>
      <c r="F1105" s="57" t="str">
        <f t="shared" si="309"/>
        <v>2.90990990659766-2670.274556507i</v>
      </c>
      <c r="G1105" s="57" t="str">
        <f t="shared" si="310"/>
        <v>0.999999998861738-0.0000337381386795039i</v>
      </c>
      <c r="H1105" s="57" t="str">
        <f t="shared" si="311"/>
        <v>72.7381003531051+2.29645656697002i</v>
      </c>
      <c r="I1105" s="57" t="str">
        <f t="shared" si="312"/>
        <v>17.8962111815222-547.914042310656i</v>
      </c>
      <c r="K1105" s="57" t="str">
        <f t="shared" si="313"/>
        <v>0.164811160566381-0.00553721531388392i</v>
      </c>
      <c r="L1105" s="57" t="str">
        <f t="shared" si="314"/>
        <v>0.00025-18.9191786090335i</v>
      </c>
      <c r="M1105" s="57" t="str">
        <f t="shared" si="315"/>
        <v>0.0045-6.63273767552128i</v>
      </c>
      <c r="N1105" s="57">
        <f t="shared" si="316"/>
        <v>88.693060956845244</v>
      </c>
      <c r="O1105" s="57">
        <f t="shared" si="317"/>
        <v>59.581402822762122</v>
      </c>
      <c r="P1105" s="374">
        <f t="shared" si="318"/>
        <v>59.581402822762122</v>
      </c>
      <c r="Q1105" s="374">
        <f t="shared" si="319"/>
        <v>-91.306939043154756</v>
      </c>
      <c r="R1105" s="12">
        <f t="shared" si="320"/>
        <v>88.693060956845244</v>
      </c>
      <c r="S1105" s="57">
        <f t="shared" si="321"/>
        <v>5.5933245288280385E-2</v>
      </c>
      <c r="T1105" s="12">
        <f t="shared" si="304"/>
        <v>59.581402822762122</v>
      </c>
    </row>
    <row r="1106" spans="1:20">
      <c r="A1106" s="57">
        <f t="shared" si="305"/>
        <v>352.77441296911223</v>
      </c>
      <c r="B1106" s="12">
        <f t="shared" si="322"/>
        <v>56.145791620375846</v>
      </c>
      <c r="C1106" s="57" t="str">
        <f t="shared" si="306"/>
        <v>-21.7350612832837-949.089623265544i</v>
      </c>
      <c r="D1106" s="57" t="str">
        <f t="shared" si="307"/>
        <v>3.47812497928735-283.467539056216i</v>
      </c>
      <c r="E1106" s="57" t="str">
        <f t="shared" si="308"/>
        <v>162.459425694458-0.236223115764479i</v>
      </c>
      <c r="F1106" s="57" t="str">
        <f t="shared" si="309"/>
        <v>2.90990990657246-2660.16592673296i</v>
      </c>
      <c r="G1106" s="57" t="str">
        <f t="shared" si="310"/>
        <v>0.999999998853071-0.0000338663436061925i</v>
      </c>
      <c r="H1106" s="57" t="str">
        <f t="shared" si="311"/>
        <v>72.738182807681+2.30518410231943i</v>
      </c>
      <c r="I1106" s="57" t="str">
        <f t="shared" si="312"/>
        <v>17.8962193706303-545.840326796587i</v>
      </c>
      <c r="K1106" s="57" t="str">
        <f t="shared" si="313"/>
        <v>0.164809724343226-0.00555820756185234i</v>
      </c>
      <c r="L1106" s="57" t="str">
        <f t="shared" si="314"/>
        <v>0.00025-18.8475578890551i</v>
      </c>
      <c r="M1106" s="57" t="str">
        <f t="shared" si="315"/>
        <v>0.0045-6.60762868651256i</v>
      </c>
      <c r="N1106" s="57">
        <f t="shared" si="316"/>
        <v>88.688101090369543</v>
      </c>
      <c r="O1106" s="57">
        <f t="shared" si="317"/>
        <v>59.548421579660591</v>
      </c>
      <c r="P1106" s="374">
        <f t="shared" si="318"/>
        <v>59.548421579660591</v>
      </c>
      <c r="Q1106" s="374">
        <f t="shared" si="319"/>
        <v>-91.311898909630457</v>
      </c>
      <c r="R1106" s="12">
        <f t="shared" si="320"/>
        <v>88.688101090369543</v>
      </c>
      <c r="S1106" s="57">
        <f t="shared" si="321"/>
        <v>5.6145791620375848E-2</v>
      </c>
      <c r="T1106" s="12">
        <f t="shared" si="304"/>
        <v>59.548421579660591</v>
      </c>
    </row>
    <row r="1107" spans="1:20">
      <c r="A1107" s="57">
        <f t="shared" si="305"/>
        <v>354.11495573839488</v>
      </c>
      <c r="B1107" s="12">
        <f t="shared" si="322"/>
        <v>56.359145628533277</v>
      </c>
      <c r="C1107" s="57" t="str">
        <f t="shared" si="306"/>
        <v>-21.7348439618037-945.490746747539i</v>
      </c>
      <c r="D1107" s="57" t="str">
        <f t="shared" si="307"/>
        <v>3.47812497912964-282.394442219534i</v>
      </c>
      <c r="E1107" s="57" t="str">
        <f t="shared" si="308"/>
        <v>162.459348809861-0.237117812852856i</v>
      </c>
      <c r="F1107" s="57" t="str">
        <f t="shared" si="309"/>
        <v>2.90990990654702-2650.09556433886i</v>
      </c>
      <c r="G1107" s="57" t="str">
        <f t="shared" si="310"/>
        <v>0.999999998844338-0.0000339950357115991i</v>
      </c>
      <c r="H1107" s="57" t="str">
        <f t="shared" si="311"/>
        <v>72.7382658902288+2.31394481375184i</v>
      </c>
      <c r="I1107" s="57" t="str">
        <f t="shared" si="312"/>
        <v>17.8962276221007-543.774463379692i</v>
      </c>
      <c r="K1107" s="57" t="str">
        <f t="shared" si="313"/>
        <v>0.164808277209739-0.00557927901857312i</v>
      </c>
      <c r="L1107" s="57" t="str">
        <f t="shared" si="314"/>
        <v>0.00025-18.7762082975245i</v>
      </c>
      <c r="M1107" s="57" t="str">
        <f t="shared" si="315"/>
        <v>0.0045-6.58261475046082i</v>
      </c>
      <c r="N1107" s="57">
        <f t="shared" si="316"/>
        <v>88.683122450723999</v>
      </c>
      <c r="O1107" s="57">
        <f t="shared" si="317"/>
        <v>59.515440052074595</v>
      </c>
      <c r="P1107" s="374">
        <f t="shared" si="318"/>
        <v>59.515440052074595</v>
      </c>
      <c r="Q1107" s="374">
        <f t="shared" si="319"/>
        <v>-91.316877549276001</v>
      </c>
      <c r="R1107" s="12">
        <f t="shared" si="320"/>
        <v>88.683122450723999</v>
      </c>
      <c r="S1107" s="57">
        <f t="shared" si="321"/>
        <v>5.6359145628533273E-2</v>
      </c>
      <c r="T1107" s="12">
        <f t="shared" si="304"/>
        <v>59.515440052074595</v>
      </c>
    </row>
    <row r="1108" spans="1:20">
      <c r="A1108" s="57">
        <f t="shared" si="305"/>
        <v>355.46059257020084</v>
      </c>
      <c r="B1108" s="12">
        <f t="shared" si="322"/>
        <v>56.573310381921708</v>
      </c>
      <c r="C1108" s="57" t="str">
        <f t="shared" si="306"/>
        <v>-21.7346249898969-941.905471551104i</v>
      </c>
      <c r="D1108" s="57" t="str">
        <f t="shared" si="307"/>
        <v>3.47812497897072-281.32540772171i</v>
      </c>
      <c r="E1108" s="57" t="str">
        <f t="shared" si="308"/>
        <v>162.459271341465-0.238015876083017i</v>
      </c>
      <c r="F1108" s="57" t="str">
        <f t="shared" si="309"/>
        <v>2.90990990652142-2640.06332445915i</v>
      </c>
      <c r="G1108" s="57" t="str">
        <f t="shared" si="310"/>
        <v>0.999999998835538-0.0000341242168470029i</v>
      </c>
      <c r="H1108" s="57" t="str">
        <f t="shared" si="311"/>
        <v>72.7383496055318+2.32273882746732i</v>
      </c>
      <c r="I1108" s="57" t="str">
        <f t="shared" si="312"/>
        <v>17.8962359364078-541.716422341838i</v>
      </c>
      <c r="K1108" s="57" t="str">
        <f t="shared" si="313"/>
        <v>0.164806819083237-0.00560042997862751i</v>
      </c>
      <c r="L1108" s="57" t="str">
        <f t="shared" si="314"/>
        <v>0.00025-18.7051288080539i</v>
      </c>
      <c r="M1108" s="57" t="str">
        <f t="shared" si="315"/>
        <v>0.0045-6.55769550753218i</v>
      </c>
      <c r="N1108" s="57">
        <f t="shared" si="316"/>
        <v>88.678124967419521</v>
      </c>
      <c r="O1108" s="57">
        <f t="shared" si="317"/>
        <v>59.482458237844334</v>
      </c>
      <c r="P1108" s="374">
        <f t="shared" si="318"/>
        <v>59.482458237844334</v>
      </c>
      <c r="Q1108" s="374">
        <f t="shared" si="319"/>
        <v>-91.321875032580479</v>
      </c>
      <c r="R1108" s="12">
        <f t="shared" si="320"/>
        <v>88.678124967419521</v>
      </c>
      <c r="S1108" s="57">
        <f t="shared" si="321"/>
        <v>5.6573310381921711E-2</v>
      </c>
      <c r="T1108" s="12">
        <f t="shared" si="304"/>
        <v>59.482458237844334</v>
      </c>
    </row>
    <row r="1109" spans="1:20">
      <c r="A1109" s="57">
        <f t="shared" si="305"/>
        <v>356.81134282196763</v>
      </c>
      <c r="B1109" s="12">
        <f t="shared" si="322"/>
        <v>56.788288961373013</v>
      </c>
      <c r="C1109" s="57" t="str">
        <f t="shared" si="306"/>
        <v>-21.7344043550636-938.333746102208i</v>
      </c>
      <c r="D1109" s="57" t="str">
        <f t="shared" si="307"/>
        <v>3.47812497881061-280.260420184324i</v>
      </c>
      <c r="E1109" s="57" t="str">
        <f t="shared" si="308"/>
        <v>162.459193284849-0.238917317861764i</v>
      </c>
      <c r="F1109" s="57" t="str">
        <f t="shared" si="309"/>
        <v>2.90990990649565-2630.0690627767i</v>
      </c>
      <c r="G1109" s="57" t="str">
        <f t="shared" si="310"/>
        <v>0.999999998826671-0.0000342538888707178i</v>
      </c>
      <c r="H1109" s="57" t="str">
        <f t="shared" si="311"/>
        <v>72.7384339584107+2.33156627014715i</v>
      </c>
      <c r="I1109" s="57" t="str">
        <f t="shared" si="312"/>
        <v>17.8962443140309-539.66617407743i</v>
      </c>
      <c r="K1109" s="57" t="str">
        <f t="shared" si="313"/>
        <v>0.164805349880411-0.00562166073764333i</v>
      </c>
      <c r="L1109" s="57" t="str">
        <f t="shared" si="314"/>
        <v>0.00025-18.634318398141i</v>
      </c>
      <c r="M1109" s="57" t="str">
        <f t="shared" si="315"/>
        <v>0.0045-6.53287059925501i</v>
      </c>
      <c r="N1109" s="57">
        <f t="shared" si="316"/>
        <v>88.673108569708845</v>
      </c>
      <c r="O1109" s="57">
        <f t="shared" si="317"/>
        <v>59.449476134793571</v>
      </c>
      <c r="P1109" s="374">
        <f t="shared" si="318"/>
        <v>59.449476134793571</v>
      </c>
      <c r="Q1109" s="374">
        <f t="shared" si="319"/>
        <v>-91.326891430291155</v>
      </c>
      <c r="R1109" s="12">
        <f t="shared" si="320"/>
        <v>88.673108569708845</v>
      </c>
      <c r="S1109" s="57">
        <f t="shared" si="321"/>
        <v>5.6788288961373015E-2</v>
      </c>
      <c r="T1109" s="12">
        <f t="shared" si="304"/>
        <v>59.449476134793571</v>
      </c>
    </row>
    <row r="1110" spans="1:20">
      <c r="A1110" s="57">
        <f t="shared" si="305"/>
        <v>358.16722592469108</v>
      </c>
      <c r="B1110" s="12">
        <f t="shared" si="322"/>
        <v>57.004084459426231</v>
      </c>
      <c r="C1110" s="57" t="str">
        <f t="shared" si="306"/>
        <v>-21.7341820447082-934.775519021771i</v>
      </c>
      <c r="D1110" s="57" t="str">
        <f t="shared" si="307"/>
        <v>3.47812497864926-279.199464287173i</v>
      </c>
      <c r="E1110" s="57" t="str">
        <f t="shared" si="308"/>
        <v>162.459114635559-0.239822150638543i</v>
      </c>
      <c r="F1110" s="57" t="str">
        <f t="shared" si="309"/>
        <v>2.90990990646962-2620.1126355207i</v>
      </c>
      <c r="G1110" s="57" t="str">
        <f t="shared" si="310"/>
        <v>0.999999998817737-0.0000343840536481193i</v>
      </c>
      <c r="H1110" s="57" t="str">
        <f t="shared" si="311"/>
        <v>72.7385189537214+2.34042726895536i</v>
      </c>
      <c r="I1110" s="57" t="str">
        <f t="shared" si="312"/>
        <v>17.8962527554515-537.623689092962i</v>
      </c>
      <c r="K1110" s="57" t="str">
        <f t="shared" si="313"/>
        <v>0.164803869517327-0.00564297159229775i</v>
      </c>
      <c r="L1110" s="57" t="str">
        <f t="shared" si="314"/>
        <v>0.00025-18.5637760491542i</v>
      </c>
      <c r="M1110" s="57" t="str">
        <f t="shared" si="315"/>
        <v>0.0045-6.50813966851467i</v>
      </c>
      <c r="N1110" s="57">
        <f t="shared" si="316"/>
        <v>88.668073186585687</v>
      </c>
      <c r="O1110" s="57">
        <f t="shared" si="317"/>
        <v>59.416493740729749</v>
      </c>
      <c r="P1110" s="374">
        <f t="shared" si="318"/>
        <v>59.416493740729749</v>
      </c>
      <c r="Q1110" s="374">
        <f t="shared" si="319"/>
        <v>-91.331926813414313</v>
      </c>
      <c r="R1110" s="12">
        <f t="shared" si="320"/>
        <v>88.668073186585687</v>
      </c>
      <c r="S1110" s="57">
        <f t="shared" si="321"/>
        <v>5.700408445942623E-2</v>
      </c>
      <c r="T1110" s="12">
        <f t="shared" si="304"/>
        <v>59.416493740729749</v>
      </c>
    </row>
    <row r="1111" spans="1:20">
      <c r="A1111" s="57">
        <f t="shared" si="305"/>
        <v>359.52826138320495</v>
      </c>
      <c r="B1111" s="12">
        <f t="shared" si="322"/>
        <v>57.220699980372054</v>
      </c>
      <c r="C1111" s="57" t="str">
        <f t="shared" si="306"/>
        <v>-21.7339580461415-931.230739124903i</v>
      </c>
      <c r="D1111" s="57" t="str">
        <f t="shared" si="307"/>
        <v>3.47812497848669-278.142524768049i</v>
      </c>
      <c r="E1111" s="57" t="str">
        <f t="shared" si="308"/>
        <v>162.45903538911-0.240730386905807i</v>
      </c>
      <c r="F1111" s="57" t="str">
        <f t="shared" si="309"/>
        <v>2.90990990644342-2610.19389946459i</v>
      </c>
      <c r="G1111" s="57" t="str">
        <f t="shared" si="310"/>
        <v>0.999999998808734-0.0000345147130516715i</v>
      </c>
      <c r="H1111" s="57" t="str">
        <f t="shared" si="311"/>
        <v>72.7386045963585+2.34932195154086i</v>
      </c>
      <c r="I1111" s="57" t="str">
        <f t="shared" si="312"/>
        <v>17.8962612611559-535.588938006615i</v>
      </c>
      <c r="K1111" s="57" t="str">
        <f t="shared" si="313"/>
        <v>0.164802377909415-0.00566436284032068i</v>
      </c>
      <c r="L1111" s="57" t="str">
        <f t="shared" si="314"/>
        <v>0.00025-18.4935007463182i</v>
      </c>
      <c r="M1111" s="57" t="str">
        <f t="shared" si="315"/>
        <v>0.0045-6.48350235954836i</v>
      </c>
      <c r="N1111" s="57">
        <f t="shared" si="316"/>
        <v>88.663018746783806</v>
      </c>
      <c r="O1111" s="57">
        <f t="shared" si="317"/>
        <v>59.383511053443684</v>
      </c>
      <c r="P1111" s="374">
        <f t="shared" si="318"/>
        <v>59.383511053443684</v>
      </c>
      <c r="Q1111" s="374">
        <f t="shared" si="319"/>
        <v>-91.336981253216194</v>
      </c>
      <c r="R1111" s="12">
        <f t="shared" si="320"/>
        <v>88.663018746783806</v>
      </c>
      <c r="S1111" s="57">
        <f t="shared" si="321"/>
        <v>5.7220699980372054E-2</v>
      </c>
      <c r="T1111" s="12">
        <f t="shared" si="304"/>
        <v>59.383511053443684</v>
      </c>
    </row>
    <row r="1112" spans="1:20">
      <c r="A1112" s="57">
        <f t="shared" si="305"/>
        <v>360.89446877646111</v>
      </c>
      <c r="B1112" s="12">
        <f t="shared" si="322"/>
        <v>57.438138640297467</v>
      </c>
      <c r="C1112" s="57" t="str">
        <f t="shared" si="306"/>
        <v>-21.7337323465788-927.699355420175i</v>
      </c>
      <c r="D1112" s="57" t="str">
        <f t="shared" si="307"/>
        <v>3.47812497832286-277.089586422524i</v>
      </c>
      <c r="E1112" s="57" t="str">
        <f t="shared" si="308"/>
        <v>162.458955540981-0.241642039198955i</v>
      </c>
      <c r="F1112" s="57" t="str">
        <f t="shared" si="309"/>
        <v>2.90990990641703-2600.31271192404i</v>
      </c>
      <c r="G1112" s="57" t="str">
        <f t="shared" si="310"/>
        <v>0.999999998799664-0.0000346458689609536i</v>
      </c>
      <c r="H1112" s="57" t="str">
        <f t="shared" si="311"/>
        <v>72.7386908912526+2.35825044603913i</v>
      </c>
      <c r="I1112" s="57" t="str">
        <f t="shared" si="312"/>
        <v>17.8962698316338-533.561891547821i</v>
      </c>
      <c r="K1112" s="57" t="str">
        <f t="shared" si="313"/>
        <v>0.164800874971469-0.00568583478049784i</v>
      </c>
      <c r="L1112" s="57" t="str">
        <f t="shared" si="314"/>
        <v>0.00025-18.4234914786991i</v>
      </c>
      <c r="M1112" s="57" t="str">
        <f t="shared" si="315"/>
        <v>0.0045-6.45895831794019i</v>
      </c>
      <c r="N1112" s="57">
        <f t="shared" si="316"/>
        <v>88.65794517877616</v>
      </c>
      <c r="O1112" s="57">
        <f t="shared" si="317"/>
        <v>59.350528070709522</v>
      </c>
      <c r="P1112" s="374">
        <f t="shared" si="318"/>
        <v>59.350528070709522</v>
      </c>
      <c r="Q1112" s="374">
        <f t="shared" si="319"/>
        <v>-91.34205482122384</v>
      </c>
      <c r="R1112" s="12">
        <f t="shared" si="320"/>
        <v>88.65794517877616</v>
      </c>
      <c r="S1112" s="57">
        <f t="shared" si="321"/>
        <v>5.7438138640297468E-2</v>
      </c>
      <c r="T1112" s="12">
        <f t="shared" si="304"/>
        <v>59.350528070709522</v>
      </c>
    </row>
    <row r="1113" spans="1:20">
      <c r="A1113" s="57">
        <f t="shared" si="305"/>
        <v>362.26586775781163</v>
      </c>
      <c r="B1113" s="12">
        <f t="shared" si="322"/>
        <v>57.656403567130596</v>
      </c>
      <c r="C1113" s="57" t="str">
        <f t="shared" si="306"/>
        <v>-21.7335049331372-924.181317108858i</v>
      </c>
      <c r="D1113" s="57" t="str">
        <f t="shared" si="307"/>
        <v>3.47812497815781-276.040634103724i</v>
      </c>
      <c r="E1113" s="57" t="str">
        <f t="shared" si="308"/>
        <v>162.458875086614-0.242557120096428i</v>
      </c>
      <c r="F1113" s="57" t="str">
        <f t="shared" si="309"/>
        <v>2.90990990639043-2590.46893075483i</v>
      </c>
      <c r="G1113" s="57" t="str">
        <f t="shared" si="310"/>
        <v>0.999999998790524-0.0000347775232626873i</v>
      </c>
      <c r="H1113" s="57" t="str">
        <f t="shared" si="311"/>
        <v>72.7387778433722+2.36721288107411i</v>
      </c>
      <c r="I1113" s="57" t="str">
        <f t="shared" si="312"/>
        <v>17.8962784673781-531.542520556841i</v>
      </c>
      <c r="K1113" s="57" t="str">
        <f t="shared" si="313"/>
        <v>0.164799360617641-0.00570738771267384i</v>
      </c>
      <c r="L1113" s="57" t="str">
        <f t="shared" si="314"/>
        <v>0.00025-18.3537472391902i</v>
      </c>
      <c r="M1113" s="57" t="str">
        <f t="shared" si="315"/>
        <v>0.0045-6.43450719061586i</v>
      </c>
      <c r="N1113" s="57">
        <f t="shared" si="316"/>
        <v>88.652852410774145</v>
      </c>
      <c r="O1113" s="57">
        <f t="shared" si="317"/>
        <v>59.317544790284281</v>
      </c>
      <c r="P1113" s="374">
        <f t="shared" si="318"/>
        <v>59.317544790284281</v>
      </c>
      <c r="Q1113" s="374">
        <f t="shared" si="319"/>
        <v>-91.347147589225855</v>
      </c>
      <c r="R1113" s="12">
        <f t="shared" si="320"/>
        <v>88.652852410774145</v>
      </c>
      <c r="S1113" s="57">
        <f t="shared" si="321"/>
        <v>5.7656403567130594E-2</v>
      </c>
      <c r="T1113" s="12">
        <f t="shared" si="304"/>
        <v>59.317544790284281</v>
      </c>
    </row>
    <row r="1114" spans="1:20">
      <c r="A1114" s="57">
        <f t="shared" si="305"/>
        <v>363.64247805529135</v>
      </c>
      <c r="B1114" s="12">
        <f t="shared" si="322"/>
        <v>57.875497900685694</v>
      </c>
      <c r="C1114" s="57" t="str">
        <f t="shared" si="306"/>
        <v>-21.7332757928391-920.676573584247i</v>
      </c>
      <c r="D1114" s="57" t="str">
        <f t="shared" si="307"/>
        <v>3.4781249779915-274.995652722121i</v>
      </c>
      <c r="E1114" s="57" t="str">
        <f t="shared" si="308"/>
        <v>162.458794021422-0.243475642219977i</v>
      </c>
      <c r="F1114" s="57" t="str">
        <f t="shared" si="309"/>
        <v>2.90990990636366-2580.66241435087i</v>
      </c>
      <c r="G1114" s="57" t="str">
        <f t="shared" si="310"/>
        <v>0.999999998781314-0.0000349096778507641i</v>
      </c>
      <c r="H1114" s="57" t="str">
        <f t="shared" si="311"/>
        <v>72.7388654577247+2.37620938576016i</v>
      </c>
      <c r="I1114" s="57" t="str">
        <f t="shared" si="312"/>
        <v>17.8962871688863-529.530795984364i</v>
      </c>
      <c r="K1114" s="57" t="str">
        <f t="shared" si="313"/>
        <v>0.164797834761433-0.00572902193775546i</v>
      </c>
      <c r="L1114" s="57" t="str">
        <f t="shared" si="314"/>
        <v>0.00025-18.2842670244971i</v>
      </c>
      <c r="M1114" s="57" t="str">
        <f t="shared" si="315"/>
        <v>0.0045-6.41014862583767i</v>
      </c>
      <c r="N1114" s="57">
        <f t="shared" si="316"/>
        <v>88.647740370726439</v>
      </c>
      <c r="O1114" s="57">
        <f t="shared" si="317"/>
        <v>59.284561209908333</v>
      </c>
      <c r="P1114" s="374">
        <f t="shared" si="318"/>
        <v>59.284561209908333</v>
      </c>
      <c r="Q1114" s="374">
        <f t="shared" si="319"/>
        <v>-91.352259629273561</v>
      </c>
      <c r="R1114" s="12">
        <f t="shared" si="320"/>
        <v>88.647740370726439</v>
      </c>
      <c r="S1114" s="57">
        <f t="shared" si="321"/>
        <v>5.7875497900685698E-2</v>
      </c>
      <c r="T1114" s="12">
        <f t="shared" si="304"/>
        <v>59.284561209908333</v>
      </c>
    </row>
    <row r="1115" spans="1:20">
      <c r="A1115" s="57">
        <f t="shared" si="305"/>
        <v>365.02431947190144</v>
      </c>
      <c r="B1115" s="12">
        <f t="shared" si="322"/>
        <v>58.0954247927083</v>
      </c>
      <c r="C1115" s="57" t="str">
        <f t="shared" si="306"/>
        <v>-21.7330449126079-917.185074430895i</v>
      </c>
      <c r="D1115" s="57" t="str">
        <f t="shared" si="307"/>
        <v>3.47812497782393-273.954627245304i</v>
      </c>
      <c r="E1115" s="57" t="str">
        <f t="shared" si="308"/>
        <v>162.458712340781-0.244397618234618i</v>
      </c>
      <c r="F1115" s="57" t="str">
        <f t="shared" si="309"/>
        <v>2.90990990633663-2570.89302164214i</v>
      </c>
      <c r="G1115" s="57" t="str">
        <f t="shared" si="310"/>
        <v>0.999999998772035-0.0000350423346262717i</v>
      </c>
      <c r="H1115" s="57" t="str">
        <f t="shared" si="311"/>
        <v>72.7389537393538+2.3852400897038i</v>
      </c>
      <c r="I1115" s="57" t="str">
        <f t="shared" si="312"/>
        <v>17.8962959366589-527.526688891061i</v>
      </c>
      <c r="K1115" s="57" t="str">
        <f t="shared" si="313"/>
        <v>0.164796297315699-0.00575073775771475i</v>
      </c>
      <c r="L1115" s="57" t="str">
        <f t="shared" si="314"/>
        <v>0.00025-18.2150498351236i</v>
      </c>
      <c r="M1115" s="57" t="str">
        <f t="shared" si="315"/>
        <v>0.0045-6.3858822731995i</v>
      </c>
      <c r="N1115" s="57">
        <f t="shared" si="316"/>
        <v>88.642608986318479</v>
      </c>
      <c r="O1115" s="57">
        <f t="shared" si="317"/>
        <v>59.251577327304837</v>
      </c>
      <c r="P1115" s="374">
        <f t="shared" si="318"/>
        <v>59.251577327304837</v>
      </c>
      <c r="Q1115" s="374">
        <f t="shared" si="319"/>
        <v>-91.357391013681521</v>
      </c>
      <c r="R1115" s="12">
        <f t="shared" si="320"/>
        <v>88.642608986318479</v>
      </c>
      <c r="S1115" s="57">
        <f t="shared" si="321"/>
        <v>5.8095424792708301E-2</v>
      </c>
      <c r="T1115" s="12">
        <f t="shared" si="304"/>
        <v>59.251577327304837</v>
      </c>
    </row>
    <row r="1116" spans="1:20">
      <c r="A1116" s="57">
        <f t="shared" si="305"/>
        <v>366.41141188589467</v>
      </c>
      <c r="B1116" s="12">
        <f t="shared" si="322"/>
        <v>58.316187406920591</v>
      </c>
      <c r="C1116" s="57" t="str">
        <f t="shared" si="306"/>
        <v>-21.7328122792692-913.706769423896i</v>
      </c>
      <c r="D1116" s="57" t="str">
        <f t="shared" si="307"/>
        <v>3.47812497765505-272.917542697772i</v>
      </c>
      <c r="E1116" s="57" t="str">
        <f t="shared" si="308"/>
        <v>162.458630040033-0.245323060848867i</v>
      </c>
      <c r="F1116" s="57" t="str">
        <f t="shared" si="309"/>
        <v>2.90990990630945-2561.16061209263i</v>
      </c>
      <c r="G1116" s="57" t="str">
        <f t="shared" si="310"/>
        <v>0.999999998762684-0.0000351754954975227i</v>
      </c>
      <c r="H1116" s="57" t="str">
        <f t="shared" si="311"/>
        <v>72.7390426933425+2.39430512300575i</v>
      </c>
      <c r="I1116" s="57" t="str">
        <f t="shared" si="312"/>
        <v>17.8963047712008-525.530170447184i</v>
      </c>
      <c r="K1116" s="57" t="str">
        <f t="shared" si="313"/>
        <v>0.164794748192634-0.00577253547559222i</v>
      </c>
      <c r="L1116" s="57" t="str">
        <f t="shared" si="314"/>
        <v>0.00025-18.1460946753572i</v>
      </c>
      <c r="M1116" s="57" t="str">
        <f t="shared" si="315"/>
        <v>0.0045-6.36170778362174i</v>
      </c>
      <c r="N1116" s="57">
        <f t="shared" si="316"/>
        <v>88.637458184971237</v>
      </c>
      <c r="O1116" s="57">
        <f t="shared" si="317"/>
        <v>59.218593140179749</v>
      </c>
      <c r="P1116" s="374">
        <f t="shared" si="318"/>
        <v>59.218593140179749</v>
      </c>
      <c r="Q1116" s="374">
        <f t="shared" si="319"/>
        <v>-91.362541815028763</v>
      </c>
      <c r="R1116" s="12">
        <f t="shared" si="320"/>
        <v>88.637458184971237</v>
      </c>
      <c r="S1116" s="57">
        <f t="shared" si="321"/>
        <v>5.8316187406920593E-2</v>
      </c>
      <c r="T1116" s="12">
        <f t="shared" si="304"/>
        <v>59.218593140179749</v>
      </c>
    </row>
    <row r="1117" spans="1:20">
      <c r="A1117" s="57">
        <f t="shared" si="305"/>
        <v>367.8037752510611</v>
      </c>
      <c r="B1117" s="12">
        <f t="shared" si="322"/>
        <v>58.537788919066891</v>
      </c>
      <c r="C1117" s="57" t="str">
        <f t="shared" si="306"/>
        <v>-21.7325778795485-910.241608528155i</v>
      </c>
      <c r="D1117" s="57" t="str">
        <f t="shared" si="307"/>
        <v>3.4781249774849-271.884384160719i</v>
      </c>
      <c r="E1117" s="57" t="str">
        <f t="shared" si="308"/>
        <v>162.458547114483-0.246251982814702i</v>
      </c>
      <c r="F1117" s="57" t="str">
        <f t="shared" si="309"/>
        <v>2.90990990628201-2551.46504569837i</v>
      </c>
      <c r="G1117" s="57" t="str">
        <f t="shared" si="310"/>
        <v>0.999999998753263-0.0000353091623800807i</v>
      </c>
      <c r="H1117" s="57" t="str">
        <f t="shared" si="311"/>
        <v>72.7391323248137+2.40340461626272i</v>
      </c>
      <c r="I1117" s="57" t="str">
        <f t="shared" si="312"/>
        <v>17.8963136730204-523.541211932167i</v>
      </c>
      <c r="K1117" s="57" t="str">
        <f t="shared" si="313"/>
        <v>0.164793187303769-0.00579441539549984i</v>
      </c>
      <c r="L1117" s="57" t="str">
        <f t="shared" si="314"/>
        <v>0.00025-18.0774005532549i</v>
      </c>
      <c r="M1117" s="57" t="str">
        <f t="shared" si="315"/>
        <v>0.0045-6.33762480934624i</v>
      </c>
      <c r="N1117" s="57">
        <f t="shared" si="316"/>
        <v>88.632287893840555</v>
      </c>
      <c r="O1117" s="57">
        <f t="shared" si="317"/>
        <v>59.185608646221574</v>
      </c>
      <c r="P1117" s="374">
        <f t="shared" si="318"/>
        <v>59.185608646221574</v>
      </c>
      <c r="Q1117" s="374">
        <f t="shared" si="319"/>
        <v>-91.367712106159445</v>
      </c>
      <c r="R1117" s="12">
        <f t="shared" si="320"/>
        <v>88.632287893840555</v>
      </c>
      <c r="S1117" s="57">
        <f t="shared" si="321"/>
        <v>5.8537788919066892E-2</v>
      </c>
      <c r="T1117" s="12">
        <f t="shared" si="304"/>
        <v>59.185608646221574</v>
      </c>
    </row>
    <row r="1118" spans="1:20">
      <c r="A1118" s="57">
        <f t="shared" si="305"/>
        <v>369.20142959701514</v>
      </c>
      <c r="B1118" s="12">
        <f t="shared" si="322"/>
        <v>58.760232516959348</v>
      </c>
      <c r="C1118" s="57" t="str">
        <f t="shared" si="306"/>
        <v>-21.7323417000722-906.789541897684i</v>
      </c>
      <c r="D1118" s="57" t="str">
        <f t="shared" si="307"/>
        <v>3.47812497731346-270.855136771809i</v>
      </c>
      <c r="E1118" s="57" t="str">
        <f t="shared" si="308"/>
        <v>162.458463559403-0.247184396927854i</v>
      </c>
      <c r="F1118" s="57" t="str">
        <f t="shared" si="309"/>
        <v>2.90990990625441-2541.80618298538i</v>
      </c>
      <c r="G1118" s="57" t="str">
        <f t="shared" si="310"/>
        <v>0.99999999874377-0.0000354433371967885i</v>
      </c>
      <c r="H1118" s="57" t="str">
        <f t="shared" si="311"/>
        <v>72.7392226389275+2.41253870056936i</v>
      </c>
      <c r="I1118" s="57" t="str">
        <f t="shared" si="312"/>
        <v>17.8963226426301-521.559784734177i</v>
      </c>
      <c r="K1118" s="57" t="str">
        <f t="shared" si="313"/>
        <v>0.164791614559972-0.00581637782262453i</v>
      </c>
      <c r="L1118" s="57" t="str">
        <f t="shared" si="314"/>
        <v>0.00025-18.0089664806285i</v>
      </c>
      <c r="M1118" s="57" t="str">
        <f t="shared" si="315"/>
        <v>0.0045-6.31363300393131i</v>
      </c>
      <c r="N1118" s="57">
        <f t="shared" si="316"/>
        <v>88.627098039816204</v>
      </c>
      <c r="O1118" s="57">
        <f t="shared" si="317"/>
        <v>59.152623843101388</v>
      </c>
      <c r="P1118" s="374">
        <f t="shared" si="318"/>
        <v>59.152623843101388</v>
      </c>
      <c r="Q1118" s="374">
        <f t="shared" si="319"/>
        <v>-91.372901960183796</v>
      </c>
      <c r="R1118" s="12">
        <f t="shared" si="320"/>
        <v>88.627098039816204</v>
      </c>
      <c r="S1118" s="57">
        <f t="shared" si="321"/>
        <v>5.8760232516959346E-2</v>
      </c>
      <c r="T1118" s="12">
        <f t="shared" si="304"/>
        <v>59.152623843101388</v>
      </c>
    </row>
    <row r="1119" spans="1:20">
      <c r="A1119" s="57">
        <f t="shared" si="305"/>
        <v>370.60439502948384</v>
      </c>
      <c r="B1119" s="12">
        <f t="shared" si="322"/>
        <v>58.983521400523799</v>
      </c>
      <c r="C1119" s="57" t="str">
        <f t="shared" si="306"/>
        <v>-21.7321037273655-903.350519874869i</v>
      </c>
      <c r="D1119" s="57" t="str">
        <f t="shared" si="307"/>
        <v>3.47812497714071-269.829785724974i</v>
      </c>
      <c r="E1119" s="57" t="str">
        <f t="shared" si="308"/>
        <v>162.458379370027-0.248120316027797i</v>
      </c>
      <c r="F1119" s="57" t="str">
        <f t="shared" si="309"/>
        <v>2.90990990622655-2532.18388500768i</v>
      </c>
      <c r="G1119" s="57" t="str">
        <f t="shared" si="310"/>
        <v>0.999999998734204-0.000035578021877796i</v>
      </c>
      <c r="H1119" s="57" t="str">
        <f t="shared" si="311"/>
        <v>72.7393136408844+2.42170750752016i</v>
      </c>
      <c r="I1119" s="57" t="str">
        <f t="shared" si="312"/>
        <v>17.8963316805464-519.585860349731i</v>
      </c>
      <c r="K1119" s="57" t="str">
        <f t="shared" si="313"/>
        <v>0.164790029871437-0.00583842306323101i</v>
      </c>
      <c r="L1119" s="57" t="str">
        <f t="shared" si="314"/>
        <v>0.00025-17.940791473031i</v>
      </c>
      <c r="M1119" s="57" t="str">
        <f t="shared" si="315"/>
        <v>0.0045-6.28973202224674i</v>
      </c>
      <c r="N1119" s="57">
        <f t="shared" si="316"/>
        <v>88.621888549520961</v>
      </c>
      <c r="O1119" s="57">
        <f t="shared" si="317"/>
        <v>59.119638728472594</v>
      </c>
      <c r="P1119" s="374">
        <f t="shared" si="318"/>
        <v>59.119638728472594</v>
      </c>
      <c r="Q1119" s="374">
        <f t="shared" si="319"/>
        <v>-91.378111450479039</v>
      </c>
      <c r="R1119" s="12">
        <f t="shared" si="320"/>
        <v>88.621888549520961</v>
      </c>
      <c r="S1119" s="57">
        <f t="shared" si="321"/>
        <v>5.8983521400523799E-2</v>
      </c>
      <c r="T1119" s="12">
        <f t="shared" si="304"/>
        <v>59.119638728472594</v>
      </c>
    </row>
    <row r="1120" spans="1:20">
      <c r="A1120" s="57">
        <f t="shared" si="305"/>
        <v>372.01269173059592</v>
      </c>
      <c r="B1120" s="12">
        <f t="shared" si="322"/>
        <v>59.207658781845794</v>
      </c>
      <c r="C1120" s="57" t="str">
        <f t="shared" si="306"/>
        <v>-21.7318639478528-899.924492989786i</v>
      </c>
      <c r="D1120" s="57" t="str">
        <f t="shared" si="307"/>
        <v>3.47812497696668-268.808316270195i</v>
      </c>
      <c r="E1120" s="57" t="str">
        <f t="shared" si="308"/>
        <v>162.458294541557-0.249059752997891i</v>
      </c>
      <c r="F1120" s="57" t="str">
        <f t="shared" si="309"/>
        <v>2.90990990619852-2522.59801334528i</v>
      </c>
      <c r="G1120" s="57" t="str">
        <f t="shared" si="310"/>
        <v>0.999999998724566-0.0000357132183605873i</v>
      </c>
      <c r="H1120" s="57" t="str">
        <f t="shared" si="311"/>
        <v>72.7394053359242+2.43091116921136i</v>
      </c>
      <c r="I1120" s="57" t="str">
        <f t="shared" si="312"/>
        <v>17.8963407872893-517.619410383275i</v>
      </c>
      <c r="K1120" s="57" t="str">
        <f t="shared" si="313"/>
        <v>0.164788433147682-0.00586055142466514i</v>
      </c>
      <c r="L1120" s="57" t="str">
        <f t="shared" si="314"/>
        <v>0.00025-17.872874549742i</v>
      </c>
      <c r="M1120" s="57" t="str">
        <f t="shared" si="315"/>
        <v>0.0045-6.26592152046896i</v>
      </c>
      <c r="N1120" s="57">
        <f t="shared" si="316"/>
        <v>88.616659349309742</v>
      </c>
      <c r="O1120" s="57">
        <f t="shared" si="317"/>
        <v>59.086653299971019</v>
      </c>
      <c r="P1120" s="374">
        <f t="shared" si="318"/>
        <v>59.086653299971019</v>
      </c>
      <c r="Q1120" s="374">
        <f t="shared" si="319"/>
        <v>-91.383340650690258</v>
      </c>
      <c r="R1120" s="12">
        <f t="shared" si="320"/>
        <v>88.616659349309742</v>
      </c>
      <c r="S1120" s="57">
        <f t="shared" si="321"/>
        <v>5.9207658781845793E-2</v>
      </c>
      <c r="T1120" s="12">
        <f t="shared" si="304"/>
        <v>59.086653299971019</v>
      </c>
    </row>
    <row r="1121" spans="1:20">
      <c r="A1121" s="57">
        <f t="shared" si="305"/>
        <v>373.42633995917214</v>
      </c>
      <c r="B1121" s="12">
        <f t="shared" si="322"/>
        <v>59.432647885216809</v>
      </c>
      <c r="C1121" s="57" t="str">
        <f t="shared" si="306"/>
        <v>-21.7316223478561-896.511411959443i</v>
      </c>
      <c r="D1121" s="57" t="str">
        <f t="shared" si="307"/>
        <v>3.47812497679127-267.790713713292i</v>
      </c>
      <c r="E1121" s="57" t="str">
        <f t="shared" si="308"/>
        <v>162.458209069155-0.250002720765483i</v>
      </c>
      <c r="F1121" s="57" t="str">
        <f t="shared" si="309"/>
        <v>2.90990990617024-2513.04843010221i</v>
      </c>
      <c r="G1121" s="57" t="str">
        <f t="shared" si="310"/>
        <v>0.999999998714854-0.0000358489285900094i</v>
      </c>
      <c r="H1121" s="57" t="str">
        <f t="shared" si="311"/>
        <v>72.7394977293271+2.44014981824293i</v>
      </c>
      <c r="I1121" s="57" t="str">
        <f t="shared" si="312"/>
        <v>17.8963499633834-515.660406546781i</v>
      </c>
      <c r="K1121" s="57" t="str">
        <f t="shared" si="313"/>
        <v>0.164786824297542-0.00588276321535703i</v>
      </c>
      <c r="L1121" s="57" t="str">
        <f t="shared" si="314"/>
        <v>0.00025-17.8052147337537i</v>
      </c>
      <c r="M1121" s="57" t="str">
        <f t="shared" si="315"/>
        <v>0.0045-6.24220115607588i</v>
      </c>
      <c r="N1121" s="57">
        <f t="shared" si="316"/>
        <v>88.611410365268654</v>
      </c>
      <c r="O1121" s="57">
        <f t="shared" si="317"/>
        <v>59.053667555214389</v>
      </c>
      <c r="P1121" s="374">
        <f t="shared" si="318"/>
        <v>59.053667555214389</v>
      </c>
      <c r="Q1121" s="374">
        <f t="shared" si="319"/>
        <v>-91.388589634731346</v>
      </c>
      <c r="R1121" s="12">
        <f t="shared" si="320"/>
        <v>88.611410365268654</v>
      </c>
      <c r="S1121" s="57">
        <f t="shared" si="321"/>
        <v>5.9432647885216808E-2</v>
      </c>
      <c r="T1121" s="12">
        <f t="shared" si="304"/>
        <v>59.053667555214389</v>
      </c>
    </row>
    <row r="1122" spans="1:20">
      <c r="A1122" s="57">
        <f t="shared" si="305"/>
        <v>374.84536005101705</v>
      </c>
      <c r="B1122" s="12">
        <f t="shared" si="322"/>
        <v>59.658491947180636</v>
      </c>
      <c r="C1122" s="57" t="str">
        <f t="shared" si="306"/>
        <v>-21.7313789135937-893.111227687112i</v>
      </c>
      <c r="D1122" s="57" t="str">
        <f t="shared" si="307"/>
        <v>3.47812497661456-266.776963415709i</v>
      </c>
      <c r="E1122" s="57" t="str">
        <f t="shared" si="308"/>
        <v>162.458122947948-0.250949232302054i</v>
      </c>
      <c r="F1122" s="57" t="str">
        <f t="shared" si="309"/>
        <v>2.90990990614177-2503.53499790449i</v>
      </c>
      <c r="G1122" s="57" t="str">
        <f t="shared" si="310"/>
        <v>0.999999998705069-0.0000359851545182993i</v>
      </c>
      <c r="H1122" s="57" t="str">
        <f t="shared" si="311"/>
        <v>72.7395908264123+2.44942358772036i</v>
      </c>
      <c r="I1122" s="57" t="str">
        <f t="shared" si="312"/>
        <v>17.8963592093564-513.708820659324i</v>
      </c>
      <c r="K1122" s="57" t="str">
        <f t="shared" si="313"/>
        <v>0.164785203229168-0.00590505874482424i</v>
      </c>
      <c r="L1122" s="57" t="str">
        <f t="shared" si="314"/>
        <v>0.00025-17.737811051757i</v>
      </c>
      <c r="M1122" s="57" t="str">
        <f t="shared" si="315"/>
        <v>0.0045-6.2185705878421i</v>
      </c>
      <c r="N1122" s="57">
        <f t="shared" si="316"/>
        <v>88.606141523214262</v>
      </c>
      <c r="O1122" s="57">
        <f t="shared" si="317"/>
        <v>59.020681491802549</v>
      </c>
      <c r="P1122" s="374">
        <f t="shared" si="318"/>
        <v>59.020681491802549</v>
      </c>
      <c r="Q1122" s="374">
        <f t="shared" si="319"/>
        <v>-91.393858476785738</v>
      </c>
      <c r="R1122" s="12">
        <f t="shared" si="320"/>
        <v>88.606141523214262</v>
      </c>
      <c r="S1122" s="57">
        <f t="shared" si="321"/>
        <v>5.9658491947180634E-2</v>
      </c>
      <c r="T1122" s="12">
        <f t="shared" si="304"/>
        <v>59.020681491802549</v>
      </c>
    </row>
    <row r="1123" spans="1:20">
      <c r="A1123" s="57">
        <f t="shared" si="305"/>
        <v>376.26977241921094</v>
      </c>
      <c r="B1123" s="12">
        <f t="shared" si="322"/>
        <v>59.885194216579926</v>
      </c>
      <c r="C1123" s="57" t="str">
        <f t="shared" si="306"/>
        <v>-21.7311336311813-889.723891261604i</v>
      </c>
      <c r="D1123" s="57" t="str">
        <f t="shared" si="307"/>
        <v>3.47812497643649-265.767050794308i</v>
      </c>
      <c r="E1123" s="57" t="str">
        <f t="shared" si="308"/>
        <v>162.458036173028-0.251899300623319i</v>
      </c>
      <c r="F1123" s="57" t="str">
        <f t="shared" si="309"/>
        <v>2.90990990611308-2494.05757989821i</v>
      </c>
      <c r="G1123" s="57" t="str">
        <f t="shared" si="310"/>
        <v>0.999999998695208-0.0000361218981051127i</v>
      </c>
      <c r="H1123" s="57" t="str">
        <f t="shared" si="311"/>
        <v>72.7396846325409+2.45873261125678i</v>
      </c>
      <c r="I1123" s="57" t="str">
        <f t="shared" si="312"/>
        <v>17.8963685257407-511.7646246467i</v>
      </c>
      <c r="K1123" s="57" t="str">
        <f t="shared" si="313"/>
        <v>0.164783569850016-0.0059274383236749i</v>
      </c>
      <c r="L1123" s="57" t="str">
        <f t="shared" si="314"/>
        <v>0.00025-17.6706625341273i</v>
      </c>
      <c r="M1123" s="57" t="str">
        <f t="shared" si="315"/>
        <v>0.0045-6.19502947583393i</v>
      </c>
      <c r="N1123" s="57">
        <f t="shared" si="316"/>
        <v>88.600852748692475</v>
      </c>
      <c r="O1123" s="57">
        <f t="shared" si="317"/>
        <v>58.987695107317144</v>
      </c>
      <c r="P1123" s="374">
        <f t="shared" si="318"/>
        <v>58.987695107317144</v>
      </c>
      <c r="Q1123" s="374">
        <f t="shared" si="319"/>
        <v>-91.399147251307525</v>
      </c>
      <c r="R1123" s="12">
        <f t="shared" si="320"/>
        <v>88.600852748692475</v>
      </c>
      <c r="S1123" s="57">
        <f t="shared" si="321"/>
        <v>5.9885194216579923E-2</v>
      </c>
      <c r="T1123" s="12">
        <f t="shared" si="304"/>
        <v>58.987695107317144</v>
      </c>
    </row>
    <row r="1124" spans="1:20">
      <c r="A1124" s="57">
        <f t="shared" si="305"/>
        <v>377.69959755440397</v>
      </c>
      <c r="B1124" s="12">
        <f t="shared" si="322"/>
        <v>60.112757954602934</v>
      </c>
      <c r="C1124" s="57" t="str">
        <f t="shared" si="306"/>
        <v>-21.7308864866293-886.34935395656i</v>
      </c>
      <c r="D1124" s="57" t="str">
        <f t="shared" si="307"/>
        <v>3.47812497625706-264.760961321157i</v>
      </c>
      <c r="E1124" s="57" t="str">
        <f t="shared" si="308"/>
        <v>162.457948739447-0.252852938789272i</v>
      </c>
      <c r="F1124" s="57" t="str">
        <f t="shared" si="309"/>
        <v>2.90990990608417-2484.61603974753i</v>
      </c>
      <c r="G1124" s="57" t="str">
        <f t="shared" si="310"/>
        <v>0.999999998685273-0.0000362591613175519i</v>
      </c>
      <c r="H1124" s="57" t="str">
        <f t="shared" si="311"/>
        <v>72.7397791531143+2.46807702297482i</v>
      </c>
      <c r="I1124" s="57" t="str">
        <f t="shared" si="312"/>
        <v>17.8963779130726-509.827790541009i</v>
      </c>
      <c r="K1124" s="57" t="str">
        <f t="shared" si="313"/>
        <v>0.164781924066846-0.00594990226361094i</v>
      </c>
      <c r="L1124" s="57" t="str">
        <f t="shared" si="314"/>
        <v>0.00025-17.6037682149107i</v>
      </c>
      <c r="M1124" s="57" t="str">
        <f t="shared" si="315"/>
        <v>0.0045-6.17157748140459i</v>
      </c>
      <c r="N1124" s="57">
        <f t="shared" si="316"/>
        <v>88.595543966977857</v>
      </c>
      <c r="O1124" s="57">
        <f t="shared" si="317"/>
        <v>58.954708399321476</v>
      </c>
      <c r="P1124" s="374">
        <f t="shared" si="318"/>
        <v>58.954708399321476</v>
      </c>
      <c r="Q1124" s="374">
        <f t="shared" si="319"/>
        <v>-91.404456033022143</v>
      </c>
      <c r="R1124" s="12">
        <f t="shared" si="320"/>
        <v>88.595543966977857</v>
      </c>
      <c r="S1124" s="57">
        <f t="shared" si="321"/>
        <v>6.0112757954602934E-2</v>
      </c>
      <c r="T1124" s="12">
        <f t="shared" si="304"/>
        <v>58.954708399321476</v>
      </c>
    </row>
    <row r="1125" spans="1:20">
      <c r="A1125" s="57">
        <f t="shared" si="305"/>
        <v>379.13485602511071</v>
      </c>
      <c r="B1125" s="12">
        <f t="shared" si="322"/>
        <v>60.341186434830426</v>
      </c>
      <c r="C1125" s="57" t="str">
        <f t="shared" si="306"/>
        <v>-21.7306374658437-882.987567229775i</v>
      </c>
      <c r="D1125" s="57" t="str">
        <f t="shared" si="307"/>
        <v>3.47812497607628-263.758680523322i</v>
      </c>
      <c r="E1125" s="57" t="str">
        <f t="shared" si="308"/>
        <v>162.457860642222-0.253810159904393i</v>
      </c>
      <c r="F1125" s="57" t="str">
        <f t="shared" si="309"/>
        <v>2.90990990605503-2475.21024163273i</v>
      </c>
      <c r="G1125" s="57" t="str">
        <f t="shared" si="310"/>
        <v>0.999999998675262-0.0000363969461301942i</v>
      </c>
      <c r="H1125" s="57" t="str">
        <f t="shared" si="311"/>
        <v>72.739874393575+2.47745695750856i</v>
      </c>
      <c r="I1125" s="57" t="str">
        <f t="shared" si="312"/>
        <v>17.8963873718925-507.898290480254i</v>
      </c>
      <c r="K1125" s="57" t="str">
        <f t="shared" si="313"/>
        <v>0.164780265785716-0.00597245087743131i</v>
      </c>
      <c r="L1125" s="57" t="str">
        <f t="shared" si="314"/>
        <v>0.00025-17.5371271318098i</v>
      </c>
      <c r="M1125" s="57" t="str">
        <f t="shared" si="315"/>
        <v>0.0045-6.14821426718928i</v>
      </c>
      <c r="N1125" s="57">
        <f t="shared" si="316"/>
        <v>88.590215103072509</v>
      </c>
      <c r="O1125" s="57">
        <f t="shared" si="317"/>
        <v>58.921721365360533</v>
      </c>
      <c r="P1125" s="374">
        <f t="shared" si="318"/>
        <v>58.921721365360533</v>
      </c>
      <c r="Q1125" s="374">
        <f t="shared" si="319"/>
        <v>-91.409784896927491</v>
      </c>
      <c r="R1125" s="12">
        <f t="shared" si="320"/>
        <v>88.590215103072509</v>
      </c>
      <c r="S1125" s="57">
        <f t="shared" si="321"/>
        <v>6.0341186434830427E-2</v>
      </c>
      <c r="T1125" s="12">
        <f t="shared" si="304"/>
        <v>58.921721365360533</v>
      </c>
    </row>
    <row r="1126" spans="1:20">
      <c r="A1126" s="57">
        <f t="shared" si="305"/>
        <v>380.57556847800612</v>
      </c>
      <c r="B1126" s="12">
        <f t="shared" si="322"/>
        <v>60.570482943282784</v>
      </c>
      <c r="C1126" s="57" t="str">
        <f t="shared" si="306"/>
        <v>-21.7303865546234-879.638482722463i</v>
      </c>
      <c r="D1126" s="57" t="str">
        <f t="shared" si="307"/>
        <v>3.47812497589411-262.760193982656i</v>
      </c>
      <c r="E1126" s="57" t="str">
        <f t="shared" si="308"/>
        <v>162.457771876332-0.254770977117655i</v>
      </c>
      <c r="F1126" s="57" t="str">
        <f t="shared" si="309"/>
        <v>2.90990990602569-2465.84005024825i</v>
      </c>
      <c r="G1126" s="57" t="str">
        <f t="shared" si="310"/>
        <v>0.999999998665175-0.0000365352545251204i</v>
      </c>
      <c r="H1126" s="57" t="str">
        <f t="shared" si="311"/>
        <v>72.7399703594074+2.48687255000553i</v>
      </c>
      <c r="I1126" s="57" t="str">
        <f t="shared" si="312"/>
        <v>17.896396902745-505.976096707943i</v>
      </c>
      <c r="K1126" s="57" t="str">
        <f t="shared" si="313"/>
        <v>0.164778594911975-0.00599508447903497i</v>
      </c>
      <c r="L1126" s="57" t="str">
        <f t="shared" si="314"/>
        <v>0.00025-17.4707383261703i</v>
      </c>
      <c r="M1126" s="57" t="str">
        <f t="shared" si="315"/>
        <v>0.0045-6.12493949710026i</v>
      </c>
      <c r="N1126" s="57">
        <f t="shared" si="316"/>
        <v>88.584866081705371</v>
      </c>
      <c r="O1126" s="57">
        <f t="shared" si="317"/>
        <v>58.888734002960554</v>
      </c>
      <c r="P1126" s="374">
        <f t="shared" si="318"/>
        <v>58.888734002960554</v>
      </c>
      <c r="Q1126" s="374">
        <f t="shared" si="319"/>
        <v>-91.415133918294629</v>
      </c>
      <c r="R1126" s="12">
        <f t="shared" si="320"/>
        <v>88.584866081705371</v>
      </c>
      <c r="S1126" s="57">
        <f t="shared" si="321"/>
        <v>6.057048294328278E-2</v>
      </c>
      <c r="T1126" s="12">
        <f t="shared" si="304"/>
        <v>58.888734002960554</v>
      </c>
    </row>
    <row r="1127" spans="1:20">
      <c r="A1127" s="57">
        <f t="shared" si="305"/>
        <v>382.02175563822254</v>
      </c>
      <c r="B1127" s="12">
        <f t="shared" si="322"/>
        <v>60.800650778467258</v>
      </c>
      <c r="C1127" s="57" t="str">
        <f t="shared" si="306"/>
        <v>-21.7301337386611-876.302052258612i</v>
      </c>
      <c r="D1127" s="57" t="str">
        <f t="shared" si="307"/>
        <v>3.47812497571056-261.765487335595i</v>
      </c>
      <c r="E1127" s="57" t="str">
        <f t="shared" si="308"/>
        <v>162.457682436719-0.255735403622819i</v>
      </c>
      <c r="F1127" s="57" t="str">
        <f t="shared" si="309"/>
        <v>2.90990990599612-2456.50533080073i</v>
      </c>
      <c r="G1127" s="57" t="str">
        <f t="shared" si="310"/>
        <v>0.999999998655011-0.0000366740884919432i</v>
      </c>
      <c r="H1127" s="57" t="str">
        <f t="shared" si="311"/>
        <v>72.7400670561366+2.49632393612857i</v>
      </c>
      <c r="I1127" s="57" t="str">
        <f t="shared" si="312"/>
        <v>17.8964065061782-504.061181572676i</v>
      </c>
      <c r="K1127" s="57" t="str">
        <f t="shared" si="313"/>
        <v>0.164776911350262-0.00601780338342418i</v>
      </c>
      <c r="L1127" s="57" t="str">
        <f t="shared" si="314"/>
        <v>0.00025-17.4046008429671i</v>
      </c>
      <c r="M1127" s="57" t="str">
        <f t="shared" si="315"/>
        <v>0.0045-6.10175283632227i</v>
      </c>
      <c r="N1127" s="57">
        <f t="shared" si="316"/>
        <v>88.579496827331226</v>
      </c>
      <c r="O1127" s="57">
        <f t="shared" si="317"/>
        <v>58.855746309629353</v>
      </c>
      <c r="P1127" s="374">
        <f t="shared" si="318"/>
        <v>58.855746309629353</v>
      </c>
      <c r="Q1127" s="374">
        <f t="shared" si="319"/>
        <v>-91.420503172668774</v>
      </c>
      <c r="R1127" s="12">
        <f t="shared" si="320"/>
        <v>88.579496827331226</v>
      </c>
      <c r="S1127" s="57">
        <f t="shared" si="321"/>
        <v>6.0800650778467261E-2</v>
      </c>
      <c r="T1127" s="12">
        <f t="shared" si="304"/>
        <v>58.855746309629353</v>
      </c>
    </row>
    <row r="1128" spans="1:20">
      <c r="A1128" s="57">
        <f t="shared" si="305"/>
        <v>383.4734383096478</v>
      </c>
      <c r="B1128" s="12">
        <f t="shared" si="322"/>
        <v>61.031693251425438</v>
      </c>
      <c r="C1128" s="57" t="str">
        <f t="shared" si="306"/>
        <v>-21.7298790035423-872.978227844224i</v>
      </c>
      <c r="D1128" s="57" t="str">
        <f t="shared" si="307"/>
        <v>3.47812497552562-260.774546272951i</v>
      </c>
      <c r="E1128" s="57" t="str">
        <f t="shared" si="308"/>
        <v>162.457592318284-0.256703452658277i</v>
      </c>
      <c r="F1128" s="57" t="str">
        <f t="shared" si="309"/>
        <v>2.9099099059663-2447.2059490071i</v>
      </c>
      <c r="G1128" s="57" t="str">
        <f t="shared" si="310"/>
        <v>0.99999999864477-0.0000368134500278355i</v>
      </c>
      <c r="H1128" s="57" t="str">
        <f t="shared" si="311"/>
        <v>72.7401644893315+2.50581125205808i</v>
      </c>
      <c r="I1128" s="57" t="str">
        <f t="shared" si="312"/>
        <v>17.8964161827456-502.153517527777i</v>
      </c>
      <c r="K1128" s="57" t="str">
        <f t="shared" si="313"/>
        <v>0.164775215004494-0.00604060790670787i</v>
      </c>
      <c r="L1128" s="57" t="str">
        <f t="shared" si="314"/>
        <v>0.00025-17.3387137307901i</v>
      </c>
      <c r="M1128" s="57" t="str">
        <f t="shared" si="315"/>
        <v>0.0045-6.07865395130728i</v>
      </c>
      <c r="N1128" s="57">
        <f t="shared" si="316"/>
        <v>88.574107264129665</v>
      </c>
      <c r="O1128" s="57">
        <f t="shared" si="317"/>
        <v>58.822758282855517</v>
      </c>
      <c r="P1128" s="374">
        <f t="shared" si="318"/>
        <v>58.822758282855517</v>
      </c>
      <c r="Q1128" s="374">
        <f t="shared" si="319"/>
        <v>-91.425892735870335</v>
      </c>
      <c r="R1128" s="12">
        <f t="shared" si="320"/>
        <v>88.574107264129665</v>
      </c>
      <c r="S1128" s="57">
        <f t="shared" si="321"/>
        <v>6.1031693251425441E-2</v>
      </c>
      <c r="T1128" s="12">
        <f t="shared" si="304"/>
        <v>58.822758282855517</v>
      </c>
    </row>
    <row r="1129" spans="1:20">
      <c r="A1129" s="57">
        <f t="shared" si="305"/>
        <v>384.93063737522448</v>
      </c>
      <c r="B1129" s="12">
        <f t="shared" si="322"/>
        <v>61.263613685780854</v>
      </c>
      <c r="C1129" s="57" t="str">
        <f t="shared" si="306"/>
        <v>-21.7296223347429-869.666961666708i</v>
      </c>
      <c r="D1129" s="57" t="str">
        <f t="shared" si="307"/>
        <v>3.47812497533927-259.787356539704i</v>
      </c>
      <c r="E1129" s="57" t="str">
        <f t="shared" si="308"/>
        <v>162.457501515895-0.257675137507332i</v>
      </c>
      <c r="F1129" s="57" t="str">
        <f t="shared" si="309"/>
        <v>2.9099099059363-2437.94177109264i</v>
      </c>
      <c r="G1129" s="57" t="str">
        <f t="shared" si="310"/>
        <v>0.999999998634451-0.00003695334113756i</v>
      </c>
      <c r="H1129" s="57" t="str">
        <f t="shared" si="311"/>
        <v>72.7402626646018+2.51533463449362i</v>
      </c>
      <c r="I1129" s="57" t="str">
        <f t="shared" si="312"/>
        <v>17.8964259330035-500.253077130864i</v>
      </c>
      <c r="K1129" s="57" t="str">
        <f t="shared" si="313"/>
        <v>0.164773505777868-0.00606349836610437i</v>
      </c>
      <c r="L1129" s="57" t="str">
        <f t="shared" si="314"/>
        <v>0.00025-17.2730760418311i</v>
      </c>
      <c r="M1129" s="57" t="str">
        <f t="shared" si="315"/>
        <v>0.0045-6.05564250977017i</v>
      </c>
      <c r="N1129" s="57">
        <f t="shared" si="316"/>
        <v>88.568697316004517</v>
      </c>
      <c r="O1129" s="57">
        <f t="shared" si="317"/>
        <v>58.789769920109123</v>
      </c>
      <c r="P1129" s="374">
        <f t="shared" si="318"/>
        <v>58.789769920109123</v>
      </c>
      <c r="Q1129" s="374">
        <f t="shared" si="319"/>
        <v>-91.431302683995483</v>
      </c>
      <c r="R1129" s="12">
        <f t="shared" si="320"/>
        <v>88.568697316004517</v>
      </c>
      <c r="S1129" s="57">
        <f t="shared" si="321"/>
        <v>6.1263613685780857E-2</v>
      </c>
      <c r="T1129" s="12">
        <f t="shared" si="304"/>
        <v>58.789769920109123</v>
      </c>
    </row>
    <row r="1130" spans="1:20">
      <c r="A1130" s="57">
        <f t="shared" si="305"/>
        <v>386.39337379725032</v>
      </c>
      <c r="B1130" s="12">
        <f t="shared" si="322"/>
        <v>61.496415417786821</v>
      </c>
      <c r="C1130" s="57" t="str">
        <f t="shared" si="306"/>
        <v>-21.7293637176307-866.368206094092i</v>
      </c>
      <c r="D1130" s="57" t="str">
        <f t="shared" si="307"/>
        <v>3.47812497515149-258.803903934797i</v>
      </c>
      <c r="E1130" s="57" t="str">
        <f t="shared" si="308"/>
        <v>162.457410024375-0.258650471498326i</v>
      </c>
      <c r="F1130" s="57" t="str">
        <f t="shared" si="309"/>
        <v>2.90990990590603-2428.71266378903i</v>
      </c>
      <c r="G1130" s="57" t="str">
        <f t="shared" si="310"/>
        <v>0.999999998624053-0.0000370937638334969i</v>
      </c>
      <c r="H1130" s="57" t="str">
        <f t="shared" si="311"/>
        <v>72.7403615876015+2.52489422065632i</v>
      </c>
      <c r="I1130" s="57" t="str">
        <f t="shared" si="312"/>
        <v>17.8964357575139-498.359833043483i</v>
      </c>
      <c r="K1130" s="57" t="str">
        <f t="shared" si="313"/>
        <v>0.164771783572849-0.0060864750799451i</v>
      </c>
      <c r="L1130" s="57" t="str">
        <f t="shared" si="314"/>
        <v>0.00025-17.20768683187i</v>
      </c>
      <c r="M1130" s="57" t="str">
        <f t="shared" si="315"/>
        <v>0.0045-6.03271818068357i</v>
      </c>
      <c r="N1130" s="57">
        <f t="shared" si="316"/>
        <v>88.563266906582555</v>
      </c>
      <c r="O1130" s="57">
        <f t="shared" si="317"/>
        <v>58.756781218840537</v>
      </c>
      <c r="P1130" s="374">
        <f t="shared" si="318"/>
        <v>58.756781218840537</v>
      </c>
      <c r="Q1130" s="374">
        <f t="shared" si="319"/>
        <v>-91.436733093417445</v>
      </c>
      <c r="R1130" s="12">
        <f t="shared" si="320"/>
        <v>88.563266906582555</v>
      </c>
      <c r="S1130" s="57">
        <f t="shared" si="321"/>
        <v>6.1496415417786818E-2</v>
      </c>
      <c r="T1130" s="12">
        <f t="shared" si="304"/>
        <v>58.756781218840537</v>
      </c>
    </row>
    <row r="1131" spans="1:20">
      <c r="A1131" s="57">
        <f t="shared" si="305"/>
        <v>387.86166861767987</v>
      </c>
      <c r="B1131" s="12">
        <f t="shared" si="322"/>
        <v>61.730101796374413</v>
      </c>
      <c r="C1131" s="57" t="str">
        <f t="shared" si="306"/>
        <v>-21.7291031374634-863.081913674453i</v>
      </c>
      <c r="D1131" s="57" t="str">
        <f t="shared" si="307"/>
        <v>3.47812497496227-257.824174310935i</v>
      </c>
      <c r="E1131" s="57" t="str">
        <f t="shared" si="308"/>
        <v>162.457317838515-0.259629468004711i</v>
      </c>
      <c r="F1131" s="57" t="str">
        <f t="shared" si="309"/>
        <v>2.90990990587554-2419.51849433246i</v>
      </c>
      <c r="G1131" s="57" t="str">
        <f t="shared" si="310"/>
        <v>0.999999998613576-0.0000372347201356742i</v>
      </c>
      <c r="H1131" s="57" t="str">
        <f t="shared" si="311"/>
        <v>72.7404612640261+2.53449014829049i</v>
      </c>
      <c r="I1131" s="57" t="str">
        <f t="shared" si="312"/>
        <v>17.8964456568417-496.473758030685i</v>
      </c>
      <c r="K1131" s="57" t="str">
        <f t="shared" si="313"/>
        <v>0.164770048291171-0.00610953836767731i</v>
      </c>
      <c r="L1131" s="57" t="str">
        <f t="shared" si="314"/>
        <v>0.00025-17.142545160261i</v>
      </c>
      <c r="M1131" s="57" t="str">
        <f t="shared" si="315"/>
        <v>0.0045-6.00988063427331i</v>
      </c>
      <c r="N1131" s="57">
        <f t="shared" si="316"/>
        <v>88.557815959212817</v>
      </c>
      <c r="O1131" s="57">
        <f t="shared" si="317"/>
        <v>58.723792176481446</v>
      </c>
      <c r="P1131" s="374">
        <f t="shared" si="318"/>
        <v>58.723792176481446</v>
      </c>
      <c r="Q1131" s="374">
        <f t="shared" si="319"/>
        <v>-91.442184040787183</v>
      </c>
      <c r="R1131" s="12">
        <f t="shared" si="320"/>
        <v>88.557815959212817</v>
      </c>
      <c r="S1131" s="57">
        <f t="shared" si="321"/>
        <v>6.1730101796374413E-2</v>
      </c>
      <c r="T1131" s="12">
        <f t="shared" si="304"/>
        <v>58.723792176481446</v>
      </c>
    </row>
    <row r="1132" spans="1:20">
      <c r="A1132" s="57">
        <f t="shared" si="305"/>
        <v>389.33554295842708</v>
      </c>
      <c r="B1132" s="12">
        <f t="shared" si="322"/>
        <v>61.964676183200638</v>
      </c>
      <c r="C1132" s="57" t="str">
        <f t="shared" si="306"/>
        <v>-21.7288405793865-859.808037135124i</v>
      </c>
      <c r="D1132" s="57" t="str">
        <f t="shared" si="307"/>
        <v>3.47812497477161-256.848153574378i</v>
      </c>
      <c r="E1132" s="57" t="str">
        <f t="shared" si="308"/>
        <v>162.45722495306-0.26061214044505i</v>
      </c>
      <c r="F1132" s="57" t="str">
        <f t="shared" si="309"/>
        <v>2.90990990584482-2410.35913046173i</v>
      </c>
      <c r="G1132" s="57" t="str">
        <f t="shared" si="310"/>
        <v>0.999999998603019-0.0000373762120717951i</v>
      </c>
      <c r="H1132" s="57" t="str">
        <f t="shared" si="311"/>
        <v>72.7405616996154+2.5441225556659i</v>
      </c>
      <c r="I1132" s="57" t="str">
        <f t="shared" si="312"/>
        <v>17.8964556315568-494.594824960666i</v>
      </c>
      <c r="K1132" s="57" t="str">
        <f t="shared" si="313"/>
        <v>0.164768299833826-0.00613268854986747i</v>
      </c>
      <c r="L1132" s="57" t="str">
        <f t="shared" si="314"/>
        <v>0.00025-17.0776500899193i</v>
      </c>
      <c r="M1132" s="57" t="str">
        <f t="shared" si="315"/>
        <v>0.0045-5.98712954201368i</v>
      </c>
      <c r="N1132" s="57">
        <f t="shared" si="316"/>
        <v>88.552344396965665</v>
      </c>
      <c r="O1132" s="57">
        <f t="shared" si="317"/>
        <v>58.690802790443641</v>
      </c>
      <c r="P1132" s="374">
        <f t="shared" si="318"/>
        <v>58.690802790443641</v>
      </c>
      <c r="Q1132" s="374">
        <f t="shared" si="319"/>
        <v>-91.447655603034335</v>
      </c>
      <c r="R1132" s="12">
        <f t="shared" si="320"/>
        <v>88.552344396965665</v>
      </c>
      <c r="S1132" s="57">
        <f t="shared" si="321"/>
        <v>6.1964676183200638E-2</v>
      </c>
      <c r="T1132" s="12">
        <f t="shared" ref="T1132:T1195" si="323">P1132</f>
        <v>58.690802790443641</v>
      </c>
    </row>
    <row r="1133" spans="1:20">
      <c r="A1133" s="57">
        <f t="shared" ref="A1133:A1196" si="324">2*PI()*B1133</f>
        <v>390.81501802166912</v>
      </c>
      <c r="B1133" s="12">
        <f t="shared" si="322"/>
        <v>62.200141952696804</v>
      </c>
      <c r="C1133" s="57" t="str">
        <f t="shared" ref="C1133:C1196" si="325">IMPRODUCT(D1133,E1133,$C$40,,K1133,$C$41)</f>
        <v>-21.728576028436-856.546529382095i</v>
      </c>
      <c r="D1133" s="57" t="str">
        <f t="shared" ref="D1133:D1196" si="326">IMDIV(IMPRODUCT($C$37,$C$38,COMPLEX(1,A1133/$C$38)),IMSUM(-1*A1133*A1133/$C$39,COMPLEX(0,1*A1133)))</f>
        <v>3.47812497457951-255.875827684741i</v>
      </c>
      <c r="E1133" s="57" t="str">
        <f t="shared" ref="E1133:E1196" si="327">IMDIV(IMPRODUCT(IMSUM(F1133,G1133),$C$29,H1133),IMSUM(1,I1133))</f>
        <v>162.457131362721-0.261598502283332i</v>
      </c>
      <c r="F1133" s="57" t="str">
        <f t="shared" ref="F1133:F1196" si="328">IMDIV(IMPRODUCT($C$14,$C$15,COMPLEX(1,A1133/$C$15)),IMSUM(-1*A1133*A1133/$C$16,COMPLEX(0,A1133)))</f>
        <v>2.90990990581387-2401.23444041631i</v>
      </c>
      <c r="G1133" s="57" t="str">
        <f t="shared" ref="G1133:G1196" si="329">IMDIV(1,COMPLEX(1,A1133*$C$9*$C$10))</f>
        <v>0.999999998592382-0.0000375182416772688i</v>
      </c>
      <c r="H1133" s="57" t="str">
        <f t="shared" ref="H1133:H1196" si="330">IMDIV($C$3,IMSUM(K1133,COMPLEX(0,$C$28*A1133)))</f>
        <v>72.7406629001533+2.55379158157979i</v>
      </c>
      <c r="I1133" s="57" t="str">
        <f t="shared" ref="I1133:I1196" si="331">IMPRODUCT(F1133,$C$29,H1133,$C$31)</f>
        <v>17.896465682234-492.723006804357i</v>
      </c>
      <c r="K1133" s="57" t="str">
        <f t="shared" ref="K1133:K1196" si="332">IF($C$26&lt;=0,IMDIV(1,IMSUM(IMDIV(1,L1133),1/$C$18)),IMDIV(1,IMSUM(IMDIV(1,L1133),1/$C$18,IMDIV(1,M1133))))</f>
        <v>0.16476653810106-0.00615592594820453i</v>
      </c>
      <c r="L1133" s="57" t="str">
        <f t="shared" ref="L1133:L1196" si="333">IMSUM($C$21/$C$22,IMDIV(1,COMPLEX(0,$C$20*$C$22*A1133)))</f>
        <v>0.00025-17.0130006873075i</v>
      </c>
      <c r="M1133" s="57" t="str">
        <f t="shared" ref="M1133:M1196" si="334">IMSUM($C$25/$C$26,IMDIV(1,COMPLEX(0,$C$24*$C$26*A1133)))</f>
        <v>0.0045-5.96446457662251i</v>
      </c>
      <c r="N1133" s="57">
        <f t="shared" ref="N1133:N1196" si="335">ABS(R1133)</f>
        <v>88.546852142631749</v>
      </c>
      <c r="O1133" s="57">
        <f t="shared" ref="O1133:O1196" si="336">ABS(P1133)</f>
        <v>58.657813058119629</v>
      </c>
      <c r="P1133" s="374">
        <f t="shared" ref="P1133:P1196" si="337">20*LOG10(IMABS(C1133))</f>
        <v>58.657813058119629</v>
      </c>
      <c r="Q1133" s="374">
        <f t="shared" ref="Q1133:Q1196" si="338">IMARGUMENT(C1133)*180/PI()</f>
        <v>-91.453147857368251</v>
      </c>
      <c r="R1133" s="12">
        <f t="shared" ref="R1133:R1196" si="339">IF(Q1133&lt;0,Q1133+180,Q1133-180)</f>
        <v>88.546852142631749</v>
      </c>
      <c r="S1133" s="57">
        <f t="shared" ref="S1133:S1196" si="340">B1133/1000</f>
        <v>6.2200141952696804E-2</v>
      </c>
      <c r="T1133" s="12">
        <f t="shared" si="323"/>
        <v>58.657813058119629</v>
      </c>
    </row>
    <row r="1134" spans="1:20">
      <c r="A1134" s="57">
        <f t="shared" si="324"/>
        <v>392.30011509015145</v>
      </c>
      <c r="B1134" s="12">
        <f t="shared" ref="B1134:B1197" si="341">B1133*(1+B$42)</f>
        <v>62.43650249211705</v>
      </c>
      <c r="C1134" s="57" t="str">
        <f t="shared" si="325"/>
        <v>-21.7283094695333-853.297343499292i</v>
      </c>
      <c r="D1134" s="57" t="str">
        <f t="shared" si="326"/>
        <v>3.47812497438596-254.907182654788i</v>
      </c>
      <c r="E1134" s="57" t="str">
        <f t="shared" si="327"/>
        <v>162.457037062166-0.262588567028899i</v>
      </c>
      <c r="F1134" s="57" t="str">
        <f t="shared" si="328"/>
        <v>2.9099099057827-2392.14429293446i</v>
      </c>
      <c r="G1134" s="57" t="str">
        <f t="shared" si="329"/>
        <v>0.999999998581663-0.0000376608109952388i</v>
      </c>
      <c r="H1134" s="57" t="str">
        <f t="shared" si="330"/>
        <v>72.7407648714668+2.56349736535866i</v>
      </c>
      <c r="I1134" s="57" t="str">
        <f t="shared" si="331"/>
        <v>17.8964758094511-490.858276635031i</v>
      </c>
      <c r="K1134" s="57" t="str">
        <f t="shared" si="332"/>
        <v>0.164764762992371-0.00617925088550287i</v>
      </c>
      <c r="L1134" s="57" t="str">
        <f t="shared" si="333"/>
        <v>0.00025-16.9485960224223i</v>
      </c>
      <c r="M1134" s="57" t="str">
        <f t="shared" si="334"/>
        <v>0.0045-5.94188541205669i</v>
      </c>
      <c r="N1134" s="57">
        <f t="shared" si="335"/>
        <v>88.541339118721311</v>
      </c>
      <c r="O1134" s="57">
        <f t="shared" si="336"/>
        <v>58.624822976882058</v>
      </c>
      <c r="P1134" s="374">
        <f t="shared" si="337"/>
        <v>58.624822976882058</v>
      </c>
      <c r="Q1134" s="374">
        <f t="shared" si="338"/>
        <v>-91.458660881278689</v>
      </c>
      <c r="R1134" s="12">
        <f t="shared" si="339"/>
        <v>88.541339118721311</v>
      </c>
      <c r="S1134" s="57">
        <f t="shared" si="340"/>
        <v>6.2436502492117053E-2</v>
      </c>
      <c r="T1134" s="12">
        <f t="shared" si="323"/>
        <v>58.624822976882058</v>
      </c>
    </row>
    <row r="1135" spans="1:20">
      <c r="A1135" s="57">
        <f t="shared" si="324"/>
        <v>393.79085552749405</v>
      </c>
      <c r="B1135" s="12">
        <f t="shared" si="341"/>
        <v>62.673761201587098</v>
      </c>
      <c r="C1135" s="57" t="str">
        <f t="shared" si="325"/>
        <v>-21.7280408874881-850.060432747917i</v>
      </c>
      <c r="D1135" s="57" t="str">
        <f t="shared" si="326"/>
        <v>3.47812497419092-253.942204550237i</v>
      </c>
      <c r="E1135" s="57" t="str">
        <f t="shared" si="327"/>
        <v>162.456942046024-0.263582348236611i</v>
      </c>
      <c r="F1135" s="57" t="str">
        <f t="shared" si="328"/>
        <v>2.90990990575125-2383.08855725137i</v>
      </c>
      <c r="G1135" s="57" t="str">
        <f t="shared" si="329"/>
        <v>0.999999998570863-0.0000378039220766124i</v>
      </c>
      <c r="H1135" s="57" t="str">
        <f t="shared" si="330"/>
        <v>72.7408676194285+2.57324004686063i</v>
      </c>
      <c r="I1135" s="57" t="str">
        <f t="shared" si="331"/>
        <v>17.8964860137916-489.000607627941i</v>
      </c>
      <c r="K1135" s="57" t="str">
        <f t="shared" si="332"/>
        <v>0.164762974406497-0.0062026636857057i</v>
      </c>
      <c r="L1135" s="57" t="str">
        <f t="shared" si="333"/>
        <v>0.00025-16.884435168781i</v>
      </c>
      <c r="M1135" s="57" t="str">
        <f t="shared" si="334"/>
        <v>0.0045-5.91939172350736i</v>
      </c>
      <c r="N1135" s="57">
        <f t="shared" si="335"/>
        <v>88.535805247462974</v>
      </c>
      <c r="O1135" s="57">
        <f t="shared" si="336"/>
        <v>58.591832544083751</v>
      </c>
      <c r="P1135" s="374">
        <f t="shared" si="337"/>
        <v>58.591832544083751</v>
      </c>
      <c r="Q1135" s="374">
        <f t="shared" si="338"/>
        <v>-91.464194752537026</v>
      </c>
      <c r="R1135" s="12">
        <f t="shared" si="339"/>
        <v>88.535805247462974</v>
      </c>
      <c r="S1135" s="57">
        <f t="shared" si="340"/>
        <v>6.2673761201587103E-2</v>
      </c>
      <c r="T1135" s="12">
        <f t="shared" si="323"/>
        <v>58.591832544083751</v>
      </c>
    </row>
    <row r="1136" spans="1:20">
      <c r="A1136" s="57">
        <f t="shared" si="324"/>
        <v>395.28726077849859</v>
      </c>
      <c r="B1136" s="12">
        <f t="shared" si="341"/>
        <v>62.911921494153134</v>
      </c>
      <c r="C1136" s="57" t="str">
        <f t="shared" si="325"/>
        <v>-21.7277702669949-846.835750565788i</v>
      </c>
      <c r="D1136" s="57" t="str">
        <f t="shared" si="326"/>
        <v>3.4781249739944-252.980879489552i</v>
      </c>
      <c r="E1136" s="57" t="str">
        <f t="shared" si="327"/>
        <v>162.456846308885-0.264579859507054i</v>
      </c>
      <c r="F1136" s="57" t="str">
        <f t="shared" si="328"/>
        <v>2.90990990571957-2374.06710309723i</v>
      </c>
      <c r="G1136" s="57" t="str">
        <f t="shared" si="329"/>
        <v>0.999999998559981-0.0000379475769800907i</v>
      </c>
      <c r="H1136" s="57" t="str">
        <f t="shared" si="330"/>
        <v>72.7409711499543+2.58301976647717i</v>
      </c>
      <c r="I1136" s="57" t="str">
        <f t="shared" si="331"/>
        <v>17.8964962958425-487.149973059897i</v>
      </c>
      <c r="K1136" s="57" t="str">
        <f t="shared" si="332"/>
        <v>0.164761172241418-0.00622616467388804i</v>
      </c>
      <c r="L1136" s="57" t="str">
        <f t="shared" si="333"/>
        <v>0.00025-16.820517203408i</v>
      </c>
      <c r="M1136" s="57" t="str">
        <f t="shared" si="334"/>
        <v>0.0045-5.89698318739525i</v>
      </c>
      <c r="N1136" s="57">
        <f t="shared" si="335"/>
        <v>88.530250450803109</v>
      </c>
      <c r="O1136" s="57">
        <f t="shared" si="336"/>
        <v>58.558841757057642</v>
      </c>
      <c r="P1136" s="374">
        <f t="shared" si="337"/>
        <v>58.558841757057642</v>
      </c>
      <c r="Q1136" s="374">
        <f t="shared" si="338"/>
        <v>-91.469749549196891</v>
      </c>
      <c r="R1136" s="12">
        <f t="shared" si="339"/>
        <v>88.530250450803109</v>
      </c>
      <c r="S1136" s="57">
        <f t="shared" si="340"/>
        <v>6.2911921494153131E-2</v>
      </c>
      <c r="T1136" s="12">
        <f t="shared" si="323"/>
        <v>58.558841757057642</v>
      </c>
    </row>
    <row r="1137" spans="1:20">
      <c r="A1137" s="57">
        <f t="shared" si="324"/>
        <v>396.78935236945688</v>
      </c>
      <c r="B1137" s="12">
        <f t="shared" si="341"/>
        <v>63.150986795830917</v>
      </c>
      <c r="C1137" s="57" t="str">
        <f t="shared" si="325"/>
        <v>-21.7274975926336-843.623250566635i</v>
      </c>
      <c r="D1137" s="57" t="str">
        <f t="shared" si="326"/>
        <v>3.47812497379638-252.023193643751i</v>
      </c>
      <c r="E1137" s="57" t="str">
        <f t="shared" si="327"/>
        <v>162.456749845295-0.265581114486454i</v>
      </c>
      <c r="F1137" s="57" t="str">
        <f t="shared" si="328"/>
        <v>2.90990990568768-2365.07980069541i</v>
      </c>
      <c r="G1137" s="57" t="str">
        <f t="shared" si="329"/>
        <v>0.999999998549016-0.0000380917777721974i</v>
      </c>
      <c r="H1137" s="57" t="str">
        <f t="shared" si="330"/>
        <v>72.7410754690063+2.59283666513543i</v>
      </c>
      <c r="I1137" s="57" t="str">
        <f t="shared" si="331"/>
        <v>17.896506656196-485.30634630892i</v>
      </c>
      <c r="K1137" s="57" t="str">
        <f t="shared" si="332"/>
        <v>0.164759356394343-0.00624975417626009i</v>
      </c>
      <c r="L1137" s="57" t="str">
        <f t="shared" si="333"/>
        <v>0.00025-16.7568412068221i</v>
      </c>
      <c r="M1137" s="57" t="str">
        <f t="shared" si="334"/>
        <v>0.0045-5.87465948136607i</v>
      </c>
      <c r="N1137" s="57">
        <f t="shared" si="335"/>
        <v>88.524674650404677</v>
      </c>
      <c r="O1137" s="57">
        <f t="shared" si="336"/>
        <v>58.525850613116283</v>
      </c>
      <c r="P1137" s="374">
        <f t="shared" si="337"/>
        <v>58.525850613116283</v>
      </c>
      <c r="Q1137" s="374">
        <f t="shared" si="338"/>
        <v>-91.475325349595323</v>
      </c>
      <c r="R1137" s="12">
        <f t="shared" si="339"/>
        <v>88.524674650404677</v>
      </c>
      <c r="S1137" s="57">
        <f t="shared" si="340"/>
        <v>6.3150986795830921E-2</v>
      </c>
      <c r="T1137" s="12">
        <f t="shared" si="323"/>
        <v>58.525850613116283</v>
      </c>
    </row>
    <row r="1138" spans="1:20">
      <c r="A1138" s="57">
        <f t="shared" si="324"/>
        <v>398.29715190846082</v>
      </c>
      <c r="B1138" s="12">
        <f t="shared" si="341"/>
        <v>63.390960545655076</v>
      </c>
      <c r="C1138" s="57" t="str">
        <f t="shared" si="325"/>
        <v>-21.727222848868-840.422886539467i</v>
      </c>
      <c r="D1138" s="57" t="str">
        <f t="shared" si="326"/>
        <v>3.47812497359684-251.0691332362i</v>
      </c>
      <c r="E1138" s="57" t="str">
        <f t="shared" si="327"/>
        <v>162.456652649763-0.266586126866909i</v>
      </c>
      <c r="F1138" s="57" t="str">
        <f t="shared" si="328"/>
        <v>2.90990990565552-2356.12652076053i</v>
      </c>
      <c r="G1138" s="57" t="str">
        <f t="shared" si="329"/>
        <v>0.999999998537968-0.0000382365265273092i</v>
      </c>
      <c r="H1138" s="57" t="str">
        <f t="shared" si="330"/>
        <v>72.7411805825922+2.60269088430011i</v>
      </c>
      <c r="I1138" s="57" t="str">
        <f t="shared" si="331"/>
        <v>17.8965170954483-483.469700853832i</v>
      </c>
      <c r="K1138" s="57" t="str">
        <f t="shared" si="332"/>
        <v>0.164757526761708-0.00627343252017023i</v>
      </c>
      <c r="L1138" s="57" t="str">
        <f t="shared" si="333"/>
        <v>0.00025-16.6934062630226i</v>
      </c>
      <c r="M1138" s="57" t="str">
        <f t="shared" si="334"/>
        <v>0.0045-5.85242028428577i</v>
      </c>
      <c r="N1138" s="57">
        <f t="shared" si="335"/>
        <v>88.519077767646493</v>
      </c>
      <c r="O1138" s="57">
        <f t="shared" si="336"/>
        <v>58.492859109552064</v>
      </c>
      <c r="P1138" s="374">
        <f t="shared" si="337"/>
        <v>58.492859109552064</v>
      </c>
      <c r="Q1138" s="374">
        <f t="shared" si="338"/>
        <v>-91.480922232353507</v>
      </c>
      <c r="R1138" s="12">
        <f t="shared" si="339"/>
        <v>88.519077767646493</v>
      </c>
      <c r="S1138" s="57">
        <f t="shared" si="340"/>
        <v>6.3390960545655073E-2</v>
      </c>
      <c r="T1138" s="12">
        <f t="shared" si="323"/>
        <v>58.492859109552064</v>
      </c>
    </row>
    <row r="1139" spans="1:20">
      <c r="A1139" s="57">
        <f t="shared" si="324"/>
        <v>399.81068108571299</v>
      </c>
      <c r="B1139" s="12">
        <f t="shared" si="341"/>
        <v>63.631846195728571</v>
      </c>
      <c r="C1139" s="57" t="str">
        <f t="shared" si="325"/>
        <v>-21.7269460200457-837.2346124479i</v>
      </c>
      <c r="D1139" s="57" t="str">
        <f t="shared" si="326"/>
        <v>3.47812497339582-250.118684542422i</v>
      </c>
      <c r="E1139" s="57" t="str">
        <f t="shared" si="327"/>
        <v>162.456554716753-0.267594910386602i</v>
      </c>
      <c r="F1139" s="57" t="str">
        <f t="shared" si="328"/>
        <v>2.90990990562314-2347.20713449666i</v>
      </c>
      <c r="G1139" s="57" t="str">
        <f t="shared" si="329"/>
        <v>0.999999998526836-0.0000383818253276857i</v>
      </c>
      <c r="H1139" s="57" t="str">
        <f t="shared" si="330"/>
        <v>72.7412864967639+2.61258256597554i</v>
      </c>
      <c r="I1139" s="57" t="str">
        <f t="shared" si="331"/>
        <v>17.8965276142003-481.64001027388i</v>
      </c>
      <c r="K1139" s="57" t="str">
        <f t="shared" si="332"/>
        <v>0.164755683239173-0.00629720003410836i</v>
      </c>
      <c r="L1139" s="57" t="str">
        <f t="shared" si="333"/>
        <v>0.00025-16.6302114594766i</v>
      </c>
      <c r="M1139" s="57" t="str">
        <f t="shared" si="334"/>
        <v>0.0045-5.83026527623608i</v>
      </c>
      <c r="N1139" s="57">
        <f t="shared" si="335"/>
        <v>88.513459723622105</v>
      </c>
      <c r="O1139" s="57">
        <f t="shared" si="336"/>
        <v>58.45986724363695</v>
      </c>
      <c r="P1139" s="374">
        <f t="shared" si="337"/>
        <v>58.45986724363695</v>
      </c>
      <c r="Q1139" s="374">
        <f t="shared" si="338"/>
        <v>-91.486540276377895</v>
      </c>
      <c r="R1139" s="12">
        <f t="shared" si="339"/>
        <v>88.513459723622105</v>
      </c>
      <c r="S1139" s="57">
        <f t="shared" si="340"/>
        <v>6.3631846195728564E-2</v>
      </c>
      <c r="T1139" s="12">
        <f t="shared" si="323"/>
        <v>58.45986724363695</v>
      </c>
    </row>
    <row r="1140" spans="1:20">
      <c r="A1140" s="57">
        <f t="shared" si="324"/>
        <v>401.32996167383874</v>
      </c>
      <c r="B1140" s="12">
        <f t="shared" si="341"/>
        <v>63.873647211272342</v>
      </c>
      <c r="C1140" s="57" t="str">
        <f t="shared" si="325"/>
        <v>-21.726667090396-834.058382429472i</v>
      </c>
      <c r="D1140" s="57" t="str">
        <f t="shared" si="326"/>
        <v>3.47812497319324-249.171833889891i</v>
      </c>
      <c r="E1140" s="57" t="str">
        <f t="shared" si="327"/>
        <v>162.456456040692-0.268607478829572i</v>
      </c>
      <c r="F1140" s="57" t="str">
        <f t="shared" si="328"/>
        <v>2.9099099055905-2338.32151359544i</v>
      </c>
      <c r="G1140" s="57" t="str">
        <f t="shared" si="329"/>
        <v>0.999999998515618-0.0000385276762634987i</v>
      </c>
      <c r="H1140" s="57" t="str">
        <f t="shared" si="330"/>
        <v>72.7413932176222+2.62251185270792i</v>
      </c>
      <c r="I1140" s="57" t="str">
        <f t="shared" si="331"/>
        <v>17.8965382130578-479.817248248375i</v>
      </c>
      <c r="K1140" s="57" t="str">
        <f t="shared" si="332"/>
        <v>0.164753825721607-0.00632105704770888i</v>
      </c>
      <c r="L1140" s="57" t="str">
        <f t="shared" si="333"/>
        <v>0.00025-16.5672558871056i</v>
      </c>
      <c r="M1140" s="57" t="str">
        <f t="shared" si="334"/>
        <v>0.0045-5.80819413850974i</v>
      </c>
      <c r="N1140" s="57">
        <f t="shared" si="335"/>
        <v>88.50782043913911</v>
      </c>
      <c r="O1140" s="57">
        <f t="shared" si="336"/>
        <v>58.426875012622119</v>
      </c>
      <c r="P1140" s="374">
        <f t="shared" si="337"/>
        <v>58.426875012622119</v>
      </c>
      <c r="Q1140" s="374">
        <f t="shared" si="338"/>
        <v>-91.49217956086089</v>
      </c>
      <c r="R1140" s="12">
        <f t="shared" si="339"/>
        <v>88.50782043913911</v>
      </c>
      <c r="S1140" s="57">
        <f t="shared" si="340"/>
        <v>6.3873647211272339E-2</v>
      </c>
      <c r="T1140" s="12">
        <f t="shared" si="323"/>
        <v>58.426875012622119</v>
      </c>
    </row>
    <row r="1141" spans="1:20">
      <c r="A1141" s="57">
        <f t="shared" si="324"/>
        <v>402.85501552819937</v>
      </c>
      <c r="B1141" s="12">
        <f t="shared" si="341"/>
        <v>64.116367070675182</v>
      </c>
      <c r="C1141" s="57" t="str">
        <f t="shared" si="325"/>
        <v>-21.7263860440304-830.894150795019i</v>
      </c>
      <c r="D1141" s="57" t="str">
        <f t="shared" si="326"/>
        <v>3.47812497298912-248.228567657844i</v>
      </c>
      <c r="E1141" s="57" t="str">
        <f t="shared" si="327"/>
        <v>162.45635661596-0.269623846026165i</v>
      </c>
      <c r="F1141" s="57" t="str">
        <f t="shared" si="328"/>
        <v>2.90990990555761-2329.46953023422i</v>
      </c>
      <c r="G1141" s="57" t="str">
        <f t="shared" si="329"/>
        <v>0.999999998504315-0.0000386740814328629i</v>
      </c>
      <c r="H1141" s="57" t="str">
        <f t="shared" si="330"/>
        <v>72.7415007513112+2.63247888758719i</v>
      </c>
      <c r="I1141" s="57" t="str">
        <f t="shared" si="331"/>
        <v>17.8965488926307-478.001388556275i</v>
      </c>
      <c r="K1141" s="57" t="str">
        <f t="shared" si="332"/>
        <v>0.164751954103095-0.00634500389175418i</v>
      </c>
      <c r="L1141" s="57" t="str">
        <f t="shared" si="333"/>
        <v>0.00025-16.5045386402725i</v>
      </c>
      <c r="M1141" s="57" t="str">
        <f t="shared" si="334"/>
        <v>0.0045-5.78620655360603i</v>
      </c>
      <c r="N1141" s="57">
        <f t="shared" si="335"/>
        <v>88.502159834717929</v>
      </c>
      <c r="O1141" s="57">
        <f t="shared" si="336"/>
        <v>58.393882413738147</v>
      </c>
      <c r="P1141" s="374">
        <f t="shared" si="337"/>
        <v>58.393882413738147</v>
      </c>
      <c r="Q1141" s="374">
        <f t="shared" si="338"/>
        <v>-91.497840165282071</v>
      </c>
      <c r="R1141" s="12">
        <f t="shared" si="339"/>
        <v>88.502159834717929</v>
      </c>
      <c r="S1141" s="57">
        <f t="shared" si="340"/>
        <v>6.4116367070675181E-2</v>
      </c>
      <c r="T1141" s="12">
        <f t="shared" si="323"/>
        <v>58.393882413738147</v>
      </c>
    </row>
    <row r="1142" spans="1:20">
      <c r="A1142" s="57">
        <f t="shared" si="324"/>
        <v>404.38586458720653</v>
      </c>
      <c r="B1142" s="12">
        <f t="shared" si="341"/>
        <v>64.360009265543752</v>
      </c>
      <c r="C1142" s="57" t="str">
        <f t="shared" si="325"/>
        <v>-21.7261028649403-827.741872027987i</v>
      </c>
      <c r="D1142" s="57" t="str">
        <f t="shared" si="326"/>
        <v>3.47812497278343-247.288872277079i</v>
      </c>
      <c r="E1142" s="57" t="str">
        <f t="shared" si="327"/>
        <v>162.456256436899-0.270644025852973i</v>
      </c>
      <c r="F1142" s="57" t="str">
        <f t="shared" si="328"/>
        <v>2.90990990552446-2320.65105707425i</v>
      </c>
      <c r="G1142" s="57" t="str">
        <f t="shared" si="329"/>
        <v>0.999999998492927-0.0000388210429418656i</v>
      </c>
      <c r="H1142" s="57" t="str">
        <f t="shared" si="330"/>
        <v>72.7416091040245+2.64248381424922i</v>
      </c>
      <c r="I1142" s="57" t="str">
        <f t="shared" si="331"/>
        <v>17.8965596535337-476.192405075851i</v>
      </c>
      <c r="K1142" s="57" t="str">
        <f t="shared" si="332"/>
        <v>0.16475006827692-0.00636904089817733i</v>
      </c>
      <c r="L1142" s="57" t="str">
        <f t="shared" si="333"/>
        <v>0.00025-16.4420588167688i</v>
      </c>
      <c r="M1142" s="57" t="str">
        <f t="shared" si="334"/>
        <v>0.0045-5.76430220522617i</v>
      </c>
      <c r="N1142" s="57">
        <f t="shared" si="335"/>
        <v>88.496477830591175</v>
      </c>
      <c r="O1142" s="57">
        <f t="shared" si="336"/>
        <v>58.360889444194569</v>
      </c>
      <c r="P1142" s="374">
        <f t="shared" si="337"/>
        <v>58.360889444194569</v>
      </c>
      <c r="Q1142" s="374">
        <f t="shared" si="338"/>
        <v>-91.503522169408825</v>
      </c>
      <c r="R1142" s="12">
        <f t="shared" si="339"/>
        <v>88.496477830591175</v>
      </c>
      <c r="S1142" s="57">
        <f t="shared" si="340"/>
        <v>6.4360009265543749E-2</v>
      </c>
      <c r="T1142" s="12">
        <f t="shared" si="323"/>
        <v>58.360889444194569</v>
      </c>
    </row>
    <row r="1143" spans="1:20">
      <c r="A1143" s="57">
        <f t="shared" si="324"/>
        <v>405.92253087263794</v>
      </c>
      <c r="B1143" s="12">
        <f t="shared" si="341"/>
        <v>64.604577300752823</v>
      </c>
      <c r="C1143" s="57" t="str">
        <f t="shared" si="325"/>
        <v>-21.7258175369974-824.601500783804i</v>
      </c>
      <c r="D1143" s="57" t="str">
        <f t="shared" si="326"/>
        <v>3.47812497257619-246.352734229762i</v>
      </c>
      <c r="E1143" s="57" t="str">
        <f t="shared" si="327"/>
        <v>162.456155497806-0.271668032232988i</v>
      </c>
      <c r="F1143" s="57" t="str">
        <f t="shared" si="328"/>
        <v>2.90990990549106-2311.86596725884i</v>
      </c>
      <c r="G1143" s="57" t="str">
        <f t="shared" si="329"/>
        <v>0.999999998481451-0.0000389685629045975i</v>
      </c>
      <c r="H1143" s="57" t="str">
        <f t="shared" si="330"/>
        <v>72.7417182820006+2.65252677687789i</v>
      </c>
      <c r="I1143" s="57" t="str">
        <f t="shared" si="331"/>
        <v>17.8965704963862-474.390271784275i</v>
      </c>
      <c r="K1143" s="57" t="str">
        <f t="shared" si="332"/>
        <v>0.164748168135567-0.00639316840006578i</v>
      </c>
      <c r="L1143" s="57" t="str">
        <f t="shared" si="333"/>
        <v>0.00025-16.3798155178012i</v>
      </c>
      <c r="M1143" s="57" t="str">
        <f t="shared" si="334"/>
        <v>0.0045-5.74248077826875i</v>
      </c>
      <c r="N1143" s="57">
        <f t="shared" si="335"/>
        <v>88.49077434670248</v>
      </c>
      <c r="O1143" s="57">
        <f t="shared" si="336"/>
        <v>58.327896101179952</v>
      </c>
      <c r="P1143" s="374">
        <f t="shared" si="337"/>
        <v>58.327896101179952</v>
      </c>
      <c r="Q1143" s="374">
        <f t="shared" si="338"/>
        <v>-91.50922565329752</v>
      </c>
      <c r="R1143" s="12">
        <f t="shared" si="339"/>
        <v>88.49077434670248</v>
      </c>
      <c r="S1143" s="57">
        <f t="shared" si="340"/>
        <v>6.4604577300752822E-2</v>
      </c>
      <c r="T1143" s="12">
        <f t="shared" si="323"/>
        <v>58.327896101179952</v>
      </c>
    </row>
    <row r="1144" spans="1:20">
      <c r="A1144" s="57">
        <f t="shared" si="324"/>
        <v>407.465036489954</v>
      </c>
      <c r="B1144" s="12">
        <f t="shared" si="341"/>
        <v>64.850074694495689</v>
      </c>
      <c r="C1144" s="57" t="str">
        <f t="shared" si="325"/>
        <v>-21.7255300439523-821.472991889198i</v>
      </c>
      <c r="D1144" s="57" t="str">
        <f t="shared" si="326"/>
        <v>3.47812497236739-245.420140049234i</v>
      </c>
      <c r="E1144" s="57" t="str">
        <f t="shared" si="327"/>
        <v>162.456053792937-0.272695879135574i</v>
      </c>
      <c r="F1144" s="57" t="str">
        <f t="shared" si="328"/>
        <v>2.90990990545742-2303.11413441151i</v>
      </c>
      <c r="G1144" s="57" t="str">
        <f t="shared" si="329"/>
        <v>0.999999998469888-0.0000391166434431828i</v>
      </c>
      <c r="H1144" s="57" t="str">
        <f t="shared" si="330"/>
        <v>72.7418282915282+2.66260792020734i</v>
      </c>
      <c r="I1144" s="57" t="str">
        <f t="shared" si="331"/>
        <v>17.8965814218127-472.594962757277i</v>
      </c>
      <c r="K1144" s="57" t="str">
        <f t="shared" si="332"/>
        <v>0.164746253570707-0.00641738673166418i</v>
      </c>
      <c r="L1144" s="57" t="str">
        <f t="shared" si="333"/>
        <v>0.00025-16.3178078479789i</v>
      </c>
      <c r="M1144" s="57" t="str">
        <f t="shared" si="334"/>
        <v>0.0045-5.72074195882523i</v>
      </c>
      <c r="N1144" s="57">
        <f t="shared" si="335"/>
        <v>88.48504930270569</v>
      </c>
      <c r="O1144" s="57">
        <f t="shared" si="336"/>
        <v>58.294902381861455</v>
      </c>
      <c r="P1144" s="374">
        <f t="shared" si="337"/>
        <v>58.294902381861455</v>
      </c>
      <c r="Q1144" s="374">
        <f t="shared" si="338"/>
        <v>-91.51495069729431</v>
      </c>
      <c r="R1144" s="12">
        <f t="shared" si="339"/>
        <v>88.48504930270569</v>
      </c>
      <c r="S1144" s="57">
        <f t="shared" si="340"/>
        <v>6.4850074694495691E-2</v>
      </c>
      <c r="T1144" s="12">
        <f t="shared" si="323"/>
        <v>58.294902381861455</v>
      </c>
    </row>
    <row r="1145" spans="1:20">
      <c r="A1145" s="57">
        <f t="shared" si="324"/>
        <v>409.01340362861589</v>
      </c>
      <c r="B1145" s="12">
        <f t="shared" si="341"/>
        <v>65.096504978334778</v>
      </c>
      <c r="C1145" s="57" t="str">
        <f t="shared" si="325"/>
        <v>-21.7252403694335-818.356300341578i</v>
      </c>
      <c r="D1145" s="57" t="str">
        <f t="shared" si="326"/>
        <v>3.47812497215699-244.491076319814i</v>
      </c>
      <c r="E1145" s="57" t="str">
        <f t="shared" si="327"/>
        <v>162.455951316503-0.273727580576819i</v>
      </c>
      <c r="F1145" s="57" t="str">
        <f t="shared" si="328"/>
        <v>2.90990990542352-2294.39543263422i</v>
      </c>
      <c r="G1145" s="57" t="str">
        <f t="shared" si="329"/>
        <v>0.999999998458237-0.0000392652866878093i</v>
      </c>
      <c r="H1145" s="57" t="str">
        <f t="shared" si="330"/>
        <v>72.7419391389413+2.6727273895238i</v>
      </c>
      <c r="I1145" s="57" t="str">
        <f t="shared" si="331"/>
        <v>17.8965924304418-470.806452168741i</v>
      </c>
      <c r="K1145" s="57" t="str">
        <f t="shared" si="332"/>
        <v>0.164744324473202-0.00644169622837771i</v>
      </c>
      <c r="L1145" s="57" t="str">
        <f t="shared" si="333"/>
        <v>0.00025-16.2560349153007i</v>
      </c>
      <c r="M1145" s="57" t="str">
        <f t="shared" si="334"/>
        <v>0.0045-5.69908543417536i</v>
      </c>
      <c r="N1145" s="57">
        <f t="shared" si="335"/>
        <v>88.479302617963882</v>
      </c>
      <c r="O1145" s="57">
        <f t="shared" si="336"/>
        <v>58.261908283384983</v>
      </c>
      <c r="P1145" s="374">
        <f t="shared" si="337"/>
        <v>58.261908283384983</v>
      </c>
      <c r="Q1145" s="374">
        <f t="shared" si="338"/>
        <v>-91.520697382036118</v>
      </c>
      <c r="R1145" s="12">
        <f t="shared" si="339"/>
        <v>88.479302617963882</v>
      </c>
      <c r="S1145" s="57">
        <f t="shared" si="340"/>
        <v>6.5096504978334774E-2</v>
      </c>
      <c r="T1145" s="12">
        <f t="shared" si="323"/>
        <v>58.261908283384983</v>
      </c>
    </row>
    <row r="1146" spans="1:20">
      <c r="A1146" s="57">
        <f t="shared" si="324"/>
        <v>410.56765456240464</v>
      </c>
      <c r="B1146" s="12">
        <f t="shared" si="341"/>
        <v>65.343871697252453</v>
      </c>
      <c r="C1146" s="57" t="str">
        <f t="shared" si="325"/>
        <v>-21.724948496947-815.251381308369i</v>
      </c>
      <c r="D1146" s="57" t="str">
        <f t="shared" si="326"/>
        <v>3.47812497194497-243.565529676609i</v>
      </c>
      <c r="E1146" s="57" t="str">
        <f t="shared" si="327"/>
        <v>162.455848062674-0.274763150619474i</v>
      </c>
      <c r="F1146" s="57" t="str">
        <f t="shared" si="328"/>
        <v>2.90990990538937-2285.70973650551i</v>
      </c>
      <c r="G1146" s="57" t="str">
        <f t="shared" si="329"/>
        <v>0.999999998446498-0.0000394144947767603i</v>
      </c>
      <c r="H1146" s="57" t="str">
        <f t="shared" si="330"/>
        <v>72.7420508306242+2.68288533066799i</v>
      </c>
      <c r="I1146" s="57" t="str">
        <f t="shared" si="331"/>
        <v>17.8966035229077-469.024714290361i</v>
      </c>
      <c r="K1146" s="57" t="str">
        <f t="shared" si="332"/>
        <v>0.164742380733089-0.00646609722677513i</v>
      </c>
      <c r="L1146" s="57" t="str">
        <f t="shared" si="333"/>
        <v>0.00025-16.1944958311424i</v>
      </c>
      <c r="M1146" s="57" t="str">
        <f t="shared" si="334"/>
        <v>0.0045-5.67751089278277i</v>
      </c>
      <c r="N1146" s="57">
        <f t="shared" si="335"/>
        <v>88.473534211548369</v>
      </c>
      <c r="O1146" s="57">
        <f t="shared" si="336"/>
        <v>58.228913802874864</v>
      </c>
      <c r="P1146" s="374">
        <f t="shared" si="337"/>
        <v>58.228913802874864</v>
      </c>
      <c r="Q1146" s="374">
        <f t="shared" si="338"/>
        <v>-91.526465788451631</v>
      </c>
      <c r="R1146" s="12">
        <f t="shared" si="339"/>
        <v>88.473534211548369</v>
      </c>
      <c r="S1146" s="57">
        <f t="shared" si="340"/>
        <v>6.5343871697252448E-2</v>
      </c>
      <c r="T1146" s="12">
        <f t="shared" si="323"/>
        <v>58.228913802874864</v>
      </c>
    </row>
    <row r="1147" spans="1:20">
      <c r="A1147" s="57">
        <f t="shared" si="324"/>
        <v>412.12781164974177</v>
      </c>
      <c r="B1147" s="12">
        <f t="shared" si="341"/>
        <v>65.592178409702015</v>
      </c>
      <c r="C1147" s="57" t="str">
        <f t="shared" si="325"/>
        <v>-21.7246544098734-812.15819012636i</v>
      </c>
      <c r="D1147" s="57" t="str">
        <f t="shared" si="326"/>
        <v>3.47812497173135-242.643486805319i</v>
      </c>
      <c r="E1147" s="57" t="str">
        <f t="shared" si="327"/>
        <v>162.455744025572-0.275802603372971i</v>
      </c>
      <c r="F1147" s="57" t="str">
        <f t="shared" si="328"/>
        <v>2.90990990535492-2277.05692107874i</v>
      </c>
      <c r="G1147" s="57" t="str">
        <f t="shared" si="329"/>
        <v>0.999999998434669-0.000039564269856444i</v>
      </c>
      <c r="H1147" s="57" t="str">
        <f t="shared" si="330"/>
        <v>72.7421633730082+2.693081890037i</v>
      </c>
      <c r="I1147" s="57" t="str">
        <f t="shared" si="331"/>
        <v>17.8966146998483-467.249723491253i</v>
      </c>
      <c r="K1147" s="57" t="str">
        <f t="shared" si="332"/>
        <v>0.164740422239582-0.00649059006459199i</v>
      </c>
      <c r="L1147" s="57" t="str">
        <f t="shared" si="333"/>
        <v>0.00025-16.1331897102434i</v>
      </c>
      <c r="M1147" s="57" t="str">
        <f t="shared" si="334"/>
        <v>0.0045-5.65601802429049i</v>
      </c>
      <c r="N1147" s="57">
        <f t="shared" si="335"/>
        <v>88.467744002237978</v>
      </c>
      <c r="O1147" s="57">
        <f t="shared" si="336"/>
        <v>58.195918937433518</v>
      </c>
      <c r="P1147" s="374">
        <f t="shared" si="337"/>
        <v>58.195918937433518</v>
      </c>
      <c r="Q1147" s="374">
        <f t="shared" si="338"/>
        <v>-91.532255997762022</v>
      </c>
      <c r="R1147" s="12">
        <f t="shared" si="339"/>
        <v>88.467744002237978</v>
      </c>
      <c r="S1147" s="57">
        <f t="shared" si="340"/>
        <v>6.5592178409702009E-2</v>
      </c>
      <c r="T1147" s="12">
        <f t="shared" si="323"/>
        <v>58.195918937433518</v>
      </c>
    </row>
    <row r="1148" spans="1:20">
      <c r="A1148" s="57">
        <f t="shared" si="324"/>
        <v>413.69389733401084</v>
      </c>
      <c r="B1148" s="12">
        <f t="shared" si="341"/>
        <v>65.84142868765889</v>
      </c>
      <c r="C1148" s="57" t="str">
        <f t="shared" si="325"/>
        <v>-21.7243580914706-809.076682301081i</v>
      </c>
      <c r="D1148" s="57" t="str">
        <f t="shared" si="326"/>
        <v>3.4781249715161-241.724934442047i</v>
      </c>
      <c r="E1148" s="57" t="str">
        <f t="shared" si="327"/>
        <v>162.45563919928-0.276845952993825i</v>
      </c>
      <c r="F1148" s="57" t="str">
        <f t="shared" si="328"/>
        <v>2.90990990532027-2268.43686188023i</v>
      </c>
      <c r="G1148" s="57" t="str">
        <f t="shared" si="329"/>
        <v>0.999999998422749-0.0000397146140814251i</v>
      </c>
      <c r="H1148" s="57" t="str">
        <f t="shared" si="330"/>
        <v>72.7422767725757+2.70331721458677i</v>
      </c>
      <c r="I1148" s="57" t="str">
        <f t="shared" si="331"/>
        <v>17.8966259619078-465.481454237594i</v>
      </c>
      <c r="K1148" s="57" t="str">
        <f t="shared" si="332"/>
        <v>0.164738448881058-0.0065151750807339i</v>
      </c>
      <c r="L1148" s="57" t="str">
        <f t="shared" si="333"/>
        <v>0.00025-16.0721156706948i</v>
      </c>
      <c r="M1148" s="57" t="str">
        <f t="shared" si="334"/>
        <v>0.0045-5.6346065195163i</v>
      </c>
      <c r="N1148" s="57">
        <f t="shared" si="335"/>
        <v>88.461931908517755</v>
      </c>
      <c r="O1148" s="57">
        <f t="shared" si="336"/>
        <v>58.162923684141646</v>
      </c>
      <c r="P1148" s="374">
        <f t="shared" si="337"/>
        <v>58.162923684141646</v>
      </c>
      <c r="Q1148" s="374">
        <f t="shared" si="338"/>
        <v>-91.538068091482245</v>
      </c>
      <c r="R1148" s="12">
        <f t="shared" si="339"/>
        <v>88.461931908517755</v>
      </c>
      <c r="S1148" s="57">
        <f t="shared" si="340"/>
        <v>6.5841428687658896E-2</v>
      </c>
      <c r="T1148" s="12">
        <f t="shared" si="323"/>
        <v>58.162923684141646</v>
      </c>
    </row>
    <row r="1149" spans="1:20">
      <c r="A1149" s="57">
        <f t="shared" si="324"/>
        <v>415.26593414388003</v>
      </c>
      <c r="B1149" s="12">
        <f t="shared" si="341"/>
        <v>66.091626116671989</v>
      </c>
      <c r="C1149" s="57" t="str">
        <f t="shared" si="325"/>
        <v>-21.7240595248696-806.006813506178i</v>
      </c>
      <c r="D1149" s="57" t="str">
        <f t="shared" si="326"/>
        <v>3.47812497129921-240.809859373111i</v>
      </c>
      <c r="E1149" s="57" t="str">
        <f t="shared" si="327"/>
        <v>162.455533577835-0.277893213685352i</v>
      </c>
      <c r="F1149" s="57" t="str">
        <f t="shared" si="328"/>
        <v>2.90990990528531-2259.84943490755i</v>
      </c>
      <c r="G1149" s="57" t="str">
        <f t="shared" si="329"/>
        <v>0.999999998410739-0.0000398655296144558i</v>
      </c>
      <c r="H1149" s="57" t="str">
        <f t="shared" si="330"/>
        <v>72.7423910358559+2.71359145183379i</v>
      </c>
      <c r="I1149" s="57" t="str">
        <f t="shared" si="331"/>
        <v>17.8966373097336-463.719881092248i</v>
      </c>
      <c r="K1149" s="57" t="str">
        <f t="shared" si="332"/>
        <v>0.16473646054506-0.0065398526152795i</v>
      </c>
      <c r="L1149" s="57" t="str">
        <f t="shared" si="333"/>
        <v>0.00025-16.0112728339259i</v>
      </c>
      <c r="M1149" s="57" t="str">
        <f t="shared" si="334"/>
        <v>0.0045-5.6132760704486i</v>
      </c>
      <c r="N1149" s="57">
        <f t="shared" si="335"/>
        <v>88.456097848578381</v>
      </c>
      <c r="O1149" s="57">
        <f t="shared" si="336"/>
        <v>58.129928040058076</v>
      </c>
      <c r="P1149" s="374">
        <f t="shared" si="337"/>
        <v>58.129928040058076</v>
      </c>
      <c r="Q1149" s="374">
        <f t="shared" si="338"/>
        <v>-91.543902151421619</v>
      </c>
      <c r="R1149" s="12">
        <f t="shared" si="339"/>
        <v>88.456097848578381</v>
      </c>
      <c r="S1149" s="57">
        <f t="shared" si="340"/>
        <v>6.6091626116671992E-2</v>
      </c>
      <c r="T1149" s="12">
        <f t="shared" si="323"/>
        <v>58.129928040058076</v>
      </c>
    </row>
    <row r="1150" spans="1:20">
      <c r="A1150" s="57">
        <f t="shared" si="324"/>
        <v>416.84394469362684</v>
      </c>
      <c r="B1150" s="12">
        <f t="shared" si="341"/>
        <v>66.342774295915348</v>
      </c>
      <c r="C1150" s="57" t="str">
        <f t="shared" si="325"/>
        <v>-21.7237586930756-802.948539582721i</v>
      </c>
      <c r="D1150" s="57" t="str">
        <f t="shared" si="326"/>
        <v>3.47812497108065-239.898248434848i</v>
      </c>
      <c r="E1150" s="57" t="str">
        <f t="shared" si="327"/>
        <v>162.455427155228-0.278944399698131i</v>
      </c>
      <c r="F1150" s="57" t="str">
        <f t="shared" si="328"/>
        <v>2.90990990525009-2251.29451662768i</v>
      </c>
      <c r="G1150" s="57" t="str">
        <f t="shared" si="329"/>
        <v>0.999999998398638-0.0000400170186265065i</v>
      </c>
      <c r="H1150" s="57" t="str">
        <f t="shared" si="330"/>
        <v>72.7425061694298+2.72390474985773i</v>
      </c>
      <c r="I1150" s="57" t="str">
        <f t="shared" si="331"/>
        <v>17.8966487439798-461.964978714412i</v>
      </c>
      <c r="K1150" s="57" t="str">
        <f t="shared" si="332"/>
        <v>0.164734457118282-0.00656462300948384i</v>
      </c>
      <c r="L1150" s="57" t="str">
        <f t="shared" si="333"/>
        <v>0.00025-15.9506603246921i</v>
      </c>
      <c r="M1150" s="57" t="str">
        <f t="shared" si="334"/>
        <v>0.0045-5.59202637024169i</v>
      </c>
      <c r="N1150" s="57">
        <f t="shared" si="335"/>
        <v>88.450241740314993</v>
      </c>
      <c r="O1150" s="57">
        <f t="shared" si="336"/>
        <v>58.096932002219106</v>
      </c>
      <c r="P1150" s="374">
        <f t="shared" si="337"/>
        <v>58.096932002219106</v>
      </c>
      <c r="Q1150" s="374">
        <f t="shared" si="338"/>
        <v>-91.549758259685007</v>
      </c>
      <c r="R1150" s="12">
        <f t="shared" si="339"/>
        <v>88.450241740314993</v>
      </c>
      <c r="S1150" s="57">
        <f t="shared" si="340"/>
        <v>6.6342774295915341E-2</v>
      </c>
      <c r="T1150" s="12">
        <f t="shared" si="323"/>
        <v>58.096932002219106</v>
      </c>
    </row>
    <row r="1151" spans="1:20">
      <c r="A1151" s="57">
        <f t="shared" si="324"/>
        <v>418.4279516834626</v>
      </c>
      <c r="B1151" s="12">
        <f t="shared" si="341"/>
        <v>66.594876838239827</v>
      </c>
      <c r="C1151" s="57" t="str">
        <f t="shared" si="325"/>
        <v>-21.7234555789646-799.901816538597i</v>
      </c>
      <c r="D1151" s="57" t="str">
        <f t="shared" si="326"/>
        <v>3.47812497086046-238.990088513427i</v>
      </c>
      <c r="E1151" s="57" t="str">
        <f t="shared" si="327"/>
        <v>162.455319925404-0.279999525329813i</v>
      </c>
      <c r="F1151" s="57" t="str">
        <f t="shared" si="328"/>
        <v>2.90990990521459-2242.77198397524i</v>
      </c>
      <c r="G1151" s="57" t="str">
        <f t="shared" si="329"/>
        <v>0.999999998386445-0.0000401690832967974i</v>
      </c>
      <c r="H1151" s="57" t="str">
        <f t="shared" si="330"/>
        <v>72.7426221799278+2.73425725730321i</v>
      </c>
      <c r="I1151" s="57" t="str">
        <f t="shared" si="331"/>
        <v>17.8966602653039-460.216721859241i</v>
      </c>
      <c r="K1151" s="57" t="str">
        <f t="shared" si="332"/>
        <v>0.164732438486568-0.00658948660578128i</v>
      </c>
      <c r="L1151" s="57" t="str">
        <f t="shared" si="333"/>
        <v>0.00025-15.890277271062i</v>
      </c>
      <c r="M1151" s="57" t="str">
        <f t="shared" si="334"/>
        <v>0.0045-5.5708571132115i</v>
      </c>
      <c r="N1151" s="57">
        <f t="shared" si="335"/>
        <v>88.444363501326308</v>
      </c>
      <c r="O1151" s="57">
        <f t="shared" si="336"/>
        <v>58.063935567638616</v>
      </c>
      <c r="P1151" s="374">
        <f t="shared" si="337"/>
        <v>58.063935567638616</v>
      </c>
      <c r="Q1151" s="374">
        <f t="shared" si="338"/>
        <v>-91.555636498673692</v>
      </c>
      <c r="R1151" s="12">
        <f t="shared" si="339"/>
        <v>88.444363501326308</v>
      </c>
      <c r="S1151" s="57">
        <f t="shared" si="340"/>
        <v>6.6594876838239822E-2</v>
      </c>
      <c r="T1151" s="12">
        <f t="shared" si="323"/>
        <v>58.063935567638616</v>
      </c>
    </row>
    <row r="1152" spans="1:20">
      <c r="A1152" s="57">
        <f t="shared" si="324"/>
        <v>420.01797789985977</v>
      </c>
      <c r="B1152" s="12">
        <f t="shared" si="341"/>
        <v>66.847937370225139</v>
      </c>
      <c r="C1152" s="57" t="str">
        <f t="shared" si="325"/>
        <v>-21.7231501652864-796.86660054792i</v>
      </c>
      <c r="D1152" s="57" t="str">
        <f t="shared" si="326"/>
        <v>3.47812497063858-238.085366544665i</v>
      </c>
      <c r="E1152" s="57" t="str">
        <f t="shared" si="327"/>
        <v>162.455211882267-0.281058604925437i</v>
      </c>
      <c r="F1152" s="57" t="str">
        <f t="shared" si="328"/>
        <v>2.90990990517886-2234.28171435075i</v>
      </c>
      <c r="G1152" s="57" t="str">
        <f t="shared" si="329"/>
        <v>0.999999998374158-0.0000403217258128298i</v>
      </c>
      <c r="H1152" s="57" t="str">
        <f t="shared" si="330"/>
        <v>72.7427390740309+2.74464912338224i</v>
      </c>
      <c r="I1152" s="57" t="str">
        <f t="shared" si="331"/>
        <v>17.8966718743695-458.475085377489i</v>
      </c>
      <c r="K1152" s="57" t="str">
        <f t="shared" si="332"/>
        <v>0.164730404534904-0.00661444374778885i</v>
      </c>
      <c r="L1152" s="57" t="str">
        <f t="shared" si="333"/>
        <v>0.00025-15.8301228044053i</v>
      </c>
      <c r="M1152" s="57" t="str">
        <f t="shared" si="334"/>
        <v>0.0045-5.54976799483113i</v>
      </c>
      <c r="N1152" s="57">
        <f t="shared" si="335"/>
        <v>88.438463048913661</v>
      </c>
      <c r="O1152" s="57">
        <f t="shared" si="336"/>
        <v>58.030938733308346</v>
      </c>
      <c r="P1152" s="374">
        <f t="shared" si="337"/>
        <v>58.030938733308346</v>
      </c>
      <c r="Q1152" s="374">
        <f t="shared" si="338"/>
        <v>-91.561536951086339</v>
      </c>
      <c r="R1152" s="12">
        <f t="shared" si="339"/>
        <v>88.438463048913661</v>
      </c>
      <c r="S1152" s="57">
        <f t="shared" si="340"/>
        <v>6.6847937370225138E-2</v>
      </c>
      <c r="T1152" s="12">
        <f t="shared" si="323"/>
        <v>58.030938733308346</v>
      </c>
    </row>
    <row r="1153" spans="1:20">
      <c r="A1153" s="57">
        <f t="shared" si="324"/>
        <v>421.61404621587928</v>
      </c>
      <c r="B1153" s="12">
        <f t="shared" si="341"/>
        <v>67.101959532232001</v>
      </c>
      <c r="C1153" s="57" t="str">
        <f t="shared" si="325"/>
        <v>-21.7228424346598-793.842847950322i</v>
      </c>
      <c r="D1153" s="57" t="str">
        <f t="shared" si="326"/>
        <v>3.47812497041502-237.184069513832i</v>
      </c>
      <c r="E1153" s="57" t="str">
        <f t="shared" si="327"/>
        <v>162.455103019671-0.282121652877385i</v>
      </c>
      <c r="F1153" s="57" t="str">
        <f t="shared" si="328"/>
        <v>2.90990990514282-2225.82358561882i</v>
      </c>
      <c r="G1153" s="57" t="str">
        <f t="shared" si="329"/>
        <v>0.999999998361778-0.0000404749483704175i</v>
      </c>
      <c r="H1153" s="57" t="str">
        <f t="shared" si="330"/>
        <v>72.7428568584714+2.75508049787632i</v>
      </c>
      <c r="I1153" s="57" t="str">
        <f t="shared" si="331"/>
        <v>17.8966835718449-456.740044215146i</v>
      </c>
      <c r="K1153" s="57" t="str">
        <f t="shared" si="332"/>
        <v>0.164728355147411-0.00663949478030932i</v>
      </c>
      <c r="L1153" s="57" t="str">
        <f t="shared" si="333"/>
        <v>0.00025-15.7701960593797i</v>
      </c>
      <c r="M1153" s="57" t="str">
        <f t="shared" si="334"/>
        <v>0.0045-5.52875871172658i</v>
      </c>
      <c r="N1153" s="57">
        <f t="shared" si="335"/>
        <v>88.432540300080092</v>
      </c>
      <c r="O1153" s="57">
        <f t="shared" si="336"/>
        <v>57.997941496196887</v>
      </c>
      <c r="P1153" s="374">
        <f t="shared" si="337"/>
        <v>57.997941496196887</v>
      </c>
      <c r="Q1153" s="374">
        <f t="shared" si="338"/>
        <v>-91.567459699919908</v>
      </c>
      <c r="R1153" s="12">
        <f t="shared" si="339"/>
        <v>88.432540300080092</v>
      </c>
      <c r="S1153" s="57">
        <f t="shared" si="340"/>
        <v>6.7101959532231997E-2</v>
      </c>
      <c r="T1153" s="12">
        <f t="shared" si="323"/>
        <v>57.997941496196887</v>
      </c>
    </row>
    <row r="1154" spans="1:20">
      <c r="A1154" s="57">
        <f t="shared" si="324"/>
        <v>423.21617959149967</v>
      </c>
      <c r="B1154" s="12">
        <f t="shared" si="341"/>
        <v>67.356946978454488</v>
      </c>
      <c r="C1154" s="57" t="str">
        <f t="shared" si="325"/>
        <v>-21.7225323695744-790.830515250383i</v>
      </c>
      <c r="D1154" s="57" t="str">
        <f t="shared" si="326"/>
        <v>3.47812497018974-236.286184455467i</v>
      </c>
      <c r="E1154" s="57" t="str">
        <f t="shared" si="327"/>
        <v>162.454993331425-0.283188683625667i</v>
      </c>
      <c r="F1154" s="57" t="str">
        <f t="shared" si="328"/>
        <v>2.90990990510653-2217.39747610643i</v>
      </c>
      <c r="G1154" s="57" t="str">
        <f t="shared" si="329"/>
        <v>0.999999998349304-0.0000406287531737183i</v>
      </c>
      <c r="H1154" s="57" t="str">
        <f t="shared" si="330"/>
        <v>72.7429755400323+2.76555153113859i</v>
      </c>
      <c r="I1154" s="57" t="str">
        <f t="shared" si="331"/>
        <v>17.8966953584037-455.011573413078i</v>
      </c>
      <c r="K1154" s="57" t="str">
        <f t="shared" si="332"/>
        <v>0.164726290207341-0.00666464004933441i</v>
      </c>
      <c r="L1154" s="57" t="str">
        <f t="shared" si="333"/>
        <v>0.00025-15.7104961739188i</v>
      </c>
      <c r="M1154" s="57" t="str">
        <f t="shared" si="334"/>
        <v>0.0045-5.50782896167223i</v>
      </c>
      <c r="N1154" s="57">
        <f t="shared" si="335"/>
        <v>88.426595171529272</v>
      </c>
      <c r="O1154" s="57">
        <f t="shared" si="336"/>
        <v>57.964943853250126</v>
      </c>
      <c r="P1154" s="374">
        <f t="shared" si="337"/>
        <v>57.964943853250126</v>
      </c>
      <c r="Q1154" s="374">
        <f t="shared" si="338"/>
        <v>-91.573404828470728</v>
      </c>
      <c r="R1154" s="12">
        <f t="shared" si="339"/>
        <v>88.426595171529272</v>
      </c>
      <c r="S1154" s="57">
        <f t="shared" si="340"/>
        <v>6.7356946978454485E-2</v>
      </c>
      <c r="T1154" s="12">
        <f t="shared" si="323"/>
        <v>57.964943853250126</v>
      </c>
    </row>
    <row r="1155" spans="1:20">
      <c r="A1155" s="57">
        <f t="shared" si="324"/>
        <v>424.82440107394734</v>
      </c>
      <c r="B1155" s="12">
        <f t="shared" si="341"/>
        <v>67.612903376972611</v>
      </c>
      <c r="C1155" s="57" t="str">
        <f t="shared" si="325"/>
        <v>-21.7222199523871-787.82955911699i</v>
      </c>
      <c r="D1155" s="57" t="str">
        <f t="shared" si="326"/>
        <v>3.47812496996276-235.391698453193i</v>
      </c>
      <c r="E1155" s="57" t="str">
        <f t="shared" si="327"/>
        <v>162.454882811293-0.28425971165769i</v>
      </c>
      <c r="F1155" s="57" t="str">
        <f t="shared" si="328"/>
        <v>2.90990990506996-2209.00326460118i</v>
      </c>
      <c r="G1155" s="57" t="str">
        <f t="shared" si="329"/>
        <v>0.999999998336735-0.0000407831424352657i</v>
      </c>
      <c r="H1155" s="57" t="str">
        <f t="shared" si="330"/>
        <v>72.7430951255488+2.77606237409604i</v>
      </c>
      <c r="I1155" s="57" t="str">
        <f t="shared" si="331"/>
        <v>17.8967072347242-453.289648106672i</v>
      </c>
      <c r="K1155" s="57" t="str">
        <f t="shared" si="332"/>
        <v>0.164724209597068-0.00668987990204778i</v>
      </c>
      <c r="L1155" s="57" t="str">
        <f t="shared" si="333"/>
        <v>0.00025-15.6510222892197i</v>
      </c>
      <c r="M1155" s="57" t="str">
        <f t="shared" si="334"/>
        <v>0.0045-5.4869784435866i</v>
      </c>
      <c r="N1155" s="57">
        <f t="shared" si="335"/>
        <v>88.42062757966481</v>
      </c>
      <c r="O1155" s="57">
        <f t="shared" si="336"/>
        <v>57.931945801390924</v>
      </c>
      <c r="P1155" s="374">
        <f t="shared" si="337"/>
        <v>57.931945801390924</v>
      </c>
      <c r="Q1155" s="374">
        <f t="shared" si="338"/>
        <v>-91.57937242033519</v>
      </c>
      <c r="R1155" s="12">
        <f t="shared" si="339"/>
        <v>88.42062757966481</v>
      </c>
      <c r="S1155" s="57">
        <f t="shared" si="340"/>
        <v>6.7612903376972608E-2</v>
      </c>
      <c r="T1155" s="12">
        <f t="shared" si="323"/>
        <v>57.931945801390924</v>
      </c>
    </row>
    <row r="1156" spans="1:20">
      <c r="A1156" s="57">
        <f t="shared" si="324"/>
        <v>426.43873379802835</v>
      </c>
      <c r="B1156" s="12">
        <f t="shared" si="341"/>
        <v>67.869832409805113</v>
      </c>
      <c r="C1156" s="57" t="str">
        <f t="shared" si="325"/>
        <v>-21.7219051653237-784.839936382708i</v>
      </c>
      <c r="D1156" s="57" t="str">
        <f t="shared" si="326"/>
        <v>3.47812496973403-234.500598639527i</v>
      </c>
      <c r="E1156" s="57" t="str">
        <f t="shared" si="327"/>
        <v>162.454771452992-0.285334751508719i</v>
      </c>
      <c r="F1156" s="57" t="str">
        <f t="shared" si="328"/>
        <v>2.90990990503312-2200.64083034949i</v>
      </c>
      <c r="G1156" s="57" t="str">
        <f t="shared" si="329"/>
        <v>0.99999999832407-0.0000409381183760013i</v>
      </c>
      <c r="H1156" s="57" t="str">
        <f t="shared" si="330"/>
        <v>72.7432156219078+2.7866131782518i</v>
      </c>
      <c r="I1156" s="57" t="str">
        <f t="shared" si="331"/>
        <v>17.8967192014901-451.574243525462i</v>
      </c>
      <c r="K1156" s="57" t="str">
        <f t="shared" si="332"/>
        <v>0.164722113198083-0.00671521468682834i</v>
      </c>
      <c r="L1156" s="57" t="str">
        <f t="shared" si="333"/>
        <v>0.00025-15.5917735497307i</v>
      </c>
      <c r="M1156" s="57" t="str">
        <f t="shared" si="334"/>
        <v>0.0045-5.46620685752798i</v>
      </c>
      <c r="N1156" s="57">
        <f t="shared" si="335"/>
        <v>88.414637440588976</v>
      </c>
      <c r="O1156" s="57">
        <f t="shared" si="336"/>
        <v>57.898947337518848</v>
      </c>
      <c r="P1156" s="374">
        <f t="shared" si="337"/>
        <v>57.898947337518848</v>
      </c>
      <c r="Q1156" s="374">
        <f t="shared" si="338"/>
        <v>-91.585362559411024</v>
      </c>
      <c r="R1156" s="12">
        <f t="shared" si="339"/>
        <v>88.414637440588976</v>
      </c>
      <c r="S1156" s="57">
        <f t="shared" si="340"/>
        <v>6.7869832409805111E-2</v>
      </c>
      <c r="T1156" s="12">
        <f t="shared" si="323"/>
        <v>57.898947337518848</v>
      </c>
    </row>
    <row r="1157" spans="1:20">
      <c r="A1157" s="57">
        <f t="shared" si="324"/>
        <v>428.05920098646089</v>
      </c>
      <c r="B1157" s="12">
        <f t="shared" si="341"/>
        <v>68.127737772962377</v>
      </c>
      <c r="C1157" s="57" t="str">
        <f t="shared" si="325"/>
        <v>-21.7215879904753-781.861604043156i</v>
      </c>
      <c r="D1157" s="57" t="str">
        <f t="shared" si="326"/>
        <v>3.47812496950356-233.6128721957i</v>
      </c>
      <c r="E1157" s="57" t="str">
        <f t="shared" si="327"/>
        <v>162.45465925019-0.286413817761717i</v>
      </c>
      <c r="F1157" s="57" t="str">
        <f t="shared" si="328"/>
        <v>2.90990990499596-2192.31005305496i</v>
      </c>
      <c r="G1157" s="57" t="str">
        <f t="shared" si="329"/>
        <v>0.999999998311309-0.0000410936832253057i</v>
      </c>
      <c r="H1157" s="57" t="str">
        <f t="shared" si="330"/>
        <v>72.7433370360492+2.79720409568723i</v>
      </c>
      <c r="I1157" s="57" t="str">
        <f t="shared" si="331"/>
        <v>17.8967312593902-449.865334992802i</v>
      </c>
      <c r="K1157" s="57" t="str">
        <f t="shared" si="332"/>
        <v>0.164720000890986-0.00674064475325319i</v>
      </c>
      <c r="L1157" s="57" t="str">
        <f t="shared" si="333"/>
        <v>0.00025-15.5327491031388i</v>
      </c>
      <c r="M1157" s="57" t="str">
        <f t="shared" si="334"/>
        <v>0.0045-5.44551390469015i</v>
      </c>
      <c r="N1157" s="57">
        <f t="shared" si="335"/>
        <v>88.408624670102</v>
      </c>
      <c r="O1157" s="57">
        <f t="shared" si="336"/>
        <v>57.865948458510005</v>
      </c>
      <c r="P1157" s="374">
        <f t="shared" si="337"/>
        <v>57.865948458510005</v>
      </c>
      <c r="Q1157" s="374">
        <f t="shared" si="338"/>
        <v>-91.591375329898</v>
      </c>
      <c r="R1157" s="12">
        <f t="shared" si="339"/>
        <v>88.408624670102</v>
      </c>
      <c r="S1157" s="57">
        <f t="shared" si="340"/>
        <v>6.8127737772962382E-2</v>
      </c>
      <c r="T1157" s="12">
        <f t="shared" si="323"/>
        <v>57.865948458510005</v>
      </c>
    </row>
    <row r="1158" spans="1:20">
      <c r="A1158" s="57">
        <f t="shared" si="324"/>
        <v>429.68582595020951</v>
      </c>
      <c r="B1158" s="12">
        <f t="shared" si="341"/>
        <v>68.38662317649964</v>
      </c>
      <c r="C1158" s="57" t="str">
        <f t="shared" si="325"/>
        <v>-21.7212684098003-778.894519256414i</v>
      </c>
      <c r="D1158" s="57" t="str">
        <f t="shared" si="326"/>
        <v>3.47812496927135-232.72850635147i</v>
      </c>
      <c r="E1158" s="57" t="str">
        <f t="shared" si="327"/>
        <v>162.454546196509-0.287496925047639i</v>
      </c>
      <c r="F1158" s="57" t="str">
        <f t="shared" si="328"/>
        <v>2.90990990495856-2184.01081287656i</v>
      </c>
      <c r="G1158" s="57" t="str">
        <f t="shared" si="329"/>
        <v>0.999999998298451-0.0000412498392210315i</v>
      </c>
      <c r="H1158" s="57" t="str">
        <f t="shared" si="330"/>
        <v>72.7434593749652+2.80783527906427i</v>
      </c>
      <c r="I1158" s="57" t="str">
        <f t="shared" si="331"/>
        <v>17.8967434091188-448.162897925482i</v>
      </c>
      <c r="K1158" s="57" t="str">
        <f t="shared" si="332"/>
        <v>0.164717872555482-0.00676617045210104i</v>
      </c>
      <c r="L1158" s="57" t="str">
        <f t="shared" si="333"/>
        <v>0.00025-15.4739481003575i</v>
      </c>
      <c r="M1158" s="57" t="str">
        <f t="shared" si="334"/>
        <v>0.0045-5.42489928739804i</v>
      </c>
      <c r="N1158" s="57">
        <f t="shared" si="335"/>
        <v>88.40258918370094</v>
      </c>
      <c r="O1158" s="57">
        <f t="shared" si="336"/>
        <v>57.832949161217101</v>
      </c>
      <c r="P1158" s="374">
        <f t="shared" si="337"/>
        <v>57.832949161217101</v>
      </c>
      <c r="Q1158" s="374">
        <f t="shared" si="338"/>
        <v>-91.59741081629906</v>
      </c>
      <c r="R1158" s="12">
        <f t="shared" si="339"/>
        <v>88.40258918370094</v>
      </c>
      <c r="S1158" s="57">
        <f t="shared" si="340"/>
        <v>6.8386623176499642E-2</v>
      </c>
      <c r="T1158" s="12">
        <f t="shared" si="323"/>
        <v>57.832949161217101</v>
      </c>
    </row>
    <row r="1159" spans="1:20">
      <c r="A1159" s="57">
        <f t="shared" si="324"/>
        <v>431.31863208882027</v>
      </c>
      <c r="B1159" s="12">
        <f t="shared" si="341"/>
        <v>68.646492344570333</v>
      </c>
      <c r="C1159" s="57" t="str">
        <f t="shared" si="325"/>
        <v>-21.7209464051213-775.938639342375i</v>
      </c>
      <c r="D1159" s="57" t="str">
        <f t="shared" si="326"/>
        <v>3.47812496903738-231.847488384936i</v>
      </c>
      <c r="E1159" s="57" t="str">
        <f t="shared" si="327"/>
        <v>162.454432285525-0.28858408804538i</v>
      </c>
      <c r="F1159" s="57" t="str">
        <f t="shared" si="328"/>
        <v>2.90990990492085-2175.74299042692i</v>
      </c>
      <c r="G1159" s="57" t="str">
        <f t="shared" si="329"/>
        <v>0.999999998285494-0.0000414065886095349i</v>
      </c>
      <c r="H1159" s="57" t="str">
        <f t="shared" si="330"/>
        <v>72.7435826457019+2.81850688162765i</v>
      </c>
      <c r="I1159" s="57" t="str">
        <f t="shared" si="331"/>
        <v>17.8967556513754-446.466907833389i</v>
      </c>
      <c r="K1159" s="57" t="str">
        <f t="shared" si="332"/>
        <v>0.164715728070371-0.00679179213535512i</v>
      </c>
      <c r="L1159" s="57" t="str">
        <f t="shared" si="333"/>
        <v>0.00025-15.4153696955145i</v>
      </c>
      <c r="M1159" s="57" t="str">
        <f t="shared" si="334"/>
        <v>0.0045-5.40436270910345i</v>
      </c>
      <c r="N1159" s="57">
        <f t="shared" si="335"/>
        <v>88.396530896578781</v>
      </c>
      <c r="O1159" s="57">
        <f t="shared" si="336"/>
        <v>57.799949442468936</v>
      </c>
      <c r="P1159" s="374">
        <f t="shared" si="337"/>
        <v>57.799949442468936</v>
      </c>
      <c r="Q1159" s="374">
        <f t="shared" si="338"/>
        <v>-91.603469103421219</v>
      </c>
      <c r="R1159" s="12">
        <f t="shared" si="339"/>
        <v>88.396530896578781</v>
      </c>
      <c r="S1159" s="57">
        <f t="shared" si="340"/>
        <v>6.8646492344570334E-2</v>
      </c>
      <c r="T1159" s="12">
        <f t="shared" si="323"/>
        <v>57.799949442468936</v>
      </c>
    </row>
    <row r="1160" spans="1:20">
      <c r="A1160" s="57">
        <f t="shared" si="324"/>
        <v>432.95764289075777</v>
      </c>
      <c r="B1160" s="12">
        <f t="shared" si="341"/>
        <v>68.907349015479696</v>
      </c>
      <c r="C1160" s="57" t="str">
        <f t="shared" si="325"/>
        <v>-21.7206219581241-772.993921782138i</v>
      </c>
      <c r="D1160" s="57" t="str">
        <f t="shared" si="326"/>
        <v>3.47812496880161-230.969805622359i</v>
      </c>
      <c r="E1160" s="57" t="str">
        <f t="shared" si="327"/>
        <v>162.454317510761-0.289675321481916i</v>
      </c>
      <c r="F1160" s="57" t="str">
        <f t="shared" si="328"/>
        <v>2.90990990488286-2167.50646677065i</v>
      </c>
      <c r="G1160" s="57" t="str">
        <f t="shared" si="329"/>
        <v>0.999999998272439-0.0000415639336457085i</v>
      </c>
      <c r="H1160" s="57" t="str">
        <f t="shared" si="330"/>
        <v>72.7437068553589+2.82921905720704i</v>
      </c>
      <c r="I1160" s="57" t="str">
        <f t="shared" si="331"/>
        <v>17.8967679868647-444.777340319157i</v>
      </c>
      <c r="K1160" s="57" t="str">
        <f t="shared" si="332"/>
        <v>0.164713567313544-0.00681751015620631i</v>
      </c>
      <c r="L1160" s="57" t="str">
        <f t="shared" si="333"/>
        <v>0.00025-15.3570130459399i</v>
      </c>
      <c r="M1160" s="57" t="str">
        <f t="shared" si="334"/>
        <v>0.0045-5.38390387438081i</v>
      </c>
      <c r="N1160" s="57">
        <f t="shared" si="335"/>
        <v>88.39044972362359</v>
      </c>
      <c r="O1160" s="57">
        <f t="shared" si="336"/>
        <v>57.766949299070291</v>
      </c>
      <c r="P1160" s="374">
        <f t="shared" si="337"/>
        <v>57.766949299070291</v>
      </c>
      <c r="Q1160" s="374">
        <f t="shared" si="338"/>
        <v>-91.60955027637641</v>
      </c>
      <c r="R1160" s="12">
        <f t="shared" si="339"/>
        <v>88.39044972362359</v>
      </c>
      <c r="S1160" s="57">
        <f t="shared" si="340"/>
        <v>6.8907349015479694E-2</v>
      </c>
      <c r="T1160" s="12">
        <f t="shared" si="323"/>
        <v>57.766949299070291</v>
      </c>
    </row>
    <row r="1161" spans="1:20">
      <c r="A1161" s="57">
        <f t="shared" si="324"/>
        <v>434.60288193374265</v>
      </c>
      <c r="B1161" s="12">
        <f t="shared" si="341"/>
        <v>69.16919694173852</v>
      </c>
      <c r="C1161" s="57" t="str">
        <f t="shared" si="325"/>
        <v>-21.7202950503579-770.060324217429i</v>
      </c>
      <c r="D1161" s="57" t="str">
        <f t="shared" si="326"/>
        <v>3.47812496856405-230.095445437978i</v>
      </c>
      <c r="E1161" s="57" t="str">
        <f t="shared" si="327"/>
        <v>162.454201865697-0.290770640132387i</v>
      </c>
      <c r="F1161" s="57" t="str">
        <f t="shared" si="328"/>
        <v>2.90990990484459-2159.30112342259i</v>
      </c>
      <c r="G1161" s="57" t="str">
        <f t="shared" si="329"/>
        <v>0.999999998259285-0.0000417218765930134i</v>
      </c>
      <c r="H1161" s="57" t="str">
        <f t="shared" si="330"/>
        <v>72.7438320110895+2.83997196021942i</v>
      </c>
      <c r="I1161" s="57" t="str">
        <f t="shared" si="331"/>
        <v>17.8967804162968-443.094171077803i</v>
      </c>
      <c r="K1161" s="57" t="str">
        <f t="shared" si="332"/>
        <v>0.164711390161976-0.0068433248690564i</v>
      </c>
      <c r="L1161" s="57" t="str">
        <f t="shared" si="333"/>
        <v>0.00025-15.2988773121537i</v>
      </c>
      <c r="M1161" s="57" t="str">
        <f t="shared" si="334"/>
        <v>0.0045-5.36352248892288i</v>
      </c>
      <c r="N1161" s="57">
        <f t="shared" si="335"/>
        <v>88.384345579417314</v>
      </c>
      <c r="O1161" s="57">
        <f t="shared" si="336"/>
        <v>57.733948727802122</v>
      </c>
      <c r="P1161" s="374">
        <f t="shared" si="337"/>
        <v>57.733948727802122</v>
      </c>
      <c r="Q1161" s="374">
        <f t="shared" si="338"/>
        <v>-91.615654420582686</v>
      </c>
      <c r="R1161" s="12">
        <f t="shared" si="339"/>
        <v>88.384345579417314</v>
      </c>
      <c r="S1161" s="57">
        <f t="shared" si="340"/>
        <v>6.9169196941738523E-2</v>
      </c>
      <c r="T1161" s="12">
        <f t="shared" si="323"/>
        <v>57.733948727802122</v>
      </c>
    </row>
    <row r="1162" spans="1:20">
      <c r="A1162" s="57">
        <f t="shared" si="324"/>
        <v>436.25437288509085</v>
      </c>
      <c r="B1162" s="12">
        <f t="shared" si="341"/>
        <v>69.432039890117125</v>
      </c>
      <c r="C1162" s="57" t="str">
        <f t="shared" si="325"/>
        <v>-21.719965663233-767.13780444994i</v>
      </c>
      <c r="D1162" s="57" t="str">
        <f t="shared" si="326"/>
        <v>3.47812496832469-229.224395253828i</v>
      </c>
      <c r="E1162" s="57" t="str">
        <f t="shared" si="327"/>
        <v>162.45408534376-0.291870058820322i</v>
      </c>
      <c r="F1162" s="57" t="str">
        <f t="shared" si="328"/>
        <v>2.90990990480601-2151.12684234612i</v>
      </c>
      <c r="G1162" s="57" t="str">
        <f t="shared" si="329"/>
        <v>0.99999999824603-0.0000418804197235117i</v>
      </c>
      <c r="H1162" s="57" t="str">
        <f t="shared" si="330"/>
        <v>72.7439581201022+2.85076574567124i</v>
      </c>
      <c r="I1162" s="57" t="str">
        <f t="shared" si="331"/>
        <v>17.8967929403871-441.417375896391i</v>
      </c>
      <c r="K1162" s="57" t="str">
        <f t="shared" si="332"/>
        <v>0.164709196491717-0.00686923662952093i</v>
      </c>
      <c r="L1162" s="57" t="str">
        <f t="shared" si="333"/>
        <v>0.00025-15.2409616578539i</v>
      </c>
      <c r="M1162" s="57" t="str">
        <f t="shared" si="334"/>
        <v>0.0045-5.34321825953666i</v>
      </c>
      <c r="N1162" s="57">
        <f t="shared" si="335"/>
        <v>88.378218378235033</v>
      </c>
      <c r="O1162" s="57">
        <f t="shared" si="336"/>
        <v>57.700947725420775</v>
      </c>
      <c r="P1162" s="374">
        <f t="shared" si="337"/>
        <v>57.700947725420775</v>
      </c>
      <c r="Q1162" s="374">
        <f t="shared" si="338"/>
        <v>-91.621781621764967</v>
      </c>
      <c r="R1162" s="12">
        <f t="shared" si="339"/>
        <v>88.378218378235033</v>
      </c>
      <c r="S1162" s="57">
        <f t="shared" si="340"/>
        <v>6.943203989011712E-2</v>
      </c>
      <c r="T1162" s="12">
        <f t="shared" si="323"/>
        <v>57.700947725420775</v>
      </c>
    </row>
    <row r="1163" spans="1:20">
      <c r="A1163" s="57">
        <f t="shared" si="324"/>
        <v>437.91213950205423</v>
      </c>
      <c r="B1163" s="12">
        <f t="shared" si="341"/>
        <v>69.695881641699572</v>
      </c>
      <c r="C1163" s="57" t="str">
        <f t="shared" si="325"/>
        <v>-21.7196337780214-764.226320440771i</v>
      </c>
      <c r="D1163" s="57" t="str">
        <f t="shared" si="326"/>
        <v>3.4781249680835-228.356642539561i</v>
      </c>
      <c r="E1163" s="57" t="str">
        <f t="shared" si="327"/>
        <v>162.453967938331-0.292973592417443i</v>
      </c>
      <c r="F1163" s="57" t="str">
        <f t="shared" si="328"/>
        <v>2.90990990476717-2142.98350595147i</v>
      </c>
      <c r="G1163" s="57" t="str">
        <f t="shared" si="329"/>
        <v>0.999999998232675-0.0000420395653178996i</v>
      </c>
      <c r="H1163" s="57" t="str">
        <f t="shared" si="330"/>
        <v>72.7440851896603+2.86160056916088i</v>
      </c>
      <c r="I1163" s="57" t="str">
        <f t="shared" si="331"/>
        <v>17.8968055598571-439.746930653681i</v>
      </c>
      <c r="K1163" s="57" t="str">
        <f t="shared" si="332"/>
        <v>0.164706986177887-0.00689524579443274i</v>
      </c>
      <c r="L1163" s="57" t="str">
        <f t="shared" si="333"/>
        <v>0.00025-15.1832652499042i</v>
      </c>
      <c r="M1163" s="57" t="str">
        <f t="shared" si="334"/>
        <v>0.0045-5.32299089413894i</v>
      </c>
      <c r="N1163" s="57">
        <f t="shared" si="335"/>
        <v>88.372068034043863</v>
      </c>
      <c r="O1163" s="57">
        <f t="shared" si="336"/>
        <v>57.667946288658385</v>
      </c>
      <c r="P1163" s="374">
        <f t="shared" si="337"/>
        <v>57.667946288658385</v>
      </c>
      <c r="Q1163" s="374">
        <f t="shared" si="338"/>
        <v>-91.627931965956137</v>
      </c>
      <c r="R1163" s="12">
        <f t="shared" si="339"/>
        <v>88.372068034043863</v>
      </c>
      <c r="S1163" s="57">
        <f t="shared" si="340"/>
        <v>6.969588164169957E-2</v>
      </c>
      <c r="T1163" s="12">
        <f t="shared" si="323"/>
        <v>57.667946288658385</v>
      </c>
    </row>
    <row r="1164" spans="1:20">
      <c r="A1164" s="57">
        <f t="shared" si="324"/>
        <v>439.57620563216204</v>
      </c>
      <c r="B1164" s="12">
        <f t="shared" si="341"/>
        <v>69.960725991938034</v>
      </c>
      <c r="C1164" s="57" t="str">
        <f t="shared" si="325"/>
        <v>-21.7192993758536-761.325830309791i</v>
      </c>
      <c r="D1164" s="57" t="str">
        <f t="shared" si="326"/>
        <v>3.47812496784048-227.492174812261i</v>
      </c>
      <c r="E1164" s="57" t="str">
        <f t="shared" si="327"/>
        <v>162.453849642739-0.2940812558441i</v>
      </c>
      <c r="F1164" s="57" t="str">
        <f t="shared" si="328"/>
        <v>2.909909904728-2134.87099709399i</v>
      </c>
      <c r="G1164" s="57" t="str">
        <f t="shared" si="329"/>
        <v>0.999999998219218-0.0000421993156655398i</v>
      </c>
      <c r="H1164" s="57" t="str">
        <f t="shared" si="330"/>
        <v>72.7442132270815+2.87247658688061i</v>
      </c>
      <c r="I1164" s="57" t="str">
        <f t="shared" si="331"/>
        <v>17.8968182754326-438.082811319765i</v>
      </c>
      <c r="K1164" s="57" t="str">
        <f t="shared" si="332"/>
        <v>0.164704759094671-0.00692135272184465i</v>
      </c>
      <c r="L1164" s="57" t="str">
        <f t="shared" si="333"/>
        <v>0.00025-15.1257872583226i</v>
      </c>
      <c r="M1164" s="57" t="str">
        <f t="shared" si="334"/>
        <v>0.0045-5.30284010175226i</v>
      </c>
      <c r="N1164" s="57">
        <f t="shared" si="335"/>
        <v>88.365894460502105</v>
      </c>
      <c r="O1164" s="57">
        <f t="shared" si="336"/>
        <v>57.634944414222254</v>
      </c>
      <c r="P1164" s="374">
        <f t="shared" si="337"/>
        <v>57.634944414222254</v>
      </c>
      <c r="Q1164" s="374">
        <f t="shared" si="338"/>
        <v>-91.634105539497895</v>
      </c>
      <c r="R1164" s="12">
        <f t="shared" si="339"/>
        <v>88.365894460502105</v>
      </c>
      <c r="S1164" s="57">
        <f t="shared" si="340"/>
        <v>6.9960725991938033E-2</v>
      </c>
      <c r="T1164" s="12">
        <f t="shared" si="323"/>
        <v>57.634944414222254</v>
      </c>
    </row>
    <row r="1165" spans="1:20">
      <c r="A1165" s="57">
        <f t="shared" si="324"/>
        <v>441.24659521356421</v>
      </c>
      <c r="B1165" s="12">
        <f t="shared" si="341"/>
        <v>70.226576750707395</v>
      </c>
      <c r="C1165" s="57" t="str">
        <f t="shared" si="325"/>
        <v>-21.7189624377194-758.436292335043i</v>
      </c>
      <c r="D1165" s="57" t="str">
        <f t="shared" si="326"/>
        <v>3.47812496759559-226.63097963627i</v>
      </c>
      <c r="E1165" s="57" t="str">
        <f t="shared" si="327"/>
        <v>162.453730450264-0.295193064069134i</v>
      </c>
      <c r="F1165" s="57" t="str">
        <f t="shared" si="328"/>
        <v>2.90990990468853-2126.78919907254i</v>
      </c>
      <c r="G1165" s="57" t="str">
        <f t="shared" si="329"/>
        <v>0.999999998205658-0.0000423596730644945i</v>
      </c>
      <c r="H1165" s="57" t="str">
        <f t="shared" si="330"/>
        <v>72.7443422397413+2.88339395561923i</v>
      </c>
      <c r="I1165" s="57" t="str">
        <f t="shared" si="331"/>
        <v>17.8968310878462-436.424993955757i</v>
      </c>
      <c r="K1165" s="57" t="str">
        <f t="shared" si="332"/>
        <v>0.164702515115306-0.00694755777103272i</v>
      </c>
      <c r="L1165" s="57" t="str">
        <f t="shared" si="333"/>
        <v>0.00025-15.0685268562688i</v>
      </c>
      <c r="M1165" s="57" t="str">
        <f t="shared" si="334"/>
        <v>0.0045-5.28276559250077i</v>
      </c>
      <c r="N1165" s="57">
        <f t="shared" si="335"/>
        <v>88.35969757095809</v>
      </c>
      <c r="O1165" s="57">
        <f t="shared" si="336"/>
        <v>57.601942098794808</v>
      </c>
      <c r="P1165" s="374">
        <f t="shared" si="337"/>
        <v>57.601942098794808</v>
      </c>
      <c r="Q1165" s="374">
        <f t="shared" si="338"/>
        <v>-91.64030242904191</v>
      </c>
      <c r="R1165" s="12">
        <f t="shared" si="339"/>
        <v>88.35969757095809</v>
      </c>
      <c r="S1165" s="57">
        <f t="shared" si="340"/>
        <v>7.0226576750707398E-2</v>
      </c>
      <c r="T1165" s="12">
        <f t="shared" si="323"/>
        <v>57.601942098794808</v>
      </c>
    </row>
    <row r="1166" spans="1:20">
      <c r="A1166" s="57">
        <f t="shared" si="324"/>
        <v>442.9233322753758</v>
      </c>
      <c r="B1166" s="12">
        <f t="shared" si="341"/>
        <v>70.493437742360086</v>
      </c>
      <c r="C1166" s="57" t="str">
        <f t="shared" si="325"/>
        <v>-21.7186229444659-755.557664952167i</v>
      </c>
      <c r="D1166" s="57" t="str">
        <f t="shared" si="326"/>
        <v>3.47812496734886-225.773044623007i</v>
      </c>
      <c r="E1166" s="57" t="str">
        <f t="shared" si="327"/>
        <v>162.453610354136-0.296309032110012i</v>
      </c>
      <c r="F1166" s="57" t="str">
        <f t="shared" si="328"/>
        <v>2.90990990464878-2118.73799562773i</v>
      </c>
      <c r="G1166" s="57" t="str">
        <f t="shared" si="329"/>
        <v>0.999999998191995-0.0000425206398215586i</v>
      </c>
      <c r="H1166" s="57" t="str">
        <f t="shared" si="330"/>
        <v>72.7444722350697+2.89435283276413i</v>
      </c>
      <c r="I1166" s="57" t="str">
        <f t="shared" si="331"/>
        <v>17.8968439978353-434.77345471341i</v>
      </c>
      <c r="K1166" s="57" t="str">
        <f t="shared" si="332"/>
        <v>0.164700254112081-0.00697386130249942i</v>
      </c>
      <c r="L1166" s="57" t="str">
        <f t="shared" si="333"/>
        <v>0.00025-15.0114832200327i</v>
      </c>
      <c r="M1166" s="57" t="str">
        <f t="shared" si="334"/>
        <v>0.0045-5.26276707760587i</v>
      </c>
      <c r="N1166" s="57">
        <f t="shared" si="335"/>
        <v>88.353477278449446</v>
      </c>
      <c r="O1166" s="57">
        <f t="shared" si="336"/>
        <v>57.568939339033626</v>
      </c>
      <c r="P1166" s="374">
        <f t="shared" si="337"/>
        <v>57.568939339033626</v>
      </c>
      <c r="Q1166" s="374">
        <f t="shared" si="338"/>
        <v>-91.646522721550554</v>
      </c>
      <c r="R1166" s="12">
        <f t="shared" si="339"/>
        <v>88.353477278449446</v>
      </c>
      <c r="S1166" s="57">
        <f t="shared" si="340"/>
        <v>7.0493437742360082E-2</v>
      </c>
      <c r="T1166" s="12">
        <f t="shared" si="323"/>
        <v>57.568939339033626</v>
      </c>
    </row>
    <row r="1167" spans="1:20">
      <c r="A1167" s="57">
        <f t="shared" si="324"/>
        <v>444.60644093802227</v>
      </c>
      <c r="B1167" s="12">
        <f t="shared" si="341"/>
        <v>70.76131280578106</v>
      </c>
      <c r="C1167" s="57" t="str">
        <f t="shared" si="325"/>
        <v>-21.7182808767979-752.689906753779i</v>
      </c>
      <c r="D1167" s="57" t="str">
        <f t="shared" si="326"/>
        <v>3.47812496710024-224.918357430789i</v>
      </c>
      <c r="E1167" s="57" t="str">
        <f t="shared" si="327"/>
        <v>162.453489347535-0.297429175033042i</v>
      </c>
      <c r="F1167" s="57" t="str">
        <f t="shared" si="328"/>
        <v>2.90990990460873-2110.71727094031i</v>
      </c>
      <c r="G1167" s="57" t="str">
        <f t="shared" si="329"/>
        <v>0.999999998178228-0.0000426822182522928i</v>
      </c>
      <c r="H1167" s="57" t="str">
        <f t="shared" si="330"/>
        <v>72.7446032205539+2.90535337630371i</v>
      </c>
      <c r="I1167" s="57" t="str">
        <f t="shared" si="331"/>
        <v>17.8968570061434-433.1281698348i</v>
      </c>
      <c r="K1167" s="57" t="str">
        <f t="shared" si="332"/>
        <v>0.164697975956326-0.00700026367797671i</v>
      </c>
      <c r="L1167" s="57" t="str">
        <f t="shared" si="333"/>
        <v>0.00025-14.9546555290224i</v>
      </c>
      <c r="M1167" s="57" t="str">
        <f t="shared" si="334"/>
        <v>0.0045-5.2428442693822i</v>
      </c>
      <c r="N1167" s="57">
        <f t="shared" si="335"/>
        <v>88.347233495701857</v>
      </c>
      <c r="O1167" s="57">
        <f t="shared" si="336"/>
        <v>57.535936131570992</v>
      </c>
      <c r="P1167" s="374">
        <f t="shared" si="337"/>
        <v>57.535936131570992</v>
      </c>
      <c r="Q1167" s="374">
        <f t="shared" si="338"/>
        <v>-91.652766504298143</v>
      </c>
      <c r="R1167" s="12">
        <f t="shared" si="339"/>
        <v>88.347233495701857</v>
      </c>
      <c r="S1167" s="57">
        <f t="shared" si="340"/>
        <v>7.076131280578106E-2</v>
      </c>
      <c r="T1167" s="12">
        <f t="shared" si="323"/>
        <v>57.535936131570992</v>
      </c>
    </row>
    <row r="1168" spans="1:20">
      <c r="A1168" s="57">
        <f t="shared" si="324"/>
        <v>446.29594541358676</v>
      </c>
      <c r="B1168" s="12">
        <f t="shared" si="341"/>
        <v>71.030205794443035</v>
      </c>
      <c r="C1168" s="57" t="str">
        <f t="shared" si="325"/>
        <v>-21.7179362152735-749.83297648887i</v>
      </c>
      <c r="D1168" s="57" t="str">
        <f t="shared" si="326"/>
        <v>3.47812496684971-224.066905764652i</v>
      </c>
      <c r="E1168" s="57" t="str">
        <f t="shared" si="327"/>
        <v>162.453367423587-0.298553507953251i</v>
      </c>
      <c r="F1168" s="57" t="str">
        <f t="shared" si="328"/>
        <v>2.90990990456835-2102.72690962944i</v>
      </c>
      <c r="G1168" s="57" t="str">
        <f t="shared" si="329"/>
        <v>0.999999998164356-0.0000428444106810572i</v>
      </c>
      <c r="H1168" s="57" t="str">
        <f t="shared" si="330"/>
        <v>72.7447352037377+2.91639574482956i</v>
      </c>
      <c r="I1168" s="57" t="str">
        <f t="shared" si="331"/>
        <v>17.8968701135187-431.489115651961i</v>
      </c>
      <c r="K1168" s="57" t="str">
        <f t="shared" si="332"/>
        <v>0.164695680518407-0.00702676526042889i</v>
      </c>
      <c r="L1168" s="57" t="str">
        <f t="shared" si="333"/>
        <v>0.00025-14.8980429657526i</v>
      </c>
      <c r="M1168" s="57" t="str">
        <f t="shared" si="334"/>
        <v>0.0045-5.22299688123352i</v>
      </c>
      <c r="N1168" s="57">
        <f t="shared" si="335"/>
        <v>88.34096613512844</v>
      </c>
      <c r="O1168" s="57">
        <f t="shared" si="336"/>
        <v>57.502932473013651</v>
      </c>
      <c r="P1168" s="374">
        <f t="shared" si="337"/>
        <v>57.502932473013651</v>
      </c>
      <c r="Q1168" s="374">
        <f t="shared" si="338"/>
        <v>-91.65903386487156</v>
      </c>
      <c r="R1168" s="12">
        <f t="shared" si="339"/>
        <v>88.34096613512844</v>
      </c>
      <c r="S1168" s="57">
        <f t="shared" si="340"/>
        <v>7.1030205794443038E-2</v>
      </c>
      <c r="T1168" s="12">
        <f t="shared" si="323"/>
        <v>57.502932473013651</v>
      </c>
    </row>
    <row r="1169" spans="1:20">
      <c r="A1169" s="57">
        <f t="shared" si="324"/>
        <v>447.99187000615842</v>
      </c>
      <c r="B1169" s="12">
        <f t="shared" si="341"/>
        <v>71.300120576461921</v>
      </c>
      <c r="C1169" s="57" t="str">
        <f t="shared" si="325"/>
        <v>-21.7175889403074-746.986833062241i</v>
      </c>
      <c r="D1169" s="57" t="str">
        <f t="shared" si="326"/>
        <v>3.47812496659729-223.21867737618i</v>
      </c>
      <c r="E1169" s="57" t="str">
        <f t="shared" si="327"/>
        <v>162.453244575371-0.299682046034706i</v>
      </c>
      <c r="F1169" s="57" t="str">
        <f t="shared" si="328"/>
        <v>2.90990990452769-2094.7667967511i</v>
      </c>
      <c r="G1169" s="57" t="str">
        <f t="shared" si="329"/>
        <v>0.999999998150379-0.0000430072194410441i</v>
      </c>
      <c r="H1169" s="57" t="str">
        <f t="shared" si="330"/>
        <v>72.744868192224+2.92748009753905i</v>
      </c>
      <c r="I1169" s="57" t="str">
        <f t="shared" si="331"/>
        <v>17.8968833207165-429.856268586578i</v>
      </c>
      <c r="K1169" s="57" t="str">
        <f t="shared" si="332"/>
        <v>0.164693367667714-0.00705336641405596i</v>
      </c>
      <c r="L1169" s="57" t="str">
        <f t="shared" si="333"/>
        <v>0.00025-14.8416447158324i</v>
      </c>
      <c r="M1169" s="57" t="str">
        <f t="shared" si="334"/>
        <v>0.0045-5.20322462764846i</v>
      </c>
      <c r="N1169" s="57">
        <f t="shared" si="335"/>
        <v>88.334675108828364</v>
      </c>
      <c r="O1169" s="57">
        <f t="shared" si="336"/>
        <v>57.469928359942955</v>
      </c>
      <c r="P1169" s="374">
        <f t="shared" si="337"/>
        <v>57.469928359942955</v>
      </c>
      <c r="Q1169" s="374">
        <f t="shared" si="338"/>
        <v>-91.665324891171636</v>
      </c>
      <c r="R1169" s="12">
        <f t="shared" si="339"/>
        <v>88.334675108828364</v>
      </c>
      <c r="S1169" s="57">
        <f t="shared" si="340"/>
        <v>7.1300120576461928E-2</v>
      </c>
      <c r="T1169" s="12">
        <f t="shared" si="323"/>
        <v>57.469928359942955</v>
      </c>
    </row>
    <row r="1170" spans="1:20">
      <c r="A1170" s="57">
        <f t="shared" si="324"/>
        <v>449.69423911218183</v>
      </c>
      <c r="B1170" s="12">
        <f t="shared" si="341"/>
        <v>71.571061034652473</v>
      </c>
      <c r="C1170" s="57" t="str">
        <f t="shared" si="325"/>
        <v>-21.7172390321662-744.151435533886i</v>
      </c>
      <c r="D1170" s="57" t="str">
        <f t="shared" si="326"/>
        <v>3.47812496634296-222.373660063322i</v>
      </c>
      <c r="E1170" s="57" t="str">
        <f t="shared" si="327"/>
        <v>162.45312079591-0.300814804490412i</v>
      </c>
      <c r="F1170" s="57" t="str">
        <f t="shared" si="328"/>
        <v>2.90990990448668-2086.8368177964i</v>
      </c>
      <c r="G1170" s="57" t="str">
        <f t="shared" si="329"/>
        <v>0.999999998136295-0.0000431706468743122i</v>
      </c>
      <c r="H1170" s="57" t="str">
        <f t="shared" si="330"/>
        <v>72.7450021936716+2.93860659423736i</v>
      </c>
      <c r="I1170" s="57" t="str">
        <f t="shared" si="331"/>
        <v>17.8968966284967-428.229605149609i</v>
      </c>
      <c r="K1170" s="57" t="str">
        <f t="shared" si="332"/>
        <v>0.164691037272662-0.00708006750429658i</v>
      </c>
      <c r="L1170" s="57" t="str">
        <f t="shared" si="333"/>
        <v>0.00025-14.7854599679542i</v>
      </c>
      <c r="M1170" s="57" t="str">
        <f t="shared" si="334"/>
        <v>0.0045-5.18352722419651i</v>
      </c>
      <c r="N1170" s="57">
        <f t="shared" si="335"/>
        <v>88.328360328586214</v>
      </c>
      <c r="O1170" s="57">
        <f t="shared" si="336"/>
        <v>57.436923788914342</v>
      </c>
      <c r="P1170" s="374">
        <f t="shared" si="337"/>
        <v>57.436923788914342</v>
      </c>
      <c r="Q1170" s="374">
        <f t="shared" si="338"/>
        <v>-91.671639671413786</v>
      </c>
      <c r="R1170" s="12">
        <f t="shared" si="339"/>
        <v>88.328360328586214</v>
      </c>
      <c r="S1170" s="57">
        <f t="shared" si="340"/>
        <v>7.1571061034652467E-2</v>
      </c>
      <c r="T1170" s="12">
        <f t="shared" si="323"/>
        <v>57.436923788914342</v>
      </c>
    </row>
    <row r="1171" spans="1:20">
      <c r="A1171" s="57">
        <f t="shared" si="324"/>
        <v>451.40307722080814</v>
      </c>
      <c r="B1171" s="12">
        <f t="shared" si="341"/>
        <v>71.84303106658416</v>
      </c>
      <c r="C1171" s="57" t="str">
        <f t="shared" si="325"/>
        <v>-21.7168864709697-741.326743118414i</v>
      </c>
      <c r="D1171" s="57" t="str">
        <f t="shared" si="326"/>
        <v>3.47812496608668-221.53184167022i</v>
      </c>
      <c r="E1171" s="57" t="str">
        <f t="shared" si="327"/>
        <v>162.452996078178-0.301951798582494i</v>
      </c>
      <c r="F1171" s="57" t="str">
        <f t="shared" si="328"/>
        <v>2.90990990444539-2078.93685868993i</v>
      </c>
      <c r="G1171" s="57" t="str">
        <f t="shared" si="329"/>
        <v>0.999999998122104-0.0000433346953318196i</v>
      </c>
      <c r="H1171" s="57" t="str">
        <f t="shared" si="330"/>
        <v>72.7451372157993+2.94977539534008i</v>
      </c>
      <c r="I1171" s="57" t="str">
        <f t="shared" si="331"/>
        <v>17.8969100376259-426.609101940981i</v>
      </c>
      <c r="K1171" s="57" t="str">
        <f t="shared" si="332"/>
        <v>0.164688689200676-0.00710686889783113i</v>
      </c>
      <c r="L1171" s="57" t="str">
        <f t="shared" si="333"/>
        <v>0.00025-14.7294879138814i</v>
      </c>
      <c r="M1171" s="57" t="str">
        <f t="shared" si="334"/>
        <v>0.0045-5.16390438752391i</v>
      </c>
      <c r="N1171" s="57">
        <f t="shared" si="335"/>
        <v>88.322021705870796</v>
      </c>
      <c r="O1171" s="57">
        <f t="shared" si="336"/>
        <v>57.40391875645728</v>
      </c>
      <c r="P1171" s="374">
        <f t="shared" si="337"/>
        <v>57.40391875645728</v>
      </c>
      <c r="Q1171" s="374">
        <f t="shared" si="338"/>
        <v>-91.677978294129204</v>
      </c>
      <c r="R1171" s="12">
        <f t="shared" si="339"/>
        <v>88.322021705870796</v>
      </c>
      <c r="S1171" s="57">
        <f t="shared" si="340"/>
        <v>7.1843031066584156E-2</v>
      </c>
      <c r="T1171" s="12">
        <f t="shared" si="323"/>
        <v>57.40391875645728</v>
      </c>
    </row>
    <row r="1172" spans="1:20">
      <c r="A1172" s="57">
        <f t="shared" si="324"/>
        <v>453.1184089142472</v>
      </c>
      <c r="B1172" s="12">
        <f t="shared" si="341"/>
        <v>72.116034584637177</v>
      </c>
      <c r="C1172" s="57" t="str">
        <f t="shared" si="325"/>
        <v>-21.7165312366883-738.512715184463i</v>
      </c>
      <c r="D1172" s="57" t="str">
        <f t="shared" si="326"/>
        <v>3.47812496582846-220.693210087034i</v>
      </c>
      <c r="E1172" s="57" t="str">
        <f t="shared" si="327"/>
        <v>162.452870415094-0.3030930436223i</v>
      </c>
      <c r="F1172" s="57" t="str">
        <f t="shared" si="328"/>
        <v>2.90990990440381-2071.06680578811i</v>
      </c>
      <c r="G1172" s="57" t="str">
        <f t="shared" si="329"/>
        <v>0.999999998107805-0.0000434993671734584i</v>
      </c>
      <c r="H1172" s="57" t="str">
        <f t="shared" si="330"/>
        <v>72.7452732663839+2.96098666187536i</v>
      </c>
      <c r="I1172" s="57" t="str">
        <f t="shared" si="331"/>
        <v>17.8969235488757-424.994735649223i</v>
      </c>
      <c r="K1172" s="57" t="str">
        <f t="shared" si="332"/>
        <v>0.164686323318189-0.00713377096258475i</v>
      </c>
      <c r="L1172" s="57" t="str">
        <f t="shared" si="333"/>
        <v>0.00025-14.6737277484373i</v>
      </c>
      <c r="M1172" s="57" t="str">
        <f t="shared" si="334"/>
        <v>0.0045-5.14435583534959i</v>
      </c>
      <c r="N1172" s="57">
        <f t="shared" si="335"/>
        <v>88.315659151834296</v>
      </c>
      <c r="O1172" s="57">
        <f t="shared" si="336"/>
        <v>57.370913259075074</v>
      </c>
      <c r="P1172" s="374">
        <f t="shared" si="337"/>
        <v>57.370913259075074</v>
      </c>
      <c r="Q1172" s="374">
        <f t="shared" si="338"/>
        <v>-91.684340848165704</v>
      </c>
      <c r="R1172" s="12">
        <f t="shared" si="339"/>
        <v>88.315659151834296</v>
      </c>
      <c r="S1172" s="57">
        <f t="shared" si="340"/>
        <v>7.2116034584637181E-2</v>
      </c>
      <c r="T1172" s="12">
        <f t="shared" si="323"/>
        <v>57.370913259075074</v>
      </c>
    </row>
    <row r="1173" spans="1:20">
      <c r="A1173" s="57">
        <f t="shared" si="324"/>
        <v>454.84025886812134</v>
      </c>
      <c r="B1173" s="12">
        <f t="shared" si="341"/>
        <v>72.390075516058801</v>
      </c>
      <c r="C1173" s="57" t="str">
        <f t="shared" si="325"/>
        <v>-21.7161733091426-735.70931125412i</v>
      </c>
      <c r="D1173" s="57" t="str">
        <f t="shared" si="326"/>
        <v>3.47812496556824-219.857753249767i</v>
      </c>
      <c r="E1173" s="57" t="str">
        <f t="shared" si="327"/>
        <v>162.452743799526-0.304238554970408i</v>
      </c>
      <c r="F1173" s="57" t="str">
        <f t="shared" si="328"/>
        <v>2.90990990436186-2063.22654587761i</v>
      </c>
      <c r="G1173" s="57" t="str">
        <f t="shared" si="329"/>
        <v>0.999999998093397-0.0000436646647680885i</v>
      </c>
      <c r="H1173" s="57" t="str">
        <f t="shared" si="330"/>
        <v>72.7454103532615+2.97224055548639i</v>
      </c>
      <c r="I1173" s="57" t="str">
        <f t="shared" si="331"/>
        <v>17.896937163024-423.386483051159i</v>
      </c>
      <c r="K1173" s="57" t="str">
        <f t="shared" si="332"/>
        <v>0.164683939490632-0.00716077406773038i</v>
      </c>
      <c r="L1173" s="57" t="str">
        <f t="shared" si="333"/>
        <v>0.00025-14.6181786694933i</v>
      </c>
      <c r="M1173" s="57" t="str">
        <f t="shared" si="334"/>
        <v>0.0045-5.12488128646104i</v>
      </c>
      <c r="N1173" s="57">
        <f t="shared" si="335"/>
        <v>88.309272577311248</v>
      </c>
      <c r="O1173" s="57">
        <f t="shared" si="336"/>
        <v>57.33790729324474</v>
      </c>
      <c r="P1173" s="374">
        <f t="shared" si="337"/>
        <v>57.33790729324474</v>
      </c>
      <c r="Q1173" s="374">
        <f t="shared" si="338"/>
        <v>-91.690727422688752</v>
      </c>
      <c r="R1173" s="12">
        <f t="shared" si="339"/>
        <v>88.309272577311248</v>
      </c>
      <c r="S1173" s="57">
        <f t="shared" si="340"/>
        <v>7.2390075516058805E-2</v>
      </c>
      <c r="T1173" s="12">
        <f t="shared" si="323"/>
        <v>57.33790729324474</v>
      </c>
    </row>
    <row r="1174" spans="1:20">
      <c r="A1174" s="57">
        <f t="shared" si="324"/>
        <v>456.56865185182022</v>
      </c>
      <c r="B1174" s="12">
        <f t="shared" si="341"/>
        <v>72.665157803019824</v>
      </c>
      <c r="C1174" s="57" t="str">
        <f t="shared" si="325"/>
        <v>-21.715812668003-732.916491002332i</v>
      </c>
      <c r="D1174" s="57" t="str">
        <f t="shared" si="326"/>
        <v>3.47812496530607-219.025459140092i</v>
      </c>
      <c r="E1174" s="57" t="str">
        <f t="shared" si="327"/>
        <v>162.452616224289-0.305388348036819i</v>
      </c>
      <c r="F1174" s="57" t="str">
        <f t="shared" si="328"/>
        <v>2.90990990431962-2055.41596617364i</v>
      </c>
      <c r="G1174" s="57" t="str">
        <f t="shared" si="329"/>
        <v>0.999999998078879-0.0000438305904935708i</v>
      </c>
      <c r="H1174" s="57" t="str">
        <f t="shared" si="330"/>
        <v>72.7455484843283+2.98353723843379i</v>
      </c>
      <c r="I1174" s="57" t="str">
        <f t="shared" si="331"/>
        <v>17.8969508808547-421.784321011552i</v>
      </c>
      <c r="K1174" s="57" t="str">
        <f t="shared" si="332"/>
        <v>0.164681537582427-0.00718787858369198i</v>
      </c>
      <c r="L1174" s="57" t="str">
        <f t="shared" si="333"/>
        <v>0.00025-14.562839877957i</v>
      </c>
      <c r="M1174" s="57" t="str">
        <f t="shared" si="334"/>
        <v>0.0045-5.10548046071034i</v>
      </c>
      <c r="N1174" s="57">
        <f t="shared" si="335"/>
        <v>88.302861892817475</v>
      </c>
      <c r="O1174" s="57">
        <f t="shared" si="336"/>
        <v>57.304900855416669</v>
      </c>
      <c r="P1174" s="374">
        <f t="shared" si="337"/>
        <v>57.304900855416669</v>
      </c>
      <c r="Q1174" s="374">
        <f t="shared" si="338"/>
        <v>-91.697138107182525</v>
      </c>
      <c r="R1174" s="12">
        <f t="shared" si="339"/>
        <v>88.302861892817475</v>
      </c>
      <c r="S1174" s="57">
        <f t="shared" si="340"/>
        <v>7.2665157803019825E-2</v>
      </c>
      <c r="T1174" s="12">
        <f t="shared" si="323"/>
        <v>57.304900855416669</v>
      </c>
    </row>
    <row r="1175" spans="1:20">
      <c r="A1175" s="57">
        <f t="shared" si="324"/>
        <v>458.3036127288571</v>
      </c>
      <c r="B1175" s="12">
        <f t="shared" si="341"/>
        <v>72.941285402671298</v>
      </c>
      <c r="C1175" s="57" t="str">
        <f t="shared" si="325"/>
        <v>-21.7154492927867-730.134214256321i</v>
      </c>
      <c r="D1175" s="57" t="str">
        <f t="shared" si="326"/>
        <v>3.4781249650419-218.196315785179i</v>
      </c>
      <c r="E1175" s="57" t="str">
        <f t="shared" si="327"/>
        <v>162.452487682141-0.306542438280994i</v>
      </c>
      <c r="F1175" s="57" t="str">
        <f t="shared" si="328"/>
        <v>2.90990990427705-2047.6349543184i</v>
      </c>
      <c r="G1175" s="57" t="str">
        <f t="shared" si="329"/>
        <v>0.999999998064251-0.0000439971467368029i</v>
      </c>
      <c r="H1175" s="57" t="str">
        <f t="shared" si="330"/>
        <v>72.7456876675403+2.99487687359789i</v>
      </c>
      <c r="I1175" s="57" t="str">
        <f t="shared" si="331"/>
        <v>17.8969647031575-420.188226482784i</v>
      </c>
      <c r="K1175" s="57" t="str">
        <f t="shared" si="332"/>
        <v>0.164679117456981-0.00721508488214727i</v>
      </c>
      <c r="L1175" s="57" t="str">
        <f t="shared" si="333"/>
        <v>0.00025-14.5077105777615i</v>
      </c>
      <c r="M1175" s="57" t="str">
        <f t="shared" si="334"/>
        <v>0.0045-5.0861530790101i</v>
      </c>
      <c r="N1175" s="57">
        <f t="shared" si="335"/>
        <v>88.296427008549273</v>
      </c>
      <c r="O1175" s="57">
        <f t="shared" si="336"/>
        <v>57.271893942014444</v>
      </c>
      <c r="P1175" s="374">
        <f t="shared" si="337"/>
        <v>57.271893942014444</v>
      </c>
      <c r="Q1175" s="374">
        <f t="shared" si="338"/>
        <v>-91.703572991450727</v>
      </c>
      <c r="R1175" s="12">
        <f t="shared" si="339"/>
        <v>88.296427008549273</v>
      </c>
      <c r="S1175" s="57">
        <f t="shared" si="340"/>
        <v>7.2941285402671294E-2</v>
      </c>
      <c r="T1175" s="12">
        <f t="shared" si="323"/>
        <v>57.271893942014444</v>
      </c>
    </row>
    <row r="1176" spans="1:20">
      <c r="A1176" s="57">
        <f t="shared" si="324"/>
        <v>460.0451664572268</v>
      </c>
      <c r="B1176" s="12">
        <f t="shared" si="341"/>
        <v>73.218462287201447</v>
      </c>
      <c r="C1176" s="57" t="str">
        <f t="shared" si="325"/>
        <v>-21.7150831628579-727.362440995021i</v>
      </c>
      <c r="D1176" s="57" t="str">
        <f t="shared" si="326"/>
        <v>3.4781249647757-217.370311257522i</v>
      </c>
      <c r="E1176" s="57" t="str">
        <f t="shared" si="327"/>
        <v>162.45235816579-0.307700841211875i</v>
      </c>
      <c r="F1176" s="57" t="str">
        <f t="shared" si="328"/>
        <v>2.90990990423416-2039.88339837942i</v>
      </c>
      <c r="G1176" s="57" t="str">
        <f t="shared" si="329"/>
        <v>0.999999998049511-0.0000441643358937518i</v>
      </c>
      <c r="H1176" s="57" t="str">
        <f t="shared" si="330"/>
        <v>72.7458279109148+3.00625962448119i</v>
      </c>
      <c r="I1176" s="57" t="str">
        <f t="shared" si="331"/>
        <v>17.8969786307281-418.598176504521i</v>
      </c>
      <c r="K1176" s="57" t="str">
        <f t="shared" si="332"/>
        <v>0.164676678976675-0.00724239333603085i</v>
      </c>
      <c r="L1176" s="57" t="str">
        <f t="shared" si="333"/>
        <v>0.00025-14.4527899758533i</v>
      </c>
      <c r="M1176" s="57" t="str">
        <f t="shared" si="334"/>
        <v>0.0045-5.06689886332946i</v>
      </c>
      <c r="N1176" s="57">
        <f t="shared" si="335"/>
        <v>88.289967834382324</v>
      </c>
      <c r="O1176" s="57">
        <f t="shared" si="336"/>
        <v>57.238886549434731</v>
      </c>
      <c r="P1176" s="374">
        <f t="shared" si="337"/>
        <v>57.238886549434731</v>
      </c>
      <c r="Q1176" s="374">
        <f t="shared" si="338"/>
        <v>-91.710032165617676</v>
      </c>
      <c r="R1176" s="12">
        <f t="shared" si="339"/>
        <v>88.289967834382324</v>
      </c>
      <c r="S1176" s="57">
        <f t="shared" si="340"/>
        <v>7.3218462287201441E-2</v>
      </c>
      <c r="T1176" s="12">
        <f t="shared" si="323"/>
        <v>57.238886549434731</v>
      </c>
    </row>
    <row r="1177" spans="1:20">
      <c r="A1177" s="57">
        <f t="shared" si="324"/>
        <v>461.79333808976423</v>
      </c>
      <c r="B1177" s="12">
        <f t="shared" si="341"/>
        <v>73.496692443892812</v>
      </c>
      <c r="C1177" s="57" t="str">
        <f t="shared" si="325"/>
        <v>-21.7147142574273-724.60113134849i</v>
      </c>
      <c r="D1177" s="57" t="str">
        <f t="shared" si="326"/>
        <v>3.47812496450749-216.54743367477i</v>
      </c>
      <c r="E1177" s="57" t="str">
        <f t="shared" si="327"/>
        <v>162.452227667886-0.308863572388088i</v>
      </c>
      <c r="F1177" s="57" t="str">
        <f t="shared" si="328"/>
        <v>2.90990990419094-2032.16118684796i</v>
      </c>
      <c r="G1177" s="57" t="str">
        <f t="shared" si="329"/>
        <v>0.999999998034659-0.0000443321603694896i</v>
      </c>
      <c r="H1177" s="57" t="str">
        <f t="shared" si="330"/>
        <v>72.7459692225298+3.01768565521083i</v>
      </c>
      <c r="I1177" s="57" t="str">
        <f t="shared" si="331"/>
        <v>17.8969926643686-417.01414820338i</v>
      </c>
      <c r="K1177" s="57" t="str">
        <f t="shared" si="332"/>
        <v>0.164674222002861-0.00726980431953754i</v>
      </c>
      <c r="L1177" s="57" t="str">
        <f t="shared" si="333"/>
        <v>0.00025-14.398077282181i</v>
      </c>
      <c r="M1177" s="57" t="str">
        <f t="shared" si="334"/>
        <v>0.0045-5.04771753669003i</v>
      </c>
      <c r="N1177" s="57">
        <f t="shared" si="335"/>
        <v>88.283484279870663</v>
      </c>
      <c r="O1177" s="57">
        <f t="shared" si="336"/>
        <v>57.205878674047014</v>
      </c>
      <c r="P1177" s="374">
        <f t="shared" si="337"/>
        <v>57.205878674047014</v>
      </c>
      <c r="Q1177" s="374">
        <f t="shared" si="338"/>
        <v>-91.716515720129337</v>
      </c>
      <c r="R1177" s="12">
        <f t="shared" si="339"/>
        <v>88.283484279870663</v>
      </c>
      <c r="S1177" s="57">
        <f t="shared" si="340"/>
        <v>7.3496692443892814E-2</v>
      </c>
      <c r="T1177" s="12">
        <f t="shared" si="323"/>
        <v>57.205878674047014</v>
      </c>
    </row>
    <row r="1178" spans="1:20">
      <c r="A1178" s="57">
        <f t="shared" si="324"/>
        <v>463.5481527745053</v>
      </c>
      <c r="B1178" s="12">
        <f t="shared" si="341"/>
        <v>73.775979875179601</v>
      </c>
      <c r="C1178" s="57" t="str">
        <f t="shared" si="325"/>
        <v>-21.7143425555487-721.850245597345i</v>
      </c>
      <c r="D1178" s="57" t="str">
        <f t="shared" si="326"/>
        <v>3.47812496423725-215.727671199551i</v>
      </c>
      <c r="E1178" s="57" t="str">
        <f t="shared" si="327"/>
        <v>162.452096181027-0.31003064741784i</v>
      </c>
      <c r="F1178" s="57" t="str">
        <f t="shared" si="328"/>
        <v>2.90990990414741-2024.46820863742i</v>
      </c>
      <c r="G1178" s="57" t="str">
        <f t="shared" si="329"/>
        <v>0.999999998019695-0.0000445006225782277i</v>
      </c>
      <c r="H1178" s="57" t="str">
        <f t="shared" si="330"/>
        <v>72.746111610525+3.02915513054082i</v>
      </c>
      <c r="I1178" s="57" t="str">
        <f t="shared" si="331"/>
        <v>17.8970068048867-415.436118792605i</v>
      </c>
      <c r="K1178" s="57" t="str">
        <f t="shared" si="332"/>
        <v>0.164671746395851-0.00729731820812485i</v>
      </c>
      <c r="L1178" s="57" t="str">
        <f t="shared" si="333"/>
        <v>0.00025-14.3435717096842i</v>
      </c>
      <c r="M1178" s="57" t="str">
        <f t="shared" si="334"/>
        <v>0.0045-5.02860882316201i</v>
      </c>
      <c r="N1178" s="57">
        <f t="shared" si="335"/>
        <v>88.276976254245838</v>
      </c>
      <c r="O1178" s="57">
        <f t="shared" si="336"/>
        <v>57.172870312193396</v>
      </c>
      <c r="P1178" s="374">
        <f t="shared" si="337"/>
        <v>57.172870312193396</v>
      </c>
      <c r="Q1178" s="374">
        <f t="shared" si="338"/>
        <v>-91.723023745754162</v>
      </c>
      <c r="R1178" s="12">
        <f t="shared" si="339"/>
        <v>88.276976254245838</v>
      </c>
      <c r="S1178" s="57">
        <f t="shared" si="340"/>
        <v>7.3775979875179601E-2</v>
      </c>
      <c r="T1178" s="12">
        <f t="shared" si="323"/>
        <v>57.172870312193396</v>
      </c>
    </row>
    <row r="1179" spans="1:20">
      <c r="A1179" s="57">
        <f t="shared" si="324"/>
        <v>465.30963575504848</v>
      </c>
      <c r="B1179" s="12">
        <f t="shared" si="341"/>
        <v>74.056328598705292</v>
      </c>
      <c r="C1179" s="57" t="str">
        <f t="shared" si="325"/>
        <v>-21.7139680361211-719.109744172187i</v>
      </c>
      <c r="D1179" s="57" t="str">
        <f t="shared" si="326"/>
        <v>3.47812496396493-214.911012039307i</v>
      </c>
      <c r="E1179" s="57" t="str">
        <f t="shared" si="327"/>
        <v>162.451963697754-0.311202081959366i</v>
      </c>
      <c r="F1179" s="57" t="str">
        <f t="shared" si="328"/>
        <v>2.90990990410353-2016.80435308173i</v>
      </c>
      <c r="G1179" s="57" t="str">
        <f t="shared" si="329"/>
        <v>0.999999998004616-0.0000446697249433514i</v>
      </c>
      <c r="H1179" s="57" t="str">
        <f t="shared" si="330"/>
        <v>72.746255083102+3.04066821585465i</v>
      </c>
      <c r="I1179" s="57" t="str">
        <f t="shared" si="331"/>
        <v>17.897021053097-413.864065571733i</v>
      </c>
      <c r="K1179" s="57" t="str">
        <f t="shared" si="332"/>
        <v>0.164669252014911-0.00732493537851648i</v>
      </c>
      <c r="L1179" s="57" t="str">
        <f t="shared" si="333"/>
        <v>0.00025-14.2892724742819i</v>
      </c>
      <c r="M1179" s="57" t="str">
        <f t="shared" si="334"/>
        <v>0.0045-5.00957244786014i</v>
      </c>
      <c r="N1179" s="57">
        <f t="shared" si="335"/>
        <v>88.270443666415744</v>
      </c>
      <c r="O1179" s="57">
        <f t="shared" si="336"/>
        <v>57.139861460188442</v>
      </c>
      <c r="P1179" s="374">
        <f t="shared" si="337"/>
        <v>57.139861460188442</v>
      </c>
      <c r="Q1179" s="374">
        <f t="shared" si="338"/>
        <v>-91.729556333584256</v>
      </c>
      <c r="R1179" s="12">
        <f t="shared" si="339"/>
        <v>88.270443666415744</v>
      </c>
      <c r="S1179" s="57">
        <f t="shared" si="340"/>
        <v>7.4056328598705298E-2</v>
      </c>
      <c r="T1179" s="12">
        <f t="shared" si="323"/>
        <v>57.139861460188442</v>
      </c>
    </row>
    <row r="1180" spans="1:20">
      <c r="A1180" s="57">
        <f t="shared" si="324"/>
        <v>467.07781237091774</v>
      </c>
      <c r="B1180" s="12">
        <f t="shared" si="341"/>
        <v>74.337742647380381</v>
      </c>
      <c r="C1180" s="57" t="str">
        <f t="shared" si="325"/>
        <v>-21.7135906778839-716.379587653045i</v>
      </c>
      <c r="D1180" s="57" t="str">
        <f t="shared" si="326"/>
        <v>3.47812496369053-214.097444446122i</v>
      </c>
      <c r="E1180" s="57" t="str">
        <f t="shared" si="327"/>
        <v>162.451830210554-0.312377891720574i</v>
      </c>
      <c r="F1180" s="57" t="str">
        <f t="shared" si="328"/>
        <v>2.9099099040593-2009.16950993374i</v>
      </c>
      <c r="G1180" s="57" t="str">
        <f t="shared" si="329"/>
        <v>0.999999997989422-0.0000448394698974548i</v>
      </c>
      <c r="H1180" s="57" t="str">
        <f t="shared" si="330"/>
        <v>72.7463996485248+3.05222507716748i</v>
      </c>
      <c r="I1180" s="57" t="str">
        <f t="shared" si="331"/>
        <v>17.8970354098189-412.297965926268i</v>
      </c>
      <c r="K1180" s="57" t="str">
        <f t="shared" si="332"/>
        <v>0.164666738718254-0.00735265620870484i</v>
      </c>
      <c r="L1180" s="57" t="str">
        <f t="shared" si="333"/>
        <v>0.00025-14.2351787948615i</v>
      </c>
      <c r="M1180" s="57" t="str">
        <f t="shared" si="334"/>
        <v>0.0045-4.99060813693977i</v>
      </c>
      <c r="N1180" s="57">
        <f t="shared" si="335"/>
        <v>88.2638864249639</v>
      </c>
      <c r="O1180" s="57">
        <f t="shared" si="336"/>
        <v>57.106852114319047</v>
      </c>
      <c r="P1180" s="374">
        <f t="shared" si="337"/>
        <v>57.106852114319047</v>
      </c>
      <c r="Q1180" s="374">
        <f t="shared" si="338"/>
        <v>-91.7361135750361</v>
      </c>
      <c r="R1180" s="12">
        <f t="shared" si="339"/>
        <v>88.2638864249639</v>
      </c>
      <c r="S1180" s="57">
        <f t="shared" si="340"/>
        <v>7.4337742647380384E-2</v>
      </c>
      <c r="T1180" s="12">
        <f t="shared" si="323"/>
        <v>57.106852114319047</v>
      </c>
    </row>
    <row r="1181" spans="1:20">
      <c r="A1181" s="57">
        <f t="shared" si="324"/>
        <v>468.85270805792726</v>
      </c>
      <c r="B1181" s="12">
        <f t="shared" si="341"/>
        <v>74.620226069440434</v>
      </c>
      <c r="C1181" s="57" t="str">
        <f t="shared" si="325"/>
        <v>-21.7132104594188-713.659736768779i</v>
      </c>
      <c r="D1181" s="57" t="str">
        <f t="shared" si="326"/>
        <v>3.47812496341408-213.286956716554i</v>
      </c>
      <c r="E1181" s="57" t="str">
        <f t="shared" si="327"/>
        <v>162.451695711855-0.313558092459364i</v>
      </c>
      <c r="F1181" s="57" t="str">
        <f t="shared" si="328"/>
        <v>2.90990990401476-2001.56356936368i</v>
      </c>
      <c r="G1181" s="57" t="str">
        <f t="shared" si="329"/>
        <v>0.999999997974113-0.0000450098598823761i</v>
      </c>
      <c r="H1181" s="57" t="str">
        <f t="shared" si="330"/>
        <v>72.7465453151208+3.06382588112893i</v>
      </c>
      <c r="I1181" s="57" t="str">
        <f t="shared" si="331"/>
        <v>17.8970498758797-410.737797327366i</v>
      </c>
      <c r="K1181" s="57" t="str">
        <f t="shared" si="332"/>
        <v>0.164664206363029-0.00738048107795457i</v>
      </c>
      <c r="L1181" s="57" t="str">
        <f t="shared" si="333"/>
        <v>0.00025-14.181289893267i</v>
      </c>
      <c r="M1181" s="57" t="str">
        <f t="shared" si="334"/>
        <v>0.0045-4.97171561759292i</v>
      </c>
      <c r="N1181" s="57">
        <f t="shared" si="335"/>
        <v>88.257304438148083</v>
      </c>
      <c r="O1181" s="57">
        <f t="shared" si="336"/>
        <v>57.073842270843905</v>
      </c>
      <c r="P1181" s="374">
        <f t="shared" si="337"/>
        <v>57.073842270843905</v>
      </c>
      <c r="Q1181" s="374">
        <f t="shared" si="338"/>
        <v>-91.742695561851917</v>
      </c>
      <c r="R1181" s="12">
        <f t="shared" si="339"/>
        <v>88.257304438148083</v>
      </c>
      <c r="S1181" s="57">
        <f t="shared" si="340"/>
        <v>7.4620226069440437E-2</v>
      </c>
      <c r="T1181" s="12">
        <f t="shared" si="323"/>
        <v>57.073842270843905</v>
      </c>
    </row>
    <row r="1182" spans="1:20">
      <c r="A1182" s="57">
        <f t="shared" si="324"/>
        <v>470.63434834854741</v>
      </c>
      <c r="B1182" s="12">
        <f t="shared" si="341"/>
        <v>74.903782928504313</v>
      </c>
      <c r="C1182" s="57" t="str">
        <f t="shared" si="325"/>
        <v>-21.7128273591466-710.950152396539i</v>
      </c>
      <c r="D1182" s="57" t="str">
        <f t="shared" si="326"/>
        <v>3.47812496313549-212.479537191463i</v>
      </c>
      <c r="E1182" s="57" t="str">
        <f t="shared" si="327"/>
        <v>162.451560194031-0.314742699983685i</v>
      </c>
      <c r="F1182" s="57" t="str">
        <f t="shared" si="328"/>
        <v>2.90990990396989-1993.98642195754i</v>
      </c>
      <c r="G1182" s="57" t="str">
        <f t="shared" si="329"/>
        <v>0.999999997958686-0.0000451808973492322i</v>
      </c>
      <c r="H1182" s="57" t="str">
        <f t="shared" si="330"/>
        <v>72.7466920912811+3.0754707950252i</v>
      </c>
      <c r="I1182" s="57" t="str">
        <f t="shared" si="331"/>
        <v>17.897064452112-409.183537331501i</v>
      </c>
      <c r="K1182" s="57" t="str">
        <f t="shared" si="332"/>
        <v>0.164661654805316-0.007408410366805i</v>
      </c>
      <c r="L1182" s="57" t="str">
        <f t="shared" si="333"/>
        <v>0.00025-14.1276049942887i</v>
      </c>
      <c r="M1182" s="57" t="str">
        <f t="shared" si="334"/>
        <v>0.0045-4.95289461804435i</v>
      </c>
      <c r="N1182" s="57">
        <f t="shared" si="335"/>
        <v>88.250697613899746</v>
      </c>
      <c r="O1182" s="57">
        <f t="shared" si="336"/>
        <v>57.040831925993572</v>
      </c>
      <c r="P1182" s="374">
        <f t="shared" si="337"/>
        <v>57.040831925993572</v>
      </c>
      <c r="Q1182" s="374">
        <f t="shared" si="338"/>
        <v>-91.749302386100254</v>
      </c>
      <c r="R1182" s="12">
        <f t="shared" si="339"/>
        <v>88.250697613899746</v>
      </c>
      <c r="S1182" s="57">
        <f t="shared" si="340"/>
        <v>7.4903782928504317E-2</v>
      </c>
      <c r="T1182" s="12">
        <f t="shared" si="323"/>
        <v>57.040831925993572</v>
      </c>
    </row>
    <row r="1183" spans="1:20">
      <c r="A1183" s="57">
        <f t="shared" si="324"/>
        <v>472.42275887227191</v>
      </c>
      <c r="B1183" s="12">
        <f t="shared" si="341"/>
        <v>75.188417303632633</v>
      </c>
      <c r="C1183" s="57" t="str">
        <f t="shared" si="325"/>
        <v>-21.7124413553276-708.250795561199i</v>
      </c>
      <c r="D1183" s="57" t="str">
        <f t="shared" si="326"/>
        <v>3.47812496285478-211.675174255849i</v>
      </c>
      <c r="E1183" s="57" t="str">
        <f t="shared" si="327"/>
        <v>162.451423649397-0.315931730151626i</v>
      </c>
      <c r="F1183" s="57" t="str">
        <f t="shared" si="328"/>
        <v>2.90990990392465-1986.43795871551i</v>
      </c>
      <c r="G1183" s="57" t="str">
        <f t="shared" si="329"/>
        <v>0.999999997943143-0.0000453525847584543i</v>
      </c>
      <c r="H1183" s="57" t="str">
        <f t="shared" si="330"/>
        <v>72.7468399854601+3.08715998678172i</v>
      </c>
      <c r="I1183" s="57" t="str">
        <f t="shared" si="331"/>
        <v>17.8970791393551-407.635163580141i</v>
      </c>
      <c r="K1183" s="57" t="str">
        <f t="shared" si="332"/>
        <v>0.164659083900118-0.00743644445707355i</v>
      </c>
      <c r="L1183" s="57" t="str">
        <f t="shared" si="333"/>
        <v>0.00025-14.0741233256513i</v>
      </c>
      <c r="M1183" s="57" t="str">
        <f t="shared" si="334"/>
        <v>0.0045-4.93414486754766i</v>
      </c>
      <c r="N1183" s="57">
        <f t="shared" si="335"/>
        <v>88.244065859822712</v>
      </c>
      <c r="O1183" s="57">
        <f t="shared" si="336"/>
        <v>57.007821075970249</v>
      </c>
      <c r="P1183" s="374">
        <f t="shared" si="337"/>
        <v>57.007821075970249</v>
      </c>
      <c r="Q1183" s="374">
        <f t="shared" si="338"/>
        <v>-91.755934140177288</v>
      </c>
      <c r="R1183" s="12">
        <f t="shared" si="339"/>
        <v>88.244065859822712</v>
      </c>
      <c r="S1183" s="57">
        <f t="shared" si="340"/>
        <v>7.5188417303632626E-2</v>
      </c>
      <c r="T1183" s="12">
        <f t="shared" si="323"/>
        <v>57.007821075970249</v>
      </c>
    </row>
    <row r="1184" spans="1:20">
      <c r="A1184" s="57">
        <f t="shared" si="324"/>
        <v>474.21796535598662</v>
      </c>
      <c r="B1184" s="12">
        <f t="shared" si="341"/>
        <v>75.474133289386444</v>
      </c>
      <c r="C1184" s="57" t="str">
        <f t="shared" si="325"/>
        <v>-21.712052426059-705.561627434807i</v>
      </c>
      <c r="D1184" s="57" t="str">
        <f t="shared" si="326"/>
        <v>3.47812496257193-210.873856338681i</v>
      </c>
      <c r="E1184" s="57" t="str">
        <f t="shared" si="327"/>
        <v>162.451286070214-0.317125198871437i</v>
      </c>
      <c r="F1184" s="57" t="str">
        <f t="shared" si="328"/>
        <v>2.90990990387907-1978.91807105041i</v>
      </c>
      <c r="G1184" s="57" t="str">
        <f t="shared" si="329"/>
        <v>0.999999997927481-0.0000455249245798234i</v>
      </c>
      <c r="H1184" s="57" t="str">
        <f t="shared" si="330"/>
        <v>72.7469890061771+3.0988936249655i</v>
      </c>
      <c r="I1184" s="57" t="str">
        <f t="shared" si="331"/>
        <v>17.8970939384545-406.092653799433i</v>
      </c>
      <c r="K1184" s="57" t="str">
        <f t="shared" si="332"/>
        <v>0.164656493501352-0.00746458373185828i</v>
      </c>
      <c r="L1184" s="57" t="str">
        <f t="shared" si="333"/>
        <v>0.00025-14.0208441180029i</v>
      </c>
      <c r="M1184" s="57" t="str">
        <f t="shared" si="334"/>
        <v>0.0045-4.91546609638143i</v>
      </c>
      <c r="N1184" s="57">
        <f t="shared" si="335"/>
        <v>88.237409083192361</v>
      </c>
      <c r="O1184" s="57">
        <f t="shared" si="336"/>
        <v>56.974809716947604</v>
      </c>
      <c r="P1184" s="374">
        <f t="shared" si="337"/>
        <v>56.974809716947604</v>
      </c>
      <c r="Q1184" s="374">
        <f t="shared" si="338"/>
        <v>-91.762590916807639</v>
      </c>
      <c r="R1184" s="12">
        <f t="shared" si="339"/>
        <v>88.237409083192361</v>
      </c>
      <c r="S1184" s="57">
        <f t="shared" si="340"/>
        <v>7.5474133289386444E-2</v>
      </c>
      <c r="T1184" s="12">
        <f t="shared" si="323"/>
        <v>56.974809716947604</v>
      </c>
    </row>
    <row r="1185" spans="1:20">
      <c r="A1185" s="57">
        <f t="shared" si="324"/>
        <v>476.01999362433941</v>
      </c>
      <c r="B1185" s="12">
        <f t="shared" si="341"/>
        <v>75.760934995886117</v>
      </c>
      <c r="C1185" s="57" t="str">
        <f t="shared" si="325"/>
        <v>-21.7116605492753-702.882609336002i</v>
      </c>
      <c r="D1185" s="57" t="str">
        <f t="shared" si="326"/>
        <v>3.47812496228695-210.075571912733i</v>
      </c>
      <c r="E1185" s="57" t="str">
        <f t="shared" si="327"/>
        <v>162.451147448682-0.318323122101661i</v>
      </c>
      <c r="F1185" s="57" t="str">
        <f t="shared" si="328"/>
        <v>2.90990990383315-1971.42665078613i</v>
      </c>
      <c r="G1185" s="57" t="str">
        <f t="shared" si="329"/>
        <v>0.9999999979117-0.0000456979192925056i</v>
      </c>
      <c r="H1185" s="57" t="str">
        <f t="shared" si="330"/>
        <v>72.7471391620165+3.11067187878776i</v>
      </c>
      <c r="I1185" s="57" t="str">
        <f t="shared" si="331"/>
        <v>17.8971088502625-404.555985799878i</v>
      </c>
      <c r="K1185" s="57" t="str">
        <f t="shared" si="332"/>
        <v>0.164653883461841-0.00749282857554125i</v>
      </c>
      <c r="L1185" s="57" t="str">
        <f t="shared" si="333"/>
        <v>0.00025-13.9677666049042i</v>
      </c>
      <c r="M1185" s="57" t="str">
        <f t="shared" si="334"/>
        <v>0.0045-4.8968580358452i</v>
      </c>
      <c r="N1185" s="57">
        <f t="shared" si="335"/>
        <v>88.230727190954468</v>
      </c>
      <c r="O1185" s="57">
        <f t="shared" si="336"/>
        <v>56.941797845070383</v>
      </c>
      <c r="P1185" s="374">
        <f t="shared" si="337"/>
        <v>56.941797845070383</v>
      </c>
      <c r="Q1185" s="374">
        <f t="shared" si="338"/>
        <v>-91.769272809045532</v>
      </c>
      <c r="R1185" s="12">
        <f t="shared" si="339"/>
        <v>88.230727190954468</v>
      </c>
      <c r="S1185" s="57">
        <f t="shared" si="340"/>
        <v>7.5760934995886112E-2</v>
      </c>
      <c r="T1185" s="12">
        <f t="shared" si="323"/>
        <v>56.941797845070383</v>
      </c>
    </row>
    <row r="1186" spans="1:20">
      <c r="A1186" s="57">
        <f t="shared" si="324"/>
        <v>477.82886960011183</v>
      </c>
      <c r="B1186" s="12">
        <f t="shared" si="341"/>
        <v>76.04882654887048</v>
      </c>
      <c r="C1186" s="57" t="str">
        <f t="shared" si="325"/>
        <v>-21.7112657027445-700.213702729464i</v>
      </c>
      <c r="D1186" s="57" t="str">
        <f t="shared" si="326"/>
        <v>3.47812496199978-209.280309494414i</v>
      </c>
      <c r="E1186" s="57" t="str">
        <f t="shared" si="327"/>
        <v>162.451007776942-0.319525515851121i</v>
      </c>
      <c r="F1186" s="57" t="str">
        <f t="shared" si="328"/>
        <v>2.90990990378688-1963.96359015608i</v>
      </c>
      <c r="G1186" s="57" t="str">
        <f t="shared" si="329"/>
        <v>0.999999997895799-0.0000458715713850877i</v>
      </c>
      <c r="H1186" s="57" t="str">
        <f t="shared" si="330"/>
        <v>72.7472904616276+3.1224949181062i</v>
      </c>
      <c r="I1186" s="57" t="str">
        <f t="shared" si="331"/>
        <v>17.8971238756374-403.025137476015i</v>
      </c>
      <c r="K1186" s="57" t="str">
        <f t="shared" si="332"/>
        <v>0.164651253633308-0.00752117937379109i</v>
      </c>
      <c r="L1186" s="57" t="str">
        <f t="shared" si="333"/>
        <v>0.00025-13.9148900228175i</v>
      </c>
      <c r="M1186" s="57" t="str">
        <f t="shared" si="334"/>
        <v>0.0045-4.87832041825584i</v>
      </c>
      <c r="N1186" s="57">
        <f t="shared" si="335"/>
        <v>88.224020089724561</v>
      </c>
      <c r="O1186" s="57">
        <f t="shared" si="336"/>
        <v>56.90878545645414</v>
      </c>
      <c r="P1186" s="374">
        <f t="shared" si="337"/>
        <v>56.90878545645414</v>
      </c>
      <c r="Q1186" s="374">
        <f t="shared" si="338"/>
        <v>-91.775979910275439</v>
      </c>
      <c r="R1186" s="12">
        <f t="shared" si="339"/>
        <v>88.224020089724561</v>
      </c>
      <c r="S1186" s="57">
        <f t="shared" si="340"/>
        <v>7.6048826548870477E-2</v>
      </c>
      <c r="T1186" s="12">
        <f t="shared" si="323"/>
        <v>56.90878545645414</v>
      </c>
    </row>
    <row r="1187" spans="1:20">
      <c r="A1187" s="57">
        <f t="shared" si="324"/>
        <v>479.64461930459225</v>
      </c>
      <c r="B1187" s="12">
        <f t="shared" si="341"/>
        <v>76.337812089756184</v>
      </c>
      <c r="C1187" s="57" t="str">
        <f t="shared" si="325"/>
        <v>-21.7108678640704-697.554869225398i</v>
      </c>
      <c r="D1187" s="57" t="str">
        <f t="shared" si="326"/>
        <v>3.47812496171043-208.488057643607i</v>
      </c>
      <c r="E1187" s="57" t="str">
        <f t="shared" si="327"/>
        <v>162.450867047082-0.320732396179122i</v>
      </c>
      <c r="F1187" s="57" t="str">
        <f t="shared" si="328"/>
        <v>2.90990990374026-1956.52878180163i</v>
      </c>
      <c r="G1187" s="57" t="str">
        <f t="shared" si="329"/>
        <v>0.999999997879777-0.0000460458833556133i</v>
      </c>
      <c r="H1187" s="57" t="str">
        <f t="shared" si="330"/>
        <v>72.7474429137255+3.13436291342771i</v>
      </c>
      <c r="I1187" s="57" t="str">
        <f t="shared" si="331"/>
        <v>17.8971390154442-401.500086806096i</v>
      </c>
      <c r="K1187" s="57" t="str">
        <f t="shared" si="332"/>
        <v>0.164648603866366-0.00754963651356623i</v>
      </c>
      <c r="L1187" s="57" t="str">
        <f t="shared" si="333"/>
        <v>0.00025-13.8622136110953i</v>
      </c>
      <c r="M1187" s="57" t="str">
        <f t="shared" si="334"/>
        <v>0.0045-4.85985297694345i</v>
      </c>
      <c r="N1187" s="57">
        <f t="shared" si="335"/>
        <v>88.217287685786474</v>
      </c>
      <c r="O1187" s="57">
        <f t="shared" si="336"/>
        <v>56.875772547185576</v>
      </c>
      <c r="P1187" s="374">
        <f t="shared" si="337"/>
        <v>56.875772547185576</v>
      </c>
      <c r="Q1187" s="374">
        <f t="shared" si="338"/>
        <v>-91.782712314213526</v>
      </c>
      <c r="R1187" s="12">
        <f t="shared" si="339"/>
        <v>88.217287685786474</v>
      </c>
      <c r="S1187" s="57">
        <f t="shared" si="340"/>
        <v>7.633781208975618E-2</v>
      </c>
      <c r="T1187" s="12">
        <f t="shared" si="323"/>
        <v>56.875772547185576</v>
      </c>
    </row>
    <row r="1188" spans="1:20">
      <c r="A1188" s="57">
        <f t="shared" si="324"/>
        <v>481.46726885794965</v>
      </c>
      <c r="B1188" s="12">
        <f t="shared" si="341"/>
        <v>76.627895775697255</v>
      </c>
      <c r="C1188" s="57" t="str">
        <f t="shared" si="325"/>
        <v>-21.7104670106883-694.906070578912i</v>
      </c>
      <c r="D1188" s="57" t="str">
        <f t="shared" si="326"/>
        <v>3.47812496141887-207.698804963504i</v>
      </c>
      <c r="E1188" s="57" t="str">
        <f t="shared" si="327"/>
        <v>162.450725251125-0.32194377919545i</v>
      </c>
      <c r="F1188" s="57" t="str">
        <f t="shared" si="328"/>
        <v>2.90990990369327-1949.12211877055i</v>
      </c>
      <c r="G1188" s="57" t="str">
        <f t="shared" si="329"/>
        <v>0.999999997863632-0.0000462208577116185i</v>
      </c>
      <c r="H1188" s="57" t="str">
        <f t="shared" si="330"/>
        <v>72.7475965270936+3.14627603591081i</v>
      </c>
      <c r="I1188" s="57" t="str">
        <f t="shared" si="331"/>
        <v>17.8971542705548-399.980811851784i</v>
      </c>
      <c r="K1188" s="57" t="str">
        <f t="shared" si="332"/>
        <v>0.164645934010507-0.00757820038311747i</v>
      </c>
      <c r="L1188" s="57" t="str">
        <f t="shared" si="333"/>
        <v>0.00025-13.8097366119699i</v>
      </c>
      <c r="M1188" s="57" t="str">
        <f t="shared" si="334"/>
        <v>0.0045-4.84145544624772i</v>
      </c>
      <c r="N1188" s="57">
        <f t="shared" si="335"/>
        <v>88.210529885091631</v>
      </c>
      <c r="O1188" s="57">
        <f t="shared" si="336"/>
        <v>56.842759113321435</v>
      </c>
      <c r="P1188" s="374">
        <f t="shared" si="337"/>
        <v>56.842759113321435</v>
      </c>
      <c r="Q1188" s="374">
        <f t="shared" si="338"/>
        <v>-91.789470114908369</v>
      </c>
      <c r="R1188" s="12">
        <f t="shared" si="339"/>
        <v>88.210529885091631</v>
      </c>
      <c r="S1188" s="57">
        <f t="shared" si="340"/>
        <v>7.6627895775697258E-2</v>
      </c>
      <c r="T1188" s="12">
        <f t="shared" si="323"/>
        <v>56.842759113321435</v>
      </c>
    </row>
    <row r="1189" spans="1:20">
      <c r="A1189" s="57">
        <f t="shared" si="324"/>
        <v>483.29684447960994</v>
      </c>
      <c r="B1189" s="12">
        <f t="shared" si="341"/>
        <v>76.919081779644912</v>
      </c>
      <c r="C1189" s="57" t="str">
        <f t="shared" si="325"/>
        <v>-21.7100631198657-692.267268689538i</v>
      </c>
      <c r="D1189" s="57" t="str">
        <f t="shared" si="326"/>
        <v>3.47812496112509-206.91254010044i</v>
      </c>
      <c r="E1189" s="57" t="str">
        <f t="shared" si="327"/>
        <v>162.450582381037-0.32315968106044i</v>
      </c>
      <c r="F1189" s="57" t="str">
        <f t="shared" si="328"/>
        <v>2.90990990364594-1941.74349451553i</v>
      </c>
      <c r="G1189" s="57" t="str">
        <f t="shared" si="329"/>
        <v>0.999999997847365-0.0000463964969701679i</v>
      </c>
      <c r="H1189" s="57" t="str">
        <f t="shared" si="330"/>
        <v>72.7477513105797+3.15823445736806i</v>
      </c>
      <c r="I1189" s="57" t="str">
        <f t="shared" si="331"/>
        <v>17.8971696418475-398.467290757819i</v>
      </c>
      <c r="K1189" s="57" t="str">
        <f t="shared" si="332"/>
        <v>0.164643243914102-0.00760687137199131i</v>
      </c>
      <c r="L1189" s="57" t="str">
        <f t="shared" si="333"/>
        <v>0.00025-13.7574582705418i</v>
      </c>
      <c r="M1189" s="57" t="str">
        <f t="shared" si="334"/>
        <v>0.0045-4.82312756151395i</v>
      </c>
      <c r="N1189" s="57">
        <f t="shared" si="335"/>
        <v>88.203746593258018</v>
      </c>
      <c r="O1189" s="57">
        <f t="shared" si="336"/>
        <v>56.809745150889128</v>
      </c>
      <c r="P1189" s="374">
        <f t="shared" si="337"/>
        <v>56.809745150889128</v>
      </c>
      <c r="Q1189" s="374">
        <f t="shared" si="338"/>
        <v>-91.796253406741982</v>
      </c>
      <c r="R1189" s="12">
        <f t="shared" si="339"/>
        <v>88.203746593258018</v>
      </c>
      <c r="S1189" s="57">
        <f t="shared" si="340"/>
        <v>7.6919081779644918E-2</v>
      </c>
      <c r="T1189" s="12">
        <f t="shared" si="323"/>
        <v>56.809745150889128</v>
      </c>
    </row>
    <row r="1190" spans="1:20">
      <c r="A1190" s="57">
        <f t="shared" si="324"/>
        <v>485.13337248863246</v>
      </c>
      <c r="B1190" s="12">
        <f t="shared" si="341"/>
        <v>77.211374290407562</v>
      </c>
      <c r="C1190" s="57" t="str">
        <f t="shared" si="325"/>
        <v>-21.7096561686995-689.638425600627i</v>
      </c>
      <c r="D1190" s="57" t="str">
        <f t="shared" si="326"/>
        <v>3.47812496082909-206.129251743731i</v>
      </c>
      <c r="E1190" s="57" t="str">
        <f t="shared" si="327"/>
        <v>162.450438428723-0.32438011798504i</v>
      </c>
      <c r="F1190" s="57" t="str">
        <f t="shared" si="328"/>
        <v>2.90990990359825-1934.39280289256i</v>
      </c>
      <c r="G1190" s="57" t="str">
        <f t="shared" si="329"/>
        <v>0.999999997830974-0.0000465728036578911i</v>
      </c>
      <c r="H1190" s="57" t="str">
        <f t="shared" si="330"/>
        <v>72.7479072731014+3.17023835026879i</v>
      </c>
      <c r="I1190" s="57" t="str">
        <f t="shared" si="331"/>
        <v>17.8971851302073-396.959501751719i</v>
      </c>
      <c r="K1190" s="57" t="str">
        <f t="shared" si="332"/>
        <v>0.164640533424383-0.00763564987103243i</v>
      </c>
      <c r="L1190" s="57" t="str">
        <f t="shared" si="333"/>
        <v>0.00025-13.7053778347697i</v>
      </c>
      <c r="M1190" s="57" t="str">
        <f t="shared" si="334"/>
        <v>0.0045-4.80486905908942i</v>
      </c>
      <c r="N1190" s="57">
        <f t="shared" si="335"/>
        <v>88.196937715569135</v>
      </c>
      <c r="O1190" s="57">
        <f t="shared" si="336"/>
        <v>56.776730655885849</v>
      </c>
      <c r="P1190" s="374">
        <f t="shared" si="337"/>
        <v>56.776730655885849</v>
      </c>
      <c r="Q1190" s="374">
        <f t="shared" si="338"/>
        <v>-91.803062284430865</v>
      </c>
      <c r="R1190" s="12">
        <f t="shared" si="339"/>
        <v>88.196937715569135</v>
      </c>
      <c r="S1190" s="57">
        <f t="shared" si="340"/>
        <v>7.7211374290407558E-2</v>
      </c>
      <c r="T1190" s="12">
        <f t="shared" si="323"/>
        <v>56.776730655885849</v>
      </c>
    </row>
    <row r="1191" spans="1:20">
      <c r="A1191" s="57">
        <f t="shared" si="324"/>
        <v>486.97687930408927</v>
      </c>
      <c r="B1191" s="12">
        <f t="shared" si="341"/>
        <v>77.504777512711115</v>
      </c>
      <c r="C1191" s="57" t="str">
        <f t="shared" si="325"/>
        <v>-21.7092461341168-687.01950349886i</v>
      </c>
      <c r="D1191" s="57" t="str">
        <f t="shared" si="326"/>
        <v>3.47812496053083-205.348928625511i</v>
      </c>
      <c r="E1191" s="57" t="str">
        <f t="shared" si="327"/>
        <v>162.45029338603-0.325605106230926i</v>
      </c>
      <c r="F1191" s="57" t="str">
        <f t="shared" si="328"/>
        <v>2.90990990355017-1927.06993815948i</v>
      </c>
      <c r="G1191" s="57" t="str">
        <f t="shared" si="329"/>
        <v>0.999999997814458-0.000046749780311019i</v>
      </c>
      <c r="H1191" s="57" t="str">
        <f t="shared" si="330"/>
        <v>72.748064423642+3.18228788774142i</v>
      </c>
      <c r="I1191" s="57" t="str">
        <f t="shared" si="331"/>
        <v>17.8972007365257-395.457423143451i</v>
      </c>
      <c r="K1191" s="57" t="str">
        <f t="shared" si="332"/>
        <v>0.164637802387444-0.00766453627238692i</v>
      </c>
      <c r="L1191" s="57" t="str">
        <f t="shared" si="333"/>
        <v>0.00025-13.6534945554589i</v>
      </c>
      <c r="M1191" s="57" t="str">
        <f t="shared" si="334"/>
        <v>0.0045-4.78667967631941i</v>
      </c>
      <c r="N1191" s="57">
        <f t="shared" si="335"/>
        <v>88.190103156973024</v>
      </c>
      <c r="O1191" s="57">
        <f t="shared" si="336"/>
        <v>56.743715624279005</v>
      </c>
      <c r="P1191" s="374">
        <f t="shared" si="337"/>
        <v>56.743715624279005</v>
      </c>
      <c r="Q1191" s="374">
        <f t="shared" si="338"/>
        <v>-91.809896843026976</v>
      </c>
      <c r="R1191" s="12">
        <f t="shared" si="339"/>
        <v>88.190103156973024</v>
      </c>
      <c r="S1191" s="57">
        <f t="shared" si="340"/>
        <v>7.750477751271112E-2</v>
      </c>
      <c r="T1191" s="12">
        <f t="shared" si="323"/>
        <v>56.743715624279005</v>
      </c>
    </row>
    <row r="1192" spans="1:20">
      <c r="A1192" s="57">
        <f t="shared" si="324"/>
        <v>488.82739144544479</v>
      </c>
      <c r="B1192" s="12">
        <f t="shared" si="341"/>
        <v>77.799295667259415</v>
      </c>
      <c r="C1192" s="57" t="str">
        <f t="shared" si="325"/>
        <v>-21.7088329928722-684.410464713652i</v>
      </c>
      <c r="D1192" s="57" t="str">
        <f t="shared" si="326"/>
        <v>3.4781249602303-204.57155952057i</v>
      </c>
      <c r="E1192" s="57" t="str">
        <f t="shared" si="327"/>
        <v>162.450147244743-0.326834662110682i</v>
      </c>
      <c r="F1192" s="57" t="str">
        <f t="shared" si="328"/>
        <v>2.90990990350176-1919.77479497443i</v>
      </c>
      <c r="G1192" s="57" t="str">
        <f t="shared" si="329"/>
        <v>0.999999997797816-0.0000469274294754199i</v>
      </c>
      <c r="H1192" s="57" t="str">
        <f t="shared" si="330"/>
        <v>72.7482227712553+3.19438324357617i</v>
      </c>
      <c r="I1192" s="57" t="str">
        <f t="shared" si="331"/>
        <v>17.8972164617016-393.96103332514i</v>
      </c>
      <c r="K1192" s="57" t="str">
        <f t="shared" si="332"/>
        <v>0.164635050648224-0.00769353096950481i</v>
      </c>
      <c r="L1192" s="57" t="str">
        <f t="shared" si="333"/>
        <v>0.00025-13.6018076862512i</v>
      </c>
      <c r="M1192" s="57" t="str">
        <f t="shared" si="334"/>
        <v>0.0045-4.76855915154353i</v>
      </c>
      <c r="N1192" s="57">
        <f t="shared" si="335"/>
        <v>88.183242822081255</v>
      </c>
      <c r="O1192" s="57">
        <f t="shared" si="336"/>
        <v>56.710700052005393</v>
      </c>
      <c r="P1192" s="374">
        <f t="shared" si="337"/>
        <v>56.710700052005393</v>
      </c>
      <c r="Q1192" s="374">
        <f t="shared" si="338"/>
        <v>-91.816757177918745</v>
      </c>
      <c r="R1192" s="12">
        <f t="shared" si="339"/>
        <v>88.183242822081255</v>
      </c>
      <c r="S1192" s="57">
        <f t="shared" si="340"/>
        <v>7.7799295667259419E-2</v>
      </c>
      <c r="T1192" s="12">
        <f t="shared" si="323"/>
        <v>56.710700052005393</v>
      </c>
    </row>
    <row r="1193" spans="1:20">
      <c r="A1193" s="57">
        <f t="shared" si="324"/>
        <v>490.68493553293752</v>
      </c>
      <c r="B1193" s="12">
        <f t="shared" si="341"/>
        <v>78.094932990795002</v>
      </c>
      <c r="C1193" s="57" t="str">
        <f t="shared" si="325"/>
        <v>-21.7084167215457-681.811271716626i</v>
      </c>
      <c r="D1193" s="57" t="str">
        <f t="shared" si="326"/>
        <v>3.47812495992746-203.797133246191i</v>
      </c>
      <c r="E1193" s="57" t="str">
        <f t="shared" si="327"/>
        <v>162.449999996583-0.328068801987498i</v>
      </c>
      <c r="F1193" s="57" t="str">
        <f t="shared" si="328"/>
        <v>2.90990990345295-1912.50726839431i</v>
      </c>
      <c r="G1193" s="57" t="str">
        <f t="shared" si="329"/>
        <v>0.999999997781048-0.0000471057537066366i</v>
      </c>
      <c r="H1193" s="57" t="str">
        <f t="shared" si="330"/>
        <v>72.748382325063+3.20652459222757i</v>
      </c>
      <c r="I1193" s="57" t="str">
        <f t="shared" si="331"/>
        <v>17.8972323066401-392.470310770736i</v>
      </c>
      <c r="K1193" s="57" t="str">
        <f t="shared" si="332"/>
        <v>0.164632278050505-0.00772263435714326i</v>
      </c>
      <c r="L1193" s="57" t="str">
        <f t="shared" si="333"/>
        <v>0.00025-13.5503164836135i</v>
      </c>
      <c r="M1193" s="57" t="str">
        <f t="shared" si="334"/>
        <v>0.0045-4.75050722409199i</v>
      </c>
      <c r="N1193" s="57">
        <f t="shared" si="335"/>
        <v>88.176356615167975</v>
      </c>
      <c r="O1193" s="57">
        <f t="shared" si="336"/>
        <v>56.6776839349711</v>
      </c>
      <c r="P1193" s="374">
        <f t="shared" si="337"/>
        <v>56.6776839349711</v>
      </c>
      <c r="Q1193" s="374">
        <f t="shared" si="338"/>
        <v>-91.823643384832025</v>
      </c>
      <c r="R1193" s="12">
        <f t="shared" si="339"/>
        <v>88.176356615167975</v>
      </c>
      <c r="S1193" s="57">
        <f t="shared" si="340"/>
        <v>7.8094932990795007E-2</v>
      </c>
      <c r="T1193" s="12">
        <f t="shared" si="323"/>
        <v>56.6776839349711</v>
      </c>
    </row>
    <row r="1194" spans="1:20">
      <c r="A1194" s="57">
        <f t="shared" si="324"/>
        <v>492.54953828796266</v>
      </c>
      <c r="B1194" s="12">
        <f t="shared" si="341"/>
        <v>78.391693736160022</v>
      </c>
      <c r="C1194" s="57" t="str">
        <f t="shared" si="325"/>
        <v>-21.7079972965444-679.221887121113i</v>
      </c>
      <c r="D1194" s="57" t="str">
        <f t="shared" si="326"/>
        <v>3.47812495962234-203.025638661995i</v>
      </c>
      <c r="E1194" s="57" t="str">
        <f t="shared" si="327"/>
        <v>162.449851633216-0.329307542275653i</v>
      </c>
      <c r="F1194" s="57" t="str">
        <f t="shared" si="328"/>
        <v>2.9099099034038-1905.26725387333i</v>
      </c>
      <c r="G1194" s="57" t="str">
        <f t="shared" si="329"/>
        <v>0.999999997764152-0.0000472847555699229i</v>
      </c>
      <c r="H1194" s="57" t="str">
        <f t="shared" si="330"/>
        <v>72.7485430942573+3.21871210881703i</v>
      </c>
      <c r="I1194" s="57" t="str">
        <f t="shared" si="331"/>
        <v>17.8972482722538-390.985234035726i</v>
      </c>
      <c r="K1194" s="57" t="str">
        <f t="shared" si="332"/>
        <v>0.164629484436899-0.00775184683136915i</v>
      </c>
      <c r="L1194" s="57" t="str">
        <f t="shared" si="333"/>
        <v>0.00025-13.4990202068275i</v>
      </c>
      <c r="M1194" s="57" t="str">
        <f t="shared" si="334"/>
        <v>0.0045-4.73252363428172i</v>
      </c>
      <c r="N1194" s="57">
        <f t="shared" si="335"/>
        <v>88.16944444016886</v>
      </c>
      <c r="O1194" s="57">
        <f t="shared" si="336"/>
        <v>56.644667269051837</v>
      </c>
      <c r="P1194" s="374">
        <f t="shared" si="337"/>
        <v>56.644667269051837</v>
      </c>
      <c r="Q1194" s="374">
        <f t="shared" si="338"/>
        <v>-91.83055555983114</v>
      </c>
      <c r="R1194" s="12">
        <f t="shared" si="339"/>
        <v>88.16944444016886</v>
      </c>
      <c r="S1194" s="57">
        <f t="shared" si="340"/>
        <v>7.839169373616002E-2</v>
      </c>
      <c r="T1194" s="12">
        <f t="shared" si="323"/>
        <v>56.644667269051837</v>
      </c>
    </row>
    <row r="1195" spans="1:20">
      <c r="A1195" s="57">
        <f t="shared" si="324"/>
        <v>494.42122653345695</v>
      </c>
      <c r="B1195" s="12">
        <f t="shared" si="341"/>
        <v>78.689582172357433</v>
      </c>
      <c r="C1195" s="57" t="str">
        <f t="shared" si="325"/>
        <v>-21.7075746940978-676.642273681549i</v>
      </c>
      <c r="D1195" s="57" t="str">
        <f t="shared" si="326"/>
        <v>3.47812495931489-202.257064669771i</v>
      </c>
      <c r="E1195" s="57" t="str">
        <f t="shared" si="327"/>
        <v>162.449702146238-0.33055089944034i</v>
      </c>
      <c r="F1195" s="57" t="str">
        <f t="shared" si="328"/>
        <v>2.90990990335427-1898.05464726145i</v>
      </c>
      <c r="G1195" s="57" t="str">
        <f t="shared" si="329"/>
        <v>0.999999997747127-0.0000474644376402806i</v>
      </c>
      <c r="H1195" s="57" t="str">
        <f t="shared" si="330"/>
        <v>72.7487050880987+3.23094596913533i</v>
      </c>
      <c r="I1195" s="57" t="str">
        <f t="shared" si="331"/>
        <v>17.8972643594616-389.505781756802i</v>
      </c>
      <c r="K1195" s="57" t="str">
        <f t="shared" si="332"/>
        <v>0.164626669648845-0.00778116878956206i</v>
      </c>
      <c r="L1195" s="57" t="str">
        <f t="shared" si="333"/>
        <v>0.00025-13.4479181179792i</v>
      </c>
      <c r="M1195" s="57" t="str">
        <f t="shared" si="334"/>
        <v>0.0045-4.71460812341275i</v>
      </c>
      <c r="N1195" s="57">
        <f t="shared" si="335"/>
        <v>88.162506200680127</v>
      </c>
      <c r="O1195" s="57">
        <f t="shared" si="336"/>
        <v>56.611650050091868</v>
      </c>
      <c r="P1195" s="374">
        <f t="shared" si="337"/>
        <v>56.611650050091868</v>
      </c>
      <c r="Q1195" s="374">
        <f t="shared" si="338"/>
        <v>-91.837493799319873</v>
      </c>
      <c r="R1195" s="12">
        <f t="shared" si="339"/>
        <v>88.162506200680127</v>
      </c>
      <c r="S1195" s="57">
        <f t="shared" si="340"/>
        <v>7.8689582172357428E-2</v>
      </c>
      <c r="T1195" s="12">
        <f t="shared" si="323"/>
        <v>56.611650050091868</v>
      </c>
    </row>
    <row r="1196" spans="1:20">
      <c r="A1196" s="57">
        <f t="shared" si="324"/>
        <v>496.3000271942841</v>
      </c>
      <c r="B1196" s="12">
        <f t="shared" si="341"/>
        <v>78.988602584612394</v>
      </c>
      <c r="C1196" s="57" t="str">
        <f t="shared" si="325"/>
        <v>-21.707148890259-674.072394292978i</v>
      </c>
      <c r="D1196" s="57" t="str">
        <f t="shared" si="326"/>
        <v>3.47812495900509-201.491400213325i</v>
      </c>
      <c r="E1196" s="57" t="str">
        <f t="shared" si="327"/>
        <v>162.449551527187-0.331798889997819i</v>
      </c>
      <c r="F1196" s="57" t="str">
        <f t="shared" si="328"/>
        <v>2.90990990330433-1890.86934480288i</v>
      </c>
      <c r="G1196" s="57" t="str">
        <f t="shared" si="329"/>
        <v>0.999999997729973-0.0000476448025024963i</v>
      </c>
      <c r="H1196" s="57" t="str">
        <f t="shared" si="330"/>
        <v>72.7488683159209+3.24322634964545i</v>
      </c>
      <c r="I1196" s="57" t="str">
        <f t="shared" si="331"/>
        <v>17.8972805691901-388.031932651575i</v>
      </c>
      <c r="K1196" s="57" t="str">
        <f t="shared" si="332"/>
        <v>0.164623833526592-0.00781060063041702i</v>
      </c>
      <c r="L1196" s="57" t="str">
        <f t="shared" si="333"/>
        <v>0.00025-13.3970094819478i</v>
      </c>
      <c r="M1196" s="57" t="str">
        <f t="shared" si="334"/>
        <v>0.0045-4.69676043376444i</v>
      </c>
      <c r="N1196" s="57">
        <f t="shared" si="335"/>
        <v>88.155541799957533</v>
      </c>
      <c r="O1196" s="57">
        <f t="shared" si="336"/>
        <v>56.578632273904191</v>
      </c>
      <c r="P1196" s="374">
        <f t="shared" si="337"/>
        <v>56.578632273904191</v>
      </c>
      <c r="Q1196" s="374">
        <f t="shared" si="338"/>
        <v>-91.844458200042467</v>
      </c>
      <c r="R1196" s="12">
        <f t="shared" si="339"/>
        <v>88.155541799957533</v>
      </c>
      <c r="S1196" s="57">
        <f t="shared" si="340"/>
        <v>7.8988602584612391E-2</v>
      </c>
      <c r="T1196" s="12">
        <f t="shared" ref="T1196:T1259" si="342">P1196</f>
        <v>56.578632273904191</v>
      </c>
    </row>
    <row r="1197" spans="1:20">
      <c r="A1197" s="57">
        <f t="shared" ref="A1197:A1260" si="343">2*PI()*B1197</f>
        <v>498.18596729762243</v>
      </c>
      <c r="B1197" s="12">
        <f t="shared" si="341"/>
        <v>79.288759274433929</v>
      </c>
      <c r="C1197" s="57" t="str">
        <f t="shared" ref="C1197:C1260" si="344">IMPRODUCT(D1197,E1197,$C$40,,K1197,$C$41)</f>
        <v>-21.7067198609026-671.512211990527i</v>
      </c>
      <c r="D1197" s="57" t="str">
        <f t="shared" ref="D1197:D1260" si="345">IMDIV(IMPRODUCT($C$37,$C$38,COMPLEX(1,A1197/$C$38)),IMSUM(-1*A1197*A1197/$C$39,COMPLEX(0,1*A1197)))</f>
        <v>3.47812495869295-200.728634278317i</v>
      </c>
      <c r="E1197" s="57" t="str">
        <f t="shared" ref="E1197:E1260" si="346">IMDIV(IMPRODUCT(IMSUM(F1197,G1197),$C$29,H1197),IMSUM(1,I1197))</f>
        <v>162.449399767538-0.333051530515519i</v>
      </c>
      <c r="F1197" s="57" t="str">
        <f t="shared" ref="F1197:F1260" si="347">IMDIV(IMPRODUCT($C$14,$C$15,COMPLEX(1,A1197/$C$15)),IMSUM(-1*A1197*A1197/$C$16,COMPLEX(0,A1197)))</f>
        <v>2.90990990325405-1883.71124313465i</v>
      </c>
      <c r="G1197" s="57" t="str">
        <f t="shared" ref="G1197:G1260" si="348">IMDIV(1,COMPLEX(1,A1197*$C$9*$C$10))</f>
        <v>0.999999997712688-0.0000478258527511791i</v>
      </c>
      <c r="H1197" s="57" t="str">
        <f t="shared" ref="H1197:H1260" si="349">IMDIV($C$3,IMSUM(K1197,COMPLEX(0,$C$28*A1197)))</f>
        <v>72.7490327871271+3.25555342748489i</v>
      </c>
      <c r="I1197" s="57" t="str">
        <f t="shared" ref="I1197:I1260" si="350">IMPRODUCT(F1197,$C$29,H1197,$C$31)</f>
        <v>17.8972969023727-386.563665518257i</v>
      </c>
      <c r="K1197" s="57" t="str">
        <f t="shared" ref="K1197:K1260" si="351">IF($C$26&lt;=0,IMDIV(1,IMSUM(IMDIV(1,L1197),1/$C$18)),IMDIV(1,IMSUM(IMDIV(1,L1197),1/$C$18,IMDIV(1,M1197))))</f>
        <v>0.164620975909198-0.00784014275394727i</v>
      </c>
      <c r="L1197" s="57" t="str">
        <f t="shared" ref="L1197:L1260" si="352">IMSUM($C$21/$C$22,IMDIV(1,COMPLEX(0,$C$20*$C$22*A1197)))</f>
        <v>0.00025-13.3462935663955i</v>
      </c>
      <c r="M1197" s="57" t="str">
        <f t="shared" ref="M1197:M1260" si="353">IMSUM($C$25/$C$26,IMDIV(1,COMPLEX(0,$C$24*$C$26*A1197)))</f>
        <v>0.0045-4.67898030859179i</v>
      </c>
      <c r="N1197" s="57">
        <f t="shared" ref="N1197:N1260" si="354">ABS(R1197)</f>
        <v>88.148551140915345</v>
      </c>
      <c r="O1197" s="57">
        <f t="shared" ref="O1197:O1260" si="355">ABS(P1197)</f>
        <v>56.54561393627052</v>
      </c>
      <c r="P1197" s="374">
        <f t="shared" ref="P1197:P1260" si="356">20*LOG10(IMABS(C1197))</f>
        <v>56.54561393627052</v>
      </c>
      <c r="Q1197" s="374">
        <f t="shared" ref="Q1197:Q1260" si="357">IMARGUMENT(C1197)*180/PI()</f>
        <v>-91.851448859084655</v>
      </c>
      <c r="R1197" s="12">
        <f t="shared" ref="R1197:R1260" si="358">IF(Q1197&lt;0,Q1197+180,Q1197-180)</f>
        <v>88.148551140915345</v>
      </c>
      <c r="S1197" s="57">
        <f t="shared" ref="S1197:S1260" si="359">B1197/1000</f>
        <v>7.9288759274433934E-2</v>
      </c>
      <c r="T1197" s="12">
        <f t="shared" si="342"/>
        <v>56.54561393627052</v>
      </c>
    </row>
    <row r="1198" spans="1:20">
      <c r="A1198" s="57">
        <f t="shared" si="343"/>
        <v>500.07907397335339</v>
      </c>
      <c r="B1198" s="12">
        <f t="shared" ref="B1198:B1261" si="360">B1197*(1+B$42)</f>
        <v>79.590056559676782</v>
      </c>
      <c r="C1198" s="57" t="str">
        <f t="shared" si="344"/>
        <v>-21.7062875817223-668.961689948854i</v>
      </c>
      <c r="D1198" s="57" t="str">
        <f t="shared" si="345"/>
        <v>3.47812495837842-199.968755892102i</v>
      </c>
      <c r="E1198" s="57" t="str">
        <f t="shared" si="346"/>
        <v>162.449246858701-0.334308837611915i</v>
      </c>
      <c r="F1198" s="57" t="str">
        <f t="shared" si="347"/>
        <v>2.90990990320336-1876.58023928506i</v>
      </c>
      <c r="G1198" s="57" t="str">
        <f t="shared" si="348"/>
        <v>0.999999997695271-0.0000480075909907974i</v>
      </c>
      <c r="H1198" s="57" t="str">
        <f t="shared" si="349"/>
        <v>72.7491985111918+3.26792738046837i</v>
      </c>
      <c r="I1198" s="57" t="str">
        <f t="shared" si="350"/>
        <v>17.8973133599492-385.100959235354i</v>
      </c>
      <c r="K1198" s="57" t="str">
        <f t="shared" si="351"/>
        <v>0.16461809663452-0.00786979556148718i</v>
      </c>
      <c r="L1198" s="57" t="str">
        <f t="shared" si="352"/>
        <v>0.00025-13.2957696417568i</v>
      </c>
      <c r="M1198" s="57" t="str">
        <f t="shared" si="353"/>
        <v>0.0045-4.66126749212172i</v>
      </c>
      <c r="N1198" s="57">
        <f t="shared" si="354"/>
        <v>88.141534126125492</v>
      </c>
      <c r="O1198" s="57">
        <f t="shared" si="355"/>
        <v>56.512595032940723</v>
      </c>
      <c r="P1198" s="374">
        <f t="shared" si="356"/>
        <v>56.512595032940723</v>
      </c>
      <c r="Q1198" s="374">
        <f t="shared" si="357"/>
        <v>-91.858465873874508</v>
      </c>
      <c r="R1198" s="12">
        <f t="shared" si="358"/>
        <v>88.141534126125492</v>
      </c>
      <c r="S1198" s="57">
        <f t="shared" si="359"/>
        <v>7.9590056559676783E-2</v>
      </c>
      <c r="T1198" s="12">
        <f t="shared" si="342"/>
        <v>56.512595032940723</v>
      </c>
    </row>
    <row r="1199" spans="1:20">
      <c r="A1199" s="57">
        <f t="shared" si="343"/>
        <v>501.97937445445211</v>
      </c>
      <c r="B1199" s="12">
        <f t="shared" si="360"/>
        <v>79.892498774603553</v>
      </c>
      <c r="C1199" s="57" t="str">
        <f t="shared" si="344"/>
        <v>-21.7058520282318-666.42079148162i</v>
      </c>
      <c r="D1199" s="57" t="str">
        <f t="shared" si="345"/>
        <v>3.47812495806148-199.211754123575i</v>
      </c>
      <c r="E1199" s="57" t="str">
        <f t="shared" si="346"/>
        <v>162.449092792024-0.3355708279568i</v>
      </c>
      <c r="F1199" s="57" t="str">
        <f t="shared" si="347"/>
        <v>2.90990990315228-1869.47623067223i</v>
      </c>
      <c r="G1199" s="57" t="str">
        <f t="shared" si="348"/>
        <v>0.999999997677722-0.0000481900198357168i</v>
      </c>
      <c r="H1199" s="57" t="str">
        <f t="shared" si="349"/>
        <v>72.7493654976637+3.28034838709063i</v>
      </c>
      <c r="I1199" s="57" t="str">
        <f t="shared" si="350"/>
        <v>17.8973299428679-383.64379276138i</v>
      </c>
      <c r="K1199" s="57" t="str">
        <f t="shared" si="351"/>
        <v>0.164615195539199-0.00789955945569488i</v>
      </c>
      <c r="L1199" s="57" t="str">
        <f t="shared" si="352"/>
        <v>0.00025-13.2454369812281i</v>
      </c>
      <c r="M1199" s="57" t="str">
        <f t="shared" si="353"/>
        <v>0.0045-4.64362172954944i</v>
      </c>
      <c r="N1199" s="57">
        <f t="shared" si="354"/>
        <v>88.134490657816315</v>
      </c>
      <c r="O1199" s="57">
        <f t="shared" si="355"/>
        <v>56.479575559632607</v>
      </c>
      <c r="P1199" s="374">
        <f t="shared" si="356"/>
        <v>56.479575559632607</v>
      </c>
      <c r="Q1199" s="374">
        <f t="shared" si="357"/>
        <v>-91.865509342183685</v>
      </c>
      <c r="R1199" s="12">
        <f t="shared" si="358"/>
        <v>88.134490657816315</v>
      </c>
      <c r="S1199" s="57">
        <f t="shared" si="359"/>
        <v>7.9892498774603554E-2</v>
      </c>
      <c r="T1199" s="12">
        <f t="shared" si="342"/>
        <v>56.479575559632607</v>
      </c>
    </row>
    <row r="1200" spans="1:20">
      <c r="A1200" s="57">
        <f t="shared" si="343"/>
        <v>503.88689607737911</v>
      </c>
      <c r="B1200" s="12">
        <f t="shared" si="360"/>
        <v>80.196090269947049</v>
      </c>
      <c r="C1200" s="57" t="str">
        <f t="shared" si="344"/>
        <v>-21.7054131757617-663.889480040977i</v>
      </c>
      <c r="D1200" s="57" t="str">
        <f t="shared" si="345"/>
        <v>3.47812495774215-198.457618083012i</v>
      </c>
      <c r="E1200" s="57" t="str">
        <f t="shared" si="346"/>
        <v>162.448937558787-0.336837518271243i</v>
      </c>
      <c r="F1200" s="57" t="str">
        <f t="shared" si="347"/>
        <v>2.90990990310084-1862.3991151026i</v>
      </c>
      <c r="G1200" s="57" t="str">
        <f t="shared" si="348"/>
        <v>0.999999997660039-0.0000483731419102371i</v>
      </c>
      <c r="H1200" s="57" t="str">
        <f t="shared" si="349"/>
        <v>72.7495337561619+3.29281662652878i</v>
      </c>
      <c r="I1200" s="57" t="str">
        <f t="shared" si="350"/>
        <v>17.8973466520831-382.192145134523i</v>
      </c>
      <c r="K1200" s="57" t="str">
        <f t="shared" si="351"/>
        <v>0.164612272458661-0.00792943484055525i</v>
      </c>
      <c r="L1200" s="57" t="str">
        <f t="shared" si="352"/>
        <v>0.00025-13.1952948607573i</v>
      </c>
      <c r="M1200" s="57" t="str">
        <f t="shared" si="353"/>
        <v>0.0045-4.6260427670347i</v>
      </c>
      <c r="N1200" s="57">
        <f t="shared" si="354"/>
        <v>88.127420637871808</v>
      </c>
      <c r="O1200" s="57">
        <f t="shared" si="355"/>
        <v>56.4465555120319</v>
      </c>
      <c r="P1200" s="374">
        <f t="shared" si="356"/>
        <v>56.4465555120319</v>
      </c>
      <c r="Q1200" s="374">
        <f t="shared" si="357"/>
        <v>-91.872579362128192</v>
      </c>
      <c r="R1200" s="12">
        <f t="shared" si="358"/>
        <v>88.127420637871808</v>
      </c>
      <c r="S1200" s="57">
        <f t="shared" si="359"/>
        <v>8.0196090269947048E-2</v>
      </c>
      <c r="T1200" s="12">
        <f t="shared" si="342"/>
        <v>56.4465555120319</v>
      </c>
    </row>
    <row r="1201" spans="1:20">
      <c r="A1201" s="57">
        <f t="shared" si="343"/>
        <v>505.80166628247309</v>
      </c>
      <c r="B1201" s="12">
        <f t="shared" si="360"/>
        <v>80.500835412972847</v>
      </c>
      <c r="C1201" s="57" t="str">
        <f t="shared" si="344"/>
        <v>-21.7049709994586-661.367719217021i</v>
      </c>
      <c r="D1201" s="57" t="str">
        <f t="shared" si="345"/>
        <v>3.47812495742039-197.706336921911i</v>
      </c>
      <c r="E1201" s="57" t="str">
        <f t="shared" si="346"/>
        <v>162.448781150209-0.338108925327778i</v>
      </c>
      <c r="F1201" s="57" t="str">
        <f t="shared" si="347"/>
        <v>2.90990990304899-1855.34879076949i</v>
      </c>
      <c r="G1201" s="57" t="str">
        <f t="shared" si="348"/>
        <v>0.999999997642222-0.0000485569598486308i</v>
      </c>
      <c r="H1201" s="57" t="str">
        <f t="shared" si="349"/>
        <v>72.7497032963806+3.30533227864513i</v>
      </c>
      <c r="I1201" s="57" t="str">
        <f t="shared" si="350"/>
        <v>17.8973634885571-380.745995472375i</v>
      </c>
      <c r="K1201" s="57" t="str">
        <f t="shared" si="351"/>
        <v>0.164609327227099-0.00795942212138229i</v>
      </c>
      <c r="L1201" s="57" t="str">
        <f t="shared" si="352"/>
        <v>0.00025-13.1453425590329i</v>
      </c>
      <c r="M1201" s="57" t="str">
        <f t="shared" si="353"/>
        <v>0.0045-4.60853035169826i</v>
      </c>
      <c r="N1201" s="57">
        <f t="shared" si="354"/>
        <v>88.120323967830387</v>
      </c>
      <c r="O1201" s="57">
        <f t="shared" si="355"/>
        <v>56.413534885791698</v>
      </c>
      <c r="P1201" s="374">
        <f t="shared" si="356"/>
        <v>56.413534885791698</v>
      </c>
      <c r="Q1201" s="374">
        <f t="shared" si="357"/>
        <v>-91.879676032169613</v>
      </c>
      <c r="R1201" s="12">
        <f t="shared" si="358"/>
        <v>88.120323967830387</v>
      </c>
      <c r="S1201" s="57">
        <f t="shared" si="359"/>
        <v>8.0500835412972843E-2</v>
      </c>
      <c r="T1201" s="12">
        <f t="shared" si="342"/>
        <v>56.413534885791698</v>
      </c>
    </row>
    <row r="1202" spans="1:20">
      <c r="A1202" s="57">
        <f t="shared" si="343"/>
        <v>507.72371261434648</v>
      </c>
      <c r="B1202" s="12">
        <f t="shared" si="360"/>
        <v>80.806738587542142</v>
      </c>
      <c r="C1202" s="57" t="str">
        <f t="shared" si="344"/>
        <v>-21.7045254742845-658.85547273729i</v>
      </c>
      <c r="D1202" s="57" t="str">
        <f t="shared" si="345"/>
        <v>3.47812495709615-196.957899832842i</v>
      </c>
      <c r="E1202" s="57" t="str">
        <f t="shared" si="346"/>
        <v>162.448623557442-0.339385065950103i</v>
      </c>
      <c r="F1202" s="57" t="str">
        <f t="shared" si="347"/>
        <v>2.90990990299675-1848.32515625163i</v>
      </c>
      <c r="G1202" s="57" t="str">
        <f t="shared" si="348"/>
        <v>0.999999997624268-0.0000487414762951806i</v>
      </c>
      <c r="H1202" s="57" t="str">
        <f t="shared" si="349"/>
        <v>72.749874128088+3.31789552398985i</v>
      </c>
      <c r="I1202" s="57" t="str">
        <f t="shared" si="350"/>
        <v>17.8973804532595-379.305322971621i</v>
      </c>
      <c r="K1202" s="57" t="str">
        <f t="shared" si="351"/>
        <v>0.164606359677468-0.00798952170482227i</v>
      </c>
      <c r="L1202" s="57" t="str">
        <f t="shared" si="352"/>
        <v>0.00025-13.0955793574745i</v>
      </c>
      <c r="M1202" s="57" t="str">
        <f t="shared" si="353"/>
        <v>0.0045-4.5910842316181i</v>
      </c>
      <c r="N1202" s="57">
        <f t="shared" si="354"/>
        <v>88.11320054888408</v>
      </c>
      <c r="O1202" s="57">
        <f t="shared" si="355"/>
        <v>56.380513676532509</v>
      </c>
      <c r="P1202" s="374">
        <f t="shared" si="356"/>
        <v>56.380513676532509</v>
      </c>
      <c r="Q1202" s="374">
        <f t="shared" si="357"/>
        <v>-91.88679945111592</v>
      </c>
      <c r="R1202" s="12">
        <f t="shared" si="358"/>
        <v>88.11320054888408</v>
      </c>
      <c r="S1202" s="57">
        <f t="shared" si="359"/>
        <v>8.0806738587542143E-2</v>
      </c>
      <c r="T1202" s="12">
        <f t="shared" si="342"/>
        <v>56.380513676532509</v>
      </c>
    </row>
    <row r="1203" spans="1:20">
      <c r="A1203" s="57">
        <f t="shared" si="343"/>
        <v>509.65306272228105</v>
      </c>
      <c r="B1203" s="12">
        <f t="shared" si="360"/>
        <v>81.113804194174804</v>
      </c>
      <c r="C1203" s="57" t="str">
        <f t="shared" si="344"/>
        <v>-21.7040765750141-656.352704466231i</v>
      </c>
      <c r="D1203" s="57" t="str">
        <f t="shared" si="345"/>
        <v>3.47812495676946-196.212296049286i</v>
      </c>
      <c r="E1203" s="57" t="str">
        <f t="shared" si="346"/>
        <v>162.44846477157-0.34066595701366i</v>
      </c>
      <c r="F1203" s="57" t="str">
        <f t="shared" si="347"/>
        <v>2.9099099029441-1841.32811051167i</v>
      </c>
      <c r="G1203" s="57" t="str">
        <f t="shared" si="348"/>
        <v>0.999999997606179-0.0000489266939042172i</v>
      </c>
      <c r="H1203" s="57" t="str">
        <f t="shared" si="349"/>
        <v>72.7500462611252+3.33050654380342i</v>
      </c>
      <c r="I1203" s="57" t="str">
        <f t="shared" si="350"/>
        <v>17.8973975471668-377.870106907723i</v>
      </c>
      <c r="K1203" s="57" t="str">
        <f t="shared" si="351"/>
        <v>0.164603369641479-0.00801973399885611i</v>
      </c>
      <c r="L1203" s="57" t="str">
        <f t="shared" si="352"/>
        <v>0.00025-13.0460045402217i</v>
      </c>
      <c r="M1203" s="57" t="str">
        <f t="shared" si="353"/>
        <v>0.0045-4.57370415582596i</v>
      </c>
      <c r="N1203" s="57">
        <f t="shared" si="354"/>
        <v>88.106050281877444</v>
      </c>
      <c r="O1203" s="57">
        <f t="shared" si="355"/>
        <v>56.347491879841897</v>
      </c>
      <c r="P1203" s="374">
        <f t="shared" si="356"/>
        <v>56.347491879841897</v>
      </c>
      <c r="Q1203" s="374">
        <f t="shared" si="357"/>
        <v>-91.893949718122556</v>
      </c>
      <c r="R1203" s="12">
        <f t="shared" si="358"/>
        <v>88.106050281877444</v>
      </c>
      <c r="S1203" s="57">
        <f t="shared" si="359"/>
        <v>8.1113804194174799E-2</v>
      </c>
      <c r="T1203" s="12">
        <f t="shared" si="342"/>
        <v>56.347491879841897</v>
      </c>
    </row>
    <row r="1204" spans="1:20">
      <c r="A1204" s="57">
        <f t="shared" si="343"/>
        <v>511.58974436062573</v>
      </c>
      <c r="B1204" s="12">
        <f t="shared" si="360"/>
        <v>81.422036650112673</v>
      </c>
      <c r="C1204" s="57" t="str">
        <f t="shared" si="344"/>
        <v>-21.7036242762346-653.859378404683i</v>
      </c>
      <c r="D1204" s="57" t="str">
        <f t="shared" si="345"/>
        <v>3.47812495644029-195.469514845481i</v>
      </c>
      <c r="E1204" s="57" t="str">
        <f t="shared" si="346"/>
        <v>162.448304783617-0.341951615445205i</v>
      </c>
      <c r="F1204" s="57" t="str">
        <f t="shared" si="347"/>
        <v>2.90990990289107-1834.35755289475i</v>
      </c>
      <c r="G1204" s="57" t="str">
        <f t="shared" si="348"/>
        <v>0.999999997587951-0.0000491126153401581i</v>
      </c>
      <c r="H1204" s="57" t="str">
        <f t="shared" si="349"/>
        <v>72.7502197054104+3.34316552001962i</v>
      </c>
      <c r="I1204" s="57" t="str">
        <f t="shared" si="350"/>
        <v>17.8974147712634-376.440326634649i</v>
      </c>
      <c r="K1204" s="57" t="str">
        <f t="shared" si="351"/>
        <v>0.164600356949582-0.00805005941280226i</v>
      </c>
      <c r="L1204" s="57" t="str">
        <f t="shared" si="352"/>
        <v>0.00025-12.996617394124i</v>
      </c>
      <c r="M1204" s="57" t="str">
        <f t="shared" si="353"/>
        <v>0.0045-4.55638987430363i</v>
      </c>
      <c r="N1204" s="57">
        <f t="shared" si="354"/>
        <v>88.098873067306585</v>
      </c>
      <c r="O1204" s="57">
        <f t="shared" si="355"/>
        <v>56.31446949127421</v>
      </c>
      <c r="P1204" s="374">
        <f t="shared" si="356"/>
        <v>56.31446949127421</v>
      </c>
      <c r="Q1204" s="374">
        <f t="shared" si="357"/>
        <v>-91.901126932693415</v>
      </c>
      <c r="R1204" s="12">
        <f t="shared" si="358"/>
        <v>88.098873067306585</v>
      </c>
      <c r="S1204" s="57">
        <f t="shared" si="359"/>
        <v>8.1422036650112675E-2</v>
      </c>
      <c r="T1204" s="12">
        <f t="shared" si="342"/>
        <v>56.31446949127421</v>
      </c>
    </row>
    <row r="1205" spans="1:20">
      <c r="A1205" s="57">
        <f t="shared" si="343"/>
        <v>513.53378538919617</v>
      </c>
      <c r="B1205" s="12">
        <f t="shared" si="360"/>
        <v>81.73144038938311</v>
      </c>
      <c r="C1205" s="57" t="str">
        <f t="shared" si="344"/>
        <v>-21.7031685523441-651.375458689357i</v>
      </c>
      <c r="D1205" s="57" t="str">
        <f t="shared" si="345"/>
        <v>3.47812495610862-194.729545536272i</v>
      </c>
      <c r="E1205" s="57" t="str">
        <f t="shared" si="346"/>
        <v>162.448143584531-0.343242058223237i</v>
      </c>
      <c r="F1205" s="57" t="str">
        <f t="shared" si="347"/>
        <v>2.90990990283762-1827.41338312707i</v>
      </c>
      <c r="G1205" s="57" t="str">
        <f t="shared" si="348"/>
        <v>0.999999997569585-0.0000492992432775452i</v>
      </c>
      <c r="H1205" s="57" t="str">
        <f t="shared" si="349"/>
        <v>72.7503944709354+3.35587263526792i</v>
      </c>
      <c r="I1205" s="57" t="str">
        <f t="shared" si="350"/>
        <v>17.897432126541-375.015961584554i</v>
      </c>
      <c r="K1205" s="57" t="str">
        <f t="shared" si="351"/>
        <v>0.164597321430966-0.00808049835731941i</v>
      </c>
      <c r="L1205" s="57" t="str">
        <f t="shared" si="352"/>
        <v>0.00025-12.9474172087308i</v>
      </c>
      <c r="M1205" s="57" t="str">
        <f t="shared" si="353"/>
        <v>0.0045-4.5391411379793i</v>
      </c>
      <c r="N1205" s="57">
        <f t="shared" si="354"/>
        <v>88.091668805318051</v>
      </c>
      <c r="O1205" s="57">
        <f t="shared" si="355"/>
        <v>56.281446506350335</v>
      </c>
      <c r="P1205" s="374">
        <f t="shared" si="356"/>
        <v>56.281446506350335</v>
      </c>
      <c r="Q1205" s="374">
        <f t="shared" si="357"/>
        <v>-91.908331194681949</v>
      </c>
      <c r="R1205" s="12">
        <f t="shared" si="358"/>
        <v>88.091668805318051</v>
      </c>
      <c r="S1205" s="57">
        <f t="shared" si="359"/>
        <v>8.1731440389383112E-2</v>
      </c>
      <c r="T1205" s="12">
        <f t="shared" si="342"/>
        <v>56.281446506350335</v>
      </c>
    </row>
    <row r="1206" spans="1:20">
      <c r="A1206" s="57">
        <f t="shared" si="343"/>
        <v>515.48521377367513</v>
      </c>
      <c r="B1206" s="12">
        <f t="shared" si="360"/>
        <v>82.042019862862773</v>
      </c>
      <c r="C1206" s="57" t="str">
        <f t="shared" si="344"/>
        <v>-21.70270937755-648.900909592331i</v>
      </c>
      <c r="D1206" s="57" t="str">
        <f t="shared" si="345"/>
        <v>3.4781249557744-193.99237747695i</v>
      </c>
      <c r="E1206" s="57" t="str">
        <f t="shared" si="346"/>
        <v>162.447981165203-0.344537302377807i</v>
      </c>
      <c r="F1206" s="57" t="str">
        <f t="shared" si="347"/>
        <v>2.90990990278376-1820.49550131442i</v>
      </c>
      <c r="G1206" s="57" t="str">
        <f t="shared" si="348"/>
        <v>0.999999997551078-0.000049486580401084i</v>
      </c>
      <c r="H1206" s="57" t="str">
        <f t="shared" si="349"/>
        <v>72.7505705677703+3.36862807287642i</v>
      </c>
      <c r="I1206" s="57" t="str">
        <f t="shared" si="350"/>
        <v>17.8974496139991-373.596991267503i</v>
      </c>
      <c r="K1206" s="57" t="str">
        <f t="shared" si="351"/>
        <v>0.164594262913541-0.00811105124440898i</v>
      </c>
      <c r="L1206" s="57" t="str">
        <f t="shared" si="352"/>
        <v>0.00025-12.898403276281i</v>
      </c>
      <c r="M1206" s="57" t="str">
        <f t="shared" si="353"/>
        <v>0.0045-4.52195769872414i</v>
      </c>
      <c r="N1206" s="57">
        <f t="shared" si="354"/>
        <v>88.084437395707965</v>
      </c>
      <c r="O1206" s="57">
        <f t="shared" si="355"/>
        <v>56.248422920557587</v>
      </c>
      <c r="P1206" s="374">
        <f t="shared" si="356"/>
        <v>56.248422920557587</v>
      </c>
      <c r="Q1206" s="374">
        <f t="shared" si="357"/>
        <v>-91.915562604292035</v>
      </c>
      <c r="R1206" s="12">
        <f t="shared" si="358"/>
        <v>88.084437395707965</v>
      </c>
      <c r="S1206" s="57">
        <f t="shared" si="359"/>
        <v>8.2042019862862775E-2</v>
      </c>
      <c r="T1206" s="12">
        <f t="shared" si="342"/>
        <v>56.248422920557587</v>
      </c>
    </row>
    <row r="1207" spans="1:20">
      <c r="A1207" s="57">
        <f t="shared" si="343"/>
        <v>517.44405758601511</v>
      </c>
      <c r="B1207" s="12">
        <f t="shared" si="360"/>
        <v>82.353779538341655</v>
      </c>
      <c r="C1207" s="57" t="str">
        <f t="shared" si="344"/>
        <v>-21.7022467258675-646.435695520521i</v>
      </c>
      <c r="D1207" s="57" t="str">
        <f t="shared" si="345"/>
        <v>3.47812495543764-193.258000063107i</v>
      </c>
      <c r="E1207" s="57" t="str">
        <f t="shared" si="346"/>
        <v>162.447817516448-0.345837364990598i</v>
      </c>
      <c r="F1207" s="57" t="str">
        <f t="shared" si="347"/>
        <v>2.9099099027295-1813.60380794074i</v>
      </c>
      <c r="G1207" s="57" t="str">
        <f t="shared" si="348"/>
        <v>0.999999997532431-0.0000496746294056819i</v>
      </c>
      <c r="H1207" s="57" t="str">
        <f t="shared" si="349"/>
        <v>72.7507480060603+3.38143201687436i</v>
      </c>
      <c r="I1207" s="57" t="str">
        <f t="shared" si="350"/>
        <v>17.8974672346445-372.183395271157i</v>
      </c>
      <c r="K1207" s="57" t="str">
        <f t="shared" si="351"/>
        <v>0.164591181223936-0.00814171848741798i</v>
      </c>
      <c r="L1207" s="57" t="str">
        <f t="shared" si="352"/>
        <v>0.00025-12.8495748916925i</v>
      </c>
      <c r="M1207" s="57" t="str">
        <f t="shared" si="353"/>
        <v>0.0045-4.50483930934863i</v>
      </c>
      <c r="N1207" s="57">
        <f t="shared" si="354"/>
        <v>88.077178737921017</v>
      </c>
      <c r="O1207" s="57">
        <f t="shared" si="355"/>
        <v>56.215398729349218</v>
      </c>
      <c r="P1207" s="374">
        <f t="shared" si="356"/>
        <v>56.215398729349218</v>
      </c>
      <c r="Q1207" s="374">
        <f t="shared" si="357"/>
        <v>-91.922821262078983</v>
      </c>
      <c r="R1207" s="12">
        <f t="shared" si="358"/>
        <v>88.077178737921017</v>
      </c>
      <c r="S1207" s="57">
        <f t="shared" si="359"/>
        <v>8.2353779538341651E-2</v>
      </c>
      <c r="T1207" s="12">
        <f t="shared" si="342"/>
        <v>56.215398729349218</v>
      </c>
    </row>
    <row r="1208" spans="1:20">
      <c r="A1208" s="57">
        <f t="shared" si="343"/>
        <v>519.41034500484204</v>
      </c>
      <c r="B1208" s="12">
        <f t="shared" si="360"/>
        <v>82.666723900587357</v>
      </c>
      <c r="C1208" s="57" t="str">
        <f t="shared" si="344"/>
        <v>-21.7017805711181-643.979781015175i</v>
      </c>
      <c r="D1208" s="57" t="str">
        <f t="shared" si="345"/>
        <v>3.47812495509834-192.526402730475i</v>
      </c>
      <c r="E1208" s="57" t="str">
        <f t="shared" si="346"/>
        <v>162.447652629016-0.347142263195158i</v>
      </c>
      <c r="F1208" s="57" t="str">
        <f t="shared" si="347"/>
        <v>2.90990990267484-1806.7382038667i</v>
      </c>
      <c r="G1208" s="57" t="str">
        <f t="shared" si="348"/>
        <v>0.999999997513642-0.0000498633929964865i</v>
      </c>
      <c r="H1208" s="57" t="str">
        <f t="shared" si="349"/>
        <v>72.7509267960288+3.39428465199497i</v>
      </c>
      <c r="I1208" s="57" t="str">
        <f t="shared" si="350"/>
        <v>17.8974849894918-370.77515326049i</v>
      </c>
      <c r="K1208" s="57" t="str">
        <f t="shared" si="351"/>
        <v>0.164588076187485-0.0081725005010415i</v>
      </c>
      <c r="L1208" s="57" t="str">
        <f t="shared" si="352"/>
        <v>0.00025-12.8009313525528i</v>
      </c>
      <c r="M1208" s="57" t="str">
        <f t="shared" si="353"/>
        <v>0.0045-4.48778572359895i</v>
      </c>
      <c r="N1208" s="57">
        <f t="shared" si="354"/>
        <v>88.069892731049336</v>
      </c>
      <c r="O1208" s="57">
        <f t="shared" si="355"/>
        <v>56.182373928144287</v>
      </c>
      <c r="P1208" s="374">
        <f t="shared" si="356"/>
        <v>56.182373928144287</v>
      </c>
      <c r="Q1208" s="374">
        <f t="shared" si="357"/>
        <v>-91.930107268950664</v>
      </c>
      <c r="R1208" s="12">
        <f t="shared" si="358"/>
        <v>88.069892731049336</v>
      </c>
      <c r="S1208" s="57">
        <f t="shared" si="359"/>
        <v>8.2666723900587352E-2</v>
      </c>
      <c r="T1208" s="12">
        <f t="shared" si="342"/>
        <v>56.182373928144287</v>
      </c>
    </row>
    <row r="1209" spans="1:20">
      <c r="A1209" s="57">
        <f t="shared" si="343"/>
        <v>521.38410431586044</v>
      </c>
      <c r="B1209" s="12">
        <f t="shared" si="360"/>
        <v>82.980857451409591</v>
      </c>
      <c r="C1209" s="57" t="str">
        <f t="shared" si="344"/>
        <v>-21.7013108869292-641.533130751378i</v>
      </c>
      <c r="D1209" s="57" t="str">
        <f t="shared" si="345"/>
        <v>3.47812495475643-191.797574954783i</v>
      </c>
      <c r="E1209" s="57" t="str">
        <f t="shared" si="346"/>
        <v>162.447486493589-0.348452014176733i</v>
      </c>
      <c r="F1209" s="57" t="str">
        <f t="shared" si="347"/>
        <v>2.90990990261974-1799.89859032829i</v>
      </c>
      <c r="G1209" s="57" t="str">
        <f t="shared" si="348"/>
        <v>0.99999999749471-0.0000500528738889256i</v>
      </c>
      <c r="H1209" s="57" t="str">
        <f t="shared" si="349"/>
        <v>72.7511069479771+3.40718616367808i</v>
      </c>
      <c r="I1209" s="57" t="str">
        <f t="shared" si="350"/>
        <v>17.8975028795633-369.372244977501i</v>
      </c>
      <c r="K1209" s="57" t="str">
        <f t="shared" si="351"/>
        <v>0.164584947628219-0.00820339770132528i</v>
      </c>
      <c r="L1209" s="57" t="str">
        <f t="shared" si="352"/>
        <v>0.00025-12.7524719591082i</v>
      </c>
      <c r="M1209" s="57" t="str">
        <f t="shared" si="353"/>
        <v>0.0045-4.47079669615356i</v>
      </c>
      <c r="N1209" s="57">
        <f t="shared" si="354"/>
        <v>88.062579273831574</v>
      </c>
      <c r="O1209" s="57">
        <f t="shared" si="355"/>
        <v>56.149348512327549</v>
      </c>
      <c r="P1209" s="374">
        <f t="shared" si="356"/>
        <v>56.149348512327549</v>
      </c>
      <c r="Q1209" s="374">
        <f t="shared" si="357"/>
        <v>-91.937420726168426</v>
      </c>
      <c r="R1209" s="12">
        <f t="shared" si="358"/>
        <v>88.062579273831574</v>
      </c>
      <c r="S1209" s="57">
        <f t="shared" si="359"/>
        <v>8.2980857451409595E-2</v>
      </c>
      <c r="T1209" s="12">
        <f t="shared" si="342"/>
        <v>56.149348512327549</v>
      </c>
    </row>
    <row r="1210" spans="1:20">
      <c r="A1210" s="57">
        <f t="shared" si="343"/>
        <v>523.3653639122607</v>
      </c>
      <c r="B1210" s="12">
        <f t="shared" si="360"/>
        <v>83.296184709724955</v>
      </c>
      <c r="C1210" s="57" t="str">
        <f t="shared" si="344"/>
        <v>-21.7008376467311-639.095709537517i</v>
      </c>
      <c r="D1210" s="57" t="str">
        <f t="shared" si="345"/>
        <v>3.47812495441192-191.071506251597i</v>
      </c>
      <c r="E1210" s="57" t="str">
        <f t="shared" si="346"/>
        <v>162.447319100778-0.349766635172386i</v>
      </c>
      <c r="F1210" s="57" t="str">
        <f t="shared" si="347"/>
        <v>2.90990990256424-1793.08486893537i</v>
      </c>
      <c r="G1210" s="57" t="str">
        <f t="shared" si="348"/>
        <v>0.999999997475634-0.0000502430748087451i</v>
      </c>
      <c r="H1210" s="57" t="str">
        <f t="shared" si="349"/>
        <v>72.7512884722851+3.42013673807301i</v>
      </c>
      <c r="I1210" s="57" t="str">
        <f t="shared" si="350"/>
        <v>17.8975209058892-367.974650240913i</v>
      </c>
      <c r="K1210" s="57" t="str">
        <f t="shared" si="351"/>
        <v>0.164581795368857-0.00823441050566854i</v>
      </c>
      <c r="L1210" s="57" t="str">
        <f t="shared" si="352"/>
        <v>0.00025-12.7041960142541i</v>
      </c>
      <c r="M1210" s="57" t="str">
        <f t="shared" si="353"/>
        <v>0.0045-4.4538719826196i</v>
      </c>
      <c r="N1210" s="57">
        <f t="shared" si="354"/>
        <v>88.055238264651962</v>
      </c>
      <c r="O1210" s="57">
        <f t="shared" si="355"/>
        <v>56.1163224772489</v>
      </c>
      <c r="P1210" s="374">
        <f t="shared" si="356"/>
        <v>56.1163224772489</v>
      </c>
      <c r="Q1210" s="374">
        <f t="shared" si="357"/>
        <v>-91.944761735348038</v>
      </c>
      <c r="R1210" s="12">
        <f t="shared" si="358"/>
        <v>88.055238264651962</v>
      </c>
      <c r="S1210" s="57">
        <f t="shared" si="359"/>
        <v>8.3296184709724955E-2</v>
      </c>
      <c r="T1210" s="12">
        <f t="shared" si="342"/>
        <v>56.1163224772489</v>
      </c>
    </row>
    <row r="1211" spans="1:20">
      <c r="A1211" s="57">
        <f t="shared" si="343"/>
        <v>525.35415229512739</v>
      </c>
      <c r="B1211" s="12">
        <f t="shared" si="360"/>
        <v>83.612710211621916</v>
      </c>
      <c r="C1211" s="57" t="str">
        <f t="shared" si="344"/>
        <v>-21.7003608237577-636.66748231481i</v>
      </c>
      <c r="D1211" s="57" t="str">
        <f t="shared" si="345"/>
        <v>3.47812495406481-190.348186176177i</v>
      </c>
      <c r="E1211" s="57" t="str">
        <f t="shared" si="346"/>
        <v>162.447150441126-0.351086143471165i</v>
      </c>
      <c r="F1211" s="57" t="str">
        <f t="shared" si="347"/>
        <v>2.9099099025083-1786.29694167028i</v>
      </c>
      <c r="G1211" s="57" t="str">
        <f t="shared" si="348"/>
        <v>0.999999997456412-0.0000504339984920489i</v>
      </c>
      <c r="H1211" s="57" t="str">
        <f t="shared" si="349"/>
        <v>72.7514713794116+3.4331365620412i</v>
      </c>
      <c r="I1211" s="57" t="str">
        <f t="shared" si="350"/>
        <v>17.8975390695077-366.582348945888i</v>
      </c>
      <c r="K1211" s="57" t="str">
        <f t="shared" si="351"/>
        <v>0.164578619230796-0.00826553933282638i</v>
      </c>
      <c r="L1211" s="57" t="str">
        <f t="shared" si="352"/>
        <v>0.00025-12.6561028235247i</v>
      </c>
      <c r="M1211" s="57" t="str">
        <f t="shared" si="353"/>
        <v>0.0045-4.43701133952938i</v>
      </c>
      <c r="N1211" s="57">
        <f t="shared" si="354"/>
        <v>88.047869601539063</v>
      </c>
      <c r="O1211" s="57">
        <f t="shared" si="355"/>
        <v>56.083295818223505</v>
      </c>
      <c r="P1211" s="374">
        <f t="shared" si="356"/>
        <v>56.083295818223505</v>
      </c>
      <c r="Q1211" s="374">
        <f t="shared" si="357"/>
        <v>-91.952130398460937</v>
      </c>
      <c r="R1211" s="12">
        <f t="shared" si="358"/>
        <v>88.047869601539063</v>
      </c>
      <c r="S1211" s="57">
        <f t="shared" si="359"/>
        <v>8.3612710211621921E-2</v>
      </c>
      <c r="T1211" s="12">
        <f t="shared" si="342"/>
        <v>56.083295818223505</v>
      </c>
    </row>
    <row r="1212" spans="1:20">
      <c r="A1212" s="57">
        <f t="shared" si="343"/>
        <v>527.35049807384894</v>
      </c>
      <c r="B1212" s="12">
        <f t="shared" si="360"/>
        <v>83.930438510426086</v>
      </c>
      <c r="C1212" s="57" t="str">
        <f t="shared" si="344"/>
        <v>-21.6998803910424-634.248414156766i</v>
      </c>
      <c r="D1212" s="57" t="str">
        <f t="shared" si="345"/>
        <v>3.47812495371502-189.627604323319i</v>
      </c>
      <c r="E1212" s="57" t="str">
        <f t="shared" si="346"/>
        <v>162.446980505104-0.352410556413887i</v>
      </c>
      <c r="F1212" s="57" t="str">
        <f t="shared" si="347"/>
        <v>2.90990990245194-1779.53471088639i</v>
      </c>
      <c r="G1212" s="57" t="str">
        <f t="shared" si="348"/>
        <v>0.999999997437044-0.0000506256476853382i</v>
      </c>
      <c r="H1212" s="57" t="str">
        <f t="shared" si="349"/>
        <v>72.751655679895+3.44618582315894i</v>
      </c>
      <c r="I1212" s="57" t="str">
        <f t="shared" si="350"/>
        <v>17.8975573714641-365.195321063729i</v>
      </c>
      <c r="K1212" s="57" t="str">
        <f t="shared" si="351"/>
        <v>0.164575419034102-0.00829678460291231i</v>
      </c>
      <c r="L1212" s="57" t="str">
        <f t="shared" si="352"/>
        <v>0.00025-12.6081916950833i</v>
      </c>
      <c r="M1212" s="57" t="str">
        <f t="shared" si="353"/>
        <v>0.0045-4.42021452433691i</v>
      </c>
      <c r="N1212" s="57">
        <f t="shared" si="354"/>
        <v>88.040473182165172</v>
      </c>
      <c r="O1212" s="57">
        <f t="shared" si="355"/>
        <v>56.050268530531127</v>
      </c>
      <c r="P1212" s="374">
        <f t="shared" si="356"/>
        <v>56.050268530531127</v>
      </c>
      <c r="Q1212" s="374">
        <f t="shared" si="357"/>
        <v>-91.959526817834828</v>
      </c>
      <c r="R1212" s="12">
        <f t="shared" si="358"/>
        <v>88.040473182165172</v>
      </c>
      <c r="S1212" s="57">
        <f t="shared" si="359"/>
        <v>8.3930438510426086E-2</v>
      </c>
      <c r="T1212" s="12">
        <f t="shared" si="342"/>
        <v>56.050268530531127</v>
      </c>
    </row>
    <row r="1213" spans="1:20">
      <c r="A1213" s="57">
        <f t="shared" si="343"/>
        <v>529.35442996652955</v>
      </c>
      <c r="B1213" s="12">
        <f t="shared" si="360"/>
        <v>84.249374176765713</v>
      </c>
      <c r="C1213" s="57" t="str">
        <f t="shared" si="344"/>
        <v>-21.6993963214185-631.8384702687i</v>
      </c>
      <c r="D1213" s="57" t="str">
        <f t="shared" si="345"/>
        <v>3.47812495336258-188.909750327211i</v>
      </c>
      <c r="E1213" s="57" t="str">
        <f t="shared" si="346"/>
        <v>162.446809283114-0.353739891393409i</v>
      </c>
      <c r="F1213" s="57" t="str">
        <f t="shared" si="347"/>
        <v>2.90990990239515-1772.79807930676i</v>
      </c>
      <c r="G1213" s="57" t="str">
        <f t="shared" si="348"/>
        <v>0.999999997417528-0.0000508180251455507i</v>
      </c>
      <c r="H1213" s="57" t="str">
        <f t="shared" si="349"/>
        <v>72.7518413843551+3.45928470972036i</v>
      </c>
      <c r="I1213" s="57" t="str">
        <f t="shared" si="350"/>
        <v>17.8975758128129-363.813546641614i</v>
      </c>
      <c r="K1213" s="57" t="str">
        <f t="shared" si="351"/>
        <v>0.164572194597497-0.00832814673740088i</v>
      </c>
      <c r="L1213" s="57" t="str">
        <f t="shared" si="352"/>
        <v>0.00025-12.5604619397124i</v>
      </c>
      <c r="M1213" s="57" t="str">
        <f t="shared" si="353"/>
        <v>0.0045-4.40348129541434i</v>
      </c>
      <c r="N1213" s="57">
        <f t="shared" si="354"/>
        <v>88.0330489038449</v>
      </c>
      <c r="O1213" s="57">
        <f t="shared" si="355"/>
        <v>56.017240609416028</v>
      </c>
      <c r="P1213" s="374">
        <f t="shared" si="356"/>
        <v>56.017240609416028</v>
      </c>
      <c r="Q1213" s="374">
        <f t="shared" si="357"/>
        <v>-91.9669510961551</v>
      </c>
      <c r="R1213" s="12">
        <f t="shared" si="358"/>
        <v>88.0330489038449</v>
      </c>
      <c r="S1213" s="57">
        <f t="shared" si="359"/>
        <v>8.4249374176765715E-2</v>
      </c>
      <c r="T1213" s="12">
        <f t="shared" si="342"/>
        <v>56.017240609416028</v>
      </c>
    </row>
    <row r="1214" spans="1:20">
      <c r="A1214" s="57">
        <f t="shared" si="343"/>
        <v>531.36597680040245</v>
      </c>
      <c r="B1214" s="12">
        <f t="shared" si="360"/>
        <v>84.569521798637425</v>
      </c>
      <c r="C1214" s="57" t="str">
        <f t="shared" si="344"/>
        <v>-21.6989085875172-629.437615987239i</v>
      </c>
      <c r="D1214" s="57" t="str">
        <f t="shared" si="345"/>
        <v>3.47812495300748-188.194613861284i</v>
      </c>
      <c r="E1214" s="57" t="str">
        <f t="shared" si="346"/>
        <v>162.446636765484-0.35507416585453i</v>
      </c>
      <c r="F1214" s="57" t="str">
        <f t="shared" si="347"/>
        <v>2.90990990233794-1766.08695002267i</v>
      </c>
      <c r="G1214" s="57" t="str">
        <f t="shared" si="348"/>
        <v>0.999999997397864-0.0000510111336401007i</v>
      </c>
      <c r="H1214" s="57" t="str">
        <f t="shared" si="349"/>
        <v>72.752028503492+3.47243341073993i</v>
      </c>
      <c r="I1214" s="57" t="str">
        <f t="shared" si="350"/>
        <v>17.8975943946156-362.437005802282i</v>
      </c>
      <c r="K1214" s="57" t="str">
        <f t="shared" si="351"/>
        <v>0.164568945738354-0.00835962615913019i</v>
      </c>
      <c r="L1214" s="57" t="str">
        <f t="shared" si="352"/>
        <v>0.00025-12.5129128708034i</v>
      </c>
      <c r="M1214" s="57" t="str">
        <f t="shared" si="353"/>
        <v>0.0045-4.38681141204854i</v>
      </c>
      <c r="N1214" s="57">
        <f t="shared" si="354"/>
        <v>88.025596663534444</v>
      </c>
      <c r="O1214" s="57">
        <f t="shared" si="355"/>
        <v>55.984212050086846</v>
      </c>
      <c r="P1214" s="374">
        <f t="shared" si="356"/>
        <v>55.984212050086846</v>
      </c>
      <c r="Q1214" s="374">
        <f t="shared" si="357"/>
        <v>-91.974403336465556</v>
      </c>
      <c r="R1214" s="12">
        <f t="shared" si="358"/>
        <v>88.025596663534444</v>
      </c>
      <c r="S1214" s="57">
        <f t="shared" si="359"/>
        <v>8.4569521798637429E-2</v>
      </c>
      <c r="T1214" s="12">
        <f t="shared" si="342"/>
        <v>55.984212050086846</v>
      </c>
    </row>
    <row r="1215" spans="1:20">
      <c r="A1215" s="57">
        <f t="shared" si="343"/>
        <v>533.38516751224392</v>
      </c>
      <c r="B1215" s="12">
        <f t="shared" si="360"/>
        <v>84.890885981472252</v>
      </c>
      <c r="C1215" s="57" t="str">
        <f t="shared" si="344"/>
        <v>-21.6984171617675-627.045816779829i</v>
      </c>
      <c r="D1215" s="57" t="str">
        <f t="shared" si="345"/>
        <v>3.47812495264964-187.482184638059i</v>
      </c>
      <c r="E1215" s="57" t="str">
        <f t="shared" si="346"/>
        <v>162.446462942474-0.356413397294249i</v>
      </c>
      <c r="F1215" s="57" t="str">
        <f t="shared" si="347"/>
        <v>2.90990990228027-1759.40122649226i</v>
      </c>
      <c r="G1215" s="57" t="str">
        <f t="shared" si="348"/>
        <v>0.99999999737805-0.0000512049759469185i</v>
      </c>
      <c r="H1215" s="57" t="str">
        <f t="shared" si="349"/>
        <v>72.7522170480866+3.48563211595542i</v>
      </c>
      <c r="I1215" s="57" t="str">
        <f t="shared" si="350"/>
        <v>17.8976131179421-361.065678743755i</v>
      </c>
      <c r="K1215" s="57" t="str">
        <f t="shared" si="351"/>
        <v>0.164565672272686-0.00839122329230447i</v>
      </c>
      <c r="L1215" s="57" t="str">
        <f t="shared" si="352"/>
        <v>0.00025-12.4655438043469i</v>
      </c>
      <c r="M1215" s="57" t="str">
        <f t="shared" si="353"/>
        <v>0.0045-4.37020463443768i</v>
      </c>
      <c r="N1215" s="57">
        <f t="shared" si="354"/>
        <v>88.018116357830408</v>
      </c>
      <c r="O1215" s="57">
        <f t="shared" si="355"/>
        <v>55.951182847716353</v>
      </c>
      <c r="P1215" s="374">
        <f t="shared" si="356"/>
        <v>55.951182847716353</v>
      </c>
      <c r="Q1215" s="374">
        <f t="shared" si="357"/>
        <v>-91.981883642169592</v>
      </c>
      <c r="R1215" s="12">
        <f t="shared" si="358"/>
        <v>88.018116357830408</v>
      </c>
      <c r="S1215" s="57">
        <f t="shared" si="359"/>
        <v>8.489088598147225E-2</v>
      </c>
      <c r="T1215" s="12">
        <f t="shared" si="342"/>
        <v>55.951182847716353</v>
      </c>
    </row>
    <row r="1216" spans="1:20">
      <c r="A1216" s="57">
        <f t="shared" si="343"/>
        <v>535.41203114879056</v>
      </c>
      <c r="B1216" s="12">
        <f t="shared" si="360"/>
        <v>85.21347134820185</v>
      </c>
      <c r="C1216" s="57" t="str">
        <f t="shared" si="344"/>
        <v>-21.6979220163913-624.663038244195i</v>
      </c>
      <c r="D1216" s="57" t="str">
        <f t="shared" si="345"/>
        <v>3.47812495228911-186.772452409002i</v>
      </c>
      <c r="E1216" s="57" t="str">
        <f t="shared" si="346"/>
        <v>162.446287804268-0.357757603261505i</v>
      </c>
      <c r="F1216" s="57" t="str">
        <f t="shared" si="347"/>
        <v>2.90990990222217-1752.74081253918i</v>
      </c>
      <c r="G1216" s="57" t="str">
        <f t="shared" si="348"/>
        <v>0.999999997358086-0.0000513995548544907i</v>
      </c>
      <c r="H1216" s="57" t="str">
        <f t="shared" si="349"/>
        <v>72.7524070290042+3.49888101583074i</v>
      </c>
      <c r="I1216" s="57" t="str">
        <f t="shared" si="350"/>
        <v>17.8976319838711-359.699545739078i</v>
      </c>
      <c r="K1216" s="57" t="str">
        <f t="shared" si="351"/>
        <v>0.164562374015131-0.00842293856249627i</v>
      </c>
      <c r="L1216" s="57" t="str">
        <f t="shared" si="352"/>
        <v>0.00025-12.418354058923i</v>
      </c>
      <c r="M1216" s="57" t="str">
        <f t="shared" si="353"/>
        <v>0.0045-4.35366072368768i</v>
      </c>
      <c r="N1216" s="57">
        <f t="shared" si="354"/>
        <v>88.010607882968941</v>
      </c>
      <c r="O1216" s="57">
        <f t="shared" si="355"/>
        <v>55.9181529974406</v>
      </c>
      <c r="P1216" s="374">
        <f t="shared" si="356"/>
        <v>55.9181529974406</v>
      </c>
      <c r="Q1216" s="374">
        <f t="shared" si="357"/>
        <v>-91.989392117031059</v>
      </c>
      <c r="R1216" s="12">
        <f t="shared" si="358"/>
        <v>88.010607882968941</v>
      </c>
      <c r="S1216" s="57">
        <f t="shared" si="359"/>
        <v>8.5213471348201855E-2</v>
      </c>
      <c r="T1216" s="12">
        <f t="shared" si="342"/>
        <v>55.9181529974406</v>
      </c>
    </row>
    <row r="1217" spans="1:20">
      <c r="A1217" s="57">
        <f t="shared" si="343"/>
        <v>537.4465968671559</v>
      </c>
      <c r="B1217" s="12">
        <f t="shared" si="360"/>
        <v>85.53728253932502</v>
      </c>
      <c r="C1217" s="57" t="str">
        <f t="shared" si="344"/>
        <v>-21.697423123406-622.289246107917i</v>
      </c>
      <c r="D1217" s="57" t="str">
        <f t="shared" si="345"/>
        <v>3.47812495192582-186.065406964377i</v>
      </c>
      <c r="E1217" s="57" t="str">
        <f t="shared" si="346"/>
        <v>162.446111340981-0.359106801357339i</v>
      </c>
      <c r="F1217" s="57" t="str">
        <f t="shared" si="347"/>
        <v>2.90990990216362-1746.10561235112i</v>
      </c>
      <c r="G1217" s="57" t="str">
        <f t="shared" si="348"/>
        <v>0.999999997337969-0.0000515948731618998i</v>
      </c>
      <c r="H1217" s="57" t="str">
        <f t="shared" si="349"/>
        <v>72.752598457191+3.51218030155862i</v>
      </c>
      <c r="I1217" s="57" t="str">
        <f t="shared" si="350"/>
        <v>17.8976509934885-358.338587135993i</v>
      </c>
      <c r="K1217" s="57" t="str">
        <f t="shared" si="351"/>
        <v>0.16455905077895-0.00845477239664931i</v>
      </c>
      <c r="L1217" s="57" t="str">
        <f t="shared" si="352"/>
        <v>0.00025-12.3713429556913i</v>
      </c>
      <c r="M1217" s="57" t="str">
        <f t="shared" si="353"/>
        <v>0.0045-4.3371794418088i</v>
      </c>
      <c r="N1217" s="57">
        <f t="shared" si="354"/>
        <v>88.003071134824637</v>
      </c>
      <c r="O1217" s="57">
        <f t="shared" si="355"/>
        <v>55.885122494359649</v>
      </c>
      <c r="P1217" s="374">
        <f t="shared" si="356"/>
        <v>55.885122494359649</v>
      </c>
      <c r="Q1217" s="374">
        <f t="shared" si="357"/>
        <v>-91.996928865175363</v>
      </c>
      <c r="R1217" s="12">
        <f t="shared" si="358"/>
        <v>88.003071134824637</v>
      </c>
      <c r="S1217" s="57">
        <f t="shared" si="359"/>
        <v>8.5537282539325021E-2</v>
      </c>
      <c r="T1217" s="12">
        <f t="shared" si="342"/>
        <v>55.885122494359649</v>
      </c>
    </row>
    <row r="1218" spans="1:20">
      <c r="A1218" s="57">
        <f t="shared" si="343"/>
        <v>539.4888939352511</v>
      </c>
      <c r="B1218" s="12">
        <f t="shared" si="360"/>
        <v>85.862324212974457</v>
      </c>
      <c r="C1218" s="57" t="str">
        <f t="shared" si="344"/>
        <v>-21.6969204546196-619.924406227877i</v>
      </c>
      <c r="D1218" s="57" t="str">
        <f t="shared" si="345"/>
        <v>3.47812495155976-185.361038133098i</v>
      </c>
      <c r="E1218" s="57" t="str">
        <f t="shared" si="346"/>
        <v>162.445933542651-0.360461009235018i</v>
      </c>
      <c r="F1218" s="57" t="str">
        <f t="shared" si="347"/>
        <v>2.90990990210465-1739.49553047851i</v>
      </c>
      <c r="G1218" s="57" t="str">
        <f t="shared" si="348"/>
        <v>0.999999997317699-0.0000517909336788652i</v>
      </c>
      <c r="H1218" s="57" t="str">
        <f t="shared" si="349"/>
        <v>72.7527913436772+3.52553016506348i</v>
      </c>
      <c r="I1218" s="57" t="str">
        <f t="shared" si="350"/>
        <v>17.897670147889-356.98278335669i</v>
      </c>
      <c r="K1218" s="57" t="str">
        <f t="shared" si="351"/>
        <v>0.164555702376012-0.00848672522308061i</v>
      </c>
      <c r="L1218" s="57" t="str">
        <f t="shared" si="352"/>
        <v>0.00025-12.3245098183815i</v>
      </c>
      <c r="M1218" s="57" t="str">
        <f t="shared" si="353"/>
        <v>0.0045-4.32076055171229i</v>
      </c>
      <c r="N1218" s="57">
        <f t="shared" si="354"/>
        <v>87.995506008909615</v>
      </c>
      <c r="O1218" s="57">
        <f t="shared" si="355"/>
        <v>55.852091333536428</v>
      </c>
      <c r="P1218" s="374">
        <f t="shared" si="356"/>
        <v>55.852091333536428</v>
      </c>
      <c r="Q1218" s="374">
        <f t="shared" si="357"/>
        <v>-92.004493991090385</v>
      </c>
      <c r="R1218" s="12">
        <f t="shared" si="358"/>
        <v>87.995506008909615</v>
      </c>
      <c r="S1218" s="57">
        <f t="shared" si="359"/>
        <v>8.5862324212974461E-2</v>
      </c>
      <c r="T1218" s="12">
        <f t="shared" si="342"/>
        <v>55.852091333536428</v>
      </c>
    </row>
    <row r="1219" spans="1:20">
      <c r="A1219" s="57">
        <f t="shared" si="343"/>
        <v>541.53895173220508</v>
      </c>
      <c r="B1219" s="12">
        <f t="shared" si="360"/>
        <v>86.188601044983756</v>
      </c>
      <c r="C1219" s="57" t="str">
        <f t="shared" si="344"/>
        <v>-21.6964139816318-617.568484589793i</v>
      </c>
      <c r="D1219" s="57" t="str">
        <f t="shared" si="345"/>
        <v>3.47812495119092-184.659335782582i</v>
      </c>
      <c r="E1219" s="57" t="str">
        <f t="shared" si="346"/>
        <v>162.445754399244-0.361820244600035i</v>
      </c>
      <c r="F1219" s="57" t="str">
        <f t="shared" si="347"/>
        <v>2.90990990204521-1732.91047183309i</v>
      </c>
      <c r="G1219" s="57" t="str">
        <f t="shared" si="348"/>
        <v>0.999999997297275-0.0000519877392257831i</v>
      </c>
      <c r="H1219" s="57" t="str">
        <f t="shared" si="349"/>
        <v>72.7529856995776+3.53893079900438i</v>
      </c>
      <c r="I1219" s="57" t="str">
        <f t="shared" si="350"/>
        <v>17.8976894481756-355.632114897506i</v>
      </c>
      <c r="K1219" s="57" t="str">
        <f t="shared" si="351"/>
        <v>0.164552328616784-0.0085187974714831i</v>
      </c>
      <c r="L1219" s="57" t="str">
        <f t="shared" si="352"/>
        <v>0.00025-12.277853973283i</v>
      </c>
      <c r="M1219" s="57" t="str">
        <f t="shared" si="353"/>
        <v>0.0045-4.30440381720691i</v>
      </c>
      <c r="N1219" s="57">
        <f t="shared" si="354"/>
        <v>87.987912400372409</v>
      </c>
      <c r="O1219" s="57">
        <f t="shared" si="355"/>
        <v>55.819059509996791</v>
      </c>
      <c r="P1219" s="374">
        <f t="shared" si="356"/>
        <v>55.819059509996791</v>
      </c>
      <c r="Q1219" s="374">
        <f t="shared" si="357"/>
        <v>-92.012087599627591</v>
      </c>
      <c r="R1219" s="12">
        <f t="shared" si="358"/>
        <v>87.987912400372409</v>
      </c>
      <c r="S1219" s="57">
        <f t="shared" si="359"/>
        <v>8.6188601044983756E-2</v>
      </c>
      <c r="T1219" s="12">
        <f t="shared" si="342"/>
        <v>55.819059509996791</v>
      </c>
    </row>
    <row r="1220" spans="1:20">
      <c r="A1220" s="57">
        <f t="shared" si="343"/>
        <v>543.59679974878748</v>
      </c>
      <c r="B1220" s="12">
        <f t="shared" si="360"/>
        <v>86.516117728954697</v>
      </c>
      <c r="C1220" s="57" t="str">
        <f t="shared" si="344"/>
        <v>-21.6959036758308-615.221447307738i</v>
      </c>
      <c r="D1220" s="57" t="str">
        <f t="shared" si="345"/>
        <v>3.47812495081927-183.960289818607i</v>
      </c>
      <c r="E1220" s="57" t="str">
        <f t="shared" si="346"/>
        <v>162.445573900651-0.36318452520992i</v>
      </c>
      <c r="F1220" s="57" t="str">
        <f t="shared" si="347"/>
        <v>2.90990990198534-1726.3503416866i</v>
      </c>
      <c r="G1220" s="57" t="str">
        <f t="shared" si="348"/>
        <v>0.999999997276695-0.0000521852926337671i</v>
      </c>
      <c r="H1220" s="57" t="str">
        <f t="shared" si="349"/>
        <v>72.7531815360916+3.55238239677778i</v>
      </c>
      <c r="I1220" s="57" t="str">
        <f t="shared" si="350"/>
        <v>17.8977088954599-354.286562328661i</v>
      </c>
      <c r="K1220" s="57" t="str">
        <f t="shared" si="351"/>
        <v>0.164548929310322-0.00855098957292794i</v>
      </c>
      <c r="L1220" s="57" t="str">
        <f t="shared" si="352"/>
        <v>0.00025-12.2313747492359i</v>
      </c>
      <c r="M1220" s="57" t="str">
        <f t="shared" si="353"/>
        <v>0.0045-4.28810900299552i</v>
      </c>
      <c r="N1220" s="57">
        <f t="shared" si="354"/>
        <v>87.980290203997058</v>
      </c>
      <c r="O1220" s="57">
        <f t="shared" si="355"/>
        <v>55.786027018729399</v>
      </c>
      <c r="P1220" s="374">
        <f t="shared" si="356"/>
        <v>55.786027018729399</v>
      </c>
      <c r="Q1220" s="374">
        <f t="shared" si="357"/>
        <v>-92.019709796002942</v>
      </c>
      <c r="R1220" s="12">
        <f t="shared" si="358"/>
        <v>87.980290203997058</v>
      </c>
      <c r="S1220" s="57">
        <f t="shared" si="359"/>
        <v>8.6516117728954692E-2</v>
      </c>
      <c r="T1220" s="12">
        <f t="shared" si="342"/>
        <v>55.786027018729399</v>
      </c>
    </row>
    <row r="1221" spans="1:20">
      <c r="A1221" s="57">
        <f t="shared" si="343"/>
        <v>545.66246758783279</v>
      </c>
      <c r="B1221" s="12">
        <f t="shared" si="360"/>
        <v>86.844878976324722</v>
      </c>
      <c r="C1221" s="57" t="str">
        <f t="shared" si="344"/>
        <v>-21.6953895083924-612.883260623633i</v>
      </c>
      <c r="D1221" s="57" t="str">
        <f t="shared" si="345"/>
        <v>3.47812495044478-183.26389018516i</v>
      </c>
      <c r="E1221" s="57" t="str">
        <f t="shared" si="346"/>
        <v>162.44539203669-0.364553868874608i</v>
      </c>
      <c r="F1221" s="57" t="str">
        <f t="shared" si="347"/>
        <v>2.90990990192498-1719.81504566934i</v>
      </c>
      <c r="G1221" s="57" t="str">
        <f t="shared" si="348"/>
        <v>0.999999997255959-0.0000523835967446891i</v>
      </c>
      <c r="H1221" s="57" t="str">
        <f t="shared" si="349"/>
        <v>72.7533788645042+3.56588515252038i</v>
      </c>
      <c r="I1221" s="57" t="str">
        <f t="shared" si="350"/>
        <v>17.8977284908616-352.946106293958i</v>
      </c>
      <c r="K1221" s="57" t="str">
        <f t="shared" si="351"/>
        <v>0.16454550426426-0.00858330195986684i</v>
      </c>
      <c r="L1221" s="57" t="str">
        <f t="shared" si="352"/>
        <v>0.00025-12.1850714776209i</v>
      </c>
      <c r="M1221" s="57" t="str">
        <f t="shared" si="353"/>
        <v>0.0045-4.27187587467178i</v>
      </c>
      <c r="N1221" s="57">
        <f t="shared" si="354"/>
        <v>87.972639314202041</v>
      </c>
      <c r="O1221" s="57">
        <f t="shared" si="355"/>
        <v>55.752993854685116</v>
      </c>
      <c r="P1221" s="374">
        <f t="shared" si="356"/>
        <v>55.752993854685116</v>
      </c>
      <c r="Q1221" s="374">
        <f t="shared" si="357"/>
        <v>-92.027360685797959</v>
      </c>
      <c r="R1221" s="12">
        <f t="shared" si="358"/>
        <v>87.972639314202041</v>
      </c>
      <c r="S1221" s="57">
        <f t="shared" si="359"/>
        <v>8.6844878976324716E-2</v>
      </c>
      <c r="T1221" s="12">
        <f t="shared" si="342"/>
        <v>55.752993854685116</v>
      </c>
    </row>
    <row r="1222" spans="1:20">
      <c r="A1222" s="57">
        <f t="shared" si="343"/>
        <v>547.73598496466661</v>
      </c>
      <c r="B1222" s="12">
        <f t="shared" si="360"/>
        <v>87.17488951643476</v>
      </c>
      <c r="C1222" s="57" t="str">
        <f t="shared" si="344"/>
        <v>-21.694871450278-610.553890906777i</v>
      </c>
      <c r="D1222" s="57" t="str">
        <f t="shared" si="345"/>
        <v>3.47812495006743-182.570126864299i</v>
      </c>
      <c r="E1222" s="57" t="str">
        <f t="shared" si="346"/>
        <v>162.445208797099-0.365928293456194i</v>
      </c>
      <c r="F1222" s="57" t="str">
        <f t="shared" si="347"/>
        <v>2.9099099018642-1713.3044897689i</v>
      </c>
      <c r="G1222" s="57" t="str">
        <f t="shared" si="348"/>
        <v>0.999999997235064-0.0000525826544112203i</v>
      </c>
      <c r="H1222" s="57" t="str">
        <f t="shared" si="349"/>
        <v>72.7535776961858+3.57943926111201i</v>
      </c>
      <c r="I1222" s="57" t="str">
        <f t="shared" si="350"/>
        <v>17.897748235509-351.610727510524i</v>
      </c>
      <c r="K1222" s="57" t="str">
        <f t="shared" si="351"/>
        <v>0.164542053284802-0.00861573506613455i</v>
      </c>
      <c r="L1222" s="57" t="str">
        <f t="shared" si="352"/>
        <v>0.00025-12.13894349235i</v>
      </c>
      <c r="M1222" s="57" t="str">
        <f t="shared" si="353"/>
        <v>0.0045-4.25570419871665i</v>
      </c>
      <c r="N1222" s="57">
        <f t="shared" si="354"/>
        <v>87.96495962503937</v>
      </c>
      <c r="O1222" s="57">
        <f t="shared" si="355"/>
        <v>55.719960012776966</v>
      </c>
      <c r="P1222" s="374">
        <f t="shared" si="356"/>
        <v>55.719960012776966</v>
      </c>
      <c r="Q1222" s="374">
        <f t="shared" si="357"/>
        <v>-92.03504037496063</v>
      </c>
      <c r="R1222" s="12">
        <f t="shared" si="358"/>
        <v>87.96495962503937</v>
      </c>
      <c r="S1222" s="57">
        <f t="shared" si="359"/>
        <v>8.7174889516434761E-2</v>
      </c>
      <c r="T1222" s="12">
        <f t="shared" si="342"/>
        <v>55.719960012776966</v>
      </c>
    </row>
    <row r="1223" spans="1:20">
      <c r="A1223" s="57">
        <f t="shared" si="343"/>
        <v>549.81738170753238</v>
      </c>
      <c r="B1223" s="12">
        <f t="shared" si="360"/>
        <v>87.506154096597214</v>
      </c>
      <c r="C1223" s="57" t="str">
        <f t="shared" si="344"/>
        <v>-21.6943494722348-608.233304653372i</v>
      </c>
      <c r="D1223" s="57" t="str">
        <f t="shared" si="345"/>
        <v>3.47812494968723-181.878989876008i</v>
      </c>
      <c r="E1223" s="57" t="str">
        <f t="shared" si="346"/>
        <v>162.445024171545-0.367307816869238i</v>
      </c>
      <c r="F1223" s="57" t="str">
        <f t="shared" si="347"/>
        <v>2.90990990180294-1706.81858032874i</v>
      </c>
      <c r="G1223" s="57" t="str">
        <f t="shared" si="348"/>
        <v>0.999999997214011-0.0000527824684968717i</v>
      </c>
      <c r="H1223" s="57" t="str">
        <f t="shared" si="349"/>
        <v>72.753778042594+3.59304491817856i</v>
      </c>
      <c r="I1223" s="57" t="str">
        <f t="shared" si="350"/>
        <v>17.8977681305392-350.28040676852i</v>
      </c>
      <c r="K1223" s="57" t="str">
        <f t="shared" si="351"/>
        <v>0.164538576176708-0.00864828932695105i</v>
      </c>
      <c r="L1223" s="57" t="str">
        <f t="shared" si="352"/>
        <v>0.00025-12.0929901298566i</v>
      </c>
      <c r="M1223" s="57" t="str">
        <f t="shared" si="353"/>
        <v>0.0045-4.23959374249517i</v>
      </c>
      <c r="N1223" s="57">
        <f t="shared" si="354"/>
        <v>87.957251030193447</v>
      </c>
      <c r="O1223" s="57">
        <f t="shared" si="355"/>
        <v>55.686925487879947</v>
      </c>
      <c r="P1223" s="374">
        <f t="shared" si="356"/>
        <v>55.686925487879947</v>
      </c>
      <c r="Q1223" s="374">
        <f t="shared" si="357"/>
        <v>-92.042748969806553</v>
      </c>
      <c r="R1223" s="12">
        <f t="shared" si="358"/>
        <v>87.957251030193447</v>
      </c>
      <c r="S1223" s="57">
        <f t="shared" si="359"/>
        <v>8.7506154096597219E-2</v>
      </c>
      <c r="T1223" s="12">
        <f t="shared" si="342"/>
        <v>55.686925487879947</v>
      </c>
    </row>
    <row r="1224" spans="1:20">
      <c r="A1224" s="57">
        <f t="shared" si="343"/>
        <v>551.90668775802101</v>
      </c>
      <c r="B1224" s="12">
        <f t="shared" si="360"/>
        <v>87.838677482164286</v>
      </c>
      <c r="C1224" s="57" t="str">
        <f t="shared" si="344"/>
        <v>-21.6938235447905-605.921468486i</v>
      </c>
      <c r="D1224" s="57" t="str">
        <f t="shared" si="345"/>
        <v>3.47812494930412-181.190469278046i</v>
      </c>
      <c r="E1224" s="57" t="str">
        <f t="shared" si="346"/>
        <v>162.444838149615-0.36869245708033i</v>
      </c>
      <c r="F1224" s="57" t="str">
        <f t="shared" si="347"/>
        <v>2.9099099017412-1700.35722404688i</v>
      </c>
      <c r="G1224" s="57" t="str">
        <f t="shared" si="348"/>
        <v>0.999999997192797-0.0000529830418760359i</v>
      </c>
      <c r="H1224" s="57" t="str">
        <f t="shared" si="349"/>
        <v>72.7539799152744+3.60670232009488i</v>
      </c>
      <c r="I1224" s="57" t="str">
        <f t="shared" si="350"/>
        <v>17.8977881770978-348.955124930873i</v>
      </c>
      <c r="K1224" s="57" t="str">
        <f t="shared" si="351"/>
        <v>0.164535072743285-0.0086809651789239i</v>
      </c>
      <c r="L1224" s="57" t="str">
        <f t="shared" si="352"/>
        <v>0.00025-12.047210729086i</v>
      </c>
      <c r="M1224" s="57" t="str">
        <f t="shared" si="353"/>
        <v>0.0045-4.22354427425301i</v>
      </c>
      <c r="N1224" s="57">
        <f t="shared" si="354"/>
        <v>87.949513422980246</v>
      </c>
      <c r="O1224" s="57">
        <f t="shared" si="355"/>
        <v>55.653890274830204</v>
      </c>
      <c r="P1224" s="374">
        <f t="shared" si="356"/>
        <v>55.653890274830204</v>
      </c>
      <c r="Q1224" s="374">
        <f t="shared" si="357"/>
        <v>-92.050486577019754</v>
      </c>
      <c r="R1224" s="12">
        <f t="shared" si="358"/>
        <v>87.949513422980246</v>
      </c>
      <c r="S1224" s="57">
        <f t="shared" si="359"/>
        <v>8.7838677482164285E-2</v>
      </c>
      <c r="T1224" s="12">
        <f t="shared" si="342"/>
        <v>55.653890274830204</v>
      </c>
    </row>
    <row r="1225" spans="1:20">
      <c r="A1225" s="57">
        <f t="shared" si="343"/>
        <v>554.00393317150156</v>
      </c>
      <c r="B1225" s="12">
        <f t="shared" si="360"/>
        <v>88.172464456596515</v>
      </c>
      <c r="C1225" s="57" t="str">
        <f t="shared" si="344"/>
        <v>-21.6932936382568-603.618349153196i</v>
      </c>
      <c r="D1225" s="57" t="str">
        <f t="shared" si="345"/>
        <v>3.47812494891811-180.504555165815i</v>
      </c>
      <c r="E1225" s="57" t="str">
        <f t="shared" si="346"/>
        <v>162.44465072082-0.370082232108739i</v>
      </c>
      <c r="F1225" s="57" t="str">
        <f t="shared" si="347"/>
        <v>2.90990990167901-1693.92032797454i</v>
      </c>
      <c r="G1225" s="57" t="str">
        <f t="shared" si="348"/>
        <v>0.999999997171422-0.000053184377434028i</v>
      </c>
      <c r="H1225" s="57" t="str">
        <f t="shared" si="349"/>
        <v>72.7541833258599+3.62041166398766i</v>
      </c>
      <c r="I1225" s="57" t="str">
        <f t="shared" si="350"/>
        <v>17.8978083763396-347.634862932995i</v>
      </c>
      <c r="K1225" s="57" t="str">
        <f t="shared" si="351"/>
        <v>0.164531542786377-0.00871376306005064i</v>
      </c>
      <c r="L1225" s="57" t="str">
        <f t="shared" si="352"/>
        <v>0.00025-12.0016046314864i</v>
      </c>
      <c r="M1225" s="57" t="str">
        <f t="shared" si="353"/>
        <v>0.0045-4.20755556311318i</v>
      </c>
      <c r="N1225" s="57">
        <f t="shared" si="354"/>
        <v>87.941746696346058</v>
      </c>
      <c r="O1225" s="57">
        <f t="shared" si="355"/>
        <v>55.620854368425398</v>
      </c>
      <c r="P1225" s="374">
        <f t="shared" si="356"/>
        <v>55.620854368425398</v>
      </c>
      <c r="Q1225" s="374">
        <f t="shared" si="357"/>
        <v>-92.058253303653942</v>
      </c>
      <c r="R1225" s="12">
        <f t="shared" si="358"/>
        <v>87.941746696346058</v>
      </c>
      <c r="S1225" s="57">
        <f t="shared" si="359"/>
        <v>8.8172464456596517E-2</v>
      </c>
      <c r="T1225" s="12">
        <f t="shared" si="342"/>
        <v>55.620854368425398</v>
      </c>
    </row>
    <row r="1226" spans="1:20">
      <c r="A1226" s="57">
        <f t="shared" si="343"/>
        <v>556.10914811755322</v>
      </c>
      <c r="B1226" s="12">
        <f t="shared" si="360"/>
        <v>88.507519821531588</v>
      </c>
      <c r="C1226" s="57" t="str">
        <f t="shared" si="344"/>
        <v>-21.6927597227237-601.323913528952i</v>
      </c>
      <c r="D1226" s="57" t="str">
        <f t="shared" si="345"/>
        <v>3.47812494852915-179.82123767221i</v>
      </c>
      <c r="E1226" s="57" t="str">
        <f t="shared" si="346"/>
        <v>162.444461874595-0.37147716002591i</v>
      </c>
      <c r="F1226" s="57" t="str">
        <f t="shared" si="347"/>
        <v>2.90990990161633-1687.50779951481i</v>
      </c>
      <c r="G1226" s="57" t="str">
        <f t="shared" si="348"/>
        <v>0.999999997149884-0.0000533864780671274i</v>
      </c>
      <c r="H1226" s="57" t="str">
        <f t="shared" si="349"/>
        <v>72.7543882860719+3.63417314773824i</v>
      </c>
      <c r="I1226" s="57" t="str">
        <f t="shared" si="350"/>
        <v>17.8978287294272-346.319601782506i</v>
      </c>
      <c r="K1226" s="57" t="str">
        <f t="shared" si="351"/>
        <v>0.164527986106356-0.00874668340972081i</v>
      </c>
      <c r="L1226" s="57" t="str">
        <f t="shared" si="352"/>
        <v>0.00025-11.9561711809986i</v>
      </c>
      <c r="M1226" s="57" t="str">
        <f t="shared" si="353"/>
        <v>0.0045-4.19162737907271i</v>
      </c>
      <c r="N1226" s="57">
        <f t="shared" si="354"/>
        <v>87.933950742866742</v>
      </c>
      <c r="O1226" s="57">
        <f t="shared" si="355"/>
        <v>55.587817763424283</v>
      </c>
      <c r="P1226" s="374">
        <f t="shared" si="356"/>
        <v>55.587817763424283</v>
      </c>
      <c r="Q1226" s="374">
        <f t="shared" si="357"/>
        <v>-92.066049257133258</v>
      </c>
      <c r="R1226" s="12">
        <f t="shared" si="358"/>
        <v>87.933950742866742</v>
      </c>
      <c r="S1226" s="57">
        <f t="shared" si="359"/>
        <v>8.8507519821531586E-2</v>
      </c>
      <c r="T1226" s="12">
        <f t="shared" si="342"/>
        <v>55.587817763424283</v>
      </c>
    </row>
    <row r="1227" spans="1:20">
      <c r="A1227" s="57">
        <f t="shared" si="343"/>
        <v>558.22236288040006</v>
      </c>
      <c r="B1227" s="12">
        <f t="shared" si="360"/>
        <v>88.843848396853417</v>
      </c>
      <c r="C1227" s="57" t="str">
        <f t="shared" si="344"/>
        <v>-21.6922217680595-599.038128612214i</v>
      </c>
      <c r="D1227" s="57" t="str">
        <f t="shared" si="345"/>
        <v>3.47812494813722-179.140506967479i</v>
      </c>
      <c r="E1227" s="57" t="str">
        <f t="shared" si="346"/>
        <v>162.444271600294-0.372877258955619i</v>
      </c>
      <c r="F1227" s="57" t="str">
        <f t="shared" si="347"/>
        <v>2.90990990155318-1681.11954642131i</v>
      </c>
      <c r="G1227" s="57" t="str">
        <f t="shared" si="348"/>
        <v>0.999999997128182-0.0000535893466826195i</v>
      </c>
      <c r="H1227" s="57" t="str">
        <f t="shared" si="349"/>
        <v>72.7545948077222+3.64798696998583i</v>
      </c>
      <c r="I1227" s="57" t="str">
        <f t="shared" si="350"/>
        <v>17.8978492375331-345.009322558972i</v>
      </c>
      <c r="K1227" s="57" t="str">
        <f t="shared" si="351"/>
        <v>0.164524402502106-0.00877972666871842i</v>
      </c>
      <c r="L1227" s="57" t="str">
        <f t="shared" si="352"/>
        <v>0.00025-11.9109097240472i</v>
      </c>
      <c r="M1227" s="57" t="str">
        <f t="shared" si="353"/>
        <v>0.0045-4.17575949299929i</v>
      </c>
      <c r="N1227" s="57">
        <f t="shared" si="354"/>
        <v>87.926125454746639</v>
      </c>
      <c r="O1227" s="57">
        <f t="shared" si="355"/>
        <v>55.554780454545934</v>
      </c>
      <c r="P1227" s="374">
        <f t="shared" si="356"/>
        <v>55.554780454545934</v>
      </c>
      <c r="Q1227" s="374">
        <f t="shared" si="357"/>
        <v>-92.073874545253361</v>
      </c>
      <c r="R1227" s="12">
        <f t="shared" si="358"/>
        <v>87.926125454746639</v>
      </c>
      <c r="S1227" s="57">
        <f t="shared" si="359"/>
        <v>8.8843848396853414E-2</v>
      </c>
      <c r="T1227" s="12">
        <f t="shared" si="342"/>
        <v>55.554780454545934</v>
      </c>
    </row>
    <row r="1228" spans="1:20">
      <c r="A1228" s="57">
        <f t="shared" si="343"/>
        <v>560.34360785934552</v>
      </c>
      <c r="B1228" s="12">
        <f t="shared" si="360"/>
        <v>89.181455020761462</v>
      </c>
      <c r="C1228" s="57" t="str">
        <f t="shared" si="344"/>
        <v>-21.6916797439086-596.760961526441i</v>
      </c>
      <c r="D1228" s="57" t="str">
        <f t="shared" si="345"/>
        <v>3.47812494774232-178.462353259083i</v>
      </c>
      <c r="E1228" s="57" t="str">
        <f t="shared" si="346"/>
        <v>162.444079887193-0.374282547074161i</v>
      </c>
      <c r="F1228" s="57" t="str">
        <f t="shared" si="347"/>
        <v>2.90990990148955-1674.75547679688i</v>
      </c>
      <c r="G1228" s="57" t="str">
        <f t="shared" si="348"/>
        <v>0.999999997106315-0.0000537929861988372i</v>
      </c>
      <c r="H1228" s="57" t="str">
        <f t="shared" si="349"/>
        <v>72.7548029027124+3.66185333013015i</v>
      </c>
      <c r="I1228" s="57" t="str">
        <f t="shared" si="350"/>
        <v>17.8978699018381-343.704006413624i</v>
      </c>
      <c r="K1228" s="57" t="str">
        <f t="shared" si="351"/>
        <v>0.164520791771017-0.00881289327922383i</v>
      </c>
      <c r="L1228" s="57" t="str">
        <f t="shared" si="352"/>
        <v>0.00025-11.865819609531i</v>
      </c>
      <c r="M1228" s="57" t="str">
        <f t="shared" si="353"/>
        <v>0.0045-4.15995167662812i</v>
      </c>
      <c r="N1228" s="57">
        <f t="shared" si="354"/>
        <v>87.918270723817557</v>
      </c>
      <c r="O1228" s="57">
        <f t="shared" si="355"/>
        <v>55.521742436469964</v>
      </c>
      <c r="P1228" s="374">
        <f t="shared" si="356"/>
        <v>55.521742436469964</v>
      </c>
      <c r="Q1228" s="374">
        <f t="shared" si="357"/>
        <v>-92.081729276182443</v>
      </c>
      <c r="R1228" s="12">
        <f t="shared" si="358"/>
        <v>87.918270723817557</v>
      </c>
      <c r="S1228" s="57">
        <f t="shared" si="359"/>
        <v>8.9181455020761455E-2</v>
      </c>
      <c r="T1228" s="12">
        <f t="shared" si="342"/>
        <v>55.521742436469964</v>
      </c>
    </row>
    <row r="1229" spans="1:20">
      <c r="A1229" s="57">
        <f t="shared" si="343"/>
        <v>562.47291356921107</v>
      </c>
      <c r="B1229" s="12">
        <f t="shared" si="360"/>
        <v>89.52034454984036</v>
      </c>
      <c r="C1229" s="57" t="str">
        <f t="shared" si="344"/>
        <v>-21.6911336196911-594.492379519119i</v>
      </c>
      <c r="D1229" s="57" t="str">
        <f t="shared" si="345"/>
        <v>3.47812494734441-177.786766791552i</v>
      </c>
      <c r="E1229" s="57" t="str">
        <f t="shared" si="346"/>
        <v>162.443886724488-0.375693042610213i</v>
      </c>
      <c r="F1229" s="57" t="str">
        <f t="shared" si="347"/>
        <v>2.90990990142542-1668.41549909224i</v>
      </c>
      <c r="G1229" s="57" t="str">
        <f t="shared" si="348"/>
        <v>0.999999997084281-0.000053997399545203i</v>
      </c>
      <c r="H1229" s="57" t="str">
        <f t="shared" si="349"/>
        <v>72.7550125830342+3.67577242833457i</v>
      </c>
      <c r="I1229" s="57" t="str">
        <f t="shared" si="350"/>
        <v>17.8978907235324-342.403634569087i</v>
      </c>
      <c r="K1229" s="57" t="str">
        <f t="shared" si="351"/>
        <v>0.164517153708974-0.00884618368481646i</v>
      </c>
      <c r="L1229" s="57" t="str">
        <f t="shared" si="352"/>
        <v>0.00025-11.8209001888135i</v>
      </c>
      <c r="M1229" s="57" t="str">
        <f t="shared" si="353"/>
        <v>0.0045-4.14420370255838i</v>
      </c>
      <c r="N1229" s="57">
        <f t="shared" si="354"/>
        <v>87.910386441537753</v>
      </c>
      <c r="O1229" s="57">
        <f t="shared" si="355"/>
        <v>55.48870370383603</v>
      </c>
      <c r="P1229" s="374">
        <f t="shared" si="356"/>
        <v>55.48870370383603</v>
      </c>
      <c r="Q1229" s="374">
        <f t="shared" si="357"/>
        <v>-92.089613558462247</v>
      </c>
      <c r="R1229" s="12">
        <f t="shared" si="358"/>
        <v>87.910386441537753</v>
      </c>
      <c r="S1229" s="57">
        <f t="shared" si="359"/>
        <v>8.9520344549840355E-2</v>
      </c>
      <c r="T1229" s="12">
        <f t="shared" si="342"/>
        <v>55.48870370383603</v>
      </c>
    </row>
    <row r="1230" spans="1:20">
      <c r="A1230" s="57">
        <f t="shared" si="343"/>
        <v>564.61031064077417</v>
      </c>
      <c r="B1230" s="12">
        <f t="shared" si="360"/>
        <v>89.860521859129761</v>
      </c>
      <c r="C1230" s="57" t="str">
        <f t="shared" si="344"/>
        <v>-21.6905833646005-592.23234996131i</v>
      </c>
      <c r="D1230" s="57" t="str">
        <f t="shared" si="345"/>
        <v>3.47812494694346-177.113737846349i</v>
      </c>
      <c r="E1230" s="57" t="str">
        <f t="shared" si="346"/>
        <v>162.443692101299-0.37710876384485i</v>
      </c>
      <c r="F1230" s="57" t="str">
        <f t="shared" si="347"/>
        <v>2.90990990136084-1662.09952210468i</v>
      </c>
      <c r="G1230" s="57" t="str">
        <f t="shared" si="348"/>
        <v>0.999999997062079-0.0000542025896622714i</v>
      </c>
      <c r="H1230" s="57" t="str">
        <f t="shared" si="349"/>
        <v>72.7552238607714+3.68974446552896i</v>
      </c>
      <c r="I1230" s="57" t="str">
        <f t="shared" si="350"/>
        <v>17.8979117038146-341.108188319111i</v>
      </c>
      <c r="K1230" s="57" t="str">
        <f t="shared" si="351"/>
        <v>0.164513488110344-0.00887959833047634i</v>
      </c>
      <c r="L1230" s="57" t="str">
        <f t="shared" si="352"/>
        <v>0.00025-11.7761508157138i</v>
      </c>
      <c r="M1230" s="57" t="str">
        <f t="shared" si="353"/>
        <v>0.0045-4.12851534425024i</v>
      </c>
      <c r="N1230" s="57">
        <f t="shared" si="354"/>
        <v>87.90247249899096</v>
      </c>
      <c r="O1230" s="57">
        <f t="shared" si="355"/>
        <v>55.455664251243839</v>
      </c>
      <c r="P1230" s="374">
        <f t="shared" si="356"/>
        <v>55.455664251243839</v>
      </c>
      <c r="Q1230" s="374">
        <f t="shared" si="357"/>
        <v>-92.09752750100904</v>
      </c>
      <c r="R1230" s="12">
        <f t="shared" si="358"/>
        <v>87.90247249899096</v>
      </c>
      <c r="S1230" s="57">
        <f t="shared" si="359"/>
        <v>8.9860521859129766E-2</v>
      </c>
      <c r="T1230" s="12">
        <f t="shared" si="342"/>
        <v>55.455664251243839</v>
      </c>
    </row>
    <row r="1231" spans="1:20">
      <c r="A1231" s="57">
        <f t="shared" si="343"/>
        <v>566.75582982120909</v>
      </c>
      <c r="B1231" s="12">
        <f t="shared" si="360"/>
        <v>90.20199184219446</v>
      </c>
      <c r="C1231" s="57" t="str">
        <f t="shared" si="344"/>
        <v>-21.6900289476015-589.980840347144i</v>
      </c>
      <c r="D1231" s="57" t="str">
        <f t="shared" si="345"/>
        <v>3.47812494653946-176.443256741727i</v>
      </c>
      <c r="E1231" s="57" t="str">
        <f t="shared" si="346"/>
        <v>162.44349600666-0.378529729111562i</v>
      </c>
      <c r="F1231" s="57" t="str">
        <f t="shared" si="347"/>
        <v>2.90990990129573-1655.80745497675i</v>
      </c>
      <c r="G1231" s="57" t="str">
        <f t="shared" si="348"/>
        <v>0.999999997039709-0.0000544085595017709i</v>
      </c>
      <c r="H1231" s="57" t="str">
        <f t="shared" si="349"/>
        <v>72.7554367481+3.70376964341287i</v>
      </c>
      <c r="I1231" s="57" t="str">
        <f t="shared" si="350"/>
        <v>17.8979328438933-339.817649028307i</v>
      </c>
      <c r="K1231" s="57" t="str">
        <f t="shared" si="351"/>
        <v>0.164509794767965-0.00891313766258672i</v>
      </c>
      <c r="L1231" s="57" t="str">
        <f t="shared" si="352"/>
        <v>0.00025-11.7315708464971i</v>
      </c>
      <c r="M1231" s="57" t="str">
        <f t="shared" si="353"/>
        <v>0.0045-4.11288637602135i</v>
      </c>
      <c r="N1231" s="57">
        <f t="shared" si="354"/>
        <v>87.894528786885445</v>
      </c>
      <c r="O1231" s="57">
        <f t="shared" si="355"/>
        <v>55.422624073252237</v>
      </c>
      <c r="P1231" s="374">
        <f t="shared" si="356"/>
        <v>55.422624073252237</v>
      </c>
      <c r="Q1231" s="374">
        <f t="shared" si="357"/>
        <v>-92.105471213114555</v>
      </c>
      <c r="R1231" s="12">
        <f t="shared" si="358"/>
        <v>87.894528786885445</v>
      </c>
      <c r="S1231" s="57">
        <f t="shared" si="359"/>
        <v>9.0201991842194462E-2</v>
      </c>
      <c r="T1231" s="12">
        <f t="shared" si="342"/>
        <v>55.422624073252237</v>
      </c>
    </row>
    <row r="1232" spans="1:20">
      <c r="A1232" s="57">
        <f t="shared" si="343"/>
        <v>568.9095019745298</v>
      </c>
      <c r="B1232" s="12">
        <f t="shared" si="360"/>
        <v>90.544759411194804</v>
      </c>
      <c r="C1232" s="57" t="str">
        <f t="shared" si="344"/>
        <v>-21.6894703374285-587.737818293381i</v>
      </c>
      <c r="D1232" s="57" t="str">
        <f t="shared" si="345"/>
        <v>3.47812494613239-175.775313832588i</v>
      </c>
      <c r="E1232" s="57" t="str">
        <f t="shared" si="346"/>
        <v>162.443298429528-0.379955956796325i</v>
      </c>
      <c r="F1232" s="57" t="str">
        <f t="shared" si="347"/>
        <v>2.90990990123014-1649.53920719496i</v>
      </c>
      <c r="G1232" s="57" t="str">
        <f t="shared" si="348"/>
        <v>0.999999997017168-0.0000546153120266466i</v>
      </c>
      <c r="H1232" s="57" t="str">
        <f t="shared" si="349"/>
        <v>72.755651257289+3.71784816445827i</v>
      </c>
      <c r="I1232" s="57" t="str">
        <f t="shared" si="350"/>
        <v>17.8979541449858-338.531998131873i</v>
      </c>
      <c r="K1232" s="57" t="str">
        <f t="shared" si="351"/>
        <v>0.164506073473136-0.00894680212893578i</v>
      </c>
      <c r="L1232" s="57" t="str">
        <f t="shared" si="352"/>
        <v>0.00025-11.6871596398656i</v>
      </c>
      <c r="M1232" s="57" t="str">
        <f t="shared" si="353"/>
        <v>0.0045-4.0973165730438i</v>
      </c>
      <c r="N1232" s="57">
        <f t="shared" si="354"/>
        <v>87.886555195552972</v>
      </c>
      <c r="O1232" s="57">
        <f t="shared" si="355"/>
        <v>55.389583164379374</v>
      </c>
      <c r="P1232" s="374">
        <f t="shared" si="356"/>
        <v>55.389583164379374</v>
      </c>
      <c r="Q1232" s="374">
        <f t="shared" si="357"/>
        <v>-92.113444804447028</v>
      </c>
      <c r="R1232" s="12">
        <f t="shared" si="358"/>
        <v>87.886555195552972</v>
      </c>
      <c r="S1232" s="57">
        <f t="shared" si="359"/>
        <v>9.0544759411194803E-2</v>
      </c>
      <c r="T1232" s="12">
        <f t="shared" si="342"/>
        <v>55.389583164379374</v>
      </c>
    </row>
    <row r="1233" spans="1:20">
      <c r="A1233" s="57">
        <f t="shared" si="343"/>
        <v>571.07135808203293</v>
      </c>
      <c r="B1233" s="12">
        <f t="shared" si="360"/>
        <v>90.888829496957342</v>
      </c>
      <c r="C1233" s="57" t="str">
        <f t="shared" si="344"/>
        <v>-21.6889075025858-585.503251538943i</v>
      </c>
      <c r="D1233" s="57" t="str">
        <f t="shared" si="345"/>
        <v>3.47812494572223-175.109899510352i</v>
      </c>
      <c r="E1233" s="57" t="str">
        <f t="shared" si="346"/>
        <v>162.443099358775-0.381387465337558i</v>
      </c>
      <c r="F1233" s="57" t="str">
        <f t="shared" si="347"/>
        <v>2.90990990116405-1643.29468858845i</v>
      </c>
      <c r="G1233" s="57" t="str">
        <f t="shared" si="348"/>
        <v>0.999999996994455-0.0000548228502111027i</v>
      </c>
      <c r="H1233" s="57" t="str">
        <f t="shared" si="349"/>
        <v>72.7558674007008+3.7319802319128i</v>
      </c>
      <c r="I1233" s="57" t="str">
        <f t="shared" si="350"/>
        <v>17.8979756083191-337.251217135328i</v>
      </c>
      <c r="K1233" s="57" t="str">
        <f t="shared" si="351"/>
        <v>0.164502324015606-0.00898059217871916i</v>
      </c>
      <c r="L1233" s="57" t="str">
        <f t="shared" si="352"/>
        <v>0.00025-11.6429165569492i</v>
      </c>
      <c r="M1233" s="57" t="str">
        <f t="shared" si="353"/>
        <v>0.0045-4.0818057113407i</v>
      </c>
      <c r="N1233" s="57">
        <f t="shared" si="354"/>
        <v>87.878551614947682</v>
      </c>
      <c r="O1233" s="57">
        <f t="shared" si="355"/>
        <v>55.35654151910235</v>
      </c>
      <c r="P1233" s="374">
        <f t="shared" si="356"/>
        <v>55.35654151910235</v>
      </c>
      <c r="Q1233" s="374">
        <f t="shared" si="357"/>
        <v>-92.121448385052318</v>
      </c>
      <c r="R1233" s="12">
        <f t="shared" si="358"/>
        <v>87.878551614947682</v>
      </c>
      <c r="S1233" s="57">
        <f t="shared" si="359"/>
        <v>9.0888829496957341E-2</v>
      </c>
      <c r="T1233" s="12">
        <f t="shared" si="342"/>
        <v>55.35654151910235</v>
      </c>
    </row>
    <row r="1234" spans="1:20">
      <c r="A1234" s="57">
        <f t="shared" si="343"/>
        <v>573.24142924274463</v>
      </c>
      <c r="B1234" s="12">
        <f t="shared" si="360"/>
        <v>91.234207049045779</v>
      </c>
      <c r="C1234" s="57" t="str">
        <f t="shared" si="344"/>
        <v>-21.6883404113425-583.277107944448i</v>
      </c>
      <c r="D1234" s="57" t="str">
        <f t="shared" si="345"/>
        <v>3.47812494530893-174.447004202808i</v>
      </c>
      <c r="E1234" s="57" t="str">
        <f t="shared" si="346"/>
        <v>162.442898783194-0.382824273226168i</v>
      </c>
      <c r="F1234" s="57" t="str">
        <f t="shared" si="347"/>
        <v>2.90990990109746-1637.07380932773i</v>
      </c>
      <c r="G1234" s="57" t="str">
        <f t="shared" si="348"/>
        <v>0.99999999697157-0.0000550311770406454i</v>
      </c>
      <c r="H1234" s="57" t="str">
        <f t="shared" si="349"/>
        <v>72.756085190792+3.74616604980246i</v>
      </c>
      <c r="I1234" s="57" t="str">
        <f t="shared" si="350"/>
        <v>17.8979972351288-335.975287614246i</v>
      </c>
      <c r="K1234" s="57" t="str">
        <f t="shared" si="351"/>
        <v>0.164498546183563-0.00901450826254137i</v>
      </c>
      <c r="L1234" s="57" t="str">
        <f t="shared" si="352"/>
        <v>0.00025-11.5988409612963i</v>
      </c>
      <c r="M1234" s="57" t="str">
        <f t="shared" si="353"/>
        <v>0.0045-4.06635356778313i</v>
      </c>
      <c r="N1234" s="57">
        <f t="shared" si="354"/>
        <v>87.870517934645406</v>
      </c>
      <c r="O1234" s="57">
        <f t="shared" si="355"/>
        <v>55.323499131856849</v>
      </c>
      <c r="P1234" s="374">
        <f t="shared" si="356"/>
        <v>55.323499131856849</v>
      </c>
      <c r="Q1234" s="374">
        <f t="shared" si="357"/>
        <v>-92.129482065354594</v>
      </c>
      <c r="R1234" s="12">
        <f t="shared" si="358"/>
        <v>87.870517934645406</v>
      </c>
      <c r="S1234" s="57">
        <f t="shared" si="359"/>
        <v>9.1234207049045779E-2</v>
      </c>
      <c r="T1234" s="12">
        <f t="shared" si="342"/>
        <v>55.323499131856849</v>
      </c>
    </row>
    <row r="1235" spans="1:20">
      <c r="A1235" s="57">
        <f t="shared" si="343"/>
        <v>575.41974667386705</v>
      </c>
      <c r="B1235" s="12">
        <f t="shared" si="360"/>
        <v>91.580897035832152</v>
      </c>
      <c r="C1235" s="57" t="str">
        <f t="shared" si="344"/>
        <v>-21.6877690317347-581.059355491748i</v>
      </c>
      <c r="D1235" s="57" t="str">
        <f t="shared" si="345"/>
        <v>3.47812494489248-173.786618373987i</v>
      </c>
      <c r="E1235" s="57" t="str">
        <f t="shared" si="346"/>
        <v>162.442696691493-0.38426639900542i</v>
      </c>
      <c r="F1235" s="57" t="str">
        <f t="shared" si="347"/>
        <v>2.90990990103035-1630.87647992337i</v>
      </c>
      <c r="G1235" s="57" t="str">
        <f t="shared" si="348"/>
        <v>0.99999999694851-0.000055240295512126i</v>
      </c>
      <c r="H1235" s="57" t="str">
        <f t="shared" si="349"/>
        <v>72.7563046401145+3.76040582293509i</v>
      </c>
      <c r="I1235" s="57" t="str">
        <f t="shared" si="350"/>
        <v>17.8980190266608-334.704191213993i</v>
      </c>
      <c r="K1235" s="57" t="str">
        <f t="shared" si="351"/>
        <v>0.164494739763621-0.00904855083241856i</v>
      </c>
      <c r="L1235" s="57" t="str">
        <f t="shared" si="352"/>
        <v>0.00025-11.5549322188646i</v>
      </c>
      <c r="M1235" s="57" t="str">
        <f t="shared" si="353"/>
        <v>0.0045-4.05095992008679i</v>
      </c>
      <c r="N1235" s="57">
        <f t="shared" si="354"/>
        <v>87.862454043842348</v>
      </c>
      <c r="O1235" s="57">
        <f t="shared" si="355"/>
        <v>55.290455997036887</v>
      </c>
      <c r="P1235" s="374">
        <f t="shared" si="356"/>
        <v>55.290455997036887</v>
      </c>
      <c r="Q1235" s="374">
        <f t="shared" si="357"/>
        <v>-92.137545956157652</v>
      </c>
      <c r="R1235" s="12">
        <f t="shared" si="358"/>
        <v>87.862454043842348</v>
      </c>
      <c r="S1235" s="57">
        <f t="shared" si="359"/>
        <v>9.1580897035832151E-2</v>
      </c>
      <c r="T1235" s="12">
        <f t="shared" si="342"/>
        <v>55.290455997036887</v>
      </c>
    </row>
    <row r="1236" spans="1:20">
      <c r="A1236" s="57">
        <f t="shared" si="343"/>
        <v>577.60634171122786</v>
      </c>
      <c r="B1236" s="12">
        <f t="shared" si="360"/>
        <v>91.928904444568317</v>
      </c>
      <c r="C1236" s="57" t="str">
        <f t="shared" si="344"/>
        <v>-21.6871933315594-578.849962283454i</v>
      </c>
      <c r="D1236" s="57" t="str">
        <f t="shared" si="345"/>
        <v>3.47812494447288-173.128732524014i</v>
      </c>
      <c r="E1236" s="57" t="str">
        <f t="shared" si="346"/>
        <v>162.442493072297-0.385713861271107i</v>
      </c>
      <c r="F1236" s="57" t="str">
        <f t="shared" si="347"/>
        <v>2.90990990096273-1624.70261122469i</v>
      </c>
      <c r="G1236" s="57" t="str">
        <f t="shared" si="348"/>
        <v>0.999999996925274-0.0000554502086337837i</v>
      </c>
      <c r="H1236" s="57" t="str">
        <f t="shared" si="349"/>
        <v>72.7565257613161+3.77469975690296i</v>
      </c>
      <c r="I1236" s="57" t="str">
        <f t="shared" si="350"/>
        <v>17.8980409841697-333.437909649461i</v>
      </c>
      <c r="K1236" s="57" t="str">
        <f t="shared" si="351"/>
        <v>0.16449090454081-0.00908272034177971i</v>
      </c>
      <c r="L1236" s="57" t="str">
        <f t="shared" si="352"/>
        <v>0.00025-11.5111896980121i</v>
      </c>
      <c r="M1236" s="57" t="str">
        <f t="shared" si="353"/>
        <v>0.0045-4.03562454680891i</v>
      </c>
      <c r="N1236" s="57">
        <f t="shared" si="354"/>
        <v>87.854359831354373</v>
      </c>
      <c r="O1236" s="57">
        <f t="shared" si="355"/>
        <v>55.257412108994181</v>
      </c>
      <c r="P1236" s="374">
        <f t="shared" si="356"/>
        <v>55.257412108994181</v>
      </c>
      <c r="Q1236" s="374">
        <f t="shared" si="357"/>
        <v>-92.145640168645627</v>
      </c>
      <c r="R1236" s="12">
        <f t="shared" si="358"/>
        <v>87.854359831354373</v>
      </c>
      <c r="S1236" s="57">
        <f t="shared" si="359"/>
        <v>9.1928904444568318E-2</v>
      </c>
      <c r="T1236" s="12">
        <f t="shared" si="342"/>
        <v>55.257412108994181</v>
      </c>
    </row>
    <row r="1237" spans="1:20">
      <c r="A1237" s="57">
        <f t="shared" si="343"/>
        <v>579.80124580973052</v>
      </c>
      <c r="B1237" s="12">
        <f t="shared" si="360"/>
        <v>92.278234281457685</v>
      </c>
      <c r="C1237" s="57" t="str">
        <f t="shared" si="344"/>
        <v>-21.6866132783775-576.648896542517i</v>
      </c>
      <c r="D1237" s="57" t="str">
        <f t="shared" si="345"/>
        <v>3.47812494405007-172.473337188983i</v>
      </c>
      <c r="E1237" s="57" t="str">
        <f t="shared" si="346"/>
        <v>162.442287914147-0.387166678671444i</v>
      </c>
      <c r="F1237" s="57" t="str">
        <f t="shared" si="347"/>
        <v>2.9099099008946-1618.55211441853i</v>
      </c>
      <c r="G1237" s="57" t="str">
        <f t="shared" si="348"/>
        <v>0.999999996901862-0.0000556609194252889i</v>
      </c>
      <c r="H1237" s="57" t="str">
        <f t="shared" si="349"/>
        <v>72.7567485671405+3.78904805808612i</v>
      </c>
      <c r="I1237" s="57" t="str">
        <f t="shared" si="350"/>
        <v>17.8980631089202-332.176424704805i</v>
      </c>
      <c r="K1237" s="57" t="str">
        <f t="shared" si="351"/>
        <v>0.164487040298565-0.00911701724546925i</v>
      </c>
      <c r="L1237" s="57" t="str">
        <f t="shared" si="352"/>
        <v>0.00025-11.4676127694881i</v>
      </c>
      <c r="M1237" s="57" t="str">
        <f t="shared" si="353"/>
        <v>0.0045-4.02034722734501i</v>
      </c>
      <c r="N1237" s="57">
        <f t="shared" si="354"/>
        <v>87.846235185615811</v>
      </c>
      <c r="O1237" s="57">
        <f t="shared" si="355"/>
        <v>55.224367462038522</v>
      </c>
      <c r="P1237" s="374">
        <f t="shared" si="356"/>
        <v>55.224367462038522</v>
      </c>
      <c r="Q1237" s="374">
        <f t="shared" si="357"/>
        <v>-92.153764814384189</v>
      </c>
      <c r="R1237" s="12">
        <f t="shared" si="358"/>
        <v>87.846235185615811</v>
      </c>
      <c r="S1237" s="57">
        <f t="shared" si="359"/>
        <v>9.2278234281457691E-2</v>
      </c>
      <c r="T1237" s="12">
        <f t="shared" si="342"/>
        <v>55.224367462038522</v>
      </c>
    </row>
    <row r="1238" spans="1:20">
      <c r="A1238" s="57">
        <f t="shared" si="343"/>
        <v>582.00449054380749</v>
      </c>
      <c r="B1238" s="12">
        <f t="shared" si="360"/>
        <v>92.628891571727223</v>
      </c>
      <c r="C1238" s="57" t="str">
        <f t="shared" si="344"/>
        <v>-21.6860288395092-574.45612661173i</v>
      </c>
      <c r="D1238" s="57" t="str">
        <f t="shared" si="345"/>
        <v>3.47812494362405-171.820422940811i</v>
      </c>
      <c r="E1238" s="57" t="str">
        <f t="shared" si="346"/>
        <v>162.4420812055-0.388624869907141i</v>
      </c>
      <c r="F1238" s="57" t="str">
        <f t="shared" si="347"/>
        <v>2.90990990082596-1612.42490102792i</v>
      </c>
      <c r="G1238" s="57" t="str">
        <f t="shared" si="348"/>
        <v>0.999999996878271-0.0000558724309177869i</v>
      </c>
      <c r="H1238" s="57" t="str">
        <f t="shared" si="349"/>
        <v>72.7569730704293+3.8034509336554i</v>
      </c>
      <c r="I1238" s="57" t="str">
        <f t="shared" si="350"/>
        <v>17.8980854021864-330.919718233181i</v>
      </c>
      <c r="K1238" s="57" t="str">
        <f t="shared" si="351"/>
        <v>0.164483146818713-0.00915144199974867i</v>
      </c>
      <c r="L1238" s="57" t="str">
        <f t="shared" si="352"/>
        <v>0.00025-11.4242008064237i</v>
      </c>
      <c r="M1238" s="57" t="str">
        <f t="shared" si="353"/>
        <v>0.0045-4.0051277419257i</v>
      </c>
      <c r="N1238" s="57">
        <f t="shared" si="354"/>
        <v>87.838079994678552</v>
      </c>
      <c r="O1238" s="57">
        <f t="shared" si="355"/>
        <v>55.19132205043681</v>
      </c>
      <c r="P1238" s="374">
        <f t="shared" si="356"/>
        <v>55.19132205043681</v>
      </c>
      <c r="Q1238" s="374">
        <f t="shared" si="357"/>
        <v>-92.161920005321448</v>
      </c>
      <c r="R1238" s="12">
        <f t="shared" si="358"/>
        <v>87.838079994678552</v>
      </c>
      <c r="S1238" s="57">
        <f t="shared" si="359"/>
        <v>9.2628891571727226E-2</v>
      </c>
      <c r="T1238" s="12">
        <f t="shared" si="342"/>
        <v>55.19132205043681</v>
      </c>
    </row>
    <row r="1239" spans="1:20">
      <c r="A1239" s="57">
        <f t="shared" si="343"/>
        <v>584.21610760787405</v>
      </c>
      <c r="B1239" s="12">
        <f t="shared" si="360"/>
        <v>92.980881359699794</v>
      </c>
      <c r="C1239" s="57" t="str">
        <f t="shared" si="344"/>
        <v>-21.6854399820325-572.271620953292i</v>
      </c>
      <c r="D1239" s="57" t="str">
        <f t="shared" si="345"/>
        <v>3.47812494319477-171.169980387106i</v>
      </c>
      <c r="E1239" s="57" t="str">
        <f t="shared" si="346"/>
        <v>162.441872934728-0.390088453731302i</v>
      </c>
      <c r="F1239" s="57" t="str">
        <f t="shared" si="347"/>
        <v>2.90990990075679-1606.32088291084i</v>
      </c>
      <c r="G1239" s="57" t="str">
        <f t="shared" si="348"/>
        <v>0.999999996854501-0.0000560847461539414i</v>
      </c>
      <c r="H1239" s="57" t="str">
        <f t="shared" si="349"/>
        <v>72.7571992841219+3.81790859157545i</v>
      </c>
      <c r="I1239" s="57" t="str">
        <f t="shared" si="350"/>
        <v>17.8981078652524-329.667772156487i</v>
      </c>
      <c r="K1239" s="57" t="str">
        <f t="shared" si="351"/>
        <v>0.164479223881462-0.00918599506229842i</v>
      </c>
      <c r="L1239" s="57" t="str">
        <f t="shared" si="352"/>
        <v>0.00025-11.3809531843232i</v>
      </c>
      <c r="M1239" s="57" t="str">
        <f t="shared" si="353"/>
        <v>0.0045-3.98996587161356i</v>
      </c>
      <c r="N1239" s="57">
        <f t="shared" si="354"/>
        <v>87.829894146211046</v>
      </c>
      <c r="O1239" s="57">
        <f t="shared" si="355"/>
        <v>55.158275868412964</v>
      </c>
      <c r="P1239" s="374">
        <f t="shared" si="356"/>
        <v>55.158275868412964</v>
      </c>
      <c r="Q1239" s="374">
        <f t="shared" si="357"/>
        <v>-92.170105853788954</v>
      </c>
      <c r="R1239" s="12">
        <f t="shared" si="358"/>
        <v>87.829894146211046</v>
      </c>
      <c r="S1239" s="57">
        <f t="shared" si="359"/>
        <v>9.2980881359699799E-2</v>
      </c>
      <c r="T1239" s="12">
        <f t="shared" si="342"/>
        <v>55.158275868412964</v>
      </c>
    </row>
    <row r="1240" spans="1:20">
      <c r="A1240" s="57">
        <f t="shared" si="343"/>
        <v>586.43612881678393</v>
      </c>
      <c r="B1240" s="12">
        <f t="shared" si="360"/>
        <v>93.334208708866655</v>
      </c>
      <c r="C1240" s="57" t="str">
        <f t="shared" si="344"/>
        <v>-21.6848466727821-570.095348148353i</v>
      </c>
      <c r="D1240" s="57" t="str">
        <f t="shared" si="345"/>
        <v>3.47812494276222-170.522000171036i</v>
      </c>
      <c r="E1240" s="57" t="str">
        <f t="shared" si="346"/>
        <v>162.441663090114-0.391557448949473i</v>
      </c>
      <c r="F1240" s="57" t="str">
        <f t="shared" si="347"/>
        <v>2.90990990068709-1600.23997225895i</v>
      </c>
      <c r="G1240" s="57" t="str">
        <f t="shared" si="348"/>
        <v>0.99999999683055-0.000056297868187978i</v>
      </c>
      <c r="H1240" s="57" t="str">
        <f t="shared" si="349"/>
        <v>72.7574272212567+3.83242124060786i</v>
      </c>
      <c r="I1240" s="57" t="str">
        <f t="shared" si="350"/>
        <v>17.898130499412-328.420568465104i</v>
      </c>
      <c r="K1240" s="57" t="str">
        <f t="shared" si="351"/>
        <v>0.164475271265389-0.00922067689221977i</v>
      </c>
      <c r="L1240" s="57" t="str">
        <f t="shared" si="352"/>
        <v>0.00025-11.3378692810552i</v>
      </c>
      <c r="M1240" s="57" t="str">
        <f t="shared" si="353"/>
        <v>0.0045-3.97486139830002i</v>
      </c>
      <c r="N1240" s="57">
        <f t="shared" si="354"/>
        <v>87.821677527497386</v>
      </c>
      <c r="O1240" s="57">
        <f t="shared" si="355"/>
        <v>55.125228910147655</v>
      </c>
      <c r="P1240" s="374">
        <f t="shared" si="356"/>
        <v>55.125228910147655</v>
      </c>
      <c r="Q1240" s="374">
        <f t="shared" si="357"/>
        <v>-92.178322472502614</v>
      </c>
      <c r="R1240" s="12">
        <f t="shared" si="358"/>
        <v>87.821677527497386</v>
      </c>
      <c r="S1240" s="57">
        <f t="shared" si="359"/>
        <v>9.3334208708866648E-2</v>
      </c>
      <c r="T1240" s="12">
        <f t="shared" si="342"/>
        <v>55.125228910147655</v>
      </c>
    </row>
    <row r="1241" spans="1:20">
      <c r="A1241" s="57">
        <f t="shared" si="343"/>
        <v>588.66458610628774</v>
      </c>
      <c r="B1241" s="12">
        <f t="shared" si="360"/>
        <v>93.688878701960348</v>
      </c>
      <c r="C1241" s="57" t="str">
        <f t="shared" si="344"/>
        <v>-21.684248878347-567.927276896576i</v>
      </c>
      <c r="D1241" s="57" t="str">
        <f t="shared" si="345"/>
        <v>3.4781249423264-169.876472971186i</v>
      </c>
      <c r="E1241" s="57" t="str">
        <f t="shared" si="346"/>
        <v>162.441451659859-0.393031874419565i</v>
      </c>
      <c r="F1241" s="57" t="str">
        <f t="shared" si="347"/>
        <v>2.90990990061686-1594.18208159629i</v>
      </c>
      <c r="G1241" s="57" t="str">
        <f t="shared" si="348"/>
        <v>0.999999996806416-0.0000565118000857284i</v>
      </c>
      <c r="H1241" s="57" t="str">
        <f t="shared" si="349"/>
        <v>72.7576568949703+3.8469890903141i</v>
      </c>
      <c r="I1241" s="57" t="str">
        <f t="shared" si="350"/>
        <v>17.8981533059679-327.178089217622i</v>
      </c>
      <c r="K1241" s="57" t="str">
        <f t="shared" si="351"/>
        <v>0.164471288747432-0.00925548795003673i</v>
      </c>
      <c r="L1241" s="57" t="str">
        <f t="shared" si="352"/>
        <v>0.00025-11.2949484768432i</v>
      </c>
      <c r="M1241" s="57" t="str">
        <f t="shared" si="353"/>
        <v>0.0045-3.95981410470216i</v>
      </c>
      <c r="N1241" s="57">
        <f t="shared" si="354"/>
        <v>87.81343002543629</v>
      </c>
      <c r="O1241" s="57">
        <f t="shared" si="355"/>
        <v>55.092181169778165</v>
      </c>
      <c r="P1241" s="374">
        <f t="shared" si="356"/>
        <v>55.092181169778165</v>
      </c>
      <c r="Q1241" s="374">
        <f t="shared" si="357"/>
        <v>-92.18656997456371</v>
      </c>
      <c r="R1241" s="12">
        <f t="shared" si="358"/>
        <v>87.81343002543629</v>
      </c>
      <c r="S1241" s="57">
        <f t="shared" si="359"/>
        <v>9.3688878701960354E-2</v>
      </c>
      <c r="T1241" s="12">
        <f t="shared" si="342"/>
        <v>55.092181169778165</v>
      </c>
    </row>
    <row r="1242" spans="1:20">
      <c r="A1242" s="57">
        <f t="shared" si="343"/>
        <v>590.90151153349166</v>
      </c>
      <c r="B1242" s="12">
        <f t="shared" si="360"/>
        <v>94.044896441027802</v>
      </c>
      <c r="C1242" s="57" t="str">
        <f t="shared" si="344"/>
        <v>-21.6836465650706-565.767376015655i</v>
      </c>
      <c r="D1242" s="57" t="str">
        <f t="shared" si="345"/>
        <v>3.47812494188724-169.233389501432i</v>
      </c>
      <c r="E1242" s="57" t="str">
        <f t="shared" si="346"/>
        <v>162.441238632073-0.394511749052133i</v>
      </c>
      <c r="F1242" s="57" t="str">
        <f t="shared" si="347"/>
        <v>2.90990990054612-1588.14712377809i</v>
      </c>
      <c r="G1242" s="57" t="str">
        <f t="shared" si="348"/>
        <v>0.999999996782099-0.0000567265449246748i</v>
      </c>
      <c r="H1242" s="57" t="str">
        <f t="shared" si="349"/>
        <v>72.7578883185015+3.86161235105904i</v>
      </c>
      <c r="I1242" s="57" t="str">
        <f t="shared" si="350"/>
        <v>17.8981762862346-325.940316540613i</v>
      </c>
      <c r="K1242" s="57" t="str">
        <f t="shared" si="351"/>
        <v>0.16446727610287-0.00929042869769781i</v>
      </c>
      <c r="L1242" s="57" t="str">
        <f t="shared" si="352"/>
        <v>0.00025-11.2521901542571i</v>
      </c>
      <c r="M1242" s="57" t="str">
        <f t="shared" si="353"/>
        <v>0.0045-3.94482377435958i</v>
      </c>
      <c r="N1242" s="57">
        <f t="shared" si="354"/>
        <v>87.805151526540001</v>
      </c>
      <c r="O1242" s="57">
        <f t="shared" si="355"/>
        <v>55.059132641397511</v>
      </c>
      <c r="P1242" s="374">
        <f t="shared" si="356"/>
        <v>55.059132641397511</v>
      </c>
      <c r="Q1242" s="374">
        <f t="shared" si="357"/>
        <v>-92.194848473459999</v>
      </c>
      <c r="R1242" s="12">
        <f t="shared" si="358"/>
        <v>87.805151526540001</v>
      </c>
      <c r="S1242" s="57">
        <f t="shared" si="359"/>
        <v>9.40448964410278E-2</v>
      </c>
      <c r="T1242" s="12">
        <f t="shared" si="342"/>
        <v>55.059132641397511</v>
      </c>
    </row>
    <row r="1243" spans="1:20">
      <c r="A1243" s="57">
        <f t="shared" si="343"/>
        <v>593.1469372773189</v>
      </c>
      <c r="B1243" s="12">
        <f t="shared" si="360"/>
        <v>94.402267047503713</v>
      </c>
      <c r="C1243" s="57" t="str">
        <f t="shared" si="344"/>
        <v>-21.6830396990462-563.615614440912i</v>
      </c>
      <c r="D1243" s="57" t="str">
        <f t="shared" si="345"/>
        <v>3.47812494144475-168.592740510802i</v>
      </c>
      <c r="E1243" s="57" t="str">
        <f t="shared" si="346"/>
        <v>162.441023994783-0.395997091809768i</v>
      </c>
      <c r="F1243" s="57" t="str">
        <f t="shared" si="347"/>
        <v>2.9099099004748-1582.13501198944i</v>
      </c>
      <c r="G1243" s="57" t="str">
        <f t="shared" si="348"/>
        <v>0.999999996757597-0.0000569421057939933i</v>
      </c>
      <c r="H1243" s="57" t="str">
        <f t="shared" si="349"/>
        <v>72.7581215051885+3.87629123401366i</v>
      </c>
      <c r="I1243" s="57" t="str">
        <f t="shared" si="350"/>
        <v>17.8981994415349-324.707232628338i</v>
      </c>
      <c r="K1243" s="57" t="str">
        <f t="shared" si="351"/>
        <v>0.16446323310532-0.00932549959857776i</v>
      </c>
      <c r="L1243" s="57" t="str">
        <f t="shared" si="352"/>
        <v>0.00025-11.2095936982039i</v>
      </c>
      <c r="M1243" s="57" t="str">
        <f t="shared" si="353"/>
        <v>0.0045-3.92989019163138i</v>
      </c>
      <c r="N1243" s="57">
        <f t="shared" si="354"/>
        <v>87.796841916933502</v>
      </c>
      <c r="O1243" s="57">
        <f t="shared" si="355"/>
        <v>55.026083319054905</v>
      </c>
      <c r="P1243" s="374">
        <f t="shared" si="356"/>
        <v>55.026083319054905</v>
      </c>
      <c r="Q1243" s="374">
        <f t="shared" si="357"/>
        <v>-92.203158083066498</v>
      </c>
      <c r="R1243" s="12">
        <f t="shared" si="358"/>
        <v>87.796841916933502</v>
      </c>
      <c r="S1243" s="57">
        <f t="shared" si="359"/>
        <v>9.4402267047503707E-2</v>
      </c>
      <c r="T1243" s="12">
        <f t="shared" si="342"/>
        <v>55.026083319054905</v>
      </c>
    </row>
    <row r="1244" spans="1:20">
      <c r="A1244" s="57">
        <f t="shared" si="343"/>
        <v>595.40089563897277</v>
      </c>
      <c r="B1244" s="12">
        <f t="shared" si="360"/>
        <v>94.76099566228423</v>
      </c>
      <c r="C1244" s="57" t="str">
        <f t="shared" si="344"/>
        <v>-21.6824282461168-561.471961224792i</v>
      </c>
      <c r="D1244" s="57" t="str">
        <f t="shared" si="345"/>
        <v>3.47812494099887-167.954516783344i</v>
      </c>
      <c r="E1244" s="57" t="str">
        <f t="shared" si="346"/>
        <v>162.440807735923-0.39748792170771i</v>
      </c>
      <c r="F1244" s="57" t="str">
        <f t="shared" si="347"/>
        <v>2.90990990040297-1576.14565974409i</v>
      </c>
      <c r="G1244" s="57" t="str">
        <f t="shared" si="348"/>
        <v>0.999999996732907-0.0000571584857945993i</v>
      </c>
      <c r="H1244" s="57" t="str">
        <f t="shared" si="349"/>
        <v>72.7583564684728+3.89102595115846i</v>
      </c>
      <c r="I1244" s="57" t="str">
        <f t="shared" si="350"/>
        <v>17.8982227732026-323.478819742517i</v>
      </c>
      <c r="K1244" s="57" t="str">
        <f t="shared" si="351"/>
        <v>0.164459159526717-0.00936070111747923i</v>
      </c>
      <c r="L1244" s="57" t="str">
        <f t="shared" si="352"/>
        <v>0.00025-11.1671584959194i</v>
      </c>
      <c r="M1244" s="57" t="str">
        <f t="shared" si="353"/>
        <v>0.0045-3.91501314169295i</v>
      </c>
      <c r="N1244" s="57">
        <f t="shared" si="354"/>
        <v>87.788501082353406</v>
      </c>
      <c r="O1244" s="57">
        <f t="shared" si="355"/>
        <v>54.993033196754425</v>
      </c>
      <c r="P1244" s="374">
        <f t="shared" si="356"/>
        <v>54.993033196754425</v>
      </c>
      <c r="Q1244" s="374">
        <f t="shared" si="357"/>
        <v>-92.211498917646594</v>
      </c>
      <c r="R1244" s="12">
        <f t="shared" si="358"/>
        <v>87.788501082353406</v>
      </c>
      <c r="S1244" s="57">
        <f t="shared" si="359"/>
        <v>9.4760995662284228E-2</v>
      </c>
      <c r="T1244" s="12">
        <f t="shared" si="342"/>
        <v>54.993033196754425</v>
      </c>
    </row>
    <row r="1245" spans="1:20">
      <c r="A1245" s="57">
        <f t="shared" si="343"/>
        <v>597.66341904240085</v>
      </c>
      <c r="B1245" s="12">
        <f t="shared" si="360"/>
        <v>95.12108744580091</v>
      </c>
      <c r="C1245" s="57" t="str">
        <f t="shared" si="344"/>
        <v>-21.6818121718734-559.336385536482i</v>
      </c>
      <c r="D1245" s="57" t="str">
        <f t="shared" si="345"/>
        <v>3.47812494054961-167.318709137997i</v>
      </c>
      <c r="E1245" s="57" t="str">
        <f t="shared" si="346"/>
        <v>162.440589843339-0.398984257813457i</v>
      </c>
      <c r="F1245" s="57" t="str">
        <f t="shared" si="347"/>
        <v>2.90990990033059-1570.17898088322i</v>
      </c>
      <c r="G1245" s="57" t="str">
        <f t="shared" si="348"/>
        <v>0.99999999670803-0.0000573756880391915i</v>
      </c>
      <c r="H1245" s="57" t="str">
        <f t="shared" si="349"/>
        <v>72.7585932218968+3.90581671528643i</v>
      </c>
      <c r="I1245" s="57" t="str">
        <f t="shared" si="350"/>
        <v>17.8982462825817-322.255060212066i</v>
      </c>
      <c r="K1245" s="57" t="str">
        <f t="shared" si="351"/>
        <v>0.16445505513731-0.0093960337206347i</v>
      </c>
      <c r="L1245" s="57" t="str">
        <f t="shared" si="352"/>
        <v>0.00025-11.1248839369589i</v>
      </c>
      <c r="M1245" s="57" t="str">
        <f t="shared" si="353"/>
        <v>0.0045-3.90019241053292i</v>
      </c>
      <c r="N1245" s="57">
        <f t="shared" si="354"/>
        <v>87.780128908147034</v>
      </c>
      <c r="O1245" s="57">
        <f t="shared" si="355"/>
        <v>54.959982268455761</v>
      </c>
      <c r="P1245" s="374">
        <f t="shared" si="356"/>
        <v>54.959982268455761</v>
      </c>
      <c r="Q1245" s="374">
        <f t="shared" si="357"/>
        <v>-92.219871091852966</v>
      </c>
      <c r="R1245" s="12">
        <f t="shared" si="358"/>
        <v>87.780128908147034</v>
      </c>
      <c r="S1245" s="57">
        <f t="shared" si="359"/>
        <v>9.5121087445800917E-2</v>
      </c>
      <c r="T1245" s="12">
        <f t="shared" si="342"/>
        <v>54.959982268455761</v>
      </c>
    </row>
    <row r="1246" spans="1:20">
      <c r="A1246" s="57">
        <f t="shared" si="343"/>
        <v>599.93454003476199</v>
      </c>
      <c r="B1246" s="12">
        <f t="shared" si="360"/>
        <v>95.482547578094952</v>
      </c>
      <c r="C1246" s="57" t="str">
        <f t="shared" si="344"/>
        <v>-21.6811914416519-557.208856661421i</v>
      </c>
      <c r="D1246" s="57" t="str">
        <f t="shared" si="345"/>
        <v>3.47812494009694-166.685308428454i</v>
      </c>
      <c r="E1246" s="57" t="str">
        <f t="shared" si="346"/>
        <v>162.440370304789-0.400486119246728i</v>
      </c>
      <c r="F1246" s="57" t="str">
        <f t="shared" si="347"/>
        <v>2.90990990025764-1564.23488957413i</v>
      </c>
      <c r="G1246" s="57" t="str">
        <f t="shared" si="348"/>
        <v>0.999999996682964-0.0000575937156522968i</v>
      </c>
      <c r="H1246" s="57" t="str">
        <f t="shared" si="349"/>
        <v>72.7588317791079+3.92066374000638i</v>
      </c>
      <c r="I1246" s="57" t="str">
        <f t="shared" si="350"/>
        <v>17.8982699710259-321.035936432837i</v>
      </c>
      <c r="K1246" s="57" t="str">
        <f t="shared" si="351"/>
        <v>0.164450919705642-0.00943149787570774i</v>
      </c>
      <c r="L1246" s="57" t="str">
        <f t="shared" si="352"/>
        <v>0.00025-11.0827694131888i</v>
      </c>
      <c r="M1246" s="57" t="str">
        <f t="shared" si="353"/>
        <v>0.0045-3.88542778495011i</v>
      </c>
      <c r="N1246" s="57">
        <f t="shared" si="354"/>
        <v>87.771725279271479</v>
      </c>
      <c r="O1246" s="57">
        <f t="shared" si="355"/>
        <v>54.926930528073079</v>
      </c>
      <c r="P1246" s="374">
        <f t="shared" si="356"/>
        <v>54.926930528073079</v>
      </c>
      <c r="Q1246" s="374">
        <f t="shared" si="357"/>
        <v>-92.228274720728521</v>
      </c>
      <c r="R1246" s="12">
        <f t="shared" si="358"/>
        <v>87.771725279271479</v>
      </c>
      <c r="S1246" s="57">
        <f t="shared" si="359"/>
        <v>9.5482547578094948E-2</v>
      </c>
      <c r="T1246" s="12">
        <f t="shared" si="342"/>
        <v>54.926930528073079</v>
      </c>
    </row>
    <row r="1247" spans="1:20">
      <c r="A1247" s="57">
        <f t="shared" si="343"/>
        <v>602.21429128689408</v>
      </c>
      <c r="B1247" s="12">
        <f t="shared" si="360"/>
        <v>95.84538125889172</v>
      </c>
      <c r="C1247" s="57" t="str">
        <f t="shared" si="344"/>
        <v>-21.6805660205336-555.089344000887i</v>
      </c>
      <c r="D1247" s="57" t="str">
        <f t="shared" si="345"/>
        <v>3.47812493964081-166.054305543032i</v>
      </c>
      <c r="E1247" s="57" t="str">
        <f t="shared" si="346"/>
        <v>162.44014910794-0.401993525179793i</v>
      </c>
      <c r="F1247" s="57" t="str">
        <f t="shared" si="347"/>
        <v>2.90990990018413-1558.31330030908i</v>
      </c>
      <c r="G1247" s="57" t="str">
        <f t="shared" si="348"/>
        <v>0.999999996657706-0.0000578125717703152i</v>
      </c>
      <c r="H1247" s="57" t="str">
        <f t="shared" si="349"/>
        <v>72.7590721538559+3.93556723974597i</v>
      </c>
      <c r="I1247" s="57" t="str">
        <f t="shared" si="350"/>
        <v>17.8982938398994-319.821430867367i</v>
      </c>
      <c r="K1247" s="57" t="str">
        <f t="shared" si="351"/>
        <v>0.164446752998545-0.00946709405179518i</v>
      </c>
      <c r="L1247" s="57" t="str">
        <f t="shared" si="352"/>
        <v>0.00025-11.0408143187775i</v>
      </c>
      <c r="M1247" s="57" t="str">
        <f t="shared" si="353"/>
        <v>0.0045-3.87071905255042i</v>
      </c>
      <c r="N1247" s="57">
        <f t="shared" si="354"/>
        <v>87.763290080292506</v>
      </c>
      <c r="O1247" s="57">
        <f t="shared" si="355"/>
        <v>54.893877969475142</v>
      </c>
      <c r="P1247" s="374">
        <f t="shared" si="356"/>
        <v>54.893877969475142</v>
      </c>
      <c r="Q1247" s="374">
        <f t="shared" si="357"/>
        <v>-92.236709919707494</v>
      </c>
      <c r="R1247" s="12">
        <f t="shared" si="358"/>
        <v>87.763290080292506</v>
      </c>
      <c r="S1247" s="57">
        <f t="shared" si="359"/>
        <v>9.5845381258891721E-2</v>
      </c>
      <c r="T1247" s="12">
        <f t="shared" si="342"/>
        <v>54.893877969475142</v>
      </c>
    </row>
    <row r="1248" spans="1:20">
      <c r="A1248" s="57">
        <f t="shared" si="343"/>
        <v>604.5027055937843</v>
      </c>
      <c r="B1248" s="12">
        <f t="shared" si="360"/>
        <v>96.209593707675509</v>
      </c>
      <c r="C1248" s="57" t="str">
        <f t="shared" si="344"/>
        <v>-21.6799358733412-552.977817071546i</v>
      </c>
      <c r="D1248" s="57" t="str">
        <f t="shared" si="345"/>
        <v>3.47812493918122-165.425691404545i</v>
      </c>
      <c r="E1248" s="57" t="str">
        <f t="shared" si="346"/>
        <v>162.439926240369-0.403506494836957i</v>
      </c>
      <c r="F1248" s="57" t="str">
        <f t="shared" si="347"/>
        <v>2.90990990011008-1552.41412790402i</v>
      </c>
      <c r="G1248" s="57" t="str">
        <f t="shared" si="348"/>
        <v>0.999999996632257-0.0000580322595415655i</v>
      </c>
      <c r="H1248" s="57" t="str">
        <f t="shared" si="349"/>
        <v>72.7593143599975+3.9505274297551i</v>
      </c>
      <c r="I1248" s="57" t="str">
        <f t="shared" si="350"/>
        <v>17.8983178905773-318.611526044638i</v>
      </c>
      <c r="K1248" s="57" t="str">
        <f t="shared" si="351"/>
        <v>0.16444255478112-0.00950282271942814i</v>
      </c>
      <c r="L1248" s="57" t="str">
        <f t="shared" si="352"/>
        <v>0.00025-10.9990180501868i</v>
      </c>
      <c r="M1248" s="57" t="str">
        <f t="shared" si="353"/>
        <v>0.0045-3.8560660017438i</v>
      </c>
      <c r="N1248" s="57">
        <f t="shared" si="354"/>
        <v>87.75482319538375</v>
      </c>
      <c r="O1248" s="57">
        <f t="shared" si="355"/>
        <v>54.860824586484817</v>
      </c>
      <c r="P1248" s="374">
        <f t="shared" si="356"/>
        <v>54.860824586484817</v>
      </c>
      <c r="Q1248" s="374">
        <f t="shared" si="357"/>
        <v>-92.24517680461625</v>
      </c>
      <c r="R1248" s="12">
        <f t="shared" si="358"/>
        <v>87.75482319538375</v>
      </c>
      <c r="S1248" s="57">
        <f t="shared" si="359"/>
        <v>9.6209593707675511E-2</v>
      </c>
      <c r="T1248" s="12">
        <f t="shared" si="342"/>
        <v>54.860824586484817</v>
      </c>
    </row>
    <row r="1249" spans="1:20">
      <c r="A1249" s="57">
        <f t="shared" si="343"/>
        <v>606.79981587504074</v>
      </c>
      <c r="B1249" s="12">
        <f t="shared" si="360"/>
        <v>96.575190163764674</v>
      </c>
      <c r="C1249" s="57" t="str">
        <f t="shared" si="344"/>
        <v>-21.6793009646376-550.874245505006i</v>
      </c>
      <c r="D1249" s="57" t="str">
        <f t="shared" si="345"/>
        <v>3.4781249387181-164.799456970165i</v>
      </c>
      <c r="E1249" s="57" t="str">
        <f t="shared" si="346"/>
        <v>162.439701689559-0.405025047494879i</v>
      </c>
      <c r="F1249" s="57" t="str">
        <f t="shared" si="347"/>
        <v>2.90990990003546-1546.53728749736i</v>
      </c>
      <c r="G1249" s="57" t="str">
        <f t="shared" si="348"/>
        <v>0.999999996606613-0.0000582527821263297i</v>
      </c>
      <c r="H1249" s="57" t="str">
        <f t="shared" si="349"/>
        <v>72.7595584114936+3.9655445261089i</v>
      </c>
      <c r="I1249" s="57" t="str">
        <f t="shared" si="350"/>
        <v>17.8983421244444-317.406204559803i</v>
      </c>
      <c r="K1249" s="57" t="str">
        <f t="shared" si="351"/>
        <v>0.164438324816732-0.00953868435057402i</v>
      </c>
      <c r="L1249" s="57" t="str">
        <f t="shared" si="352"/>
        <v>0.00025-10.9573800061633i</v>
      </c>
      <c r="M1249" s="57" t="str">
        <f t="shared" si="353"/>
        <v>0.0045-3.84146842174119i</v>
      </c>
      <c r="N1249" s="57">
        <f t="shared" si="354"/>
        <v>87.746324508325571</v>
      </c>
      <c r="O1249" s="57">
        <f t="shared" si="355"/>
        <v>54.827770372878589</v>
      </c>
      <c r="P1249" s="374">
        <f t="shared" si="356"/>
        <v>54.827770372878589</v>
      </c>
      <c r="Q1249" s="374">
        <f t="shared" si="357"/>
        <v>-92.253675491674429</v>
      </c>
      <c r="R1249" s="12">
        <f t="shared" si="358"/>
        <v>87.746324508325571</v>
      </c>
      <c r="S1249" s="57">
        <f t="shared" si="359"/>
        <v>9.6575190163764674E-2</v>
      </c>
      <c r="T1249" s="12">
        <f t="shared" si="342"/>
        <v>54.827770372878589</v>
      </c>
    </row>
    <row r="1250" spans="1:20">
      <c r="A1250" s="57">
        <f t="shared" si="343"/>
        <v>609.10565517536588</v>
      </c>
      <c r="B1250" s="12">
        <f t="shared" si="360"/>
        <v>96.942175886386977</v>
      </c>
      <c r="C1250" s="57" t="str">
        <f t="shared" si="344"/>
        <v>-21.6786612587248-548.778599047409i</v>
      </c>
      <c r="D1250" s="57" t="str">
        <f t="shared" si="345"/>
        <v>3.47812493825148-164.175593231302i</v>
      </c>
      <c r="E1250" s="57" t="str">
        <f t="shared" si="346"/>
        <v>162.439475442904-0.406549202482388i</v>
      </c>
      <c r="F1250" s="57" t="str">
        <f t="shared" si="347"/>
        <v>2.90990989996028-1540.68269454881i</v>
      </c>
      <c r="G1250" s="57" t="str">
        <f t="shared" si="348"/>
        <v>0.999999996580775-0.0000584741426968988i</v>
      </c>
      <c r="H1250" s="57" t="str">
        <f t="shared" si="349"/>
        <v>72.7598043224123+3.98061874571109i</v>
      </c>
      <c r="I1250" s="57" t="str">
        <f t="shared" si="350"/>
        <v>17.8983665428968-316.205449073963i</v>
      </c>
      <c r="K1250" s="57" t="str">
        <f t="shared" si="351"/>
        <v>0.164434062866993-0.00957467941863776i</v>
      </c>
      <c r="L1250" s="57" t="str">
        <f t="shared" si="352"/>
        <v>0.00025-10.91589958773i</v>
      </c>
      <c r="M1250" s="57" t="str">
        <f t="shared" si="353"/>
        <v>0.0045-3.82692610255148i</v>
      </c>
      <c r="N1250" s="57">
        <f t="shared" si="354"/>
        <v>87.737793902504293</v>
      </c>
      <c r="O1250" s="57">
        <f t="shared" si="355"/>
        <v>54.794715322386658</v>
      </c>
      <c r="P1250" s="374">
        <f t="shared" si="356"/>
        <v>54.794715322386658</v>
      </c>
      <c r="Q1250" s="374">
        <f t="shared" si="357"/>
        <v>-92.262206097495707</v>
      </c>
      <c r="R1250" s="12">
        <f t="shared" si="358"/>
        <v>87.737793902504293</v>
      </c>
      <c r="S1250" s="57">
        <f t="shared" si="359"/>
        <v>9.6942175886386983E-2</v>
      </c>
      <c r="T1250" s="12">
        <f t="shared" si="342"/>
        <v>54.794715322386658</v>
      </c>
    </row>
    <row r="1251" spans="1:20">
      <c r="A1251" s="57">
        <f t="shared" si="343"/>
        <v>611.42025666503218</v>
      </c>
      <c r="B1251" s="12">
        <f t="shared" si="360"/>
        <v>97.310556154755247</v>
      </c>
      <c r="C1251" s="57" t="str">
        <f t="shared" si="344"/>
        <v>-21.678016719641-546.690847558958i</v>
      </c>
      <c r="D1251" s="57" t="str">
        <f t="shared" si="345"/>
        <v>3.4781249377813-163.554091213465i</v>
      </c>
      <c r="E1251" s="57" t="str">
        <f t="shared" si="346"/>
        <v>162.439247487702-0.408078979180564i</v>
      </c>
      <c r="F1251" s="57" t="str">
        <f t="shared" si="347"/>
        <v>2.90990989988452-1534.85026483805i</v>
      </c>
      <c r="G1251" s="57" t="str">
        <f t="shared" si="348"/>
        <v>0.999999996554739-0.0000586963444376189i</v>
      </c>
      <c r="H1251" s="57" t="str">
        <f t="shared" si="349"/>
        <v>72.7600521069287+3.99575030629717i</v>
      </c>
      <c r="I1251" s="57" t="str">
        <f t="shared" si="350"/>
        <v>17.8983911473406-315.009242313886i</v>
      </c>
      <c r="K1251" s="57" t="str">
        <f t="shared" si="351"/>
        <v>0.164429768691751-0.00961080839846343i</v>
      </c>
      <c r="L1251" s="57" t="str">
        <f t="shared" si="352"/>
        <v>0.00025-10.8745761981769i</v>
      </c>
      <c r="M1251" s="57" t="str">
        <f t="shared" si="353"/>
        <v>0.0045-3.81243883497856i</v>
      </c>
      <c r="N1251" s="57">
        <f t="shared" si="354"/>
        <v>87.729231260911007</v>
      </c>
      <c r="O1251" s="57">
        <f t="shared" si="355"/>
        <v>54.761659428691999</v>
      </c>
      <c r="P1251" s="374">
        <f t="shared" si="356"/>
        <v>54.761659428691999</v>
      </c>
      <c r="Q1251" s="374">
        <f t="shared" si="357"/>
        <v>-92.270768739088993</v>
      </c>
      <c r="R1251" s="12">
        <f t="shared" si="358"/>
        <v>87.729231260911007</v>
      </c>
      <c r="S1251" s="57">
        <f t="shared" si="359"/>
        <v>9.7310556154755243E-2</v>
      </c>
      <c r="T1251" s="12">
        <f t="shared" si="342"/>
        <v>54.761659428691999</v>
      </c>
    </row>
    <row r="1252" spans="1:20">
      <c r="A1252" s="57">
        <f t="shared" si="343"/>
        <v>613.74365364035941</v>
      </c>
      <c r="B1252" s="12">
        <f t="shared" si="360"/>
        <v>97.680336268143321</v>
      </c>
      <c r="C1252" s="57" t="str">
        <f t="shared" si="344"/>
        <v>-21.677367311159-544.610961013517i</v>
      </c>
      <c r="D1252" s="57" t="str">
        <f t="shared" si="345"/>
        <v>3.47812493730754-162.934941976139i</v>
      </c>
      <c r="E1252" s="57" t="str">
        <f t="shared" si="346"/>
        <v>162.439017811161-0.409614397022506i</v>
      </c>
      <c r="F1252" s="57" t="str">
        <f t="shared" si="347"/>
        <v>2.90990989980818-1529.03991446365i</v>
      </c>
      <c r="G1252" s="57" t="str">
        <f t="shared" si="348"/>
        <v>0.999999996528505-0.0000589193905449361i</v>
      </c>
      <c r="H1252" s="57" t="str">
        <f t="shared" si="349"/>
        <v>72.760301779327+4.01093942643767i</v>
      </c>
      <c r="I1252" s="57" t="str">
        <f t="shared" si="350"/>
        <v>17.8984159391931-313.817567071793i</v>
      </c>
      <c r="K1252" s="57" t="str">
        <f t="shared" si="351"/>
        <v>0.164425442049075-0.0096470717663355i</v>
      </c>
      <c r="L1252" s="57" t="str">
        <f t="shared" si="352"/>
        <v>0.00025-10.8334092430533i</v>
      </c>
      <c r="M1252" s="57" t="str">
        <f t="shared" si="353"/>
        <v>0.0045-3.79800641061822i</v>
      </c>
      <c r="N1252" s="57">
        <f t="shared" si="354"/>
        <v>87.720636466140903</v>
      </c>
      <c r="O1252" s="57">
        <f t="shared" si="355"/>
        <v>54.728602685430523</v>
      </c>
      <c r="P1252" s="374">
        <f t="shared" si="356"/>
        <v>54.728602685430523</v>
      </c>
      <c r="Q1252" s="374">
        <f t="shared" si="357"/>
        <v>-92.279363533859097</v>
      </c>
      <c r="R1252" s="12">
        <f t="shared" si="358"/>
        <v>87.720636466140903</v>
      </c>
      <c r="S1252" s="57">
        <f t="shared" si="359"/>
        <v>9.768033626814332E-2</v>
      </c>
      <c r="T1252" s="12">
        <f t="shared" si="342"/>
        <v>54.728602685430523</v>
      </c>
    </row>
    <row r="1253" spans="1:20">
      <c r="A1253" s="57">
        <f t="shared" si="343"/>
        <v>616.07587952419283</v>
      </c>
      <c r="B1253" s="12">
        <f t="shared" si="360"/>
        <v>98.051521545962274</v>
      </c>
      <c r="C1253" s="57" t="str">
        <f t="shared" si="344"/>
        <v>-21.6767129967846-542.53890949816i</v>
      </c>
      <c r="D1253" s="57" t="str">
        <f t="shared" si="345"/>
        <v>3.47812493683018-162.318136612654i</v>
      </c>
      <c r="E1253" s="57" t="str">
        <f t="shared" si="346"/>
        <v>162.438786400391-0.411155475493429i</v>
      </c>
      <c r="F1253" s="57" t="str">
        <f t="shared" si="347"/>
        <v>2.90990989973126-1523.25155984174i</v>
      </c>
      <c r="G1253" s="57" t="str">
        <f t="shared" si="348"/>
        <v>0.999999996502072-0.0000591432842274435i</v>
      </c>
      <c r="H1253" s="57" t="str">
        <f t="shared" si="349"/>
        <v>72.7605533539992+4.02618632554144i</v>
      </c>
      <c r="I1253" s="57" t="str">
        <f t="shared" si="350"/>
        <v>17.898440919882-312.630406205077i</v>
      </c>
      <c r="K1253" s="57" t="str">
        <f t="shared" si="351"/>
        <v>0.164421082695247-0.00968346999998064i</v>
      </c>
      <c r="L1253" s="57" t="str">
        <f t="shared" si="352"/>
        <v>0.00025-10.7923981301587i</v>
      </c>
      <c r="M1253" s="57" t="str">
        <f t="shared" si="353"/>
        <v>0.0045-3.78362862185516i</v>
      </c>
      <c r="N1253" s="57">
        <f t="shared" si="354"/>
        <v>87.712009400391992</v>
      </c>
      <c r="O1253" s="57">
        <f t="shared" si="355"/>
        <v>54.695545086190442</v>
      </c>
      <c r="P1253" s="374">
        <f t="shared" si="356"/>
        <v>54.695545086190442</v>
      </c>
      <c r="Q1253" s="374">
        <f t="shared" si="357"/>
        <v>-92.287990599608008</v>
      </c>
      <c r="R1253" s="12">
        <f t="shared" si="358"/>
        <v>87.712009400391992</v>
      </c>
      <c r="S1253" s="57">
        <f t="shared" si="359"/>
        <v>9.8051521545962278E-2</v>
      </c>
      <c r="T1253" s="12">
        <f t="shared" si="342"/>
        <v>54.695545086190442</v>
      </c>
    </row>
    <row r="1254" spans="1:20">
      <c r="A1254" s="57">
        <f t="shared" si="343"/>
        <v>618.41696786638477</v>
      </c>
      <c r="B1254" s="12">
        <f t="shared" si="360"/>
        <v>98.424117327836939</v>
      </c>
      <c r="C1254" s="57" t="str">
        <f t="shared" si="344"/>
        <v>-21.6760537397552-540.47466321276i</v>
      </c>
      <c r="D1254" s="57" t="str">
        <f t="shared" si="345"/>
        <v>3.47812493634917-161.703666250059i</v>
      </c>
      <c r="E1254" s="57" t="str">
        <f t="shared" si="346"/>
        <v>162.438553242411-0.412702234130672i</v>
      </c>
      <c r="F1254" s="57" t="str">
        <f t="shared" si="347"/>
        <v>2.90990989965374-1517.48511770492i</v>
      </c>
      <c r="G1254" s="57" t="str">
        <f t="shared" si="348"/>
        <v>0.999999996475437-0.0000593680287059265i</v>
      </c>
      <c r="H1254" s="57" t="str">
        <f t="shared" si="349"/>
        <v>72.7608068454483+4.04149122385888i</v>
      </c>
      <c r="I1254" s="57" t="str">
        <f t="shared" si="350"/>
        <v>17.8984660908465-311.447742636086i</v>
      </c>
      <c r="K1254" s="57" t="str">
        <f t="shared" si="351"/>
        <v>0.164416690384744-0.0097200035785686i</v>
      </c>
      <c r="L1254" s="57" t="str">
        <f t="shared" si="352"/>
        <v>0.00025-10.7515422695345i</v>
      </c>
      <c r="M1254" s="57" t="str">
        <f t="shared" si="353"/>
        <v>0.0045-3.7693052618601i</v>
      </c>
      <c r="N1254" s="57">
        <f t="shared" si="354"/>
        <v>87.703349945464367</v>
      </c>
      <c r="O1254" s="57">
        <f t="shared" si="355"/>
        <v>54.662486624512155</v>
      </c>
      <c r="P1254" s="374">
        <f t="shared" si="356"/>
        <v>54.662486624512155</v>
      </c>
      <c r="Q1254" s="374">
        <f t="shared" si="357"/>
        <v>-92.296650054535633</v>
      </c>
      <c r="R1254" s="12">
        <f t="shared" si="358"/>
        <v>87.703349945464367</v>
      </c>
      <c r="S1254" s="57">
        <f t="shared" si="359"/>
        <v>9.8424117327836944E-2</v>
      </c>
      <c r="T1254" s="12">
        <f t="shared" si="342"/>
        <v>54.662486624512155</v>
      </c>
    </row>
    <row r="1255" spans="1:20">
      <c r="A1255" s="57">
        <f t="shared" si="343"/>
        <v>620.766952344277</v>
      </c>
      <c r="B1255" s="12">
        <f t="shared" si="360"/>
        <v>98.798128973682722</v>
      </c>
      <c r="C1255" s="57" t="str">
        <f t="shared" si="344"/>
        <v>-21.6753895030363-538.418192469531i</v>
      </c>
      <c r="D1255" s="57" t="str">
        <f t="shared" si="345"/>
        <v>3.4781249358645-161.09152204899i</v>
      </c>
      <c r="E1255" s="57" t="str">
        <f t="shared" si="346"/>
        <v>162.438318324141-0.414254692523537i</v>
      </c>
      <c r="F1255" s="57" t="str">
        <f t="shared" si="347"/>
        <v>2.90990989957565-1511.74050510098i</v>
      </c>
      <c r="G1255" s="57" t="str">
        <f t="shared" si="348"/>
        <v>0.999999996448599-0.0000595936272134098i</v>
      </c>
      <c r="H1255" s="57" t="str">
        <f t="shared" si="349"/>
        <v>72.7610622682875+4.05685434248527i</v>
      </c>
      <c r="I1255" s="57" t="str">
        <f t="shared" si="350"/>
        <v>17.8984914535363-310.269559351857i</v>
      </c>
      <c r="K1255" s="57" t="str">
        <f t="shared" si="351"/>
        <v>0.164412264870228-0.00975667298271382i</v>
      </c>
      <c r="L1255" s="57" t="str">
        <f t="shared" si="352"/>
        <v>0.00025-10.7108410734553i</v>
      </c>
      <c r="M1255" s="57" t="str">
        <f t="shared" si="353"/>
        <v>0.0045-3.75503612458667i</v>
      </c>
      <c r="N1255" s="57">
        <f t="shared" si="354"/>
        <v>87.694657982759125</v>
      </c>
      <c r="O1255" s="57">
        <f t="shared" si="355"/>
        <v>54.629427293887503</v>
      </c>
      <c r="P1255" s="374">
        <f t="shared" si="356"/>
        <v>54.629427293887503</v>
      </c>
      <c r="Q1255" s="374">
        <f t="shared" si="357"/>
        <v>-92.305342017240875</v>
      </c>
      <c r="R1255" s="12">
        <f t="shared" si="358"/>
        <v>87.694657982759125</v>
      </c>
      <c r="S1255" s="57">
        <f t="shared" si="359"/>
        <v>9.8798128973682717E-2</v>
      </c>
      <c r="T1255" s="12">
        <f t="shared" si="342"/>
        <v>54.629427293887503</v>
      </c>
    </row>
    <row r="1256" spans="1:20">
      <c r="A1256" s="57">
        <f t="shared" si="343"/>
        <v>623.1258667631854</v>
      </c>
      <c r="B1256" s="12">
        <f t="shared" si="360"/>
        <v>99.173561863782723</v>
      </c>
      <c r="C1256" s="57" t="str">
        <f t="shared" si="344"/>
        <v>-21.674720249321-536.369467692645i</v>
      </c>
      <c r="D1256" s="57" t="str">
        <f t="shared" si="345"/>
        <v>3.47812493537615-160.481695203549i</v>
      </c>
      <c r="E1256" s="57" t="str">
        <f t="shared" si="346"/>
        <v>162.438081632407-0.415812870313109i</v>
      </c>
      <c r="F1256" s="57" t="str">
        <f t="shared" si="347"/>
        <v>2.90990989949696-1506.01763939172i</v>
      </c>
      <c r="G1256" s="57" t="str">
        <f t="shared" si="348"/>
        <v>0.999999996421558-0.0000598200829952031i</v>
      </c>
      <c r="H1256" s="57" t="str">
        <f t="shared" si="349"/>
        <v>72.761319637241+4.07227590336397i</v>
      </c>
      <c r="I1256" s="57" t="str">
        <f t="shared" si="350"/>
        <v>17.8985170094118-309.095839403873i</v>
      </c>
      <c r="K1256" s="57" t="str">
        <f t="shared" si="351"/>
        <v>0.164407805902534-0.0097934786944767i</v>
      </c>
      <c r="L1256" s="57" t="str">
        <f t="shared" si="352"/>
        <v>0.00025-10.6702939564209i</v>
      </c>
      <c r="M1256" s="57" t="str">
        <f t="shared" si="353"/>
        <v>0.0045-3.74082100476854i</v>
      </c>
      <c r="N1256" s="57">
        <f t="shared" si="354"/>
        <v>87.685933393277651</v>
      </c>
      <c r="O1256" s="57">
        <f t="shared" si="355"/>
        <v>54.596367087759987</v>
      </c>
      <c r="P1256" s="374">
        <f t="shared" si="356"/>
        <v>54.596367087759987</v>
      </c>
      <c r="Q1256" s="374">
        <f t="shared" si="357"/>
        <v>-92.314066606722349</v>
      </c>
      <c r="R1256" s="12">
        <f t="shared" si="358"/>
        <v>87.685933393277651</v>
      </c>
      <c r="S1256" s="57">
        <f t="shared" si="359"/>
        <v>9.9173561863782719E-2</v>
      </c>
      <c r="T1256" s="12">
        <f t="shared" si="342"/>
        <v>54.596367087759987</v>
      </c>
    </row>
    <row r="1257" spans="1:20">
      <c r="A1257" s="57">
        <f t="shared" si="343"/>
        <v>625.49374505688547</v>
      </c>
      <c r="B1257" s="12">
        <f t="shared" si="360"/>
        <v>99.550421398865097</v>
      </c>
      <c r="C1257" s="57" t="str">
        <f t="shared" si="344"/>
        <v>-21.6740459410277-534.328459417765i</v>
      </c>
      <c r="D1257" s="57" t="str">
        <f t="shared" si="345"/>
        <v>3.47812493488407-159.874176941171i</v>
      </c>
      <c r="E1257" s="57" t="str">
        <f t="shared" si="346"/>
        <v>162.437843153938-0.417376787192702i</v>
      </c>
      <c r="F1257" s="57" t="str">
        <f t="shared" si="347"/>
        <v>2.90990989941767-1500.31643825182i</v>
      </c>
      <c r="G1257" s="57" t="str">
        <f t="shared" si="348"/>
        <v>0.99999999639431-0.0000600473993089487i</v>
      </c>
      <c r="H1257" s="57" t="str">
        <f t="shared" si="349"/>
        <v>72.7615789671463+4.08775612928989i</v>
      </c>
      <c r="I1257" s="57" t="str">
        <f t="shared" si="350"/>
        <v>17.8985427599455-307.926565907836i</v>
      </c>
      <c r="K1257" s="57" t="str">
        <f t="shared" si="351"/>
        <v>0.164403313230653-0.00983042119736467i</v>
      </c>
      <c r="L1257" s="57" t="str">
        <f t="shared" si="352"/>
        <v>0.00025-10.6299003351474i</v>
      </c>
      <c r="M1257" s="57" t="str">
        <f t="shared" si="353"/>
        <v>0.0045-3.72665969791646i</v>
      </c>
      <c r="N1257" s="57">
        <f t="shared" si="354"/>
        <v>87.677176057620287</v>
      </c>
      <c r="O1257" s="57">
        <f t="shared" si="355"/>
        <v>54.563305999523848</v>
      </c>
      <c r="P1257" s="374">
        <f t="shared" si="356"/>
        <v>54.563305999523848</v>
      </c>
      <c r="Q1257" s="374">
        <f t="shared" si="357"/>
        <v>-92.322823942379713</v>
      </c>
      <c r="R1257" s="12">
        <f t="shared" si="358"/>
        <v>87.677176057620287</v>
      </c>
      <c r="S1257" s="57">
        <f t="shared" si="359"/>
        <v>9.9550421398865094E-2</v>
      </c>
      <c r="T1257" s="12">
        <f t="shared" si="342"/>
        <v>54.563305999523848</v>
      </c>
    </row>
    <row r="1258" spans="1:20">
      <c r="A1258" s="57">
        <f t="shared" si="343"/>
        <v>627.87062128810169</v>
      </c>
      <c r="B1258" s="12">
        <f t="shared" si="360"/>
        <v>99.928713000180792</v>
      </c>
      <c r="C1258" s="57" t="str">
        <f t="shared" si="344"/>
        <v>-21.6733665402973-532.295138291648i</v>
      </c>
      <c r="D1258" s="57" t="str">
        <f t="shared" si="345"/>
        <v>3.47812493438825-159.268958522501i</v>
      </c>
      <c r="E1258" s="57" t="str">
        <f t="shared" si="346"/>
        <v>162.437602875365-0.418946462907092i</v>
      </c>
      <c r="F1258" s="57" t="str">
        <f t="shared" si="347"/>
        <v>2.90990989933777-1494.63681966757i</v>
      </c>
      <c r="G1258" s="57" t="str">
        <f t="shared" si="348"/>
        <v>0.999999996366854-0.0000602755794246678i</v>
      </c>
      <c r="H1258" s="57" t="str">
        <f t="shared" si="349"/>
        <v>72.7618402729534+4.10329524391269i</v>
      </c>
      <c r="I1258" s="57" t="str">
        <f t="shared" si="350"/>
        <v>17.8985687066201-306.761722043401i</v>
      </c>
      <c r="K1258" s="57" t="str">
        <f t="shared" si="351"/>
        <v>0.164398786601723-0.00986750097633364i</v>
      </c>
      <c r="L1258" s="57" t="str">
        <f t="shared" si="352"/>
        <v>0.00025-10.5896596285588i</v>
      </c>
      <c r="M1258" s="57" t="str">
        <f t="shared" si="353"/>
        <v>0.0045-3.71255200031526i</v>
      </c>
      <c r="N1258" s="57">
        <f t="shared" si="354"/>
        <v>87.668385855985775</v>
      </c>
      <c r="O1258" s="57">
        <f t="shared" si="355"/>
        <v>54.530244022524059</v>
      </c>
      <c r="P1258" s="374">
        <f t="shared" si="356"/>
        <v>54.530244022524059</v>
      </c>
      <c r="Q1258" s="374">
        <f t="shared" si="357"/>
        <v>-92.331614144014225</v>
      </c>
      <c r="R1258" s="12">
        <f t="shared" si="358"/>
        <v>87.668385855985775</v>
      </c>
      <c r="S1258" s="57">
        <f t="shared" si="359"/>
        <v>9.9928713000180788E-2</v>
      </c>
      <c r="T1258" s="12">
        <f t="shared" si="342"/>
        <v>54.530244022524059</v>
      </c>
    </row>
    <row r="1259" spans="1:20">
      <c r="A1259" s="57">
        <f t="shared" si="343"/>
        <v>630.25652964899643</v>
      </c>
      <c r="B1259" s="12">
        <f t="shared" si="360"/>
        <v>100.30844210958148</v>
      </c>
      <c r="C1259" s="57" t="str">
        <f t="shared" si="344"/>
        <v>-21.6726820089928-530.269475071719i</v>
      </c>
      <c r="D1259" s="57" t="str">
        <f t="shared" si="345"/>
        <v>3.47812493388866-158.666031241271i</v>
      </c>
      <c r="E1259" s="57" t="str">
        <f t="shared" si="346"/>
        <v>162.437360783221-0.420521917253118i</v>
      </c>
      <c r="F1259" s="57" t="str">
        <f t="shared" si="347"/>
        <v>2.90990989925729-1488.97870193576i</v>
      </c>
      <c r="G1259" s="57" t="str">
        <f t="shared" si="348"/>
        <v>0.99999999633919-0.0000605046266248078i</v>
      </c>
      <c r="H1259" s="57" t="str">
        <f t="shared" si="349"/>
        <v>72.7621035697272+4.11889347174019i</v>
      </c>
      <c r="I1259" s="57" t="str">
        <f t="shared" si="350"/>
        <v>17.8985948509304-305.601291053954i</v>
      </c>
      <c r="K1259" s="57" t="str">
        <f t="shared" si="351"/>
        <v>0.164394225761012-0.00990471851778878i</v>
      </c>
      <c r="L1259" s="57" t="str">
        <f t="shared" si="352"/>
        <v>0.00025-10.5495712577793i</v>
      </c>
      <c r="M1259" s="57" t="str">
        <f t="shared" si="353"/>
        <v>0.0045-3.69849770902099i</v>
      </c>
      <c r="N1259" s="57">
        <f t="shared" si="354"/>
        <v>87.659562668170068</v>
      </c>
      <c r="O1259" s="57">
        <f t="shared" si="355"/>
        <v>54.497181150055908</v>
      </c>
      <c r="P1259" s="374">
        <f t="shared" si="356"/>
        <v>54.497181150055908</v>
      </c>
      <c r="Q1259" s="374">
        <f t="shared" si="357"/>
        <v>-92.340437331829932</v>
      </c>
      <c r="R1259" s="12">
        <f t="shared" si="358"/>
        <v>87.659562668170068</v>
      </c>
      <c r="S1259" s="57">
        <f t="shared" si="359"/>
        <v>0.10030844210958148</v>
      </c>
      <c r="T1259" s="12">
        <f t="shared" si="342"/>
        <v>54.497181150055908</v>
      </c>
    </row>
    <row r="1260" spans="1:20">
      <c r="A1260" s="57">
        <f t="shared" si="343"/>
        <v>632.65150446166263</v>
      </c>
      <c r="B1260" s="12">
        <f t="shared" si="360"/>
        <v>100.68961418959789</v>
      </c>
      <c r="C1260" s="57" t="str">
        <f t="shared" si="344"/>
        <v>-21.6719923086963-528.251440625636i</v>
      </c>
      <c r="D1260" s="57" t="str">
        <f t="shared" si="345"/>
        <v>3.47812493338525-158.065386424168i</v>
      </c>
      <c r="E1260" s="57" t="str">
        <f t="shared" si="346"/>
        <v>162.437116863939-0.422103170079174i</v>
      </c>
      <c r="F1260" s="57" t="str">
        <f t="shared" si="347"/>
        <v>2.90990989917616-1483.34200366247i</v>
      </c>
      <c r="G1260" s="57" t="str">
        <f t="shared" si="348"/>
        <v>0.999999996311315-0.000060734544204289i</v>
      </c>
      <c r="H1260" s="57" t="str">
        <f t="shared" si="349"/>
        <v>72.7623688726469+4.13455103814177i</v>
      </c>
      <c r="I1260" s="57" t="str">
        <f t="shared" si="350"/>
        <v>17.8986211943824-304.445256246358i</v>
      </c>
      <c r="K1260" s="57" t="str">
        <f t="shared" si="351"/>
        <v>0.164389630451908-0.00994207430958621i</v>
      </c>
      <c r="L1260" s="57" t="str">
        <f t="shared" si="352"/>
        <v>0.00025-10.509634646124i</v>
      </c>
      <c r="M1260" s="57" t="str">
        <f t="shared" si="353"/>
        <v>0.0045-3.68449662185793i</v>
      </c>
      <c r="N1260" s="57">
        <f t="shared" si="354"/>
        <v>87.650706373565384</v>
      </c>
      <c r="O1260" s="57">
        <f t="shared" si="355"/>
        <v>54.46411737536436</v>
      </c>
      <c r="P1260" s="374">
        <f t="shared" si="356"/>
        <v>54.46411737536436</v>
      </c>
      <c r="Q1260" s="374">
        <f t="shared" si="357"/>
        <v>-92.349293626434616</v>
      </c>
      <c r="R1260" s="12">
        <f t="shared" si="358"/>
        <v>87.650706373565384</v>
      </c>
      <c r="S1260" s="57">
        <f t="shared" si="359"/>
        <v>0.10068961418959789</v>
      </c>
      <c r="T1260" s="12">
        <f t="shared" ref="T1260:T1323" si="361">P1260</f>
        <v>54.46411737536436</v>
      </c>
    </row>
    <row r="1261" spans="1:20">
      <c r="A1261" s="57">
        <f t="shared" ref="A1261:A1324" si="362">2*PI()*B1261</f>
        <v>635.05558017861699</v>
      </c>
      <c r="B1261" s="12">
        <f t="shared" si="360"/>
        <v>101.07223472351836</v>
      </c>
      <c r="C1261" s="57" t="str">
        <f t="shared" ref="C1261:C1324" si="363">IMPRODUCT(D1261,E1261,$C$40,,K1261,$C$41)</f>
        <v>-21.6712974007073-526.2410059309i</v>
      </c>
      <c r="D1261" s="57" t="str">
        <f t="shared" ref="D1261:D1324" si="364">IMDIV(IMPRODUCT($C$37,$C$38,COMPLEX(1,A1261/$C$38)),IMSUM(-1*A1261*A1261/$C$39,COMPLEX(0,1*A1261)))</f>
        <v>3.47812493287802-157.467015430715i</v>
      </c>
      <c r="E1261" s="57" t="str">
        <f t="shared" ref="E1261:E1324" si="365">IMDIV(IMPRODUCT(IMSUM(F1261,G1261),$C$29,H1261),IMSUM(1,I1261))</f>
        <v>162.436871103856-0.423690241285465i</v>
      </c>
      <c r="F1261" s="57" t="str">
        <f t="shared" ref="F1261:F1324" si="366">IMDIV(IMPRODUCT($C$14,$C$15,COMPLEX(1,A1261/$C$15)),IMSUM(-1*A1261*A1261/$C$16,COMPLEX(0,A1261)))</f>
        <v>2.90990989909444-1477.72664376189i</v>
      </c>
      <c r="G1261" s="57" t="str">
        <f t="shared" ref="G1261:G1324" si="367">IMDIV(1,COMPLEX(1,A1261*$C$9*$C$10))</f>
        <v>0.999999996283228-0.0000609653354705529i</v>
      </c>
      <c r="H1261" s="57" t="str">
        <f t="shared" ref="H1261:H1324" si="368">IMDIV($C$3,IMSUM(K1261,COMPLEX(0,$C$28*A1261)))</f>
        <v>72.7626361970086+4.15026816935159i</v>
      </c>
      <c r="I1261" s="57" t="str">
        <f t="shared" ref="I1261:I1324" si="369">IMPRODUCT(F1261,$C$29,H1261,$C$31)</f>
        <v>17.8986477384934-303.293600990717i</v>
      </c>
      <c r="K1261" s="57" t="str">
        <f t="shared" ref="K1261:K1324" si="370">IF($C$26&lt;=0,IMDIV(1,IMSUM(IMDIV(1,L1261),1/$C$18)),IMDIV(1,IMSUM(IMDIV(1,L1261),1/$C$18,IMDIV(1,M1261))))</f>
        <v>0.164385000415902-0.00997956884103336i</v>
      </c>
      <c r="L1261" s="57" t="str">
        <f t="shared" ref="L1261:L1324" si="371">IMSUM($C$21/$C$22,IMDIV(1,COMPLEX(0,$C$20*$C$22*A1261)))</f>
        <v>0.00025-10.4698492190915i</v>
      </c>
      <c r="M1261" s="57" t="str">
        <f t="shared" ref="M1261:M1324" si="372">IMSUM($C$25/$C$26,IMDIV(1,COMPLEX(0,$C$24*$C$26*A1261)))</f>
        <v>0.0045-3.67054853741574i</v>
      </c>
      <c r="N1261" s="57">
        <f t="shared" ref="N1261:N1324" si="373">ABS(R1261)</f>
        <v>87.641816851159405</v>
      </c>
      <c r="O1261" s="57">
        <f t="shared" ref="O1261:O1324" si="374">ABS(P1261)</f>
        <v>54.431052691644197</v>
      </c>
      <c r="P1261" s="374">
        <f t="shared" ref="P1261:P1324" si="375">20*LOG10(IMABS(C1261))</f>
        <v>54.431052691644197</v>
      </c>
      <c r="Q1261" s="374">
        <f t="shared" ref="Q1261:Q1324" si="376">IMARGUMENT(C1261)*180/PI()</f>
        <v>-92.358183148840595</v>
      </c>
      <c r="R1261" s="12">
        <f t="shared" ref="R1261:R1324" si="377">IF(Q1261&lt;0,Q1261+180,Q1261-180)</f>
        <v>87.641816851159405</v>
      </c>
      <c r="S1261" s="57">
        <f t="shared" ref="S1261:S1324" si="378">B1261/1000</f>
        <v>0.10107223472351837</v>
      </c>
      <c r="T1261" s="12">
        <f t="shared" si="361"/>
        <v>54.431052691644197</v>
      </c>
    </row>
    <row r="1262" spans="1:20">
      <c r="A1262" s="57">
        <f t="shared" si="362"/>
        <v>637.46879138329575</v>
      </c>
      <c r="B1262" s="12">
        <f t="shared" ref="B1262:B1325" si="379">B1261*(1+B$42)</f>
        <v>101.45630921546774</v>
      </c>
      <c r="C1262" s="57" t="str">
        <f t="shared" si="363"/>
        <v>-21.6705972460391-524.238142074403i</v>
      </c>
      <c r="D1262" s="57" t="str">
        <f t="shared" si="364"/>
        <v>3.47812493236693-156.870909653144i</v>
      </c>
      <c r="E1262" s="57" t="str">
        <f t="shared" si="365"/>
        <v>162.436623489201-0.42528315082351i</v>
      </c>
      <c r="F1262" s="57" t="str">
        <f t="shared" si="366"/>
        <v>2.90990989901209-1472.13254145519i</v>
      </c>
      <c r="G1262" s="57" t="str">
        <f t="shared" si="367"/>
        <v>0.999999996254927-0.0000611970037436091i</v>
      </c>
      <c r="H1262" s="57" t="str">
        <f t="shared" si="368"/>
        <v>72.7629055582234+4.16604509247205i</v>
      </c>
      <c r="I1262" s="57" t="str">
        <f t="shared" si="369"/>
        <v>17.8986744847921-302.146308720137i</v>
      </c>
      <c r="K1262" s="57" t="str">
        <f t="shared" si="370"/>
        <v>0.16438033539258-0.0100172026028906i</v>
      </c>
      <c r="L1262" s="57" t="str">
        <f t="shared" si="371"/>
        <v>0.00025-10.4302144043549i</v>
      </c>
      <c r="M1262" s="57" t="str">
        <f t="shared" si="372"/>
        <v>0.0045-3.65665325504657i</v>
      </c>
      <c r="N1262" s="57">
        <f t="shared" si="373"/>
        <v>87.63289397953443</v>
      </c>
      <c r="O1262" s="57">
        <f t="shared" si="374"/>
        <v>54.397987092039017</v>
      </c>
      <c r="P1262" s="374">
        <f t="shared" si="375"/>
        <v>54.397987092039017</v>
      </c>
      <c r="Q1262" s="374">
        <f t="shared" si="376"/>
        <v>-92.36710602046557</v>
      </c>
      <c r="R1262" s="12">
        <f t="shared" si="377"/>
        <v>87.63289397953443</v>
      </c>
      <c r="S1262" s="57">
        <f t="shared" si="378"/>
        <v>0.10145630921546774</v>
      </c>
      <c r="T1262" s="12">
        <f t="shared" si="361"/>
        <v>54.397987092039017</v>
      </c>
    </row>
    <row r="1263" spans="1:20">
      <c r="A1263" s="57">
        <f t="shared" si="362"/>
        <v>639.89117279055222</v>
      </c>
      <c r="B1263" s="12">
        <f t="shared" si="379"/>
        <v>101.84184319048651</v>
      </c>
      <c r="C1263" s="57" t="str">
        <f t="shared" si="363"/>
        <v>-21.6698918054209-522.242820252062i</v>
      </c>
      <c r="D1263" s="57" t="str">
        <f t="shared" si="364"/>
        <v>3.47812493185193-156.277060516274i</v>
      </c>
      <c r="E1263" s="57" t="str">
        <f t="shared" si="365"/>
        <v>162.436374006113-0.426881918696517i</v>
      </c>
      <c r="F1263" s="57" t="str">
        <f t="shared" si="366"/>
        <v>2.90990989892911-1466.55961626933i</v>
      </c>
      <c r="G1263" s="57" t="str">
        <f t="shared" si="367"/>
        <v>0.99999999622641-0.0000614295523560831i</v>
      </c>
      <c r="H1263" s="57" t="str">
        <f t="shared" si="368"/>
        <v>72.7631769718218+4.1818820354773i</v>
      </c>
      <c r="I1263" s="57" t="str">
        <f t="shared" si="369"/>
        <v>17.8987014348194-301.00336293049i</v>
      </c>
      <c r="K1263" s="57" t="str">
        <f t="shared" si="370"/>
        <v>0.164375635119602-0.0100549760873719i</v>
      </c>
      <c r="L1263" s="57" t="str">
        <f t="shared" si="371"/>
        <v>0.00025-10.3907296317542i</v>
      </c>
      <c r="M1263" s="57" t="str">
        <f t="shared" si="372"/>
        <v>0.0045-3.64281057486209i</v>
      </c>
      <c r="N1263" s="57">
        <f t="shared" si="373"/>
        <v>87.623937636866131</v>
      </c>
      <c r="O1263" s="57">
        <f t="shared" si="374"/>
        <v>54.364920569641697</v>
      </c>
      <c r="P1263" s="374">
        <f t="shared" si="375"/>
        <v>54.364920569641697</v>
      </c>
      <c r="Q1263" s="374">
        <f t="shared" si="376"/>
        <v>-92.376062363133869</v>
      </c>
      <c r="R1263" s="12">
        <f t="shared" si="377"/>
        <v>87.623937636866131</v>
      </c>
      <c r="S1263" s="57">
        <f t="shared" si="378"/>
        <v>0.10184184319048652</v>
      </c>
      <c r="T1263" s="12">
        <f t="shared" si="361"/>
        <v>54.364920569641697</v>
      </c>
    </row>
    <row r="1264" spans="1:20">
      <c r="A1264" s="57">
        <f t="shared" si="362"/>
        <v>642.32275924715634</v>
      </c>
      <c r="B1264" s="12">
        <f t="shared" si="379"/>
        <v>102.22884219461037</v>
      </c>
      <c r="C1264" s="57" t="str">
        <f t="shared" si="363"/>
        <v>-21.669181039291-520.255011768346i</v>
      </c>
      <c r="D1264" s="57" t="str">
        <f t="shared" si="364"/>
        <v>3.47812493133303-155.685459477386i</v>
      </c>
      <c r="E1264" s="57" t="str">
        <f t="shared" si="365"/>
        <v>162.436122640619-0.428486564959248i</v>
      </c>
      <c r="F1264" s="57" t="str">
        <f t="shared" si="366"/>
        <v>2.90990989884549-1461.00778803591i</v>
      </c>
      <c r="G1264" s="57" t="str">
        <f t="shared" si="367"/>
        <v>0.999999996197676-0.0000616629846532644i</v>
      </c>
      <c r="H1264" s="57" t="str">
        <f t="shared" si="368"/>
        <v>72.7634504534523+4.19777922721645i</v>
      </c>
      <c r="I1264" s="57" t="str">
        <f t="shared" si="369"/>
        <v>17.8987285901277-299.864747180172i</v>
      </c>
      <c r="K1264" s="57" t="str">
        <f t="shared" si="370"/>
        <v>0.164370899332694-0.0100928897881457i</v>
      </c>
      <c r="L1264" s="57" t="str">
        <f t="shared" si="371"/>
        <v>0.00025-10.3513943332878i</v>
      </c>
      <c r="M1264" s="57" t="str">
        <f t="shared" si="372"/>
        <v>0.0045-3.62902029773072i</v>
      </c>
      <c r="N1264" s="57">
        <f t="shared" si="373"/>
        <v>87.614947700922798</v>
      </c>
      <c r="O1264" s="57">
        <f t="shared" si="374"/>
        <v>54.33185311749304</v>
      </c>
      <c r="P1264" s="374">
        <f t="shared" si="375"/>
        <v>54.33185311749304</v>
      </c>
      <c r="Q1264" s="374">
        <f t="shared" si="376"/>
        <v>-92.385052299077202</v>
      </c>
      <c r="R1264" s="12">
        <f t="shared" si="377"/>
        <v>87.614947700922798</v>
      </c>
      <c r="S1264" s="57">
        <f t="shared" si="378"/>
        <v>0.10222884219461037</v>
      </c>
      <c r="T1264" s="12">
        <f t="shared" si="361"/>
        <v>54.33185311749304</v>
      </c>
    </row>
    <row r="1265" spans="1:20">
      <c r="A1265" s="57">
        <f t="shared" si="362"/>
        <v>644.76358573229561</v>
      </c>
      <c r="B1265" s="12">
        <f t="shared" si="379"/>
        <v>102.61731179494988</v>
      </c>
      <c r="C1265" s="57" t="str">
        <f t="shared" si="363"/>
        <v>-21.6684649077978-518.274688035913i</v>
      </c>
      <c r="D1265" s="57" t="str">
        <f t="shared" si="364"/>
        <v>3.47812493081015-155.096098026099i</v>
      </c>
      <c r="E1265" s="57" t="str">
        <f t="shared" si="365"/>
        <v>162.43586937865-0.430097109717442i</v>
      </c>
      <c r="F1265" s="57" t="str">
        <f t="shared" si="366"/>
        <v>2.90990989876123-1455.47697689001i</v>
      </c>
      <c r="G1265" s="57" t="str">
        <f t="shared" si="367"/>
        <v>0.999999996168724-0.0000618973039931547i</v>
      </c>
      <c r="H1265" s="57" t="str">
        <f t="shared" si="368"/>
        <v>72.7637260188823+4.21373689741715i</v>
      </c>
      <c r="I1265" s="57" t="str">
        <f t="shared" si="369"/>
        <v>17.8987559522809-298.730445089868i</v>
      </c>
      <c r="K1265" s="57" t="str">
        <f t="shared" si="370"/>
        <v>0.164366127765633-0.0101309442003362i</v>
      </c>
      <c r="L1265" s="57" t="str">
        <f t="shared" si="371"/>
        <v>0.00025-10.3122079431039i</v>
      </c>
      <c r="M1265" s="57" t="str">
        <f t="shared" si="372"/>
        <v>0.0045-3.61528222527467i</v>
      </c>
      <c r="N1265" s="57">
        <f t="shared" si="373"/>
        <v>87.605924049064527</v>
      </c>
      <c r="O1265" s="57">
        <f t="shared" si="374"/>
        <v>54.298784728582163</v>
      </c>
      <c r="P1265" s="374">
        <f t="shared" si="375"/>
        <v>54.298784728582163</v>
      </c>
      <c r="Q1265" s="374">
        <f t="shared" si="376"/>
        <v>-92.394075950935473</v>
      </c>
      <c r="R1265" s="12">
        <f t="shared" si="377"/>
        <v>87.605924049064527</v>
      </c>
      <c r="S1265" s="57">
        <f t="shared" si="378"/>
        <v>0.10261731179494989</v>
      </c>
      <c r="T1265" s="12">
        <f t="shared" si="361"/>
        <v>54.298784728582163</v>
      </c>
    </row>
    <row r="1266" spans="1:20">
      <c r="A1266" s="57">
        <f t="shared" si="362"/>
        <v>647.21368735807835</v>
      </c>
      <c r="B1266" s="12">
        <f t="shared" si="379"/>
        <v>103.00725757977069</v>
      </c>
      <c r="C1266" s="57" t="str">
        <f t="shared" si="363"/>
        <v>-21.6677433707968-516.301820575179i</v>
      </c>
      <c r="D1266" s="57" t="str">
        <f t="shared" si="364"/>
        <v>3.47812493028332-154.508967684253i</v>
      </c>
      <c r="E1266" s="57" t="str">
        <f t="shared" si="365"/>
        <v>162.435614206031-0.431713573128526i</v>
      </c>
      <c r="F1266" s="57" t="str">
        <f t="shared" si="366"/>
        <v>2.90990989867634-1449.96710326907i</v>
      </c>
      <c r="G1266" s="57" t="str">
        <f t="shared" si="367"/>
        <v>0.999999996139551-0.0000621325137465161i</v>
      </c>
      <c r="H1266" s="57" t="str">
        <f t="shared" si="368"/>
        <v>72.7640036840002+4.22975527668892i</v>
      </c>
      <c r="I1266" s="57" t="str">
        <f t="shared" si="369"/>
        <v>17.8987835228554-297.600440342321i</v>
      </c>
      <c r="K1266" s="57" t="str">
        <f t="shared" si="370"/>
        <v>0.164361320150231-0.0101691398205236i</v>
      </c>
      <c r="L1266" s="57" t="str">
        <f t="shared" si="371"/>
        <v>0.00025-10.2731698974935i</v>
      </c>
      <c r="M1266" s="57" t="str">
        <f t="shared" si="372"/>
        <v>0.0045-3.60159615986717i</v>
      </c>
      <c r="N1266" s="57">
        <f t="shared" si="373"/>
        <v>87.596866558242127</v>
      </c>
      <c r="O1266" s="57">
        <f t="shared" si="374"/>
        <v>54.265715395845845</v>
      </c>
      <c r="P1266" s="374">
        <f t="shared" si="375"/>
        <v>54.265715395845845</v>
      </c>
      <c r="Q1266" s="374">
        <f t="shared" si="376"/>
        <v>-92.403133441757873</v>
      </c>
      <c r="R1266" s="12">
        <f t="shared" si="377"/>
        <v>87.596866558242127</v>
      </c>
      <c r="S1266" s="57">
        <f t="shared" si="378"/>
        <v>0.10300725757977069</v>
      </c>
      <c r="T1266" s="12">
        <f t="shared" si="361"/>
        <v>54.265715395845845</v>
      </c>
    </row>
    <row r="1267" spans="1:20">
      <c r="A1267" s="57">
        <f t="shared" si="362"/>
        <v>649.67309937003904</v>
      </c>
      <c r="B1267" s="12">
        <f t="shared" si="379"/>
        <v>103.39868515857383</v>
      </c>
      <c r="C1267" s="57" t="str">
        <f t="shared" si="363"/>
        <v>-21.6670163878482-514.336381013906i</v>
      </c>
      <c r="D1267" s="57" t="str">
        <f t="shared" si="364"/>
        <v>3.47812492975247-153.924060005779i</v>
      </c>
      <c r="E1267" s="57" t="str">
        <f t="shared" si="365"/>
        <v>162.435357108484-0.433335975400888i</v>
      </c>
      <c r="F1267" s="57" t="str">
        <f t="shared" si="366"/>
        <v>2.90990989859082-1444.47808791169i</v>
      </c>
      <c r="G1267" s="57" t="str">
        <f t="shared" si="367"/>
        <v>0.999999996110156-0.0000623686172969195i</v>
      </c>
      <c r="H1267" s="57" t="str">
        <f t="shared" si="368"/>
        <v>72.7642834648151+4.24583459652666i</v>
      </c>
      <c r="I1267" s="57" t="str">
        <f t="shared" si="369"/>
        <v>17.8988113034389-296.474716682085i</v>
      </c>
      <c r="K1267" s="57" t="str">
        <f t="shared" si="370"/>
        <v>0.164356476216324-0.0102074771467454i</v>
      </c>
      <c r="L1267" s="57" t="str">
        <f t="shared" si="371"/>
        <v>0.00025-10.2342796348809i</v>
      </c>
      <c r="M1267" s="57" t="str">
        <f t="shared" si="372"/>
        <v>0.0045-3.58796190462958i</v>
      </c>
      <c r="N1267" s="57">
        <f t="shared" si="373"/>
        <v>87.587775104996297</v>
      </c>
      <c r="O1267" s="57">
        <f t="shared" si="374"/>
        <v>54.232645112168001</v>
      </c>
      <c r="P1267" s="374">
        <f t="shared" si="375"/>
        <v>54.232645112168001</v>
      </c>
      <c r="Q1267" s="374">
        <f t="shared" si="376"/>
        <v>-92.412224895003703</v>
      </c>
      <c r="R1267" s="12">
        <f t="shared" si="377"/>
        <v>87.587775104996297</v>
      </c>
      <c r="S1267" s="57">
        <f t="shared" si="378"/>
        <v>0.10339868515857382</v>
      </c>
      <c r="T1267" s="12">
        <f t="shared" si="361"/>
        <v>54.232645112168001</v>
      </c>
    </row>
    <row r="1268" spans="1:20">
      <c r="A1268" s="57">
        <f t="shared" si="362"/>
        <v>652.14185714764517</v>
      </c>
      <c r="B1268" s="12">
        <f t="shared" si="379"/>
        <v>103.79160016217641</v>
      </c>
      <c r="C1268" s="57" t="str">
        <f t="shared" si="363"/>
        <v>-21.6662839182151-512.378341086798i</v>
      </c>
      <c r="D1268" s="57" t="str">
        <f t="shared" si="364"/>
        <v>3.47812492921758-153.341366576584i</v>
      </c>
      <c r="E1268" s="57" t="str">
        <f t="shared" si="365"/>
        <v>162.435098071625-0.434964336794002i</v>
      </c>
      <c r="F1268" s="57" t="str">
        <f t="shared" si="366"/>
        <v>2.90990989850462-1439.00985185656i</v>
      </c>
      <c r="G1268" s="57" t="str">
        <f t="shared" si="367"/>
        <v>0.999999996080537-0.0000626056180407935i</v>
      </c>
      <c r="H1268" s="57" t="str">
        <f t="shared" si="368"/>
        <v>72.7645653774595+4.26197508931422i</v>
      </c>
      <c r="I1268" s="57" t="str">
        <f t="shared" si="369"/>
        <v>17.8988392956322-295.353257915313i</v>
      </c>
      <c r="K1268" s="57" t="str">
        <f t="shared" si="370"/>
        <v>0.164351595691754-0.0102459566784969i</v>
      </c>
      <c r="L1268" s="57" t="str">
        <f t="shared" si="371"/>
        <v>0.00025-10.1955365958168i</v>
      </c>
      <c r="M1268" s="57" t="str">
        <f t="shared" si="372"/>
        <v>0.0045-3.57437926342855i</v>
      </c>
      <c r="N1268" s="57">
        <f t="shared" si="373"/>
        <v>87.578649565456672</v>
      </c>
      <c r="O1268" s="57">
        <f t="shared" si="374"/>
        <v>54.199573870379425</v>
      </c>
      <c r="P1268" s="374">
        <f t="shared" si="375"/>
        <v>54.199573870379425</v>
      </c>
      <c r="Q1268" s="374">
        <f t="shared" si="376"/>
        <v>-92.421350434543328</v>
      </c>
      <c r="R1268" s="12">
        <f t="shared" si="377"/>
        <v>87.578649565456672</v>
      </c>
      <c r="S1268" s="57">
        <f t="shared" si="378"/>
        <v>0.10379160016217641</v>
      </c>
      <c r="T1268" s="12">
        <f t="shared" si="361"/>
        <v>54.199573870379425</v>
      </c>
    </row>
    <row r="1269" spans="1:20">
      <c r="A1269" s="57">
        <f t="shared" si="362"/>
        <v>654.61999620480628</v>
      </c>
      <c r="B1269" s="12">
        <f t="shared" si="379"/>
        <v>104.18600824279268</v>
      </c>
      <c r="C1269" s="57" t="str">
        <f t="shared" si="363"/>
        <v>-21.6655459208621-510.427672635106i</v>
      </c>
      <c r="D1269" s="57" t="str">
        <f t="shared" si="364"/>
        <v>3.4781249286786-152.760879014427i</v>
      </c>
      <c r="E1269" s="57" t="str">
        <f t="shared" si="365"/>
        <v>162.434837080967-0.436598677618435i</v>
      </c>
      <c r="F1269" s="57" t="str">
        <f t="shared" si="366"/>
        <v>2.90990989841777-1433.56231644126i</v>
      </c>
      <c r="G1269" s="57" t="str">
        <f t="shared" si="367"/>
        <v>0.999999996050692-0.000062843519387473i</v>
      </c>
      <c r="H1269" s="57" t="str">
        <f t="shared" si="368"/>
        <v>72.764849438188+4.27817698832767i</v>
      </c>
      <c r="I1269" s="57" t="str">
        <f t="shared" si="369"/>
        <v>17.8988675010475-294.236047909499i</v>
      </c>
      <c r="K1269" s="57" t="str">
        <f t="shared" si="370"/>
        <v>0.164346678302359-0.0102845789167319i</v>
      </c>
      <c r="L1269" s="57" t="str">
        <f t="shared" si="371"/>
        <v>0.00025-10.1569402229695i</v>
      </c>
      <c r="M1269" s="57" t="str">
        <f t="shared" si="372"/>
        <v>0.0045-3.56084804087324i</v>
      </c>
      <c r="N1269" s="57">
        <f t="shared" si="373"/>
        <v>87.569489815340916</v>
      </c>
      <c r="O1269" s="57">
        <f t="shared" si="374"/>
        <v>54.166501663257534</v>
      </c>
      <c r="P1269" s="374">
        <f t="shared" si="375"/>
        <v>54.166501663257534</v>
      </c>
      <c r="Q1269" s="374">
        <f t="shared" si="376"/>
        <v>-92.430510184659084</v>
      </c>
      <c r="R1269" s="12">
        <f t="shared" si="377"/>
        <v>87.569489815340916</v>
      </c>
      <c r="S1269" s="57">
        <f t="shared" si="378"/>
        <v>0.10418600824279269</v>
      </c>
      <c r="T1269" s="12">
        <f t="shared" si="361"/>
        <v>54.166501663257534</v>
      </c>
    </row>
    <row r="1270" spans="1:20">
      <c r="A1270" s="57">
        <f t="shared" si="362"/>
        <v>657.10755219038458</v>
      </c>
      <c r="B1270" s="12">
        <f t="shared" si="379"/>
        <v>104.5819150741153</v>
      </c>
      <c r="C1270" s="57" t="str">
        <f t="shared" si="363"/>
        <v>-21.6648023544522-508.484347606214i</v>
      </c>
      <c r="D1270" s="57" t="str">
        <f t="shared" si="364"/>
        <v>3.47812492813554-152.182588968801i</v>
      </c>
      <c r="E1270" s="57" t="str">
        <f t="shared" si="365"/>
        <v>162.434574121915-0.438239018235603i</v>
      </c>
      <c r="F1270" s="57" t="str">
        <f t="shared" si="366"/>
        <v>2.90990989833027-1428.13540330116i</v>
      </c>
      <c r="G1270" s="57" t="str">
        <f t="shared" si="367"/>
        <v>0.99999999602062-0.0000630823247592484i</v>
      </c>
      <c r="H1270" s="57" t="str">
        <f t="shared" si="368"/>
        <v>72.7651356633798+4.29444052773897i</v>
      </c>
      <c r="I1270" s="57" t="str">
        <f t="shared" si="369"/>
        <v>17.8988959213095-293.123070593262i</v>
      </c>
      <c r="K1270" s="57" t="str">
        <f t="shared" si="370"/>
        <v>0.164341723771956-0.0103233443638634i</v>
      </c>
      <c r="L1270" s="57" t="str">
        <f t="shared" si="371"/>
        <v>0.00025-10.1184899611173i</v>
      </c>
      <c r="M1270" s="57" t="str">
        <f t="shared" si="372"/>
        <v>0.0045-3.54736804231245i</v>
      </c>
      <c r="N1270" s="57">
        <f t="shared" si="373"/>
        <v>87.560295729953836</v>
      </c>
      <c r="O1270" s="57">
        <f t="shared" si="374"/>
        <v>54.13342848352584</v>
      </c>
      <c r="P1270" s="374">
        <f t="shared" si="375"/>
        <v>54.13342848352584</v>
      </c>
      <c r="Q1270" s="374">
        <f t="shared" si="376"/>
        <v>-92.439704270046164</v>
      </c>
      <c r="R1270" s="12">
        <f t="shared" si="377"/>
        <v>87.560295729953836</v>
      </c>
      <c r="S1270" s="57">
        <f t="shared" si="378"/>
        <v>0.10458191507411529</v>
      </c>
      <c r="T1270" s="12">
        <f t="shared" si="361"/>
        <v>54.13342848352584</v>
      </c>
    </row>
    <row r="1271" spans="1:20">
      <c r="A1271" s="57">
        <f t="shared" si="362"/>
        <v>659.60456088870797</v>
      </c>
      <c r="B1271" s="12">
        <f t="shared" si="379"/>
        <v>104.97932635139694</v>
      </c>
      <c r="C1271" s="57" t="str">
        <f t="shared" si="363"/>
        <v>-21.6640531773455-506.548338053242i</v>
      </c>
      <c r="D1271" s="57" t="str">
        <f t="shared" si="364"/>
        <v>3.47812492758833-151.606488120809i</v>
      </c>
      <c r="E1271" s="57" t="str">
        <f t="shared" si="365"/>
        <v>162.434309179769-0.439885379057909i</v>
      </c>
      <c r="F1271" s="57" t="str">
        <f t="shared" si="366"/>
        <v>2.9099098982421-1422.72903436829i</v>
      </c>
      <c r="G1271" s="57" t="str">
        <f t="shared" si="367"/>
        <v>0.999999995990319-0.0000633220375914148i</v>
      </c>
      <c r="H1271" s="57" t="str">
        <f t="shared" si="368"/>
        <v>72.7654240695386+4.31076594261932i</v>
      </c>
      <c r="I1271" s="57" t="str">
        <f t="shared" si="369"/>
        <v>17.8989245580552-292.014309956106i</v>
      </c>
      <c r="K1271" s="57" t="str">
        <f t="shared" si="370"/>
        <v>0.164336731822329-0.0103622535237641i</v>
      </c>
      <c r="L1271" s="57" t="str">
        <f t="shared" si="371"/>
        <v>0.00025-10.0801852571402i</v>
      </c>
      <c r="M1271" s="57" t="str">
        <f t="shared" si="372"/>
        <v>0.0045-3.53393907383189i</v>
      </c>
      <c r="N1271" s="57">
        <f t="shared" si="373"/>
        <v>87.551067184186479</v>
      </c>
      <c r="O1271" s="57">
        <f t="shared" si="374"/>
        <v>54.100354323853601</v>
      </c>
      <c r="P1271" s="374">
        <f t="shared" si="375"/>
        <v>54.100354323853601</v>
      </c>
      <c r="Q1271" s="374">
        <f t="shared" si="376"/>
        <v>-92.448932815813521</v>
      </c>
      <c r="R1271" s="12">
        <f t="shared" si="377"/>
        <v>87.551067184186479</v>
      </c>
      <c r="S1271" s="57">
        <f t="shared" si="378"/>
        <v>0.10497932635139694</v>
      </c>
      <c r="T1271" s="12">
        <f t="shared" si="361"/>
        <v>54.100354323853601</v>
      </c>
    </row>
    <row r="1272" spans="1:20">
      <c r="A1272" s="57">
        <f t="shared" si="362"/>
        <v>662.11105822008506</v>
      </c>
      <c r="B1272" s="12">
        <f t="shared" si="379"/>
        <v>105.37824779153225</v>
      </c>
      <c r="C1272" s="57" t="str">
        <f t="shared" si="363"/>
        <v>-21.6632983475954-504.619616134624i</v>
      </c>
      <c r="D1272" s="57" t="str">
        <f t="shared" si="364"/>
        <v>3.47812492703695-151.032568183046i</v>
      </c>
      <c r="E1272" s="57" t="str">
        <f t="shared" si="365"/>
        <v>162.434042239718-0.441537780548164i</v>
      </c>
      <c r="F1272" s="57" t="str">
        <f t="shared" si="366"/>
        <v>2.90990989815326-1417.34313187023i</v>
      </c>
      <c r="G1272" s="57" t="str">
        <f t="shared" si="367"/>
        <v>0.999999995959788-0.0000635626613323216i</v>
      </c>
      <c r="H1272" s="57" t="str">
        <f t="shared" si="368"/>
        <v>72.765714673295+4.32715346894293i</v>
      </c>
      <c r="I1272" s="57" t="str">
        <f t="shared" si="369"/>
        <v>17.8989534129346-290.909750048203i</v>
      </c>
      <c r="K1272" s="57" t="str">
        <f t="shared" si="370"/>
        <v>0.164331702173211-0.0104013069017671i</v>
      </c>
      <c r="L1272" s="57" t="str">
        <f t="shared" si="371"/>
        <v>0.00025-10.0420255600121i</v>
      </c>
      <c r="M1272" s="57" t="str">
        <f t="shared" si="372"/>
        <v>0.0045-3.52056094225134i</v>
      </c>
      <c r="N1272" s="57">
        <f t="shared" si="373"/>
        <v>87.541804052515232</v>
      </c>
      <c r="O1272" s="57">
        <f t="shared" si="374"/>
        <v>54.067279176855145</v>
      </c>
      <c r="P1272" s="374">
        <f t="shared" si="375"/>
        <v>54.067279176855145</v>
      </c>
      <c r="Q1272" s="374">
        <f t="shared" si="376"/>
        <v>-92.458195947484768</v>
      </c>
      <c r="R1272" s="12">
        <f t="shared" si="377"/>
        <v>87.541804052515232</v>
      </c>
      <c r="S1272" s="57">
        <f t="shared" si="378"/>
        <v>0.10537824779153225</v>
      </c>
      <c r="T1272" s="12">
        <f t="shared" si="361"/>
        <v>54.067279176855145</v>
      </c>
    </row>
    <row r="1273" spans="1:20">
      <c r="A1273" s="57">
        <f t="shared" si="362"/>
        <v>664.62708024132144</v>
      </c>
      <c r="B1273" s="12">
        <f t="shared" si="379"/>
        <v>105.77868513314007</v>
      </c>
      <c r="C1273" s="57" t="str">
        <f t="shared" si="363"/>
        <v>-21.6625378229489-502.698154113746i</v>
      </c>
      <c r="D1273" s="57" t="str">
        <f t="shared" si="364"/>
        <v>3.47812492648139-150.460820899482i</v>
      </c>
      <c r="E1273" s="57" t="str">
        <f t="shared" si="365"/>
        <v>162.433773286847-0.443196243219943i</v>
      </c>
      <c r="F1273" s="57" t="str">
        <f t="shared" si="366"/>
        <v>2.90990989806375-1411.97761832896i</v>
      </c>
      <c r="G1273" s="57" t="str">
        <f t="shared" si="367"/>
        <v>0.999999995929024-0.0000638041994434215i</v>
      </c>
      <c r="H1273" s="57" t="str">
        <f t="shared" si="368"/>
        <v>72.7660074914062+4.34360334359037i</v>
      </c>
      <c r="I1273" s="57" t="str">
        <f t="shared" si="369"/>
        <v>17.8989824876099-289.80937498015i</v>
      </c>
      <c r="K1273" s="57" t="str">
        <f t="shared" si="370"/>
        <v>0.164326634542272-0.0104405050046662i</v>
      </c>
      <c r="L1273" s="57" t="str">
        <f t="shared" si="371"/>
        <v>0.00025-10.0040103207931i</v>
      </c>
      <c r="M1273" s="57" t="str">
        <f t="shared" si="372"/>
        <v>0.0045-3.50723345512187i</v>
      </c>
      <c r="N1273" s="57">
        <f t="shared" si="373"/>
        <v>87.532506209000957</v>
      </c>
      <c r="O1273" s="57">
        <f t="shared" si="374"/>
        <v>54.034203035090016</v>
      </c>
      <c r="P1273" s="374">
        <f t="shared" si="375"/>
        <v>54.034203035090016</v>
      </c>
      <c r="Q1273" s="374">
        <f t="shared" si="376"/>
        <v>-92.467493790999043</v>
      </c>
      <c r="R1273" s="12">
        <f t="shared" si="377"/>
        <v>87.532506209000957</v>
      </c>
      <c r="S1273" s="57">
        <f t="shared" si="378"/>
        <v>0.10577868513314007</v>
      </c>
      <c r="T1273" s="12">
        <f t="shared" si="361"/>
        <v>54.034203035090016</v>
      </c>
    </row>
    <row r="1274" spans="1:20">
      <c r="A1274" s="57">
        <f t="shared" si="362"/>
        <v>667.15266314623852</v>
      </c>
      <c r="B1274" s="12">
        <f t="shared" si="379"/>
        <v>106.18064413664601</v>
      </c>
      <c r="C1274" s="57" t="str">
        <f t="shared" si="363"/>
        <v>-21.6617715608424-500.78392435852i</v>
      </c>
      <c r="D1274" s="57" t="str">
        <f t="shared" si="364"/>
        <v>3.47812492592156-149.891238045339i</v>
      </c>
      <c r="E1274" s="57" t="str">
        <f t="shared" si="365"/>
        <v>162.433502306129-0.444860787637469i</v>
      </c>
      <c r="F1274" s="57" t="str">
        <f t="shared" si="366"/>
        <v>2.90990989797354-1406.63241655977i</v>
      </c>
      <c r="G1274" s="57" t="str">
        <f t="shared" si="367"/>
        <v>0.999999995898026-0.0000640466553993212i</v>
      </c>
      <c r="H1274" s="57" t="str">
        <f t="shared" si="368"/>
        <v>72.7663025407567+4.36011580435196i</v>
      </c>
      <c r="I1274" s="57" t="str">
        <f t="shared" si="369"/>
        <v>17.8990117837554-288.71316892274i</v>
      </c>
      <c r="K1274" s="57" t="str">
        <f t="shared" si="370"/>
        <v>0.164321528645106-0.0104798483407162i</v>
      </c>
      <c r="L1274" s="57" t="str">
        <f t="shared" si="371"/>
        <v>0.00025-9.96613899262117i</v>
      </c>
      <c r="M1274" s="57" t="str">
        <f t="shared" si="372"/>
        <v>0.0045-3.49395642072313i</v>
      </c>
      <c r="N1274" s="57">
        <f t="shared" si="373"/>
        <v>87.523173527288051</v>
      </c>
      <c r="O1274" s="57">
        <f t="shared" si="374"/>
        <v>54.001125891062181</v>
      </c>
      <c r="P1274" s="374">
        <f t="shared" si="375"/>
        <v>54.001125891062181</v>
      </c>
      <c r="Q1274" s="374">
        <f t="shared" si="376"/>
        <v>-92.476826472711949</v>
      </c>
      <c r="R1274" s="12">
        <f t="shared" si="377"/>
        <v>87.523173527288051</v>
      </c>
      <c r="S1274" s="57">
        <f t="shared" si="378"/>
        <v>0.106180644136646</v>
      </c>
      <c r="T1274" s="12">
        <f t="shared" si="361"/>
        <v>54.001125891062181</v>
      </c>
    </row>
    <row r="1275" spans="1:20">
      <c r="A1275" s="57">
        <f t="shared" si="362"/>
        <v>669.68784326619425</v>
      </c>
      <c r="B1275" s="12">
        <f t="shared" si="379"/>
        <v>106.58413058436527</v>
      </c>
      <c r="C1275" s="57" t="str">
        <f t="shared" si="363"/>
        <v>-21.6609995184013-498.876899340995i</v>
      </c>
      <c r="D1275" s="57" t="str">
        <f t="shared" si="364"/>
        <v>3.47812492535751-149.323811426978i</v>
      </c>
      <c r="E1275" s="57" t="str">
        <f t="shared" si="365"/>
        <v>162.433229282427-0.446531434415151i</v>
      </c>
      <c r="F1275" s="57" t="str">
        <f t="shared" si="366"/>
        <v>2.90990989788264-1401.30744967012i</v>
      </c>
      <c r="G1275" s="57" t="str">
        <f t="shared" si="367"/>
        <v>0.999999995866792-0.0000642900326878305i</v>
      </c>
      <c r="H1275" s="57" t="str">
        <f t="shared" si="368"/>
        <v>72.7665998383607+4.37669108993191i</v>
      </c>
      <c r="I1275" s="57" t="str">
        <f t="shared" si="369"/>
        <v>17.8990413030593-287.621116106743i</v>
      </c>
      <c r="K1275" s="57" t="str">
        <f t="shared" si="370"/>
        <v>0.164316384195212-0.010519337419634i</v>
      </c>
      <c r="L1275" s="57" t="str">
        <f t="shared" si="371"/>
        <v>0.00025-9.92841103070443i</v>
      </c>
      <c r="M1275" s="57" t="str">
        <f t="shared" si="372"/>
        <v>0.0045-3.4807296480605i</v>
      </c>
      <c r="N1275" s="57">
        <f t="shared" si="373"/>
        <v>87.513805880603499</v>
      </c>
      <c r="O1275" s="57">
        <f t="shared" si="374"/>
        <v>53.968047737219678</v>
      </c>
      <c r="P1275" s="374">
        <f t="shared" si="375"/>
        <v>53.968047737219678</v>
      </c>
      <c r="Q1275" s="374">
        <f t="shared" si="376"/>
        <v>-92.486194119396501</v>
      </c>
      <c r="R1275" s="12">
        <f t="shared" si="377"/>
        <v>87.513805880603499</v>
      </c>
      <c r="S1275" s="57">
        <f t="shared" si="378"/>
        <v>0.10658413058436526</v>
      </c>
      <c r="T1275" s="12">
        <f t="shared" si="361"/>
        <v>53.968047737219678</v>
      </c>
    </row>
    <row r="1276" spans="1:20">
      <c r="A1276" s="57">
        <f t="shared" si="362"/>
        <v>672.2326570706058</v>
      </c>
      <c r="B1276" s="12">
        <f t="shared" si="379"/>
        <v>106.98915028058586</v>
      </c>
      <c r="C1276" s="57" t="str">
        <f t="shared" si="363"/>
        <v>-21.6602216524354-496.977051636963i</v>
      </c>
      <c r="D1276" s="57" t="str">
        <f t="shared" si="364"/>
        <v>3.47812492478915-148.758532881776i</v>
      </c>
      <c r="E1276" s="57" t="str">
        <f t="shared" si="365"/>
        <v>162.432954200495-0.448208204217575i</v>
      </c>
      <c r="F1276" s="57" t="str">
        <f t="shared" si="366"/>
        <v>2.90990989779105-1396.0026410586i</v>
      </c>
      <c r="G1276" s="57" t="str">
        <f t="shared" si="367"/>
        <v>0.99999999583532-0.0000645343348100133i</v>
      </c>
      <c r="H1276" s="57" t="str">
        <f t="shared" si="368"/>
        <v>72.7668994013624+4.39332943995129i</v>
      </c>
      <c r="I1276" s="57" t="str">
        <f t="shared" si="369"/>
        <v>17.899071047222-286.533200822683i</v>
      </c>
      <c r="K1276" s="57" t="str">
        <f t="shared" si="370"/>
        <v>0.164311200903981-0.0105589727525978i</v>
      </c>
      <c r="L1276" s="57" t="str">
        <f t="shared" si="371"/>
        <v>0.00025-9.89082589231368i</v>
      </c>
      <c r="M1276" s="57" t="str">
        <f t="shared" si="372"/>
        <v>0.0045-3.46755294686241i</v>
      </c>
      <c r="N1276" s="57">
        <f t="shared" si="373"/>
        <v>87.504403141756299</v>
      </c>
      <c r="O1276" s="57">
        <f t="shared" si="374"/>
        <v>53.934968565954279</v>
      </c>
      <c r="P1276" s="374">
        <f t="shared" si="375"/>
        <v>53.934968565954279</v>
      </c>
      <c r="Q1276" s="374">
        <f t="shared" si="376"/>
        <v>-92.495596858243701</v>
      </c>
      <c r="R1276" s="12">
        <f t="shared" si="377"/>
        <v>87.504403141756299</v>
      </c>
      <c r="S1276" s="57">
        <f t="shared" si="378"/>
        <v>0.10698915028058587</v>
      </c>
      <c r="T1276" s="12">
        <f t="shared" si="361"/>
        <v>53.934968565954279</v>
      </c>
    </row>
    <row r="1277" spans="1:20">
      <c r="A1277" s="57">
        <f t="shared" si="362"/>
        <v>674.78714116747415</v>
      </c>
      <c r="B1277" s="12">
        <f t="shared" si="379"/>
        <v>107.39570905165209</v>
      </c>
      <c r="C1277" s="57" t="str">
        <f t="shared" si="363"/>
        <v>-21.6594379194396-495.084353925573i</v>
      </c>
      <c r="D1277" s="57" t="str">
        <f t="shared" si="364"/>
        <v>3.47812492421646-148.195394278012i</v>
      </c>
      <c r="E1277" s="57" t="str">
        <f t="shared" si="365"/>
        <v>162.432677044976-0.44989111775982i</v>
      </c>
      <c r="F1277" s="57" t="str">
        <f t="shared" si="366"/>
        <v>2.90990989769878-1390.71791441373i</v>
      </c>
      <c r="G1277" s="57" t="str">
        <f t="shared" si="367"/>
        <v>0.999999995803608-0.000064779565280237i</v>
      </c>
      <c r="H1277" s="57" t="str">
        <f t="shared" si="368"/>
        <v>72.7672012470363+4.41003109495193i</v>
      </c>
      <c r="I1277" s="57" t="str">
        <f t="shared" si="369"/>
        <v>17.8991010179567-285.449407420588i</v>
      </c>
      <c r="K1277" s="57" t="str">
        <f t="shared" si="370"/>
        <v>0.164305978480683-0.0105987548522482i</v>
      </c>
      <c r="L1277" s="57" t="str">
        <f t="shared" si="371"/>
        <v>0.00025-9.85338303677394i</v>
      </c>
      <c r="M1277" s="57" t="str">
        <f t="shared" si="372"/>
        <v>0.0045-3.45442612757763i</v>
      </c>
      <c r="N1277" s="57">
        <f t="shared" si="373"/>
        <v>87.494965183136117</v>
      </c>
      <c r="O1277" s="57">
        <f t="shared" si="374"/>
        <v>53.901888369601181</v>
      </c>
      <c r="P1277" s="374">
        <f t="shared" si="375"/>
        <v>53.901888369601181</v>
      </c>
      <c r="Q1277" s="374">
        <f t="shared" si="376"/>
        <v>-92.505034816863883</v>
      </c>
      <c r="R1277" s="12">
        <f t="shared" si="377"/>
        <v>87.494965183136117</v>
      </c>
      <c r="S1277" s="57">
        <f t="shared" si="378"/>
        <v>0.10739570905165209</v>
      </c>
      <c r="T1277" s="12">
        <f t="shared" si="361"/>
        <v>53.901888369601181</v>
      </c>
    </row>
    <row r="1278" spans="1:20">
      <c r="A1278" s="57">
        <f t="shared" si="362"/>
        <v>677.35133230391045</v>
      </c>
      <c r="B1278" s="12">
        <f t="shared" si="379"/>
        <v>107.80381274604837</v>
      </c>
      <c r="C1278" s="57" t="str">
        <f t="shared" si="363"/>
        <v>-21.658648275589-493.198778988915i</v>
      </c>
      <c r="D1278" s="57" t="str">
        <f t="shared" si="364"/>
        <v>3.47812492363942-147.634387514747i</v>
      </c>
      <c r="E1278" s="57" t="str">
        <f t="shared" si="365"/>
        <v>162.432397800398-0.451580195806612i</v>
      </c>
      <c r="F1278" s="57" t="str">
        <f t="shared" si="366"/>
        <v>2.90990989760581-1385.45319371297i</v>
      </c>
      <c r="G1278" s="57" t="str">
        <f t="shared" si="367"/>
        <v>0.999999995771655-0.0000650257276262242i</v>
      </c>
      <c r="H1278" s="57" t="str">
        <f t="shared" si="368"/>
        <v>72.7675053927895+4.42679629640008i</v>
      </c>
      <c r="I1278" s="57" t="str">
        <f t="shared" si="369"/>
        <v>17.8991312169904-284.369720309801i</v>
      </c>
      <c r="K1278" s="57" t="str">
        <f t="shared" si="370"/>
        <v>0.164300716632449-0.0106386842326883i</v>
      </c>
      <c r="L1278" s="57" t="str">
        <f t="shared" si="371"/>
        <v>0.00025-9.81608192545721i</v>
      </c>
      <c r="M1278" s="57" t="str">
        <f t="shared" si="372"/>
        <v>0.0045-3.4413490013724i</v>
      </c>
      <c r="N1278" s="57">
        <f t="shared" si="373"/>
        <v>87.485491876712857</v>
      </c>
      <c r="O1278" s="57">
        <f t="shared" si="374"/>
        <v>53.868807140438179</v>
      </c>
      <c r="P1278" s="374">
        <f t="shared" si="375"/>
        <v>53.868807140438179</v>
      </c>
      <c r="Q1278" s="374">
        <f t="shared" si="376"/>
        <v>-92.514508123287143</v>
      </c>
      <c r="R1278" s="12">
        <f t="shared" si="377"/>
        <v>87.485491876712857</v>
      </c>
      <c r="S1278" s="57">
        <f t="shared" si="378"/>
        <v>0.10780381274604836</v>
      </c>
      <c r="T1278" s="12">
        <f t="shared" si="361"/>
        <v>53.868807140438179</v>
      </c>
    </row>
    <row r="1279" spans="1:20">
      <c r="A1279" s="57">
        <f t="shared" si="362"/>
        <v>679.92526736666537</v>
      </c>
      <c r="B1279" s="12">
        <f t="shared" si="379"/>
        <v>108.21346723448335</v>
      </c>
      <c r="C1279" s="57" t="str">
        <f t="shared" si="363"/>
        <v>-21.6578526767379-491.320299711656i</v>
      </c>
      <c r="D1279" s="57" t="str">
        <f t="shared" si="364"/>
        <v>3.47812492305797-147.075504521711i</v>
      </c>
      <c r="E1279" s="57" t="str">
        <f t="shared" si="365"/>
        <v>162.432116451178-0.453275459172799i</v>
      </c>
      <c r="F1279" s="57" t="str">
        <f t="shared" si="366"/>
        <v>2.90990989751212-1380.20840322152i</v>
      </c>
      <c r="G1279" s="57" t="str">
        <f t="shared" si="367"/>
        <v>0.999999995739458-0.0000652728253891023i</v>
      </c>
      <c r="H1279" s="57" t="str">
        <f t="shared" si="368"/>
        <v>72.7678118561618+4.44362528668984i</v>
      </c>
      <c r="I1279" s="57" t="str">
        <f t="shared" si="369"/>
        <v>17.8991616460624-283.294123958719i</v>
      </c>
      <c r="K1279" s="57" t="str">
        <f t="shared" si="370"/>
        <v>0.164295415064257-0.0106787614094833i</v>
      </c>
      <c r="L1279" s="57" t="str">
        <f t="shared" si="371"/>
        <v>0.00025-9.7789220217745i</v>
      </c>
      <c r="M1279" s="57" t="str">
        <f t="shared" si="372"/>
        <v>0.0045-3.42832138012793i</v>
      </c>
      <c r="N1279" s="57">
        <f t="shared" si="373"/>
        <v>87.475983094035527</v>
      </c>
      <c r="O1279" s="57">
        <f t="shared" si="374"/>
        <v>53.835724870685695</v>
      </c>
      <c r="P1279" s="374">
        <f t="shared" si="375"/>
        <v>53.835724870685695</v>
      </c>
      <c r="Q1279" s="374">
        <f t="shared" si="376"/>
        <v>-92.524016905964473</v>
      </c>
      <c r="R1279" s="12">
        <f t="shared" si="377"/>
        <v>87.475983094035527</v>
      </c>
      <c r="S1279" s="57">
        <f t="shared" si="378"/>
        <v>0.10821346723448334</v>
      </c>
      <c r="T1279" s="12">
        <f t="shared" si="361"/>
        <v>53.835724870685695</v>
      </c>
    </row>
    <row r="1280" spans="1:20">
      <c r="A1280" s="57">
        <f t="shared" si="362"/>
        <v>682.50898338265858</v>
      </c>
      <c r="B1280" s="12">
        <f t="shared" si="379"/>
        <v>108.62467840997438</v>
      </c>
      <c r="C1280" s="57" t="str">
        <f t="shared" si="363"/>
        <v>-21.6570510784188-489.448889080638i</v>
      </c>
      <c r="D1280" s="57" t="str">
        <f t="shared" si="364"/>
        <v>3.4781249224721-146.518737259184i</v>
      </c>
      <c r="E1280" s="57" t="str">
        <f t="shared" si="365"/>
        <v>162.431832981618-0.454976928722912i</v>
      </c>
      <c r="F1280" s="57" t="str">
        <f t="shared" si="366"/>
        <v>2.9099098974177-1374.98346749133i</v>
      </c>
      <c r="G1280" s="57" t="str">
        <f t="shared" si="367"/>
        <v>0.999999995707017-0.0000655208621234552i</v>
      </c>
      <c r="H1280" s="57" t="str">
        <f t="shared" si="368"/>
        <v>72.7681206548268+4.46051830914707i</v>
      </c>
      <c r="I1280" s="57" t="str">
        <f t="shared" si="369"/>
        <v>17.8991923069263-282.2226028946i</v>
      </c>
      <c r="K1280" s="57" t="str">
        <f t="shared" si="370"/>
        <v>0.164290073478918-0.0107189868996616i</v>
      </c>
      <c r="L1280" s="57" t="str">
        <f t="shared" si="371"/>
        <v>0.00025-9.741902791168i</v>
      </c>
      <c r="M1280" s="57" t="str">
        <f t="shared" si="372"/>
        <v>0.0045-3.41534307643746i</v>
      </c>
      <c r="N1280" s="57">
        <f t="shared" si="373"/>
        <v>87.466438706231372</v>
      </c>
      <c r="O1280" s="57">
        <f t="shared" si="374"/>
        <v>53.802641552506152</v>
      </c>
      <c r="P1280" s="374">
        <f t="shared" si="375"/>
        <v>53.802641552506152</v>
      </c>
      <c r="Q1280" s="374">
        <f t="shared" si="376"/>
        <v>-92.533561293768628</v>
      </c>
      <c r="R1280" s="12">
        <f t="shared" si="377"/>
        <v>87.466438706231372</v>
      </c>
      <c r="S1280" s="57">
        <f t="shared" si="378"/>
        <v>0.10862467840997438</v>
      </c>
      <c r="T1280" s="12">
        <f t="shared" si="361"/>
        <v>53.802641552506152</v>
      </c>
    </row>
    <row r="1281" spans="1:20">
      <c r="A1281" s="57">
        <f t="shared" si="362"/>
        <v>685.10251751951273</v>
      </c>
      <c r="B1281" s="12">
        <f t="shared" si="379"/>
        <v>109.03745218793229</v>
      </c>
      <c r="C1281" s="57" t="str">
        <f t="shared" si="363"/>
        <v>-21.6562434358371-487.584520184503i</v>
      </c>
      <c r="D1281" s="57" t="str">
        <f t="shared" si="364"/>
        <v>3.47812492188176-145.964077717882i</v>
      </c>
      <c r="E1281" s="57" t="str">
        <f t="shared" si="365"/>
        <v>162.431547375908-0.456684625371164i</v>
      </c>
      <c r="F1281" s="57" t="str">
        <f t="shared" si="366"/>
        <v>2.9099098973226-1369.77831135993i</v>
      </c>
      <c r="G1281" s="57" t="str">
        <f t="shared" si="367"/>
        <v>0.999999995674328-0.0000657698413973744i</v>
      </c>
      <c r="H1281" s="57" t="str">
        <f t="shared" si="368"/>
        <v>72.7684318065927+4.47747560803262i</v>
      </c>
      <c r="I1281" s="57" t="str">
        <f t="shared" si="369"/>
        <v>17.8992232013477-281.155141703315i</v>
      </c>
      <c r="K1281" s="57" t="str">
        <f t="shared" si="370"/>
        <v>0.16428469157706-0.0107593612217135i</v>
      </c>
      <c r="L1281" s="57" t="str">
        <f t="shared" si="371"/>
        <v>0.00025-9.70502370110379i</v>
      </c>
      <c r="M1281" s="57" t="str">
        <f t="shared" si="372"/>
        <v>0.0045-3.40241390360376i</v>
      </c>
      <c r="N1281" s="57">
        <f t="shared" si="373"/>
        <v>87.456858584005317</v>
      </c>
      <c r="O1281" s="57">
        <f t="shared" si="374"/>
        <v>53.769557178003787</v>
      </c>
      <c r="P1281" s="374">
        <f t="shared" si="375"/>
        <v>53.769557178003787</v>
      </c>
      <c r="Q1281" s="374">
        <f t="shared" si="376"/>
        <v>-92.543141415994683</v>
      </c>
      <c r="R1281" s="12">
        <f t="shared" si="377"/>
        <v>87.456858584005317</v>
      </c>
      <c r="S1281" s="57">
        <f t="shared" si="378"/>
        <v>0.10903745218793229</v>
      </c>
      <c r="T1281" s="12">
        <f t="shared" si="361"/>
        <v>53.769557178003787</v>
      </c>
    </row>
    <row r="1282" spans="1:20">
      <c r="A1282" s="57">
        <f t="shared" si="362"/>
        <v>687.70590708608688</v>
      </c>
      <c r="B1282" s="12">
        <f t="shared" si="379"/>
        <v>109.45179450624643</v>
      </c>
      <c r="C1282" s="57" t="str">
        <f t="shared" si="363"/>
        <v>-21.6554297038721-485.727166213293i</v>
      </c>
      <c r="D1282" s="57" t="str">
        <f t="shared" si="364"/>
        <v>3.47812492128693-145.411517918842i</v>
      </c>
      <c r="E1282" s="57" t="str">
        <f t="shared" si="365"/>
        <v>162.431259618121-0.458398570081171i</v>
      </c>
      <c r="F1282" s="57" t="str">
        <f t="shared" si="366"/>
        <v>2.90990989722675-1364.5928599494i</v>
      </c>
      <c r="G1282" s="57" t="str">
        <f t="shared" si="367"/>
        <v>0.99999999564139-0.0000660197667925099i</v>
      </c>
      <c r="H1282" s="57" t="str">
        <f t="shared" si="368"/>
        <v>72.7687453294044+4.49449742854649i</v>
      </c>
      <c r="I1282" s="57" t="str">
        <f t="shared" si="369"/>
        <v>17.8992543311065-280.091725029145i</v>
      </c>
      <c r="K1282" s="57" t="str">
        <f t="shared" si="370"/>
        <v>0.164279269057111-0.0107998848955924i</v>
      </c>
      <c r="L1282" s="57" t="str">
        <f t="shared" si="371"/>
        <v>0.00025-9.66828422106382i</v>
      </c>
      <c r="M1282" s="57" t="str">
        <f t="shared" si="372"/>
        <v>0.0045-3.38953367563635i</v>
      </c>
      <c r="N1282" s="57">
        <f t="shared" si="373"/>
        <v>87.447242597638706</v>
      </c>
      <c r="O1282" s="57">
        <f t="shared" si="374"/>
        <v>53.736471739223923</v>
      </c>
      <c r="P1282" s="374">
        <f t="shared" si="375"/>
        <v>53.736471739223923</v>
      </c>
      <c r="Q1282" s="374">
        <f t="shared" si="376"/>
        <v>-92.552757402361294</v>
      </c>
      <c r="R1282" s="12">
        <f t="shared" si="377"/>
        <v>87.447242597638706</v>
      </c>
      <c r="S1282" s="57">
        <f t="shared" si="378"/>
        <v>0.10945179450624642</v>
      </c>
      <c r="T1282" s="12">
        <f t="shared" si="361"/>
        <v>53.736471739223923</v>
      </c>
    </row>
    <row r="1283" spans="1:20">
      <c r="A1283" s="57">
        <f t="shared" si="362"/>
        <v>690.31918953301408</v>
      </c>
      <c r="B1283" s="12">
        <f t="shared" si="379"/>
        <v>109.86771132537017</v>
      </c>
      <c r="C1283" s="57" t="str">
        <f t="shared" si="363"/>
        <v>-21.6546098370715-483.876800458056i</v>
      </c>
      <c r="D1283" s="57" t="str">
        <f t="shared" si="364"/>
        <v>3.47812492068758-144.861049913306i</v>
      </c>
      <c r="E1283" s="57" t="str">
        <f t="shared" si="365"/>
        <v>162.430969692211-0.460118783865794i</v>
      </c>
      <c r="F1283" s="57" t="str">
        <f t="shared" si="366"/>
        <v>2.90990989713017-1359.4270386653i</v>
      </c>
      <c r="G1283" s="57" t="str">
        <f t="shared" si="367"/>
        <v>0.999999995608202-0.0000662706419041221i</v>
      </c>
      <c r="H1283" s="57" t="str">
        <f t="shared" si="368"/>
        <v>72.7690612413439+4.51158401683137i</v>
      </c>
      <c r="I1283" s="57" t="str">
        <f t="shared" si="369"/>
        <v>17.8992856979966-279.03233757456i</v>
      </c>
      <c r="K1283" s="57" t="str">
        <f t="shared" si="370"/>
        <v>0.164273805615284-0.010840558442714i</v>
      </c>
      <c r="L1283" s="57" t="str">
        <f t="shared" si="371"/>
        <v>0.00025-9.63168382253816i</v>
      </c>
      <c r="M1283" s="57" t="str">
        <f t="shared" si="372"/>
        <v>0.0045-3.3767022072488i</v>
      </c>
      <c r="N1283" s="57">
        <f t="shared" si="373"/>
        <v>87.437590616988786</v>
      </c>
      <c r="O1283" s="57">
        <f t="shared" si="374"/>
        <v>53.70338522815242</v>
      </c>
      <c r="P1283" s="374">
        <f t="shared" si="375"/>
        <v>53.70338522815242</v>
      </c>
      <c r="Q1283" s="374">
        <f t="shared" si="376"/>
        <v>-92.562409383011214</v>
      </c>
      <c r="R1283" s="12">
        <f t="shared" si="377"/>
        <v>87.437590616988786</v>
      </c>
      <c r="S1283" s="57">
        <f t="shared" si="378"/>
        <v>0.10986771132537017</v>
      </c>
      <c r="T1283" s="12">
        <f t="shared" si="361"/>
        <v>53.70338522815242</v>
      </c>
    </row>
    <row r="1284" spans="1:20">
      <c r="A1284" s="57">
        <f t="shared" si="362"/>
        <v>692.94240245323954</v>
      </c>
      <c r="B1284" s="12">
        <f t="shared" si="379"/>
        <v>110.28520862840658</v>
      </c>
      <c r="C1284" s="57" t="str">
        <f t="shared" si="363"/>
        <v>-21.6537837896534-482.033396310502i</v>
      </c>
      <c r="D1284" s="57" t="str">
        <f t="shared" si="364"/>
        <v>3.47812492008366-144.312665782606i</v>
      </c>
      <c r="E1284" s="57" t="str">
        <f t="shared" si="365"/>
        <v>162.430677582022-0.461845287787435i</v>
      </c>
      <c r="F1284" s="57" t="str">
        <f t="shared" si="366"/>
        <v>2.90990989703286-1354.28077319553i</v>
      </c>
      <c r="G1284" s="57" t="str">
        <f t="shared" si="367"/>
        <v>0.999999995574761-0.0000665224703411332i</v>
      </c>
      <c r="H1284" s="57" t="str">
        <f t="shared" si="368"/>
        <v>72.7693795606309+4.52873561997623i</v>
      </c>
      <c r="I1284" s="57" t="str">
        <f t="shared" si="369"/>
        <v>17.8993173038251-277.976964099977i</v>
      </c>
      <c r="K1284" s="57" t="str">
        <f t="shared" si="370"/>
        <v>0.164268300945564-0.0108813823859566i</v>
      </c>
      <c r="L1284" s="57" t="str">
        <f t="shared" si="371"/>
        <v>0.00025-9.59522197901788i</v>
      </c>
      <c r="M1284" s="57" t="str">
        <f t="shared" si="372"/>
        <v>0.0045-3.36391931385614i</v>
      </c>
      <c r="N1284" s="57">
        <f t="shared" si="373"/>
        <v>87.427902511487517</v>
      </c>
      <c r="O1284" s="57">
        <f t="shared" si="374"/>
        <v>53.670297636715915</v>
      </c>
      <c r="P1284" s="374">
        <f t="shared" si="375"/>
        <v>53.670297636715915</v>
      </c>
      <c r="Q1284" s="374">
        <f t="shared" si="376"/>
        <v>-92.572097488512483</v>
      </c>
      <c r="R1284" s="12">
        <f t="shared" si="377"/>
        <v>87.427902511487517</v>
      </c>
      <c r="S1284" s="57">
        <f t="shared" si="378"/>
        <v>0.11028520862840657</v>
      </c>
      <c r="T1284" s="12">
        <f t="shared" si="361"/>
        <v>53.670297636715915</v>
      </c>
    </row>
    <row r="1285" spans="1:20">
      <c r="A1285" s="57">
        <f t="shared" si="362"/>
        <v>695.57558358256188</v>
      </c>
      <c r="B1285" s="12">
        <f t="shared" si="379"/>
        <v>110.70429242119452</v>
      </c>
      <c r="C1285" s="57" t="str">
        <f t="shared" si="363"/>
        <v>-21.6529515154975-480.196927262574i</v>
      </c>
      <c r="D1285" s="57" t="str">
        <f t="shared" si="364"/>
        <v>3.47812491947515-143.766357638052i</v>
      </c>
      <c r="E1285" s="57" t="str">
        <f t="shared" si="365"/>
        <v>162.430383271273-0.463578102957123i</v>
      </c>
      <c r="F1285" s="57" t="str">
        <f t="shared" si="366"/>
        <v>2.9099098969348-1349.15398950936i</v>
      </c>
      <c r="G1285" s="57" t="str">
        <f t="shared" si="367"/>
        <v>0.999999995541065-0.0000667752557261794i</v>
      </c>
      <c r="H1285" s="57" t="str">
        <f t="shared" si="368"/>
        <v>72.7697003056239+4.54595248601988i</v>
      </c>
      <c r="I1285" s="57" t="str">
        <f t="shared" si="369"/>
        <v>17.8993491504123-276.92558942357i</v>
      </c>
      <c r="K1285" s="57" t="str">
        <f t="shared" si="370"/>
        <v>0.16426275473969-0.01092235724966i</v>
      </c>
      <c r="L1285" s="57" t="str">
        <f t="shared" si="371"/>
        <v>0.00025-9.55889816598714i</v>
      </c>
      <c r="M1285" s="57" t="str">
        <f t="shared" si="372"/>
        <v>0.0045-3.35118481157217i</v>
      </c>
      <c r="N1285" s="57">
        <f t="shared" si="373"/>
        <v>87.418178150141301</v>
      </c>
      <c r="O1285" s="57">
        <f t="shared" si="374"/>
        <v>53.637208956780555</v>
      </c>
      <c r="P1285" s="374">
        <f t="shared" si="375"/>
        <v>53.637208956780555</v>
      </c>
      <c r="Q1285" s="374">
        <f t="shared" si="376"/>
        <v>-92.581821849858699</v>
      </c>
      <c r="R1285" s="12">
        <f t="shared" si="377"/>
        <v>87.418178150141301</v>
      </c>
      <c r="S1285" s="57">
        <f t="shared" si="378"/>
        <v>0.11070429242119452</v>
      </c>
      <c r="T1285" s="12">
        <f t="shared" si="361"/>
        <v>53.637208956780555</v>
      </c>
    </row>
    <row r="1286" spans="1:20">
      <c r="A1286" s="57">
        <f t="shared" si="362"/>
        <v>698.21877080017555</v>
      </c>
      <c r="B1286" s="12">
        <f t="shared" si="379"/>
        <v>111.12496873239506</v>
      </c>
      <c r="C1286" s="57" t="str">
        <f t="shared" si="363"/>
        <v>-21.6521129681505-478.367366906103i</v>
      </c>
      <c r="D1286" s="57" t="str">
        <f t="shared" si="364"/>
        <v>3.47812491886198-143.222117620819i</v>
      </c>
      <c r="E1286" s="57" t="str">
        <f t="shared" si="365"/>
        <v>162.430086743568-0.465317250535022i</v>
      </c>
      <c r="F1286" s="57" t="str">
        <f t="shared" si="366"/>
        <v>2.909909896836-1344.04661385627i</v>
      </c>
      <c r="G1286" s="57" t="str">
        <f t="shared" si="367"/>
        <v>0.999999995507113-0.0000670290016956632i</v>
      </c>
      <c r="H1286" s="57" t="str">
        <f t="shared" si="368"/>
        <v>72.770023494823+4.56323486395529i</v>
      </c>
      <c r="I1286" s="57" t="str">
        <f t="shared" si="369"/>
        <v>17.8993812395935-275.878198421032i</v>
      </c>
      <c r="K1286" s="57" t="str">
        <f t="shared" si="370"/>
        <v>0.164257166687137-0.0109634835596266i</v>
      </c>
      <c r="L1286" s="57" t="str">
        <f t="shared" si="371"/>
        <v>0.00025-9.52271186091567i</v>
      </c>
      <c r="M1286" s="57" t="str">
        <f t="shared" si="372"/>
        <v>0.0045-3.33849851720679i</v>
      </c>
      <c r="N1286" s="57">
        <f t="shared" si="373"/>
        <v>87.408417401529405</v>
      </c>
      <c r="O1286" s="57">
        <f t="shared" si="374"/>
        <v>53.604119180152175</v>
      </c>
      <c r="P1286" s="374">
        <f t="shared" si="375"/>
        <v>53.604119180152175</v>
      </c>
      <c r="Q1286" s="374">
        <f t="shared" si="376"/>
        <v>-92.591582598470595</v>
      </c>
      <c r="R1286" s="12">
        <f t="shared" si="377"/>
        <v>87.408417401529405</v>
      </c>
      <c r="S1286" s="57">
        <f t="shared" si="378"/>
        <v>0.11112496873239507</v>
      </c>
      <c r="T1286" s="12">
        <f t="shared" si="361"/>
        <v>53.604119180152175</v>
      </c>
    </row>
    <row r="1287" spans="1:20">
      <c r="A1287" s="57">
        <f t="shared" si="362"/>
        <v>700.87200212921618</v>
      </c>
      <c r="B1287" s="12">
        <f t="shared" si="379"/>
        <v>111.54724361357816</v>
      </c>
      <c r="C1287" s="57" t="str">
        <f t="shared" si="363"/>
        <v>-21.6512681008176-476.544688932423i</v>
      </c>
      <c r="D1287" s="57" t="str">
        <f t="shared" si="364"/>
        <v>3.47812491824418-142.679937901831i</v>
      </c>
      <c r="E1287" s="57" t="str">
        <f t="shared" si="365"/>
        <v>162.429787982393-0.467062751729998i</v>
      </c>
      <c r="F1287" s="57" t="str">
        <f t="shared" si="366"/>
        <v>2.90990989673647-1338.95857276495i</v>
      </c>
      <c r="G1287" s="57" t="str">
        <f t="shared" si="367"/>
        <v>0.999999995472902-0.0000672837118998048i</v>
      </c>
      <c r="H1287" s="57" t="str">
        <f t="shared" si="368"/>
        <v>72.7703491468675+4.58058300373268i</v>
      </c>
      <c r="I1287" s="57" t="str">
        <f t="shared" si="369"/>
        <v>17.899413573217-274.83477602536i</v>
      </c>
      <c r="K1287" s="57" t="str">
        <f t="shared" si="370"/>
        <v>0.164251536475107-0.0110047618431198i</v>
      </c>
      <c r="L1287" s="57" t="str">
        <f t="shared" si="371"/>
        <v>0.00025-9.48666254325129i</v>
      </c>
      <c r="M1287" s="57" t="str">
        <f t="shared" si="372"/>
        <v>0.0045-3.32586024826338i</v>
      </c>
      <c r="N1287" s="57">
        <f t="shared" si="373"/>
        <v>87.398620133803846</v>
      </c>
      <c r="O1287" s="57">
        <f t="shared" si="374"/>
        <v>53.571028298575776</v>
      </c>
      <c r="P1287" s="374">
        <f t="shared" si="375"/>
        <v>53.571028298575776</v>
      </c>
      <c r="Q1287" s="374">
        <f t="shared" si="376"/>
        <v>-92.601379866196154</v>
      </c>
      <c r="R1287" s="12">
        <f t="shared" si="377"/>
        <v>87.398620133803846</v>
      </c>
      <c r="S1287" s="57">
        <f t="shared" si="378"/>
        <v>0.11154724361357816</v>
      </c>
      <c r="T1287" s="12">
        <f t="shared" si="361"/>
        <v>53.571028298575776</v>
      </c>
    </row>
    <row r="1288" spans="1:20">
      <c r="A1288" s="57">
        <f t="shared" si="362"/>
        <v>703.5353157373072</v>
      </c>
      <c r="B1288" s="12">
        <f t="shared" si="379"/>
        <v>111.97112313930975</v>
      </c>
      <c r="C1288" s="57" t="str">
        <f t="shared" si="363"/>
        <v>-21.6504168663622-474.728867131967i</v>
      </c>
      <c r="D1288" s="57" t="str">
        <f t="shared" si="364"/>
        <v>3.47812491762166-142.139810681651i</v>
      </c>
      <c r="E1288" s="57" t="str">
        <f t="shared" si="365"/>
        <v>162.429486971109-0.468814627799198i</v>
      </c>
      <c r="F1288" s="57" t="str">
        <f t="shared" si="366"/>
        <v>2.90990989663615-1333.88979304221i</v>
      </c>
      <c r="G1288" s="57" t="str">
        <f t="shared" si="367"/>
        <v>0.999999995438431-0.0000675393900026959i</v>
      </c>
      <c r="H1288" s="57" t="str">
        <f t="shared" si="368"/>
        <v>72.7706772805413+4.59799715626384i</v>
      </c>
      <c r="I1288" s="57" t="str">
        <f t="shared" si="369"/>
        <v>17.8994461531458-273.795307226648i</v>
      </c>
      <c r="K1288" s="57" t="str">
        <f t="shared" si="370"/>
        <v>0.164245863788504-0.0110461926288642i</v>
      </c>
      <c r="L1288" s="57" t="str">
        <f t="shared" si="371"/>
        <v>0.00025-9.45074969441251i</v>
      </c>
      <c r="M1288" s="57" t="str">
        <f t="shared" si="372"/>
        <v>0.0045-3.31326982293623i</v>
      </c>
      <c r="N1288" s="57">
        <f t="shared" si="373"/>
        <v>87.388786214688139</v>
      </c>
      <c r="O1288" s="57">
        <f t="shared" si="374"/>
        <v>53.537936303734533</v>
      </c>
      <c r="P1288" s="374">
        <f t="shared" si="375"/>
        <v>53.537936303734533</v>
      </c>
      <c r="Q1288" s="374">
        <f t="shared" si="376"/>
        <v>-92.611213785311861</v>
      </c>
      <c r="R1288" s="12">
        <f t="shared" si="377"/>
        <v>87.388786214688139</v>
      </c>
      <c r="S1288" s="57">
        <f t="shared" si="378"/>
        <v>0.11197112313930975</v>
      </c>
      <c r="T1288" s="12">
        <f t="shared" si="361"/>
        <v>53.537936303734533</v>
      </c>
    </row>
    <row r="1289" spans="1:20">
      <c r="A1289" s="57">
        <f t="shared" si="362"/>
        <v>706.20874993710902</v>
      </c>
      <c r="B1289" s="12">
        <f t="shared" si="379"/>
        <v>112.39661340723913</v>
      </c>
      <c r="C1289" s="57" t="str">
        <f t="shared" si="363"/>
        <v>-21.6495592173058-472.919875393934i</v>
      </c>
      <c r="D1289" s="57" t="str">
        <f t="shared" si="364"/>
        <v>3.47812491699438-141.601728190368i</v>
      </c>
      <c r="E1289" s="57" t="str">
        <f t="shared" si="365"/>
        <v>162.429183692961-0.47057290004853i</v>
      </c>
      <c r="F1289" s="57" t="str">
        <f t="shared" si="366"/>
        <v>2.90990989653509-1328.84020177197i</v>
      </c>
      <c r="G1289" s="57" t="str">
        <f t="shared" si="367"/>
        <v>0.999999995403697-0.0000677960396823514i</v>
      </c>
      <c r="H1289" s="57" t="str">
        <f t="shared" si="368"/>
        <v>72.7710079147705+4.61547757342547i</v>
      </c>
      <c r="I1289" s="57" t="str">
        <f t="shared" si="369"/>
        <v>17.8994789812571-272.759777071864i</v>
      </c>
      <c r="K1289" s="57" t="str">
        <f t="shared" si="370"/>
        <v>0.164240148309925-0.0110877764470452i</v>
      </c>
      <c r="L1289" s="57" t="str">
        <f t="shared" si="371"/>
        <v>0.00025-9.41497279778096i</v>
      </c>
      <c r="M1289" s="57" t="str">
        <f t="shared" si="372"/>
        <v>0.0045-3.30072706010782i</v>
      </c>
      <c r="N1289" s="57">
        <f t="shared" si="373"/>
        <v>87.378915511476507</v>
      </c>
      <c r="O1289" s="57">
        <f t="shared" si="374"/>
        <v>53.504843187250202</v>
      </c>
      <c r="P1289" s="374">
        <f t="shared" si="375"/>
        <v>53.504843187250202</v>
      </c>
      <c r="Q1289" s="374">
        <f t="shared" si="376"/>
        <v>-92.621084488523493</v>
      </c>
      <c r="R1289" s="12">
        <f t="shared" si="377"/>
        <v>87.378915511476507</v>
      </c>
      <c r="S1289" s="57">
        <f t="shared" si="378"/>
        <v>0.11239661340723912</v>
      </c>
      <c r="T1289" s="12">
        <f t="shared" si="361"/>
        <v>53.504843187250202</v>
      </c>
    </row>
    <row r="1290" spans="1:20">
      <c r="A1290" s="57">
        <f t="shared" si="362"/>
        <v>708.89234318686999</v>
      </c>
      <c r="B1290" s="12">
        <f t="shared" si="379"/>
        <v>112.82372053818663</v>
      </c>
      <c r="C1290" s="57" t="str">
        <f t="shared" si="363"/>
        <v>-21.6486951058203-471.11768770587i</v>
      </c>
      <c r="D1290" s="57" t="str">
        <f t="shared" si="364"/>
        <v>3.47812491636235-141.065682687483i</v>
      </c>
      <c r="E1290" s="57" t="str">
        <f t="shared" si="365"/>
        <v>162.428878131067-0.472337589831911i</v>
      </c>
      <c r="F1290" s="57" t="str">
        <f t="shared" si="366"/>
        <v>2.90990989643324-1323.80972631416i</v>
      </c>
      <c r="G1290" s="57" t="str">
        <f t="shared" si="367"/>
        <v>0.999999995368699-0.0000680536646307625i</v>
      </c>
      <c r="H1290" s="57" t="str">
        <f t="shared" si="368"/>
        <v>72.7713410686256+4.63302450806328i</v>
      </c>
      <c r="I1290" s="57" t="str">
        <f t="shared" si="369"/>
        <v>17.8995120594422-271.728170664631i</v>
      </c>
      <c r="K1290" s="57" t="str">
        <f t="shared" si="370"/>
        <v>0.164234389719641-0.0111295138293079i</v>
      </c>
      <c r="L1290" s="57" t="str">
        <f t="shared" si="371"/>
        <v>0.00025-9.37933133869393i</v>
      </c>
      <c r="M1290" s="57" t="str">
        <f t="shared" si="372"/>
        <v>0.0045-3.2882317793463i</v>
      </c>
      <c r="N1290" s="57">
        <f t="shared" si="373"/>
        <v>87.369007891033405</v>
      </c>
      <c r="O1290" s="57">
        <f t="shared" si="374"/>
        <v>53.471748940681813</v>
      </c>
      <c r="P1290" s="374">
        <f t="shared" si="375"/>
        <v>53.471748940681813</v>
      </c>
      <c r="Q1290" s="374">
        <f t="shared" si="376"/>
        <v>-92.630992108966595</v>
      </c>
      <c r="R1290" s="12">
        <f t="shared" si="377"/>
        <v>87.369007891033405</v>
      </c>
      <c r="S1290" s="57">
        <f t="shared" si="378"/>
        <v>0.11282372053818664</v>
      </c>
      <c r="T1290" s="12">
        <f t="shared" si="361"/>
        <v>53.471748940681813</v>
      </c>
    </row>
    <row r="1291" spans="1:20">
      <c r="A1291" s="57">
        <f t="shared" si="362"/>
        <v>711.58613409098007</v>
      </c>
      <c r="B1291" s="12">
        <f t="shared" si="379"/>
        <v>113.25245067623175</v>
      </c>
      <c r="C1291" s="57" t="str">
        <f t="shared" si="363"/>
        <v>-21.6478244837322-469.322278153343i</v>
      </c>
      <c r="D1291" s="57" t="str">
        <f t="shared" si="364"/>
        <v>3.47812491572549-140.531666461803i</v>
      </c>
      <c r="E1291" s="57" t="str">
        <f t="shared" si="365"/>
        <v>162.428570268429-0.474108718551294i</v>
      </c>
      <c r="F1291" s="57" t="str">
        <f t="shared" si="366"/>
        <v>2.90990989633062-1318.79829430369i</v>
      </c>
      <c r="G1291" s="57" t="str">
        <f t="shared" si="367"/>
        <v>0.999999995333434-0.0000683122685539504i</v>
      </c>
      <c r="H1291" s="57" t="str">
        <f t="shared" si="368"/>
        <v>72.771676761324+4.65063821399572i</v>
      </c>
      <c r="I1291" s="57" t="str">
        <f t="shared" si="369"/>
        <v>17.8995453896069-270.700473165021i</v>
      </c>
      <c r="K1291" s="57" t="str">
        <f t="shared" si="370"/>
        <v>0.164228587695579-0.0111714053087572i</v>
      </c>
      <c r="L1291" s="57" t="str">
        <f t="shared" si="371"/>
        <v>0.00025-9.34382480443708i</v>
      </c>
      <c r="M1291" s="57" t="str">
        <f t="shared" si="372"/>
        <v>0.0045-3.27578380090288i</v>
      </c>
      <c r="N1291" s="57">
        <f t="shared" si="373"/>
        <v>87.359063219792219</v>
      </c>
      <c r="O1291" s="57">
        <f t="shared" si="374"/>
        <v>53.438653555526088</v>
      </c>
      <c r="P1291" s="374">
        <f t="shared" si="375"/>
        <v>53.438653555526088</v>
      </c>
      <c r="Q1291" s="374">
        <f t="shared" si="376"/>
        <v>-92.640936780207781</v>
      </c>
      <c r="R1291" s="12">
        <f t="shared" si="377"/>
        <v>87.359063219792219</v>
      </c>
      <c r="S1291" s="57">
        <f t="shared" si="378"/>
        <v>0.11325245067623174</v>
      </c>
      <c r="T1291" s="12">
        <f t="shared" si="361"/>
        <v>53.438653555526088</v>
      </c>
    </row>
    <row r="1292" spans="1:20">
      <c r="A1292" s="57">
        <f t="shared" si="362"/>
        <v>714.29016140052579</v>
      </c>
      <c r="B1292" s="12">
        <f t="shared" si="379"/>
        <v>113.68280998880142</v>
      </c>
      <c r="C1292" s="57" t="str">
        <f t="shared" si="363"/>
        <v>-21.6469473025146-467.53362091953i</v>
      </c>
      <c r="D1292" s="57" t="str">
        <f t="shared" si="364"/>
        <v>3.47812491508378-139.999671831325i</v>
      </c>
      <c r="E1292" s="57" t="str">
        <f t="shared" si="365"/>
        <v>162.428260087919-0.475886307656464i</v>
      </c>
      <c r="F1292" s="57" t="str">
        <f t="shared" si="366"/>
        <v>2.90990989622723-1313.80583364944i</v>
      </c>
      <c r="G1292" s="57" t="str">
        <f t="shared" si="367"/>
        <v>0.999999995297901-0.0000685718551720188i</v>
      </c>
      <c r="H1292" s="57" t="str">
        <f t="shared" si="368"/>
        <v>72.7720150122285+4.66831894601768i</v>
      </c>
      <c r="I1292" s="57" t="str">
        <f t="shared" si="369"/>
        <v>17.8995789736714-269.676669789337i</v>
      </c>
      <c r="K1292" s="57" t="str">
        <f t="shared" si="370"/>
        <v>0.16422274191331-0.0112134514199566i</v>
      </c>
      <c r="L1292" s="57" t="str">
        <f t="shared" si="371"/>
        <v>0.00025-9.30845268423695i</v>
      </c>
      <c r="M1292" s="57" t="str">
        <f t="shared" si="372"/>
        <v>0.0045-3.26338294570917i</v>
      </c>
      <c r="N1292" s="57">
        <f t="shared" si="373"/>
        <v>87.349081363754919</v>
      </c>
      <c r="O1292" s="57">
        <f t="shared" si="374"/>
        <v>53.405557023216261</v>
      </c>
      <c r="P1292" s="374">
        <f t="shared" si="375"/>
        <v>53.405557023216261</v>
      </c>
      <c r="Q1292" s="374">
        <f t="shared" si="376"/>
        <v>-92.650918636245081</v>
      </c>
      <c r="R1292" s="12">
        <f t="shared" si="377"/>
        <v>87.349081363754919</v>
      </c>
      <c r="S1292" s="57">
        <f t="shared" si="378"/>
        <v>0.11368280998880143</v>
      </c>
      <c r="T1292" s="12">
        <f t="shared" si="361"/>
        <v>53.405557023216261</v>
      </c>
    </row>
    <row r="1293" spans="1:20">
      <c r="A1293" s="57">
        <f t="shared" si="362"/>
        <v>717.00446401384784</v>
      </c>
      <c r="B1293" s="12">
        <f t="shared" si="379"/>
        <v>114.11480466675887</v>
      </c>
      <c r="C1293" s="57" t="str">
        <f t="shared" si="363"/>
        <v>-21.646063513287-465.751690284865i</v>
      </c>
      <c r="D1293" s="57" t="str">
        <f t="shared" si="364"/>
        <v>3.4781249144372-139.469691143128i</v>
      </c>
      <c r="E1293" s="57" t="str">
        <f t="shared" si="365"/>
        <v>162.427947572287-0.477670378644813i</v>
      </c>
      <c r="F1293" s="57" t="str">
        <f t="shared" si="366"/>
        <v>2.90990989612303-1308.83227253318i</v>
      </c>
      <c r="G1293" s="57" t="str">
        <f t="shared" si="367"/>
        <v>0.999999995262097-0.000068832428219208i</v>
      </c>
      <c r="H1293" s="57" t="str">
        <f t="shared" si="368"/>
        <v>72.7723558408506+4.68606695990456i</v>
      </c>
      <c r="I1293" s="57" t="str">
        <f t="shared" si="369"/>
        <v>17.8996128135706-268.656745809899i</v>
      </c>
      <c r="K1293" s="57" t="str">
        <f t="shared" si="370"/>
        <v>0.164216852046028-0.0112556526989276i</v>
      </c>
      <c r="L1293" s="57" t="str">
        <f t="shared" si="371"/>
        <v>0.00025-9.27321446925376i</v>
      </c>
      <c r="M1293" s="57" t="str">
        <f t="shared" si="372"/>
        <v>0.0045-3.25102903537475i</v>
      </c>
      <c r="N1293" s="57">
        <f t="shared" si="373"/>
        <v>87.339062188491084</v>
      </c>
      <c r="O1293" s="57">
        <f t="shared" si="374"/>
        <v>53.372459335121917</v>
      </c>
      <c r="P1293" s="374">
        <f t="shared" si="375"/>
        <v>53.372459335121917</v>
      </c>
      <c r="Q1293" s="374">
        <f t="shared" si="376"/>
        <v>-92.660937811508916</v>
      </c>
      <c r="R1293" s="12">
        <f t="shared" si="377"/>
        <v>87.339062188491084</v>
      </c>
      <c r="S1293" s="57">
        <f t="shared" si="378"/>
        <v>0.11411480466675887</v>
      </c>
      <c r="T1293" s="12">
        <f t="shared" si="361"/>
        <v>53.372459335121917</v>
      </c>
    </row>
    <row r="1294" spans="1:20">
      <c r="A1294" s="57">
        <f t="shared" si="362"/>
        <v>719.72908097710047</v>
      </c>
      <c r="B1294" s="12">
        <f t="shared" si="379"/>
        <v>114.54844092449255</v>
      </c>
      <c r="C1294" s="57" t="str">
        <f t="shared" si="363"/>
        <v>-21.6451730668139-463.97646062667i</v>
      </c>
      <c r="D1294" s="57" t="str">
        <f t="shared" si="364"/>
        <v>3.47812491378568-138.941716773261i</v>
      </c>
      <c r="E1294" s="57" t="str">
        <f t="shared" si="365"/>
        <v>162.427632704158-0.479460953061438i</v>
      </c>
      <c r="F1294" s="57" t="str">
        <f t="shared" si="366"/>
        <v>2.90990989601806-1303.87753940858i</v>
      </c>
      <c r="G1294" s="57" t="str">
        <f t="shared" si="367"/>
        <v>0.99999999522602-0.0000690939914439483i</v>
      </c>
      <c r="H1294" s="57" t="str">
        <f t="shared" si="368"/>
        <v>72.7726992668507+4.70388251241604i</v>
      </c>
      <c r="I1294" s="57" t="str">
        <f t="shared" si="369"/>
        <v>17.8996469112547-267.64068655484i</v>
      </c>
      <c r="K1294" s="57" t="str">
        <f t="shared" si="370"/>
        <v>0.164210917764536-0.0112980096831489i</v>
      </c>
      <c r="L1294" s="57" t="str">
        <f t="shared" si="371"/>
        <v>0.00025-9.23810965257399i</v>
      </c>
      <c r="M1294" s="57" t="str">
        <f t="shared" si="372"/>
        <v>0.0045-3.23872189218445i</v>
      </c>
      <c r="N1294" s="57">
        <f t="shared" si="373"/>
        <v>87.329005559136988</v>
      </c>
      <c r="O1294" s="57">
        <f t="shared" si="374"/>
        <v>53.339360482548543</v>
      </c>
      <c r="P1294" s="374">
        <f t="shared" si="375"/>
        <v>53.339360482548543</v>
      </c>
      <c r="Q1294" s="374">
        <f t="shared" si="376"/>
        <v>-92.670994440863012</v>
      </c>
      <c r="R1294" s="12">
        <f t="shared" si="377"/>
        <v>87.329005559136988</v>
      </c>
      <c r="S1294" s="57">
        <f t="shared" si="378"/>
        <v>0.11454844092449255</v>
      </c>
      <c r="T1294" s="12">
        <f t="shared" si="361"/>
        <v>53.339360482548543</v>
      </c>
    </row>
    <row r="1295" spans="1:20">
      <c r="A1295" s="57">
        <f t="shared" si="362"/>
        <v>722.46405148481347</v>
      </c>
      <c r="B1295" s="12">
        <f t="shared" si="379"/>
        <v>114.98372500000563</v>
      </c>
      <c r="C1295" s="57" t="str">
        <f t="shared" si="363"/>
        <v>-21.6442759135002-462.207906418789i</v>
      </c>
      <c r="D1295" s="57" t="str">
        <f t="shared" si="364"/>
        <v>3.47812491312921-138.415741126636i</v>
      </c>
      <c r="E1295" s="57" t="str">
        <f t="shared" si="365"/>
        <v>162.42731546603-0.481258052498389i</v>
      </c>
      <c r="F1295" s="57" t="str">
        <f t="shared" si="366"/>
        <v>2.90990989591228-1298.94156300011i</v>
      </c>
      <c r="G1295" s="57" t="str">
        <f t="shared" si="367"/>
        <v>0.999999995189669-0.0000693565486089142i</v>
      </c>
      <c r="H1295" s="57" t="str">
        <f t="shared" si="368"/>
        <v>72.7730453100394+4.72176586129983i</v>
      </c>
      <c r="I1295" s="57" t="str">
        <f t="shared" si="369"/>
        <v>17.8996812686876-266.62847740788i</v>
      </c>
      <c r="K1295" s="57" t="str">
        <f t="shared" si="370"/>
        <v>0.164204938737228-0.0113405229115556i</v>
      </c>
      <c r="L1295" s="57" t="str">
        <f t="shared" si="371"/>
        <v>0.00025-9.20313772920302i</v>
      </c>
      <c r="M1295" s="57" t="str">
        <f t="shared" si="372"/>
        <v>0.0045-3.22646133909589i</v>
      </c>
      <c r="N1295" s="57">
        <f t="shared" si="373"/>
        <v>87.31891134039509</v>
      </c>
      <c r="O1295" s="57">
        <f t="shared" si="374"/>
        <v>53.306260456737064</v>
      </c>
      <c r="P1295" s="374">
        <f t="shared" si="375"/>
        <v>53.306260456737064</v>
      </c>
      <c r="Q1295" s="374">
        <f t="shared" si="376"/>
        <v>-92.68108865960491</v>
      </c>
      <c r="R1295" s="12">
        <f t="shared" si="377"/>
        <v>87.31891134039509</v>
      </c>
      <c r="S1295" s="57">
        <f t="shared" si="378"/>
        <v>0.11498372500000563</v>
      </c>
      <c r="T1295" s="12">
        <f t="shared" si="361"/>
        <v>53.306260456737064</v>
      </c>
    </row>
    <row r="1296" spans="1:20">
      <c r="A1296" s="57">
        <f t="shared" si="362"/>
        <v>725.20941488045571</v>
      </c>
      <c r="B1296" s="12">
        <f t="shared" si="379"/>
        <v>115.42066315500566</v>
      </c>
      <c r="C1296" s="57" t="str">
        <f t="shared" si="363"/>
        <v>-21.6433720033901-460.446002231215i</v>
      </c>
      <c r="D1296" s="57" t="str">
        <f t="shared" si="364"/>
        <v>3.47812491246774-137.891756636916i</v>
      </c>
      <c r="E1296" s="57" t="str">
        <f t="shared" si="365"/>
        <v>162.426995840275-0.483061698594851i</v>
      </c>
      <c r="F1296" s="57" t="str">
        <f t="shared" si="366"/>
        <v>2.9099098958057-1294.02427230212i</v>
      </c>
      <c r="G1296" s="57" t="str">
        <f t="shared" si="367"/>
        <v>0.999999995153041-0.0000696201034910779i</v>
      </c>
      <c r="H1296" s="57" t="str">
        <f t="shared" si="368"/>
        <v>72.7733939903784+4.7397172652959i</v>
      </c>
      <c r="I1296" s="57" t="str">
        <f t="shared" si="369"/>
        <v>17.8997158878496-265.620103808135i</v>
      </c>
      <c r="K1296" s="57" t="str">
        <f t="shared" si="370"/>
        <v>0.164198914630073-0.0113831929245381i</v>
      </c>
      <c r="L1296" s="57" t="str">
        <f t="shared" si="371"/>
        <v>0.00025-9.16829819605797i</v>
      </c>
      <c r="M1296" s="57" t="str">
        <f t="shared" si="372"/>
        <v>0.0045-3.21424719973689i</v>
      </c>
      <c r="N1296" s="57">
        <f t="shared" si="373"/>
        <v>87.308779396533112</v>
      </c>
      <c r="O1296" s="57">
        <f t="shared" si="374"/>
        <v>53.273159248863287</v>
      </c>
      <c r="P1296" s="374">
        <f t="shared" si="375"/>
        <v>53.273159248863287</v>
      </c>
      <c r="Q1296" s="374">
        <f t="shared" si="376"/>
        <v>-92.691220603466888</v>
      </c>
      <c r="R1296" s="12">
        <f t="shared" si="377"/>
        <v>87.308779396533112</v>
      </c>
      <c r="S1296" s="57">
        <f t="shared" si="378"/>
        <v>0.11542066315500565</v>
      </c>
      <c r="T1296" s="12">
        <f t="shared" si="361"/>
        <v>53.273159248863287</v>
      </c>
    </row>
    <row r="1297" spans="1:20">
      <c r="A1297" s="57">
        <f t="shared" si="362"/>
        <v>727.96521065700153</v>
      </c>
      <c r="B1297" s="12">
        <f t="shared" si="379"/>
        <v>115.85926167499468</v>
      </c>
      <c r="C1297" s="57" t="str">
        <f t="shared" si="363"/>
        <v>-21.6424612861649-458.690722729737i</v>
      </c>
      <c r="D1297" s="57" t="str">
        <f t="shared" si="364"/>
        <v>3.47812491180123-137.36975576641i</v>
      </c>
      <c r="E1297" s="57" t="str">
        <f t="shared" si="365"/>
        <v>162.426673809137-0.484871913037137i</v>
      </c>
      <c r="F1297" s="57" t="str">
        <f t="shared" si="366"/>
        <v>2.90990989569829-1289.12559657772i</v>
      </c>
      <c r="G1297" s="57" t="str">
        <f t="shared" si="367"/>
        <v>0.999999995116134-0.0000698846598817648i</v>
      </c>
      <c r="H1297" s="57" t="str">
        <f t="shared" si="368"/>
        <v>72.7737453279827+4.75773698413992i</v>
      </c>
      <c r="I1297" s="57" t="str">
        <f t="shared" si="369"/>
        <v>17.8997507707348-264.615551249891i</v>
      </c>
      <c r="K1297" s="57" t="str">
        <f t="shared" si="370"/>
        <v>0.164192845106596-0.0114260202639408i</v>
      </c>
      <c r="L1297" s="57" t="str">
        <f t="shared" si="371"/>
        <v>0.00025-9.13359055196056i</v>
      </c>
      <c r="M1297" s="57" t="str">
        <f t="shared" si="372"/>
        <v>0.0045-3.20207929840295i</v>
      </c>
      <c r="N1297" s="57">
        <f t="shared" si="373"/>
        <v>87.298609591383197</v>
      </c>
      <c r="O1297" s="57">
        <f t="shared" si="374"/>
        <v>53.240056850037604</v>
      </c>
      <c r="P1297" s="374">
        <f t="shared" si="375"/>
        <v>53.240056850037604</v>
      </c>
      <c r="Q1297" s="374">
        <f t="shared" si="376"/>
        <v>-92.701390408616803</v>
      </c>
      <c r="R1297" s="12">
        <f t="shared" si="377"/>
        <v>87.298609591383197</v>
      </c>
      <c r="S1297" s="57">
        <f t="shared" si="378"/>
        <v>0.11585926167499469</v>
      </c>
      <c r="T1297" s="12">
        <f t="shared" si="361"/>
        <v>53.240056850037604</v>
      </c>
    </row>
    <row r="1298" spans="1:20">
      <c r="A1298" s="57">
        <f t="shared" si="362"/>
        <v>730.73147845749816</v>
      </c>
      <c r="B1298" s="12">
        <f t="shared" si="379"/>
        <v>116.29952686935967</v>
      </c>
      <c r="C1298" s="57" t="str">
        <f t="shared" si="363"/>
        <v>-21.6415437111386-456.942042675558i</v>
      </c>
      <c r="D1298" s="57" t="str">
        <f t="shared" si="364"/>
        <v>3.47812491112964-136.849731005958i</v>
      </c>
      <c r="E1298" s="57" t="str">
        <f t="shared" si="365"/>
        <v>162.42634935473-0.486688717557746i</v>
      </c>
      <c r="F1298" s="57" t="str">
        <f t="shared" si="366"/>
        <v>2.90990989559008-1284.24546535782i</v>
      </c>
      <c r="G1298" s="57" t="str">
        <f t="shared" si="367"/>
        <v>0.999999995078946-0.0000701502215867068i</v>
      </c>
      <c r="H1298" s="57" t="str">
        <f t="shared" si="368"/>
        <v>72.7740993431204+4.77582527856785i</v>
      </c>
      <c r="I1298" s="57" t="str">
        <f t="shared" si="369"/>
        <v>17.899785919354-263.614805282406i</v>
      </c>
      <c r="K1298" s="57" t="str">
        <f t="shared" si="370"/>
        <v>0.164186729827864-0.0114690054730618i</v>
      </c>
      <c r="L1298" s="57" t="str">
        <f t="shared" si="371"/>
        <v>0.00025-9.09901429762954i</v>
      </c>
      <c r="M1298" s="57" t="str">
        <f t="shared" si="372"/>
        <v>0.0045-3.18995746005474i</v>
      </c>
      <c r="N1298" s="57">
        <f t="shared" si="373"/>
        <v>87.288401788341389</v>
      </c>
      <c r="O1298" s="57">
        <f t="shared" si="374"/>
        <v>53.206953251304164</v>
      </c>
      <c r="P1298" s="374">
        <f t="shared" si="375"/>
        <v>53.206953251304164</v>
      </c>
      <c r="Q1298" s="374">
        <f t="shared" si="376"/>
        <v>-92.711598211658611</v>
      </c>
      <c r="R1298" s="12">
        <f t="shared" si="377"/>
        <v>87.288401788341389</v>
      </c>
      <c r="S1298" s="57">
        <f t="shared" si="378"/>
        <v>0.11629952686935967</v>
      </c>
      <c r="T1298" s="12">
        <f t="shared" si="361"/>
        <v>53.206953251304164</v>
      </c>
    </row>
    <row r="1299" spans="1:20">
      <c r="A1299" s="57">
        <f t="shared" si="362"/>
        <v>733.50825807563672</v>
      </c>
      <c r="B1299" s="12">
        <f t="shared" si="379"/>
        <v>116.74146507146324</v>
      </c>
      <c r="C1299" s="57" t="str">
        <f t="shared" si="363"/>
        <v>-21.6406192272566-455.19993692496i</v>
      </c>
      <c r="D1299" s="57" t="str">
        <f t="shared" si="364"/>
        <v>3.47812491045294-136.331674874831i</v>
      </c>
      <c r="E1299" s="57" t="str">
        <f t="shared" si="365"/>
        <v>162.426022459039-0.488512133935874i</v>
      </c>
      <c r="F1299" s="57" t="str">
        <f t="shared" si="366"/>
        <v>2.90990989548105-1279.38380844009i</v>
      </c>
      <c r="G1299" s="57" t="str">
        <f t="shared" si="367"/>
        <v>0.999999995041475-0.0000704167924260977i</v>
      </c>
      <c r="H1299" s="57" t="str">
        <f t="shared" si="368"/>
        <v>72.774456056214+4.79398241031888i</v>
      </c>
      <c r="I1299" s="57" t="str">
        <f t="shared" si="369"/>
        <v>17.8998213357311-262.617851509693i</v>
      </c>
      <c r="K1299" s="57" t="str">
        <f t="shared" si="370"/>
        <v>0.164180568452468-0.0115121490966505i</v>
      </c>
      <c r="L1299" s="57" t="str">
        <f t="shared" si="371"/>
        <v>0.00025-9.06456893567398i</v>
      </c>
      <c r="M1299" s="57" t="str">
        <f t="shared" si="372"/>
        <v>0.0045-3.17788151031555i</v>
      </c>
      <c r="N1299" s="57">
        <f t="shared" si="373"/>
        <v>87.278155850366758</v>
      </c>
      <c r="O1299" s="57">
        <f t="shared" si="374"/>
        <v>53.173848443640928</v>
      </c>
      <c r="P1299" s="374">
        <f t="shared" si="375"/>
        <v>53.173848443640928</v>
      </c>
      <c r="Q1299" s="374">
        <f t="shared" si="376"/>
        <v>-92.721844149633242</v>
      </c>
      <c r="R1299" s="12">
        <f t="shared" si="377"/>
        <v>87.278155850366758</v>
      </c>
      <c r="S1299" s="57">
        <f t="shared" si="378"/>
        <v>0.11674146507146324</v>
      </c>
      <c r="T1299" s="12">
        <f t="shared" si="361"/>
        <v>53.173848443640928</v>
      </c>
    </row>
    <row r="1300" spans="1:20">
      <c r="A1300" s="57">
        <f t="shared" si="362"/>
        <v>736.29558945632414</v>
      </c>
      <c r="B1300" s="12">
        <f t="shared" si="379"/>
        <v>117.1850826387348</v>
      </c>
      <c r="C1300" s="57" t="str">
        <f t="shared" si="363"/>
        <v>-21.6396877830949-453.464380428926i</v>
      </c>
      <c r="D1300" s="57" t="str">
        <f t="shared" si="364"/>
        <v>3.47812490977109-135.815579920617i</v>
      </c>
      <c r="E1300" s="57" t="str">
        <f t="shared" si="365"/>
        <v>162.42569310392-0.490342183996956i</v>
      </c>
      <c r="F1300" s="57" t="str">
        <f t="shared" si="366"/>
        <v>2.90990989537118-1274.54055588796i</v>
      </c>
      <c r="G1300" s="57" t="str">
        <f t="shared" si="367"/>
        <v>0.999999995003719-0.0000706843762346481i</v>
      </c>
      <c r="H1300" s="57" t="str">
        <f t="shared" si="368"/>
        <v>72.7748154878426+4.81220864214067i</v>
      </c>
      <c r="I1300" s="57" t="str">
        <f t="shared" si="369"/>
        <v>17.8998570219079-261.62467559032i</v>
      </c>
      <c r="K1300" s="57" t="str">
        <f t="shared" si="370"/>
        <v>0.164174360636504-0.0115554516809077i</v>
      </c>
      <c r="L1300" s="57" t="str">
        <f t="shared" si="371"/>
        <v>0.00025-9.03025397058579i</v>
      </c>
      <c r="M1300" s="57" t="str">
        <f t="shared" si="372"/>
        <v>0.0045-3.16585127546877i</v>
      </c>
      <c r="N1300" s="57">
        <f t="shared" si="373"/>
        <v>87.267871639980484</v>
      </c>
      <c r="O1300" s="57">
        <f t="shared" si="374"/>
        <v>53.140742417958819</v>
      </c>
      <c r="P1300" s="374">
        <f t="shared" si="375"/>
        <v>53.140742417958819</v>
      </c>
      <c r="Q1300" s="374">
        <f t="shared" si="376"/>
        <v>-92.732128360019516</v>
      </c>
      <c r="R1300" s="12">
        <f t="shared" si="377"/>
        <v>87.267871639980484</v>
      </c>
      <c r="S1300" s="57">
        <f t="shared" si="378"/>
        <v>0.1171850826387348</v>
      </c>
      <c r="T1300" s="12">
        <f t="shared" si="361"/>
        <v>53.140742417958819</v>
      </c>
    </row>
    <row r="1301" spans="1:20">
      <c r="A1301" s="57">
        <f t="shared" si="362"/>
        <v>739.09351269625813</v>
      </c>
      <c r="B1301" s="12">
        <f t="shared" si="379"/>
        <v>117.630385952762</v>
      </c>
      <c r="C1301" s="57" t="str">
        <f t="shared" si="363"/>
        <v>-21.6387493268529-451.73534823276i</v>
      </c>
      <c r="D1301" s="57" t="str">
        <f t="shared" si="364"/>
        <v>3.47812490908405-135.301438719116i</v>
      </c>
      <c r="E1301" s="57" t="str">
        <f t="shared" si="365"/>
        <v>162.425361271092-0.492178889612158i</v>
      </c>
      <c r="F1301" s="57" t="str">
        <f t="shared" si="366"/>
        <v>2.90990989526049-1269.71563802963i</v>
      </c>
      <c r="G1301" s="57" t="str">
        <f t="shared" si="367"/>
        <v>0.999999994965675-0.0000709529768616405i</v>
      </c>
      <c r="H1301" s="57" t="str">
        <f t="shared" si="368"/>
        <v>72.7751776587431+4.83050423779225i</v>
      </c>
      <c r="I1301" s="57" t="str">
        <f t="shared" si="369"/>
        <v>17.8998929799404-260.635263237209i</v>
      </c>
      <c r="K1301" s="57" t="str">
        <f t="shared" si="370"/>
        <v>0.164168106033555-0.0115989137734829i</v>
      </c>
      <c r="L1301" s="57" t="str">
        <f t="shared" si="371"/>
        <v>0.00025-8.99606890873261i</v>
      </c>
      <c r="M1301" s="57" t="str">
        <f t="shared" si="372"/>
        <v>0.0045-3.15386658245543i</v>
      </c>
      <c r="N1301" s="57">
        <f t="shared" si="373"/>
        <v>87.257549019265511</v>
      </c>
      <c r="O1301" s="57">
        <f t="shared" si="374"/>
        <v>53.107635165100845</v>
      </c>
      <c r="P1301" s="374">
        <f t="shared" si="375"/>
        <v>53.107635165100845</v>
      </c>
      <c r="Q1301" s="374">
        <f t="shared" si="376"/>
        <v>-92.742450980734489</v>
      </c>
      <c r="R1301" s="12">
        <f t="shared" si="377"/>
        <v>87.257549019265511</v>
      </c>
      <c r="S1301" s="57">
        <f t="shared" si="378"/>
        <v>0.117630385952762</v>
      </c>
      <c r="T1301" s="12">
        <f t="shared" si="361"/>
        <v>53.107635165100845</v>
      </c>
    </row>
    <row r="1302" spans="1:20">
      <c r="A1302" s="57">
        <f t="shared" si="362"/>
        <v>741.90206804450395</v>
      </c>
      <c r="B1302" s="12">
        <f t="shared" si="379"/>
        <v>118.07738141938249</v>
      </c>
      <c r="C1302" s="57" t="str">
        <f t="shared" si="363"/>
        <v>-21.6378038063569-450.012815475796i</v>
      </c>
      <c r="D1302" s="57" t="str">
        <f t="shared" si="364"/>
        <v>3.47812490839177-134.789243874236i</v>
      </c>
      <c r="E1302" s="57" t="str">
        <f t="shared" si="365"/>
        <v>162.42502694215-0.494022272698711i</v>
      </c>
      <c r="F1302" s="57" t="str">
        <f t="shared" si="366"/>
        <v>2.90990989514893-1264.90898545702i</v>
      </c>
      <c r="G1302" s="57" t="str">
        <f t="shared" si="367"/>
        <v>0.999999994927341-0.0000712225981709845i</v>
      </c>
      <c r="H1302" s="57" t="str">
        <f t="shared" si="368"/>
        <v>72.7755425898098+4.84886946204849i</v>
      </c>
      <c r="I1302" s="57" t="str">
        <f t="shared" si="369"/>
        <v>17.8999292119001-259.649600217409i</v>
      </c>
      <c r="K1302" s="57" t="str">
        <f t="shared" si="370"/>
        <v>0.164161804294678-0.0116425359234739i</v>
      </c>
      <c r="L1302" s="57" t="str">
        <f t="shared" si="371"/>
        <v>0.00025-8.96201325835089i</v>
      </c>
      <c r="M1302" s="57" t="str">
        <f t="shared" si="372"/>
        <v>0.0045-3.14192725887172i</v>
      </c>
      <c r="N1302" s="57">
        <f t="shared" si="373"/>
        <v>87.247187849865398</v>
      </c>
      <c r="O1302" s="57">
        <f t="shared" si="374"/>
        <v>53.074526675842904</v>
      </c>
      <c r="P1302" s="374">
        <f t="shared" si="375"/>
        <v>53.074526675842904</v>
      </c>
      <c r="Q1302" s="374">
        <f t="shared" si="376"/>
        <v>-92.752812150134602</v>
      </c>
      <c r="R1302" s="12">
        <f t="shared" si="377"/>
        <v>87.247187849865398</v>
      </c>
      <c r="S1302" s="57">
        <f t="shared" si="378"/>
        <v>0.1180773814193825</v>
      </c>
      <c r="T1302" s="12">
        <f t="shared" si="361"/>
        <v>53.074526675842904</v>
      </c>
    </row>
    <row r="1303" spans="1:20">
      <c r="A1303" s="57">
        <f t="shared" si="362"/>
        <v>744.72129590307304</v>
      </c>
      <c r="B1303" s="12">
        <f t="shared" si="379"/>
        <v>118.52607546877614</v>
      </c>
      <c r="C1303" s="57" t="str">
        <f t="shared" si="363"/>
        <v>-21.6368511690511-448.296757390959i</v>
      </c>
      <c r="D1303" s="57" t="str">
        <f t="shared" si="364"/>
        <v>3.47812490769424-134.27898801788i</v>
      </c>
      <c r="E1303" s="57" t="str">
        <f t="shared" si="365"/>
        <v>162.424690098548-0.495872355218955i</v>
      </c>
      <c r="F1303" s="57" t="str">
        <f t="shared" si="366"/>
        <v>2.90990989503654-1260.12052902483i</v>
      </c>
      <c r="G1303" s="57" t="str">
        <f t="shared" si="367"/>
        <v>0.999999994888716-0.0000714932440412727i</v>
      </c>
      <c r="H1303" s="57" t="str">
        <f t="shared" si="368"/>
        <v>72.7759103020974+4.8673045807043i</v>
      </c>
      <c r="I1303" s="57" t="str">
        <f t="shared" si="369"/>
        <v>17.8999657198755-258.667672351919i</v>
      </c>
      <c r="K1303" s="57" t="str">
        <f t="shared" si="370"/>
        <v>0.164155455068381-0.0116863186814248i</v>
      </c>
      <c r="L1303" s="57" t="str">
        <f t="shared" si="371"/>
        <v>0.00025-8.92808652953863i</v>
      </c>
      <c r="M1303" s="57" t="str">
        <f t="shared" si="372"/>
        <v>0.0045-3.13003313296645i</v>
      </c>
      <c r="N1303" s="57">
        <f t="shared" si="373"/>
        <v>87.236787992983977</v>
      </c>
      <c r="O1303" s="57">
        <f t="shared" si="374"/>
        <v>53.041416940891686</v>
      </c>
      <c r="P1303" s="374">
        <f t="shared" si="375"/>
        <v>53.041416940891686</v>
      </c>
      <c r="Q1303" s="374">
        <f t="shared" si="376"/>
        <v>-92.763212007016023</v>
      </c>
      <c r="R1303" s="12">
        <f t="shared" si="377"/>
        <v>87.236787992983977</v>
      </c>
      <c r="S1303" s="57">
        <f t="shared" si="378"/>
        <v>0.11852607546877614</v>
      </c>
      <c r="T1303" s="12">
        <f t="shared" si="361"/>
        <v>53.041416940891686</v>
      </c>
    </row>
    <row r="1304" spans="1:20">
      <c r="A1304" s="57">
        <f t="shared" si="362"/>
        <v>747.55123682750468</v>
      </c>
      <c r="B1304" s="12">
        <f t="shared" si="379"/>
        <v>118.97647455555749</v>
      </c>
      <c r="C1304" s="57" t="str">
        <f t="shared" si="363"/>
        <v>-21.6358913620012-446.587149304488i</v>
      </c>
      <c r="D1304" s="57" t="str">
        <f t="shared" si="364"/>
        <v>3.47812490699138-133.770663809848i</v>
      </c>
      <c r="E1304" s="57" t="str">
        <f t="shared" si="365"/>
        <v>162.424350721612-0.497729159180859i</v>
      </c>
      <c r="F1304" s="57" t="str">
        <f t="shared" si="366"/>
        <v>2.90990989492329-1255.3501998495i</v>
      </c>
      <c r="G1304" s="57" t="str">
        <f t="shared" si="367"/>
        <v>0.999999994849796-0.0000717649183658366i</v>
      </c>
      <c r="H1304" s="57" t="str">
        <f t="shared" si="368"/>
        <v>72.7762808168205+4.88580986057806i</v>
      </c>
      <c r="I1304" s="57" t="str">
        <f t="shared" si="369"/>
        <v>17.9000025059696-257.689465515459i</v>
      </c>
      <c r="K1304" s="57" t="str">
        <f t="shared" si="370"/>
        <v>0.164149058000611-0.0117302625993245i</v>
      </c>
      <c r="L1304" s="57" t="str">
        <f t="shared" si="371"/>
        <v>0.00025-8.89428823424845i</v>
      </c>
      <c r="M1304" s="57" t="str">
        <f t="shared" si="372"/>
        <v>0.0045-3.11818403363863i</v>
      </c>
      <c r="N1304" s="57">
        <f t="shared" si="373"/>
        <v>87.226349309384361</v>
      </c>
      <c r="O1304" s="57">
        <f t="shared" si="374"/>
        <v>53.008305950885685</v>
      </c>
      <c r="P1304" s="374">
        <f t="shared" si="375"/>
        <v>53.008305950885685</v>
      </c>
      <c r="Q1304" s="374">
        <f t="shared" si="376"/>
        <v>-92.773650690615639</v>
      </c>
      <c r="R1304" s="12">
        <f t="shared" si="377"/>
        <v>87.226349309384361</v>
      </c>
      <c r="S1304" s="57">
        <f t="shared" si="378"/>
        <v>0.11897647455555749</v>
      </c>
      <c r="T1304" s="12">
        <f t="shared" si="361"/>
        <v>53.008305950885685</v>
      </c>
    </row>
    <row r="1305" spans="1:20">
      <c r="A1305" s="57">
        <f t="shared" si="362"/>
        <v>750.39193152744929</v>
      </c>
      <c r="B1305" s="12">
        <f t="shared" si="379"/>
        <v>119.42858515886861</v>
      </c>
      <c r="C1305" s="57" t="str">
        <f t="shared" si="363"/>
        <v>-21.6349243318865-444.883966635514i</v>
      </c>
      <c r="D1305" s="57" t="str">
        <f t="shared" si="364"/>
        <v>3.47812490628316-133.264263937725i</v>
      </c>
      <c r="E1305" s="57" t="str">
        <f t="shared" si="365"/>
        <v>162.424008792528-0.499592706637074i</v>
      </c>
      <c r="F1305" s="57" t="str">
        <f t="shared" si="366"/>
        <v>2.90990989480917-1250.59792930825i</v>
      </c>
      <c r="G1305" s="57" t="str">
        <f t="shared" si="367"/>
        <v>0.99999999481058-0.0000720376250528016i</v>
      </c>
      <c r="H1305" s="57" t="str">
        <f t="shared" si="368"/>
        <v>72.7766541553571+4.90438556951629i</v>
      </c>
      <c r="I1305" s="57" t="str">
        <f t="shared" si="369"/>
        <v>17.9000395723024-256.714965636288i</v>
      </c>
      <c r="K1305" s="57" t="str">
        <f t="shared" si="370"/>
        <v>0.164142612734729-0.011774368230605i</v>
      </c>
      <c r="L1305" s="57" t="str">
        <f t="shared" si="371"/>
        <v>0.00025-8.86061788628063i</v>
      </c>
      <c r="M1305" s="57" t="str">
        <f t="shared" si="372"/>
        <v>0.0045-3.10637979043497i</v>
      </c>
      <c r="N1305" s="57">
        <f t="shared" si="373"/>
        <v>87.215871659388384</v>
      </c>
      <c r="O1305" s="57">
        <f t="shared" si="374"/>
        <v>52.975193696393347</v>
      </c>
      <c r="P1305" s="374">
        <f t="shared" si="375"/>
        <v>52.975193696393347</v>
      </c>
      <c r="Q1305" s="374">
        <f t="shared" si="376"/>
        <v>-92.784128340611616</v>
      </c>
      <c r="R1305" s="12">
        <f t="shared" si="377"/>
        <v>87.215871659388384</v>
      </c>
      <c r="S1305" s="57">
        <f t="shared" si="378"/>
        <v>0.11942858515886862</v>
      </c>
      <c r="T1305" s="12">
        <f t="shared" si="361"/>
        <v>52.975193696393347</v>
      </c>
    </row>
    <row r="1306" spans="1:20">
      <c r="A1306" s="57">
        <f t="shared" si="362"/>
        <v>753.24342086725358</v>
      </c>
      <c r="B1306" s="12">
        <f t="shared" si="379"/>
        <v>119.88241378247231</v>
      </c>
      <c r="C1306" s="57" t="str">
        <f t="shared" si="363"/>
        <v>-21.6339500250004-443.187184895752i</v>
      </c>
      <c r="D1306" s="57" t="str">
        <f t="shared" si="364"/>
        <v>3.47812490556957-132.759781116778i</v>
      </c>
      <c r="E1306" s="57" t="str">
        <f t="shared" si="365"/>
        <v>162.423664292349-0.501463019685228i</v>
      </c>
      <c r="F1306" s="57" t="str">
        <f t="shared" si="366"/>
        <v>2.90990989469418-1245.86364903806i</v>
      </c>
      <c r="G1306" s="57" t="str">
        <f t="shared" si="367"/>
        <v>0.999999994771066-0.000072311368025145i</v>
      </c>
      <c r="H1306" s="57" t="str">
        <f t="shared" si="368"/>
        <v>72.777030339248+4.92303197639745i</v>
      </c>
      <c r="I1306" s="57" t="str">
        <f t="shared" si="369"/>
        <v>17.9000769210099-255.744158695984i</v>
      </c>
      <c r="K1306" s="57" t="str">
        <f t="shared" si="370"/>
        <v>0.164136118911498-0.0118186361301397i</v>
      </c>
      <c r="L1306" s="57" t="str">
        <f t="shared" si="371"/>
        <v>0.00025-8.82707500127575i</v>
      </c>
      <c r="M1306" s="57" t="str">
        <f t="shared" si="372"/>
        <v>0.0045-3.09462023354749i</v>
      </c>
      <c r="N1306" s="57">
        <f t="shared" si="373"/>
        <v>87.205354902875854</v>
      </c>
      <c r="O1306" s="57">
        <f t="shared" si="374"/>
        <v>52.942080167913481</v>
      </c>
      <c r="P1306" s="374">
        <f t="shared" si="375"/>
        <v>52.942080167913481</v>
      </c>
      <c r="Q1306" s="374">
        <f t="shared" si="376"/>
        <v>-92.794645097124146</v>
      </c>
      <c r="R1306" s="12">
        <f t="shared" si="377"/>
        <v>87.205354902875854</v>
      </c>
      <c r="S1306" s="57">
        <f t="shared" si="378"/>
        <v>0.11988241378247232</v>
      </c>
      <c r="T1306" s="12">
        <f t="shared" si="361"/>
        <v>52.942080167913481</v>
      </c>
    </row>
    <row r="1307" spans="1:20">
      <c r="A1307" s="57">
        <f t="shared" si="362"/>
        <v>756.10574586654911</v>
      </c>
      <c r="B1307" s="12">
        <f t="shared" si="379"/>
        <v>120.33796695484571</v>
      </c>
      <c r="C1307" s="57" t="str">
        <f t="shared" si="363"/>
        <v>-21.6329683872465-441.496779689139i</v>
      </c>
      <c r="D1307" s="57" t="str">
        <f t="shared" si="364"/>
        <v>3.47812490485053-132.257208089854i</v>
      </c>
      <c r="E1307" s="57" t="str">
        <f t="shared" si="365"/>
        <v>162.423317201988-0.503340120467283i</v>
      </c>
      <c r="F1307" s="57" t="str">
        <f t="shared" si="366"/>
        <v>2.90990989457831-1241.14729093474i</v>
      </c>
      <c r="G1307" s="57" t="str">
        <f t="shared" si="367"/>
        <v>0.999999994731251-0.0000725861512207505i</v>
      </c>
      <c r="H1307" s="57" t="str">
        <f t="shared" si="368"/>
        <v>72.7774093901984+4.94174935113586i</v>
      </c>
      <c r="I1307" s="57" t="str">
        <f t="shared" si="369"/>
        <v>17.9001145542442-254.777030729259i</v>
      </c>
      <c r="K1307" s="57" t="str">
        <f t="shared" si="370"/>
        <v>0.164129576169063-0.0118630668542414i</v>
      </c>
      <c r="L1307" s="57" t="str">
        <f t="shared" si="371"/>
        <v>0.00025-8.79365909670826i</v>
      </c>
      <c r="M1307" s="57" t="str">
        <f t="shared" si="372"/>
        <v>0.0045-3.082905193811i</v>
      </c>
      <c r="N1307" s="57">
        <f t="shared" si="373"/>
        <v>87.194798899283953</v>
      </c>
      <c r="O1307" s="57">
        <f t="shared" si="374"/>
        <v>52.908965355874493</v>
      </c>
      <c r="P1307" s="374">
        <f t="shared" si="375"/>
        <v>52.908965355874493</v>
      </c>
      <c r="Q1307" s="374">
        <f t="shared" si="376"/>
        <v>-92.805201100716047</v>
      </c>
      <c r="R1307" s="12">
        <f t="shared" si="377"/>
        <v>87.194798899283953</v>
      </c>
      <c r="S1307" s="57">
        <f t="shared" si="378"/>
        <v>0.12033796695484571</v>
      </c>
      <c r="T1307" s="12">
        <f t="shared" si="361"/>
        <v>52.908965355874493</v>
      </c>
    </row>
    <row r="1308" spans="1:20">
      <c r="A1308" s="57">
        <f t="shared" si="362"/>
        <v>758.97894770084201</v>
      </c>
      <c r="B1308" s="12">
        <f t="shared" si="379"/>
        <v>120.79525122927413</v>
      </c>
      <c r="C1308" s="57" t="str">
        <f t="shared" si="363"/>
        <v>-21.631979364137-439.812726711485i</v>
      </c>
      <c r="D1308" s="57" t="str">
        <f t="shared" si="364"/>
        <v>3.47812490412602-131.75653762727i</v>
      </c>
      <c r="E1308" s="57" t="str">
        <f t="shared" si="365"/>
        <v>162.422967502225-0.505224031169589i</v>
      </c>
      <c r="F1308" s="57" t="str">
        <f t="shared" si="366"/>
        <v>2.90990989446157-1236.44878715188i</v>
      </c>
      <c r="G1308" s="57" t="str">
        <f t="shared" si="367"/>
        <v>0.999999994691132-0.0000728619785924662i</v>
      </c>
      <c r="H1308" s="57" t="str">
        <f t="shared" si="368"/>
        <v>72.7777913300797+4.96053796468606i</v>
      </c>
      <c r="I1308" s="57" t="str">
        <f t="shared" si="369"/>
        <v>17.9001524741737-253.813567823739i</v>
      </c>
      <c r="K1308" s="57" t="str">
        <f t="shared" si="370"/>
        <v>0.164122984142932-0.0119076609606606i</v>
      </c>
      <c r="L1308" s="57" t="str">
        <f t="shared" si="371"/>
        <v>0.00025-8.7603696918791i</v>
      </c>
      <c r="M1308" s="57" t="str">
        <f t="shared" si="372"/>
        <v>0.0045-3.07123450270075i</v>
      </c>
      <c r="N1308" s="57">
        <f t="shared" si="373"/>
        <v>87.184203507606441</v>
      </c>
      <c r="O1308" s="57">
        <f t="shared" si="374"/>
        <v>52.875849250633884</v>
      </c>
      <c r="P1308" s="374">
        <f t="shared" si="375"/>
        <v>52.875849250633884</v>
      </c>
      <c r="Q1308" s="374">
        <f t="shared" si="376"/>
        <v>-92.815796492393559</v>
      </c>
      <c r="R1308" s="12">
        <f t="shared" si="377"/>
        <v>87.184203507606441</v>
      </c>
      <c r="S1308" s="57">
        <f t="shared" si="378"/>
        <v>0.12079525122927413</v>
      </c>
      <c r="T1308" s="12">
        <f t="shared" si="361"/>
        <v>52.875849250633884</v>
      </c>
    </row>
    <row r="1309" spans="1:20">
      <c r="A1309" s="57">
        <f t="shared" si="362"/>
        <v>761.86306770210524</v>
      </c>
      <c r="B1309" s="12">
        <f t="shared" si="379"/>
        <v>121.25427318394537</v>
      </c>
      <c r="C1309" s="57" t="str">
        <f t="shared" si="363"/>
        <v>-21.6309829007885-438.135001750112i</v>
      </c>
      <c r="D1309" s="57" t="str">
        <f t="shared" si="364"/>
        <v>3.478124903396-131.257762526714i</v>
      </c>
      <c r="E1309" s="57" t="str">
        <f t="shared" si="365"/>
        <v>162.422615173695-0.507114774022168i</v>
      </c>
      <c r="F1309" s="57" t="str">
        <f t="shared" si="366"/>
        <v>2.90990989434396-1231.76807009993i</v>
      </c>
      <c r="G1309" s="57" t="str">
        <f t="shared" si="367"/>
        <v>0.999999994650708-0.000073138854108161i</v>
      </c>
      <c r="H1309" s="57" t="str">
        <f t="shared" si="368"/>
        <v>72.7781761809301+4.97939808904698i</v>
      </c>
      <c r="I1309" s="57" t="str">
        <f t="shared" si="369"/>
        <v>17.900190682984-252.853756119782i</v>
      </c>
      <c r="K1309" s="57" t="str">
        <f t="shared" si="370"/>
        <v>0.164116342465959-0.0119524190085836i</v>
      </c>
      <c r="L1309" s="57" t="str">
        <f t="shared" si="371"/>
        <v>0.00025-8.72720630790904i</v>
      </c>
      <c r="M1309" s="57" t="str">
        <f t="shared" si="372"/>
        <v>0.0045-3.05960799232989i</v>
      </c>
      <c r="N1309" s="57">
        <f t="shared" si="373"/>
        <v>87.173568586392989</v>
      </c>
      <c r="O1309" s="57">
        <f t="shared" si="374"/>
        <v>52.842731842477527</v>
      </c>
      <c r="P1309" s="374">
        <f t="shared" si="375"/>
        <v>52.842731842477527</v>
      </c>
      <c r="Q1309" s="374">
        <f t="shared" si="376"/>
        <v>-92.826431413607011</v>
      </c>
      <c r="R1309" s="12">
        <f t="shared" si="377"/>
        <v>87.173568586392989</v>
      </c>
      <c r="S1309" s="57">
        <f t="shared" si="378"/>
        <v>0.12125427318394537</v>
      </c>
      <c r="T1309" s="12">
        <f t="shared" si="361"/>
        <v>52.842731842477527</v>
      </c>
    </row>
    <row r="1310" spans="1:20">
      <c r="A1310" s="57">
        <f t="shared" si="362"/>
        <v>764.75814735937331</v>
      </c>
      <c r="B1310" s="12">
        <f t="shared" si="379"/>
        <v>121.71503942204437</v>
      </c>
      <c r="C1310" s="57" t="str">
        <f t="shared" si="363"/>
        <v>-21.6299789419207-436.463580683535i</v>
      </c>
      <c r="D1310" s="57" t="str">
        <f t="shared" si="364"/>
        <v>3.47812490266041-130.760875613138i</v>
      </c>
      <c r="E1310" s="57" t="str">
        <f t="shared" si="365"/>
        <v>162.4222601969-0.509012371299078i</v>
      </c>
      <c r="F1310" s="57" t="str">
        <f t="shared" si="366"/>
        <v>2.90990989422543-1227.1050724452i</v>
      </c>
      <c r="G1310" s="57" t="str">
        <f t="shared" si="367"/>
        <v>0.999999994609976-0.0000734167817507816i</v>
      </c>
      <c r="H1310" s="57" t="str">
        <f t="shared" si="368"/>
        <v>72.7785639649566+4.99832999726568i</v>
      </c>
      <c r="I1310" s="57" t="str">
        <f t="shared" si="369"/>
        <v>17.9002291828765-251.897581810266i</v>
      </c>
      <c r="K1310" s="57" t="str">
        <f t="shared" si="370"/>
        <v>0.164109650768325-0.0119973415586297i</v>
      </c>
      <c r="L1310" s="57" t="str">
        <f t="shared" si="371"/>
        <v>0.00025-8.69416846773167i</v>
      </c>
      <c r="M1310" s="57" t="str">
        <f t="shared" si="372"/>
        <v>0.0045-3.04802549544719i</v>
      </c>
      <c r="N1310" s="57">
        <f t="shared" si="373"/>
        <v>87.162893993748625</v>
      </c>
      <c r="O1310" s="57">
        <f t="shared" si="374"/>
        <v>52.809613121619641</v>
      </c>
      <c r="P1310" s="374">
        <f t="shared" si="375"/>
        <v>52.809613121619641</v>
      </c>
      <c r="Q1310" s="374">
        <f t="shared" si="376"/>
        <v>-92.837106006251375</v>
      </c>
      <c r="R1310" s="12">
        <f t="shared" si="377"/>
        <v>87.162893993748625</v>
      </c>
      <c r="S1310" s="57">
        <f t="shared" si="378"/>
        <v>0.12171503942204437</v>
      </c>
      <c r="T1310" s="12">
        <f t="shared" si="361"/>
        <v>52.809613121619641</v>
      </c>
    </row>
    <row r="1311" spans="1:20">
      <c r="A1311" s="57">
        <f t="shared" si="362"/>
        <v>767.66422831933892</v>
      </c>
      <c r="B1311" s="12">
        <f t="shared" si="379"/>
        <v>122.17755657184814</v>
      </c>
      <c r="C1311" s="57" t="str">
        <f t="shared" si="363"/>
        <v>-21.6289674318526-434.798439481083i</v>
      </c>
      <c r="D1311" s="57" t="str">
        <f t="shared" si="364"/>
        <v>3.47812490191923-130.265869738657i</v>
      </c>
      <c r="E1311" s="57" t="str">
        <f t="shared" si="365"/>
        <v>162.421902552197-0.510916845317517i</v>
      </c>
      <c r="F1311" s="57" t="str">
        <f t="shared" si="366"/>
        <v>2.90990989410599-1222.4597271089i</v>
      </c>
      <c r="G1311" s="57" t="str">
        <f t="shared" si="367"/>
        <v>0.999999994568934-0.00007369576551841i</v>
      </c>
      <c r="H1311" s="57" t="str">
        <f t="shared" si="368"/>
        <v>72.7789547045362+5.01733396344194i</v>
      </c>
      <c r="I1311" s="57" t="str">
        <f t="shared" si="369"/>
        <v>17.9002679760699-250.945031140398i</v>
      </c>
      <c r="K1311" s="57" t="str">
        <f t="shared" si="370"/>
        <v>0.164102908677518-0.0120424291728497i</v>
      </c>
      <c r="L1311" s="57" t="str">
        <f t="shared" si="371"/>
        <v>0.00025-8.66125569608653i</v>
      </c>
      <c r="M1311" s="57" t="str">
        <f t="shared" si="372"/>
        <v>0.0045-3.03648684543455i</v>
      </c>
      <c r="N1311" s="57">
        <f t="shared" si="373"/>
        <v>87.152179587332995</v>
      </c>
      <c r="O1311" s="57">
        <f t="shared" si="374"/>
        <v>52.776493078201668</v>
      </c>
      <c r="P1311" s="374">
        <f t="shared" si="375"/>
        <v>52.776493078201668</v>
      </c>
      <c r="Q1311" s="374">
        <f t="shared" si="376"/>
        <v>-92.847820412667005</v>
      </c>
      <c r="R1311" s="12">
        <f t="shared" si="377"/>
        <v>87.152179587332995</v>
      </c>
      <c r="S1311" s="57">
        <f t="shared" si="378"/>
        <v>0.12217755657184814</v>
      </c>
      <c r="T1311" s="12">
        <f t="shared" si="361"/>
        <v>52.776493078201668</v>
      </c>
    </row>
    <row r="1312" spans="1:20">
      <c r="A1312" s="57">
        <f t="shared" si="362"/>
        <v>770.58135238695252</v>
      </c>
      <c r="B1312" s="12">
        <f t="shared" si="379"/>
        <v>122.64183128682117</v>
      </c>
      <c r="C1312" s="57" t="str">
        <f t="shared" si="363"/>
        <v>-21.6279483145007-433.139554202582i</v>
      </c>
      <c r="D1312" s="57" t="str">
        <f t="shared" si="364"/>
        <v>3.47812490117238-129.772737782446i</v>
      </c>
      <c r="E1312" s="57" t="str">
        <f t="shared" si="365"/>
        <v>162.4215422198-0.512828218437808i</v>
      </c>
      <c r="F1312" s="57" t="str">
        <f t="shared" si="366"/>
        <v>2.90990989398566-1217.83196726619i</v>
      </c>
      <c r="G1312" s="57" t="str">
        <f t="shared" si="367"/>
        <v>0.999999994527579-0.0000739758094243207i</v>
      </c>
      <c r="H1312" s="57" t="str">
        <f t="shared" si="368"/>
        <v>72.7793484222161+5.03641026273229i</v>
      </c>
      <c r="I1312" s="57" t="str">
        <f t="shared" si="369"/>
        <v>17.9003070648003-249.996090407514i</v>
      </c>
      <c r="K1312" s="57" t="str">
        <f t="shared" si="370"/>
        <v>0.164096115818318-0.0120876824147236i</v>
      </c>
      <c r="L1312" s="57" t="str">
        <f t="shared" si="371"/>
        <v>0.00025-8.62846751951238i</v>
      </c>
      <c r="M1312" s="57" t="str">
        <f t="shared" si="372"/>
        <v>0.0045-3.02499187630458i</v>
      </c>
      <c r="N1312" s="57">
        <f t="shared" si="373"/>
        <v>87.141425224359708</v>
      </c>
      <c r="O1312" s="57">
        <f t="shared" si="374"/>
        <v>52.743371702292244</v>
      </c>
      <c r="P1312" s="374">
        <f t="shared" si="375"/>
        <v>52.743371702292244</v>
      </c>
      <c r="Q1312" s="374">
        <f t="shared" si="376"/>
        <v>-92.858574775640292</v>
      </c>
      <c r="R1312" s="12">
        <f t="shared" si="377"/>
        <v>87.141425224359708</v>
      </c>
      <c r="S1312" s="57">
        <f t="shared" si="378"/>
        <v>0.12264183128682117</v>
      </c>
      <c r="T1312" s="12">
        <f t="shared" si="361"/>
        <v>52.743371702292244</v>
      </c>
    </row>
    <row r="1313" spans="1:20">
      <c r="A1313" s="57">
        <f t="shared" si="362"/>
        <v>773.50956152602294</v>
      </c>
      <c r="B1313" s="12">
        <f t="shared" si="379"/>
        <v>123.1078702457111</v>
      </c>
      <c r="C1313" s="57" t="str">
        <f t="shared" si="363"/>
        <v>-21.6269215333746-431.486900997999i</v>
      </c>
      <c r="D1313" s="57" t="str">
        <f t="shared" si="364"/>
        <v>3.47812490041987-129.281472650635i</v>
      </c>
      <c r="E1313" s="57" t="str">
        <f t="shared" si="365"/>
        <v>162.421179179784-0.514746513063132i</v>
      </c>
      <c r="F1313" s="57" t="str">
        <f t="shared" si="366"/>
        <v>2.90990989386441-1213.22172634519i</v>
      </c>
      <c r="G1313" s="57" t="str">
        <f t="shared" si="367"/>
        <v>0.99999999448591-0.0000742569174970389i</v>
      </c>
      <c r="H1313" s="57" t="str">
        <f t="shared" si="368"/>
        <v>72.7797451407161+5.05555917135384i</v>
      </c>
      <c r="I1313" s="57" t="str">
        <f t="shared" si="369"/>
        <v>17.9003464513195-249.05074596088i</v>
      </c>
      <c r="K1313" s="57" t="str">
        <f t="shared" si="370"/>
        <v>0.164089271812776-0.0121331018491575i</v>
      </c>
      <c r="L1313" s="57" t="str">
        <f t="shared" si="371"/>
        <v>0.00025-8.59580346634031i</v>
      </c>
      <c r="M1313" s="57" t="str">
        <f t="shared" si="372"/>
        <v>0.0045-3.01354042269833i</v>
      </c>
      <c r="N1313" s="57">
        <f t="shared" si="373"/>
        <v>87.13063076159591</v>
      </c>
      <c r="O1313" s="57">
        <f t="shared" si="374"/>
        <v>52.710248983886423</v>
      </c>
      <c r="P1313" s="374">
        <f t="shared" si="375"/>
        <v>52.710248983886423</v>
      </c>
      <c r="Q1313" s="374">
        <f t="shared" si="376"/>
        <v>-92.86936923840409</v>
      </c>
      <c r="R1313" s="12">
        <f t="shared" si="377"/>
        <v>87.13063076159591</v>
      </c>
      <c r="S1313" s="57">
        <f t="shared" si="378"/>
        <v>0.1231078702457111</v>
      </c>
      <c r="T1313" s="12">
        <f t="shared" si="361"/>
        <v>52.710248983886423</v>
      </c>
    </row>
    <row r="1314" spans="1:20">
      <c r="A1314" s="57">
        <f t="shared" si="362"/>
        <v>776.44889785982184</v>
      </c>
      <c r="B1314" s="12">
        <f t="shared" si="379"/>
        <v>123.57568015264481</v>
      </c>
      <c r="C1314" s="57" t="str">
        <f t="shared" si="363"/>
        <v>-21.6258870315772-429.840456107106i</v>
      </c>
      <c r="D1314" s="57" t="str">
        <f t="shared" si="364"/>
        <v>3.47812489966163-128.792067276212i</v>
      </c>
      <c r="E1314" s="57" t="str">
        <f t="shared" si="365"/>
        <v>162.420813412077-0.516671751639103i</v>
      </c>
      <c r="F1314" s="57" t="str">
        <f t="shared" si="366"/>
        <v>2.90990989374223-1208.62893802602i</v>
      </c>
      <c r="G1314" s="57" t="str">
        <f t="shared" si="367"/>
        <v>0.999999994443924-0.000074539093780398i</v>
      </c>
      <c r="H1314" s="57" t="str">
        <f t="shared" si="368"/>
        <v>72.78014488293+5.0747809665892i</v>
      </c>
      <c r="I1314" s="57" t="str">
        <f t="shared" si="369"/>
        <v>17.9003861378976-248.108984201493i</v>
      </c>
      <c r="K1314" s="57" t="str">
        <f t="shared" si="370"/>
        <v>0.164082376280194-0.0121786880424822i</v>
      </c>
      <c r="L1314" s="57" t="str">
        <f t="shared" si="371"/>
        <v>0.00025-8.56326306668692i</v>
      </c>
      <c r="M1314" s="57" t="str">
        <f t="shared" si="372"/>
        <v>0.0045-3.00213231988277i</v>
      </c>
      <c r="N1314" s="57">
        <f t="shared" si="373"/>
        <v>87.119796055361235</v>
      </c>
      <c r="O1314" s="57">
        <f t="shared" si="374"/>
        <v>52.677124912905256</v>
      </c>
      <c r="P1314" s="374">
        <f t="shared" si="375"/>
        <v>52.677124912905256</v>
      </c>
      <c r="Q1314" s="374">
        <f t="shared" si="376"/>
        <v>-92.880203944638765</v>
      </c>
      <c r="R1314" s="12">
        <f t="shared" si="377"/>
        <v>87.119796055361235</v>
      </c>
      <c r="S1314" s="57">
        <f t="shared" si="378"/>
        <v>0.12357568015264481</v>
      </c>
      <c r="T1314" s="12">
        <f t="shared" si="361"/>
        <v>52.677124912905256</v>
      </c>
    </row>
    <row r="1315" spans="1:20">
      <c r="A1315" s="57">
        <f t="shared" si="362"/>
        <v>779.39940367168924</v>
      </c>
      <c r="B1315" s="12">
        <f t="shared" si="379"/>
        <v>124.04526773722486</v>
      </c>
      <c r="C1315" s="57" t="str">
        <f t="shared" si="363"/>
        <v>-21.624844751799-428.200195859135i</v>
      </c>
      <c r="D1315" s="57" t="str">
        <f t="shared" si="364"/>
        <v>3.47812489889761-128.304514618915i</v>
      </c>
      <c r="E1315" s="57" t="str">
        <f t="shared" si="365"/>
        <v>162.420444896467-0.51860395665366i</v>
      </c>
      <c r="F1315" s="57" t="str">
        <f t="shared" si="366"/>
        <v>2.90990989361912-1204.0535362399i</v>
      </c>
      <c r="G1315" s="57" t="str">
        <f t="shared" si="367"/>
        <v>0.999999994401617-0.0000748223423335981i</v>
      </c>
      <c r="H1315" s="57" t="str">
        <f t="shared" si="368"/>
        <v>72.7805476719268+5.09407592679009i</v>
      </c>
      <c r="I1315" s="57" t="str">
        <f t="shared" si="369"/>
        <v>17.900426126822-247.170791581899i</v>
      </c>
      <c r="K1315" s="57" t="str">
        <f t="shared" si="370"/>
        <v>0.164075428837107-0.0122244415624496i</v>
      </c>
      <c r="L1315" s="57" t="str">
        <f t="shared" si="371"/>
        <v>0.00025-8.53084585244761i</v>
      </c>
      <c r="M1315" s="57" t="str">
        <f t="shared" si="372"/>
        <v>0.0045-2.99076740374853i</v>
      </c>
      <c r="N1315" s="57">
        <f t="shared" si="373"/>
        <v>87.108920961527588</v>
      </c>
      <c r="O1315" s="57">
        <f t="shared" si="374"/>
        <v>52.643999479195202</v>
      </c>
      <c r="P1315" s="374">
        <f t="shared" si="375"/>
        <v>52.643999479195202</v>
      </c>
      <c r="Q1315" s="374">
        <f t="shared" si="376"/>
        <v>-92.891079038472412</v>
      </c>
      <c r="R1315" s="12">
        <f t="shared" si="377"/>
        <v>87.108920961527588</v>
      </c>
      <c r="S1315" s="57">
        <f t="shared" si="378"/>
        <v>0.12404526773722487</v>
      </c>
      <c r="T1315" s="12">
        <f t="shared" si="361"/>
        <v>52.643999479195202</v>
      </c>
    </row>
    <row r="1316" spans="1:20">
      <c r="A1316" s="57">
        <f t="shared" si="362"/>
        <v>782.36112140564171</v>
      </c>
      <c r="B1316" s="12">
        <f t="shared" si="379"/>
        <v>124.51663975462633</v>
      </c>
      <c r="C1316" s="57" t="str">
        <f t="shared" si="363"/>
        <v>-21.6237946363167-426.566096672448i</v>
      </c>
      <c r="D1316" s="57" t="str">
        <f t="shared" si="364"/>
        <v>3.47812489812777-127.818807665136i</v>
      </c>
      <c r="E1316" s="57" t="str">
        <f t="shared" si="365"/>
        <v>162.420073612593-0.520543150636525i</v>
      </c>
      <c r="F1316" s="57" t="str">
        <f t="shared" si="366"/>
        <v>2.90990989349508-1199.49545516812i</v>
      </c>
      <c r="G1316" s="57" t="str">
        <f t="shared" si="367"/>
        <v>0.999999994358989-0.000075106667231264i</v>
      </c>
      <c r="H1316" s="57" t="str">
        <f t="shared" si="368"/>
        <v>72.780953530951+5.11344433138185i</v>
      </c>
      <c r="I1316" s="57" t="str">
        <f t="shared" si="369"/>
        <v>17.9004664203969-246.236154605977i</v>
      </c>
      <c r="K1316" s="57" t="str">
        <f t="shared" si="370"/>
        <v>0.164068429097266-0.0122703629782308i</v>
      </c>
      <c r="L1316" s="57" t="str">
        <f t="shared" si="371"/>
        <v>0.00025-8.49855135728987i</v>
      </c>
      <c r="M1316" s="57" t="str">
        <f t="shared" si="372"/>
        <v>0.0045-2.97944551080746i</v>
      </c>
      <c r="N1316" s="57">
        <f t="shared" si="373"/>
        <v>87.098005335518337</v>
      </c>
      <c r="O1316" s="57">
        <f t="shared" si="374"/>
        <v>52.610872672527691</v>
      </c>
      <c r="P1316" s="374">
        <f t="shared" si="375"/>
        <v>52.610872672527691</v>
      </c>
      <c r="Q1316" s="374">
        <f t="shared" si="376"/>
        <v>-92.901994664481663</v>
      </c>
      <c r="R1316" s="12">
        <f t="shared" si="377"/>
        <v>87.098005335518337</v>
      </c>
      <c r="S1316" s="57">
        <f t="shared" si="378"/>
        <v>0.12451663975462633</v>
      </c>
      <c r="T1316" s="12">
        <f t="shared" si="361"/>
        <v>52.610872672527691</v>
      </c>
    </row>
    <row r="1317" spans="1:20">
      <c r="A1317" s="57">
        <f t="shared" si="362"/>
        <v>785.33409366698322</v>
      </c>
      <c r="B1317" s="12">
        <f t="shared" si="379"/>
        <v>124.98980298569391</v>
      </c>
      <c r="C1317" s="57" t="str">
        <f t="shared" si="363"/>
        <v>-21.6227366269901-424.938135054182i</v>
      </c>
      <c r="D1317" s="57" t="str">
        <f t="shared" si="364"/>
        <v>3.47812489735207-127.334939427817i</v>
      </c>
      <c r="E1317" s="57" t="str">
        <f t="shared" si="365"/>
        <v>162.419699539947-0.522489356159066i</v>
      </c>
      <c r="F1317" s="57" t="str">
        <f t="shared" si="366"/>
        <v>2.90990989337009-1194.95462924117i</v>
      </c>
      <c r="G1317" s="57" t="str">
        <f t="shared" si="367"/>
        <v>0.999999994316035-0.0000753920725635045i</v>
      </c>
      <c r="H1317" s="57" t="str">
        <f t="shared" si="368"/>
        <v>72.7813624834254+5.13288646086771i</v>
      </c>
      <c r="I1317" s="57" t="str">
        <f t="shared" si="369"/>
        <v>17.9005070209449-245.305059828765i</v>
      </c>
      <c r="K1317" s="57" t="str">
        <f t="shared" si="370"/>
        <v>0.164061376671616-0.0123164528604129i</v>
      </c>
      <c r="L1317" s="57" t="str">
        <f t="shared" si="371"/>
        <v>0.00025-8.46637911664666i</v>
      </c>
      <c r="M1317" s="57" t="str">
        <f t="shared" si="372"/>
        <v>0.0045-2.96816647819034i</v>
      </c>
      <c r="N1317" s="57">
        <f t="shared" si="373"/>
        <v>87.087049032307775</v>
      </c>
      <c r="O1317" s="57">
        <f t="shared" si="374"/>
        <v>52.577744482598298</v>
      </c>
      <c r="P1317" s="374">
        <f t="shared" si="375"/>
        <v>52.577744482598298</v>
      </c>
      <c r="Q1317" s="374">
        <f t="shared" si="376"/>
        <v>-92.912950967692225</v>
      </c>
      <c r="R1317" s="12">
        <f t="shared" si="377"/>
        <v>87.087049032307775</v>
      </c>
      <c r="S1317" s="57">
        <f t="shared" si="378"/>
        <v>0.12498980298569391</v>
      </c>
      <c r="T1317" s="12">
        <f t="shared" si="361"/>
        <v>52.577744482598298</v>
      </c>
    </row>
    <row r="1318" spans="1:20">
      <c r="A1318" s="57">
        <f t="shared" si="362"/>
        <v>788.31836322291781</v>
      </c>
      <c r="B1318" s="12">
        <f t="shared" si="379"/>
        <v>125.46476423703956</v>
      </c>
      <c r="C1318" s="57" t="str">
        <f t="shared" si="363"/>
        <v>-21.6216706652585-423.316287599933i</v>
      </c>
      <c r="D1318" s="57" t="str">
        <f t="shared" si="364"/>
        <v>3.47812489657046-126.852902946351i</v>
      </c>
      <c r="E1318" s="57" t="str">
        <f t="shared" si="365"/>
        <v>162.419322657875-0.524442595833679i</v>
      </c>
      <c r="F1318" s="57" t="str">
        <f t="shared" si="366"/>
        <v>2.90990989324414-1190.43099313774i</v>
      </c>
      <c r="G1318" s="57" t="str">
        <f t="shared" si="367"/>
        <v>0.999999994272755-0.0000756785624359704i</v>
      </c>
      <c r="H1318" s="57" t="str">
        <f t="shared" si="368"/>
        <v>72.7817745529517+5.15240259683281i</v>
      </c>
      <c r="I1318" s="57" t="str">
        <f t="shared" si="369"/>
        <v>17.9005479308053-244.377493856255i</v>
      </c>
      <c r="K1318" s="57" t="str">
        <f t="shared" si="370"/>
        <v>0.164054271168278-0.0123627117809963i</v>
      </c>
      <c r="L1318" s="57" t="str">
        <f t="shared" si="371"/>
        <v>0.00025-8.43432866770934i</v>
      </c>
      <c r="M1318" s="57" t="str">
        <f t="shared" si="372"/>
        <v>0.0045-2.95693014364449i</v>
      </c>
      <c r="N1318" s="57">
        <f t="shared" si="373"/>
        <v>87.076051906420645</v>
      </c>
      <c r="O1318" s="57">
        <f t="shared" si="374"/>
        <v>52.544614899026584</v>
      </c>
      <c r="P1318" s="374">
        <f t="shared" si="375"/>
        <v>52.544614899026584</v>
      </c>
      <c r="Q1318" s="374">
        <f t="shared" si="376"/>
        <v>-92.923948093579355</v>
      </c>
      <c r="R1318" s="12">
        <f t="shared" si="377"/>
        <v>87.076051906420645</v>
      </c>
      <c r="S1318" s="57">
        <f t="shared" si="378"/>
        <v>0.12546476423703956</v>
      </c>
      <c r="T1318" s="12">
        <f t="shared" si="361"/>
        <v>52.544614899026584</v>
      </c>
    </row>
    <row r="1319" spans="1:20">
      <c r="A1319" s="57">
        <f t="shared" si="362"/>
        <v>791.31397300316485</v>
      </c>
      <c r="B1319" s="12">
        <f t="shared" si="379"/>
        <v>125.94153034114031</v>
      </c>
      <c r="C1319" s="57" t="str">
        <f t="shared" si="363"/>
        <v>-21.6205966921402-421.700530993414i</v>
      </c>
      <c r="D1319" s="57" t="str">
        <f t="shared" si="364"/>
        <v>3.47812489578291-126.372691286482i</v>
      </c>
      <c r="E1319" s="57" t="str">
        <f t="shared" si="365"/>
        <v>162.418942945575-0.526402892313947i</v>
      </c>
      <c r="F1319" s="57" t="str">
        <f t="shared" si="366"/>
        <v>2.90990989311725-1185.92448178379i</v>
      </c>
      <c r="G1319" s="57" t="str">
        <f t="shared" si="367"/>
        <v>0.999999994229145-0.0000759661409699142i</v>
      </c>
      <c r="H1319" s="57" t="str">
        <f t="shared" si="368"/>
        <v>72.7821897633119+5.171993021949i</v>
      </c>
      <c r="I1319" s="57" t="str">
        <f t="shared" si="369"/>
        <v>17.9005891523361-243.453443345198i</v>
      </c>
      <c r="K1319" s="57" t="str">
        <f t="shared" si="370"/>
        <v>0.164047112192529-0.0124091403133918i</v>
      </c>
      <c r="L1319" s="57" t="str">
        <f t="shared" si="371"/>
        <v>0.00025-8.40239954942155i</v>
      </c>
      <c r="M1319" s="57" t="str">
        <f t="shared" si="372"/>
        <v>0.0045-2.94573634553147i</v>
      </c>
      <c r="N1319" s="57">
        <f t="shared" si="373"/>
        <v>87.065013811931223</v>
      </c>
      <c r="O1319" s="57">
        <f t="shared" si="374"/>
        <v>52.511483911355405</v>
      </c>
      <c r="P1319" s="374">
        <f t="shared" si="375"/>
        <v>52.511483911355405</v>
      </c>
      <c r="Q1319" s="374">
        <f t="shared" si="376"/>
        <v>-92.934986188068777</v>
      </c>
      <c r="R1319" s="12">
        <f t="shared" si="377"/>
        <v>87.065013811931223</v>
      </c>
      <c r="S1319" s="57">
        <f t="shared" si="378"/>
        <v>0.12594153034114031</v>
      </c>
      <c r="T1319" s="12">
        <f t="shared" si="361"/>
        <v>52.511483911355405</v>
      </c>
    </row>
    <row r="1320" spans="1:20">
      <c r="A1320" s="57">
        <f t="shared" si="362"/>
        <v>794.32096610057681</v>
      </c>
      <c r="B1320" s="12">
        <f t="shared" si="379"/>
        <v>126.42010815643664</v>
      </c>
      <c r="C1320" s="57" t="str">
        <f t="shared" si="363"/>
        <v>-21.6195146482263-420.090842006107i</v>
      </c>
      <c r="D1320" s="57" t="str">
        <f t="shared" si="364"/>
        <v>3.47812489498935-125.894297540203i</v>
      </c>
      <c r="E1320" s="57" t="str">
        <f t="shared" si="365"/>
        <v>162.418560382093-0.528370268293799i</v>
      </c>
      <c r="F1320" s="57" t="str">
        <f t="shared" si="366"/>
        <v>2.90990989298937-1181.43503035166i</v>
      </c>
      <c r="G1320" s="57" t="str">
        <f t="shared" si="367"/>
        <v>0.999999994185204-0.0000762548123022492i</v>
      </c>
      <c r="H1320" s="57" t="str">
        <f t="shared" si="368"/>
        <v>72.7826081384701+5.19165801997861i</v>
      </c>
      <c r="I1320" s="57" t="str">
        <f t="shared" si="369"/>
        <v>17.900630687913-242.532895002927i</v>
      </c>
      <c r="K1320" s="57" t="str">
        <f t="shared" si="370"/>
        <v>0.164039899346783-0.0124557390324174i</v>
      </c>
      <c r="L1320" s="57" t="str">
        <f t="shared" si="371"/>
        <v>0.00025-8.37059130247214i</v>
      </c>
      <c r="M1320" s="57" t="str">
        <f t="shared" si="372"/>
        <v>0.0045-2.93458492282474i</v>
      </c>
      <c r="N1320" s="57">
        <f t="shared" si="373"/>
        <v>87.053934602463201</v>
      </c>
      <c r="O1320" s="57">
        <f t="shared" si="374"/>
        <v>52.4783515090501</v>
      </c>
      <c r="P1320" s="374">
        <f t="shared" si="375"/>
        <v>52.4783515090501</v>
      </c>
      <c r="Q1320" s="374">
        <f t="shared" si="376"/>
        <v>-92.946065397536799</v>
      </c>
      <c r="R1320" s="12">
        <f t="shared" si="377"/>
        <v>87.053934602463201</v>
      </c>
      <c r="S1320" s="57">
        <f t="shared" si="378"/>
        <v>0.12642010815643664</v>
      </c>
      <c r="T1320" s="12">
        <f t="shared" si="361"/>
        <v>52.4783515090501</v>
      </c>
    </row>
    <row r="1321" spans="1:20">
      <c r="A1321" s="57">
        <f t="shared" si="362"/>
        <v>797.33938577175911</v>
      </c>
      <c r="B1321" s="12">
        <f t="shared" si="379"/>
        <v>126.9005045674311</v>
      </c>
      <c r="C1321" s="57" t="str">
        <f t="shared" si="363"/>
        <v>-21.618424473681-418.487197496955i</v>
      </c>
      <c r="D1321" s="57" t="str">
        <f t="shared" si="364"/>
        <v>3.47812489418976-125.41771482566i</v>
      </c>
      <c r="E1321" s="57" t="str">
        <f t="shared" si="365"/>
        <v>162.418174946327-0.530344746507519i</v>
      </c>
      <c r="F1321" s="57" t="str">
        <f t="shared" si="366"/>
        <v>2.90990989286054-1176.96257425908i</v>
      </c>
      <c r="G1321" s="57" t="str">
        <f t="shared" si="367"/>
        <v>0.999999994140927-0.0000765445805856086i</v>
      </c>
      <c r="H1321" s="57" t="str">
        <f t="shared" si="368"/>
        <v>72.7830297025736+5.21139787577917i</v>
      </c>
      <c r="I1321" s="57" t="str">
        <f t="shared" si="369"/>
        <v>17.9006725399299-241.61583558715i</v>
      </c>
      <c r="K1321" s="57" t="str">
        <f t="shared" si="370"/>
        <v>0.16403263223057-0.0125025085142953i</v>
      </c>
      <c r="L1321" s="57" t="str">
        <f t="shared" si="371"/>
        <v>0.00025-8.33890346928882i</v>
      </c>
      <c r="M1321" s="57" t="str">
        <f t="shared" si="372"/>
        <v>0.0045-2.92347571510732i</v>
      </c>
      <c r="N1321" s="57">
        <f t="shared" si="373"/>
        <v>87.042814131188678</v>
      </c>
      <c r="O1321" s="57">
        <f t="shared" si="374"/>
        <v>52.44521768149837</v>
      </c>
      <c r="P1321" s="374">
        <f t="shared" si="375"/>
        <v>52.44521768149837</v>
      </c>
      <c r="Q1321" s="374">
        <f t="shared" si="376"/>
        <v>-92.957185868811322</v>
      </c>
      <c r="R1321" s="12">
        <f t="shared" si="377"/>
        <v>87.042814131188678</v>
      </c>
      <c r="S1321" s="57">
        <f t="shared" si="378"/>
        <v>0.1269005045674311</v>
      </c>
      <c r="T1321" s="12">
        <f t="shared" si="361"/>
        <v>52.44521768149837</v>
      </c>
    </row>
    <row r="1322" spans="1:20">
      <c r="A1322" s="57">
        <f t="shared" si="362"/>
        <v>800.36927543769173</v>
      </c>
      <c r="B1322" s="12">
        <f t="shared" si="379"/>
        <v>127.38272648478734</v>
      </c>
      <c r="C1322" s="57" t="str">
        <f t="shared" si="363"/>
        <v>-21.6173261082361-416.889574412016i</v>
      </c>
      <c r="D1322" s="57" t="str">
        <f t="shared" si="364"/>
        <v>3.47812489338406-124.94293628705i</v>
      </c>
      <c r="E1322" s="57" t="str">
        <f t="shared" si="365"/>
        <v>162.417786617023-0.532326349729133i</v>
      </c>
      <c r="F1322" s="57" t="str">
        <f t="shared" si="366"/>
        <v>2.90990989273071-1172.50704916827i</v>
      </c>
      <c r="G1322" s="57" t="str">
        <f t="shared" si="367"/>
        <v>0.999999994096314-0.000076835449988406i</v>
      </c>
      <c r="H1322" s="57" t="str">
        <f t="shared" si="368"/>
        <v>72.783454479954+5.23121287530757i</v>
      </c>
      <c r="I1322" s="57" t="str">
        <f t="shared" si="369"/>
        <v>17.9007147107989-240.702251905768i</v>
      </c>
      <c r="K1322" s="57" t="str">
        <f t="shared" si="370"/>
        <v>0.164025310440519-0.0125494493366484i</v>
      </c>
      <c r="L1322" s="57" t="str">
        <f t="shared" si="371"/>
        <v>0.00025-8.30733559403152i</v>
      </c>
      <c r="M1322" s="57" t="str">
        <f t="shared" si="372"/>
        <v>0.0045-2.91240856256956i</v>
      </c>
      <c r="N1322" s="57">
        <f t="shared" si="373"/>
        <v>87.031652250828088</v>
      </c>
      <c r="O1322" s="57">
        <f t="shared" si="374"/>
        <v>52.412082418009483</v>
      </c>
      <c r="P1322" s="374">
        <f t="shared" si="375"/>
        <v>52.412082418009483</v>
      </c>
      <c r="Q1322" s="374">
        <f t="shared" si="376"/>
        <v>-92.968347749171912</v>
      </c>
      <c r="R1322" s="12">
        <f t="shared" si="377"/>
        <v>87.031652250828088</v>
      </c>
      <c r="S1322" s="57">
        <f t="shared" si="378"/>
        <v>0.12738272648478735</v>
      </c>
      <c r="T1322" s="12">
        <f t="shared" si="361"/>
        <v>52.412082418009483</v>
      </c>
    </row>
    <row r="1323" spans="1:20">
      <c r="A1323" s="57">
        <f t="shared" si="362"/>
        <v>803.41067868435493</v>
      </c>
      <c r="B1323" s="12">
        <f t="shared" si="379"/>
        <v>127.86678084542953</v>
      </c>
      <c r="C1323" s="57" t="str">
        <f t="shared" si="363"/>
        <v>-21.6162194911898-415.297949784135i</v>
      </c>
      <c r="D1323" s="57" t="str">
        <f t="shared" si="364"/>
        <v>3.47812489257224-124.469955094525i</v>
      </c>
      <c r="E1323" s="57" t="str">
        <f t="shared" si="365"/>
        <v>162.417395372773-0.534315100772287i</v>
      </c>
      <c r="F1323" s="57" t="str">
        <f t="shared" si="366"/>
        <v>2.90990989259991-1168.06839098499i</v>
      </c>
      <c r="G1323" s="57" t="str">
        <f t="shared" si="367"/>
        <v>0.99999999405136-0.0000771274246948948i</v>
      </c>
      <c r="H1323" s="57" t="str">
        <f t="shared" si="368"/>
        <v>72.7838824951293+5.25110330562449i</v>
      </c>
      <c r="I1323" s="57" t="str">
        <f t="shared" si="369"/>
        <v>17.9007572029502-239.792130816678i</v>
      </c>
      <c r="K1323" s="57" t="str">
        <f t="shared" si="370"/>
        <v>0.164017933570335-0.0125965620784972i</v>
      </c>
      <c r="L1323" s="57" t="str">
        <f t="shared" si="371"/>
        <v>0.00025-8.27588722258571i</v>
      </c>
      <c r="M1323" s="57" t="str">
        <f t="shared" si="372"/>
        <v>0.0045-2.90138330600674i</v>
      </c>
      <c r="N1323" s="57">
        <f t="shared" si="373"/>
        <v>87.020448813649224</v>
      </c>
      <c r="O1323" s="57">
        <f t="shared" si="374"/>
        <v>52.37894570781372</v>
      </c>
      <c r="P1323" s="374">
        <f t="shared" si="375"/>
        <v>52.37894570781372</v>
      </c>
      <c r="Q1323" s="374">
        <f t="shared" si="376"/>
        <v>-92.979551186350776</v>
      </c>
      <c r="R1323" s="12">
        <f t="shared" si="377"/>
        <v>87.020448813649224</v>
      </c>
      <c r="S1323" s="57">
        <f t="shared" si="378"/>
        <v>0.12786678084542952</v>
      </c>
      <c r="T1323" s="12">
        <f t="shared" si="361"/>
        <v>52.37894570781372</v>
      </c>
    </row>
    <row r="1324" spans="1:20">
      <c r="A1324" s="57">
        <f t="shared" si="362"/>
        <v>806.46363926335562</v>
      </c>
      <c r="B1324" s="12">
        <f t="shared" si="379"/>
        <v>128.35267461264218</v>
      </c>
      <c r="C1324" s="57" t="str">
        <f t="shared" si="363"/>
        <v>-21.6151045614036-413.712300732617i</v>
      </c>
      <c r="D1324" s="57" t="str">
        <f t="shared" si="364"/>
        <v>3.47812489175424-123.998764444092i</v>
      </c>
      <c r="E1324" s="57" t="str">
        <f t="shared" si="365"/>
        <v>162.417001192017-0.536311022489742i</v>
      </c>
      <c r="F1324" s="57" t="str">
        <f t="shared" si="366"/>
        <v>2.9099098924681-1163.64653585767i</v>
      </c>
      <c r="G1324" s="57" t="str">
        <f t="shared" si="367"/>
        <v>0.999999994006065-0.0000774205089052286i</v>
      </c>
      <c r="H1324" s="57" t="str">
        <f t="shared" si="368"/>
        <v>72.784313772805+5.27106945489887i</v>
      </c>
      <c r="I1324" s="57" t="str">
        <f t="shared" si="369"/>
        <v>17.9008000188336-238.885459227598i</v>
      </c>
      <c r="K1324" s="57" t="str">
        <f t="shared" si="370"/>
        <v>0.16401050121078-0.0126438473202563i</v>
      </c>
      <c r="L1324" s="57" t="str">
        <f t="shared" si="371"/>
        <v>0.00025-8.24455790255597i</v>
      </c>
      <c r="M1324" s="57" t="str">
        <f t="shared" si="372"/>
        <v>0.0045-2.89039978681683i</v>
      </c>
      <c r="N1324" s="57">
        <f t="shared" si="373"/>
        <v>87.009203671466921</v>
      </c>
      <c r="O1324" s="57">
        <f t="shared" si="374"/>
        <v>52.345807540061841</v>
      </c>
      <c r="P1324" s="374">
        <f t="shared" si="375"/>
        <v>52.345807540061841</v>
      </c>
      <c r="Q1324" s="374">
        <f t="shared" si="376"/>
        <v>-92.990796328533079</v>
      </c>
      <c r="R1324" s="12">
        <f t="shared" si="377"/>
        <v>87.009203671466921</v>
      </c>
      <c r="S1324" s="57">
        <f t="shared" si="378"/>
        <v>0.12835267461264219</v>
      </c>
      <c r="T1324" s="12">
        <f t="shared" ref="T1324:T1387" si="380">P1324</f>
        <v>52.345807540061841</v>
      </c>
    </row>
    <row r="1325" spans="1:20">
      <c r="A1325" s="57">
        <f t="shared" ref="A1325:A1388" si="381">2*PI()*B1325</f>
        <v>809.52820109255629</v>
      </c>
      <c r="B1325" s="12">
        <f t="shared" si="379"/>
        <v>128.84041477617021</v>
      </c>
      <c r="C1325" s="57" t="str">
        <f t="shared" ref="C1325:C1388" si="382">IMPRODUCT(D1325,E1325,$C$40,,K1325,$C$41)</f>
        <v>-21.6139812572978-412.132604462904i</v>
      </c>
      <c r="D1325" s="57" t="str">
        <f t="shared" ref="D1325:D1388" si="383">IMDIV(IMPRODUCT($C$37,$C$38,COMPLEX(1,A1325/$C$38)),IMSUM(-1*A1325*A1325/$C$39,COMPLEX(0,1*A1325)))</f>
        <v>3.47812489093002-123.529357557515i</v>
      </c>
      <c r="E1325" s="57" t="str">
        <f t="shared" ref="E1325:E1388" si="384">IMDIV(IMPRODUCT(IMSUM(F1325,G1325),$C$29,H1325),IMSUM(1,I1325))</f>
        <v>162.416604053039-0.538314137773018i</v>
      </c>
      <c r="F1325" s="57" t="str">
        <f t="shared" ref="F1325:F1388" si="385">IMDIV(IMPRODUCT($C$14,$C$15,COMPLEX(1,A1325/$C$15)),IMSUM(-1*A1325*A1325/$C$16,COMPLEX(0,A1325)))</f>
        <v>2.90990989233528-1159.24142017643i</v>
      </c>
      <c r="G1325" s="57" t="str">
        <f t="shared" ref="G1325:G1388" si="386">IMDIV(1,COMPLEX(1,A1325*$C$9*$C$10))</f>
        <v>0.999999993960424-0.0000777147068355215i</v>
      </c>
      <c r="H1325" s="57" t="str">
        <f t="shared" ref="H1325:H1388" si="387">IMDIV($C$3,IMSUM(K1325,COMPLEX(0,$C$28*A1325)))</f>
        <v>72.7847483378746+5.29111161241199i</v>
      </c>
      <c r="I1325" s="57" t="str">
        <f t="shared" ref="I1325:I1388" si="388">IMPRODUCT(F1325,$C$29,H1325,$C$31)</f>
        <v>17.9008431609159-237.982224095858i</v>
      </c>
      <c r="K1325" s="57" t="str">
        <f t="shared" ref="K1325:K1388" si="389">IF($C$26&lt;=0,IMDIV(1,IMSUM(IMDIV(1,L1325),1/$C$18)),IMDIV(1,IMSUM(IMDIV(1,L1325),1/$C$18,IMDIV(1,M1325))))</f>
        <v>0.164003012949656-0.0126913056437304i</v>
      </c>
      <c r="L1325" s="57" t="str">
        <f t="shared" ref="L1325:L1388" si="390">IMSUM($C$21/$C$22,IMDIV(1,COMPLEX(0,$C$20*$C$22*A1325)))</f>
        <v>0.00025-8.21334718325964i</v>
      </c>
      <c r="M1325" s="57" t="str">
        <f t="shared" ref="M1325:M1388" si="391">IMSUM($C$25/$C$26,IMDIV(1,COMPLEX(0,$C$24*$C$26*A1325)))</f>
        <v>0.0045-2.87945784699824i</v>
      </c>
      <c r="N1325" s="57">
        <f t="shared" ref="N1325:N1388" si="392">ABS(R1325)</f>
        <v>86.997916675642671</v>
      </c>
      <c r="O1325" s="57">
        <f t="shared" ref="O1325:O1388" si="393">ABS(P1325)</f>
        <v>52.312667903824604</v>
      </c>
      <c r="P1325" s="374">
        <f t="shared" ref="P1325:P1388" si="394">20*LOG10(IMABS(C1325))</f>
        <v>52.312667903824604</v>
      </c>
      <c r="Q1325" s="374">
        <f t="shared" ref="Q1325:Q1388" si="395">IMARGUMENT(C1325)*180/PI()</f>
        <v>-93.002083324357329</v>
      </c>
      <c r="R1325" s="12">
        <f t="shared" ref="R1325:R1388" si="396">IF(Q1325&lt;0,Q1325+180,Q1325-180)</f>
        <v>86.997916675642671</v>
      </c>
      <c r="S1325" s="57">
        <f t="shared" ref="S1325:S1388" si="397">B1325/1000</f>
        <v>0.1288404147761702</v>
      </c>
      <c r="T1325" s="12">
        <f t="shared" si="380"/>
        <v>52.312667903824604</v>
      </c>
    </row>
    <row r="1326" spans="1:20">
      <c r="A1326" s="57">
        <f t="shared" si="381"/>
        <v>812.60440825670798</v>
      </c>
      <c r="B1326" s="12">
        <f t="shared" ref="B1326:B1389" si="398">B1325*(1+B$42)</f>
        <v>129.33000835231965</v>
      </c>
      <c r="C1326" s="57" t="str">
        <f t="shared" si="382"/>
        <v>-21.612849516851-410.558838266235i</v>
      </c>
      <c r="D1326" s="57" t="str">
        <f t="shared" si="383"/>
        <v>3.47812489009951-123.061727682218i</v>
      </c>
      <c r="E1326" s="57" t="str">
        <f t="shared" si="384"/>
        <v>162.416203933968-0.540324469552048i</v>
      </c>
      <c r="F1326" s="57" t="str">
        <f t="shared" si="385"/>
        <v>2.90990989220146-1154.85298057221i</v>
      </c>
      <c r="G1326" s="57" t="str">
        <f t="shared" si="386"/>
        <v>0.999999993914436-0.000078010022717909i</v>
      </c>
      <c r="H1326" s="57" t="str">
        <f t="shared" si="387"/>
        <v>72.7851862154228+5.31123006856245i</v>
      </c>
      <c r="I1326" s="57" t="str">
        <f t="shared" si="388"/>
        <v>17.9008866316843-237.082412428233i</v>
      </c>
      <c r="K1326" s="57" t="str">
        <f t="shared" si="389"/>
        <v>0.163995468371779-0.0127389376321115i</v>
      </c>
      <c r="L1326" s="57" t="str">
        <f t="shared" si="390"/>
        <v>0.00025-8.18225461571987i</v>
      </c>
      <c r="M1326" s="57" t="str">
        <f t="shared" si="391"/>
        <v>0.0045-2.86855732914748i</v>
      </c>
      <c r="N1326" s="57">
        <f t="shared" si="392"/>
        <v>86.986587677083804</v>
      </c>
      <c r="O1326" s="57">
        <f t="shared" si="393"/>
        <v>52.279526788091928</v>
      </c>
      <c r="P1326" s="374">
        <f t="shared" si="394"/>
        <v>52.279526788091928</v>
      </c>
      <c r="Q1326" s="374">
        <f t="shared" si="395"/>
        <v>-93.013412322916196</v>
      </c>
      <c r="R1326" s="12">
        <f t="shared" si="396"/>
        <v>86.986587677083804</v>
      </c>
      <c r="S1326" s="57">
        <f t="shared" si="397"/>
        <v>0.12933000835231964</v>
      </c>
      <c r="T1326" s="12">
        <f t="shared" si="380"/>
        <v>52.279526788091928</v>
      </c>
    </row>
    <row r="1327" spans="1:20">
      <c r="A1327" s="57">
        <f t="shared" si="381"/>
        <v>815.69230500808351</v>
      </c>
      <c r="B1327" s="12">
        <f t="shared" si="398"/>
        <v>129.82146238405846</v>
      </c>
      <c r="C1327" s="57" t="str">
        <f t="shared" si="382"/>
        <v>-21.611709277595-408.990979519339i</v>
      </c>
      <c r="D1327" s="57" t="str">
        <f t="shared" si="383"/>
        <v>3.47812488926267-122.595868091189i</v>
      </c>
      <c r="E1327" s="57" t="str">
        <f t="shared" si="384"/>
        <v>162.415800812777-0.542342040794776i</v>
      </c>
      <c r="F1327" s="57" t="str">
        <f t="shared" si="385"/>
        <v>2.90990989206663-1150.48115391582i</v>
      </c>
      <c r="G1327" s="57" t="str">
        <f t="shared" si="386"/>
        <v>0.999999993868098-0.0000783064608006085i</v>
      </c>
      <c r="H1327" s="57" t="str">
        <f t="shared" si="387"/>
        <v>72.7856274307268+5.33142511487025i</v>
      </c>
      <c r="I1327" s="57" t="str">
        <f t="shared" si="388"/>
        <v>17.9009304336445-236.186011280744i</v>
      </c>
      <c r="K1327" s="57" t="str">
        <f t="shared" si="389"/>
        <v>0.163987867058961-0.012786743869974i</v>
      </c>
      <c r="L1327" s="57" t="str">
        <f t="shared" si="390"/>
        <v>0.00025-8.15127975265975i</v>
      </c>
      <c r="M1327" s="57" t="str">
        <f t="shared" si="391"/>
        <v>0.0045-2.85769807645694i</v>
      </c>
      <c r="N1327" s="57">
        <f t="shared" si="392"/>
        <v>86.975216526243273</v>
      </c>
      <c r="O1327" s="57">
        <f t="shared" si="393"/>
        <v>52.246384181772655</v>
      </c>
      <c r="P1327" s="374">
        <f t="shared" si="394"/>
        <v>52.246384181772655</v>
      </c>
      <c r="Q1327" s="374">
        <f t="shared" si="395"/>
        <v>-93.024783473756727</v>
      </c>
      <c r="R1327" s="12">
        <f t="shared" si="396"/>
        <v>86.975216526243273</v>
      </c>
      <c r="S1327" s="57">
        <f t="shared" si="397"/>
        <v>0.12982146238405845</v>
      </c>
      <c r="T1327" s="12">
        <f t="shared" si="380"/>
        <v>52.246384181772655</v>
      </c>
    </row>
    <row r="1328" spans="1:20">
      <c r="A1328" s="57">
        <f t="shared" si="381"/>
        <v>818.7919357671143</v>
      </c>
      <c r="B1328" s="12">
        <f t="shared" si="398"/>
        <v>130.31478394111789</v>
      </c>
      <c r="C1328" s="57" t="str">
        <f t="shared" si="382"/>
        <v>-21.6105604766124-407.429005684106i</v>
      </c>
      <c r="D1328" s="57" t="str">
        <f t="shared" si="383"/>
        <v>3.47812488841947-122.131772082881i</v>
      </c>
      <c r="E1328" s="57" t="str">
        <f t="shared" si="384"/>
        <v>162.415394667282-0.544366874506612i</v>
      </c>
      <c r="F1328" s="57" t="str">
        <f t="shared" si="385"/>
        <v>2.90990989193076-1146.12587731708i</v>
      </c>
      <c r="G1328" s="57" t="str">
        <f t="shared" si="386"/>
        <v>0.999999993821407-0.0000786040253479807i</v>
      </c>
      <c r="H1328" s="57" t="str">
        <f t="shared" si="387"/>
        <v>72.786072009255+5.35169704398106i</v>
      </c>
      <c r="I1328" s="57" t="str">
        <f t="shared" si="388"/>
        <v>17.9009745693206-235.293007758473i</v>
      </c>
      <c r="K1328" s="57" t="str">
        <f t="shared" si="389"/>
        <v>0.163980208589994-0.0128347249432716i</v>
      </c>
      <c r="L1328" s="57" t="str">
        <f t="shared" si="390"/>
        <v>0.00025-8.12042214849548i</v>
      </c>
      <c r="M1328" s="57" t="str">
        <f t="shared" si="391"/>
        <v>0.0045-2.84687993271264i</v>
      </c>
      <c r="N1328" s="57">
        <f t="shared" si="392"/>
        <v>86.963803073119124</v>
      </c>
      <c r="O1328" s="57">
        <f t="shared" si="393"/>
        <v>52.213240073693868</v>
      </c>
      <c r="P1328" s="374">
        <f t="shared" si="394"/>
        <v>52.213240073693868</v>
      </c>
      <c r="Q1328" s="374">
        <f t="shared" si="395"/>
        <v>-93.036196926880876</v>
      </c>
      <c r="R1328" s="12">
        <f t="shared" si="396"/>
        <v>86.963803073119124</v>
      </c>
      <c r="S1328" s="57">
        <f t="shared" si="397"/>
        <v>0.1303147839411179</v>
      </c>
      <c r="T1328" s="12">
        <f t="shared" si="380"/>
        <v>52.213240073693868</v>
      </c>
    </row>
    <row r="1329" spans="1:20">
      <c r="A1329" s="57">
        <f t="shared" si="381"/>
        <v>821.90334512302923</v>
      </c>
      <c r="B1329" s="12">
        <f t="shared" si="398"/>
        <v>130.80998012009414</v>
      </c>
      <c r="C1329" s="57" t="str">
        <f t="shared" si="382"/>
        <v>-21.6094030505338-405.87289430724i</v>
      </c>
      <c r="D1329" s="57" t="str">
        <f t="shared" si="383"/>
        <v>3.47812488756985-121.669432981116i</v>
      </c>
      <c r="E1329" s="57" t="str">
        <f t="shared" si="384"/>
        <v>162.414985475135-0.546398993730372i</v>
      </c>
      <c r="F1329" s="57" t="str">
        <f t="shared" si="385"/>
        <v>2.90990989179386-1141.78708812387i</v>
      </c>
      <c r="G1329" s="57" t="str">
        <f t="shared" si="386"/>
        <v>0.999999993774361-0.0000789027206405909i</v>
      </c>
      <c r="H1329" s="57" t="str">
        <f t="shared" si="387"/>
        <v>72.7865199766726+5.37204614967135i</v>
      </c>
      <c r="I1329" s="57" t="str">
        <f t="shared" si="388"/>
        <v>17.9010190412571-234.403389015383i</v>
      </c>
      <c r="K1329" s="57" t="str">
        <f t="shared" si="389"/>
        <v>0.163972492540621-0.012882881439333i</v>
      </c>
      <c r="L1329" s="57" t="str">
        <f t="shared" si="390"/>
        <v>0.00025-8.08968135933i</v>
      </c>
      <c r="M1329" s="57" t="str">
        <f t="shared" si="391"/>
        <v>0.0045-2.83610274229193i</v>
      </c>
      <c r="N1329" s="57">
        <f t="shared" si="392"/>
        <v>86.952347167253834</v>
      </c>
      <c r="O1329" s="57">
        <f t="shared" si="393"/>
        <v>52.180094452599789</v>
      </c>
      <c r="P1329" s="374">
        <f t="shared" si="394"/>
        <v>52.180094452599789</v>
      </c>
      <c r="Q1329" s="374">
        <f t="shared" si="395"/>
        <v>-93.047652832746166</v>
      </c>
      <c r="R1329" s="12">
        <f t="shared" si="396"/>
        <v>86.952347167253834</v>
      </c>
      <c r="S1329" s="57">
        <f t="shared" si="397"/>
        <v>0.13080998012009415</v>
      </c>
      <c r="T1329" s="12">
        <f t="shared" si="380"/>
        <v>52.180094452599789</v>
      </c>
    </row>
    <row r="1330" spans="1:20">
      <c r="A1330" s="57">
        <f t="shared" si="381"/>
        <v>825.02657783449683</v>
      </c>
      <c r="B1330" s="12">
        <f t="shared" si="398"/>
        <v>131.3070580445505</v>
      </c>
      <c r="C1330" s="57" t="str">
        <f t="shared" si="382"/>
        <v>-21.6082369355357-404.322623019991i</v>
      </c>
      <c r="D1330" s="57" t="str">
        <f t="shared" si="383"/>
        <v>3.47812488671376-121.208844134992i</v>
      </c>
      <c r="E1330" s="57" t="str">
        <f t="shared" si="384"/>
        <v>162.414573213836-0.548438421545692i</v>
      </c>
      <c r="F1330" s="57" t="str">
        <f t="shared" si="385"/>
        <v>2.90990989165592-1137.46472392124i</v>
      </c>
      <c r="G1330" s="57" t="str">
        <f t="shared" si="386"/>
        <v>0.999999993726956-0.0000792025509752706i</v>
      </c>
      <c r="H1330" s="57" t="str">
        <f t="shared" si="387"/>
        <v>72.78697135884+5.39247272685223i</v>
      </c>
      <c r="I1330" s="57" t="str">
        <f t="shared" si="388"/>
        <v>17.901063852017-233.517142254124i</v>
      </c>
      <c r="K1330" s="57" t="str">
        <f t="shared" si="389"/>
        <v>0.163964718483522-0.0129312139468577i</v>
      </c>
      <c r="L1330" s="57" t="str">
        <f t="shared" si="390"/>
        <v>0.00025-8.05905694294685i</v>
      </c>
      <c r="M1330" s="57" t="str">
        <f t="shared" si="391"/>
        <v>0.0045-2.82536635016131i</v>
      </c>
      <c r="N1330" s="57">
        <f t="shared" si="392"/>
        <v>86.94084865773408</v>
      </c>
      <c r="O1330" s="57">
        <f t="shared" si="393"/>
        <v>52.146947307152303</v>
      </c>
      <c r="P1330" s="374">
        <f t="shared" si="394"/>
        <v>52.146947307152303</v>
      </c>
      <c r="Q1330" s="374">
        <f t="shared" si="395"/>
        <v>-93.05915134226592</v>
      </c>
      <c r="R1330" s="12">
        <f t="shared" si="396"/>
        <v>86.94084865773408</v>
      </c>
      <c r="S1330" s="57">
        <f t="shared" si="397"/>
        <v>0.13130705804455051</v>
      </c>
      <c r="T1330" s="12">
        <f t="shared" si="380"/>
        <v>52.146947307152303</v>
      </c>
    </row>
    <row r="1331" spans="1:20">
      <c r="A1331" s="57">
        <f t="shared" si="381"/>
        <v>828.16167883026799</v>
      </c>
      <c r="B1331" s="12">
        <f t="shared" si="398"/>
        <v>131.80602486511981</v>
      </c>
      <c r="C1331" s="57" t="str">
        <f t="shared" si="382"/>
        <v>-21.6070620673353-402.778169537786i</v>
      </c>
      <c r="D1331" s="57" t="str">
        <f t="shared" si="383"/>
        <v>3.47812488585115-120.749998918784i</v>
      </c>
      <c r="E1331" s="57" t="str">
        <f t="shared" si="384"/>
        <v>162.414157860719-0.550485181068335i</v>
      </c>
      <c r="F1331" s="57" t="str">
        <f t="shared" si="385"/>
        <v>2.90990989151692-1133.15872253054i</v>
      </c>
      <c r="G1331" s="57" t="str">
        <f t="shared" si="386"/>
        <v>0.99999999367919-0.0000795035206651791i</v>
      </c>
      <c r="H1331" s="57" t="str">
        <f t="shared" si="387"/>
        <v>72.787426181816+5.41297707157442i</v>
      </c>
      <c r="I1331" s="57" t="str">
        <f t="shared" si="388"/>
        <v>17.9011090041834-232.63425472586i</v>
      </c>
      <c r="K1331" s="57" t="str">
        <f t="shared" si="389"/>
        <v>0.16395688598829-0.0129797230559119i</v>
      </c>
      <c r="L1331" s="57" t="str">
        <f t="shared" si="390"/>
        <v>0.00025-8.0285484588034i</v>
      </c>
      <c r="M1331" s="57" t="str">
        <f t="shared" si="391"/>
        <v>0.0045-2.81467060187419i</v>
      </c>
      <c r="N1331" s="57">
        <f t="shared" si="392"/>
        <v>86.929307393190271</v>
      </c>
      <c r="O1331" s="57">
        <f t="shared" si="393"/>
        <v>52.113798625929356</v>
      </c>
      <c r="P1331" s="374">
        <f t="shared" si="394"/>
        <v>52.113798625929356</v>
      </c>
      <c r="Q1331" s="374">
        <f t="shared" si="395"/>
        <v>-93.070692606809729</v>
      </c>
      <c r="R1331" s="12">
        <f t="shared" si="396"/>
        <v>86.929307393190271</v>
      </c>
      <c r="S1331" s="57">
        <f t="shared" si="397"/>
        <v>0.1318060248651198</v>
      </c>
      <c r="T1331" s="12">
        <f t="shared" si="380"/>
        <v>52.113798625929356</v>
      </c>
    </row>
    <row r="1332" spans="1:20">
      <c r="A1332" s="57">
        <f t="shared" si="381"/>
        <v>831.30869320982299</v>
      </c>
      <c r="B1332" s="12">
        <f t="shared" si="398"/>
        <v>132.30688775960726</v>
      </c>
      <c r="C1332" s="57" t="str">
        <f t="shared" si="382"/>
        <v>-21.6058783811892-401.239511659931i</v>
      </c>
      <c r="D1332" s="57" t="str">
        <f t="shared" si="383"/>
        <v>3.47812488498197-120.29289073185i</v>
      </c>
      <c r="E1332" s="57" t="str">
        <f t="shared" si="384"/>
        <v>162.413739392955-0.552539295450315i</v>
      </c>
      <c r="F1332" s="57" t="str">
        <f t="shared" si="385"/>
        <v>2.90990989137687-1128.86902200849i</v>
      </c>
      <c r="G1332" s="57" t="str">
        <f t="shared" si="386"/>
        <v>0.999999993631061-0.0000798056340398658i</v>
      </c>
      <c r="H1332" s="57" t="str">
        <f t="shared" si="387"/>
        <v>72.7878844718577+5.43355948103254i</v>
      </c>
      <c r="I1332" s="57" t="str">
        <f t="shared" si="388"/>
        <v>17.9011545003589-231.754713730077i</v>
      </c>
      <c r="K1332" s="57" t="str">
        <f t="shared" si="389"/>
        <v>0.163948994621412-0.013028409357924i</v>
      </c>
      <c r="L1332" s="57" t="str">
        <f t="shared" si="390"/>
        <v>0.00025-7.99815546802491i</v>
      </c>
      <c r="M1332" s="57" t="str">
        <f t="shared" si="391"/>
        <v>0.0045-2.80401534356863i</v>
      </c>
      <c r="N1332" s="57">
        <f t="shared" si="392"/>
        <v>86.917723221795953</v>
      </c>
      <c r="O1332" s="57">
        <f t="shared" si="393"/>
        <v>52.080648397424753</v>
      </c>
      <c r="P1332" s="374">
        <f t="shared" si="394"/>
        <v>52.080648397424753</v>
      </c>
      <c r="Q1332" s="374">
        <f t="shared" si="395"/>
        <v>-93.082276778204047</v>
      </c>
      <c r="R1332" s="12">
        <f t="shared" si="396"/>
        <v>86.917723221795953</v>
      </c>
      <c r="S1332" s="57">
        <f t="shared" si="397"/>
        <v>0.13230688775960725</v>
      </c>
      <c r="T1332" s="12">
        <f t="shared" si="380"/>
        <v>52.080648397424753</v>
      </c>
    </row>
    <row r="1333" spans="1:20">
      <c r="A1333" s="57">
        <f t="shared" si="381"/>
        <v>834.46766624402039</v>
      </c>
      <c r="B1333" s="12">
        <f t="shared" si="398"/>
        <v>132.80965393309378</v>
      </c>
      <c r="C1333" s="57" t="str">
        <f t="shared" si="382"/>
        <v>-21.6046858118894-399.706627269292i</v>
      </c>
      <c r="D1333" s="57" t="str">
        <f t="shared" si="383"/>
        <v>3.47812488410617-119.837512998533i</v>
      </c>
      <c r="E1333" s="57" t="str">
        <f t="shared" si="384"/>
        <v>162.413317787558-0.554600787879078i</v>
      </c>
      <c r="F1333" s="57" t="str">
        <f t="shared" si="385"/>
        <v>2.90990989123575-1124.59556064632i</v>
      </c>
      <c r="G1333" s="57" t="str">
        <f t="shared" si="386"/>
        <v>0.999999993582565-0.0000801088954453323i</v>
      </c>
      <c r="H1333" s="57" t="str">
        <f t="shared" si="387"/>
        <v>72.788346255424+5.45422025356979i</v>
      </c>
      <c r="I1333" s="57" t="str">
        <f t="shared" si="388"/>
        <v>17.9012003431661-230.878506614406i</v>
      </c>
      <c r="K1333" s="57" t="str">
        <f t="shared" si="389"/>
        <v>0.163941043946245-0.0130772734456802i</v>
      </c>
      <c r="L1333" s="57" t="str">
        <f t="shared" si="390"/>
        <v>0.00025-7.96787753339795i</v>
      </c>
      <c r="M1333" s="57" t="str">
        <f t="shared" si="391"/>
        <v>0.0045-2.79340042196516i</v>
      </c>
      <c r="N1333" s="57">
        <f t="shared" si="392"/>
        <v>86.906095991267634</v>
      </c>
      <c r="O1333" s="57">
        <f t="shared" si="393"/>
        <v>52.047496610047553</v>
      </c>
      <c r="P1333" s="374">
        <f t="shared" si="394"/>
        <v>52.047496610047553</v>
      </c>
      <c r="Q1333" s="374">
        <f t="shared" si="395"/>
        <v>-93.093904008732366</v>
      </c>
      <c r="R1333" s="12">
        <f t="shared" si="396"/>
        <v>86.906095991267634</v>
      </c>
      <c r="S1333" s="57">
        <f t="shared" si="397"/>
        <v>0.1328096539330938</v>
      </c>
      <c r="T1333" s="12">
        <f t="shared" si="380"/>
        <v>52.047496610047553</v>
      </c>
    </row>
    <row r="1334" spans="1:20">
      <c r="A1334" s="57">
        <f t="shared" si="381"/>
        <v>837.63864337574773</v>
      </c>
      <c r="B1334" s="12">
        <f t="shared" si="398"/>
        <v>133.31433061803955</v>
      </c>
      <c r="C1334" s="57" t="str">
        <f t="shared" si="382"/>
        <v>-21.6034842937604-398.179494331975i</v>
      </c>
      <c r="D1334" s="57" t="str">
        <f t="shared" si="383"/>
        <v>3.4781248832237-119.383859168073i</v>
      </c>
      <c r="E1334" s="57" t="str">
        <f t="shared" si="384"/>
        <v>162.412893021371-0.55666968157701i</v>
      </c>
      <c r="F1334" s="57" t="str">
        <f t="shared" si="385"/>
        <v>2.90990989109355-1120.33827696884i</v>
      </c>
      <c r="G1334" s="57" t="str">
        <f t="shared" si="386"/>
        <v>0.9999999935337-0.0000804133092440952i</v>
      </c>
      <c r="H1334" s="57" t="str">
        <f t="shared" si="387"/>
        <v>72.7888115591765+5.47495968868261i</v>
      </c>
      <c r="I1334" s="57" t="str">
        <f t="shared" si="388"/>
        <v>17.9012465352474-230.005620774436i</v>
      </c>
      <c r="K1334" s="57" t="str">
        <f t="shared" si="389"/>
        <v>0.163933033522996-0.0131263159133198i</v>
      </c>
      <c r="L1334" s="57" t="str">
        <f t="shared" si="390"/>
        <v>0.00025-7.93771421936441i</v>
      </c>
      <c r="M1334" s="57" t="str">
        <f t="shared" si="391"/>
        <v>0.0045-2.78282568436458i</v>
      </c>
      <c r="N1334" s="57">
        <f t="shared" si="392"/>
        <v>86.894425548864135</v>
      </c>
      <c r="O1334" s="57">
        <f t="shared" si="393"/>
        <v>52.014343252121364</v>
      </c>
      <c r="P1334" s="374">
        <f t="shared" si="394"/>
        <v>52.014343252121364</v>
      </c>
      <c r="Q1334" s="374">
        <f t="shared" si="395"/>
        <v>-93.105574451135865</v>
      </c>
      <c r="R1334" s="12">
        <f t="shared" si="396"/>
        <v>86.894425548864135</v>
      </c>
      <c r="S1334" s="57">
        <f t="shared" si="397"/>
        <v>0.13331433061803954</v>
      </c>
      <c r="T1334" s="12">
        <f t="shared" si="380"/>
        <v>52.014343252121364</v>
      </c>
    </row>
    <row r="1335" spans="1:20">
      <c r="A1335" s="57">
        <f t="shared" si="381"/>
        <v>840.82167022057558</v>
      </c>
      <c r="B1335" s="12">
        <f t="shared" si="398"/>
        <v>133.8209250743881</v>
      </c>
      <c r="C1335" s="57" t="str">
        <f t="shared" si="382"/>
        <v>-21.6022737606567-396.658090897024i</v>
      </c>
      <c r="D1335" s="57" t="str">
        <f t="shared" si="383"/>
        <v>3.47812488233451-118.931922714508i</v>
      </c>
      <c r="E1335" s="57" t="str">
        <f t="shared" si="384"/>
        <v>162.412465071075-0.558745999801447i</v>
      </c>
      <c r="F1335" s="57" t="str">
        <f t="shared" si="385"/>
        <v>2.90990989095028-1116.09710973359i</v>
      </c>
      <c r="G1335" s="57" t="str">
        <f t="shared" si="386"/>
        <v>0.999999993484462-0.0000807188798152484i</v>
      </c>
      <c r="H1335" s="57" t="str">
        <f t="shared" si="387"/>
        <v>72.7892804099786+5.49577808702503i</v>
      </c>
      <c r="I1335" s="57" t="str">
        <f t="shared" si="388"/>
        <v>17.9012930792654-229.136043653531i</v>
      </c>
      <c r="K1335" s="57" t="str">
        <f t="shared" si="389"/>
        <v>0.163924962908705-0.0131755373563306i</v>
      </c>
      <c r="L1335" s="57" t="str">
        <f t="shared" si="390"/>
        <v>0.00025-7.9076650920147i</v>
      </c>
      <c r="M1335" s="57" t="str">
        <f t="shared" si="391"/>
        <v>0.0045-2.77229097864572i</v>
      </c>
      <c r="N1335" s="57">
        <f t="shared" si="392"/>
        <v>86.882711741386387</v>
      </c>
      <c r="O1335" s="57">
        <f t="shared" si="393"/>
        <v>51.981188311884026</v>
      </c>
      <c r="P1335" s="374">
        <f t="shared" si="394"/>
        <v>51.981188311884026</v>
      </c>
      <c r="Q1335" s="374">
        <f t="shared" si="395"/>
        <v>-93.117288258613613</v>
      </c>
      <c r="R1335" s="12">
        <f t="shared" si="396"/>
        <v>86.882711741386387</v>
      </c>
      <c r="S1335" s="57">
        <f t="shared" si="397"/>
        <v>0.13382092507438809</v>
      </c>
      <c r="T1335" s="12">
        <f t="shared" si="380"/>
        <v>51.981188311884026</v>
      </c>
    </row>
    <row r="1336" spans="1:20">
      <c r="A1336" s="57">
        <f t="shared" si="381"/>
        <v>844.01679256741375</v>
      </c>
      <c r="B1336" s="12">
        <f t="shared" si="398"/>
        <v>134.32944458967077</v>
      </c>
      <c r="C1336" s="57" t="str">
        <f t="shared" si="382"/>
        <v>-21.601054145958-395.142395096081i</v>
      </c>
      <c r="D1336" s="57" t="str">
        <f t="shared" si="383"/>
        <v>3.47812488143856-118.481697136579i</v>
      </c>
      <c r="E1336" s="57" t="str">
        <f t="shared" si="384"/>
        <v>162.412033913184-0.560829765843617i</v>
      </c>
      <c r="F1336" s="57" t="str">
        <f t="shared" si="385"/>
        <v>2.90990989080591-1111.87199792997i</v>
      </c>
      <c r="G1336" s="57" t="str">
        <f t="shared" si="386"/>
        <v>0.99999999343485-0.0000810256115545264i</v>
      </c>
      <c r="H1336" s="57" t="str">
        <f t="shared" si="387"/>
        <v>72.7897528349021+5.51667575041356i</v>
      </c>
      <c r="I1336" s="57" t="str">
        <f t="shared" si="388"/>
        <v>17.9013399779032-228.269762742666i</v>
      </c>
      <c r="K1336" s="57" t="str">
        <f t="shared" si="389"/>
        <v>0.163916831657214-0.0132249383715438i</v>
      </c>
      <c r="L1336" s="57" t="str">
        <f t="shared" si="390"/>
        <v>0.00025-7.87772971908222i</v>
      </c>
      <c r="M1336" s="57" t="str">
        <f t="shared" si="391"/>
        <v>0.0045-2.76179615326333i</v>
      </c>
      <c r="N1336" s="57">
        <f t="shared" si="392"/>
        <v>86.87095441517701</v>
      </c>
      <c r="O1336" s="57">
        <f t="shared" si="393"/>
        <v>51.948031777486435</v>
      </c>
      <c r="P1336" s="374">
        <f t="shared" si="394"/>
        <v>51.948031777486435</v>
      </c>
      <c r="Q1336" s="374">
        <f t="shared" si="395"/>
        <v>-93.12904558482299</v>
      </c>
      <c r="R1336" s="12">
        <f t="shared" si="396"/>
        <v>86.87095441517701</v>
      </c>
      <c r="S1336" s="57">
        <f t="shared" si="397"/>
        <v>0.13432944458967078</v>
      </c>
      <c r="T1336" s="12">
        <f t="shared" si="380"/>
        <v>51.948031777486435</v>
      </c>
    </row>
    <row r="1337" spans="1:20">
      <c r="A1337" s="57">
        <f t="shared" si="381"/>
        <v>847.22405637916995</v>
      </c>
      <c r="B1337" s="12">
        <f t="shared" si="398"/>
        <v>134.83989647911153</v>
      </c>
      <c r="C1337" s="57" t="str">
        <f t="shared" si="382"/>
        <v>-21.5998253825692-393.632385143114i</v>
      </c>
      <c r="D1337" s="57" t="str">
        <f t="shared" si="383"/>
        <v>3.47812488053579-118.033175957641i</v>
      </c>
      <c r="E1337" s="57" t="str">
        <f t="shared" si="384"/>
        <v>162.411599524048-0.562921003028771i</v>
      </c>
      <c r="F1337" s="57" t="str">
        <f t="shared" si="385"/>
        <v>2.90990989066045-1107.66288077833i</v>
      </c>
      <c r="G1337" s="57" t="str">
        <f t="shared" si="386"/>
        <v>0.99999999338486-0.0000813335088743678i</v>
      </c>
      <c r="H1337" s="57" t="str">
        <f t="shared" si="387"/>
        <v>72.7902288612237+5.53765298183174i</v>
      </c>
      <c r="I1337" s="57" t="str">
        <f t="shared" si="388"/>
        <v>17.9013872338645-227.406765580223i</v>
      </c>
      <c r="K1337" s="57" t="str">
        <f t="shared" si="389"/>
        <v>0.163908639319155-0.0132745195571295i</v>
      </c>
      <c r="L1337" s="57" t="str">
        <f t="shared" si="390"/>
        <v>0.00025-7.84790766993647i</v>
      </c>
      <c r="M1337" s="57" t="str">
        <f t="shared" si="391"/>
        <v>0.0045-2.75134105724579i</v>
      </c>
      <c r="N1337" s="57">
        <f t="shared" si="392"/>
        <v>86.859153416119725</v>
      </c>
      <c r="O1337" s="57">
        <f t="shared" si="393"/>
        <v>51.914873636992795</v>
      </c>
      <c r="P1337" s="374">
        <f t="shared" si="394"/>
        <v>51.914873636992795</v>
      </c>
      <c r="Q1337" s="374">
        <f t="shared" si="395"/>
        <v>-93.140846583880275</v>
      </c>
      <c r="R1337" s="12">
        <f t="shared" si="396"/>
        <v>86.859153416119725</v>
      </c>
      <c r="S1337" s="57">
        <f t="shared" si="397"/>
        <v>0.13483989647911154</v>
      </c>
      <c r="T1337" s="12">
        <f t="shared" si="380"/>
        <v>51.914873636992795</v>
      </c>
    </row>
    <row r="1338" spans="1:20">
      <c r="A1338" s="57">
        <f t="shared" si="381"/>
        <v>850.44350779341096</v>
      </c>
      <c r="B1338" s="12">
        <f t="shared" si="398"/>
        <v>135.35228808573217</v>
      </c>
      <c r="C1338" s="57" t="str">
        <f t="shared" si="382"/>
        <v>-21.5985874029128-392.128039334057i</v>
      </c>
      <c r="D1338" s="57" t="str">
        <f t="shared" si="383"/>
        <v>3.47812487962613-117.586352725565i</v>
      </c>
      <c r="E1338" s="57" t="str">
        <f t="shared" si="384"/>
        <v>162.411161879843-0.565019734715161i</v>
      </c>
      <c r="F1338" s="57" t="str">
        <f t="shared" si="385"/>
        <v>2.90990989051388-1103.46969772909i</v>
      </c>
      <c r="G1338" s="57" t="str">
        <f t="shared" si="386"/>
        <v>0.99999999333449-0.0000816425762039781i</v>
      </c>
      <c r="H1338" s="57" t="str">
        <f t="shared" si="387"/>
        <v>72.7907085164295+5.55871008543474i</v>
      </c>
      <c r="I1338" s="57" t="str">
        <f t="shared" si="388"/>
        <v>17.9014348498731-226.547039751826i</v>
      </c>
      <c r="K1338" s="57" t="str">
        <f t="shared" si="389"/>
        <v>0.163900385441923-0.013324281512591i</v>
      </c>
      <c r="L1338" s="57" t="str">
        <f t="shared" si="390"/>
        <v>0.00025-7.81819851557726i</v>
      </c>
      <c r="M1338" s="57" t="str">
        <f t="shared" si="391"/>
        <v>0.0045-2.74092554019306i</v>
      </c>
      <c r="N1338" s="57">
        <f t="shared" si="392"/>
        <v>86.847308589639439</v>
      </c>
      <c r="O1338" s="57">
        <f t="shared" si="393"/>
        <v>51.881713878378939</v>
      </c>
      <c r="P1338" s="374">
        <f t="shared" si="394"/>
        <v>51.881713878378939</v>
      </c>
      <c r="Q1338" s="374">
        <f t="shared" si="395"/>
        <v>-93.152691410360561</v>
      </c>
      <c r="R1338" s="12">
        <f t="shared" si="396"/>
        <v>86.847308589639439</v>
      </c>
      <c r="S1338" s="57">
        <f t="shared" si="397"/>
        <v>0.13535228808573216</v>
      </c>
      <c r="T1338" s="12">
        <f t="shared" si="380"/>
        <v>51.881713878378939</v>
      </c>
    </row>
    <row r="1339" spans="1:20">
      <c r="A1339" s="57">
        <f t="shared" si="381"/>
        <v>853.67519312302591</v>
      </c>
      <c r="B1339" s="12">
        <f t="shared" si="398"/>
        <v>135.86662678045795</v>
      </c>
      <c r="C1339" s="57" t="str">
        <f t="shared" si="382"/>
        <v>-21.5973401389301-390.629336046541i</v>
      </c>
      <c r="D1339" s="57" t="str">
        <f t="shared" si="383"/>
        <v>3.47812487870955-117.14122101265i</v>
      </c>
      <c r="E1339" s="57" t="str">
        <f t="shared" si="384"/>
        <v>162.410720956578-0.56712598429409i</v>
      </c>
      <c r="F1339" s="57" t="str">
        <f t="shared" si="385"/>
        <v>2.90990989036619-1099.29238846192i</v>
      </c>
      <c r="G1339" s="57" t="str">
        <f t="shared" si="386"/>
        <v>0.999999993283736-0.0000819528179893937i</v>
      </c>
      <c r="H1339" s="57" t="str">
        <f t="shared" si="387"/>
        <v>72.7911918282155+5.57984736655408i</v>
      </c>
      <c r="I1339" s="57" t="str">
        <f t="shared" si="388"/>
        <v>17.901482828674-225.69057289016i</v>
      </c>
      <c r="K1339" s="57" t="str">
        <f t="shared" si="389"/>
        <v>0.163892069569656-0.0133742248387601i</v>
      </c>
      <c r="L1339" s="57" t="str">
        <f t="shared" si="390"/>
        <v>0.00025-7.78860182862848i</v>
      </c>
      <c r="M1339" s="57" t="str">
        <f t="shared" si="391"/>
        <v>0.0045-2.73054945227441i</v>
      </c>
      <c r="N1339" s="57">
        <f t="shared" si="392"/>
        <v>86.835419780701471</v>
      </c>
      <c r="O1339" s="57">
        <f t="shared" si="393"/>
        <v>51.848552489532594</v>
      </c>
      <c r="P1339" s="374">
        <f t="shared" si="394"/>
        <v>51.848552489532594</v>
      </c>
      <c r="Q1339" s="374">
        <f t="shared" si="395"/>
        <v>-93.164580219298529</v>
      </c>
      <c r="R1339" s="12">
        <f t="shared" si="396"/>
        <v>86.835419780701471</v>
      </c>
      <c r="S1339" s="57">
        <f t="shared" si="397"/>
        <v>0.13586662678045794</v>
      </c>
      <c r="T1339" s="12">
        <f t="shared" si="380"/>
        <v>51.848552489532594</v>
      </c>
    </row>
    <row r="1340" spans="1:20">
      <c r="A1340" s="57">
        <f t="shared" si="381"/>
        <v>856.91915885689343</v>
      </c>
      <c r="B1340" s="12">
        <f t="shared" si="398"/>
        <v>136.3829199622237</v>
      </c>
      <c r="C1340" s="57" t="str">
        <f t="shared" si="382"/>
        <v>-21.5960835220747-389.136253739564i</v>
      </c>
      <c r="D1340" s="57" t="str">
        <f t="shared" si="383"/>
        <v>3.47812487778599-116.697774415527i</v>
      </c>
      <c r="E1340" s="57" t="str">
        <f t="shared" si="384"/>
        <v>162.410276730092-0.569239775188922i</v>
      </c>
      <c r="F1340" s="57" t="str">
        <f t="shared" si="385"/>
        <v>2.90990989021737-1095.13089288481i</v>
      </c>
      <c r="G1340" s="57" t="str">
        <f t="shared" si="386"/>
        <v>0.999999993232595-0.0000822642386935464i</v>
      </c>
      <c r="H1340" s="57" t="str">
        <f t="shared" si="387"/>
        <v>72.7916788244907+5.60106513170254i</v>
      </c>
      <c r="I1340" s="57" t="str">
        <f t="shared" si="388"/>
        <v>17.9015311730333-224.837352674796i</v>
      </c>
      <c r="K1340" s="57" t="str">
        <f t="shared" si="389"/>
        <v>0.16388369124321-0.0134243501377912i</v>
      </c>
      <c r="L1340" s="57" t="str">
        <f t="shared" si="390"/>
        <v>0.00025-7.7591171833318i</v>
      </c>
      <c r="M1340" s="57" t="str">
        <f t="shared" si="391"/>
        <v>0.0045-2.72021264422635i</v>
      </c>
      <c r="N1340" s="57">
        <f t="shared" si="392"/>
        <v>86.823486833811558</v>
      </c>
      <c r="O1340" s="57">
        <f t="shared" si="393"/>
        <v>51.815389458252341</v>
      </c>
      <c r="P1340" s="374">
        <f t="shared" si="394"/>
        <v>51.815389458252341</v>
      </c>
      <c r="Q1340" s="374">
        <f t="shared" si="395"/>
        <v>-93.176513166188442</v>
      </c>
      <c r="R1340" s="12">
        <f t="shared" si="396"/>
        <v>86.823486833811558</v>
      </c>
      <c r="S1340" s="57">
        <f t="shared" si="397"/>
        <v>0.13638291996222371</v>
      </c>
      <c r="T1340" s="12">
        <f t="shared" si="380"/>
        <v>51.815389458252341</v>
      </c>
    </row>
    <row r="1341" spans="1:20">
      <c r="A1341" s="57">
        <f t="shared" si="381"/>
        <v>860.1754516605497</v>
      </c>
      <c r="B1341" s="12">
        <f t="shared" si="398"/>
        <v>136.90117505808016</v>
      </c>
      <c r="C1341" s="57" t="str">
        <f t="shared" si="382"/>
        <v>-21.5948174833104-387.64877095318i</v>
      </c>
      <c r="D1341" s="57" t="str">
        <f t="shared" si="383"/>
        <v>3.47812487685539-116.256006555066i</v>
      </c>
      <c r="E1341" s="57" t="str">
        <f t="shared" si="384"/>
        <v>162.40982917605-0.571361130854899i</v>
      </c>
      <c r="F1341" s="57" t="str">
        <f t="shared" si="385"/>
        <v>2.90990989006742-1090.98515113326i</v>
      </c>
      <c r="G1341" s="57" t="str">
        <f t="shared" si="386"/>
        <v>0.999999993181065-0.0000825768427963267i</v>
      </c>
      <c r="H1341" s="57" t="str">
        <f t="shared" si="387"/>
        <v>72.7921695333764+5.62236368857845i</v>
      </c>
      <c r="I1341" s="57" t="str">
        <f t="shared" si="388"/>
        <v>17.9015798857377-223.987366832007i</v>
      </c>
      <c r="K1341" s="57" t="str">
        <f t="shared" si="389"/>
        <v>0.163875250000142-0.0134746580131564i</v>
      </c>
      <c r="L1341" s="57" t="str">
        <f t="shared" si="390"/>
        <v>0.00025-7.72974415554074i</v>
      </c>
      <c r="M1341" s="57" t="str">
        <f t="shared" si="391"/>
        <v>0.0045-2.70991496735042i</v>
      </c>
      <c r="N1341" s="57">
        <f t="shared" si="392"/>
        <v>86.811509593015344</v>
      </c>
      <c r="O1341" s="57">
        <f t="shared" si="393"/>
        <v>51.782224772246835</v>
      </c>
      <c r="P1341" s="374">
        <f t="shared" si="394"/>
        <v>51.782224772246835</v>
      </c>
      <c r="Q1341" s="374">
        <f t="shared" si="395"/>
        <v>-93.188490406984656</v>
      </c>
      <c r="R1341" s="12">
        <f t="shared" si="396"/>
        <v>86.811509593015344</v>
      </c>
      <c r="S1341" s="57">
        <f t="shared" si="397"/>
        <v>0.13690117505808017</v>
      </c>
      <c r="T1341" s="12">
        <f t="shared" si="380"/>
        <v>51.782224772246835</v>
      </c>
    </row>
    <row r="1342" spans="1:20">
      <c r="A1342" s="57">
        <f t="shared" si="381"/>
        <v>863.44411837685982</v>
      </c>
      <c r="B1342" s="12">
        <f t="shared" si="398"/>
        <v>137.42139952330086</v>
      </c>
      <c r="C1342" s="57" t="str">
        <f t="shared" si="382"/>
        <v>-21.5935419531094-386.166866308217i</v>
      </c>
      <c r="D1342" s="57" t="str">
        <f t="shared" si="383"/>
        <v>3.47812487591772-115.81591107629i</v>
      </c>
      <c r="E1342" s="57" t="str">
        <f t="shared" si="384"/>
        <v>162.409378269946-0.573490074778749i</v>
      </c>
      <c r="F1342" s="57" t="str">
        <f t="shared" si="385"/>
        <v>2.90990988991633-1086.85510356938i</v>
      </c>
      <c r="G1342" s="57" t="str">
        <f t="shared" si="386"/>
        <v>0.999999993129143-0.0000828906347946488i</v>
      </c>
      <c r="H1342" s="57" t="str">
        <f t="shared" si="387"/>
        <v>72.7926639832094+5.64374334607085i</v>
      </c>
      <c r="I1342" s="57" t="str">
        <f t="shared" si="388"/>
        <v>17.9016289695957-223.140603134596i</v>
      </c>
      <c r="K1342" s="57" t="str">
        <f t="shared" si="389"/>
        <v>0.163866745374684-0.0135251490696394i</v>
      </c>
      <c r="L1342" s="57" t="str">
        <f t="shared" si="390"/>
        <v>0.00025-7.70048232271443i</v>
      </c>
      <c r="M1342" s="57" t="str">
        <f t="shared" si="391"/>
        <v>0.0045-2.69965627351108i</v>
      </c>
      <c r="N1342" s="57">
        <f t="shared" si="392"/>
        <v>86.799487901898104</v>
      </c>
      <c r="O1342" s="57">
        <f t="shared" si="393"/>
        <v>51.749058419134769</v>
      </c>
      <c r="P1342" s="374">
        <f t="shared" si="394"/>
        <v>51.749058419134769</v>
      </c>
      <c r="Q1342" s="374">
        <f t="shared" si="395"/>
        <v>-93.200512098101896</v>
      </c>
      <c r="R1342" s="12">
        <f t="shared" si="396"/>
        <v>86.799487901898104</v>
      </c>
      <c r="S1342" s="57">
        <f t="shared" si="397"/>
        <v>0.13742139952330087</v>
      </c>
      <c r="T1342" s="12">
        <f t="shared" si="380"/>
        <v>51.749058419134769</v>
      </c>
    </row>
    <row r="1343" spans="1:20">
      <c r="A1343" s="57">
        <f t="shared" si="381"/>
        <v>866.72520602669181</v>
      </c>
      <c r="B1343" s="12">
        <f t="shared" si="398"/>
        <v>137.9436008414894</v>
      </c>
      <c r="C1343" s="57" t="str">
        <f t="shared" si="382"/>
        <v>-21.5922568614468-384.690518505949i</v>
      </c>
      <c r="D1343" s="57" t="str">
        <f t="shared" si="383"/>
        <v>3.4781248749729-115.377481648277i</v>
      </c>
      <c r="E1343" s="57" t="str">
        <f t="shared" si="384"/>
        <v>162.408923987101-0.575626630477747i</v>
      </c>
      <c r="F1343" s="57" t="str">
        <f t="shared" si="385"/>
        <v>2.9099098897641-1082.74069078105i</v>
      </c>
      <c r="G1343" s="57" t="str">
        <f t="shared" si="386"/>
        <v>0.999999993076825-0.0000832056192025153i</v>
      </c>
      <c r="H1343" s="57" t="str">
        <f t="shared" si="387"/>
        <v>72.7931622025438+5.66520441426403i</v>
      </c>
      <c r="I1343" s="57" t="str">
        <f t="shared" si="388"/>
        <v>17.9016784274368-222.297049401721i</v>
      </c>
      <c r="K1343" s="57" t="str">
        <f t="shared" si="389"/>
        <v>0.163858176897721-0.0135758239133299i</v>
      </c>
      <c r="L1343" s="57" t="str">
        <f t="shared" si="390"/>
        <v>0.00025-7.67133126391161i</v>
      </c>
      <c r="M1343" s="57" t="str">
        <f t="shared" si="391"/>
        <v>0.0045-2.68943641513357i</v>
      </c>
      <c r="N1343" s="57">
        <f t="shared" si="392"/>
        <v>86.787421603584619</v>
      </c>
      <c r="O1343" s="57">
        <f t="shared" si="393"/>
        <v>51.715890386443675</v>
      </c>
      <c r="P1343" s="374">
        <f t="shared" si="394"/>
        <v>51.715890386443675</v>
      </c>
      <c r="Q1343" s="374">
        <f t="shared" si="395"/>
        <v>-93.212578396415381</v>
      </c>
      <c r="R1343" s="12">
        <f t="shared" si="396"/>
        <v>86.787421603584619</v>
      </c>
      <c r="S1343" s="57">
        <f t="shared" si="397"/>
        <v>0.13794360084148941</v>
      </c>
      <c r="T1343" s="12">
        <f t="shared" si="380"/>
        <v>51.715890386443675</v>
      </c>
    </row>
    <row r="1344" spans="1:20">
      <c r="A1344" s="57">
        <f t="shared" si="381"/>
        <v>870.01876180959323</v>
      </c>
      <c r="B1344" s="12">
        <f t="shared" si="398"/>
        <v>138.46778652468706</v>
      </c>
      <c r="C1344" s="57" t="str">
        <f t="shared" si="382"/>
        <v>-21.5909621377982-383.219706327793i</v>
      </c>
      <c r="D1344" s="57" t="str">
        <f t="shared" si="383"/>
        <v>3.4781248740209-114.940711964072i</v>
      </c>
      <c r="E1344" s="57" t="str">
        <f t="shared" si="384"/>
        <v>162.408466302657-0.577770821499521i</v>
      </c>
      <c r="F1344" s="57" t="str">
        <f t="shared" si="385"/>
        <v>2.9099098896107-1078.64185358106i</v>
      </c>
      <c r="G1344" s="57" t="str">
        <f t="shared" si="386"/>
        <v>0.999999993024109-0.0000835218005510819i</v>
      </c>
      <c r="H1344" s="57" t="str">
        <f t="shared" si="387"/>
        <v>72.793664220151+5.6867472044425i</v>
      </c>
      <c r="I1344" s="57" t="str">
        <f t="shared" si="388"/>
        <v>17.9017282621125-221.456693498714i</v>
      </c>
      <c r="K1344" s="57" t="str">
        <f t="shared" si="389"/>
        <v>0.163849544096771-0.013626683151618i</v>
      </c>
      <c r="L1344" s="57" t="str">
        <f t="shared" si="390"/>
        <v>0.00025-7.64229055978439i</v>
      </c>
      <c r="M1344" s="57" t="str">
        <f t="shared" si="391"/>
        <v>0.0045-2.67925524520181i</v>
      </c>
      <c r="N1344" s="57">
        <f t="shared" si="392"/>
        <v>86.775310540738687</v>
      </c>
      <c r="O1344" s="57">
        <f t="shared" si="393"/>
        <v>51.682720661609395</v>
      </c>
      <c r="P1344" s="374">
        <f t="shared" si="394"/>
        <v>51.682720661609395</v>
      </c>
      <c r="Q1344" s="374">
        <f t="shared" si="395"/>
        <v>-93.224689459261313</v>
      </c>
      <c r="R1344" s="12">
        <f t="shared" si="396"/>
        <v>86.775310540738687</v>
      </c>
      <c r="S1344" s="57">
        <f t="shared" si="397"/>
        <v>0.13846778652468705</v>
      </c>
      <c r="T1344" s="12">
        <f t="shared" si="380"/>
        <v>51.682720661609395</v>
      </c>
    </row>
    <row r="1345" spans="1:20">
      <c r="A1345" s="57">
        <f t="shared" si="381"/>
        <v>873.32483310446969</v>
      </c>
      <c r="B1345" s="12">
        <f t="shared" si="398"/>
        <v>138.99396411348087</v>
      </c>
      <c r="C1345" s="57" t="str">
        <f t="shared" si="382"/>
        <v>-21.5896577111367-381.754408635014i</v>
      </c>
      <c r="D1345" s="57" t="str">
        <f t="shared" si="383"/>
        <v>3.47812487306162-114.505595740598i</v>
      </c>
      <c r="E1345" s="57" t="str">
        <f t="shared" si="384"/>
        <v>162.408005191579-0.579922671421529i</v>
      </c>
      <c r="F1345" s="57" t="str">
        <f t="shared" si="385"/>
        <v>2.90990988945613-1074.55853300625i</v>
      </c>
      <c r="G1345" s="57" t="str">
        <f t="shared" si="386"/>
        <v>0.999999992970991-0.0000838391833887227i</v>
      </c>
      <c r="H1345" s="57" t="str">
        <f t="shared" si="387"/>
        <v>72.7941700650236+5.7083720290955i</v>
      </c>
      <c r="I1345" s="57" t="str">
        <f t="shared" si="388"/>
        <v>17.9017784764955-220.619523336912i</v>
      </c>
      <c r="K1345" s="57" t="str">
        <f t="shared" si="389"/>
        <v>0.163840846495959-0.0136777273931875i</v>
      </c>
      <c r="L1345" s="57" t="str">
        <f t="shared" si="390"/>
        <v>0.00025-7.61335979257264i</v>
      </c>
      <c r="M1345" s="57" t="str">
        <f t="shared" si="391"/>
        <v>0.0045-2.66911261725623i</v>
      </c>
      <c r="N1345" s="57">
        <f t="shared" si="392"/>
        <v>86.763154555563077</v>
      </c>
      <c r="O1345" s="57">
        <f t="shared" si="393"/>
        <v>51.64954923197552</v>
      </c>
      <c r="P1345" s="374">
        <f t="shared" si="394"/>
        <v>51.64954923197552</v>
      </c>
      <c r="Q1345" s="374">
        <f t="shared" si="395"/>
        <v>-93.236845444436923</v>
      </c>
      <c r="R1345" s="12">
        <f t="shared" si="396"/>
        <v>86.763154555563077</v>
      </c>
      <c r="S1345" s="57">
        <f t="shared" si="397"/>
        <v>0.13899396411348086</v>
      </c>
      <c r="T1345" s="12">
        <f t="shared" si="380"/>
        <v>51.64954923197552</v>
      </c>
    </row>
    <row r="1346" spans="1:20">
      <c r="A1346" s="57">
        <f t="shared" si="381"/>
        <v>876.64346747026673</v>
      </c>
      <c r="B1346" s="12">
        <f t="shared" si="398"/>
        <v>139.5221411771121</v>
      </c>
      <c r="C1346" s="57" t="str">
        <f t="shared" si="382"/>
        <v>-21.5883435099299-380.294604368428i</v>
      </c>
      <c r="D1346" s="57" t="str">
        <f t="shared" si="383"/>
        <v>3.47812487209506-114.07212671856i</v>
      </c>
      <c r="E1346" s="57" t="str">
        <f t="shared" si="384"/>
        <v>162.407540628663-0.582082203850472i</v>
      </c>
      <c r="F1346" s="57" t="str">
        <f t="shared" si="385"/>
        <v>2.90990988930038-1070.4906703167i</v>
      </c>
      <c r="G1346" s="57" t="str">
        <f t="shared" si="386"/>
        <v>0.999999992917469-0.0000841577722810956i</v>
      </c>
      <c r="H1346" s="57" t="str">
        <f t="shared" si="387"/>
        <v>72.7946797663758+5.73007920192216i</v>
      </c>
      <c r="I1346" s="57" t="str">
        <f t="shared" si="388"/>
        <v>17.9018290734811-219.785526873485i</v>
      </c>
      <c r="K1346" s="57" t="str">
        <f t="shared" si="389"/>
        <v>0.163832083615996-0.0137289572480105i</v>
      </c>
      <c r="L1346" s="57" t="str">
        <f t="shared" si="390"/>
        <v>0.00025-7.58453854609746i</v>
      </c>
      <c r="M1346" s="57" t="str">
        <f t="shared" si="391"/>
        <v>0.0045-2.65900838539174i</v>
      </c>
      <c r="N1346" s="57">
        <f t="shared" si="392"/>
        <v>86.750953489799073</v>
      </c>
      <c r="O1346" s="57">
        <f t="shared" si="393"/>
        <v>51.616376084792883</v>
      </c>
      <c r="P1346" s="374">
        <f t="shared" si="394"/>
        <v>51.616376084792883</v>
      </c>
      <c r="Q1346" s="374">
        <f t="shared" si="395"/>
        <v>-93.249046510200927</v>
      </c>
      <c r="R1346" s="12">
        <f t="shared" si="396"/>
        <v>86.750953489799073</v>
      </c>
      <c r="S1346" s="57">
        <f t="shared" si="397"/>
        <v>0.13952214117711209</v>
      </c>
      <c r="T1346" s="12">
        <f t="shared" si="380"/>
        <v>51.616376084792883</v>
      </c>
    </row>
    <row r="1347" spans="1:20">
      <c r="A1347" s="57">
        <f t="shared" si="381"/>
        <v>879.97471264665376</v>
      </c>
      <c r="B1347" s="12">
        <f t="shared" si="398"/>
        <v>140.05232531358513</v>
      </c>
      <c r="C1347" s="57" t="str">
        <f t="shared" si="382"/>
        <v>-21.5870194621346-378.840272548083i</v>
      </c>
      <c r="D1347" s="57" t="str">
        <f t="shared" si="383"/>
        <v>3.47812487112114-113.640298662362i</v>
      </c>
      <c r="E1347" s="57" t="str">
        <f t="shared" si="384"/>
        <v>162.407072588515-0.584249442421462i</v>
      </c>
      <c r="F1347" s="57" t="str">
        <f t="shared" si="385"/>
        <v>2.90990988914345-1066.43820699483i</v>
      </c>
      <c r="G1347" s="57" t="str">
        <f t="shared" si="386"/>
        <v>0.99999999286354-0.000084477571811208i</v>
      </c>
      <c r="H1347" s="57" t="str">
        <f t="shared" si="387"/>
        <v>72.7951933536452+5.7518690378363i</v>
      </c>
      <c r="I1347" s="57" t="str">
        <f t="shared" si="388"/>
        <v>17.9018800559866-218.954692111255i</v>
      </c>
      <c r="K1347" s="57" t="str">
        <f t="shared" si="389"/>
        <v>0.163823254974156-0.0137803733273405i</v>
      </c>
      <c r="L1347" s="57" t="str">
        <f t="shared" si="390"/>
        <v>0.00025-7.55582640575556i</v>
      </c>
      <c r="M1347" s="57" t="str">
        <f t="shared" si="391"/>
        <v>0.0045-2.64894240425557i</v>
      </c>
      <c r="N1347" s="57">
        <f t="shared" si="392"/>
        <v>86.73870718472655</v>
      </c>
      <c r="O1347" s="57">
        <f t="shared" si="393"/>
        <v>51.58320120721848</v>
      </c>
      <c r="P1347" s="374">
        <f t="shared" si="394"/>
        <v>51.58320120721848</v>
      </c>
      <c r="Q1347" s="374">
        <f t="shared" si="395"/>
        <v>-93.26129281527345</v>
      </c>
      <c r="R1347" s="12">
        <f t="shared" si="396"/>
        <v>86.73870718472655</v>
      </c>
      <c r="S1347" s="57">
        <f t="shared" si="397"/>
        <v>0.14005232531358514</v>
      </c>
      <c r="T1347" s="12">
        <f t="shared" si="380"/>
        <v>51.58320120721848</v>
      </c>
    </row>
    <row r="1348" spans="1:20">
      <c r="A1348" s="57">
        <f t="shared" si="381"/>
        <v>883.31861655471107</v>
      </c>
      <c r="B1348" s="12">
        <f t="shared" si="398"/>
        <v>140.58452414977677</v>
      </c>
      <c r="C1348" s="57" t="str">
        <f t="shared" si="382"/>
        <v>-21.5856854951958-377.391392272979i</v>
      </c>
      <c r="D1348" s="57" t="str">
        <f t="shared" si="383"/>
        <v>3.4781248701398-113.210105360012i</v>
      </c>
      <c r="E1348" s="57" t="str">
        <f t="shared" si="384"/>
        <v>162.406601045569-0.586424410798007i</v>
      </c>
      <c r="F1348" s="57" t="str">
        <f t="shared" si="385"/>
        <v>2.90990988898533-1062.4010847446i</v>
      </c>
      <c r="G1348" s="57" t="str">
        <f t="shared" si="386"/>
        <v>0.9999999928092-0.0000847985865794826i</v>
      </c>
      <c r="H1348" s="57" t="str">
        <f t="shared" si="387"/>
        <v>72.7957108564949+5.77374185297089i</v>
      </c>
      <c r="I1348" s="57" t="str">
        <f t="shared" si="388"/>
        <v>17.9019314269508-218.127007098531i</v>
      </c>
      <c r="K1348" s="57" t="str">
        <f t="shared" si="389"/>
        <v>0.163814360084253-0.013831976243706i</v>
      </c>
      <c r="L1348" s="57" t="str">
        <f t="shared" si="390"/>
        <v>0.00025-7.5272229585132i</v>
      </c>
      <c r="M1348" s="57" t="str">
        <f t="shared" si="391"/>
        <v>0.0045-2.6389145290452i</v>
      </c>
      <c r="N1348" s="57">
        <f t="shared" si="392"/>
        <v>86.726415481163528</v>
      </c>
      <c r="O1348" s="57">
        <f t="shared" si="393"/>
        <v>51.550024586315288</v>
      </c>
      <c r="P1348" s="374">
        <f t="shared" si="394"/>
        <v>51.550024586315288</v>
      </c>
      <c r="Q1348" s="374">
        <f t="shared" si="395"/>
        <v>-93.273584518836472</v>
      </c>
      <c r="R1348" s="12">
        <f t="shared" si="396"/>
        <v>86.726415481163528</v>
      </c>
      <c r="S1348" s="57">
        <f t="shared" si="397"/>
        <v>0.14058452414977676</v>
      </c>
      <c r="T1348" s="12">
        <f t="shared" si="380"/>
        <v>51.550024586315288</v>
      </c>
    </row>
    <row r="1349" spans="1:20">
      <c r="A1349" s="57">
        <f t="shared" si="381"/>
        <v>886.67522729761902</v>
      </c>
      <c r="B1349" s="12">
        <f t="shared" si="398"/>
        <v>141.11874534154592</v>
      </c>
      <c r="C1349" s="57" t="str">
        <f t="shared" si="382"/>
        <v>-21.5843415360423-375.947942720757i</v>
      </c>
      <c r="D1349" s="57" t="str">
        <f t="shared" si="383"/>
        <v>3.47812486915099-112.781540623035i</v>
      </c>
      <c r="E1349" s="57" t="str">
        <f t="shared" si="384"/>
        <v>162.406125974074-0.588607132671009i</v>
      </c>
      <c r="F1349" s="57" t="str">
        <f t="shared" si="385"/>
        <v>2.909909888826-1058.37924549065i</v>
      </c>
      <c r="G1349" s="57" t="str">
        <f t="shared" si="386"/>
        <v>0.999999992754446-0.0000851208212038239i</v>
      </c>
      <c r="H1349" s="57" t="str">
        <f t="shared" si="387"/>
        <v>72.7962323048148+5.79569796468363i</v>
      </c>
      <c r="I1349" s="57" t="str">
        <f t="shared" si="388"/>
        <v>17.901983189336-217.302459928932i</v>
      </c>
      <c r="K1349" s="57" t="str">
        <f t="shared" si="389"/>
        <v>0.163805398456618-0.0138837666109044i</v>
      </c>
      <c r="L1349" s="57" t="str">
        <f t="shared" si="390"/>
        <v>0.00025-7.4987277929002i</v>
      </c>
      <c r="M1349" s="57" t="str">
        <f t="shared" si="391"/>
        <v>0.0045-2.62892461550627i</v>
      </c>
      <c r="N1349" s="57">
        <f t="shared" si="392"/>
        <v>86.714078219466032</v>
      </c>
      <c r="O1349" s="57">
        <f t="shared" si="393"/>
        <v>51.516846209051252</v>
      </c>
      <c r="P1349" s="374">
        <f t="shared" si="394"/>
        <v>51.516846209051252</v>
      </c>
      <c r="Q1349" s="374">
        <f t="shared" si="395"/>
        <v>-93.285921780533968</v>
      </c>
      <c r="R1349" s="12">
        <f t="shared" si="396"/>
        <v>86.714078219466032</v>
      </c>
      <c r="S1349" s="57">
        <f t="shared" si="397"/>
        <v>0.14111874534154592</v>
      </c>
      <c r="T1349" s="12">
        <f t="shared" si="380"/>
        <v>51.516846209051252</v>
      </c>
    </row>
    <row r="1350" spans="1:20">
      <c r="A1350" s="57">
        <f t="shared" si="381"/>
        <v>890.04459316134989</v>
      </c>
      <c r="B1350" s="12">
        <f t="shared" si="398"/>
        <v>141.65499657384379</v>
      </c>
      <c r="C1350" s="57" t="str">
        <f t="shared" si="382"/>
        <v>-21.5829875110837-374.50990314741i</v>
      </c>
      <c r="D1350" s="57" t="str">
        <f t="shared" si="383"/>
        <v>3.47812486815464-112.354598286384i</v>
      </c>
      <c r="E1350" s="57" t="str">
        <f t="shared" si="384"/>
        <v>162.405647348098-0.590797631758405i</v>
      </c>
      <c r="F1350" s="57" t="str">
        <f t="shared" si="385"/>
        <v>2.90990988866546-1054.37263137746i</v>
      </c>
      <c r="G1350" s="57" t="str">
        <f t="shared" si="386"/>
        <v>0.999999992699275-0.0000854442803196844i</v>
      </c>
      <c r="H1350" s="57" t="str">
        <f t="shared" si="387"/>
        <v>72.7967577287235+5.81773769156135i</v>
      </c>
      <c r="I1350" s="57" t="str">
        <f t="shared" si="388"/>
        <v>17.9020353461263-216.481038741215i</v>
      </c>
      <c r="K1350" s="57" t="str">
        <f t="shared" si="389"/>
        <v>0.163796369598075-0.0139357450439949i</v>
      </c>
      <c r="L1350" s="57" t="str">
        <f t="shared" si="390"/>
        <v>0.00025-7.470340499004i</v>
      </c>
      <c r="M1350" s="57" t="str">
        <f t="shared" si="391"/>
        <v>0.0045-2.61897251993054i</v>
      </c>
      <c r="N1350" s="57">
        <f t="shared" si="392"/>
        <v>86.701695239527879</v>
      </c>
      <c r="O1350" s="57">
        <f t="shared" si="393"/>
        <v>51.483666062298816</v>
      </c>
      <c r="P1350" s="374">
        <f t="shared" si="394"/>
        <v>51.483666062298816</v>
      </c>
      <c r="Q1350" s="374">
        <f t="shared" si="395"/>
        <v>-93.298304760472121</v>
      </c>
      <c r="R1350" s="12">
        <f t="shared" si="396"/>
        <v>86.701695239527879</v>
      </c>
      <c r="S1350" s="57">
        <f t="shared" si="397"/>
        <v>0.14165499657384378</v>
      </c>
      <c r="T1350" s="12">
        <f t="shared" si="380"/>
        <v>51.483666062298816</v>
      </c>
    </row>
    <row r="1351" spans="1:20">
      <c r="A1351" s="57">
        <f t="shared" si="381"/>
        <v>893.42676261536303</v>
      </c>
      <c r="B1351" s="12">
        <f t="shared" si="398"/>
        <v>142.19328556082439</v>
      </c>
      <c r="C1351" s="57" t="str">
        <f t="shared" si="382"/>
        <v>-21.5816233462059-373.077252886982i</v>
      </c>
      <c r="D1351" s="57" t="str">
        <f t="shared" si="383"/>
        <v>3.47812486715072-111.929272208349i</v>
      </c>
      <c r="E1351" s="57" t="str">
        <f t="shared" si="384"/>
        <v>162.405165141527-0.592995931804527i</v>
      </c>
      <c r="F1351" s="57" t="str">
        <f t="shared" si="385"/>
        <v>2.90990988850369-1050.38118476856i</v>
      </c>
      <c r="G1351" s="57" t="str">
        <f t="shared" si="386"/>
        <v>0.999999992643684-0.0000857689685801313i</v>
      </c>
      <c r="H1351" s="57" t="str">
        <f t="shared" si="387"/>
        <v>72.7972871585702+5.83986135342511i</v>
      </c>
      <c r="I1351" s="57" t="str">
        <f t="shared" si="388"/>
        <v>17.9020879003294-215.662731719115i</v>
      </c>
      <c r="K1351" s="57" t="str">
        <f t="shared" si="389"/>
        <v>0.163787273011919-0.0139879121592914i</v>
      </c>
      <c r="L1351" s="57" t="str">
        <f t="shared" si="390"/>
        <v>0.00025-7.44206066846381i</v>
      </c>
      <c r="M1351" s="57" t="str">
        <f t="shared" si="391"/>
        <v>0.0045-2.60905809915375i</v>
      </c>
      <c r="N1351" s="57">
        <f t="shared" si="392"/>
        <v>86.689266380780808</v>
      </c>
      <c r="O1351" s="57">
        <f t="shared" si="393"/>
        <v>51.450484132834177</v>
      </c>
      <c r="P1351" s="374">
        <f t="shared" si="394"/>
        <v>51.450484132834177</v>
      </c>
      <c r="Q1351" s="374">
        <f t="shared" si="395"/>
        <v>-93.310733619219192</v>
      </c>
      <c r="R1351" s="12">
        <f t="shared" si="396"/>
        <v>86.689266380780808</v>
      </c>
      <c r="S1351" s="57">
        <f t="shared" si="397"/>
        <v>0.14219328556082439</v>
      </c>
      <c r="T1351" s="12">
        <f t="shared" si="380"/>
        <v>51.450484132834177</v>
      </c>
    </row>
    <row r="1352" spans="1:20">
      <c r="A1352" s="57">
        <f t="shared" si="381"/>
        <v>896.82178431330135</v>
      </c>
      <c r="B1352" s="12">
        <f t="shared" si="398"/>
        <v>142.73362004595552</v>
      </c>
      <c r="C1352" s="57" t="str">
        <f t="shared" si="382"/>
        <v>-21.5802489667681-371.649971351273i</v>
      </c>
      <c r="D1352" s="57" t="str">
        <f t="shared" si="383"/>
        <v>3.47812486613915-111.505556270472i</v>
      </c>
      <c r="E1352" s="57" t="str">
        <f t="shared" si="384"/>
        <v>162.404679328059-0.595202056579413i</v>
      </c>
      <c r="F1352" s="57" t="str">
        <f t="shared" si="385"/>
        <v>2.90990988834069-1046.40484824564i</v>
      </c>
      <c r="G1352" s="57" t="str">
        <f t="shared" si="386"/>
        <v>0.99999999258767-0.0000860948906559131i</v>
      </c>
      <c r="H1352" s="57" t="str">
        <f t="shared" si="387"/>
        <v>72.7978206249359+5.86206927133503i</v>
      </c>
      <c r="I1352" s="57" t="str">
        <f t="shared" si="388"/>
        <v>17.9021408549746-214.847527091157i</v>
      </c>
      <c r="K1352" s="57" t="str">
        <f t="shared" si="389"/>
        <v>0.163778108197892-0.0140402685743557i</v>
      </c>
      <c r="L1352" s="57" t="str">
        <f t="shared" si="390"/>
        <v>0.00025-7.41388789446484i</v>
      </c>
      <c r="M1352" s="57" t="str">
        <f t="shared" si="391"/>
        <v>0.0045-2.59918121055365i</v>
      </c>
      <c r="N1352" s="57">
        <f t="shared" si="392"/>
        <v>86.676791482194062</v>
      </c>
      <c r="O1352" s="57">
        <f t="shared" si="393"/>
        <v>51.417300407336541</v>
      </c>
      <c r="P1352" s="374">
        <f t="shared" si="394"/>
        <v>51.417300407336541</v>
      </c>
      <c r="Q1352" s="374">
        <f t="shared" si="395"/>
        <v>-93.323208517805938</v>
      </c>
      <c r="R1352" s="12">
        <f t="shared" si="396"/>
        <v>86.676791482194062</v>
      </c>
      <c r="S1352" s="57">
        <f t="shared" si="397"/>
        <v>0.14273362004595552</v>
      </c>
      <c r="T1352" s="12">
        <f t="shared" si="380"/>
        <v>51.417300407336541</v>
      </c>
    </row>
    <row r="1353" spans="1:20">
      <c r="A1353" s="57">
        <f t="shared" si="381"/>
        <v>900.2297070936919</v>
      </c>
      <c r="B1353" s="12">
        <f t="shared" si="398"/>
        <v>143.27600780213015</v>
      </c>
      <c r="C1353" s="57" t="str">
        <f t="shared" si="382"/>
        <v>-21.5788642976014-370.228038029545i</v>
      </c>
      <c r="D1353" s="57" t="str">
        <f t="shared" si="383"/>
        <v>3.47812486511987-111.083444377457i</v>
      </c>
      <c r="E1353" s="57" t="str">
        <f t="shared" si="384"/>
        <v>162.404189881209-0.597416029878466i</v>
      </c>
      <c r="F1353" s="57" t="str">
        <f t="shared" si="385"/>
        <v>2.90990988817645-1042.44356460776i</v>
      </c>
      <c r="G1353" s="57" t="str">
        <f t="shared" si="386"/>
        <v>0.999999992531229-0.0000864220512355279i</v>
      </c>
      <c r="H1353" s="57" t="str">
        <f t="shared" si="387"/>
        <v>72.7983581586369+5.88436176759576i</v>
      </c>
      <c r="I1353" s="57" t="str">
        <f t="shared" si="388"/>
        <v>17.902194213116-214.035413130504i</v>
      </c>
      <c r="K1353" s="57" t="str">
        <f t="shared" si="389"/>
        <v>0.163768874652156-0.0140928149079906i</v>
      </c>
      <c r="L1353" s="57" t="str">
        <f t="shared" si="390"/>
        <v>0.00025-7.3858217717323i</v>
      </c>
      <c r="M1353" s="57" t="str">
        <f t="shared" si="391"/>
        <v>0.0045-2.58934171204787i</v>
      </c>
      <c r="N1353" s="57">
        <f t="shared" si="392"/>
        <v>86.664270382274097</v>
      </c>
      <c r="O1353" s="57">
        <f t="shared" si="393"/>
        <v>51.384114872387492</v>
      </c>
      <c r="P1353" s="374">
        <f t="shared" si="394"/>
        <v>51.384114872387492</v>
      </c>
      <c r="Q1353" s="374">
        <f t="shared" si="395"/>
        <v>-93.335729617725903</v>
      </c>
      <c r="R1353" s="12">
        <f t="shared" si="396"/>
        <v>86.664270382274097</v>
      </c>
      <c r="S1353" s="57">
        <f t="shared" si="397"/>
        <v>0.14327600780213015</v>
      </c>
      <c r="T1353" s="12">
        <f t="shared" si="380"/>
        <v>51.384114872387492</v>
      </c>
    </row>
    <row r="1354" spans="1:20">
      <c r="A1354" s="57">
        <f t="shared" si="381"/>
        <v>903.65057998064799</v>
      </c>
      <c r="B1354" s="12">
        <f t="shared" si="398"/>
        <v>143.82045663177826</v>
      </c>
      <c r="C1354" s="57" t="str">
        <f t="shared" si="382"/>
        <v>-21.5774692630021-368.81143248824i</v>
      </c>
      <c r="D1354" s="57" t="str">
        <f t="shared" si="383"/>
        <v>3.47812486409284-110.662930457083i</v>
      </c>
      <c r="E1354" s="57" t="str">
        <f t="shared" si="384"/>
        <v>162.403696774304-0.599637875521546i</v>
      </c>
      <c r="F1354" s="57" t="str">
        <f t="shared" si="385"/>
        <v>2.90990988801098-1038.49727687054i</v>
      </c>
      <c r="G1354" s="57" t="str">
        <f t="shared" si="386"/>
        <v>0.999999992474358-0.0000867504550252894i</v>
      </c>
      <c r="H1354" s="57" t="str">
        <f t="shared" si="387"/>
        <v>72.798899790724+5.90673916576076i</v>
      </c>
      <c r="I1354" s="57" t="str">
        <f t="shared" si="388"/>
        <v>17.90224797783-213.22637815478i</v>
      </c>
      <c r="K1354" s="57" t="str">
        <f t="shared" si="389"/>
        <v>0.163759571867276-0.0141455517802319i</v>
      </c>
      <c r="L1354" s="57" t="str">
        <f t="shared" si="390"/>
        <v>0.00025-7.35786189652551i</v>
      </c>
      <c r="M1354" s="57" t="str">
        <f t="shared" si="391"/>
        <v>0.0045-2.57953946209192i</v>
      </c>
      <c r="N1354" s="57">
        <f t="shared" si="392"/>
        <v>86.651702919064988</v>
      </c>
      <c r="O1354" s="57">
        <f t="shared" si="393"/>
        <v>51.350927514470513</v>
      </c>
      <c r="P1354" s="374">
        <f t="shared" si="394"/>
        <v>51.350927514470513</v>
      </c>
      <c r="Q1354" s="374">
        <f t="shared" si="395"/>
        <v>-93.348297080935012</v>
      </c>
      <c r="R1354" s="12">
        <f t="shared" si="396"/>
        <v>86.651702919064988</v>
      </c>
      <c r="S1354" s="57">
        <f t="shared" si="397"/>
        <v>0.14382045663177825</v>
      </c>
      <c r="T1354" s="12">
        <f t="shared" si="380"/>
        <v>51.350927514470513</v>
      </c>
    </row>
    <row r="1355" spans="1:20">
      <c r="A1355" s="57">
        <f t="shared" si="381"/>
        <v>907.0844521845745</v>
      </c>
      <c r="B1355" s="12">
        <f t="shared" si="398"/>
        <v>144.36697436697901</v>
      </c>
      <c r="C1355" s="57" t="str">
        <f t="shared" si="382"/>
        <v>-21.5760637867305-367.400134370677i</v>
      </c>
      <c r="D1355" s="57" t="str">
        <f t="shared" si="383"/>
        <v>3.47812486305797-110.244008460115i</v>
      </c>
      <c r="E1355" s="57" t="str">
        <f t="shared" si="384"/>
        <v>162.403199980485-0.601867617352532i</v>
      </c>
      <c r="F1355" s="57" t="str">
        <f t="shared" si="385"/>
        <v>2.90990988784423-1034.56592826529i</v>
      </c>
      <c r="G1355" s="57" t="str">
        <f t="shared" si="386"/>
        <v>0.999999992417055-0.0000870801067493955i</v>
      </c>
      <c r="H1355" s="57" t="str">
        <f t="shared" si="387"/>
        <v>72.799445552486+5.92920179063783i</v>
      </c>
      <c r="I1355" s="57" t="str">
        <f t="shared" si="388"/>
        <v>17.9023021522163-212.420410525898i</v>
      </c>
      <c r="K1355" s="57" t="str">
        <f t="shared" si="389"/>
        <v>0.163750199332191-0.0141984798123415i</v>
      </c>
      <c r="L1355" s="57" t="str">
        <f t="shared" si="390"/>
        <v>0.00025-7.33000786663228i</v>
      </c>
      <c r="M1355" s="57" t="str">
        <f t="shared" si="391"/>
        <v>0.0045-2.56977431967715i</v>
      </c>
      <c r="N1355" s="57">
        <f t="shared" si="392"/>
        <v>86.639088930148006</v>
      </c>
      <c r="O1355" s="57">
        <f t="shared" si="393"/>
        <v>51.317738319970033</v>
      </c>
      <c r="P1355" s="374">
        <f t="shared" si="394"/>
        <v>51.317738319970033</v>
      </c>
      <c r="Q1355" s="374">
        <f t="shared" si="395"/>
        <v>-93.360911069851994</v>
      </c>
      <c r="R1355" s="12">
        <f t="shared" si="396"/>
        <v>86.639088930148006</v>
      </c>
      <c r="S1355" s="57">
        <f t="shared" si="397"/>
        <v>0.14436697436697901</v>
      </c>
      <c r="T1355" s="12">
        <f t="shared" si="380"/>
        <v>51.317738319970033</v>
      </c>
    </row>
    <row r="1356" spans="1:20">
      <c r="A1356" s="57">
        <f t="shared" si="381"/>
        <v>910.53137310287582</v>
      </c>
      <c r="B1356" s="12">
        <f t="shared" si="398"/>
        <v>144.91556886957352</v>
      </c>
      <c r="C1356" s="57" t="str">
        <f t="shared" si="382"/>
        <v>-21.5746477920068-365.994123396757i</v>
      </c>
      <c r="D1356" s="57" t="str">
        <f t="shared" si="383"/>
        <v>3.47812486201524-109.826672360221i</v>
      </c>
      <c r="E1356" s="57" t="str">
        <f t="shared" si="384"/>
        <v>162.402699472699-0.604105279238773i</v>
      </c>
      <c r="F1356" s="57" t="str">
        <f t="shared" si="385"/>
        <v>2.9099098876762-1030.64946223824i</v>
      </c>
      <c r="G1356" s="57" t="str">
        <f t="shared" si="386"/>
        <v>0.999999992359315-0.0000874110111499961i</v>
      </c>
      <c r="H1356" s="57" t="str">
        <f t="shared" si="387"/>
        <v>72.7999954754523+5.95174996829416i</v>
      </c>
      <c r="I1356" s="57" t="str">
        <f t="shared" si="388"/>
        <v>17.9023567393992-211.617498649902i</v>
      </c>
      <c r="K1356" s="57" t="str">
        <f t="shared" si="389"/>
        <v>0.163740756532189-0.0142515996267994i</v>
      </c>
      <c r="L1356" s="57" t="str">
        <f t="shared" si="390"/>
        <v>0.00025-7.30225928136308i</v>
      </c>
      <c r="M1356" s="57" t="str">
        <f t="shared" si="391"/>
        <v>0.0045-2.56004614432869i</v>
      </c>
      <c r="N1356" s="57">
        <f t="shared" si="392"/>
        <v>86.62642825264146</v>
      </c>
      <c r="O1356" s="57">
        <f t="shared" si="393"/>
        <v>51.284547275170631</v>
      </c>
      <c r="P1356" s="374">
        <f t="shared" si="394"/>
        <v>51.284547275170631</v>
      </c>
      <c r="Q1356" s="374">
        <f t="shared" si="395"/>
        <v>-93.37357174735854</v>
      </c>
      <c r="R1356" s="12">
        <f t="shared" si="396"/>
        <v>86.62642825264146</v>
      </c>
      <c r="S1356" s="57">
        <f t="shared" si="397"/>
        <v>0.14491556886957352</v>
      </c>
      <c r="T1356" s="12">
        <f t="shared" si="380"/>
        <v>51.284547275170631</v>
      </c>
    </row>
    <row r="1357" spans="1:20">
      <c r="A1357" s="57">
        <f t="shared" si="381"/>
        <v>913.99139232066671</v>
      </c>
      <c r="B1357" s="12">
        <f t="shared" si="398"/>
        <v>145.4662480312779</v>
      </c>
      <c r="C1357" s="57" t="str">
        <f t="shared" si="382"/>
        <v>-21.5732212015065-364.593379362692i</v>
      </c>
      <c r="D1357" s="57" t="str">
        <f t="shared" si="383"/>
        <v>3.47812486096456-109.410916153881i</v>
      </c>
      <c r="E1357" s="57" t="str">
        <f t="shared" si="384"/>
        <v>162.402195223705-0.606350885069948i</v>
      </c>
      <c r="F1357" s="57" t="str">
        <f t="shared" si="385"/>
        <v>2.90990988750691-1026.74782244973i</v>
      </c>
      <c r="G1357" s="57" t="str">
        <f t="shared" si="386"/>
        <v>0.999999992301136-0.0000877431729872612i</v>
      </c>
      <c r="H1357" s="57" t="str">
        <f t="shared" si="387"/>
        <v>72.8005495913924+5.97438402606103i</v>
      </c>
      <c r="I1357" s="57" t="str">
        <f t="shared" si="388"/>
        <v>17.9024117425262-210.8176309768i</v>
      </c>
      <c r="K1357" s="57" t="str">
        <f t="shared" si="389"/>
        <v>0.163731242948888-0.0143049118472959i</v>
      </c>
      <c r="L1357" s="57" t="str">
        <f t="shared" si="390"/>
        <v>0.00025-7.27461574154525i</v>
      </c>
      <c r="M1357" s="57" t="str">
        <f t="shared" si="391"/>
        <v>0.0045-2.5503547961035i</v>
      </c>
      <c r="N1357" s="57">
        <f t="shared" si="392"/>
        <v>86.613720723201027</v>
      </c>
      <c r="O1357" s="57">
        <f t="shared" si="393"/>
        <v>51.251354366256727</v>
      </c>
      <c r="P1357" s="374">
        <f t="shared" si="394"/>
        <v>51.251354366256727</v>
      </c>
      <c r="Q1357" s="374">
        <f t="shared" si="395"/>
        <v>-93.386279276798973</v>
      </c>
      <c r="R1357" s="12">
        <f t="shared" si="396"/>
        <v>86.613720723201027</v>
      </c>
      <c r="S1357" s="57">
        <f t="shared" si="397"/>
        <v>0.14546624803127789</v>
      </c>
      <c r="T1357" s="12">
        <f t="shared" si="380"/>
        <v>51.251354366256727</v>
      </c>
    </row>
    <row r="1358" spans="1:20">
      <c r="A1358" s="57">
        <f t="shared" si="381"/>
        <v>917.46455961148536</v>
      </c>
      <c r="B1358" s="12">
        <f t="shared" si="398"/>
        <v>146.01901977379677</v>
      </c>
      <c r="C1358" s="57" t="str">
        <f t="shared" si="382"/>
        <v>-21.5717839373591-363.197882140701i</v>
      </c>
      <c r="D1358" s="57" t="str">
        <f t="shared" si="383"/>
        <v>3.47812485990589-108.996733860301i</v>
      </c>
      <c r="E1358" s="57" t="str">
        <f t="shared" si="384"/>
        <v>162.401687206073-0.608604458758304i</v>
      </c>
      <c r="F1358" s="57" t="str">
        <f t="shared" si="385"/>
        <v>2.90990988733633-1022.86095277335i</v>
      </c>
      <c r="G1358" s="57" t="str">
        <f t="shared" si="386"/>
        <v>0.999999992242513-0.0000880765970394495i</v>
      </c>
      <c r="H1358" s="57" t="str">
        <f t="shared" si="387"/>
        <v>72.8011079323195+5.99710429253934i</v>
      </c>
      <c r="I1358" s="57" t="str">
        <f t="shared" si="388"/>
        <v>17.9024671647692-210.020796000385i</v>
      </c>
      <c r="K1358" s="57" t="str">
        <f t="shared" si="389"/>
        <v>0.163721658060207-0.0143584170987239i</v>
      </c>
      <c r="L1358" s="57" t="str">
        <f t="shared" si="390"/>
        <v>0.00025-7.24707684951709i</v>
      </c>
      <c r="M1358" s="57" t="str">
        <f t="shared" si="391"/>
        <v>0.0045-2.54070013558827i</v>
      </c>
      <c r="N1358" s="57">
        <f t="shared" si="392"/>
        <v>86.600966178019263</v>
      </c>
      <c r="O1358" s="57">
        <f t="shared" si="393"/>
        <v>51.21815957931156</v>
      </c>
      <c r="P1358" s="374">
        <f t="shared" si="394"/>
        <v>51.21815957931156</v>
      </c>
      <c r="Q1358" s="374">
        <f t="shared" si="395"/>
        <v>-93.399033821980737</v>
      </c>
      <c r="R1358" s="12">
        <f t="shared" si="396"/>
        <v>86.600966178019263</v>
      </c>
      <c r="S1358" s="57">
        <f t="shared" si="397"/>
        <v>0.14601901977379678</v>
      </c>
      <c r="T1358" s="12">
        <f t="shared" si="380"/>
        <v>51.21815957931156</v>
      </c>
    </row>
    <row r="1359" spans="1:20">
      <c r="A1359" s="57">
        <f t="shared" si="381"/>
        <v>920.95092493800905</v>
      </c>
      <c r="B1359" s="12">
        <f t="shared" si="398"/>
        <v>146.57389204893721</v>
      </c>
      <c r="C1359" s="57" t="str">
        <f t="shared" si="382"/>
        <v>-21.5703359211418-361.80761167873i</v>
      </c>
      <c r="D1359" s="57" t="str">
        <f t="shared" si="383"/>
        <v>3.47812485883915-108.58411952133i</v>
      </c>
      <c r="E1359" s="57" t="str">
        <f t="shared" si="384"/>
        <v>162.401175392175-0.610866024237112i</v>
      </c>
      <c r="F1359" s="57" t="str">
        <f t="shared" si="385"/>
        <v>2.90990988716444-1018.98879729517i</v>
      </c>
      <c r="G1359" s="57" t="str">
        <f t="shared" si="386"/>
        <v>0.999999992183444-0.0000884112881029771i</v>
      </c>
      <c r="H1359" s="57" t="str">
        <f t="shared" si="387"/>
        <v>72.8016705304916+6.0199110976043i</v>
      </c>
      <c r="I1359" s="57" t="str">
        <f t="shared" si="388"/>
        <v>17.9025230093235-209.226982258081i</v>
      </c>
      <c r="K1359" s="57" t="str">
        <f t="shared" si="389"/>
        <v>0.163712001340345-0.0144121160071703i</v>
      </c>
      <c r="L1359" s="57" t="str">
        <f t="shared" si="390"/>
        <v>0.00025-7.21964220912238i</v>
      </c>
      <c r="M1359" s="57" t="str">
        <f t="shared" si="391"/>
        <v>0.0045-2.53108202389746i</v>
      </c>
      <c r="N1359" s="57">
        <f t="shared" si="392"/>
        <v>86.588164452826064</v>
      </c>
      <c r="O1359" s="57">
        <f t="shared" si="393"/>
        <v>51.184962900316606</v>
      </c>
      <c r="P1359" s="374">
        <f t="shared" si="394"/>
        <v>51.184962900316606</v>
      </c>
      <c r="Q1359" s="374">
        <f t="shared" si="395"/>
        <v>-93.411835547173936</v>
      </c>
      <c r="R1359" s="12">
        <f t="shared" si="396"/>
        <v>86.588164452826064</v>
      </c>
      <c r="S1359" s="57">
        <f t="shared" si="397"/>
        <v>0.1465738920489372</v>
      </c>
      <c r="T1359" s="12">
        <f t="shared" si="380"/>
        <v>51.184962900316606</v>
      </c>
    </row>
    <row r="1360" spans="1:20">
      <c r="A1360" s="57">
        <f t="shared" si="381"/>
        <v>924.45053845277357</v>
      </c>
      <c r="B1360" s="12">
        <f t="shared" si="398"/>
        <v>147.13087283872318</v>
      </c>
      <c r="C1360" s="57" t="str">
        <f t="shared" si="382"/>
        <v>-21.5688770738785-360.422548000166i</v>
      </c>
      <c r="D1360" s="57" t="str">
        <f t="shared" si="383"/>
        <v>3.47812485776429-108.173067201373i</v>
      </c>
      <c r="E1360" s="57" t="str">
        <f t="shared" si="384"/>
        <v>162.400659754189-0.613135605460382i</v>
      </c>
      <c r="F1360" s="57" t="str">
        <f t="shared" si="385"/>
        <v>2.90990988699124-1015.13130031294i</v>
      </c>
      <c r="G1360" s="57" t="str">
        <f t="shared" si="386"/>
        <v>0.999999992123925-0.0000887472509924863i</v>
      </c>
      <c r="H1360" s="57" t="str">
        <f t="shared" si="387"/>
        <v>72.8022374184136+6.04280477241098i</v>
      </c>
      <c r="I1360" s="57" t="str">
        <f t="shared" si="388"/>
        <v>17.9025792794097-208.436178330778i</v>
      </c>
      <c r="K1360" s="57" t="str">
        <f t="shared" si="389"/>
        <v>0.163702272259754-0.0144660091999083i</v>
      </c>
      <c r="L1360" s="57" t="str">
        <f t="shared" si="390"/>
        <v>0.00025-7.19231142570473i</v>
      </c>
      <c r="M1360" s="57" t="str">
        <f t="shared" si="391"/>
        <v>0.0045-2.5215003226713i</v>
      </c>
      <c r="N1360" s="57">
        <f t="shared" si="392"/>
        <v>86.575315382888206</v>
      </c>
      <c r="O1360" s="57">
        <f t="shared" si="393"/>
        <v>51.151764315150849</v>
      </c>
      <c r="P1360" s="374">
        <f t="shared" si="394"/>
        <v>51.151764315150849</v>
      </c>
      <c r="Q1360" s="374">
        <f t="shared" si="395"/>
        <v>-93.424684617111794</v>
      </c>
      <c r="R1360" s="12">
        <f t="shared" si="396"/>
        <v>86.575315382888206</v>
      </c>
      <c r="S1360" s="57">
        <f t="shared" si="397"/>
        <v>0.14713087283872317</v>
      </c>
      <c r="T1360" s="12">
        <f t="shared" si="380"/>
        <v>51.151764315150849</v>
      </c>
    </row>
    <row r="1361" spans="1:20">
      <c r="A1361" s="57">
        <f t="shared" si="381"/>
        <v>927.96345049889419</v>
      </c>
      <c r="B1361" s="12">
        <f t="shared" si="398"/>
        <v>147.68997015551034</v>
      </c>
      <c r="C1361" s="57" t="str">
        <f t="shared" si="382"/>
        <v>-21.5674073160352-359.042671203556i</v>
      </c>
      <c r="D1361" s="57" t="str">
        <f t="shared" si="383"/>
        <v>3.47812485668124-107.763570987305i</v>
      </c>
      <c r="E1361" s="57" t="str">
        <f t="shared" si="384"/>
        <v>162.400140264102-0.615413226402365i</v>
      </c>
      <c r="F1361" s="57" t="str">
        <f t="shared" si="385"/>
        <v>2.90990988681674-1011.28840633527i</v>
      </c>
      <c r="G1361" s="57" t="str">
        <f t="shared" si="386"/>
        <v>0.999999992063954-0.0000890844905409151i</v>
      </c>
      <c r="H1361" s="57" t="str">
        <f t="shared" si="387"/>
        <v>72.80280862884+6.06578564939924i</v>
      </c>
      <c r="I1361" s="57" t="str">
        <f t="shared" si="388"/>
        <v>17.9026359782727-207.648372842663i</v>
      </c>
      <c r="K1361" s="57" t="str">
        <f t="shared" si="389"/>
        <v>0.163692470285114-0.0145200973053883i</v>
      </c>
      <c r="L1361" s="57" t="str">
        <f t="shared" si="390"/>
        <v>0.00025-7.16508410610152i</v>
      </c>
      <c r="M1361" s="57" t="str">
        <f t="shared" si="391"/>
        <v>0.0045-2.51195489407382i</v>
      </c>
      <c r="N1361" s="57">
        <f t="shared" si="392"/>
        <v>86.562418803009692</v>
      </c>
      <c r="O1361" s="57">
        <f t="shared" si="393"/>
        <v>51.118563809590185</v>
      </c>
      <c r="P1361" s="374">
        <f t="shared" si="394"/>
        <v>51.118563809590185</v>
      </c>
      <c r="Q1361" s="374">
        <f t="shared" si="395"/>
        <v>-93.437581196990308</v>
      </c>
      <c r="R1361" s="12">
        <f t="shared" si="396"/>
        <v>86.562418803009692</v>
      </c>
      <c r="S1361" s="57">
        <f t="shared" si="397"/>
        <v>0.14768997015551033</v>
      </c>
      <c r="T1361" s="12">
        <f t="shared" si="380"/>
        <v>51.118563809590185</v>
      </c>
    </row>
    <row r="1362" spans="1:20">
      <c r="A1362" s="57">
        <f t="shared" si="381"/>
        <v>931.48971161078998</v>
      </c>
      <c r="B1362" s="12">
        <f t="shared" si="398"/>
        <v>148.25119204210128</v>
      </c>
      <c r="C1362" s="57" t="str">
        <f t="shared" si="382"/>
        <v>-21.5659265675149-357.667961462307i</v>
      </c>
      <c r="D1362" s="57" t="str">
        <f t="shared" si="383"/>
        <v>3.47812485558996-107.355624988383i</v>
      </c>
      <c r="E1362" s="57" t="str">
        <f t="shared" si="384"/>
        <v>162.3996168937-0.617698911056487i</v>
      </c>
      <c r="F1362" s="57" t="str">
        <f t="shared" si="385"/>
        <v>2.90990988664089-1007.46006008083i</v>
      </c>
      <c r="G1362" s="57" t="str">
        <f t="shared" si="386"/>
        <v>0.999999992003525-0.0000894230115995669i</v>
      </c>
      <c r="H1362" s="57" t="str">
        <f t="shared" si="387"/>
        <v>72.8033841947753+6.08885406229892i</v>
      </c>
      <c r="I1362" s="57" t="str">
        <f t="shared" si="388"/>
        <v>17.9026931091819-206.863554461058i</v>
      </c>
      <c r="K1362" s="57" t="str">
        <f t="shared" si="389"/>
        <v>0.163682594879311-0.0145743809532298i</v>
      </c>
      <c r="L1362" s="57" t="str">
        <f t="shared" si="390"/>
        <v>0.00025-7.1379598586387i</v>
      </c>
      <c r="M1362" s="57" t="str">
        <f t="shared" si="391"/>
        <v>0.0045-2.50244560079082i</v>
      </c>
      <c r="N1362" s="57">
        <f t="shared" si="392"/>
        <v>86.549474547531759</v>
      </c>
      <c r="O1362" s="57">
        <f t="shared" si="393"/>
        <v>51.085361369306277</v>
      </c>
      <c r="P1362" s="374">
        <f t="shared" si="394"/>
        <v>51.085361369306277</v>
      </c>
      <c r="Q1362" s="374">
        <f t="shared" si="395"/>
        <v>-93.450525452468241</v>
      </c>
      <c r="R1362" s="12">
        <f t="shared" si="396"/>
        <v>86.549474547531759</v>
      </c>
      <c r="S1362" s="57">
        <f t="shared" si="397"/>
        <v>0.14825119204210127</v>
      </c>
      <c r="T1362" s="12">
        <f t="shared" si="380"/>
        <v>51.085361369306277</v>
      </c>
    </row>
    <row r="1363" spans="1:20">
      <c r="A1363" s="57">
        <f t="shared" si="381"/>
        <v>935.02937251491096</v>
      </c>
      <c r="B1363" s="12">
        <f t="shared" si="398"/>
        <v>148.81454657186126</v>
      </c>
      <c r="C1363" s="57" t="str">
        <f t="shared" si="382"/>
        <v>-21.5644347476573-356.298399024428i</v>
      </c>
      <c r="D1363" s="57" t="str">
        <f t="shared" si="383"/>
        <v>3.47812485449035-106.949223336169i</v>
      </c>
      <c r="E1363" s="57" t="str">
        <f t="shared" si="384"/>
        <v>162.399089614573-0.619992683434929i</v>
      </c>
      <c r="F1363" s="57" t="str">
        <f t="shared" si="385"/>
        <v>2.9099098864637-1003.64620647759i</v>
      </c>
      <c r="G1363" s="57" t="str">
        <f t="shared" si="386"/>
        <v>0.999999991942636-0.0000897628190381798i</v>
      </c>
      <c r="H1363" s="57" t="str">
        <f t="shared" si="387"/>
        <v>72.8039641494771+6.11201034613511i</v>
      </c>
      <c r="I1363" s="57" t="str">
        <f t="shared" si="388"/>
        <v>17.9027506754321-206.08171189626i</v>
      </c>
      <c r="K1363" s="57" t="str">
        <f t="shared" si="389"/>
        <v>0.163672645501409-0.0146288607742122i</v>
      </c>
      <c r="L1363" s="57" t="str">
        <f t="shared" si="390"/>
        <v>0.00025-7.11093829312481i</v>
      </c>
      <c r="M1363" s="57" t="str">
        <f t="shared" si="391"/>
        <v>0.0045-2.49297230602791i</v>
      </c>
      <c r="N1363" s="57">
        <f t="shared" si="392"/>
        <v>86.53648245033267</v>
      </c>
      <c r="O1363" s="57">
        <f t="shared" si="393"/>
        <v>51.052156979866432</v>
      </c>
      <c r="P1363" s="374">
        <f t="shared" si="394"/>
        <v>51.052156979866432</v>
      </c>
      <c r="Q1363" s="374">
        <f t="shared" si="395"/>
        <v>-93.46351754966733</v>
      </c>
      <c r="R1363" s="12">
        <f t="shared" si="396"/>
        <v>86.53648245033267</v>
      </c>
      <c r="S1363" s="57">
        <f t="shared" si="397"/>
        <v>0.14881454657186124</v>
      </c>
      <c r="T1363" s="12">
        <f t="shared" si="380"/>
        <v>51.052156979866432</v>
      </c>
    </row>
    <row r="1364" spans="1:20">
      <c r="A1364" s="57">
        <f t="shared" si="381"/>
        <v>938.58248413046761</v>
      </c>
      <c r="B1364" s="12">
        <f t="shared" si="398"/>
        <v>149.38004184883434</v>
      </c>
      <c r="C1364" s="57" t="str">
        <f t="shared" si="382"/>
        <v>-21.5629317752319-354.933964212229i</v>
      </c>
      <c r="D1364" s="57" t="str">
        <f t="shared" si="383"/>
        <v>3.47812485338238-106.544360184439i</v>
      </c>
      <c r="E1364" s="57" t="str">
        <f t="shared" si="384"/>
        <v>162.398558398109-0.622294567567655i</v>
      </c>
      <c r="F1364" s="57" t="str">
        <f t="shared" si="385"/>
        <v>2.90990988628517-999.846790661983i</v>
      </c>
      <c r="G1364" s="57" t="str">
        <f t="shared" si="386"/>
        <v>0.999999991881284-0.0000901039177449968i</v>
      </c>
      <c r="H1364" s="57" t="str">
        <f t="shared" si="387"/>
        <v>72.8045485264579+6.13525483723354i</v>
      </c>
      <c r="I1364" s="57" t="str">
        <f t="shared" si="388"/>
        <v>17.9028086803436-205.302833901377i</v>
      </c>
      <c r="K1364" s="57" t="str">
        <f t="shared" si="389"/>
        <v>0.163662621606626-0.0146835374002661i</v>
      </c>
      <c r="L1364" s="57" t="str">
        <f t="shared" si="390"/>
        <v>0.00025-7.08401902084564i</v>
      </c>
      <c r="M1364" s="57" t="str">
        <f t="shared" si="391"/>
        <v>0.0045-2.48353487350858i</v>
      </c>
      <c r="N1364" s="57">
        <f t="shared" si="392"/>
        <v>86.523442344828112</v>
      </c>
      <c r="O1364" s="57">
        <f t="shared" si="393"/>
        <v>51.018950626732376</v>
      </c>
      <c r="P1364" s="374">
        <f t="shared" si="394"/>
        <v>51.018950626732376</v>
      </c>
      <c r="Q1364" s="374">
        <f t="shared" si="395"/>
        <v>-93.476557655171888</v>
      </c>
      <c r="R1364" s="12">
        <f t="shared" si="396"/>
        <v>86.523442344828112</v>
      </c>
      <c r="S1364" s="57">
        <f t="shared" si="397"/>
        <v>0.14938004184883433</v>
      </c>
      <c r="T1364" s="12">
        <f t="shared" si="380"/>
        <v>51.018950626732376</v>
      </c>
    </row>
    <row r="1365" spans="1:20">
      <c r="A1365" s="57">
        <f t="shared" si="381"/>
        <v>942.14909757016346</v>
      </c>
      <c r="B1365" s="12">
        <f t="shared" si="398"/>
        <v>149.94768600785991</v>
      </c>
      <c r="C1365" s="57" t="str">
        <f t="shared" si="382"/>
        <v>-21.5614175684363-353.574637422054i</v>
      </c>
      <c r="D1365" s="57" t="str">
        <f t="shared" si="383"/>
        <v>3.47812485226596-106.141029709099i</v>
      </c>
      <c r="E1365" s="57" t="str">
        <f t="shared" si="384"/>
        <v>162.398023215501-0.624604587502179i</v>
      </c>
      <c r="F1365" s="57" t="str">
        <f t="shared" si="385"/>
        <v>2.90990988610529-996.061757978129i</v>
      </c>
      <c r="G1365" s="57" t="str">
        <f t="shared" si="386"/>
        <v>0.999999991819465-0.0000904463126268364i</v>
      </c>
      <c r="H1365" s="57" t="str">
        <f t="shared" si="387"/>
        <v>72.805137359486+6.15858787322527i</v>
      </c>
      <c r="I1365" s="57" t="str">
        <f t="shared" si="388"/>
        <v>17.9028671272607-204.526909272158i</v>
      </c>
      <c r="K1365" s="57" t="str">
        <f t="shared" si="389"/>
        <v>0.163652522646311-0.014738411464464i</v>
      </c>
      <c r="L1365" s="57" t="str">
        <f t="shared" si="390"/>
        <v>0.00025-7.05720165455828i</v>
      </c>
      <c r="M1365" s="57" t="str">
        <f t="shared" si="391"/>
        <v>0.0045-2.47413316747219i</v>
      </c>
      <c r="N1365" s="57">
        <f t="shared" si="392"/>
        <v>86.510354063971263</v>
      </c>
      <c r="O1365" s="57">
        <f t="shared" si="393"/>
        <v>50.985742295259882</v>
      </c>
      <c r="P1365" s="374">
        <f t="shared" si="394"/>
        <v>50.985742295259882</v>
      </c>
      <c r="Q1365" s="374">
        <f t="shared" si="395"/>
        <v>-93.489645936028737</v>
      </c>
      <c r="R1365" s="12">
        <f t="shared" si="396"/>
        <v>86.510354063971263</v>
      </c>
      <c r="S1365" s="57">
        <f t="shared" si="397"/>
        <v>0.1499476860078599</v>
      </c>
      <c r="T1365" s="12">
        <f t="shared" si="380"/>
        <v>50.985742295259882</v>
      </c>
    </row>
    <row r="1366" spans="1:20">
      <c r="A1366" s="57">
        <f t="shared" si="381"/>
        <v>945.72926414093013</v>
      </c>
      <c r="B1366" s="12">
        <f t="shared" si="398"/>
        <v>150.51748721468979</v>
      </c>
      <c r="C1366" s="57" t="str">
        <f t="shared" si="382"/>
        <v>-21.5598920448909-352.220399123984i</v>
      </c>
      <c r="D1366" s="57" t="str">
        <f t="shared" si="383"/>
        <v>3.47812485114106-105.739226108105i</v>
      </c>
      <c r="E1366" s="57" t="str">
        <f t="shared" si="384"/>
        <v>162.397484037732-0.626922767302153i</v>
      </c>
      <c r="F1366" s="57" t="str">
        <f t="shared" si="385"/>
        <v>2.90990988592403-992.291053977065i</v>
      </c>
      <c r="G1366" s="57" t="str">
        <f t="shared" si="386"/>
        <v>0.999999991757174-0.0000907900086091631i</v>
      </c>
      <c r="H1366" s="57" t="str">
        <f t="shared" si="387"/>
        <v>72.8057306825887+6.18200979305274i</v>
      </c>
      <c r="I1366" s="57" t="str">
        <f t="shared" si="388"/>
        <v>17.9029260195547-203.753926846846i</v>
      </c>
      <c r="K1366" s="57" t="str">
        <f t="shared" si="389"/>
        <v>0.163642348067915-0.014793483601011i</v>
      </c>
      <c r="L1366" s="57" t="str">
        <f t="shared" si="390"/>
        <v>0.00025-7.03048580848605i</v>
      </c>
      <c r="M1366" s="57" t="str">
        <f t="shared" si="391"/>
        <v>0.0045-2.46476705267203i</v>
      </c>
      <c r="N1366" s="57">
        <f t="shared" si="392"/>
        <v>86.49721744025274</v>
      </c>
      <c r="O1366" s="57">
        <f t="shared" si="393"/>
        <v>50.952531970697549</v>
      </c>
      <c r="P1366" s="374">
        <f t="shared" si="394"/>
        <v>50.952531970697549</v>
      </c>
      <c r="Q1366" s="374">
        <f t="shared" si="395"/>
        <v>-93.50278255974726</v>
      </c>
      <c r="R1366" s="12">
        <f t="shared" si="396"/>
        <v>86.49721744025274</v>
      </c>
      <c r="S1366" s="57">
        <f t="shared" si="397"/>
        <v>0.1505174872146898</v>
      </c>
      <c r="T1366" s="12">
        <f t="shared" si="380"/>
        <v>50.952531970697549</v>
      </c>
    </row>
    <row r="1367" spans="1:20">
      <c r="A1367" s="57">
        <f t="shared" si="381"/>
        <v>949.32303534466564</v>
      </c>
      <c r="B1367" s="12">
        <f t="shared" si="398"/>
        <v>151.08945366610561</v>
      </c>
      <c r="C1367" s="57" t="str">
        <f t="shared" si="382"/>
        <v>-21.558355121638-350.871229861587i</v>
      </c>
      <c r="D1367" s="57" t="str">
        <f t="shared" si="383"/>
        <v>3.47812485000757-105.338943601378i</v>
      </c>
      <c r="E1367" s="57" t="str">
        <f t="shared" si="384"/>
        <v>162.39694083559-0.629249131047129i</v>
      </c>
      <c r="F1367" s="57" t="str">
        <f t="shared" si="385"/>
        <v>2.90990988574139-988.534624415949i</v>
      </c>
      <c r="G1367" s="57" t="str">
        <f t="shared" si="386"/>
        <v>0.99999999169441-0.0000911350106361578i</v>
      </c>
      <c r="H1367" s="57" t="str">
        <f t="shared" si="387"/>
        <v>72.8063285300542+6.20552093697451i</v>
      </c>
      <c r="I1367" s="57" t="str">
        <f t="shared" si="388"/>
        <v>17.9029853606218-202.983875506009i</v>
      </c>
      <c r="K1367" s="57" t="str">
        <f t="shared" si="389"/>
        <v>0.163632097314967-0.0148487544452353i</v>
      </c>
      <c r="L1367" s="57" t="str">
        <f t="shared" si="390"/>
        <v>0.00025-7.00387109831245i</v>
      </c>
      <c r="M1367" s="57" t="str">
        <f t="shared" si="391"/>
        <v>0.0045-2.45543639437341i</v>
      </c>
      <c r="N1367" s="57">
        <f t="shared" si="392"/>
        <v>86.484032305700808</v>
      </c>
      <c r="O1367" s="57">
        <f t="shared" si="393"/>
        <v>50.919319638186749</v>
      </c>
      <c r="P1367" s="374">
        <f t="shared" si="394"/>
        <v>50.919319638186749</v>
      </c>
      <c r="Q1367" s="374">
        <f t="shared" si="395"/>
        <v>-93.515967694299192</v>
      </c>
      <c r="R1367" s="12">
        <f t="shared" si="396"/>
        <v>86.484032305700808</v>
      </c>
      <c r="S1367" s="57">
        <f t="shared" si="397"/>
        <v>0.1510894536661056</v>
      </c>
      <c r="T1367" s="12">
        <f t="shared" si="380"/>
        <v>50.919319638186749</v>
      </c>
    </row>
    <row r="1368" spans="1:20">
      <c r="A1368" s="57">
        <f t="shared" si="381"/>
        <v>952.93046287897539</v>
      </c>
      <c r="B1368" s="12">
        <f t="shared" si="398"/>
        <v>151.66359359003681</v>
      </c>
      <c r="C1368" s="57" t="str">
        <f t="shared" si="382"/>
        <v>-21.5568067151339-349.527110251612i</v>
      </c>
      <c r="D1368" s="57" t="str">
        <f t="shared" si="383"/>
        <v>3.47812484886546-104.94017643072i</v>
      </c>
      <c r="E1368" s="57" t="str">
        <f t="shared" si="384"/>
        <v>162.396393579651-0.631583702831485i</v>
      </c>
      <c r="F1368" s="57" t="str">
        <f t="shared" si="385"/>
        <v>2.90990988555737-984.79241525728i</v>
      </c>
      <c r="G1368" s="57" t="str">
        <f t="shared" si="386"/>
        <v>0.999999991631167-0.0000914813236707897i</v>
      </c>
      <c r="H1368" s="57" t="str">
        <f t="shared" si="387"/>
        <v>72.8069309364332+6.2291216465707i</v>
      </c>
      <c r="I1368" s="57" t="str">
        <f t="shared" si="388"/>
        <v>17.9030451538842-202.216744172382i</v>
      </c>
      <c r="K1368" s="57" t="str">
        <f t="shared" si="389"/>
        <v>0.163621769827049-0.0149042246335784i</v>
      </c>
      <c r="L1368" s="57" t="str">
        <f t="shared" si="390"/>
        <v>0.00025-6.97735714117599i</v>
      </c>
      <c r="M1368" s="57" t="str">
        <f t="shared" si="391"/>
        <v>0.0045-2.44614105835168i</v>
      </c>
      <c r="N1368" s="57">
        <f t="shared" si="392"/>
        <v>86.47079849188178</v>
      </c>
      <c r="O1368" s="57">
        <f t="shared" si="393"/>
        <v>50.886105282760219</v>
      </c>
      <c r="P1368" s="374">
        <f t="shared" si="394"/>
        <v>50.886105282760219</v>
      </c>
      <c r="Q1368" s="374">
        <f t="shared" si="395"/>
        <v>-93.52920150811822</v>
      </c>
      <c r="R1368" s="12">
        <f t="shared" si="396"/>
        <v>86.47079849188178</v>
      </c>
      <c r="S1368" s="57">
        <f t="shared" si="397"/>
        <v>0.15166359359003681</v>
      </c>
      <c r="T1368" s="12">
        <f t="shared" si="380"/>
        <v>50.886105282760219</v>
      </c>
    </row>
    <row r="1369" spans="1:20">
      <c r="A1369" s="57">
        <f t="shared" si="381"/>
        <v>956.5515986379155</v>
      </c>
      <c r="B1369" s="12">
        <f t="shared" si="398"/>
        <v>152.23991524567896</v>
      </c>
      <c r="C1369" s="57" t="str">
        <f t="shared" si="382"/>
        <v>-21.5552467412505-348.188020983737i</v>
      </c>
      <c r="D1369" s="57" t="str">
        <f t="shared" si="383"/>
        <v>3.47812484771465-104.542918859731i</v>
      </c>
      <c r="E1369" s="57" t="str">
        <f t="shared" si="384"/>
        <v>162.395842240294-0.633926506764145i</v>
      </c>
      <c r="F1369" s="57" t="str">
        <f t="shared" si="385"/>
        <v>2.90990988537193-981.064372668123i</v>
      </c>
      <c r="G1369" s="57" t="str">
        <f t="shared" si="386"/>
        <v>0.999999991567443-0.0000918289526948871i</v>
      </c>
      <c r="H1369" s="57" t="str">
        <f t="shared" si="387"/>
        <v>72.8075379365409+6.2528122647487i</v>
      </c>
      <c r="I1369" s="57" t="str">
        <f t="shared" si="388"/>
        <v>17.9031054027909-201.452521810705i</v>
      </c>
      <c r="K1369" s="57" t="str">
        <f t="shared" si="389"/>
        <v>0.163611365039769-0.0149598948035857i</v>
      </c>
      <c r="L1369" s="57" t="str">
        <f t="shared" si="390"/>
        <v>0.00025-6.95094355566449i</v>
      </c>
      <c r="M1369" s="57" t="str">
        <f t="shared" si="391"/>
        <v>0.0045-2.43688091089029i</v>
      </c>
      <c r="N1369" s="57">
        <f t="shared" si="392"/>
        <v>86.457515829899677</v>
      </c>
      <c r="O1369" s="57">
        <f t="shared" si="393"/>
        <v>50.852888889341806</v>
      </c>
      <c r="P1369" s="374">
        <f t="shared" si="394"/>
        <v>50.852888889341806</v>
      </c>
      <c r="Q1369" s="374">
        <f t="shared" si="395"/>
        <v>-93.542484170100323</v>
      </c>
      <c r="R1369" s="12">
        <f t="shared" si="396"/>
        <v>86.457515829899677</v>
      </c>
      <c r="S1369" s="57">
        <f t="shared" si="397"/>
        <v>0.15223991524567895</v>
      </c>
      <c r="T1369" s="12">
        <f t="shared" si="380"/>
        <v>50.852888889341806</v>
      </c>
    </row>
    <row r="1370" spans="1:20">
      <c r="A1370" s="57">
        <f t="shared" si="381"/>
        <v>960.18649471273966</v>
      </c>
      <c r="B1370" s="12">
        <f t="shared" si="398"/>
        <v>152.81842692361255</v>
      </c>
      <c r="C1370" s="57" t="str">
        <f t="shared" si="382"/>
        <v>-21.5536751152653-346.853942820274i</v>
      </c>
      <c r="D1370" s="57" t="str">
        <f t="shared" si="383"/>
        <v>3.47812484655509-104.147165173727i</v>
      </c>
      <c r="E1370" s="57" t="str">
        <f t="shared" si="384"/>
        <v>162.395286787683-0.636277566967115i</v>
      </c>
      <c r="F1370" s="57" t="str">
        <f t="shared" si="385"/>
        <v>2.90990988518509-977.350443019334i</v>
      </c>
      <c r="G1370" s="57" t="str">
        <f t="shared" si="386"/>
        <v>0.999999991503234-0.0000921779027092089i</v>
      </c>
      <c r="H1370" s="57" t="str">
        <f t="shared" si="387"/>
        <v>72.8081495654587+6.2765931357478i</v>
      </c>
      <c r="I1370" s="57" t="str">
        <f t="shared" si="388"/>
        <v>17.903166110816-200.691197427569i</v>
      </c>
      <c r="K1370" s="57" t="str">
        <f t="shared" si="389"/>
        <v>0.163600882384738-0.0150157655938956i</v>
      </c>
      <c r="L1370" s="57" t="str">
        <f t="shared" si="390"/>
        <v>0.00025-6.9246299618096i</v>
      </c>
      <c r="M1370" s="57" t="str">
        <f t="shared" si="391"/>
        <v>0.0045-2.42765581877894i</v>
      </c>
      <c r="N1370" s="57">
        <f t="shared" si="392"/>
        <v>86.444184150397163</v>
      </c>
      <c r="O1370" s="57">
        <f t="shared" si="393"/>
        <v>50.819670442745291</v>
      </c>
      <c r="P1370" s="374">
        <f t="shared" si="394"/>
        <v>50.819670442745291</v>
      </c>
      <c r="Q1370" s="374">
        <f t="shared" si="395"/>
        <v>-93.555815849602837</v>
      </c>
      <c r="R1370" s="12">
        <f t="shared" si="396"/>
        <v>86.444184150397163</v>
      </c>
      <c r="S1370" s="57">
        <f t="shared" si="397"/>
        <v>0.15281842692361255</v>
      </c>
      <c r="T1370" s="12">
        <f t="shared" si="380"/>
        <v>50.819670442745291</v>
      </c>
    </row>
    <row r="1371" spans="1:20">
      <c r="A1371" s="57">
        <f t="shared" si="381"/>
        <v>963.83520339264817</v>
      </c>
      <c r="B1371" s="12">
        <f t="shared" si="398"/>
        <v>153.39913694592229</v>
      </c>
      <c r="C1371" s="57" t="str">
        <f t="shared" si="382"/>
        <v>-21.5520917518637-345.524856595904i</v>
      </c>
      <c r="D1371" s="57" t="str">
        <f t="shared" si="383"/>
        <v>3.4781248453867-103.752909679658i</v>
      </c>
      <c r="E1371" s="57" t="str">
        <f t="shared" si="384"/>
        <v>162.394727191778-0.63863690757524i</v>
      </c>
      <c r="F1371" s="57" t="str">
        <f t="shared" si="385"/>
        <v>2.90990988499683-973.650572884789i</v>
      </c>
      <c r="G1371" s="57" t="str">
        <f t="shared" si="386"/>
        <v>0.999999991438536-0.0000925281787335175i</v>
      </c>
      <c r="H1371" s="57" t="str">
        <f t="shared" si="387"/>
        <v>72.8087658585376+6.30046460514559i</v>
      </c>
      <c r="I1371" s="57" t="str">
        <f t="shared" si="388"/>
        <v>17.9032272814618-199.932760071256i</v>
      </c>
      <c r="K1371" s="57" t="str">
        <f t="shared" si="389"/>
        <v>0.163590321289539-0.0150718376442304i</v>
      </c>
      <c r="L1371" s="57" t="str">
        <f t="shared" si="390"/>
        <v>0.00025-6.8984159810815i</v>
      </c>
      <c r="M1371" s="57" t="str">
        <f t="shared" si="391"/>
        <v>0.0045-2.41846564931155i</v>
      </c>
      <c r="N1371" s="57">
        <f t="shared" si="392"/>
        <v>86.430803283554937</v>
      </c>
      <c r="O1371" s="57">
        <f t="shared" si="393"/>
        <v>50.786449927673786</v>
      </c>
      <c r="P1371" s="374">
        <f t="shared" si="394"/>
        <v>50.786449927673786</v>
      </c>
      <c r="Q1371" s="374">
        <f t="shared" si="395"/>
        <v>-93.569196716445063</v>
      </c>
      <c r="R1371" s="12">
        <f t="shared" si="396"/>
        <v>86.430803283554937</v>
      </c>
      <c r="S1371" s="57">
        <f t="shared" si="397"/>
        <v>0.1533991369459223</v>
      </c>
      <c r="T1371" s="12">
        <f t="shared" si="380"/>
        <v>50.786449927673786</v>
      </c>
    </row>
    <row r="1372" spans="1:20">
      <c r="A1372" s="57">
        <f t="shared" si="381"/>
        <v>967.49777716554024</v>
      </c>
      <c r="B1372" s="12">
        <f t="shared" si="398"/>
        <v>153.9820536663168</v>
      </c>
      <c r="C1372" s="57" t="str">
        <f t="shared" si="382"/>
        <v>-21.5504965651311-344.200743217417i</v>
      </c>
      <c r="D1372" s="57" t="str">
        <f t="shared" si="383"/>
        <v>3.4781248442094-103.360146706028i</v>
      </c>
      <c r="E1372" s="57" t="str">
        <f t="shared" si="384"/>
        <v>162.394163422327-0.641004552735163i</v>
      </c>
      <c r="F1372" s="57" t="str">
        <f t="shared" si="385"/>
        <v>2.90990988480712-969.964709040613i</v>
      </c>
      <c r="G1372" s="57" t="str">
        <f t="shared" si="386"/>
        <v>0.999999991373345-0.0000928797858066501i</v>
      </c>
      <c r="H1372" s="57" t="str">
        <f t="shared" si="387"/>
        <v>72.8093868513986+6.32442701986235i</v>
      </c>
      <c r="I1372" s="57" t="str">
        <f t="shared" si="388"/>
        <v>17.9032889182559-199.177198831579i</v>
      </c>
      <c r="K1372" s="57" t="str">
        <f t="shared" si="389"/>
        <v>0.163579681177706-0.0151281115953847i</v>
      </c>
      <c r="L1372" s="57" t="str">
        <f t="shared" si="390"/>
        <v>0.00025-6.87230123638324i</v>
      </c>
      <c r="M1372" s="57" t="str">
        <f t="shared" si="391"/>
        <v>0.0045-2.40931027028447i</v>
      </c>
      <c r="N1372" s="57">
        <f t="shared" si="392"/>
        <v>86.417373059092739</v>
      </c>
      <c r="O1372" s="57">
        <f t="shared" si="393"/>
        <v>50.753227328719319</v>
      </c>
      <c r="P1372" s="374">
        <f t="shared" si="394"/>
        <v>50.753227328719319</v>
      </c>
      <c r="Q1372" s="374">
        <f t="shared" si="395"/>
        <v>-93.582626940907261</v>
      </c>
      <c r="R1372" s="12">
        <f t="shared" si="396"/>
        <v>86.417373059092739</v>
      </c>
      <c r="S1372" s="57">
        <f t="shared" si="397"/>
        <v>0.15398205366631681</v>
      </c>
      <c r="T1372" s="12">
        <f t="shared" si="380"/>
        <v>50.753227328719319</v>
      </c>
    </row>
    <row r="1373" spans="1:20">
      <c r="A1373" s="57">
        <f t="shared" si="381"/>
        <v>971.17426871876933</v>
      </c>
      <c r="B1373" s="12">
        <f t="shared" si="398"/>
        <v>154.5671854702488</v>
      </c>
      <c r="C1373" s="57" t="str">
        <f t="shared" si="382"/>
        <v>-21.5488894685505-342.881583663418i</v>
      </c>
      <c r="D1373" s="57" t="str">
        <f t="shared" si="383"/>
        <v>3.47812484302314-102.968870602809i</v>
      </c>
      <c r="E1373" s="57" t="str">
        <f t="shared" si="384"/>
        <v>162.393595448869-0.643380526604513i</v>
      </c>
      <c r="F1373" s="57" t="str">
        <f t="shared" si="385"/>
        <v>2.90990988461598-966.292798464416i</v>
      </c>
      <c r="G1373" s="57" t="str">
        <f t="shared" si="386"/>
        <v>0.999999991307658-0.000093232728986591i</v>
      </c>
      <c r="H1373" s="57" t="str">
        <f t="shared" si="387"/>
        <v>72.8100125799356+6.34848072816721i</v>
      </c>
      <c r="I1373" s="57" t="str">
        <f t="shared" si="388"/>
        <v>17.9033510247533-198.424502839727i</v>
      </c>
      <c r="K1373" s="57" t="str">
        <f t="shared" si="389"/>
        <v>0.163568961468695-0.0151845880892155i</v>
      </c>
      <c r="L1373" s="57" t="str">
        <f t="shared" si="390"/>
        <v>0.00025-6.84628535204545i</v>
      </c>
      <c r="M1373" s="57" t="str">
        <f t="shared" si="391"/>
        <v>0.0045-2.40018954999449i</v>
      </c>
      <c r="N1373" s="57">
        <f t="shared" si="392"/>
        <v>86.403893306269239</v>
      </c>
      <c r="O1373" s="57">
        <f t="shared" si="393"/>
        <v>50.720002630361464</v>
      </c>
      <c r="P1373" s="374">
        <f t="shared" si="394"/>
        <v>50.720002630361464</v>
      </c>
      <c r="Q1373" s="374">
        <f t="shared" si="395"/>
        <v>-93.596106693730761</v>
      </c>
      <c r="R1373" s="12">
        <f t="shared" si="396"/>
        <v>86.403893306269239</v>
      </c>
      <c r="S1373" s="57">
        <f t="shared" si="397"/>
        <v>0.15456718547024881</v>
      </c>
      <c r="T1373" s="12">
        <f t="shared" si="380"/>
        <v>50.720002630361464</v>
      </c>
    </row>
    <row r="1374" spans="1:20">
      <c r="A1374" s="57">
        <f t="shared" si="381"/>
        <v>974.8647309399006</v>
      </c>
      <c r="B1374" s="12">
        <f t="shared" si="398"/>
        <v>155.15454077503574</v>
      </c>
      <c r="C1374" s="57" t="str">
        <f t="shared" si="382"/>
        <v>-21.5472703749993-341.567358984071i</v>
      </c>
      <c r="D1374" s="57" t="str">
        <f t="shared" si="383"/>
        <v>3.47812484182785-102.579075741363i</v>
      </c>
      <c r="E1374" s="57" t="str">
        <f t="shared" si="384"/>
        <v>162.393023240731-0.64576485335129i</v>
      </c>
      <c r="F1374" s="57" t="str">
        <f t="shared" si="385"/>
        <v>2.90990988442338-962.634788334533i</v>
      </c>
      <c r="G1374" s="57" t="str">
        <f t="shared" si="386"/>
        <v>0.999999991241471-0.0000935870133505459i</v>
      </c>
      <c r="H1374" s="57" t="str">
        <f t="shared" si="387"/>
        <v>72.8106430803183+6.37262607968343i</v>
      </c>
      <c r="I1374" s="57" t="str">
        <f t="shared" si="388"/>
        <v>17.9034136045366-197.674661268111i</v>
      </c>
      <c r="K1374" s="57" t="str">
        <f t="shared" si="389"/>
        <v>0.163558161577856-0.0152412677686313i</v>
      </c>
      <c r="L1374" s="57" t="str">
        <f t="shared" si="390"/>
        <v>0.00025-6.82036795382094i</v>
      </c>
      <c r="M1374" s="57" t="str">
        <f t="shared" si="391"/>
        <v>0.0045-2.39110335723699i</v>
      </c>
      <c r="N1374" s="57">
        <f t="shared" si="392"/>
        <v>86.390363853882278</v>
      </c>
      <c r="O1374" s="57">
        <f t="shared" si="393"/>
        <v>50.686775816966978</v>
      </c>
      <c r="P1374" s="374">
        <f t="shared" si="394"/>
        <v>50.686775816966978</v>
      </c>
      <c r="Q1374" s="374">
        <f t="shared" si="395"/>
        <v>-93.609636146117722</v>
      </c>
      <c r="R1374" s="12">
        <f t="shared" si="396"/>
        <v>86.390363853882278</v>
      </c>
      <c r="S1374" s="57">
        <f t="shared" si="397"/>
        <v>0.15515454077503574</v>
      </c>
      <c r="T1374" s="12">
        <f t="shared" si="380"/>
        <v>50.686775816966978</v>
      </c>
    </row>
    <row r="1375" spans="1:20">
      <c r="A1375" s="57">
        <f t="shared" si="381"/>
        <v>978.5692169174722</v>
      </c>
      <c r="B1375" s="12">
        <f t="shared" si="398"/>
        <v>155.74412802998089</v>
      </c>
      <c r="C1375" s="57" t="str">
        <f t="shared" si="382"/>
        <v>-21.5456391967438-340.25805030082i</v>
      </c>
      <c r="D1375" s="57" t="str">
        <f t="shared" si="383"/>
        <v>3.47812484062346-102.190756514359i</v>
      </c>
      <c r="E1375" s="57" t="str">
        <f t="shared" si="384"/>
        <v>162.392446767025-0.648157557152721i</v>
      </c>
      <c r="F1375" s="57" t="str">
        <f t="shared" si="385"/>
        <v>2.90990988422932-958.990626029262i</v>
      </c>
      <c r="G1375" s="57" t="str">
        <f t="shared" si="386"/>
        <v>0.99999999117478-0.0000939426439950128i</v>
      </c>
      <c r="H1375" s="57" t="str">
        <f t="shared" si="387"/>
        <v>72.8112783889926+6.39686342539377i</v>
      </c>
      <c r="I1375" s="57" t="str">
        <f t="shared" si="388"/>
        <v>17.9034766612152-196.927663330204i</v>
      </c>
      <c r="K1375" s="57" t="str">
        <f t="shared" si="389"/>
        <v>0.163547280916411-0.015298151277581i</v>
      </c>
      <c r="L1375" s="57" t="str">
        <f t="shared" si="390"/>
        <v>0.00025-6.79454866887919i</v>
      </c>
      <c r="M1375" s="57" t="str">
        <f t="shared" si="391"/>
        <v>0.0045-2.38205156130403i</v>
      </c>
      <c r="N1375" s="57">
        <f t="shared" si="392"/>
        <v>86.376784530269475</v>
      </c>
      <c r="O1375" s="57">
        <f t="shared" si="393"/>
        <v>50.653546872788731</v>
      </c>
      <c r="P1375" s="374">
        <f t="shared" si="394"/>
        <v>50.653546872788731</v>
      </c>
      <c r="Q1375" s="374">
        <f t="shared" si="395"/>
        <v>-93.623215469730525</v>
      </c>
      <c r="R1375" s="12">
        <f t="shared" si="396"/>
        <v>86.376784530269475</v>
      </c>
      <c r="S1375" s="57">
        <f t="shared" si="397"/>
        <v>0.15574412802998089</v>
      </c>
      <c r="T1375" s="12">
        <f t="shared" si="380"/>
        <v>50.653546872788731</v>
      </c>
    </row>
    <row r="1376" spans="1:20">
      <c r="A1376" s="57">
        <f t="shared" si="381"/>
        <v>982.28777994175869</v>
      </c>
      <c r="B1376" s="12">
        <f t="shared" si="398"/>
        <v>156.33595571649482</v>
      </c>
      <c r="C1376" s="57" t="str">
        <f t="shared" si="382"/>
        <v>-21.5439958454367-338.953638806132i</v>
      </c>
      <c r="D1376" s="57" t="str">
        <f t="shared" si="383"/>
        <v>3.4781248394099-101.803907335696i</v>
      </c>
      <c r="E1376" s="57" t="str">
        <f t="shared" si="384"/>
        <v>162.391865996648-0.650558662194451i</v>
      </c>
      <c r="F1376" s="57" t="str">
        <f t="shared" si="385"/>
        <v>2.90990988403376-955.3602591261i</v>
      </c>
      <c r="G1376" s="57" t="str">
        <f t="shared" si="386"/>
        <v>0.99999999110758-0.0000942996260358569i</v>
      </c>
      <c r="H1376" s="57" t="str">
        <f t="shared" si="387"/>
        <v>72.8119185426845+6.42119311764614i</v>
      </c>
      <c r="I1376" s="57" t="str">
        <f t="shared" si="388"/>
        <v>17.9035401984263-196.18349828039i</v>
      </c>
      <c r="K1376" s="57" t="str">
        <f t="shared" si="389"/>
        <v>0.163536318891422-0.0153552392610424i</v>
      </c>
      <c r="L1376" s="57" t="str">
        <f t="shared" si="390"/>
        <v>0.00025-6.76882712580117i</v>
      </c>
      <c r="M1376" s="57" t="str">
        <f t="shared" si="391"/>
        <v>0.0045-2.3730340319825i</v>
      </c>
      <c r="N1376" s="57">
        <f t="shared" si="392"/>
        <v>86.363155163308306</v>
      </c>
      <c r="O1376" s="57">
        <f t="shared" si="393"/>
        <v>50.620315781965218</v>
      </c>
      <c r="P1376" s="374">
        <f t="shared" si="394"/>
        <v>50.620315781965218</v>
      </c>
      <c r="Q1376" s="374">
        <f t="shared" si="395"/>
        <v>-93.636844836691694</v>
      </c>
      <c r="R1376" s="12">
        <f t="shared" si="396"/>
        <v>86.363155163308306</v>
      </c>
      <c r="S1376" s="57">
        <f t="shared" si="397"/>
        <v>0.15633595571649483</v>
      </c>
      <c r="T1376" s="12">
        <f t="shared" si="380"/>
        <v>50.620315781965218</v>
      </c>
    </row>
    <row r="1377" spans="1:20">
      <c r="A1377" s="57">
        <f t="shared" si="381"/>
        <v>986.02047350553744</v>
      </c>
      <c r="B1377" s="12">
        <f t="shared" si="398"/>
        <v>156.93003234821751</v>
      </c>
      <c r="C1377" s="57" t="str">
        <f t="shared" si="382"/>
        <v>-21.5423402321133-337.654105763224i</v>
      </c>
      <c r="D1377" s="57" t="str">
        <f t="shared" si="383"/>
        <v>3.4781248381871-101.418522640418i</v>
      </c>
      <c r="E1377" s="57" t="str">
        <f t="shared" si="384"/>
        <v>162.391280898281-0.652968192670019i</v>
      </c>
      <c r="F1377" s="57" t="str">
        <f t="shared" si="385"/>
        <v>2.90990988383674-951.743635401005i</v>
      </c>
      <c r="G1377" s="57" t="str">
        <f t="shared" si="386"/>
        <v>0.99999999103987-0.0000946579646083839i</v>
      </c>
      <c r="H1377" s="57" t="str">
        <f t="shared" si="387"/>
        <v>72.8125635783997+6.44561551015913i</v>
      </c>
      <c r="I1377" s="57" t="str">
        <f t="shared" si="388"/>
        <v>17.903604219835-195.442155413804i</v>
      </c>
      <c r="K1377" s="57" t="str">
        <f t="shared" si="389"/>
        <v>0.163525274905771-0.0154125323650118i</v>
      </c>
      <c r="L1377" s="57" t="str">
        <f t="shared" si="390"/>
        <v>0.00025-6.74320295457376i</v>
      </c>
      <c r="M1377" s="57" t="str">
        <f t="shared" si="391"/>
        <v>0.0045-2.3640506395522i</v>
      </c>
      <c r="N1377" s="57">
        <f t="shared" si="392"/>
        <v>86.349475580416623</v>
      </c>
      <c r="O1377" s="57">
        <f t="shared" si="393"/>
        <v>50.587082528519637</v>
      </c>
      <c r="P1377" s="374">
        <f t="shared" si="394"/>
        <v>50.587082528519637</v>
      </c>
      <c r="Q1377" s="374">
        <f t="shared" si="395"/>
        <v>-93.650524419583377</v>
      </c>
      <c r="R1377" s="12">
        <f t="shared" si="396"/>
        <v>86.349475580416623</v>
      </c>
      <c r="S1377" s="57">
        <f t="shared" si="397"/>
        <v>0.15693003234821751</v>
      </c>
      <c r="T1377" s="12">
        <f t="shared" si="380"/>
        <v>50.587082528519637</v>
      </c>
    </row>
    <row r="1378" spans="1:20">
      <c r="A1378" s="57">
        <f t="shared" si="381"/>
        <v>989.76735130485849</v>
      </c>
      <c r="B1378" s="12">
        <f t="shared" si="398"/>
        <v>157.52636647114073</v>
      </c>
      <c r="C1378" s="57" t="str">
        <f t="shared" si="382"/>
        <v>-21.5406722671863-336.35943250579i</v>
      </c>
      <c r="D1378" s="57" t="str">
        <f t="shared" si="383"/>
        <v>3.47812483695498-101.034596884636i</v>
      </c>
      <c r="E1378" s="57" t="str">
        <f t="shared" si="384"/>
        <v>162.390691440389-0.655386172779645i</v>
      </c>
      <c r="F1378" s="57" t="str">
        <f t="shared" si="385"/>
        <v>2.9099098836382-948.140702827629i</v>
      </c>
      <c r="G1378" s="57" t="str">
        <f t="shared" si="386"/>
        <v>0.999999990971643-0.000095017664867413i</v>
      </c>
      <c r="H1378" s="57" t="str">
        <f t="shared" si="387"/>
        <v>72.8132135334294+6.4701309580275i</v>
      </c>
      <c r="I1378" s="57" t="str">
        <f t="shared" si="388"/>
        <v>17.903668729134-194.703624066184i</v>
      </c>
      <c r="K1378" s="57" t="str">
        <f t="shared" si="389"/>
        <v>0.163514148358125-0.0154700312364909i</v>
      </c>
      <c r="L1378" s="57" t="str">
        <f t="shared" si="390"/>
        <v>0.00025-6.71767578658473i</v>
      </c>
      <c r="M1378" s="57" t="str">
        <f t="shared" si="391"/>
        <v>0.0045-2.35510125478402i</v>
      </c>
      <c r="N1378" s="57">
        <f t="shared" si="392"/>
        <v>86.335745608552969</v>
      </c>
      <c r="O1378" s="57">
        <f t="shared" si="393"/>
        <v>50.553847096358922</v>
      </c>
      <c r="P1378" s="374">
        <f t="shared" si="394"/>
        <v>50.553847096358922</v>
      </c>
      <c r="Q1378" s="374">
        <f t="shared" si="395"/>
        <v>-93.664254391447031</v>
      </c>
      <c r="R1378" s="12">
        <f t="shared" si="396"/>
        <v>86.335745608552969</v>
      </c>
      <c r="S1378" s="57">
        <f t="shared" si="397"/>
        <v>0.15752636647114074</v>
      </c>
      <c r="T1378" s="12">
        <f t="shared" si="380"/>
        <v>50.553847096358922</v>
      </c>
    </row>
    <row r="1379" spans="1:20">
      <c r="A1379" s="57">
        <f t="shared" si="381"/>
        <v>993.52846723981691</v>
      </c>
      <c r="B1379" s="12">
        <f t="shared" si="398"/>
        <v>158.12496666373107</v>
      </c>
      <c r="C1379" s="57" t="str">
        <f t="shared" si="382"/>
        <v>-21.5389918604437-335.069600437752i</v>
      </c>
      <c r="D1379" s="57" t="str">
        <f t="shared" si="383"/>
        <v>3.47812483571348-100.652124545451i</v>
      </c>
      <c r="E1379" s="57" t="str">
        <f t="shared" si="384"/>
        <v>162.390097591216-0.657812626729381i</v>
      </c>
      <c r="F1379" s="57" t="str">
        <f t="shared" si="385"/>
        <v>2.90990988343816-944.551409576575i</v>
      </c>
      <c r="G1379" s="57" t="str">
        <f t="shared" si="386"/>
        <v>0.999999990902897-0.0000953787319873523i</v>
      </c>
      <c r="H1379" s="57" t="str">
        <f t="shared" si="387"/>
        <v>72.8138684453496+6.49473981772798i</v>
      </c>
      <c r="I1379" s="57" t="str">
        <f t="shared" si="388"/>
        <v>17.9037337300448-193.967893613715i</v>
      </c>
      <c r="K1379" s="57" t="str">
        <f t="shared" si="389"/>
        <v>0.163502938642914-0.0155277365234764i</v>
      </c>
      <c r="L1379" s="57" t="str">
        <f t="shared" si="390"/>
        <v>0.00025-6.69224525461722i</v>
      </c>
      <c r="M1379" s="57" t="str">
        <f t="shared" si="391"/>
        <v>0.0045-2.34618574893806i</v>
      </c>
      <c r="N1379" s="57">
        <f t="shared" si="392"/>
        <v>86.321965074217019</v>
      </c>
      <c r="O1379" s="57">
        <f t="shared" si="393"/>
        <v>50.520609469273346</v>
      </c>
      <c r="P1379" s="374">
        <f t="shared" si="394"/>
        <v>50.520609469273346</v>
      </c>
      <c r="Q1379" s="374">
        <f t="shared" si="395"/>
        <v>-93.678034925782981</v>
      </c>
      <c r="R1379" s="12">
        <f t="shared" si="396"/>
        <v>86.321965074217019</v>
      </c>
      <c r="S1379" s="57">
        <f t="shared" si="397"/>
        <v>0.15812496666373108</v>
      </c>
      <c r="T1379" s="12">
        <f t="shared" si="380"/>
        <v>50.520609469273346</v>
      </c>
    </row>
    <row r="1380" spans="1:20">
      <c r="A1380" s="57">
        <f t="shared" si="381"/>
        <v>997.30387541532821</v>
      </c>
      <c r="B1380" s="12">
        <f t="shared" si="398"/>
        <v>158.72584153705324</v>
      </c>
      <c r="C1380" s="57" t="str">
        <f t="shared" si="382"/>
        <v>-21.5372989210428-333.784591032973i</v>
      </c>
      <c r="D1380" s="57" t="str">
        <f t="shared" si="383"/>
        <v>3.47812483446254-100.271100120868i</v>
      </c>
      <c r="E1380" s="57" t="str">
        <f t="shared" si="384"/>
        <v>162.389499318786-0.660247578730396i</v>
      </c>
      <c r="F1380" s="57" t="str">
        <f t="shared" si="385"/>
        <v>2.90990988323659-940.975704014658i</v>
      </c>
      <c r="G1380" s="57" t="str">
        <f t="shared" si="386"/>
        <v>0.999999990833628-0.0000957411711622723i</v>
      </c>
      <c r="H1380" s="57" t="str">
        <f t="shared" si="387"/>
        <v>72.8145283520244+6.5194424471246i</v>
      </c>
      <c r="I1380" s="57" t="str">
        <f t="shared" si="388"/>
        <v>17.9037992263168-193.234953472876i</v>
      </c>
      <c r="K1380" s="57" t="str">
        <f t="shared" si="389"/>
        <v>0.163491645150303-0.0155856488749471i</v>
      </c>
      <c r="L1380" s="57" t="str">
        <f t="shared" si="390"/>
        <v>0.00025-6.66691099284441i</v>
      </c>
      <c r="M1380" s="57" t="str">
        <f t="shared" si="391"/>
        <v>0.0045-2.33730399376176i</v>
      </c>
      <c r="N1380" s="57">
        <f t="shared" si="392"/>
        <v>86.308133803450019</v>
      </c>
      <c r="O1380" s="57">
        <f t="shared" si="393"/>
        <v>50.487369630935135</v>
      </c>
      <c r="P1380" s="374">
        <f t="shared" si="394"/>
        <v>50.487369630935135</v>
      </c>
      <c r="Q1380" s="374">
        <f t="shared" si="395"/>
        <v>-93.691866196549981</v>
      </c>
      <c r="R1380" s="12">
        <f t="shared" si="396"/>
        <v>86.308133803450019</v>
      </c>
      <c r="S1380" s="57">
        <f t="shared" si="397"/>
        <v>0.15872584153705324</v>
      </c>
      <c r="T1380" s="12">
        <f t="shared" si="380"/>
        <v>50.487369630935135</v>
      </c>
    </row>
    <row r="1381" spans="1:20">
      <c r="A1381" s="57">
        <f t="shared" si="381"/>
        <v>1001.0936301419064</v>
      </c>
      <c r="B1381" s="12">
        <f t="shared" si="398"/>
        <v>159.32899973489404</v>
      </c>
      <c r="C1381" s="57" t="str">
        <f t="shared" si="382"/>
        <v>-21.5355933575088-332.504385835025i</v>
      </c>
      <c r="D1381" s="57" t="str">
        <f t="shared" si="383"/>
        <v>3.47812483320204-99.8915181297241i</v>
      </c>
      <c r="E1381" s="57" t="str">
        <f t="shared" si="384"/>
        <v>162.388896590904-0.662691052997813i</v>
      </c>
      <c r="F1381" s="57" t="str">
        <f t="shared" si="385"/>
        <v>2.90990988303348-937.413534704148i</v>
      </c>
      <c r="G1381" s="57" t="str">
        <f t="shared" si="386"/>
        <v>0.999999990763831-0.0000961049876059811i</v>
      </c>
      <c r="H1381" s="57" t="str">
        <f t="shared" si="387"/>
        <v>72.8151932916076+6.54423920547465i</v>
      </c>
      <c r="I1381" s="57" t="str">
        <f t="shared" si="388"/>
        <v>17.9038652217283-192.504793100284i</v>
      </c>
      <c r="K1381" s="57" t="str">
        <f t="shared" si="389"/>
        <v>0.163480267266165-0.0156437689408522i</v>
      </c>
      <c r="L1381" s="57" t="str">
        <f t="shared" si="390"/>
        <v>0.00025-6.64167263682445i</v>
      </c>
      <c r="M1381" s="57" t="str">
        <f t="shared" si="391"/>
        <v>0.0045-2.32845586148811i</v>
      </c>
      <c r="N1381" s="57">
        <f t="shared" si="392"/>
        <v>86.294251621835244</v>
      </c>
      <c r="O1381" s="57">
        <f t="shared" si="393"/>
        <v>50.454127564898421</v>
      </c>
      <c r="P1381" s="374">
        <f t="shared" si="394"/>
        <v>50.454127564898421</v>
      </c>
      <c r="Q1381" s="374">
        <f t="shared" si="395"/>
        <v>-93.705748378164756</v>
      </c>
      <c r="R1381" s="12">
        <f t="shared" si="396"/>
        <v>86.294251621835244</v>
      </c>
      <c r="S1381" s="57">
        <f t="shared" si="397"/>
        <v>0.15932899973489403</v>
      </c>
      <c r="T1381" s="12">
        <f t="shared" si="380"/>
        <v>50.454127564898421</v>
      </c>
    </row>
    <row r="1382" spans="1:20">
      <c r="A1382" s="57">
        <f t="shared" si="381"/>
        <v>1004.8977859364456</v>
      </c>
      <c r="B1382" s="12">
        <f t="shared" si="398"/>
        <v>159.93444993388664</v>
      </c>
      <c r="C1382" s="57" t="str">
        <f t="shared" si="382"/>
        <v>-21.5338750777281-331.228966456894i</v>
      </c>
      <c r="D1382" s="57" t="str">
        <f t="shared" si="383"/>
        <v>3.47812483193197-99.5133731116045i</v>
      </c>
      <c r="E1382" s="57" t="str">
        <f t="shared" si="384"/>
        <v>162.388289375148-0.665143073750154i</v>
      </c>
      <c r="F1382" s="57" t="str">
        <f t="shared" si="385"/>
        <v>2.90990988282883-933.86485040205i</v>
      </c>
      <c r="G1382" s="57" t="str">
        <f t="shared" si="386"/>
        <v>0.999999990693503-0.0000964701865520993i</v>
      </c>
      <c r="H1382" s="57" t="str">
        <f t="shared" si="387"/>
        <v>72.8158633025458+6.569130453434i</v>
      </c>
      <c r="I1382" s="57" t="str">
        <f t="shared" si="388"/>
        <v>17.9039317200864-191.777401992553i</v>
      </c>
      <c r="K1382" s="57" t="str">
        <f t="shared" si="389"/>
        <v>0.163468804372052-0.0157020973720984i</v>
      </c>
      <c r="L1382" s="57" t="str">
        <f t="shared" si="390"/>
        <v>0.00025-6.6165298234952i</v>
      </c>
      <c r="M1382" s="57" t="str">
        <f t="shared" si="391"/>
        <v>0.0045-2.31964122483374i</v>
      </c>
      <c r="N1382" s="57">
        <f t="shared" si="392"/>
        <v>86.280318354498561</v>
      </c>
      <c r="O1382" s="57">
        <f t="shared" si="393"/>
        <v>50.420883254597669</v>
      </c>
      <c r="P1382" s="374">
        <f t="shared" si="394"/>
        <v>50.420883254597669</v>
      </c>
      <c r="Q1382" s="374">
        <f t="shared" si="395"/>
        <v>-93.719681645501439</v>
      </c>
      <c r="R1382" s="12">
        <f t="shared" si="396"/>
        <v>86.280318354498561</v>
      </c>
      <c r="S1382" s="57">
        <f t="shared" si="397"/>
        <v>0.15993444993388664</v>
      </c>
      <c r="T1382" s="12">
        <f t="shared" si="380"/>
        <v>50.420883254597669</v>
      </c>
    </row>
    <row r="1383" spans="1:20">
      <c r="A1383" s="57">
        <f t="shared" si="381"/>
        <v>1008.7163975230042</v>
      </c>
      <c r="B1383" s="12">
        <f t="shared" si="398"/>
        <v>160.54220084363541</v>
      </c>
      <c r="C1383" s="57" t="str">
        <f t="shared" si="382"/>
        <v>-21.5321439889462-329.958314580743i</v>
      </c>
      <c r="D1383" s="57" t="str">
        <f t="shared" si="383"/>
        <v>3.47812483065225-99.1366596267671i</v>
      </c>
      <c r="E1383" s="57" t="str">
        <f t="shared" si="384"/>
        <v>162.387677638874-0.667603665207891i</v>
      </c>
      <c r="F1383" s="57" t="str">
        <f t="shared" si="385"/>
        <v>2.90990988262264-930.329600059355i</v>
      </c>
      <c r="G1383" s="57" t="str">
        <f t="shared" si="386"/>
        <v>0.999999990622639-0.000096836773254135i</v>
      </c>
      <c r="H1383" s="57" t="str">
        <f t="shared" si="387"/>
        <v>72.8165384235802+6.59411655306312i</v>
      </c>
      <c r="I1383" s="57" t="str">
        <f t="shared" si="388"/>
        <v>17.9039987252273-191.052769686133i</v>
      </c>
      <c r="K1383" s="57" t="str">
        <f t="shared" si="389"/>
        <v>0.163457255845168-0.0157606348205376i</v>
      </c>
      <c r="L1383" s="57" t="str">
        <f t="shared" si="390"/>
        <v>0.00025-6.59148219116873i</v>
      </c>
      <c r="M1383" s="57" t="str">
        <f t="shared" si="391"/>
        <v>0.0045-2.31085995699715i</v>
      </c>
      <c r="N1383" s="57">
        <f t="shared" si="392"/>
        <v>86.266333826108863</v>
      </c>
      <c r="O1383" s="57">
        <f t="shared" si="393"/>
        <v>50.387636683347388</v>
      </c>
      <c r="P1383" s="374">
        <f t="shared" si="394"/>
        <v>50.387636683347388</v>
      </c>
      <c r="Q1383" s="374">
        <f t="shared" si="395"/>
        <v>-93.733666173891137</v>
      </c>
      <c r="R1383" s="12">
        <f t="shared" si="396"/>
        <v>86.266333826108863</v>
      </c>
      <c r="S1383" s="57">
        <f t="shared" si="397"/>
        <v>0.16054220084363541</v>
      </c>
      <c r="T1383" s="12">
        <f t="shared" si="380"/>
        <v>50.387636683347388</v>
      </c>
    </row>
    <row r="1384" spans="1:20">
      <c r="A1384" s="57">
        <f t="shared" si="381"/>
        <v>1012.5495198335917</v>
      </c>
      <c r="B1384" s="12">
        <f t="shared" si="398"/>
        <v>161.15226120684125</v>
      </c>
      <c r="C1384" s="57" t="str">
        <f t="shared" si="382"/>
        <v>-21.5303999977624-328.692411957625i</v>
      </c>
      <c r="D1384" s="57" t="str">
        <f t="shared" si="383"/>
        <v>3.47812482936276-98.7613722560599i</v>
      </c>
      <c r="E1384" s="57" t="str">
        <f t="shared" si="384"/>
        <v>162.387061349211-0.67007285159282i</v>
      </c>
      <c r="F1384" s="57" t="str">
        <f t="shared" si="385"/>
        <v>2.90990988241487-926.80773282028i</v>
      </c>
      <c r="G1384" s="57" t="str">
        <f t="shared" si="386"/>
        <v>0.999999990551236-0.00009720475298556i</v>
      </c>
      <c r="H1384" s="57" t="str">
        <f t="shared" si="387"/>
        <v>72.8172186937496+6.61919786783292i</v>
      </c>
      <c r="I1384" s="57" t="str">
        <f t="shared" si="388"/>
        <v>17.9040662410167-190.330885757161i</v>
      </c>
      <c r="K1384" s="57" t="str">
        <f t="shared" si="389"/>
        <v>0.16344562105834-0.015819381938954i</v>
      </c>
      <c r="L1384" s="57" t="str">
        <f t="shared" si="390"/>
        <v>0.00025-6.56652937952654i</v>
      </c>
      <c r="M1384" s="57" t="str">
        <f t="shared" si="391"/>
        <v>0.0045-2.30211193165685i</v>
      </c>
      <c r="N1384" s="57">
        <f t="shared" si="392"/>
        <v>86.252297860878528</v>
      </c>
      <c r="O1384" s="57">
        <f t="shared" si="393"/>
        <v>50.354387834340642</v>
      </c>
      <c r="P1384" s="374">
        <f t="shared" si="394"/>
        <v>50.354387834340642</v>
      </c>
      <c r="Q1384" s="374">
        <f t="shared" si="395"/>
        <v>-93.747702139121472</v>
      </c>
      <c r="R1384" s="12">
        <f t="shared" si="396"/>
        <v>86.252297860878528</v>
      </c>
      <c r="S1384" s="57">
        <f t="shared" si="397"/>
        <v>0.16115226120684126</v>
      </c>
      <c r="T1384" s="12">
        <f t="shared" si="380"/>
        <v>50.354387834340642</v>
      </c>
    </row>
    <row r="1385" spans="1:20">
      <c r="A1385" s="57">
        <f t="shared" si="381"/>
        <v>1016.3972080089594</v>
      </c>
      <c r="B1385" s="12">
        <f t="shared" si="398"/>
        <v>161.76463979942724</v>
      </c>
      <c r="C1385" s="57" t="str">
        <f t="shared" si="382"/>
        <v>-21.5286430101276-327.431240407265i</v>
      </c>
      <c r="D1385" s="57" t="str">
        <f t="shared" si="383"/>
        <v>3.47812482806345-98.3875056008492i</v>
      </c>
      <c r="E1385" s="57" t="str">
        <f t="shared" si="384"/>
        <v>162.386440473062-0.672550657127214i</v>
      </c>
      <c r="F1385" s="57" t="str">
        <f t="shared" si="385"/>
        <v>2.9099098822055-923.299198021594i</v>
      </c>
      <c r="G1385" s="57" t="str">
        <f t="shared" si="386"/>
        <v>0.999999990479289-0.000097574131039885i</v>
      </c>
      <c r="H1385" s="57" t="str">
        <f t="shared" si="387"/>
        <v>72.8179041523904+6.64437476262983i</v>
      </c>
      <c r="I1385" s="57" t="str">
        <f t="shared" si="388"/>
        <v>17.9041342713494-189.611739821315i</v>
      </c>
      <c r="K1385" s="57" t="str">
        <f t="shared" si="389"/>
        <v>0.163433899379995-0.015878339381051i</v>
      </c>
      <c r="L1385" s="57" t="str">
        <f t="shared" si="390"/>
        <v>0.00025-6.54167102961402i</v>
      </c>
      <c r="M1385" s="57" t="str">
        <f t="shared" si="391"/>
        <v>0.0045-2.29339702296957i</v>
      </c>
      <c r="N1385" s="57">
        <f t="shared" si="392"/>
        <v>86.238210282564197</v>
      </c>
      <c r="O1385" s="57">
        <f t="shared" si="393"/>
        <v>50.321136690649304</v>
      </c>
      <c r="P1385" s="374">
        <f t="shared" si="394"/>
        <v>50.321136690649304</v>
      </c>
      <c r="Q1385" s="374">
        <f t="shared" si="395"/>
        <v>-93.761789717435803</v>
      </c>
      <c r="R1385" s="12">
        <f t="shared" si="396"/>
        <v>86.238210282564197</v>
      </c>
      <c r="S1385" s="57">
        <f t="shared" si="397"/>
        <v>0.16176463979942723</v>
      </c>
      <c r="T1385" s="12">
        <f t="shared" si="380"/>
        <v>50.321136690649304</v>
      </c>
    </row>
    <row r="1386" spans="1:20">
      <c r="A1386" s="57">
        <f t="shared" si="381"/>
        <v>1020.2595173993934</v>
      </c>
      <c r="B1386" s="12">
        <f t="shared" si="398"/>
        <v>162.37934543066507</v>
      </c>
      <c r="C1386" s="57" t="str">
        <f t="shared" si="382"/>
        <v>-21.5268729313386-326.174781817772i</v>
      </c>
      <c r="D1386" s="57" t="str">
        <f t="shared" si="383"/>
        <v>3.47812482675426-98.0150542829383i</v>
      </c>
      <c r="E1386" s="57" t="str">
        <f t="shared" si="384"/>
        <v>162.385814977102-0.675037106032523i</v>
      </c>
      <c r="F1386" s="57" t="str">
        <f t="shared" si="385"/>
        <v>2.90990988199455-919.803945191851i</v>
      </c>
      <c r="G1386" s="57" t="str">
        <f t="shared" si="386"/>
        <v>0.999999990406794-0.0000979449127307361i</v>
      </c>
      <c r="H1386" s="57" t="str">
        <f t="shared" si="387"/>
        <v>72.8185948391417+6.66964760376228i</v>
      </c>
      <c r="I1386" s="57" t="str">
        <f t="shared" si="388"/>
        <v>17.9042028201504-188.895321533663i</v>
      </c>
      <c r="K1386" s="57" t="str">
        <f t="shared" si="389"/>
        <v>0.163422090174126-0.0159375078014377i</v>
      </c>
      <c r="L1386" s="57" t="str">
        <f t="shared" si="390"/>
        <v>0.00025-6.51690678383542i</v>
      </c>
      <c r="M1386" s="57" t="str">
        <f t="shared" si="391"/>
        <v>0.0045-2.28471510556841i</v>
      </c>
      <c r="N1386" s="57">
        <f t="shared" si="392"/>
        <v>86.224070914467276</v>
      </c>
      <c r="O1386" s="57">
        <f t="shared" si="393"/>
        <v>50.287883235222381</v>
      </c>
      <c r="P1386" s="374">
        <f t="shared" si="394"/>
        <v>50.287883235222381</v>
      </c>
      <c r="Q1386" s="374">
        <f t="shared" si="395"/>
        <v>-93.775929085532724</v>
      </c>
      <c r="R1386" s="12">
        <f t="shared" si="396"/>
        <v>86.224070914467276</v>
      </c>
      <c r="S1386" s="57">
        <f t="shared" si="397"/>
        <v>0.16237934543066507</v>
      </c>
      <c r="T1386" s="12">
        <f t="shared" si="380"/>
        <v>50.287883235222381</v>
      </c>
    </row>
    <row r="1387" spans="1:20">
      <c r="A1387" s="57">
        <f t="shared" si="381"/>
        <v>1024.136503565511</v>
      </c>
      <c r="B1387" s="12">
        <f t="shared" si="398"/>
        <v>162.99638694330159</v>
      </c>
      <c r="C1387" s="57" t="str">
        <f t="shared" si="382"/>
        <v>-21.5250896660342-324.923018145377i</v>
      </c>
      <c r="D1387" s="57" t="str">
        <f t="shared" si="383"/>
        <v>3.47812482543508-97.6440129444886i</v>
      </c>
      <c r="E1387" s="57" t="str">
        <f t="shared" si="384"/>
        <v>162.385184827774-0.677532222528663i</v>
      </c>
      <c r="F1387" s="57" t="str">
        <f t="shared" si="385"/>
        <v>2.90990988178199-916.321924050655i</v>
      </c>
      <c r="G1387" s="57" t="str">
        <f t="shared" si="386"/>
        <v>0.999999990333747-0.0000983171033919311i</v>
      </c>
      <c r="H1387" s="57" t="str">
        <f t="shared" si="387"/>
        <v>72.8192907939466+6.69501675896625i</v>
      </c>
      <c r="I1387" s="57" t="str">
        <f t="shared" si="388"/>
        <v>17.9042718913744-188.181620588511i</v>
      </c>
      <c r="K1387" s="57" t="str">
        <f t="shared" si="389"/>
        <v>0.163410192800266-0.0159968878556156i</v>
      </c>
      <c r="L1387" s="57" t="str">
        <f t="shared" si="390"/>
        <v>0.00025-6.49223628594882i</v>
      </c>
      <c r="M1387" s="57" t="str">
        <f t="shared" si="391"/>
        <v>0.0045-2.27606605456108i</v>
      </c>
      <c r="N1387" s="57">
        <f t="shared" si="392"/>
        <v>86.209879579434499</v>
      </c>
      <c r="O1387" s="57">
        <f t="shared" si="393"/>
        <v>50.25462745088511</v>
      </c>
      <c r="P1387" s="374">
        <f t="shared" si="394"/>
        <v>50.25462745088511</v>
      </c>
      <c r="Q1387" s="374">
        <f t="shared" si="395"/>
        <v>-93.790120420565501</v>
      </c>
      <c r="R1387" s="12">
        <f t="shared" si="396"/>
        <v>86.209879579434499</v>
      </c>
      <c r="S1387" s="57">
        <f t="shared" si="397"/>
        <v>0.1629963869433016</v>
      </c>
      <c r="T1387" s="12">
        <f t="shared" si="380"/>
        <v>50.25462745088511</v>
      </c>
    </row>
    <row r="1388" spans="1:20">
      <c r="A1388" s="57">
        <f t="shared" si="381"/>
        <v>1028.0282222790602</v>
      </c>
      <c r="B1388" s="12">
        <f t="shared" si="398"/>
        <v>163.61577321368614</v>
      </c>
      <c r="C1388" s="57" t="str">
        <f t="shared" si="382"/>
        <v>-21.5232931181922-323.675931414201i</v>
      </c>
      <c r="D1388" s="57" t="str">
        <f t="shared" si="383"/>
        <v>3.47812482410586-97.2743762479468i</v>
      </c>
      <c r="E1388" s="57" t="str">
        <f t="shared" si="384"/>
        <v>162.384549991291-0.680036030832646i</v>
      </c>
      <c r="F1388" s="57" t="str">
        <f t="shared" si="385"/>
        <v>2.90990988156781-912.853084507968i</v>
      </c>
      <c r="G1388" s="57" t="str">
        <f t="shared" si="386"/>
        <v>0.999999990260144-0.0000986907083775565i</v>
      </c>
      <c r="H1388" s="57" t="str">
        <f t="shared" si="387"/>
        <v>72.8199920570538+6.72048259741107i</v>
      </c>
      <c r="I1388" s="57" t="str">
        <f t="shared" si="388"/>
        <v>17.9043414890065-187.470626719261i</v>
      </c>
      <c r="K1388" s="57" t="str">
        <f t="shared" si="389"/>
        <v>0.163398206613461-0.016056480199965i</v>
      </c>
      <c r="L1388" s="57" t="str">
        <f t="shared" si="390"/>
        <v>0.00025-6.46765918106077i</v>
      </c>
      <c r="M1388" s="57" t="str">
        <f t="shared" si="391"/>
        <v>0.0045-2.26744974552807i</v>
      </c>
      <c r="N1388" s="57">
        <f t="shared" si="392"/>
        <v>86.195636099858561</v>
      </c>
      <c r="O1388" s="57">
        <f t="shared" si="393"/>
        <v>50.221369320338695</v>
      </c>
      <c r="P1388" s="374">
        <f t="shared" si="394"/>
        <v>50.221369320338695</v>
      </c>
      <c r="Q1388" s="374">
        <f t="shared" si="395"/>
        <v>-93.804363900141439</v>
      </c>
      <c r="R1388" s="12">
        <f t="shared" si="396"/>
        <v>86.195636099858561</v>
      </c>
      <c r="S1388" s="57">
        <f t="shared" si="397"/>
        <v>0.16361577321368614</v>
      </c>
      <c r="T1388" s="12">
        <f t="shared" ref="T1388:T1451" si="399">P1388</f>
        <v>50.221369320338695</v>
      </c>
    </row>
    <row r="1389" spans="1:20">
      <c r="A1389" s="57">
        <f t="shared" ref="A1389:A1452" si="400">2*PI()*B1389</f>
        <v>1031.9347295237205</v>
      </c>
      <c r="B1389" s="12">
        <f t="shared" si="398"/>
        <v>164.23751315189816</v>
      </c>
      <c r="C1389" s="57" t="str">
        <f t="shared" ref="C1389:C1452" si="401">IMPRODUCT(D1389,E1389,$C$40,,K1389,$C$41)</f>
        <v>-21.521483191124-322.433503715984i</v>
      </c>
      <c r="D1389" s="57" t="str">
        <f t="shared" ref="D1389:D1452" si="402">IMDIV(IMPRODUCT($C$37,$C$38,COMPLEX(1,A1389/$C$38)),IMSUM(-1*A1389*A1389/$C$39,COMPLEX(0,1*A1389)))</f>
        <v>3.47812482276653-96.9061388759647i</v>
      </c>
      <c r="E1389" s="57" t="str">
        <f t="shared" ref="E1389:E1452" si="403">IMDIV(IMPRODUCT(IMSUM(F1389,G1389),$C$29,H1389),IMSUM(1,I1389))</f>
        <v>162.383910433633-0.682548555158096i</v>
      </c>
      <c r="F1389" s="57" t="str">
        <f t="shared" ref="F1389:F1452" si="404">IMDIV(IMPRODUCT($C$14,$C$15,COMPLEX(1,A1389/$C$15)),IMSUM(-1*A1389*A1389/$C$16,COMPLEX(0,A1389)))</f>
        <v>2.909909881352-909.397376663371i</v>
      </c>
      <c r="G1389" s="57" t="str">
        <f t="shared" ref="G1389:G1452" si="405">IMDIV(1,COMPLEX(1,A1389*$C$9*$C$10))</f>
        <v>0.999999990185981-0.0000990657330620441i</v>
      </c>
      <c r="H1389" s="57" t="str">
        <f t="shared" ref="H1389:H1452" si="406">IMDIV($C$3,IMSUM(K1389,COMPLEX(0,$C$28*A1389)))</f>
        <v>72.8206986690204+6.74604548970524i</v>
      </c>
      <c r="I1389" s="57" t="str">
        <f t="shared" ref="I1389:I1452" si="407">IMPRODUCT(F1389,$C$29,H1389,$C$31)</f>
        <v>17.9044116170622-186.762329698257i</v>
      </c>
      <c r="K1389" s="57" t="str">
        <f t="shared" ref="K1389:K1452" si="408">IF($C$26&lt;=0,IMDIV(1,IMSUM(IMDIV(1,L1389),1/$C$18)),IMDIV(1,IMSUM(IMDIV(1,L1389),1/$C$18,IMDIV(1,M1389))))</f>
        <v>0.163386130964241-0.0161162854917305i</v>
      </c>
      <c r="L1389" s="57" t="str">
        <f t="shared" ref="L1389:L1452" si="409">IMSUM($C$21/$C$22,IMDIV(1,COMPLEX(0,$C$20*$C$22*A1389)))</f>
        <v>0.00025-6.44317511562141i</v>
      </c>
      <c r="M1389" s="57" t="str">
        <f t="shared" ref="M1389:M1452" si="410">IMSUM($C$25/$C$26,IMDIV(1,COMPLEX(0,$C$24*$C$26*A1389)))</f>
        <v>0.0045-2.25886605452089i</v>
      </c>
      <c r="N1389" s="57">
        <f t="shared" ref="N1389:N1452" si="411">ABS(R1389)</f>
        <v>86.181340297679014</v>
      </c>
      <c r="O1389" s="57">
        <f t="shared" ref="O1389:O1452" si="412">ABS(P1389)</f>
        <v>50.188108826159038</v>
      </c>
      <c r="P1389" s="374">
        <f t="shared" ref="P1389:P1452" si="413">20*LOG10(IMABS(C1389))</f>
        <v>50.188108826159038</v>
      </c>
      <c r="Q1389" s="374">
        <f t="shared" ref="Q1389:Q1452" si="414">IMARGUMENT(C1389)*180/PI()</f>
        <v>-93.818659702320986</v>
      </c>
      <c r="R1389" s="12">
        <f t="shared" ref="R1389:R1452" si="415">IF(Q1389&lt;0,Q1389+180,Q1389-180)</f>
        <v>86.181340297679014</v>
      </c>
      <c r="S1389" s="57">
        <f t="shared" ref="S1389:S1452" si="416">B1389/1000</f>
        <v>0.16423751315189816</v>
      </c>
      <c r="T1389" s="12">
        <f t="shared" si="399"/>
        <v>50.188108826159038</v>
      </c>
    </row>
    <row r="1390" spans="1:20">
      <c r="A1390" s="57">
        <f t="shared" si="400"/>
        <v>1035.8560814959108</v>
      </c>
      <c r="B1390" s="12">
        <f t="shared" ref="B1390:B1453" si="417">B1389*(1+B$42)</f>
        <v>164.86161570187537</v>
      </c>
      <c r="C1390" s="57" t="str">
        <f t="shared" si="401"/>
        <v>-21.5196597874722-321.195717209838i</v>
      </c>
      <c r="D1390" s="57" t="str">
        <f t="shared" si="402"/>
        <v>3.478124821417-96.5392955313241i</v>
      </c>
      <c r="E1390" s="57" t="str">
        <f t="shared" si="403"/>
        <v>162.383266120547-0.685069819713794i</v>
      </c>
      <c r="F1390" s="57" t="str">
        <f t="shared" si="404"/>
        <v>2.90990988113454-905.954750805343i</v>
      </c>
      <c r="G1390" s="57" t="str">
        <f t="shared" si="405"/>
        <v>0.999999990111252-0.0000994421828402487i</v>
      </c>
      <c r="H1390" s="57" t="str">
        <f t="shared" si="406"/>
        <v>72.821410670715+6.7717058079025i</v>
      </c>
      <c r="I1390" s="57" t="str">
        <f t="shared" si="407"/>
        <v>17.9044822795876-186.056719336641i</v>
      </c>
      <c r="K1390" s="57" t="str">
        <f t="shared" si="408"/>
        <v>0.16337396519859-0.0161763043890075i</v>
      </c>
      <c r="L1390" s="57" t="str">
        <f t="shared" si="409"/>
        <v>0.00025-6.41878373741923i</v>
      </c>
      <c r="M1390" s="57" t="str">
        <f t="shared" si="410"/>
        <v>0.0045-2.25031485806026i</v>
      </c>
      <c r="N1390" s="57">
        <f t="shared" si="411"/>
        <v>86.16699199438267</v>
      </c>
      <c r="O1390" s="57">
        <f t="shared" si="412"/>
        <v>50.154845950796123</v>
      </c>
      <c r="P1390" s="374">
        <f t="shared" si="413"/>
        <v>50.154845950796123</v>
      </c>
      <c r="Q1390" s="374">
        <f t="shared" si="414"/>
        <v>-93.83300800561733</v>
      </c>
      <c r="R1390" s="12">
        <f t="shared" si="415"/>
        <v>86.16699199438267</v>
      </c>
      <c r="S1390" s="57">
        <f t="shared" si="416"/>
        <v>0.16486161570187535</v>
      </c>
      <c r="T1390" s="12">
        <f t="shared" si="399"/>
        <v>50.154845950796123</v>
      </c>
    </row>
    <row r="1391" spans="1:20">
      <c r="A1391" s="57">
        <f t="shared" si="400"/>
        <v>1039.7923346055952</v>
      </c>
      <c r="B1391" s="12">
        <f t="shared" si="417"/>
        <v>165.48808984154249</v>
      </c>
      <c r="C1391" s="57" t="str">
        <f t="shared" si="401"/>
        <v>-21.5178228092034-319.962554121981i</v>
      </c>
      <c r="D1391" s="57" t="str">
        <f t="shared" si="402"/>
        <v>3.47812482005717-96.1738409368598i</v>
      </c>
      <c r="E1391" s="57" t="str">
        <f t="shared" si="403"/>
        <v>162.382617017541-0.687599848702423i</v>
      </c>
      <c r="F1391" s="57" t="str">
        <f t="shared" si="404"/>
        <v>2.90990988091543-902.525157410552i</v>
      </c>
      <c r="G1391" s="57" t="str">
        <f t="shared" si="405"/>
        <v>0.999999990035955-0.0000998200631275255i</v>
      </c>
      <c r="H1391" s="57" t="str">
        <f t="shared" si="406"/>
        <v>72.8221281033195+6.79746392550762i</v>
      </c>
      <c r="I1391" s="57" t="str">
        <f t="shared" si="407"/>
        <v>17.9045534806599-185.353785484209i</v>
      </c>
      <c r="K1391" s="57" t="str">
        <f t="shared" si="408"/>
        <v>0.163361708657918-0.0162365375507271i</v>
      </c>
      <c r="L1391" s="57" t="str">
        <f t="shared" si="409"/>
        <v>0.00025-6.39448469557603i</v>
      </c>
      <c r="M1391" s="57" t="str">
        <f t="shared" si="410"/>
        <v>0.0045-2.24179603313435i</v>
      </c>
      <c r="N1391" s="57">
        <f t="shared" si="411"/>
        <v>86.152591011004645</v>
      </c>
      <c r="O1391" s="57">
        <f t="shared" si="412"/>
        <v>50.121580676572691</v>
      </c>
      <c r="P1391" s="374">
        <f t="shared" si="413"/>
        <v>50.121580676572691</v>
      </c>
      <c r="Q1391" s="374">
        <f t="shared" si="414"/>
        <v>-93.847408988995355</v>
      </c>
      <c r="R1391" s="12">
        <f t="shared" si="415"/>
        <v>86.152591011004645</v>
      </c>
      <c r="S1391" s="57">
        <f t="shared" si="416"/>
        <v>0.16548808984154248</v>
      </c>
      <c r="T1391" s="12">
        <f t="shared" si="399"/>
        <v>50.121580676572691</v>
      </c>
    </row>
    <row r="1392" spans="1:20">
      <c r="A1392" s="57">
        <f t="shared" si="400"/>
        <v>1043.7435454770964</v>
      </c>
      <c r="B1392" s="12">
        <f t="shared" si="417"/>
        <v>166.11694458294036</v>
      </c>
      <c r="C1392" s="57" t="str">
        <f t="shared" si="401"/>
        <v>-21.5159721576085-318.73399674551i</v>
      </c>
      <c r="D1392" s="57" t="str">
        <f t="shared" si="402"/>
        <v>3.47812481868701-95.8097698353858i</v>
      </c>
      <c r="E1392" s="57" t="str">
        <f t="shared" si="403"/>
        <v>162.38196308989-0.690138666320603i</v>
      </c>
      <c r="F1392" s="57" t="str">
        <f t="shared" si="404"/>
        <v>2.90990988069465-899.108547143156i</v>
      </c>
      <c r="G1392" s="57" t="str">
        <f t="shared" si="405"/>
        <v>0.999999989960084-0.000100199379359808i</v>
      </c>
      <c r="H1392" s="57" t="str">
        <f t="shared" si="406"/>
        <v>72.8228510083306+6.82332021748217i</v>
      </c>
      <c r="I1392" s="57" t="str">
        <f t="shared" si="407"/>
        <v>17.9046252243872-184.653518029258i</v>
      </c>
      <c r="K1392" s="57" t="str">
        <f t="shared" si="408"/>
        <v>0.163349360679035-0.0162969856366418i</v>
      </c>
      <c r="L1392" s="57" t="str">
        <f t="shared" si="409"/>
        <v>0.00025-6.370277640542i</v>
      </c>
      <c r="M1392" s="57" t="str">
        <f t="shared" si="410"/>
        <v>0.0045-2.23330945719701i</v>
      </c>
      <c r="N1392" s="57">
        <f t="shared" si="411"/>
        <v>86.138137168128722</v>
      </c>
      <c r="O1392" s="57">
        <f t="shared" si="412"/>
        <v>50.088312985684155</v>
      </c>
      <c r="P1392" s="374">
        <f t="shared" si="413"/>
        <v>50.088312985684155</v>
      </c>
      <c r="Q1392" s="374">
        <f t="shared" si="414"/>
        <v>-93.861862831871278</v>
      </c>
      <c r="R1392" s="12">
        <f t="shared" si="415"/>
        <v>86.138137168128722</v>
      </c>
      <c r="S1392" s="57">
        <f t="shared" si="416"/>
        <v>0.16611694458294035</v>
      </c>
      <c r="T1392" s="12">
        <f t="shared" si="399"/>
        <v>50.088312985684155</v>
      </c>
    </row>
    <row r="1393" spans="1:20">
      <c r="A1393" s="57">
        <f t="shared" si="400"/>
        <v>1047.7097709499094</v>
      </c>
      <c r="B1393" s="12">
        <f t="shared" si="417"/>
        <v>166.74818897235554</v>
      </c>
      <c r="C1393" s="57" t="str">
        <f t="shared" si="401"/>
        <v>-21.5141077332941-317.510027440123i</v>
      </c>
      <c r="D1393" s="57" t="str">
        <f t="shared" si="402"/>
        <v>3.47812481730642-95.4470769896167i</v>
      </c>
      <c r="E1393" s="57" t="str">
        <f t="shared" si="403"/>
        <v>162.381304302628-0.692686296756268i</v>
      </c>
      <c r="F1393" s="57" t="str">
        <f t="shared" si="404"/>
        <v>2.9099098804722-895.704870854064i</v>
      </c>
      <c r="G1393" s="57" t="str">
        <f t="shared" si="405"/>
        <v>0.999999989883636-0.000100580136993686i</v>
      </c>
      <c r="H1393" s="57" t="str">
        <f t="shared" si="406"/>
        <v>72.8235794275647+6.84927506025094i</v>
      </c>
      <c r="I1393" s="57" t="str">
        <f t="shared" si="407"/>
        <v>17.9046975149093-183.955906898449i</v>
      </c>
      <c r="K1393" s="57" t="str">
        <f t="shared" si="408"/>
        <v>0.163336920594116-0.0163576493073106i</v>
      </c>
      <c r="L1393" s="57" t="str">
        <f t="shared" si="409"/>
        <v>0.00025-6.34616222409046i</v>
      </c>
      <c r="M1393" s="57" t="str">
        <f t="shared" si="410"/>
        <v>0.0045-2.22485500816597i</v>
      </c>
      <c r="N1393" s="57">
        <f t="shared" si="411"/>
        <v>86.123630285888638</v>
      </c>
      <c r="O1393" s="57">
        <f t="shared" si="412"/>
        <v>50.055042860196934</v>
      </c>
      <c r="P1393" s="374">
        <f t="shared" si="413"/>
        <v>50.055042860196934</v>
      </c>
      <c r="Q1393" s="374">
        <f t="shared" si="414"/>
        <v>-93.876369714111362</v>
      </c>
      <c r="R1393" s="12">
        <f t="shared" si="415"/>
        <v>86.123630285888638</v>
      </c>
      <c r="S1393" s="57">
        <f t="shared" si="416"/>
        <v>0.16674818897235555</v>
      </c>
      <c r="T1393" s="12">
        <f t="shared" si="399"/>
        <v>50.055042860196934</v>
      </c>
    </row>
    <row r="1394" spans="1:20">
      <c r="A1394" s="57">
        <f t="shared" si="400"/>
        <v>1051.6910680795193</v>
      </c>
      <c r="B1394" s="12">
        <f t="shared" si="417"/>
        <v>167.3818320904505</v>
      </c>
      <c r="C1394" s="57" t="str">
        <f t="shared" si="401"/>
        <v>-21.5122294361818-316.29062863189i</v>
      </c>
      <c r="D1394" s="57" t="str">
        <f t="shared" si="402"/>
        <v>3.47812481591532-95.0857571820938i</v>
      </c>
      <c r="E1394" s="57" t="str">
        <f t="shared" si="403"/>
        <v>162.380640620552-0.695242764188902i</v>
      </c>
      <c r="F1394" s="57" t="str">
        <f t="shared" si="404"/>
        <v>2.90990988024805-892.314079580246i</v>
      </c>
      <c r="G1394" s="57" t="str">
        <f t="shared" si="405"/>
        <v>0.999999989806606-0.000100962341506485i</v>
      </c>
      <c r="H1394" s="57" t="str">
        <f t="shared" si="406"/>
        <v>72.8243134031576+6.87532883170752i</v>
      </c>
      <c r="I1394" s="57" t="str">
        <f t="shared" si="407"/>
        <v>17.9047703563974-183.260942056653i</v>
      </c>
      <c r="K1394" s="57" t="str">
        <f t="shared" si="408"/>
        <v>0.163324387730678-0.0164185292240837i</v>
      </c>
      <c r="L1394" s="57" t="str">
        <f t="shared" si="409"/>
        <v>0.00025-6.32213809931304i</v>
      </c>
      <c r="M1394" s="57" t="str">
        <f t="shared" si="410"/>
        <v>0.0045-2.21643256442117i</v>
      </c>
      <c r="N1394" s="57">
        <f t="shared" si="411"/>
        <v>86.109070183968441</v>
      </c>
      <c r="O1394" s="57">
        <f t="shared" si="412"/>
        <v>50.02177028204818</v>
      </c>
      <c r="P1394" s="374">
        <f t="shared" si="413"/>
        <v>50.02177028204818</v>
      </c>
      <c r="Q1394" s="374">
        <f t="shared" si="414"/>
        <v>-93.890929816031559</v>
      </c>
      <c r="R1394" s="12">
        <f t="shared" si="415"/>
        <v>86.109070183968441</v>
      </c>
      <c r="S1394" s="57">
        <f t="shared" si="416"/>
        <v>0.16738183209045049</v>
      </c>
      <c r="T1394" s="12">
        <f t="shared" si="399"/>
        <v>50.02177028204818</v>
      </c>
    </row>
    <row r="1395" spans="1:20">
      <c r="A1395" s="57">
        <f t="shared" si="400"/>
        <v>1055.6874941382214</v>
      </c>
      <c r="B1395" s="12">
        <f t="shared" si="417"/>
        <v>168.01788305239421</v>
      </c>
      <c r="C1395" s="57" t="str">
        <f t="shared" si="401"/>
        <v>-21.5103371655008-315.075782812985i</v>
      </c>
      <c r="D1395" s="57" t="str">
        <f t="shared" si="402"/>
        <v>3.47812481451361-94.7258052151107i</v>
      </c>
      <c r="E1395" s="57" t="str">
        <f t="shared" si="403"/>
        <v>162.379972008213-0.697808092787356i</v>
      </c>
      <c r="F1395" s="57" t="str">
        <f t="shared" si="404"/>
        <v>2.9099098800222-888.936124544037i</v>
      </c>
      <c r="G1395" s="57" t="str">
        <f t="shared" si="405"/>
        <v>0.999999989728989-0.000101345998396343i</v>
      </c>
      <c r="H1395" s="57" t="str">
        <f t="shared" si="406"/>
        <v>72.8250529775689+6.90148191122044i</v>
      </c>
      <c r="I1395" s="57" t="str">
        <f t="shared" si="407"/>
        <v>17.9048437530545-182.568613506817i</v>
      </c>
      <c r="K1395" s="57" t="str">
        <f t="shared" si="408"/>
        <v>0.163311761411547-0.0164796260490871i</v>
      </c>
      <c r="L1395" s="57" t="str">
        <f t="shared" si="409"/>
        <v>0.00025-6.2982049206147i</v>
      </c>
      <c r="M1395" s="57" t="str">
        <f t="shared" si="410"/>
        <v>0.0045-2.20804200480292i</v>
      </c>
      <c r="N1395" s="57">
        <f t="shared" si="411"/>
        <v>86.094456681603745</v>
      </c>
      <c r="O1395" s="57">
        <f t="shared" si="412"/>
        <v>49.988495233044333</v>
      </c>
      <c r="P1395" s="374">
        <f t="shared" si="413"/>
        <v>49.988495233044333</v>
      </c>
      <c r="Q1395" s="374">
        <f t="shared" si="414"/>
        <v>-93.905543318396255</v>
      </c>
      <c r="R1395" s="12">
        <f t="shared" si="415"/>
        <v>86.094456681603745</v>
      </c>
      <c r="S1395" s="57">
        <f t="shared" si="416"/>
        <v>0.16801788305239421</v>
      </c>
      <c r="T1395" s="12">
        <f t="shared" si="399"/>
        <v>49.988495233044333</v>
      </c>
    </row>
    <row r="1396" spans="1:20">
      <c r="A1396" s="57">
        <f t="shared" si="400"/>
        <v>1059.6991066159467</v>
      </c>
      <c r="B1396" s="12">
        <f t="shared" si="417"/>
        <v>168.65635100799332</v>
      </c>
      <c r="C1396" s="57" t="str">
        <f t="shared" si="401"/>
        <v>-21.5084308197871-313.865472541458i</v>
      </c>
      <c r="D1396" s="57" t="str">
        <f t="shared" si="402"/>
        <v>3.47812481310122-94.3672159106368i</v>
      </c>
      <c r="E1396" s="57" t="str">
        <f t="shared" si="403"/>
        <v>162.379298429924-0.700382306709824i</v>
      </c>
      <c r="F1396" s="57" t="str">
        <f t="shared" si="404"/>
        <v>2.9099098797946-885.570957152411i</v>
      </c>
      <c r="G1396" s="57" t="str">
        <f t="shared" si="405"/>
        <v>0.99999998965078-0.000101731113182293i</v>
      </c>
      <c r="H1396" s="57" t="str">
        <f t="shared" si="406"/>
        <v>72.8257981935834+6.92773467963934i</v>
      </c>
      <c r="I1396" s="57" t="str">
        <f t="shared" si="407"/>
        <v>17.904917709116-181.878911289809i</v>
      </c>
      <c r="K1396" s="57" t="str">
        <f t="shared" si="408"/>
        <v>0.163299040954831-0.0165409404452072i</v>
      </c>
      <c r="L1396" s="57" t="str">
        <f t="shared" si="409"/>
        <v>0.00025-6.27436234370864i</v>
      </c>
      <c r="M1396" s="57" t="str">
        <f t="shared" si="410"/>
        <v>0.0045-2.1996832086102i</v>
      </c>
      <c r="N1396" s="57">
        <f t="shared" si="411"/>
        <v>86.079789597582248</v>
      </c>
      <c r="O1396" s="57">
        <f t="shared" si="412"/>
        <v>49.955217694860835</v>
      </c>
      <c r="P1396" s="374">
        <f t="shared" si="413"/>
        <v>49.955217694860835</v>
      </c>
      <c r="Q1396" s="374">
        <f t="shared" si="414"/>
        <v>-93.920210402417752</v>
      </c>
      <c r="R1396" s="12">
        <f t="shared" si="415"/>
        <v>86.079789597582248</v>
      </c>
      <c r="S1396" s="57">
        <f t="shared" si="416"/>
        <v>0.16865635100799331</v>
      </c>
      <c r="T1396" s="12">
        <f t="shared" si="399"/>
        <v>49.955217694860835</v>
      </c>
    </row>
    <row r="1397" spans="1:20">
      <c r="A1397" s="57">
        <f t="shared" si="400"/>
        <v>1063.7259632210873</v>
      </c>
      <c r="B1397" s="12">
        <f t="shared" si="417"/>
        <v>169.29724514182371</v>
      </c>
      <c r="C1397" s="57" t="str">
        <f t="shared" si="401"/>
        <v>-21.506510296877-312.659680440975i</v>
      </c>
      <c r="D1397" s="57" t="str">
        <f t="shared" si="402"/>
        <v>3.4781248116781-94.0099841102456i</v>
      </c>
      <c r="E1397" s="57" t="str">
        <f t="shared" si="403"/>
        <v>162.378619849751-0.702965430101845i</v>
      </c>
      <c r="F1397" s="57" t="str">
        <f t="shared" si="404"/>
        <v>2.90990987956529-882.218528996316i</v>
      </c>
      <c r="G1397" s="57" t="str">
        <f t="shared" si="405"/>
        <v>0.999999989571977-0.000102117691404338i</v>
      </c>
      <c r="H1397" s="57" t="str">
        <f t="shared" si="406"/>
        <v>72.8265490943143+6.95408751930094i</v>
      </c>
      <c r="I1397" s="57" t="str">
        <f t="shared" si="407"/>
        <v>17.9049922288497-181.191825484286i</v>
      </c>
      <c r="K1397" s="57" t="str">
        <f t="shared" si="408"/>
        <v>0.163286225673888-0.0166024730760747i</v>
      </c>
      <c r="L1397" s="57" t="str">
        <f t="shared" si="409"/>
        <v>0.00025-6.25061002561128i</v>
      </c>
      <c r="M1397" s="57" t="str">
        <f t="shared" si="410"/>
        <v>0.0045-2.19135605559893i</v>
      </c>
      <c r="N1397" s="57">
        <f t="shared" si="411"/>
        <v>86.065068750244862</v>
      </c>
      <c r="O1397" s="57">
        <f t="shared" si="412"/>
        <v>49.921937649040856</v>
      </c>
      <c r="P1397" s="374">
        <f t="shared" si="413"/>
        <v>49.921937649040856</v>
      </c>
      <c r="Q1397" s="374">
        <f t="shared" si="414"/>
        <v>-93.934931249755138</v>
      </c>
      <c r="R1397" s="12">
        <f t="shared" si="415"/>
        <v>86.065068750244862</v>
      </c>
      <c r="S1397" s="57">
        <f t="shared" si="416"/>
        <v>0.1692972451418237</v>
      </c>
      <c r="T1397" s="12">
        <f t="shared" si="399"/>
        <v>49.921937649040856</v>
      </c>
    </row>
    <row r="1398" spans="1:20">
      <c r="A1398" s="57">
        <f t="shared" si="400"/>
        <v>1067.7681218813275</v>
      </c>
      <c r="B1398" s="12">
        <f t="shared" si="417"/>
        <v>169.94057467336265</v>
      </c>
      <c r="C1398" s="57" t="str">
        <f t="shared" si="401"/>
        <v>-21.5045754939034-311.458389200576i</v>
      </c>
      <c r="D1398" s="57" t="str">
        <f t="shared" si="402"/>
        <v>3.47812481024414-93.6541046750371i</v>
      </c>
      <c r="E1398" s="57" t="str">
        <f t="shared" si="403"/>
        <v>162.377936231516-0.705557487095522i</v>
      </c>
      <c r="F1398" s="57" t="str">
        <f t="shared" si="404"/>
        <v>2.90990987933424-878.878791849942i</v>
      </c>
      <c r="G1398" s="57" t="str">
        <f t="shared" si="405"/>
        <v>0.999999989492573-0.000102505738623535i</v>
      </c>
      <c r="H1398" s="57" t="str">
        <f t="shared" si="406"/>
        <v>72.8273057232053+6.98054081403513i</v>
      </c>
      <c r="I1398" s="57" t="str">
        <f t="shared" si="407"/>
        <v>17.9050673165557-180.507346206542i</v>
      </c>
      <c r="K1398" s="57" t="str">
        <f t="shared" si="408"/>
        <v>0.163273314877299-0.0166642246060485i</v>
      </c>
      <c r="L1398" s="57" t="str">
        <f t="shared" si="409"/>
        <v>0.00025-6.22694762463766i</v>
      </c>
      <c r="M1398" s="57" t="str">
        <f t="shared" si="410"/>
        <v>0.0045-2.1830604259802i</v>
      </c>
      <c r="N1398" s="57">
        <f t="shared" si="411"/>
        <v>86.05029395748663</v>
      </c>
      <c r="O1398" s="57">
        <f t="shared" si="412"/>
        <v>49.888655076994446</v>
      </c>
      <c r="P1398" s="374">
        <f t="shared" si="413"/>
        <v>49.888655076994446</v>
      </c>
      <c r="Q1398" s="374">
        <f t="shared" si="414"/>
        <v>-93.94970604251337</v>
      </c>
      <c r="R1398" s="12">
        <f t="shared" si="415"/>
        <v>86.05029395748663</v>
      </c>
      <c r="S1398" s="57">
        <f t="shared" si="416"/>
        <v>0.16994057467336265</v>
      </c>
      <c r="T1398" s="12">
        <f t="shared" si="399"/>
        <v>49.888655076994446</v>
      </c>
    </row>
    <row r="1399" spans="1:20">
      <c r="A1399" s="57">
        <f t="shared" si="400"/>
        <v>1071.8256407444767</v>
      </c>
      <c r="B1399" s="12">
        <f t="shared" si="417"/>
        <v>170.58634885712144</v>
      </c>
      <c r="C1399" s="57" t="str">
        <f t="shared" si="401"/>
        <v>-21.5026263072912-310.261581574428i</v>
      </c>
      <c r="D1399" s="57" t="str">
        <f t="shared" si="402"/>
        <v>3.47812480879925-93.2995724855663i</v>
      </c>
      <c r="E1399" s="57" t="str">
        <f t="shared" si="403"/>
        <v>162.377247538792-0.708158501808062i</v>
      </c>
      <c r="F1399" s="57" t="str">
        <f t="shared" si="404"/>
        <v>2.90990987910142-875.551697670049i</v>
      </c>
      <c r="G1399" s="57" t="str">
        <f t="shared" si="405"/>
        <v>0.999999989412565-0.000102895260422073i</v>
      </c>
      <c r="H1399" s="57" t="str">
        <f t="shared" si="406"/>
        <v>72.8280681240334+7.00709494917124i</v>
      </c>
      <c r="I1399" s="57" t="str">
        <f t="shared" si="407"/>
        <v>17.9051429765672-179.825463610372i</v>
      </c>
      <c r="K1399" s="57" t="str">
        <f t="shared" si="408"/>
        <v>0.163260307868836-0.0167261957001993i</v>
      </c>
      <c r="L1399" s="57" t="str">
        <f t="shared" si="409"/>
        <v>0.00025-6.20337480039618i</v>
      </c>
      <c r="M1399" s="57" t="str">
        <f t="shared" si="410"/>
        <v>0.0045-2.17479620041861i</v>
      </c>
      <c r="N1399" s="57">
        <f t="shared" si="411"/>
        <v>86.035465036757685</v>
      </c>
      <c r="O1399" s="57">
        <f t="shared" si="412"/>
        <v>49.855369959997716</v>
      </c>
      <c r="P1399" s="374">
        <f t="shared" si="413"/>
        <v>49.855369959997716</v>
      </c>
      <c r="Q1399" s="374">
        <f t="shared" si="414"/>
        <v>-93.964534963242315</v>
      </c>
      <c r="R1399" s="12">
        <f t="shared" si="415"/>
        <v>86.035465036757685</v>
      </c>
      <c r="S1399" s="57">
        <f t="shared" si="416"/>
        <v>0.17058634885712143</v>
      </c>
      <c r="T1399" s="12">
        <f t="shared" si="399"/>
        <v>49.855369959997716</v>
      </c>
    </row>
    <row r="1400" spans="1:20">
      <c r="A1400" s="57">
        <f t="shared" si="400"/>
        <v>1075.8985781793056</v>
      </c>
      <c r="B1400" s="12">
        <f t="shared" si="417"/>
        <v>171.23457698277849</v>
      </c>
      <c r="C1400" s="57" t="str">
        <f t="shared" si="401"/>
        <v>-21.5006626327539-309.069240381583i</v>
      </c>
      <c r="D1400" s="57" t="str">
        <f t="shared" si="402"/>
        <v>3.47812480734336-92.9463824417686i</v>
      </c>
      <c r="E1400" s="57" t="str">
        <f t="shared" si="403"/>
        <v>162.376553734906-0.710768498341088i</v>
      </c>
      <c r="F1400" s="57" t="str">
        <f t="shared" si="404"/>
        <v>2.90990987886682-872.237198595271i</v>
      </c>
      <c r="G1400" s="57" t="str">
        <f t="shared" si="405"/>
        <v>0.999999989331948-0.00010328626240335i</v>
      </c>
      <c r="H1400" s="57" t="str">
        <f t="shared" si="406"/>
        <v>72.8288363409117+7.03375031154414i</v>
      </c>
      <c r="I1400" s="57" t="str">
        <f t="shared" si="407"/>
        <v>17.9052192132507-179.146167886928i</v>
      </c>
      <c r="K1400" s="57" t="str">
        <f t="shared" si="408"/>
        <v>0.163247203947433-0.016788387024293i</v>
      </c>
      <c r="L1400" s="57" t="str">
        <f t="shared" si="409"/>
        <v>0.00025-6.17989121378378i</v>
      </c>
      <c r="M1400" s="57" t="str">
        <f t="shared" si="410"/>
        <v>0.0045-2.1665632600305i</v>
      </c>
      <c r="N1400" s="57">
        <f t="shared" si="411"/>
        <v>86.020581805064239</v>
      </c>
      <c r="O1400" s="57">
        <f t="shared" si="412"/>
        <v>49.822082279191832</v>
      </c>
      <c r="P1400" s="374">
        <f t="shared" si="413"/>
        <v>49.822082279191832</v>
      </c>
      <c r="Q1400" s="374">
        <f t="shared" si="414"/>
        <v>-93.979418194935761</v>
      </c>
      <c r="R1400" s="12">
        <f t="shared" si="415"/>
        <v>86.020581805064239</v>
      </c>
      <c r="S1400" s="57">
        <f t="shared" si="416"/>
        <v>0.1712345769827785</v>
      </c>
      <c r="T1400" s="12">
        <f t="shared" si="399"/>
        <v>49.822082279191832</v>
      </c>
    </row>
    <row r="1401" spans="1:20">
      <c r="A1401" s="57">
        <f t="shared" si="400"/>
        <v>1079.9869927763868</v>
      </c>
      <c r="B1401" s="12">
        <f t="shared" si="417"/>
        <v>171.88526837531305</v>
      </c>
      <c r="C1401" s="57" t="str">
        <f t="shared" si="401"/>
        <v>-21.4986843652889-307.881348505735i</v>
      </c>
      <c r="D1401" s="57" t="str">
        <f t="shared" si="402"/>
        <v>3.47812480587639-92.5945294628869i</v>
      </c>
      <c r="E1401" s="57" t="str">
        <f t="shared" si="403"/>
        <v>162.375854782932-0.713387500779199i</v>
      </c>
      <c r="F1401" s="57" t="str">
        <f t="shared" si="404"/>
        <v>2.90990987863045-868.935246945428i</v>
      </c>
      <c r="G1401" s="57" t="str">
        <f t="shared" si="405"/>
        <v>0.999999989250717-0.000103678750192061i</v>
      </c>
      <c r="H1401" s="57" t="str">
        <f t="shared" si="406"/>
        <v>72.8296104182914+7.06050728950018i</v>
      </c>
      <c r="I1401" s="57" t="str">
        <f t="shared" si="407"/>
        <v>17.9052960310057-178.469449264577i</v>
      </c>
      <c r="K1401" s="57" t="str">
        <f t="shared" si="408"/>
        <v>0.163234002407157-0.0168507992447738i</v>
      </c>
      <c r="L1401" s="57" t="str">
        <f t="shared" si="409"/>
        <v>0.00025-6.15649652698125i</v>
      </c>
      <c r="M1401" s="57" t="str">
        <f t="shared" si="410"/>
        <v>0.0045-2.15836148638224i</v>
      </c>
      <c r="N1401" s="57">
        <f t="shared" si="411"/>
        <v>86.005644078969567</v>
      </c>
      <c r="O1401" s="57">
        <f t="shared" si="412"/>
        <v>49.788792015582203</v>
      </c>
      <c r="P1401" s="374">
        <f t="shared" si="413"/>
        <v>49.788792015582203</v>
      </c>
      <c r="Q1401" s="374">
        <f t="shared" si="414"/>
        <v>-93.994355921030433</v>
      </c>
      <c r="R1401" s="12">
        <f t="shared" si="415"/>
        <v>86.005644078969567</v>
      </c>
      <c r="S1401" s="57">
        <f t="shared" si="416"/>
        <v>0.17188526837531304</v>
      </c>
      <c r="T1401" s="12">
        <f t="shared" si="399"/>
        <v>49.788792015582203</v>
      </c>
    </row>
    <row r="1402" spans="1:20">
      <c r="A1402" s="57">
        <f t="shared" si="400"/>
        <v>1084.0909433489371</v>
      </c>
      <c r="B1402" s="12">
        <f t="shared" si="417"/>
        <v>172.53843239513924</v>
      </c>
      <c r="C1402" s="57" t="str">
        <f t="shared" si="401"/>
        <v>-21.4966913991725-306.697888894982i</v>
      </c>
      <c r="D1402" s="57" t="str">
        <f t="shared" si="402"/>
        <v>3.47812480439825-92.2440084873977i</v>
      </c>
      <c r="E1402" s="57" t="str">
        <f t="shared" si="403"/>
        <v>162.375150645696-0.716015533188426i</v>
      </c>
      <c r="F1402" s="57" t="str">
        <f t="shared" si="404"/>
        <v>2.90990987839228-865.645795220833i</v>
      </c>
      <c r="G1402" s="57" t="str">
        <f t="shared" si="405"/>
        <v>0.999999989168867-0.000104072729434272i</v>
      </c>
      <c r="H1402" s="57" t="str">
        <f t="shared" si="406"/>
        <v>72.8303904009638+7.08736627290376i</v>
      </c>
      <c r="I1402" s="57" t="str">
        <f t="shared" si="407"/>
        <v>17.905373434265-177.795298008759i</v>
      </c>
      <c r="K1402" s="57" t="str">
        <f t="shared" si="408"/>
        <v>0.163220702537178-0.0169134330287469i</v>
      </c>
      <c r="L1402" s="57" t="str">
        <f t="shared" si="409"/>
        <v>0.00025-6.13319040344817i</v>
      </c>
      <c r="M1402" s="57" t="str">
        <f t="shared" si="410"/>
        <v>0.0045-2.15019076148859i</v>
      </c>
      <c r="N1402" s="57">
        <f t="shared" si="411"/>
        <v>85.990651674595355</v>
      </c>
      <c r="O1402" s="57">
        <f t="shared" si="412"/>
        <v>49.75549915003765</v>
      </c>
      <c r="P1402" s="374">
        <f t="shared" si="413"/>
        <v>49.75549915003765</v>
      </c>
      <c r="Q1402" s="374">
        <f t="shared" si="414"/>
        <v>-94.009348325404645</v>
      </c>
      <c r="R1402" s="12">
        <f t="shared" si="415"/>
        <v>85.990651674595355</v>
      </c>
      <c r="S1402" s="57">
        <f t="shared" si="416"/>
        <v>0.17253843239513925</v>
      </c>
      <c r="T1402" s="12">
        <f t="shared" si="399"/>
        <v>49.75549915003765</v>
      </c>
    </row>
    <row r="1403" spans="1:20">
      <c r="A1403" s="57">
        <f t="shared" si="400"/>
        <v>1088.2104889336633</v>
      </c>
      <c r="B1403" s="12">
        <f t="shared" si="417"/>
        <v>173.19407843824078</v>
      </c>
      <c r="C1403" s="57" t="str">
        <f t="shared" si="401"/>
        <v>-21.4946836279568-305.518844561569i</v>
      </c>
      <c r="D1403" s="57" t="str">
        <f t="shared" si="402"/>
        <v>3.47812480290887-91.8948144729395i</v>
      </c>
      <c r="E1403" s="57" t="str">
        <f t="shared" si="403"/>
        <v>162.374441285767-0.718652619615618i</v>
      </c>
      <c r="F1403" s="57" t="str">
        <f t="shared" si="404"/>
        <v>2.90990987815231-862.368796101626i</v>
      </c>
      <c r="G1403" s="57" t="str">
        <f t="shared" si="405"/>
        <v>0.999999989086394-0.000104468205797507i</v>
      </c>
      <c r="H1403" s="57" t="str">
        <f t="shared" si="406"/>
        <v>72.831176334066+7.11432765314369i</v>
      </c>
      <c r="I1403" s="57" t="str">
        <f t="shared" si="407"/>
        <v>17.9054514274967-177.123704421858i</v>
      </c>
      <c r="K1403" s="57" t="str">
        <f t="shared" si="408"/>
        <v>0.163207303621734-0.0169762890439614i</v>
      </c>
      <c r="L1403" s="57" t="str">
        <f t="shared" si="409"/>
        <v>0.00025-6.10997250791807i</v>
      </c>
      <c r="M1403" s="57" t="str">
        <f t="shared" si="410"/>
        <v>0.0045-2.1420509678109i</v>
      </c>
      <c r="N1403" s="57">
        <f t="shared" si="411"/>
        <v>85.975604407622285</v>
      </c>
      <c r="O1403" s="57">
        <f t="shared" si="412"/>
        <v>49.722203663289044</v>
      </c>
      <c r="P1403" s="374">
        <f t="shared" si="413"/>
        <v>49.722203663289044</v>
      </c>
      <c r="Q1403" s="374">
        <f t="shared" si="414"/>
        <v>-94.024395592377715</v>
      </c>
      <c r="R1403" s="12">
        <f t="shared" si="415"/>
        <v>85.975604407622285</v>
      </c>
      <c r="S1403" s="57">
        <f t="shared" si="416"/>
        <v>0.17319407843824078</v>
      </c>
      <c r="T1403" s="12">
        <f t="shared" si="399"/>
        <v>49.722203663289044</v>
      </c>
    </row>
    <row r="1404" spans="1:20">
      <c r="A1404" s="57">
        <f t="shared" si="400"/>
        <v>1092.3456887916111</v>
      </c>
      <c r="B1404" s="12">
        <f t="shared" si="417"/>
        <v>173.8522159363061</v>
      </c>
      <c r="C1404" s="57" t="str">
        <f t="shared" si="401"/>
        <v>-21.4926609444642-304.344198581669i</v>
      </c>
      <c r="D1404" s="57" t="str">
        <f t="shared" si="402"/>
        <v>3.47812480140813-91.5469423962382i</v>
      </c>
      <c r="E1404" s="57" t="str">
        <f t="shared" si="403"/>
        <v>162.373726665463-0.721298784086699i</v>
      </c>
      <c r="F1404" s="57" t="str">
        <f t="shared" si="404"/>
        <v>2.90990987791048-859.104202447063i</v>
      </c>
      <c r="G1404" s="57" t="str">
        <f t="shared" si="405"/>
        <v>0.999999989003293-0.000104865184970823i</v>
      </c>
      <c r="H1404" s="57" t="str">
        <f t="shared" si="406"/>
        <v>72.8319682630789+7.14139182313889i</v>
      </c>
      <c r="I1404" s="57" t="str">
        <f t="shared" si="407"/>
        <v>17.9055300152013-176.454658843041i</v>
      </c>
      <c r="K1404" s="57" t="str">
        <f t="shared" si="408"/>
        <v>0.163193804940109-0.0170393679587922i</v>
      </c>
      <c r="L1404" s="57" t="str">
        <f t="shared" si="409"/>
        <v>0.00025-6.08684250639379i</v>
      </c>
      <c r="M1404" s="57" t="str">
        <f t="shared" si="410"/>
        <v>0.0045-2.13394198825553i</v>
      </c>
      <c r="N1404" s="57">
        <f t="shared" si="411"/>
        <v>85.96050209329178</v>
      </c>
      <c r="O1404" s="57">
        <f t="shared" si="412"/>
        <v>49.688905535928917</v>
      </c>
      <c r="P1404" s="374">
        <f t="shared" si="413"/>
        <v>49.688905535928917</v>
      </c>
      <c r="Q1404" s="374">
        <f t="shared" si="414"/>
        <v>-94.03949790670822</v>
      </c>
      <c r="R1404" s="12">
        <f t="shared" si="415"/>
        <v>85.96050209329178</v>
      </c>
      <c r="S1404" s="57">
        <f t="shared" si="416"/>
        <v>0.17385221593630609</v>
      </c>
      <c r="T1404" s="12">
        <f t="shared" si="399"/>
        <v>49.688905535928917</v>
      </c>
    </row>
    <row r="1405" spans="1:20">
      <c r="A1405" s="57">
        <f t="shared" si="400"/>
        <v>1096.4966024090193</v>
      </c>
      <c r="B1405" s="12">
        <f t="shared" si="417"/>
        <v>174.51285435686407</v>
      </c>
      <c r="C1405" s="57" t="str">
        <f t="shared" si="401"/>
        <v>-21.4906232407839-303.17393409513i</v>
      </c>
      <c r="D1405" s="57" t="str">
        <f t="shared" si="402"/>
        <v>3.47812479989596-91.2003872530378i</v>
      </c>
      <c r="E1405" s="57" t="str">
        <f t="shared" si="403"/>
        <v>162.373006746844-0.723954050605516i</v>
      </c>
      <c r="F1405" s="57" t="str">
        <f t="shared" si="404"/>
        <v>2.90990987766682-855.851967294874i</v>
      </c>
      <c r="G1405" s="57" t="str">
        <f t="shared" si="405"/>
        <v>0.999999988919559-0.000105263672664898i</v>
      </c>
      <c r="H1405" s="57" t="str">
        <f t="shared" si="406"/>
        <v>72.8327662338343+7.16855917734525i</v>
      </c>
      <c r="I1405" s="57" t="str">
        <f t="shared" si="407"/>
        <v>17.9056092019147-175.788151648144i</v>
      </c>
      <c r="K1405" s="57" t="str">
        <f t="shared" si="408"/>
        <v>0.163180205766594-0.0171026704422223i</v>
      </c>
      <c r="L1405" s="57" t="str">
        <f t="shared" si="409"/>
        <v>0.00025-6.06380006614245i</v>
      </c>
      <c r="M1405" s="57" t="str">
        <f t="shared" si="410"/>
        <v>0.0045-2.12586370617208i</v>
      </c>
      <c r="N1405" s="57">
        <f t="shared" si="411"/>
        <v>85.945344546406659</v>
      </c>
      <c r="O1405" s="57">
        <f t="shared" si="412"/>
        <v>49.655604748410234</v>
      </c>
      <c r="P1405" s="374">
        <f t="shared" si="413"/>
        <v>49.655604748410234</v>
      </c>
      <c r="Q1405" s="374">
        <f t="shared" si="414"/>
        <v>-94.054655453593341</v>
      </c>
      <c r="R1405" s="12">
        <f t="shared" si="415"/>
        <v>85.945344546406659</v>
      </c>
      <c r="S1405" s="57">
        <f t="shared" si="416"/>
        <v>0.17451285435686406</v>
      </c>
      <c r="T1405" s="12">
        <f t="shared" si="399"/>
        <v>49.655604748410234</v>
      </c>
    </row>
    <row r="1406" spans="1:20">
      <c r="A1406" s="57">
        <f t="shared" si="400"/>
        <v>1100.6632894981735</v>
      </c>
      <c r="B1406" s="12">
        <f t="shared" si="417"/>
        <v>175.17600320342015</v>
      </c>
      <c r="C1406" s="57" t="str">
        <f t="shared" si="401"/>
        <v>-21.4885704082674-302.008034305245i</v>
      </c>
      <c r="D1406" s="57" t="str">
        <f t="shared" si="402"/>
        <v>3.47812479837229-90.8551440580267i</v>
      </c>
      <c r="E1406" s="57" t="str">
        <f t="shared" si="403"/>
        <v>162.372281491714-0.726618443152865i</v>
      </c>
      <c r="F1406" s="57" t="str">
        <f t="shared" si="404"/>
        <v>2.90990987742132-852.612043860569i</v>
      </c>
      <c r="G1406" s="57" t="str">
        <f t="shared" si="405"/>
        <v>0.999999988835188-0.00010566367461211i</v>
      </c>
      <c r="H1406" s="57" t="str">
        <f t="shared" si="406"/>
        <v>72.8335702925147+7.19583011176185i</v>
      </c>
      <c r="I1406" s="57" t="str">
        <f t="shared" si="407"/>
        <v>17.9056889922077-175.124173249517i</v>
      </c>
      <c r="K1406" s="57" t="str">
        <f t="shared" si="408"/>
        <v>0.163166505370462-0.0171661971638245i</v>
      </c>
      <c r="L1406" s="57" t="str">
        <f t="shared" si="409"/>
        <v>0.00025-6.04084485569082i</v>
      </c>
      <c r="M1406" s="57" t="str">
        <f t="shared" si="410"/>
        <v>0.0045-2.11781600535175i</v>
      </c>
      <c r="N1406" s="57">
        <f t="shared" si="411"/>
        <v>85.930131581332731</v>
      </c>
      <c r="O1406" s="57">
        <f t="shared" si="412"/>
        <v>49.622301281045594</v>
      </c>
      <c r="P1406" s="374">
        <f t="shared" si="413"/>
        <v>49.622301281045594</v>
      </c>
      <c r="Q1406" s="374">
        <f t="shared" si="414"/>
        <v>-94.069868418667269</v>
      </c>
      <c r="R1406" s="12">
        <f t="shared" si="415"/>
        <v>85.930131581332731</v>
      </c>
      <c r="S1406" s="57">
        <f t="shared" si="416"/>
        <v>0.17517600320342014</v>
      </c>
      <c r="T1406" s="12">
        <f t="shared" si="399"/>
        <v>49.622301281045594</v>
      </c>
    </row>
    <row r="1407" spans="1:20">
      <c r="A1407" s="57">
        <f t="shared" si="400"/>
        <v>1104.8458099982668</v>
      </c>
      <c r="B1407" s="12">
        <f t="shared" si="417"/>
        <v>175.84167201559316</v>
      </c>
      <c r="C1407" s="57" t="str">
        <f t="shared" si="401"/>
        <v>-21.4865023375226-300.846482478498i</v>
      </c>
      <c r="D1407" s="57" t="str">
        <f t="shared" si="402"/>
        <v>3.47812479683698-90.5112078447643i</v>
      </c>
      <c r="E1407" s="57" t="str">
        <f t="shared" si="403"/>
        <v>162.371550861615-0.729291985684713i</v>
      </c>
      <c r="F1407" s="57" t="str">
        <f t="shared" si="404"/>
        <v>2.90990987717392-849.38438553675i</v>
      </c>
      <c r="G1407" s="57" t="str">
        <f t="shared" si="405"/>
        <v>0.999999988750174-0.000106065196566619i</v>
      </c>
      <c r="H1407" s="57" t="str">
        <f t="shared" si="406"/>
        <v>72.8343804856576+7.22320502393716i</v>
      </c>
      <c r="I1407" s="57" t="str">
        <f t="shared" si="407"/>
        <v>17.9057693906854-174.46271409589i</v>
      </c>
      <c r="K1407" s="57" t="str">
        <f t="shared" si="408"/>
        <v>0.163152703015934-0.0172299487937426i</v>
      </c>
      <c r="L1407" s="57" t="str">
        <f t="shared" si="409"/>
        <v>0.00025-6.0179765448205i</v>
      </c>
      <c r="M1407" s="57" t="str">
        <f t="shared" si="410"/>
        <v>0.0045-2.10979877002565i</v>
      </c>
      <c r="N1407" s="57">
        <f t="shared" si="411"/>
        <v>85.914863011999799</v>
      </c>
      <c r="O1407" s="57">
        <f t="shared" si="412"/>
        <v>49.588995114005883</v>
      </c>
      <c r="P1407" s="374">
        <f t="shared" si="413"/>
        <v>49.588995114005883</v>
      </c>
      <c r="Q1407" s="374">
        <f t="shared" si="414"/>
        <v>-94.085136988000201</v>
      </c>
      <c r="R1407" s="12">
        <f t="shared" si="415"/>
        <v>85.914863011999799</v>
      </c>
      <c r="S1407" s="57">
        <f t="shared" si="416"/>
        <v>0.17584167201559317</v>
      </c>
      <c r="T1407" s="12">
        <f t="shared" si="399"/>
        <v>49.588995114005883</v>
      </c>
    </row>
    <row r="1408" spans="1:20">
      <c r="A1408" s="57">
        <f t="shared" si="400"/>
        <v>1109.0442240762602</v>
      </c>
      <c r="B1408" s="12">
        <f t="shared" si="417"/>
        <v>176.50987036925241</v>
      </c>
      <c r="C1408" s="57" t="str">
        <f t="shared" si="401"/>
        <v>-21.4844189184135-299.689261944365i</v>
      </c>
      <c r="D1408" s="57" t="str">
        <f t="shared" si="402"/>
        <v>3.47812479529002-90.1685736656143i</v>
      </c>
      <c r="E1408" s="57" t="str">
        <f t="shared" si="403"/>
        <v>162.370814817835-0.731974702131408i</v>
      </c>
      <c r="F1408" s="57" t="str">
        <f t="shared" si="404"/>
        <v>2.90990987692466-846.168945892483i</v>
      </c>
      <c r="G1408" s="57" t="str">
        <f t="shared" si="405"/>
        <v>0.999999988664513-0.000106468244304452i</v>
      </c>
      <c r="H1408" s="57" t="str">
        <f t="shared" si="406"/>
        <v>72.8351968601567+7.25068431297551i</v>
      </c>
      <c r="I1408" s="57" t="str">
        <f t="shared" si="407"/>
        <v>17.9058504019885-173.803764672238i</v>
      </c>
      <c r="K1408" s="57" t="str">
        <f t="shared" si="408"/>
        <v>0.163138797962152-0.0172939260026735i</v>
      </c>
      <c r="L1408" s="57" t="str">
        <f t="shared" si="409"/>
        <v>0.00025-5.99519480456313i</v>
      </c>
      <c r="M1408" s="57" t="str">
        <f t="shared" si="410"/>
        <v>0.0045-2.10181188486316i</v>
      </c>
      <c r="N1408" s="57">
        <f t="shared" si="411"/>
        <v>85.899538651902915</v>
      </c>
      <c r="O1408" s="57">
        <f t="shared" si="412"/>
        <v>49.555686227320315</v>
      </c>
      <c r="P1408" s="374">
        <f t="shared" si="413"/>
        <v>49.555686227320315</v>
      </c>
      <c r="Q1408" s="374">
        <f t="shared" si="414"/>
        <v>-94.100461348097085</v>
      </c>
      <c r="R1408" s="12">
        <f t="shared" si="415"/>
        <v>85.899538651902915</v>
      </c>
      <c r="S1408" s="57">
        <f t="shared" si="416"/>
        <v>0.17650987036925242</v>
      </c>
      <c r="T1408" s="12">
        <f t="shared" si="399"/>
        <v>49.555686227320315</v>
      </c>
    </row>
    <row r="1409" spans="1:20">
      <c r="A1409" s="57">
        <f t="shared" si="400"/>
        <v>1113.25859212775</v>
      </c>
      <c r="B1409" s="12">
        <f t="shared" si="417"/>
        <v>177.18060787665559</v>
      </c>
      <c r="C1409" s="57" t="str">
        <f t="shared" si="401"/>
        <v>-21.4823200400496-298.536356095027i</v>
      </c>
      <c r="D1409" s="57" t="str">
        <f t="shared" si="402"/>
        <v>3.47812479373127-89.827236591668i</v>
      </c>
      <c r="E1409" s="57" t="str">
        <f t="shared" si="403"/>
        <v>162.370073321392-0.734666616395913i</v>
      </c>
      <c r="F1409" s="57" t="str">
        <f t="shared" si="404"/>
        <v>2.9099098766735-842.965678672579i</v>
      </c>
      <c r="G1409" s="57" t="str">
        <f t="shared" si="405"/>
        <v>0.999999988578199-0.000106872823623584i</v>
      </c>
      <c r="H1409" s="57" t="str">
        <f t="shared" si="406"/>
        <v>72.8360194632663+7.27826837954347i</v>
      </c>
      <c r="I1409" s="57" t="str">
        <f t="shared" si="407"/>
        <v>17.9059320307926-173.14731549964i</v>
      </c>
      <c r="K1409" s="57" t="str">
        <f t="shared" si="408"/>
        <v>0.163124789463143-0.0173581294618466i</v>
      </c>
      <c r="L1409" s="57" t="str">
        <f t="shared" si="409"/>
        <v>0.00025-5.97249930719579i</v>
      </c>
      <c r="M1409" s="57" t="str">
        <f t="shared" si="410"/>
        <v>0.0045-2.09385523497028i</v>
      </c>
      <c r="N1409" s="57">
        <f t="shared" si="411"/>
        <v>85.884158314104042</v>
      </c>
      <c r="O1409" s="57">
        <f t="shared" si="412"/>
        <v>49.522374600874087</v>
      </c>
      <c r="P1409" s="374">
        <f t="shared" si="413"/>
        <v>49.522374600874087</v>
      </c>
      <c r="Q1409" s="374">
        <f t="shared" si="414"/>
        <v>-94.115841685895958</v>
      </c>
      <c r="R1409" s="12">
        <f t="shared" si="415"/>
        <v>85.884158314104042</v>
      </c>
      <c r="S1409" s="57">
        <f t="shared" si="416"/>
        <v>0.1771806078766556</v>
      </c>
      <c r="T1409" s="12">
        <f t="shared" si="399"/>
        <v>49.522374600874087</v>
      </c>
    </row>
    <row r="1410" spans="1:20">
      <c r="A1410" s="57">
        <f t="shared" si="400"/>
        <v>1117.4889747778354</v>
      </c>
      <c r="B1410" s="12">
        <f t="shared" si="417"/>
        <v>177.85389418658687</v>
      </c>
      <c r="C1410" s="57" t="str">
        <f t="shared" si="401"/>
        <v>-21.4802055907866-297.387748385175i</v>
      </c>
      <c r="D1410" s="57" t="str">
        <f t="shared" si="402"/>
        <v>3.47812479216063-89.4871917126769i</v>
      </c>
      <c r="E1410" s="57" t="str">
        <f t="shared" si="403"/>
        <v>162.369326333045-0.737367752352477i</v>
      </c>
      <c r="F1410" s="57" t="str">
        <f t="shared" si="404"/>
        <v>2.9099098764204-839.774537796964i</v>
      </c>
      <c r="G1410" s="57" t="str">
        <f t="shared" si="405"/>
        <v>0.999999988491229-0.000107278940344023i</v>
      </c>
      <c r="H1410" s="57" t="str">
        <f t="shared" si="406"/>
        <v>72.8368483426031+7.30595762587672i</v>
      </c>
      <c r="I1410" s="57" t="str">
        <f t="shared" si="407"/>
        <v>17.9060142818099-172.493357135148i</v>
      </c>
      <c r="K1410" s="57" t="str">
        <f t="shared" si="408"/>
        <v>0.163110676767791-0.017422559843006i</v>
      </c>
      <c r="L1410" s="57" t="str">
        <f t="shared" si="409"/>
        <v>0.00025-5.94988972623613i</v>
      </c>
      <c r="M1410" s="57" t="str">
        <f t="shared" si="410"/>
        <v>0.0045-2.08592870588791i</v>
      </c>
      <c r="N1410" s="57">
        <f t="shared" si="411"/>
        <v>85.868721811232888</v>
      </c>
      <c r="O1410" s="57">
        <f t="shared" si="412"/>
        <v>49.48906021440844</v>
      </c>
      <c r="P1410" s="374">
        <f t="shared" si="413"/>
        <v>49.48906021440844</v>
      </c>
      <c r="Q1410" s="374">
        <f t="shared" si="414"/>
        <v>-94.131278188767112</v>
      </c>
      <c r="R1410" s="12">
        <f t="shared" si="415"/>
        <v>85.868721811232888</v>
      </c>
      <c r="S1410" s="57">
        <f t="shared" si="416"/>
        <v>0.17785389418658687</v>
      </c>
      <c r="T1410" s="12">
        <f t="shared" si="399"/>
        <v>49.48906021440844</v>
      </c>
    </row>
    <row r="1411" spans="1:20">
      <c r="A1411" s="57">
        <f t="shared" si="400"/>
        <v>1121.7354328819913</v>
      </c>
      <c r="B1411" s="12">
        <f t="shared" si="417"/>
        <v>178.52973898449591</v>
      </c>
      <c r="C1411" s="57" t="str">
        <f t="shared" si="401"/>
        <v>-21.478075458221-296.243422331771i</v>
      </c>
      <c r="D1411" s="57" t="str">
        <f t="shared" si="402"/>
        <v>3.47812479057807-89.1484341369824i</v>
      </c>
      <c r="E1411" s="57" t="str">
        <f t="shared" si="403"/>
        <v>162.36857381329-0.74007813384583i</v>
      </c>
      <c r="F1411" s="57" t="str">
        <f t="shared" si="404"/>
        <v>2.90990987616542-836.595477360016i</v>
      </c>
      <c r="G1411" s="57" t="str">
        <f t="shared" si="405"/>
        <v>0.999999988403596-0.000107686600307894i</v>
      </c>
      <c r="H1411" s="57" t="str">
        <f t="shared" si="406"/>
        <v>72.83768354615+7.33375245578595i</v>
      </c>
      <c r="I1411" s="57" t="str">
        <f t="shared" si="407"/>
        <v>17.9060971597884-171.84188017165i</v>
      </c>
      <c r="K1411" s="57" t="str">
        <f t="shared" si="408"/>
        <v>0.163096459119804-0.0174872178183899i</v>
      </c>
      <c r="L1411" s="57" t="str">
        <f t="shared" si="409"/>
        <v>0.00025-5.92736573643766i</v>
      </c>
      <c r="M1411" s="57" t="str">
        <f t="shared" si="410"/>
        <v>0.0045-2.07803218359026i</v>
      </c>
      <c r="N1411" s="57">
        <f t="shared" si="411"/>
        <v>85.853228955488646</v>
      </c>
      <c r="O1411" s="57">
        <f t="shared" si="412"/>
        <v>49.45574304751964</v>
      </c>
      <c r="P1411" s="374">
        <f t="shared" si="413"/>
        <v>49.45574304751964</v>
      </c>
      <c r="Q1411" s="374">
        <f t="shared" si="414"/>
        <v>-94.146771044511354</v>
      </c>
      <c r="R1411" s="12">
        <f t="shared" si="415"/>
        <v>85.853228955488646</v>
      </c>
      <c r="S1411" s="57">
        <f t="shared" si="416"/>
        <v>0.17852973898449589</v>
      </c>
      <c r="T1411" s="12">
        <f t="shared" si="399"/>
        <v>49.45574304751964</v>
      </c>
    </row>
    <row r="1412" spans="1:20">
      <c r="A1412" s="57">
        <f t="shared" si="400"/>
        <v>1125.9980275269429</v>
      </c>
      <c r="B1412" s="12">
        <f t="shared" si="417"/>
        <v>179.208151992637</v>
      </c>
      <c r="C1412" s="57" t="str">
        <f t="shared" si="401"/>
        <v>-21.4759295291825-295.103361513792i</v>
      </c>
      <c r="D1412" s="57" t="str">
        <f t="shared" si="402"/>
        <v>3.47812478898345-88.8109589914419i</v>
      </c>
      <c r="E1412" s="57" t="str">
        <f t="shared" si="403"/>
        <v>162.36781572235-0.742797784688814i</v>
      </c>
      <c r="F1412" s="57" t="str">
        <f t="shared" si="404"/>
        <v>2.90990987590848-833.428451629871i</v>
      </c>
      <c r="G1412" s="57" t="str">
        <f t="shared" si="405"/>
        <v>0.999999988315296-0.000108095809379519i</v>
      </c>
      <c r="H1412" s="57" t="str">
        <f t="shared" si="406"/>
        <v>72.8385251222568+7.3616532746637i</v>
      </c>
      <c r="I1412" s="57" t="str">
        <f t="shared" si="407"/>
        <v>17.9061806695119-171.192875237728i</v>
      </c>
      <c r="K1412" s="57" t="str">
        <f t="shared" si="408"/>
        <v>0.163082135757686-0.0175521040607111i</v>
      </c>
      <c r="L1412" s="57" t="str">
        <f t="shared" si="409"/>
        <v>0.00025-5.90492701378527i</v>
      </c>
      <c r="M1412" s="57" t="str">
        <f t="shared" si="410"/>
        <v>0.0045-2.07016555448323i</v>
      </c>
      <c r="N1412" s="57">
        <f t="shared" si="411"/>
        <v>85.837679558641383</v>
      </c>
      <c r="O1412" s="57">
        <f t="shared" si="412"/>
        <v>49.422423079657264</v>
      </c>
      <c r="P1412" s="374">
        <f t="shared" si="413"/>
        <v>49.422423079657264</v>
      </c>
      <c r="Q1412" s="374">
        <f t="shared" si="414"/>
        <v>-94.162320441358617</v>
      </c>
      <c r="R1412" s="12">
        <f t="shared" si="415"/>
        <v>85.837679558641383</v>
      </c>
      <c r="S1412" s="57">
        <f t="shared" si="416"/>
        <v>0.17920815199263701</v>
      </c>
      <c r="T1412" s="12">
        <f t="shared" si="399"/>
        <v>49.422423079657264</v>
      </c>
    </row>
    <row r="1413" spans="1:20">
      <c r="A1413" s="57">
        <f t="shared" si="400"/>
        <v>1130.2768200315454</v>
      </c>
      <c r="B1413" s="12">
        <f t="shared" si="417"/>
        <v>179.88914297020904</v>
      </c>
      <c r="C1413" s="57" t="str">
        <f t="shared" si="401"/>
        <v>-21.4737676897334-293.967549572025i</v>
      </c>
      <c r="D1413" s="57" t="str">
        <f t="shared" si="402"/>
        <v>3.47812478737665-88.4747614213618i</v>
      </c>
      <c r="E1413" s="57" t="str">
        <f t="shared" si="403"/>
        <v>162.367052020186-0.745526728662169i</v>
      </c>
      <c r="F1413" s="57" t="str">
        <f t="shared" si="404"/>
        <v>2.90990987564955-830.273415047799i</v>
      </c>
      <c r="G1413" s="57" t="str">
        <f t="shared" si="405"/>
        <v>0.999999988226323-0.000108506573445507i</v>
      </c>
      <c r="H1413" s="57" t="str">
        <f t="shared" si="406"/>
        <v>72.8393731196459+7.38966048949091i</v>
      </c>
      <c r="I1413" s="57" t="str">
        <f t="shared" si="407"/>
        <v>17.9062648158011-170.546332997531i</v>
      </c>
      <c r="K1413" s="57" t="str">
        <f t="shared" si="408"/>
        <v>0.1630677059147-0.0176172192431363i</v>
      </c>
      <c r="L1413" s="57" t="str">
        <f t="shared" si="409"/>
        <v>0.00025-5.88257323549041i</v>
      </c>
      <c r="M1413" s="57" t="str">
        <f t="shared" si="410"/>
        <v>0.0045-2.06232870540269i</v>
      </c>
      <c r="N1413" s="57">
        <f t="shared" si="411"/>
        <v>85.822073432033392</v>
      </c>
      <c r="O1413" s="57">
        <f t="shared" si="412"/>
        <v>49.389100290123991</v>
      </c>
      <c r="P1413" s="374">
        <f t="shared" si="413"/>
        <v>49.389100290123991</v>
      </c>
      <c r="Q1413" s="374">
        <f t="shared" si="414"/>
        <v>-94.177926567966608</v>
      </c>
      <c r="R1413" s="12">
        <f t="shared" si="415"/>
        <v>85.822073432033392</v>
      </c>
      <c r="S1413" s="57">
        <f t="shared" si="416"/>
        <v>0.17988914297020903</v>
      </c>
      <c r="T1413" s="12">
        <f t="shared" si="399"/>
        <v>49.389100290123991</v>
      </c>
    </row>
    <row r="1414" spans="1:20">
      <c r="A1414" s="57">
        <f t="shared" si="400"/>
        <v>1134.5718719476654</v>
      </c>
      <c r="B1414" s="12">
        <f t="shared" si="417"/>
        <v>180.57272171349584</v>
      </c>
      <c r="C1414" s="57" t="str">
        <f t="shared" si="401"/>
        <v>-21.4715898251623-292.835970208831i</v>
      </c>
      <c r="D1414" s="57" t="str">
        <f t="shared" si="402"/>
        <v>3.47812478575764-88.1398365904284i</v>
      </c>
      <c r="E1414" s="57" t="str">
        <f t="shared" si="403"/>
        <v>162.366282666487-0.748264989511987i</v>
      </c>
      <c r="F1414" s="57" t="str">
        <f t="shared" si="404"/>
        <v>2.90990987538869-827.130322227551i</v>
      </c>
      <c r="G1414" s="57" t="str">
        <f t="shared" si="405"/>
        <v>0.999999988136673-0.000108918898414836i</v>
      </c>
      <c r="H1414" s="57" t="str">
        <f t="shared" si="406"/>
        <v>72.8402275874123+7.41777450884335i</v>
      </c>
      <c r="I1414" s="57" t="str">
        <f t="shared" si="407"/>
        <v>17.9063496035137-169.90224415064i</v>
      </c>
      <c r="K1414" s="57" t="str">
        <f t="shared" si="408"/>
        <v>0.163053168818842-0.0176825640392661i</v>
      </c>
      <c r="L1414" s="57" t="str">
        <f t="shared" si="409"/>
        <v>0.00025-5.86030407998644i</v>
      </c>
      <c r="M1414" s="57" t="str">
        <f t="shared" si="410"/>
        <v>0.0045-2.05452152361297i</v>
      </c>
      <c r="N1414" s="57">
        <f t="shared" si="411"/>
        <v>85.806410386580779</v>
      </c>
      <c r="O1414" s="57">
        <f t="shared" si="412"/>
        <v>49.355774658074509</v>
      </c>
      <c r="P1414" s="374">
        <f t="shared" si="413"/>
        <v>49.355774658074509</v>
      </c>
      <c r="Q1414" s="374">
        <f t="shared" si="414"/>
        <v>-94.193589613419221</v>
      </c>
      <c r="R1414" s="12">
        <f t="shared" si="415"/>
        <v>85.806410386580779</v>
      </c>
      <c r="S1414" s="57">
        <f t="shared" si="416"/>
        <v>0.18057272171349584</v>
      </c>
      <c r="T1414" s="12">
        <f t="shared" si="399"/>
        <v>49.355774658074509</v>
      </c>
    </row>
    <row r="1415" spans="1:20">
      <c r="A1415" s="57">
        <f t="shared" si="400"/>
        <v>1138.8832450610664</v>
      </c>
      <c r="B1415" s="12">
        <f t="shared" si="417"/>
        <v>181.25889805600713</v>
      </c>
      <c r="C1415" s="57" t="str">
        <f t="shared" si="401"/>
        <v>-21.4693958199793-291.7086071879i</v>
      </c>
      <c r="D1415" s="57" t="str">
        <f t="shared" si="402"/>
        <v>3.47812478412631-87.8061796806352i</v>
      </c>
      <c r="E1415" s="57" t="str">
        <f t="shared" si="403"/>
        <v>162.36550762067-0.751012590949056i</v>
      </c>
      <c r="F1415" s="57" t="str">
        <f t="shared" si="404"/>
        <v>2.90990987512583-823.999127954676i</v>
      </c>
      <c r="G1415" s="57" t="str">
        <f t="shared" si="405"/>
        <v>0.999999988046341-0.000109332790218935i</v>
      </c>
      <c r="H1415" s="57" t="str">
        <f t="shared" si="406"/>
        <v>72.8410885750295+7.44599574289855i</v>
      </c>
      <c r="I1415" s="57" t="str">
        <f t="shared" si="407"/>
        <v>17.9064350375445-169.260599431932i</v>
      </c>
      <c r="K1415" s="57" t="str">
        <f t="shared" si="408"/>
        <v>0.163038523692804-0.0177481391231139i</v>
      </c>
      <c r="L1415" s="57" t="str">
        <f t="shared" si="409"/>
        <v>0.00025-5.83811922692415i</v>
      </c>
      <c r="M1415" s="57" t="str">
        <f t="shared" si="410"/>
        <v>0.0045-2.04674389680511i</v>
      </c>
      <c r="N1415" s="57">
        <f t="shared" si="411"/>
        <v>85.790690232774892</v>
      </c>
      <c r="O1415" s="57">
        <f t="shared" si="412"/>
        <v>49.322446162514034</v>
      </c>
      <c r="P1415" s="374">
        <f t="shared" si="413"/>
        <v>49.322446162514034</v>
      </c>
      <c r="Q1415" s="374">
        <f t="shared" si="414"/>
        <v>-94.209309767225108</v>
      </c>
      <c r="R1415" s="12">
        <f t="shared" si="415"/>
        <v>85.790690232774892</v>
      </c>
      <c r="S1415" s="57">
        <f t="shared" si="416"/>
        <v>0.18125889805600712</v>
      </c>
      <c r="T1415" s="12">
        <f t="shared" si="399"/>
        <v>49.322446162514034</v>
      </c>
    </row>
    <row r="1416" spans="1:20">
      <c r="A1416" s="57">
        <f t="shared" si="400"/>
        <v>1143.2110013922984</v>
      </c>
      <c r="B1416" s="12">
        <f t="shared" si="417"/>
        <v>181.94768186861995</v>
      </c>
      <c r="C1416" s="57" t="str">
        <f t="shared" si="401"/>
        <v>-21.4671855579131-290.58544433404i</v>
      </c>
      <c r="D1416" s="57" t="str">
        <f t="shared" si="402"/>
        <v>3.47812478248256-87.4737858922154i</v>
      </c>
      <c r="E1416" s="57" t="str">
        <f t="shared" si="403"/>
        <v>162.364726841882-0.753769556647282i</v>
      </c>
      <c r="F1416" s="57" t="str">
        <f t="shared" si="404"/>
        <v>2.90990987486097-820.879787185894i</v>
      </c>
      <c r="G1416" s="57" t="str">
        <f t="shared" si="405"/>
        <v>0.99999998795532-0.000109748254811778i</v>
      </c>
      <c r="H1416" s="57" t="str">
        <f t="shared" si="406"/>
        <v>72.8419561323499+7.47432460344212i</v>
      </c>
      <c r="I1416" s="57" t="str">
        <f t="shared" si="407"/>
        <v>17.9065211228258-168.621389611444i</v>
      </c>
      <c r="K1416" s="57" t="str">
        <f t="shared" si="408"/>
        <v>0.163023769753946-0.0178139451690849i</v>
      </c>
      <c r="L1416" s="57" t="str">
        <f t="shared" si="409"/>
        <v>0.00025-5.81601835716689i</v>
      </c>
      <c r="M1416" s="57" t="str">
        <f t="shared" si="410"/>
        <v>0.0045-2.03899571309534i</v>
      </c>
      <c r="N1416" s="57">
        <f t="shared" si="411"/>
        <v>85.774912780683863</v>
      </c>
      <c r="O1416" s="57">
        <f t="shared" si="412"/>
        <v>49.289114782297872</v>
      </c>
      <c r="P1416" s="374">
        <f t="shared" si="413"/>
        <v>49.289114782297872</v>
      </c>
      <c r="Q1416" s="374">
        <f t="shared" si="414"/>
        <v>-94.225087219316137</v>
      </c>
      <c r="R1416" s="12">
        <f t="shared" si="415"/>
        <v>85.774912780683863</v>
      </c>
      <c r="S1416" s="57">
        <f t="shared" si="416"/>
        <v>0.18194768186861995</v>
      </c>
      <c r="T1416" s="12">
        <f t="shared" si="399"/>
        <v>49.289114782297872</v>
      </c>
    </row>
    <row r="1417" spans="1:20">
      <c r="A1417" s="57">
        <f t="shared" si="400"/>
        <v>1147.5552031975892</v>
      </c>
      <c r="B1417" s="12">
        <f t="shared" si="417"/>
        <v>182.63908305972072</v>
      </c>
      <c r="C1417" s="57" t="str">
        <f t="shared" si="401"/>
        <v>-21.4649589219034-289.466465532937i</v>
      </c>
      <c r="D1417" s="57" t="str">
        <f t="shared" si="402"/>
        <v>3.47812478082629-87.1426504435726i</v>
      </c>
      <c r="E1417" s="57" t="str">
        <f t="shared" si="403"/>
        <v>162.363940288992-0.756535910241729i</v>
      </c>
      <c r="F1417" s="57" t="str">
        <f t="shared" si="404"/>
        <v>2.90990987459409-817.77225504844i</v>
      </c>
      <c r="G1417" s="57" t="str">
        <f t="shared" si="405"/>
        <v>0.999999987863607-0.00011016529816996i</v>
      </c>
      <c r="H1417" s="57" t="str">
        <f t="shared" si="406"/>
        <v>72.842830309608+7.50276150387439i</v>
      </c>
      <c r="I1417" s="57" t="str">
        <f t="shared" si="407"/>
        <v>17.906607864327-167.984605494245i</v>
      </c>
      <c r="K1417" s="57" t="str">
        <f t="shared" si="408"/>
        <v>0.163008906214264-0.0178799828519543i</v>
      </c>
      <c r="L1417" s="57" t="str">
        <f t="shared" si="409"/>
        <v>0.00025-5.79400115278633i</v>
      </c>
      <c r="M1417" s="57" t="str">
        <f t="shared" si="410"/>
        <v>0.0045-2.03127686102345i</v>
      </c>
      <c r="N1417" s="57">
        <f t="shared" si="411"/>
        <v>85.759077839954614</v>
      </c>
      <c r="O1417" s="57">
        <f t="shared" si="412"/>
        <v>49.255780496130029</v>
      </c>
      <c r="P1417" s="374">
        <f t="shared" si="413"/>
        <v>49.255780496130029</v>
      </c>
      <c r="Q1417" s="374">
        <f t="shared" si="414"/>
        <v>-94.240922160045386</v>
      </c>
      <c r="R1417" s="12">
        <f t="shared" si="415"/>
        <v>85.759077839954614</v>
      </c>
      <c r="S1417" s="57">
        <f t="shared" si="416"/>
        <v>0.18263908305972071</v>
      </c>
      <c r="T1417" s="12">
        <f t="shared" si="399"/>
        <v>49.255780496130029</v>
      </c>
    </row>
    <row r="1418" spans="1:20">
      <c r="A1418" s="57">
        <f t="shared" si="400"/>
        <v>1151.91591296974</v>
      </c>
      <c r="B1418" s="12">
        <f t="shared" si="417"/>
        <v>183.33311157534766</v>
      </c>
      <c r="C1418" s="57" t="str">
        <f t="shared" si="401"/>
        <v>-21.4627157941003-288.351654730938i</v>
      </c>
      <c r="D1418" s="57" t="str">
        <f t="shared" si="402"/>
        <v>3.47812477915741-86.8127685712123i</v>
      </c>
      <c r="E1418" s="57" t="str">
        <f t="shared" si="403"/>
        <v>162.363147920597-0.759311675327929i</v>
      </c>
      <c r="F1418" s="57" t="str">
        <f t="shared" si="404"/>
        <v>2.90990987432519-814.67648683942i</v>
      </c>
      <c r="G1418" s="57" t="str">
        <f t="shared" si="405"/>
        <v>0.999999987771195-0.000110583926292786i</v>
      </c>
      <c r="H1418" s="57" t="str">
        <f t="shared" si="406"/>
        <v>72.8437111574258+7.53130685921758i</v>
      </c>
      <c r="I1418" s="57" t="str">
        <f t="shared" si="407"/>
        <v>17.9066952670564-167.350237920304i</v>
      </c>
      <c r="K1418" s="57" t="str">
        <f t="shared" si="408"/>
        <v>0.162993932280353-0.017946252846846i</v>
      </c>
      <c r="L1418" s="57" t="str">
        <f t="shared" si="409"/>
        <v>0.00025-5.77206729705749i</v>
      </c>
      <c r="M1418" s="57" t="str">
        <f t="shared" si="410"/>
        <v>0.0045-2.02358722955116i</v>
      </c>
      <c r="N1418" s="57">
        <f t="shared" si="411"/>
        <v>85.743185219813896</v>
      </c>
      <c r="O1418" s="57">
        <f t="shared" si="412"/>
        <v>49.222443282562544</v>
      </c>
      <c r="P1418" s="374">
        <f t="shared" si="413"/>
        <v>49.222443282562544</v>
      </c>
      <c r="Q1418" s="374">
        <f t="shared" si="414"/>
        <v>-94.256814780186104</v>
      </c>
      <c r="R1418" s="12">
        <f t="shared" si="415"/>
        <v>85.743185219813896</v>
      </c>
      <c r="S1418" s="57">
        <f t="shared" si="416"/>
        <v>0.18333311157534765</v>
      </c>
      <c r="T1418" s="12">
        <f t="shared" si="399"/>
        <v>49.222443282562544</v>
      </c>
    </row>
    <row r="1419" spans="1:20">
      <c r="A1419" s="57">
        <f t="shared" si="400"/>
        <v>1156.2931934390253</v>
      </c>
      <c r="B1419" s="12">
        <f t="shared" si="417"/>
        <v>184.02977739933399</v>
      </c>
      <c r="C1419" s="57" t="str">
        <f t="shared" si="401"/>
        <v>-21.4604560558563-287.240995934817i</v>
      </c>
      <c r="D1419" s="57" t="str">
        <f t="shared" si="402"/>
        <v>3.4781247774758-86.4841355296727i</v>
      </c>
      <c r="E1419" s="57" t="str">
        <f t="shared" si="403"/>
        <v>162.362349695015-0.762096875459391i</v>
      </c>
      <c r="F1419" s="57" t="str">
        <f t="shared" si="404"/>
        <v>2.90990987405422-811.592438025166i</v>
      </c>
      <c r="G1419" s="57" t="str">
        <f t="shared" si="405"/>
        <v>0.99999998767808-0.000111004145202362i</v>
      </c>
      <c r="H1419" s="57" t="str">
        <f t="shared" si="406"/>
        <v>72.8445987268126+7.55996108612216i</v>
      </c>
      <c r="I1419" s="57" t="str">
        <f t="shared" si="407"/>
        <v>17.90678333606-166.718277764353i</v>
      </c>
      <c r="K1419" s="57" t="str">
        <f t="shared" si="408"/>
        <v>0.162978847153381-0.0180127558292105i</v>
      </c>
      <c r="L1419" s="57" t="str">
        <f t="shared" si="409"/>
        <v>0.00025-5.75021647445458i</v>
      </c>
      <c r="M1419" s="57" t="str">
        <f t="shared" si="410"/>
        <v>0.0045-2.01592670806053i</v>
      </c>
      <c r="N1419" s="57">
        <f t="shared" si="411"/>
        <v>85.727234729070503</v>
      </c>
      <c r="O1419" s="57">
        <f t="shared" si="412"/>
        <v>49.189103119994172</v>
      </c>
      <c r="P1419" s="374">
        <f t="shared" si="413"/>
        <v>49.189103119994172</v>
      </c>
      <c r="Q1419" s="374">
        <f t="shared" si="414"/>
        <v>-94.272765270929497</v>
      </c>
      <c r="R1419" s="12">
        <f t="shared" si="415"/>
        <v>85.727234729070503</v>
      </c>
      <c r="S1419" s="57">
        <f t="shared" si="416"/>
        <v>0.18402977739933399</v>
      </c>
      <c r="T1419" s="12">
        <f t="shared" si="399"/>
        <v>49.189103119994172</v>
      </c>
    </row>
    <row r="1420" spans="1:20">
      <c r="A1420" s="57">
        <f t="shared" si="400"/>
        <v>1160.6871075740935</v>
      </c>
      <c r="B1420" s="12">
        <f t="shared" si="417"/>
        <v>184.72909055345147</v>
      </c>
      <c r="C1420" s="57" t="str">
        <f t="shared" si="401"/>
        <v>-21.4581795877242-286.134473211558i</v>
      </c>
      <c r="D1420" s="57" t="str">
        <f t="shared" si="402"/>
        <v>3.47812477578143-86.1567465914584i</v>
      </c>
      <c r="E1420" s="57" t="str">
        <f t="shared" si="403"/>
        <v>162.361545570286-0.764891534147109i</v>
      </c>
      <c r="F1420" s="57" t="str">
        <f t="shared" si="404"/>
        <v>2.90990987378122-808.520064240613i</v>
      </c>
      <c r="G1420" s="57" t="str">
        <f t="shared" si="405"/>
        <v>0.999999987584255-0.000111425960943677i</v>
      </c>
      <c r="H1420" s="57" t="str">
        <f t="shared" si="406"/>
        <v>72.8454930691704+7.58872460287368i</v>
      </c>
      <c r="I1420" s="57" t="str">
        <f t="shared" si="407"/>
        <v>17.9068720764231-166.088715935765i</v>
      </c>
      <c r="K1420" s="57" t="str">
        <f t="shared" si="408"/>
        <v>0.162963650029052-0.0180794924748021i</v>
      </c>
      <c r="L1420" s="57" t="str">
        <f t="shared" si="409"/>
        <v>0.00025-5.7284483706461i</v>
      </c>
      <c r="M1420" s="57" t="str">
        <f t="shared" si="410"/>
        <v>0.0045-2.00829518635239i</v>
      </c>
      <c r="N1420" s="57">
        <f t="shared" si="411"/>
        <v>85.711226176116654</v>
      </c>
      <c r="O1420" s="57">
        <f t="shared" si="412"/>
        <v>49.155759986669679</v>
      </c>
      <c r="P1420" s="374">
        <f t="shared" si="413"/>
        <v>49.155759986669679</v>
      </c>
      <c r="Q1420" s="374">
        <f t="shared" si="414"/>
        <v>-94.288773823883346</v>
      </c>
      <c r="R1420" s="12">
        <f t="shared" si="415"/>
        <v>85.711226176116654</v>
      </c>
      <c r="S1420" s="57">
        <f t="shared" si="416"/>
        <v>0.18472909055345146</v>
      </c>
      <c r="T1420" s="12">
        <f t="shared" si="399"/>
        <v>49.155759986669679</v>
      </c>
    </row>
    <row r="1421" spans="1:20">
      <c r="A1421" s="57">
        <f t="shared" si="400"/>
        <v>1165.0977185828751</v>
      </c>
      <c r="B1421" s="12">
        <f t="shared" si="417"/>
        <v>185.43106109755459</v>
      </c>
      <c r="C1421" s="57" t="str">
        <f t="shared" si="401"/>
        <v>-21.4558862694495-285.032070688114i</v>
      </c>
      <c r="D1421" s="57" t="str">
        <f t="shared" si="402"/>
        <v>3.4781247740741-85.8305970469676i</v>
      </c>
      <c r="E1421" s="57" t="str">
        <f t="shared" si="403"/>
        <v>162.360735504166-0.767695674857103i</v>
      </c>
      <c r="F1421" s="57" t="str">
        <f t="shared" si="404"/>
        <v>2.90990987350609-805.459321288613i</v>
      </c>
      <c r="G1421" s="57" t="str">
        <f t="shared" si="405"/>
        <v>0.999999987489716-0.000111849379584689i</v>
      </c>
      <c r="H1421" s="57" t="str">
        <f t="shared" si="406"/>
        <v>72.8463942362944+7.61759782939946i</v>
      </c>
      <c r="I1421" s="57" t="str">
        <f t="shared" si="407"/>
        <v>17.9069614932685-165.461543378409i</v>
      </c>
      <c r="K1421" s="57" t="str">
        <f t="shared" si="408"/>
        <v>0.162948340097578-0.0181464634596567i</v>
      </c>
      <c r="L1421" s="57" t="str">
        <f t="shared" si="409"/>
        <v>0.00025-5.70676267249066i</v>
      </c>
      <c r="M1421" s="57" t="str">
        <f t="shared" si="410"/>
        <v>0.0045-2.00069255464474i</v>
      </c>
      <c r="N1421" s="57">
        <f t="shared" si="411"/>
        <v>85.695159368930177</v>
      </c>
      <c r="O1421" s="57">
        <f t="shared" si="412"/>
        <v>49.122413860678321</v>
      </c>
      <c r="P1421" s="374">
        <f t="shared" si="413"/>
        <v>49.122413860678321</v>
      </c>
      <c r="Q1421" s="374">
        <f t="shared" si="414"/>
        <v>-94.304840631069823</v>
      </c>
      <c r="R1421" s="12">
        <f t="shared" si="415"/>
        <v>85.695159368930177</v>
      </c>
      <c r="S1421" s="57">
        <f t="shared" si="416"/>
        <v>0.18543106109755458</v>
      </c>
      <c r="T1421" s="12">
        <f t="shared" si="399"/>
        <v>49.122413860678321</v>
      </c>
    </row>
    <row r="1422" spans="1:20">
      <c r="A1422" s="57">
        <f t="shared" si="400"/>
        <v>1169.5250899134901</v>
      </c>
      <c r="B1422" s="12">
        <f t="shared" si="417"/>
        <v>186.13569912972531</v>
      </c>
      <c r="C1422" s="57" t="str">
        <f t="shared" si="401"/>
        <v>-21.4535759799697-283.933772551209i</v>
      </c>
      <c r="D1422" s="57" t="str">
        <f t="shared" si="402"/>
        <v>3.47812477235382-85.5056822044316i</v>
      </c>
      <c r="E1422" s="57" t="str">
        <f t="shared" si="403"/>
        <v>162.359919454133-0.770509321009607i</v>
      </c>
      <c r="F1422" s="57" t="str">
        <f t="shared" si="404"/>
        <v>2.90990987322892-802.410165139371i</v>
      </c>
      <c r="G1422" s="57" t="str">
        <f t="shared" si="405"/>
        <v>0.999999987394457-0.000112274407216415i</v>
      </c>
      <c r="H1422" s="57" t="str">
        <f t="shared" si="406"/>
        <v>72.8473022803798+7.64658118727583i</v>
      </c>
      <c r="I1422" s="57" t="str">
        <f t="shared" si="407"/>
        <v>17.9070515917598-164.836751070538i</v>
      </c>
      <c r="K1422" s="57" t="str">
        <f t="shared" si="408"/>
        <v>0.16293291654364-0.0182136694600684i</v>
      </c>
      <c r="L1422" s="57" t="str">
        <f t="shared" si="409"/>
        <v>0.00025-5.68515906803212i</v>
      </c>
      <c r="M1422" s="57" t="str">
        <f t="shared" si="410"/>
        <v>0.0045-1.99311870357117i</v>
      </c>
      <c r="N1422" s="57">
        <f t="shared" si="411"/>
        <v>85.679034115075808</v>
      </c>
      <c r="O1422" s="57">
        <f t="shared" si="412"/>
        <v>49.08906471995347</v>
      </c>
      <c r="P1422" s="374">
        <f t="shared" si="413"/>
        <v>49.08906471995347</v>
      </c>
      <c r="Q1422" s="374">
        <f t="shared" si="414"/>
        <v>-94.320965884924192</v>
      </c>
      <c r="R1422" s="12">
        <f t="shared" si="415"/>
        <v>85.679034115075808</v>
      </c>
      <c r="S1422" s="57">
        <f t="shared" si="416"/>
        <v>0.1861356991297253</v>
      </c>
      <c r="T1422" s="12">
        <f t="shared" si="399"/>
        <v>49.08906471995347</v>
      </c>
    </row>
    <row r="1423" spans="1:20">
      <c r="A1423" s="57">
        <f t="shared" si="400"/>
        <v>1173.9692852551616</v>
      </c>
      <c r="B1423" s="12">
        <f t="shared" si="417"/>
        <v>186.84301478641828</v>
      </c>
      <c r="C1423" s="57" t="str">
        <f t="shared" si="401"/>
        <v>-21.451248597407-282.839563047097i</v>
      </c>
      <c r="D1423" s="57" t="str">
        <f t="shared" si="402"/>
        <v>3.47812477062043-85.1819973898402i</v>
      </c>
      <c r="E1423" s="57" t="str">
        <f t="shared" si="403"/>
        <v>162.359097377382-0.773332495977006i</v>
      </c>
      <c r="F1423" s="57" t="str">
        <f t="shared" si="404"/>
        <v>2.90990987294961-799.37255192974i</v>
      </c>
      <c r="G1423" s="57" t="str">
        <f t="shared" si="405"/>
        <v>0.999999987298473-0.000112701049953021i</v>
      </c>
      <c r="H1423" s="57" t="str">
        <f t="shared" si="406"/>
        <v>72.8482172540212+7.6756750997347i</v>
      </c>
      <c r="I1423" s="57" t="str">
        <f t="shared" si="407"/>
        <v>17.9071423770991-164.214330024641i</v>
      </c>
      <c r="K1423" s="57" t="str">
        <f t="shared" si="408"/>
        <v>0.162917378546361-0.0182811111525666i</v>
      </c>
      <c r="L1423" s="57" t="str">
        <f t="shared" si="409"/>
        <v>0.00025-5.66363724649545i</v>
      </c>
      <c r="M1423" s="57" t="str">
        <f t="shared" si="410"/>
        <v>0.0045-1.98557352417929i</v>
      </c>
      <c r="N1423" s="57">
        <f t="shared" si="411"/>
        <v>85.662850221707359</v>
      </c>
      <c r="O1423" s="57">
        <f t="shared" si="412"/>
        <v>49.055712542271159</v>
      </c>
      <c r="P1423" s="374">
        <f t="shared" si="413"/>
        <v>49.055712542271159</v>
      </c>
      <c r="Q1423" s="374">
        <f t="shared" si="414"/>
        <v>-94.337149778292641</v>
      </c>
      <c r="R1423" s="12">
        <f t="shared" si="415"/>
        <v>85.662850221707359</v>
      </c>
      <c r="S1423" s="57">
        <f t="shared" si="416"/>
        <v>0.18684301478641829</v>
      </c>
      <c r="T1423" s="12">
        <f t="shared" si="399"/>
        <v>49.055712542271159</v>
      </c>
    </row>
    <row r="1424" spans="1:20">
      <c r="A1424" s="57">
        <f t="shared" si="400"/>
        <v>1178.4303685391312</v>
      </c>
      <c r="B1424" s="12">
        <f t="shared" si="417"/>
        <v>187.55301824260667</v>
      </c>
      <c r="C1424" s="57" t="str">
        <f t="shared" si="401"/>
        <v>-21.4489039990639-281.749426481342i</v>
      </c>
      <c r="D1424" s="57" t="str">
        <f t="shared" si="402"/>
        <v>3.47812476887383-84.8595379468788i</v>
      </c>
      <c r="E1424" s="57" t="str">
        <f t="shared" si="403"/>
        <v>162.358269230819-0.776165223082431i</v>
      </c>
      <c r="F1424" s="57" t="str">
        <f t="shared" si="404"/>
        <v>2.90990987266819-796.346437962637i</v>
      </c>
      <c r="G1424" s="57" t="str">
        <f t="shared" si="405"/>
        <v>0.999999987201758-0.000113129313931901i</v>
      </c>
      <c r="H1424" s="57" t="str">
        <f t="shared" si="406"/>
        <v>72.8491392102176+7.70487999167043i</v>
      </c>
      <c r="I1424" s="57" t="str">
        <f t="shared" si="407"/>
        <v>17.9072338545286-163.594271287327i</v>
      </c>
      <c r="K1424" s="57" t="str">
        <f t="shared" si="408"/>
        <v>0.162901725279271-0.0183487892138918i</v>
      </c>
      <c r="L1424" s="57" t="str">
        <f t="shared" si="409"/>
        <v>0.00025-5.64219689828198i</v>
      </c>
      <c r="M1424" s="57" t="str">
        <f t="shared" si="410"/>
        <v>0.0045-1.97805690792916i</v>
      </c>
      <c r="N1424" s="57">
        <f t="shared" si="411"/>
        <v>85.646607495569626</v>
      </c>
      <c r="O1424" s="57">
        <f t="shared" si="412"/>
        <v>49.02235730524901</v>
      </c>
      <c r="P1424" s="374">
        <f t="shared" si="413"/>
        <v>49.02235730524901</v>
      </c>
      <c r="Q1424" s="374">
        <f t="shared" si="414"/>
        <v>-94.353392504430374</v>
      </c>
      <c r="R1424" s="12">
        <f t="shared" si="415"/>
        <v>85.646607495569626</v>
      </c>
      <c r="S1424" s="57">
        <f t="shared" si="416"/>
        <v>0.18755301824260667</v>
      </c>
      <c r="T1424" s="12">
        <f t="shared" si="399"/>
        <v>49.02235730524901</v>
      </c>
    </row>
    <row r="1425" spans="1:20">
      <c r="A1425" s="57">
        <f t="shared" si="400"/>
        <v>1182.9084039395798</v>
      </c>
      <c r="B1425" s="12">
        <f t="shared" si="417"/>
        <v>188.26571971192857</v>
      </c>
      <c r="C1425" s="57" t="str">
        <f t="shared" si="401"/>
        <v>-21.446542061419-280.663347218604i</v>
      </c>
      <c r="D1425" s="57" t="str">
        <f t="shared" si="402"/>
        <v>3.47812476711393-84.5382992368601i</v>
      </c>
      <c r="E1425" s="57" t="str">
        <f t="shared" si="403"/>
        <v>162.357434971065-0.779007525597807i</v>
      </c>
      <c r="F1425" s="57" t="str">
        <f t="shared" si="404"/>
        <v>2.9099098723846-793.331779706395i</v>
      </c>
      <c r="G1425" s="57" t="str">
        <f t="shared" si="405"/>
        <v>0.999999987104307-0.000113559205313775i</v>
      </c>
      <c r="H1425" s="57" t="str">
        <f t="shared" si="406"/>
        <v>72.8500682023755+7.73419628964706i</v>
      </c>
      <c r="I1425" s="57" t="str">
        <f t="shared" si="407"/>
        <v>17.9073260293308-162.976565939192i</v>
      </c>
      <c r="K1425" s="57" t="str">
        <f t="shared" si="408"/>
        <v>0.162885955910273-0.0184167043209721i</v>
      </c>
      <c r="L1425" s="57" t="str">
        <f t="shared" si="409"/>
        <v>0.00025-5.6208377149651i</v>
      </c>
      <c r="M1425" s="57" t="str">
        <f t="shared" si="410"/>
        <v>0.0045-1.97056874669173i</v>
      </c>
      <c r="N1425" s="57">
        <f t="shared" si="411"/>
        <v>85.630305743000264</v>
      </c>
      <c r="O1425" s="57">
        <f t="shared" si="412"/>
        <v>48.988998986345386</v>
      </c>
      <c r="P1425" s="374">
        <f t="shared" si="413"/>
        <v>48.988998986345386</v>
      </c>
      <c r="Q1425" s="374">
        <f t="shared" si="414"/>
        <v>-94.369694256999736</v>
      </c>
      <c r="R1425" s="12">
        <f t="shared" si="415"/>
        <v>85.630305743000264</v>
      </c>
      <c r="S1425" s="57">
        <f t="shared" si="416"/>
        <v>0.18826571971192857</v>
      </c>
      <c r="T1425" s="12">
        <f t="shared" si="399"/>
        <v>48.988998986345386</v>
      </c>
    </row>
    <row r="1426" spans="1:20">
      <c r="A1426" s="57">
        <f t="shared" si="400"/>
        <v>1187.4034558745502</v>
      </c>
      <c r="B1426" s="12">
        <f t="shared" si="417"/>
        <v>188.9811294468339</v>
      </c>
      <c r="C1426" s="57" t="str">
        <f t="shared" si="401"/>
        <v>-21.4441626601229-279.581309682424i</v>
      </c>
      <c r="D1426" s="57" t="str">
        <f t="shared" si="402"/>
        <v>3.47812476534064-84.2182766386576i</v>
      </c>
      <c r="E1426" s="57" t="str">
        <f t="shared" si="403"/>
        <v>162.356594554455-0.78185942674282i</v>
      </c>
      <c r="F1426" s="57" t="str">
        <f t="shared" si="404"/>
        <v>2.90990987209887-790.328533794147i</v>
      </c>
      <c r="G1426" s="57" t="str">
        <f t="shared" si="405"/>
        <v>0.999999987006113-0.000113990730282774i</v>
      </c>
      <c r="H1426" s="57" t="str">
        <f t="shared" si="406"/>
        <v>72.8510042843108+7.76362442190483i</v>
      </c>
      <c r="I1426" s="57" t="str">
        <f t="shared" si="407"/>
        <v>17.9074189068281-162.361205094686i</v>
      </c>
      <c r="K1426" s="57" t="str">
        <f t="shared" si="408"/>
        <v>0.162870069601613-0.0184848571508986i</v>
      </c>
      <c r="L1426" s="57" t="str">
        <f t="shared" si="409"/>
        <v>0.00025-5.59955938928583i</v>
      </c>
      <c r="M1426" s="57" t="str">
        <f t="shared" si="410"/>
        <v>0.0045-1.96310893274729i</v>
      </c>
      <c r="N1426" s="57">
        <f t="shared" si="411"/>
        <v>85.613944769931834</v>
      </c>
      <c r="O1426" s="57">
        <f t="shared" si="412"/>
        <v>48.95563756285852</v>
      </c>
      <c r="P1426" s="374">
        <f t="shared" si="413"/>
        <v>48.95563756285852</v>
      </c>
      <c r="Q1426" s="374">
        <f t="shared" si="414"/>
        <v>-94.386055230068166</v>
      </c>
      <c r="R1426" s="12">
        <f t="shared" si="415"/>
        <v>85.613944769931834</v>
      </c>
      <c r="S1426" s="57">
        <f t="shared" si="416"/>
        <v>0.1889811294468339</v>
      </c>
      <c r="T1426" s="12">
        <f t="shared" si="399"/>
        <v>48.95563756285852</v>
      </c>
    </row>
    <row r="1427" spans="1:20">
      <c r="A1427" s="57">
        <f t="shared" si="400"/>
        <v>1191.9155890068737</v>
      </c>
      <c r="B1427" s="12">
        <f t="shared" si="417"/>
        <v>189.69925773873189</v>
      </c>
      <c r="C1427" s="57" t="str">
        <f t="shared" si="401"/>
        <v>-21.4417656699919-278.503298354984i</v>
      </c>
      <c r="D1427" s="57" t="str">
        <f t="shared" si="402"/>
        <v>3.47812476355384-83.8994655486389i</v>
      </c>
      <c r="E1427" s="57" t="str">
        <f t="shared" si="403"/>
        <v>162.35574793703-0.78472094968265i</v>
      </c>
      <c r="F1427" s="57" t="str">
        <f t="shared" si="404"/>
        <v>2.90990987181097-787.336657023192i</v>
      </c>
      <c r="G1427" s="57" t="str">
        <f t="shared" si="405"/>
        <v>0.999999986907172-0.000114423895046528i</v>
      </c>
      <c r="H1427" s="57" t="str">
        <f t="shared" si="406"/>
        <v>72.8519475102542+7.79316481836765i</v>
      </c>
      <c r="I1427" s="57" t="str">
        <f t="shared" si="407"/>
        <v>17.9075124923842-161.748179901996i</v>
      </c>
      <c r="K1427" s="57" t="str">
        <f t="shared" si="408"/>
        <v>0.162854065509842-0.0185532483809005i</v>
      </c>
      <c r="L1427" s="57" t="str">
        <f t="shared" si="409"/>
        <v>0.00025-5.57836161514825i</v>
      </c>
      <c r="M1427" s="57" t="str">
        <f t="shared" si="410"/>
        <v>0.0045-1.95567735878391i</v>
      </c>
      <c r="N1427" s="57">
        <f t="shared" si="411"/>
        <v>85.59752438189372</v>
      </c>
      <c r="O1427" s="57">
        <f t="shared" si="412"/>
        <v>48.922273011924766</v>
      </c>
      <c r="P1427" s="374">
        <f t="shared" si="413"/>
        <v>48.922273011924766</v>
      </c>
      <c r="Q1427" s="374">
        <f t="shared" si="414"/>
        <v>-94.40247561810628</v>
      </c>
      <c r="R1427" s="12">
        <f t="shared" si="415"/>
        <v>85.59752438189372</v>
      </c>
      <c r="S1427" s="57">
        <f t="shared" si="416"/>
        <v>0.18969925773873189</v>
      </c>
      <c r="T1427" s="12">
        <f t="shared" si="399"/>
        <v>48.922273011924766</v>
      </c>
    </row>
    <row r="1428" spans="1:20">
      <c r="A1428" s="57">
        <f t="shared" si="400"/>
        <v>1196.4448682450998</v>
      </c>
      <c r="B1428" s="12">
        <f t="shared" si="417"/>
        <v>190.42011491813906</v>
      </c>
      <c r="C1428" s="57" t="str">
        <f t="shared" si="401"/>
        <v>-21.4393509650052-277.429297776915i</v>
      </c>
      <c r="D1428" s="57" t="str">
        <f t="shared" si="402"/>
        <v>3.47812476175343-83.5818613805986i</v>
      </c>
      <c r="E1428" s="57" t="str">
        <f t="shared" si="403"/>
        <v>162.354895074544-0.78759211752685i</v>
      </c>
      <c r="F1428" s="57" t="str">
        <f t="shared" si="404"/>
        <v>2.90990987152086-784.356106354371i</v>
      </c>
      <c r="G1428" s="57" t="str">
        <f t="shared" si="405"/>
        <v>0.999999986807478-0.000114858705836254i</v>
      </c>
      <c r="H1428" s="57" t="str">
        <f t="shared" si="406"/>
        <v>72.8528979348518+7.82281791064981i</v>
      </c>
      <c r="I1428" s="57" t="str">
        <f t="shared" si="407"/>
        <v>17.9076067914031-161.137481542904i</v>
      </c>
      <c r="K1428" s="57" t="str">
        <f t="shared" si="408"/>
        <v>0.162837942785788-0.0186218786883207i</v>
      </c>
      <c r="L1428" s="57" t="str">
        <f t="shared" si="409"/>
        <v>0.00025-5.55724408761532i</v>
      </c>
      <c r="M1428" s="57" t="str">
        <f t="shared" si="410"/>
        <v>0.0045-1.9482739178959i</v>
      </c>
      <c r="N1428" s="57">
        <f t="shared" si="411"/>
        <v>85.581044384014319</v>
      </c>
      <c r="O1428" s="57">
        <f t="shared" si="412"/>
        <v>48.888905310518382</v>
      </c>
      <c r="P1428" s="374">
        <f t="shared" si="413"/>
        <v>48.888905310518382</v>
      </c>
      <c r="Q1428" s="374">
        <f t="shared" si="414"/>
        <v>-94.418955615985681</v>
      </c>
      <c r="R1428" s="12">
        <f t="shared" si="415"/>
        <v>85.581044384014319</v>
      </c>
      <c r="S1428" s="57">
        <f t="shared" si="416"/>
        <v>0.19042011491813907</v>
      </c>
      <c r="T1428" s="12">
        <f t="shared" si="399"/>
        <v>48.888905310518382</v>
      </c>
    </row>
    <row r="1429" spans="1:20">
      <c r="A1429" s="57">
        <f t="shared" si="400"/>
        <v>1200.991358744431</v>
      </c>
      <c r="B1429" s="12">
        <f t="shared" si="417"/>
        <v>191.14371135482799</v>
      </c>
      <c r="C1429" s="57" t="str">
        <f t="shared" si="401"/>
        <v>-21.4369184182986-276.359292547057i</v>
      </c>
      <c r="D1429" s="57" t="str">
        <f t="shared" si="402"/>
        <v>3.47812475993932-83.2654595656951i</v>
      </c>
      <c r="E1429" s="57" t="str">
        <f t="shared" si="403"/>
        <v>162.354035922452-0.790472953326977i</v>
      </c>
      <c r="F1429" s="57" t="str">
        <f t="shared" si="404"/>
        <v>2.90990987122855-781.386838911471i</v>
      </c>
      <c r="G1429" s="57" t="str">
        <f t="shared" si="405"/>
        <v>0.999999986707024-0.000115295168906849i</v>
      </c>
      <c r="H1429" s="57" t="str">
        <f t="shared" si="406"/>
        <v>72.8538556131706+7.85258413206332i</v>
      </c>
      <c r="I1429" s="57" t="str">
        <f t="shared" si="407"/>
        <v>17.9077018093311-160.529101232677i</v>
      </c>
      <c r="K1429" s="57" t="str">
        <f t="shared" si="408"/>
        <v>0.162821700574518-0.0186907487505899i</v>
      </c>
      <c r="L1429" s="57" t="str">
        <f t="shared" si="409"/>
        <v>0.00025-5.53620650290429i</v>
      </c>
      <c r="M1429" s="57" t="str">
        <f t="shared" si="410"/>
        <v>0.0045-1.94089850358229i</v>
      </c>
      <c r="N1429" s="57">
        <f t="shared" si="411"/>
        <v>85.564504581023087</v>
      </c>
      <c r="O1429" s="57">
        <f t="shared" si="412"/>
        <v>48.855534435449712</v>
      </c>
      <c r="P1429" s="374">
        <f t="shared" si="413"/>
        <v>48.855534435449712</v>
      </c>
      <c r="Q1429" s="374">
        <f t="shared" si="414"/>
        <v>-94.435495418976913</v>
      </c>
      <c r="R1429" s="12">
        <f t="shared" si="415"/>
        <v>85.564504581023087</v>
      </c>
      <c r="S1429" s="57">
        <f t="shared" si="416"/>
        <v>0.19114371135482799</v>
      </c>
      <c r="T1429" s="12">
        <f t="shared" si="399"/>
        <v>48.855534435449712</v>
      </c>
    </row>
    <row r="1430" spans="1:20">
      <c r="A1430" s="57">
        <f t="shared" si="400"/>
        <v>1205.5551259076599</v>
      </c>
      <c r="B1430" s="12">
        <f t="shared" si="417"/>
        <v>191.87005745797634</v>
      </c>
      <c r="C1430" s="57" t="str">
        <f t="shared" si="401"/>
        <v>-21.4344679021612-275.293267322267i</v>
      </c>
      <c r="D1430" s="57" t="str">
        <f t="shared" si="402"/>
        <v>3.47812475811139-82.9502555523815i</v>
      </c>
      <c r="E1430" s="57" t="str">
        <f t="shared" si="403"/>
        <v>162.353170435921-0.793363480075528i</v>
      </c>
      <c r="F1430" s="57" t="str">
        <f t="shared" si="404"/>
        <v>2.90990987093401-778.428811980578i</v>
      </c>
      <c r="G1430" s="57" t="str">
        <f t="shared" si="405"/>
        <v>0.999999986605805-0.000115733290536981i</v>
      </c>
      <c r="H1430" s="57" t="str">
        <f t="shared" si="406"/>
        <v>72.8548206007002+7.8824639176248i</v>
      </c>
      <c r="I1430" s="57" t="str">
        <f t="shared" si="407"/>
        <v>17.9077975516554-159.923030219926i</v>
      </c>
      <c r="K1430" s="57" t="str">
        <f t="shared" si="408"/>
        <v>0.162805338015308-0.0187598592452012i</v>
      </c>
      <c r="L1430" s="57" t="str">
        <f t="shared" si="409"/>
        <v>0.00025-5.51524855838243i</v>
      </c>
      <c r="M1430" s="57" t="str">
        <f t="shared" si="410"/>
        <v>0.0045-1.93355100974526i</v>
      </c>
      <c r="N1430" s="57">
        <f t="shared" si="411"/>
        <v>85.547904777252754</v>
      </c>
      <c r="O1430" s="57">
        <f t="shared" si="412"/>
        <v>48.822160363364887</v>
      </c>
      <c r="P1430" s="374">
        <f t="shared" si="413"/>
        <v>48.822160363364887</v>
      </c>
      <c r="Q1430" s="374">
        <f t="shared" si="414"/>
        <v>-94.452095222747246</v>
      </c>
      <c r="R1430" s="12">
        <f t="shared" si="415"/>
        <v>85.547904777252754</v>
      </c>
      <c r="S1430" s="57">
        <f t="shared" si="416"/>
        <v>0.19187005745797633</v>
      </c>
      <c r="T1430" s="12">
        <f t="shared" si="399"/>
        <v>48.822160363364887</v>
      </c>
    </row>
    <row r="1431" spans="1:20">
      <c r="A1431" s="57">
        <f t="shared" si="400"/>
        <v>1210.1362353861091</v>
      </c>
      <c r="B1431" s="12">
        <f t="shared" si="417"/>
        <v>192.59916367631666</v>
      </c>
      <c r="C1431" s="57" t="str">
        <f t="shared" si="401"/>
        <v>-21.4319992880289-274.23120681718i</v>
      </c>
      <c r="D1431" s="57" t="str">
        <f t="shared" si="402"/>
        <v>3.47812475626954-82.6362448063425i</v>
      </c>
      <c r="E1431" s="57" t="str">
        <f t="shared" si="403"/>
        <v>162.352298569816-0.796263720703569i</v>
      </c>
      <c r="F1431" s="57" t="str">
        <f t="shared" si="404"/>
        <v>2.90990987063722-775.481983009482i</v>
      </c>
      <c r="G1431" s="57" t="str">
        <f t="shared" si="405"/>
        <v>0.999999986503816-0.000116173077029173i</v>
      </c>
      <c r="H1431" s="57" t="str">
        <f t="shared" si="406"/>
        <v>72.8557929533564+7.9124577040627i</v>
      </c>
      <c r="I1431" s="57" t="str">
        <f t="shared" si="407"/>
        <v>17.9078940239054-159.319259786488i</v>
      </c>
      <c r="K1431" s="57" t="str">
        <f t="shared" si="408"/>
        <v>0.162788854241608-0.0188292108496839i</v>
      </c>
      <c r="L1431" s="57" t="str">
        <f t="shared" si="409"/>
        <v>0.00025-5.49436995256268i</v>
      </c>
      <c r="M1431" s="57" t="str">
        <f t="shared" si="410"/>
        <v>0.0045-1.92623133068864i</v>
      </c>
      <c r="N1431" s="57">
        <f t="shared" si="411"/>
        <v>85.531244776641643</v>
      </c>
      <c r="O1431" s="57">
        <f t="shared" si="412"/>
        <v>48.788783070743982</v>
      </c>
      <c r="P1431" s="374">
        <f t="shared" si="413"/>
        <v>48.788783070743982</v>
      </c>
      <c r="Q1431" s="374">
        <f t="shared" si="414"/>
        <v>-94.468755223358357</v>
      </c>
      <c r="R1431" s="12">
        <f t="shared" si="415"/>
        <v>85.531244776641643</v>
      </c>
      <c r="S1431" s="57">
        <f t="shared" si="416"/>
        <v>0.19259916367631666</v>
      </c>
      <c r="T1431" s="12">
        <f t="shared" si="399"/>
        <v>48.788783070743982</v>
      </c>
    </row>
    <row r="1432" spans="1:20">
      <c r="A1432" s="57">
        <f t="shared" si="400"/>
        <v>1214.7347530805764</v>
      </c>
      <c r="B1432" s="12">
        <f t="shared" si="417"/>
        <v>193.33104049828668</v>
      </c>
      <c r="C1432" s="57" t="str">
        <f t="shared" si="401"/>
        <v>-21.4295124464819-273.173095804014i</v>
      </c>
      <c r="D1432" s="57" t="str">
        <f t="shared" si="402"/>
        <v>3.47812475441366-82.3234228104278i</v>
      </c>
      <c r="E1432" s="57" t="str">
        <f t="shared" si="403"/>
        <v>162.35142027871-0.799173698079603i</v>
      </c>
      <c r="F1432" s="57" t="str">
        <f t="shared" si="404"/>
        <v>2.90990987033818-772.54630960706i</v>
      </c>
      <c r="G1432" s="57" t="str">
        <f t="shared" si="405"/>
        <v>0.99999998640105-0.0001166145347099i</v>
      </c>
      <c r="H1432" s="57" t="str">
        <f t="shared" si="406"/>
        <v>72.8567727274859+7.94256592982463i</v>
      </c>
      <c r="I1432" s="57" t="str">
        <f t="shared" si="407"/>
        <v>17.9079912316531-158.7177812473i</v>
      </c>
      <c r="K1432" s="57" t="str">
        <f t="shared" si="408"/>
        <v>0.162772248381006-0.0188988042415771i</v>
      </c>
      <c r="L1432" s="57" t="str">
        <f t="shared" si="409"/>
        <v>0.00025-5.4735703850993i</v>
      </c>
      <c r="M1432" s="57" t="str">
        <f t="shared" si="410"/>
        <v>0.0045-1.9189393611164i</v>
      </c>
      <c r="N1432" s="57">
        <f t="shared" si="411"/>
        <v>85.514524382735601</v>
      </c>
      <c r="O1432" s="57">
        <f t="shared" si="412"/>
        <v>48.755402533900558</v>
      </c>
      <c r="P1432" s="374">
        <f t="shared" si="413"/>
        <v>48.755402533900558</v>
      </c>
      <c r="Q1432" s="374">
        <f t="shared" si="414"/>
        <v>-94.485475617264399</v>
      </c>
      <c r="R1432" s="12">
        <f t="shared" si="415"/>
        <v>85.514524382735601</v>
      </c>
      <c r="S1432" s="57">
        <f t="shared" si="416"/>
        <v>0.19333104049828667</v>
      </c>
      <c r="T1432" s="12">
        <f t="shared" si="399"/>
        <v>48.755402533900558</v>
      </c>
    </row>
    <row r="1433" spans="1:20">
      <c r="A1433" s="57">
        <f t="shared" si="400"/>
        <v>1219.3507451422827</v>
      </c>
      <c r="B1433" s="12">
        <f t="shared" si="417"/>
        <v>194.06569845218019</v>
      </c>
      <c r="C1433" s="57" t="str">
        <f t="shared" si="401"/>
        <v>-21.4270072472383-272.118919112343i</v>
      </c>
      <c r="D1433" s="57" t="str">
        <f t="shared" si="402"/>
        <v>3.47812475254367-82.0117850645889i</v>
      </c>
      <c r="E1433" s="57" t="str">
        <f t="shared" si="403"/>
        <v>162.350535516871-0.802093435007445i</v>
      </c>
      <c r="F1433" s="57" t="str">
        <f t="shared" si="404"/>
        <v>2.90990987003688-769.621749542669i</v>
      </c>
      <c r="G1433" s="57" t="str">
        <f t="shared" si="405"/>
        <v>0.999999986297502-0.000117057669929676i</v>
      </c>
      <c r="H1433" s="57" t="str">
        <f t="shared" si="406"/>
        <v>72.8577599798671+7.97278903508413i</v>
      </c>
      <c r="I1433" s="57" t="str">
        <f t="shared" si="407"/>
        <v>17.9080891805127-158.118585950272i</v>
      </c>
      <c r="K1433" s="57" t="str">
        <f t="shared" si="408"/>
        <v>0.162755519555199-0.0189686400984029i</v>
      </c>
      <c r="L1433" s="57" t="str">
        <f t="shared" si="409"/>
        <v>0.00025-5.45284955678354i</v>
      </c>
      <c r="M1433" s="57" t="str">
        <f t="shared" si="410"/>
        <v>0.0045-1.9116749961311i</v>
      </c>
      <c r="N1433" s="57">
        <f t="shared" si="411"/>
        <v>85.497743398690631</v>
      </c>
      <c r="O1433" s="57">
        <f t="shared" si="412"/>
        <v>48.722018728980132</v>
      </c>
      <c r="P1433" s="374">
        <f t="shared" si="413"/>
        <v>48.722018728980132</v>
      </c>
      <c r="Q1433" s="374">
        <f t="shared" si="414"/>
        <v>-94.502256601309369</v>
      </c>
      <c r="R1433" s="12">
        <f t="shared" si="415"/>
        <v>85.497743398690631</v>
      </c>
      <c r="S1433" s="57">
        <f t="shared" si="416"/>
        <v>0.19406569845218019</v>
      </c>
      <c r="T1433" s="12">
        <f t="shared" si="399"/>
        <v>48.722018728980132</v>
      </c>
    </row>
    <row r="1434" spans="1:20">
      <c r="A1434" s="57">
        <f t="shared" si="400"/>
        <v>1223.9842779738233</v>
      </c>
      <c r="B1434" s="12">
        <f t="shared" si="417"/>
        <v>194.80314810629847</v>
      </c>
      <c r="C1434" s="57" t="str">
        <f t="shared" si="401"/>
        <v>-21.4244835591484-271.068661628886i</v>
      </c>
      <c r="D1434" s="57" t="str">
        <f t="shared" si="402"/>
        <v>3.47812475065943-81.7013270858111i</v>
      </c>
      <c r="E1434" s="57" t="str">
        <f t="shared" si="403"/>
        <v>162.349644238267-0.80502295422381i</v>
      </c>
      <c r="F1434" s="57" t="str">
        <f t="shared" si="404"/>
        <v>2.90990986973327-766.708260745522i</v>
      </c>
      <c r="G1434" s="57" t="str">
        <f t="shared" si="405"/>
        <v>0.999999986193165-0.000117502489063149i</v>
      </c>
      <c r="H1434" s="57" t="str">
        <f t="shared" si="406"/>
        <v>72.8587547677159+8.00312746174871i</v>
      </c>
      <c r="I1434" s="57" t="str">
        <f t="shared" si="407"/>
        <v>17.9081878761417-157.521665276164i</v>
      </c>
      <c r="K1434" s="57" t="str">
        <f t="shared" si="408"/>
        <v>0.162738666879954-0.0190387190976395i</v>
      </c>
      <c r="L1434" s="57" t="str">
        <f t="shared" si="409"/>
        <v>0.00025-5.43220716953928i</v>
      </c>
      <c r="M1434" s="57" t="str">
        <f t="shared" si="410"/>
        <v>0.0045-1.90443813123242i</v>
      </c>
      <c r="N1434" s="57">
        <f t="shared" si="411"/>
        <v>85.480901627275315</v>
      </c>
      <c r="O1434" s="57">
        <f t="shared" si="412"/>
        <v>48.68863163195914</v>
      </c>
      <c r="P1434" s="374">
        <f t="shared" si="413"/>
        <v>48.68863163195914</v>
      </c>
      <c r="Q1434" s="374">
        <f t="shared" si="414"/>
        <v>-94.519098372724685</v>
      </c>
      <c r="R1434" s="12">
        <f t="shared" si="415"/>
        <v>85.480901627275315</v>
      </c>
      <c r="S1434" s="57">
        <f t="shared" si="416"/>
        <v>0.19480314810629845</v>
      </c>
      <c r="T1434" s="12">
        <f t="shared" si="399"/>
        <v>48.68863163195914</v>
      </c>
    </row>
    <row r="1435" spans="1:20">
      <c r="A1435" s="57">
        <f t="shared" si="400"/>
        <v>1228.6354182301238</v>
      </c>
      <c r="B1435" s="12">
        <f t="shared" si="417"/>
        <v>195.5434000691024</v>
      </c>
      <c r="C1435" s="57" t="str">
        <f t="shared" si="401"/>
        <v>-21.4219412501938-270.022308297308i</v>
      </c>
      <c r="D1435" s="57" t="str">
        <f t="shared" si="402"/>
        <v>3.47812474876084-81.3920444080525i</v>
      </c>
      <c r="E1435" s="57" t="str">
        <f t="shared" si="403"/>
        <v>162.348746396568-0.807962278398197i</v>
      </c>
      <c r="F1435" s="57" t="str">
        <f t="shared" si="404"/>
        <v>2.90990986942735-763.805801304109i</v>
      </c>
      <c r="G1435" s="57" t="str">
        <f t="shared" si="405"/>
        <v>0.999999986088034-0.000117948998509189i</v>
      </c>
      <c r="H1435" s="57" t="str">
        <f t="shared" si="406"/>
        <v>72.8597571486878+8.03358165346619i</v>
      </c>
      <c r="I1435" s="57" t="str">
        <f t="shared" si="407"/>
        <v>17.9082873242407-156.92701063846i</v>
      </c>
      <c r="K1435" s="57" t="str">
        <f t="shared" si="408"/>
        <v>0.162721689465077-0.0191090419166932i</v>
      </c>
      <c r="L1435" s="57" t="str">
        <f t="shared" si="409"/>
        <v>0.00025-5.41164292641888i</v>
      </c>
      <c r="M1435" s="57" t="str">
        <f t="shared" si="410"/>
        <v>0.0045-1.89722866231562i</v>
      </c>
      <c r="N1435" s="57">
        <f t="shared" si="411"/>
        <v>85.463998870872643</v>
      </c>
      <c r="O1435" s="57">
        <f t="shared" si="412"/>
        <v>48.655241218644235</v>
      </c>
      <c r="P1435" s="374">
        <f t="shared" si="413"/>
        <v>48.655241218644235</v>
      </c>
      <c r="Q1435" s="374">
        <f t="shared" si="414"/>
        <v>-94.536001129127357</v>
      </c>
      <c r="R1435" s="12">
        <f t="shared" si="415"/>
        <v>85.463998870872643</v>
      </c>
      <c r="S1435" s="57">
        <f t="shared" si="416"/>
        <v>0.1955434000691024</v>
      </c>
      <c r="T1435" s="12">
        <f t="shared" si="399"/>
        <v>48.655241218644235</v>
      </c>
    </row>
    <row r="1436" spans="1:20">
      <c r="A1436" s="57">
        <f t="shared" si="400"/>
        <v>1233.3042328193983</v>
      </c>
      <c r="B1436" s="12">
        <f t="shared" si="417"/>
        <v>196.28646498936499</v>
      </c>
      <c r="C1436" s="57" t="str">
        <f t="shared" si="401"/>
        <v>-21.4193801874777-268.979844117991i</v>
      </c>
      <c r="D1436" s="57" t="str">
        <f t="shared" si="402"/>
        <v>3.47812474684778-81.0839325821776i</v>
      </c>
      <c r="E1436" s="57" t="str">
        <f t="shared" si="403"/>
        <v>162.347841945133-0.810911430128788i</v>
      </c>
      <c r="F1436" s="57" t="str">
        <f t="shared" si="404"/>
        <v>2.90990986911908-760.914329465571i</v>
      </c>
      <c r="G1436" s="57" t="str">
        <f t="shared" si="405"/>
        <v>0.999999985982102-0.000118397204690982i</v>
      </c>
      <c r="H1436" s="57" t="str">
        <f t="shared" si="406"/>
        <v>72.8607671808815+8.06415205563284i</v>
      </c>
      <c r="I1436" s="57" t="str">
        <f t="shared" si="407"/>
        <v>17.908387530554-156.334613483248i</v>
      </c>
      <c r="K1436" s="57" t="str">
        <f t="shared" si="408"/>
        <v>0.162704586414378-0.0191796092328712i</v>
      </c>
      <c r="L1436" s="57" t="str">
        <f t="shared" si="409"/>
        <v>0.00025-5.3911565315988i</v>
      </c>
      <c r="M1436" s="57" t="str">
        <f t="shared" si="410"/>
        <v>0.0045-1.89004648567007i</v>
      </c>
      <c r="N1436" s="57">
        <f t="shared" si="411"/>
        <v>85.447034931483245</v>
      </c>
      <c r="O1436" s="57">
        <f t="shared" si="412"/>
        <v>48.621847464670594</v>
      </c>
      <c r="P1436" s="374">
        <f t="shared" si="413"/>
        <v>48.621847464670594</v>
      </c>
      <c r="Q1436" s="374">
        <f t="shared" si="414"/>
        <v>-94.552965068516755</v>
      </c>
      <c r="R1436" s="12">
        <f t="shared" si="415"/>
        <v>85.447034931483245</v>
      </c>
      <c r="S1436" s="57">
        <f t="shared" si="416"/>
        <v>0.196286464989365</v>
      </c>
      <c r="T1436" s="12">
        <f t="shared" si="399"/>
        <v>48.621847464670594</v>
      </c>
    </row>
    <row r="1437" spans="1:20">
      <c r="A1437" s="57">
        <f t="shared" si="400"/>
        <v>1237.9907889041122</v>
      </c>
      <c r="B1437" s="12">
        <f t="shared" si="417"/>
        <v>197.03235355632458</v>
      </c>
      <c r="C1437" s="57" t="str">
        <f t="shared" si="401"/>
        <v>-21.4168002372239-267.941254147844i</v>
      </c>
      <c r="D1437" s="57" t="str">
        <f t="shared" si="402"/>
        <v>3.47812474492018-80.7769871758953i</v>
      </c>
      <c r="E1437" s="57" t="str">
        <f t="shared" si="403"/>
        <v>162.346930837019-0.813870431942506i</v>
      </c>
      <c r="F1437" s="57" t="str">
        <f t="shared" si="404"/>
        <v>2.9099098688085-758.033803635126i</v>
      </c>
      <c r="G1437" s="57" t="str">
        <f t="shared" si="405"/>
        <v>0.999999985875363-0.000118847114056123i</v>
      </c>
      <c r="H1437" s="57" t="str">
        <f t="shared" si="406"/>
        <v>72.8617849228418+8.09483911540002i</v>
      </c>
      <c r="I1437" s="57" t="str">
        <f t="shared" si="407"/>
        <v>17.9084885008699-155.744465289097i</v>
      </c>
      <c r="K1437" s="57" t="str">
        <f t="shared" si="408"/>
        <v>0.162687356825638-0.0192504217233527i</v>
      </c>
      <c r="L1437" s="57" t="str">
        <f t="shared" si="409"/>
        <v>0.00025-5.3707476903754i</v>
      </c>
      <c r="M1437" s="57" t="str">
        <f t="shared" si="410"/>
        <v>0.0045-1.88289149797776i</v>
      </c>
      <c r="N1437" s="57">
        <f t="shared" si="411"/>
        <v>85.430009610727424</v>
      </c>
      <c r="O1437" s="57">
        <f t="shared" si="412"/>
        <v>48.588450345501457</v>
      </c>
      <c r="P1437" s="374">
        <f t="shared" si="413"/>
        <v>48.588450345501457</v>
      </c>
      <c r="Q1437" s="374">
        <f t="shared" si="414"/>
        <v>-94.569990389272576</v>
      </c>
      <c r="R1437" s="12">
        <f t="shared" si="415"/>
        <v>85.430009610727424</v>
      </c>
      <c r="S1437" s="57">
        <f t="shared" si="416"/>
        <v>0.19703235355632459</v>
      </c>
      <c r="T1437" s="12">
        <f t="shared" si="399"/>
        <v>48.588450345501457</v>
      </c>
    </row>
    <row r="1438" spans="1:20">
      <c r="A1438" s="57">
        <f t="shared" si="400"/>
        <v>1242.6951539019476</v>
      </c>
      <c r="B1438" s="12">
        <f t="shared" si="417"/>
        <v>197.7810764998386</v>
      </c>
      <c r="C1438" s="57" t="str">
        <f t="shared" si="401"/>
        <v>-21.4142012647708-266.906523500076i</v>
      </c>
      <c r="D1438" s="57" t="str">
        <f t="shared" si="402"/>
        <v>3.47812474297788-80.4712037736918i</v>
      </c>
      <c r="E1438" s="57" t="str">
        <f t="shared" si="403"/>
        <v>162.346013024976-0.816839306292109i</v>
      </c>
      <c r="F1438" s="57" t="str">
        <f t="shared" si="404"/>
        <v>2.90990986849553-755.164182375432i</v>
      </c>
      <c r="G1438" s="57" t="str">
        <f t="shared" si="405"/>
        <v>0.999999985767812-0.000119298733076705i</v>
      </c>
      <c r="H1438" s="57" t="str">
        <f t="shared" si="406"/>
        <v>72.8628104335645+8.12564328168235i</v>
      </c>
      <c r="I1438" s="57" t="str">
        <f t="shared" si="407"/>
        <v>17.9085902410209-155.156557566926i</v>
      </c>
      <c r="K1438" s="57" t="str">
        <f t="shared" si="408"/>
        <v>0.162669999790572-0.019321480065161i</v>
      </c>
      <c r="L1438" s="57" t="str">
        <f t="shared" si="409"/>
        <v>0.00025-5.35041610916058i</v>
      </c>
      <c r="M1438" s="57" t="str">
        <f t="shared" si="410"/>
        <v>0.0045-1.87576359631177i</v>
      </c>
      <c r="N1438" s="57">
        <f t="shared" si="411"/>
        <v>85.412922709847592</v>
      </c>
      <c r="O1438" s="57">
        <f t="shared" si="412"/>
        <v>48.55504983642642</v>
      </c>
      <c r="P1438" s="374">
        <f t="shared" si="413"/>
        <v>48.55504983642642</v>
      </c>
      <c r="Q1438" s="374">
        <f t="shared" si="414"/>
        <v>-94.587077290152408</v>
      </c>
      <c r="R1438" s="12">
        <f t="shared" si="415"/>
        <v>85.412922709847592</v>
      </c>
      <c r="S1438" s="57">
        <f t="shared" si="416"/>
        <v>0.19778107649983862</v>
      </c>
      <c r="T1438" s="12">
        <f t="shared" si="399"/>
        <v>48.55504983642642</v>
      </c>
    </row>
    <row r="1439" spans="1:20">
      <c r="A1439" s="57">
        <f t="shared" si="400"/>
        <v>1247.4173954867749</v>
      </c>
      <c r="B1439" s="12">
        <f t="shared" si="417"/>
        <v>198.53264459053798</v>
      </c>
      <c r="C1439" s="57" t="str">
        <f t="shared" si="401"/>
        <v>-21.4115831345651-265.875637343995i</v>
      </c>
      <c r="D1439" s="57" t="str">
        <f t="shared" si="402"/>
        <v>3.47812474102082-80.1665779767715i</v>
      </c>
      <c r="E1439" s="57" t="str">
        <f t="shared" si="403"/>
        <v>162.345088461442-0.819818075554288i</v>
      </c>
      <c r="F1439" s="57" t="str">
        <f t="shared" si="404"/>
        <v>2.90990986818019-752.305424406036i</v>
      </c>
      <c r="G1439" s="57" t="str">
        <f t="shared" si="405"/>
        <v>0.999999985659442-0.000119752068249418i</v>
      </c>
      <c r="H1439" s="57" t="str">
        <f t="shared" si="406"/>
        <v>72.8638437724993+8.15656500516441i</v>
      </c>
      <c r="I1439" s="57" t="str">
        <f t="shared" si="407"/>
        <v>17.9086927568845-154.570881859899i</v>
      </c>
      <c r="K1439" s="57" t="str">
        <f t="shared" si="408"/>
        <v>0.162652514394795-0.0193927849351334i</v>
      </c>
      <c r="L1439" s="57" t="str">
        <f t="shared" si="409"/>
        <v>0.00025-5.33016149547776i</v>
      </c>
      <c r="M1439" s="57" t="str">
        <f t="shared" si="410"/>
        <v>0.0045-1.86866267813486i</v>
      </c>
      <c r="N1439" s="57">
        <f t="shared" si="411"/>
        <v>85.395774029711376</v>
      </c>
      <c r="O1439" s="57">
        <f t="shared" si="412"/>
        <v>48.521645912560544</v>
      </c>
      <c r="P1439" s="374">
        <f t="shared" si="413"/>
        <v>48.521645912560544</v>
      </c>
      <c r="Q1439" s="374">
        <f t="shared" si="414"/>
        <v>-94.604225970288624</v>
      </c>
      <c r="R1439" s="12">
        <f t="shared" si="415"/>
        <v>85.395774029711376</v>
      </c>
      <c r="S1439" s="57">
        <f t="shared" si="416"/>
        <v>0.19853264459053799</v>
      </c>
      <c r="T1439" s="12">
        <f t="shared" si="399"/>
        <v>48.521645912560544</v>
      </c>
    </row>
    <row r="1440" spans="1:20">
      <c r="A1440" s="57">
        <f t="shared" si="400"/>
        <v>1252.1575815896249</v>
      </c>
      <c r="B1440" s="12">
        <f t="shared" si="417"/>
        <v>199.28706863998204</v>
      </c>
      <c r="C1440" s="57" t="str">
        <f t="shared" si="401"/>
        <v>-21.4089457101593-264.848580904804i</v>
      </c>
      <c r="D1440" s="57" t="str">
        <f t="shared" si="402"/>
        <v>3.47812473904884-79.8631054029887i</v>
      </c>
      <c r="E1440" s="57" t="str">
        <f t="shared" si="403"/>
        <v>162.344157098547-0.822806762028196i</v>
      </c>
      <c r="F1440" s="57" t="str">
        <f t="shared" si="404"/>
        <v>2.90990986786244-749.457488602732i</v>
      </c>
      <c r="G1440" s="57" t="str">
        <f t="shared" si="405"/>
        <v>0.999999985550247-0.000120207126095641i</v>
      </c>
      <c r="H1440" s="57" t="str">
        <f t="shared" si="406"/>
        <v>72.8648849995514+8.1876047383086i</v>
      </c>
      <c r="I1440" s="57" t="str">
        <f t="shared" si="407"/>
        <v>17.9087960543824-153.98742974328i</v>
      </c>
      <c r="K1440" s="57" t="str">
        <f t="shared" si="408"/>
        <v>0.162634899717792-0.0194643370098933i</v>
      </c>
      <c r="L1440" s="57" t="str">
        <f t="shared" si="409"/>
        <v>0.00025-5.30998355795751i</v>
      </c>
      <c r="M1440" s="57" t="str">
        <f t="shared" si="410"/>
        <v>0.0045-1.86158864129793i</v>
      </c>
      <c r="N1440" s="57">
        <f t="shared" si="411"/>
        <v>85.378563370813779</v>
      </c>
      <c r="O1440" s="57">
        <f t="shared" si="412"/>
        <v>48.488238548843363</v>
      </c>
      <c r="P1440" s="374">
        <f t="shared" si="413"/>
        <v>48.488238548843363</v>
      </c>
      <c r="Q1440" s="374">
        <f t="shared" si="414"/>
        <v>-94.621436629186221</v>
      </c>
      <c r="R1440" s="12">
        <f t="shared" si="415"/>
        <v>85.378563370813779</v>
      </c>
      <c r="S1440" s="57">
        <f t="shared" si="416"/>
        <v>0.19928706863998205</v>
      </c>
      <c r="T1440" s="12">
        <f t="shared" si="399"/>
        <v>48.488238548843363</v>
      </c>
    </row>
    <row r="1441" spans="1:20">
      <c r="A1441" s="57">
        <f t="shared" si="400"/>
        <v>1256.9157803996654</v>
      </c>
      <c r="B1441" s="12">
        <f t="shared" si="417"/>
        <v>200.04435950081398</v>
      </c>
      <c r="C1441" s="57" t="str">
        <f t="shared" si="401"/>
        <v>-21.4062888542049-263.825339463386i</v>
      </c>
      <c r="D1441" s="57" t="str">
        <f t="shared" si="402"/>
        <v>3.47812473706182-79.5607816867886i</v>
      </c>
      <c r="E1441" s="57" t="str">
        <f t="shared" si="403"/>
        <v>162.343218888106-0.825805387932963i</v>
      </c>
      <c r="F1441" s="57" t="str">
        <f t="shared" si="404"/>
        <v>2.90990986754225-746.620333997007i</v>
      </c>
      <c r="G1441" s="57" t="str">
        <f t="shared" si="405"/>
        <v>0.99999998544022-0.000120663913161528i</v>
      </c>
      <c r="H1441" s="57" t="str">
        <f t="shared" si="406"/>
        <v>72.8659341750891+8.21876293536269i</v>
      </c>
      <c r="I1441" s="57" t="str">
        <f t="shared" si="407"/>
        <v>17.9089001394822-153.406192824335i</v>
      </c>
      <c r="K1441" s="57" t="str">
        <f t="shared" si="408"/>
        <v>0.162617154832875-0.019536136965819i</v>
      </c>
      <c r="L1441" s="57" t="str">
        <f t="shared" si="409"/>
        <v>0.00025-5.28988200633345i</v>
      </c>
      <c r="M1441" s="57" t="str">
        <f t="shared" si="410"/>
        <v>0.0045-1.85454138403858i</v>
      </c>
      <c r="N1441" s="57">
        <f t="shared" si="411"/>
        <v>85.36129053328024</v>
      </c>
      <c r="O1441" s="57">
        <f t="shared" si="412"/>
        <v>48.454827720037407</v>
      </c>
      <c r="P1441" s="374">
        <f t="shared" si="413"/>
        <v>48.454827720037407</v>
      </c>
      <c r="Q1441" s="374">
        <f t="shared" si="414"/>
        <v>-94.63870946671976</v>
      </c>
      <c r="R1441" s="12">
        <f t="shared" si="415"/>
        <v>85.36129053328024</v>
      </c>
      <c r="S1441" s="57">
        <f t="shared" si="416"/>
        <v>0.20004435950081398</v>
      </c>
      <c r="T1441" s="12">
        <f t="shared" si="399"/>
        <v>48.454827720037407</v>
      </c>
    </row>
    <row r="1442" spans="1:20">
      <c r="A1442" s="57">
        <f t="shared" si="400"/>
        <v>1261.6920603651843</v>
      </c>
      <c r="B1442" s="12">
        <f t="shared" si="417"/>
        <v>200.80452806691707</v>
      </c>
      <c r="C1442" s="57" t="str">
        <f t="shared" si="401"/>
        <v>-21.4036124284496-262.805898356115i</v>
      </c>
      <c r="D1442" s="57" t="str">
        <f t="shared" si="402"/>
        <v>3.47812473505972-79.2596024791446i</v>
      </c>
      <c r="E1442" s="57" t="str">
        <f t="shared" si="403"/>
        <v>162.342273781622-0.828813975406096i</v>
      </c>
      <c r="F1442" s="57" t="str">
        <f t="shared" si="404"/>
        <v>2.90990986721966-743.793919775456i</v>
      </c>
      <c r="G1442" s="57" t="str">
        <f t="shared" si="405"/>
        <v>0.999999985329355-0.000121122436018114i</v>
      </c>
      <c r="H1442" s="57" t="str">
        <f t="shared" si="406"/>
        <v>72.8669913599429+8.25004005236713i</v>
      </c>
      <c r="I1442" s="57" t="str">
        <f t="shared" si="407"/>
        <v>17.9090050181976-152.8271627422i</v>
      </c>
      <c r="K1442" s="57" t="str">
        <f t="shared" si="408"/>
        <v>0.162599278807157-0.0196081854790146i</v>
      </c>
      <c r="L1442" s="57" t="str">
        <f t="shared" si="409"/>
        <v>0.00025-5.26985655143798i</v>
      </c>
      <c r="M1442" s="57" t="str">
        <f t="shared" si="410"/>
        <v>0.0045-1.84752080497966i</v>
      </c>
      <c r="N1442" s="57">
        <f t="shared" si="411"/>
        <v>85.343955316869142</v>
      </c>
      <c r="O1442" s="57">
        <f t="shared" si="412"/>
        <v>48.42141340072768</v>
      </c>
      <c r="P1442" s="374">
        <f t="shared" si="413"/>
        <v>48.42141340072768</v>
      </c>
      <c r="Q1442" s="374">
        <f t="shared" si="414"/>
        <v>-94.656044683130858</v>
      </c>
      <c r="R1442" s="12">
        <f t="shared" si="415"/>
        <v>85.343955316869142</v>
      </c>
      <c r="S1442" s="57">
        <f t="shared" si="416"/>
        <v>0.20080452806691707</v>
      </c>
      <c r="T1442" s="12">
        <f t="shared" si="399"/>
        <v>48.42141340072768</v>
      </c>
    </row>
    <row r="1443" spans="1:20">
      <c r="A1443" s="57">
        <f t="shared" si="400"/>
        <v>1266.4864901945718</v>
      </c>
      <c r="B1443" s="12">
        <f t="shared" si="417"/>
        <v>201.56758527357135</v>
      </c>
      <c r="C1443" s="57" t="str">
        <f t="shared" si="401"/>
        <v>-21.4009162937304-261.790242974631i</v>
      </c>
      <c r="D1443" s="57" t="str">
        <f t="shared" si="402"/>
        <v>3.47812473304234-78.959563447491i</v>
      </c>
      <c r="E1443" s="57" t="str">
        <f t="shared" si="403"/>
        <v>162.341321730283-0.831832546501261i</v>
      </c>
      <c r="F1443" s="57" t="str">
        <f t="shared" si="404"/>
        <v>2.9099098668946-740.978205279144i</v>
      </c>
      <c r="G1443" s="57" t="str">
        <f t="shared" si="405"/>
        <v>0.999999985217646-0.000121582701261401i</v>
      </c>
      <c r="H1443" s="57" t="str">
        <f t="shared" si="406"/>
        <v>72.8680566154121+8.28143654716263i</v>
      </c>
      <c r="I1443" s="57" t="str">
        <f t="shared" si="407"/>
        <v>17.9091106965871-152.250331167755i</v>
      </c>
      <c r="K1443" s="57" t="str">
        <f t="shared" si="408"/>
        <v>0.162581270701512-0.0196804832252788i</v>
      </c>
      <c r="L1443" s="57" t="str">
        <f t="shared" si="409"/>
        <v>0.00025-5.24990690519823i</v>
      </c>
      <c r="M1443" s="57" t="str">
        <f t="shared" si="410"/>
        <v>0.0045-1.84052680312778i</v>
      </c>
      <c r="N1443" s="57">
        <f t="shared" si="411"/>
        <v>85.326557520974788</v>
      </c>
      <c r="O1443" s="57">
        <f t="shared" si="412"/>
        <v>48.387995565319798</v>
      </c>
      <c r="P1443" s="374">
        <f t="shared" si="413"/>
        <v>48.387995565319798</v>
      </c>
      <c r="Q1443" s="374">
        <f t="shared" si="414"/>
        <v>-94.673442479025212</v>
      </c>
      <c r="R1443" s="12">
        <f t="shared" si="415"/>
        <v>85.326557520974788</v>
      </c>
      <c r="S1443" s="57">
        <f t="shared" si="416"/>
        <v>0.20156758527357135</v>
      </c>
      <c r="T1443" s="12">
        <f t="shared" si="399"/>
        <v>48.387995565319798</v>
      </c>
    </row>
    <row r="1444" spans="1:20">
      <c r="A1444" s="57">
        <f t="shared" si="400"/>
        <v>1271.2991388573112</v>
      </c>
      <c r="B1444" s="12">
        <f t="shared" si="417"/>
        <v>202.33354209761092</v>
      </c>
      <c r="C1444" s="57" t="str">
        <f t="shared" si="401"/>
        <v>-21.3982003099702-260.778358765644i</v>
      </c>
      <c r="D1444" s="57" t="str">
        <f t="shared" si="402"/>
        <v>3.4781247310096-78.6606602756663i</v>
      </c>
      <c r="E1444" s="57" t="str">
        <f t="shared" si="403"/>
        <v>162.340362684957-0.8348611231864i</v>
      </c>
      <c r="F1444" s="57" t="str">
        <f t="shared" si="404"/>
        <v>2.90990986656706-738.173150003081i</v>
      </c>
      <c r="G1444" s="57" t="str">
        <f t="shared" si="405"/>
        <v>0.999999985105087-0.000122044715512457i</v>
      </c>
      <c r="H1444" s="57" t="str">
        <f t="shared" si="406"/>
        <v>72.8691300032682+8.31295287939819i</v>
      </c>
      <c r="I1444" s="57" t="str">
        <f t="shared" si="407"/>
        <v>17.9092171807568-151.675689803519i</v>
      </c>
      <c r="K1444" s="57" t="str">
        <f t="shared" si="408"/>
        <v>0.162563129570539-0.0197530308800744i</v>
      </c>
      <c r="L1444" s="57" t="str">
        <f t="shared" si="409"/>
        <v>0.00025-5.23003278063183i</v>
      </c>
      <c r="M1444" s="57" t="str">
        <f t="shared" si="410"/>
        <v>0.0045-1.83355927787186i</v>
      </c>
      <c r="N1444" s="57">
        <f t="shared" si="411"/>
        <v>85.30909694463007</v>
      </c>
      <c r="O1444" s="57">
        <f t="shared" si="412"/>
        <v>48.354574188039109</v>
      </c>
      <c r="P1444" s="374">
        <f t="shared" si="413"/>
        <v>48.354574188039109</v>
      </c>
      <c r="Q1444" s="374">
        <f t="shared" si="414"/>
        <v>-94.69090305536993</v>
      </c>
      <c r="R1444" s="12">
        <f t="shared" si="415"/>
        <v>85.30909694463007</v>
      </c>
      <c r="S1444" s="57">
        <f t="shared" si="416"/>
        <v>0.20233354209761092</v>
      </c>
      <c r="T1444" s="12">
        <f t="shared" si="399"/>
        <v>48.354574188039109</v>
      </c>
    </row>
    <row r="1445" spans="1:20">
      <c r="A1445" s="57">
        <f t="shared" si="400"/>
        <v>1276.1300755849691</v>
      </c>
      <c r="B1445" s="12">
        <f t="shared" si="417"/>
        <v>203.10240955758184</v>
      </c>
      <c r="C1445" s="57" t="str">
        <f t="shared" si="401"/>
        <v>-21.395464336171-259.770231230734i</v>
      </c>
      <c r="D1445" s="57" t="str">
        <f t="shared" si="402"/>
        <v>3.47812472896138-78.3628886638478i</v>
      </c>
      <c r="E1445" s="57" t="str">
        <f t="shared" si="403"/>
        <v>162.339396596193-0.837899727341138i</v>
      </c>
      <c r="F1445" s="57" t="str">
        <f t="shared" si="404"/>
        <v>2.90990986623702-735.378713595602i</v>
      </c>
      <c r="G1445" s="57" t="str">
        <f t="shared" si="405"/>
        <v>0.999999984991671-0.000122508485417509i</v>
      </c>
      <c r="H1445" s="57" t="str">
        <f t="shared" si="406"/>
        <v>72.8702115857572+8.34458951053829i</v>
      </c>
      <c r="I1445" s="57" t="str">
        <f t="shared" si="407"/>
        <v>17.9093244768591-151.10323038352i</v>
      </c>
      <c r="K1445" s="57" t="str">
        <f t="shared" si="408"/>
        <v>0.162544854462531-0.0198258291184963i</v>
      </c>
      <c r="L1445" s="57" t="str">
        <f t="shared" si="409"/>
        <v>0.00025-5.21023389184285i</v>
      </c>
      <c r="M1445" s="57" t="str">
        <f t="shared" si="410"/>
        <v>0.0045-1.82661812898173i</v>
      </c>
      <c r="N1445" s="57">
        <f t="shared" si="411"/>
        <v>85.29157338650981</v>
      </c>
      <c r="O1445" s="57">
        <f t="shared" si="412"/>
        <v>48.321149242929636</v>
      </c>
      <c r="P1445" s="374">
        <f t="shared" si="413"/>
        <v>48.321149242929636</v>
      </c>
      <c r="Q1445" s="374">
        <f t="shared" si="414"/>
        <v>-94.70842661349019</v>
      </c>
      <c r="R1445" s="12">
        <f t="shared" si="415"/>
        <v>85.29157338650981</v>
      </c>
      <c r="S1445" s="57">
        <f t="shared" si="416"/>
        <v>0.20310240955758183</v>
      </c>
      <c r="T1445" s="12">
        <f t="shared" si="399"/>
        <v>48.321149242929636</v>
      </c>
    </row>
    <row r="1446" spans="1:20">
      <c r="A1446" s="57">
        <f t="shared" si="400"/>
        <v>1280.9793698721919</v>
      </c>
      <c r="B1446" s="12">
        <f t="shared" si="417"/>
        <v>203.87419871390065</v>
      </c>
      <c r="C1446" s="57" t="str">
        <f t="shared" si="401"/>
        <v>-21.3927082304127-258.765845926155i</v>
      </c>
      <c r="D1446" s="57" t="str">
        <f t="shared" si="402"/>
        <v>3.47812472689759-78.0662443284915i</v>
      </c>
      <c r="E1446" s="57" t="str">
        <f t="shared" si="403"/>
        <v>162.338423414223-0.840948380755831i</v>
      </c>
      <c r="F1446" s="57" t="str">
        <f t="shared" si="404"/>
        <v>2.90990986590448-732.594855857805i</v>
      </c>
      <c r="G1446" s="57" t="str">
        <f t="shared" si="405"/>
        <v>0.999999984877391-0.000122974017648042i</v>
      </c>
      <c r="H1446" s="57" t="str">
        <f t="shared" si="406"/>
        <v>72.8713014256036+8.37634690387058i</v>
      </c>
      <c r="I1446" s="57" t="str">
        <f t="shared" si="407"/>
        <v>17.9094325910934-150.532944673179i</v>
      </c>
      <c r="K1446" s="57" t="str">
        <f t="shared" si="408"/>
        <v>0.162526444419439-0.0198988786152407i</v>
      </c>
      <c r="L1446" s="57" t="str">
        <f t="shared" si="409"/>
        <v>0.00025-5.19050995401756i</v>
      </c>
      <c r="M1446" s="57" t="str">
        <f t="shared" si="410"/>
        <v>0.0045-1.81970325660663i</v>
      </c>
      <c r="N1446" s="57">
        <f t="shared" si="411"/>
        <v>85.273986644933117</v>
      </c>
      <c r="O1446" s="57">
        <f t="shared" si="412"/>
        <v>48.28772070385314</v>
      </c>
      <c r="P1446" s="374">
        <f t="shared" si="413"/>
        <v>48.28772070385314</v>
      </c>
      <c r="Q1446" s="374">
        <f t="shared" si="414"/>
        <v>-94.726013355066883</v>
      </c>
      <c r="R1446" s="12">
        <f t="shared" si="415"/>
        <v>85.273986644933117</v>
      </c>
      <c r="S1446" s="57">
        <f t="shared" si="416"/>
        <v>0.20387419871390067</v>
      </c>
      <c r="T1446" s="12">
        <f t="shared" si="399"/>
        <v>48.28772070385314</v>
      </c>
    </row>
    <row r="1447" spans="1:20">
      <c r="A1447" s="57">
        <f t="shared" si="400"/>
        <v>1285.8470914777063</v>
      </c>
      <c r="B1447" s="12">
        <f t="shared" si="417"/>
        <v>204.64892066901348</v>
      </c>
      <c r="C1447" s="57" t="str">
        <f t="shared" si="401"/>
        <v>-21.3899318498437-257.765188462615i</v>
      </c>
      <c r="D1447" s="57" t="str">
        <f t="shared" si="402"/>
        <v>3.47812472481805-77.7707230022679i</v>
      </c>
      <c r="E1447" s="57" t="str">
        <f t="shared" si="403"/>
        <v>162.337443088955-0.84400710512811i</v>
      </c>
      <c r="F1447" s="57" t="str">
        <f t="shared" si="404"/>
        <v>2.9099098655694-729.821536742955i</v>
      </c>
      <c r="G1447" s="57" t="str">
        <f t="shared" si="405"/>
        <v>0.999999984762241-0.000123441318900891i</v>
      </c>
      <c r="H1447" s="57" t="str">
        <f t="shared" si="406"/>
        <v>72.8723995860154+8.40822552451398i</v>
      </c>
      <c r="I1447" s="57" t="str">
        <f t="shared" si="407"/>
        <v>17.9095415297064-149.964824469189i</v>
      </c>
      <c r="K1447" s="57" t="str">
        <f t="shared" si="408"/>
        <v>0.162507898476834-0.0199721800445719i</v>
      </c>
      <c r="L1447" s="57" t="str">
        <f t="shared" si="409"/>
        <v>0.00025-5.17086068342057i</v>
      </c>
      <c r="M1447" s="57" t="str">
        <f t="shared" si="410"/>
        <v>0.0045-1.81281456127379i</v>
      </c>
      <c r="N1447" s="57">
        <f t="shared" si="411"/>
        <v>85.256336517867013</v>
      </c>
      <c r="O1447" s="57">
        <f t="shared" si="412"/>
        <v>48.254288544487302</v>
      </c>
      <c r="P1447" s="374">
        <f t="shared" si="413"/>
        <v>48.254288544487302</v>
      </c>
      <c r="Q1447" s="374">
        <f t="shared" si="414"/>
        <v>-94.743663482132987</v>
      </c>
      <c r="R1447" s="12">
        <f t="shared" si="415"/>
        <v>85.256336517867013</v>
      </c>
      <c r="S1447" s="57">
        <f t="shared" si="416"/>
        <v>0.20464892066901347</v>
      </c>
      <c r="T1447" s="12">
        <f t="shared" si="399"/>
        <v>48.254288544487302</v>
      </c>
    </row>
    <row r="1448" spans="1:20">
      <c r="A1448" s="57">
        <f t="shared" si="400"/>
        <v>1290.7333104253216</v>
      </c>
      <c r="B1448" s="12">
        <f t="shared" si="417"/>
        <v>205.42658656755574</v>
      </c>
      <c r="C1448" s="57" t="str">
        <f t="shared" si="401"/>
        <v>-21.38713505068-256.768244505094i</v>
      </c>
      <c r="D1448" s="57" t="str">
        <f t="shared" si="402"/>
        <v>3.47812472272271-77.476320434005i</v>
      </c>
      <c r="E1448" s="57" t="str">
        <f t="shared" si="403"/>
        <v>162.336455569972-0.847075922061812i</v>
      </c>
      <c r="F1448" s="57" t="str">
        <f t="shared" si="404"/>
        <v>2.90990986523178-727.058716355936i</v>
      </c>
      <c r="G1448" s="57" t="str">
        <f t="shared" si="405"/>
        <v>0.999999984646214-0.000123910395898337i</v>
      </c>
      <c r="H1448" s="57" t="str">
        <f t="shared" si="406"/>
        <v>72.8735061306867+8.44022583942625i</v>
      </c>
      <c r="I1448" s="57" t="str">
        <f t="shared" si="407"/>
        <v>17.9096512989934-149.398861599406i</v>
      </c>
      <c r="K1448" s="57" t="str">
        <f t="shared" si="408"/>
        <v>0.162489215663874-0.0200457340802907i</v>
      </c>
      <c r="L1448" s="57" t="str">
        <f t="shared" si="409"/>
        <v>0.00025-5.1512857973905i</v>
      </c>
      <c r="M1448" s="57" t="str">
        <f t="shared" si="410"/>
        <v>0.0045-1.80595194388701i</v>
      </c>
      <c r="N1448" s="57">
        <f t="shared" si="411"/>
        <v>85.238622802929029</v>
      </c>
      <c r="O1448" s="57">
        <f t="shared" si="412"/>
        <v>48.220852738325149</v>
      </c>
      <c r="P1448" s="374">
        <f t="shared" si="413"/>
        <v>48.220852738325149</v>
      </c>
      <c r="Q1448" s="374">
        <f t="shared" si="414"/>
        <v>-94.761377197070971</v>
      </c>
      <c r="R1448" s="12">
        <f t="shared" si="415"/>
        <v>85.238622802929029</v>
      </c>
      <c r="S1448" s="57">
        <f t="shared" si="416"/>
        <v>0.20542658656755575</v>
      </c>
      <c r="T1448" s="12">
        <f t="shared" si="399"/>
        <v>48.220852738325149</v>
      </c>
    </row>
    <row r="1449" spans="1:20">
      <c r="A1449" s="57">
        <f t="shared" si="400"/>
        <v>1295.6380970049379</v>
      </c>
      <c r="B1449" s="12">
        <f t="shared" si="417"/>
        <v>206.20720759651246</v>
      </c>
      <c r="C1449" s="57" t="str">
        <f t="shared" si="401"/>
        <v>-21.3843176881963-255.774999772631i</v>
      </c>
      <c r="D1449" s="57" t="str">
        <f t="shared" si="402"/>
        <v>3.47812472061139-77.1830323886216i</v>
      </c>
      <c r="E1449" s="57" t="str">
        <f t="shared" si="403"/>
        <v>162.335460806532-0.850154853064089i</v>
      </c>
      <c r="F1449" s="57" t="str">
        <f t="shared" si="404"/>
        <v>2.90990986489158-724.306354952638i</v>
      </c>
      <c r="G1449" s="57" t="str">
        <f t="shared" si="405"/>
        <v>0.999999984529303-0.000124381255388209i</v>
      </c>
      <c r="H1449" s="57" t="str">
        <f t="shared" si="406"/>
        <v>72.8746211238012+8.47234831741149i</v>
      </c>
      <c r="I1449" s="57" t="str">
        <f t="shared" si="407"/>
        <v>17.9097619052967-148.835047922718i</v>
      </c>
      <c r="K1449" s="57" t="str">
        <f t="shared" si="408"/>
        <v>0.16247039500327-0.0201195413957003i</v>
      </c>
      <c r="L1449" s="57" t="str">
        <f t="shared" si="409"/>
        <v>0.00025-5.131785014336i</v>
      </c>
      <c r="M1449" s="57" t="str">
        <f t="shared" si="410"/>
        <v>0.0045-1.79911530572526i</v>
      </c>
      <c r="N1449" s="57">
        <f t="shared" si="411"/>
        <v>85.220845297390909</v>
      </c>
      <c r="O1449" s="57">
        <f t="shared" si="412"/>
        <v>48.187413258673502</v>
      </c>
      <c r="P1449" s="374">
        <f t="shared" si="413"/>
        <v>48.187413258673502</v>
      </c>
      <c r="Q1449" s="374">
        <f t="shared" si="414"/>
        <v>-94.779154702609091</v>
      </c>
      <c r="R1449" s="12">
        <f t="shared" si="415"/>
        <v>85.220845297390909</v>
      </c>
      <c r="S1449" s="57">
        <f t="shared" si="416"/>
        <v>0.20620720759651245</v>
      </c>
      <c r="T1449" s="12">
        <f t="shared" si="399"/>
        <v>48.187413258673502</v>
      </c>
    </row>
    <row r="1450" spans="1:20">
      <c r="A1450" s="57">
        <f t="shared" si="400"/>
        <v>1300.5615217735567</v>
      </c>
      <c r="B1450" s="12">
        <f t="shared" si="417"/>
        <v>206.99079498537921</v>
      </c>
      <c r="C1450" s="57" t="str">
        <f t="shared" si="401"/>
        <v>-21.3814796167254-254.785440038133i</v>
      </c>
      <c r="D1450" s="57" t="str">
        <f t="shared" si="402"/>
        <v>3.478124718484-76.8908546470714i</v>
      </c>
      <c r="E1450" s="57" t="str">
        <f t="shared" si="403"/>
        <v>162.334458747566-0.853243919543846i</v>
      </c>
      <c r="F1450" s="57" t="str">
        <f t="shared" si="404"/>
        <v>2.90990986454878-721.564412939425i</v>
      </c>
      <c r="G1450" s="57" t="str">
        <f t="shared" si="405"/>
        <v>0.999999984411502-0.000124853904143976i</v>
      </c>
      <c r="H1450" s="57" t="str">
        <f t="shared" si="406"/>
        <v>72.8757446300375+8.50459342912866i</v>
      </c>
      <c r="I1450" s="57" t="str">
        <f t="shared" si="407"/>
        <v>17.9098733550084-148.27337532894i</v>
      </c>
      <c r="K1450" s="57" t="str">
        <f t="shared" si="408"/>
        <v>0.162451435511246-0.020193602663574i</v>
      </c>
      <c r="L1450" s="57" t="str">
        <f t="shared" si="409"/>
        <v>0.00025-5.11235805373183i</v>
      </c>
      <c r="M1450" s="57" t="str">
        <f t="shared" si="410"/>
        <v>0.0045-1.79230454844118i</v>
      </c>
      <c r="N1450" s="57">
        <f t="shared" si="411"/>
        <v>85.203003798181115</v>
      </c>
      <c r="O1450" s="57">
        <f t="shared" si="412"/>
        <v>48.153970078651966</v>
      </c>
      <c r="P1450" s="374">
        <f t="shared" si="413"/>
        <v>48.153970078651966</v>
      </c>
      <c r="Q1450" s="374">
        <f t="shared" si="414"/>
        <v>-94.796996201818885</v>
      </c>
      <c r="R1450" s="12">
        <f t="shared" si="415"/>
        <v>85.203003798181115</v>
      </c>
      <c r="S1450" s="57">
        <f t="shared" si="416"/>
        <v>0.2069907949853792</v>
      </c>
      <c r="T1450" s="12">
        <f t="shared" si="399"/>
        <v>48.153970078651966</v>
      </c>
    </row>
    <row r="1451" spans="1:20">
      <c r="A1451" s="57">
        <f t="shared" si="400"/>
        <v>1305.5036555562961</v>
      </c>
      <c r="B1451" s="12">
        <f t="shared" si="417"/>
        <v>207.77736000632365</v>
      </c>
      <c r="C1451" s="57" t="str">
        <f t="shared" si="401"/>
        <v>-21.37862068965-253.79955112818i</v>
      </c>
      <c r="D1451" s="57" t="str">
        <f t="shared" si="402"/>
        <v>3.47812471634041-76.5997830062796i</v>
      </c>
      <c r="E1451" s="57" t="str">
        <f t="shared" si="403"/>
        <v>162.333449341679-0.856343142808751i</v>
      </c>
      <c r="F1451" s="57" t="str">
        <f t="shared" si="404"/>
        <v>2.90990986420338-718.832850872538i</v>
      </c>
      <c r="G1451" s="57" t="str">
        <f t="shared" si="405"/>
        <v>0.999999984292805-0.000125328348964847i</v>
      </c>
      <c r="H1451" s="57" t="str">
        <f t="shared" si="406"/>
        <v>72.8768767145715+8.53696164709888i</v>
      </c>
      <c r="I1451" s="57" t="str">
        <f t="shared" si="407"/>
        <v>17.9099856545686-147.71383573869i</v>
      </c>
      <c r="K1451" s="57" t="str">
        <f t="shared" si="408"/>
        <v>0.162432336197508-0.0202679185561206i</v>
      </c>
      <c r="L1451" s="57" t="str">
        <f t="shared" si="409"/>
        <v>0.00025-5.09300463611459i</v>
      </c>
      <c r="M1451" s="57" t="str">
        <f t="shared" si="410"/>
        <v>0.0045-1.78551957405976i</v>
      </c>
      <c r="N1451" s="57">
        <f t="shared" si="411"/>
        <v>85.185098101888684</v>
      </c>
      <c r="O1451" s="57">
        <f t="shared" si="412"/>
        <v>48.120523171191884</v>
      </c>
      <c r="P1451" s="374">
        <f t="shared" si="413"/>
        <v>48.120523171191884</v>
      </c>
      <c r="Q1451" s="374">
        <f t="shared" si="414"/>
        <v>-94.814901898111316</v>
      </c>
      <c r="R1451" s="12">
        <f t="shared" si="415"/>
        <v>85.185098101888684</v>
      </c>
      <c r="S1451" s="57">
        <f t="shared" si="416"/>
        <v>0.20777736000632366</v>
      </c>
      <c r="T1451" s="12">
        <f t="shared" si="399"/>
        <v>48.120523171191884</v>
      </c>
    </row>
    <row r="1452" spans="1:20">
      <c r="A1452" s="57">
        <f t="shared" si="400"/>
        <v>1310.46456944741</v>
      </c>
      <c r="B1452" s="12">
        <f t="shared" si="417"/>
        <v>208.56691397434767</v>
      </c>
      <c r="C1452" s="57" t="str">
        <f t="shared" si="401"/>
        <v>-21.3757407593999-252.817318922817i</v>
      </c>
      <c r="D1452" s="57" t="str">
        <f t="shared" si="402"/>
        <v>3.47812471418051-76.3098132790829i</v>
      </c>
      <c r="E1452" s="57" t="str">
        <f t="shared" si="403"/>
        <v>162.332432537142-0.859452544064214i</v>
      </c>
      <c r="F1452" s="57" t="str">
        <f t="shared" si="404"/>
        <v>2.90990986385536-716.111629457544i</v>
      </c>
      <c r="G1452" s="57" t="str">
        <f t="shared" si="405"/>
        <v>0.999999984173203-0.000125804596675867i</v>
      </c>
      <c r="H1452" s="57" t="str">
        <f t="shared" si="406"/>
        <v>72.878017443081+8.5694534457137i</v>
      </c>
      <c r="I1452" s="57" t="str">
        <f t="shared" si="407"/>
        <v>17.9100988104677-147.156421103278i</v>
      </c>
      <c r="K1452" s="57" t="str">
        <f t="shared" si="408"/>
        <v>0.162413096065206-0.0203424897449505i</v>
      </c>
      <c r="L1452" s="57" t="str">
        <f t="shared" si="409"/>
        <v>0.00025-5.07372448307891i</v>
      </c>
      <c r="M1452" s="57" t="str">
        <f t="shared" si="410"/>
        <v>0.0045-1.77876028497684i</v>
      </c>
      <c r="N1452" s="57">
        <f t="shared" si="411"/>
        <v>85.167128004766113</v>
      </c>
      <c r="O1452" s="57">
        <f t="shared" si="412"/>
        <v>48.087072509034776</v>
      </c>
      <c r="P1452" s="374">
        <f t="shared" si="413"/>
        <v>48.087072509034776</v>
      </c>
      <c r="Q1452" s="374">
        <f t="shared" si="414"/>
        <v>-94.832871995233887</v>
      </c>
      <c r="R1452" s="12">
        <f t="shared" si="415"/>
        <v>85.167128004766113</v>
      </c>
      <c r="S1452" s="57">
        <f t="shared" si="416"/>
        <v>0.20856691397434768</v>
      </c>
      <c r="T1452" s="12">
        <f t="shared" ref="T1452:T1515" si="418">P1452</f>
        <v>48.087072509034776</v>
      </c>
    </row>
    <row r="1453" spans="1:20">
      <c r="A1453" s="57">
        <f t="shared" ref="A1453:A1516" si="419">2*PI()*B1453</f>
        <v>1315.4443348113102</v>
      </c>
      <c r="B1453" s="12">
        <f t="shared" si="417"/>
        <v>209.3594682474502</v>
      </c>
      <c r="C1453" s="57" t="str">
        <f t="shared" ref="C1453:C1516" si="420">IMPRODUCT(D1453,E1453,$C$40,,K1453,$C$41)</f>
        <v>-21.372839677444-251.838729355362i</v>
      </c>
      <c r="D1453" s="57" t="str">
        <f t="shared" ref="D1453:D1516" si="421">IMDIV(IMPRODUCT($C$37,$C$38,COMPLEX(1,A1453/$C$38)),IMSUM(-1*A1453*A1453/$C$39,COMPLEX(0,1*A1453)))</f>
        <v>3.47812471200416-76.0209412941691i</v>
      </c>
      <c r="E1453" s="57" t="str">
        <f t="shared" ref="E1453:E1516" si="422">IMDIV(IMPRODUCT(IMSUM(F1453,G1453),$C$29,H1453),IMSUM(1,I1453))</f>
        <v>162.331408281894-0.862572144409347i</v>
      </c>
      <c r="F1453" s="57" t="str">
        <f t="shared" ref="F1453:F1516" si="423">IMDIV(IMPRODUCT($C$14,$C$15,COMPLEX(1,A1453/$C$15)),IMSUM(-1*A1453*A1453/$C$16,COMPLEX(0,A1453)))</f>
        <v>2.90990986350468-713.400709548753i</v>
      </c>
      <c r="G1453" s="57" t="str">
        <f t="shared" ref="G1453:G1516" si="424">IMDIV(1,COMPLEX(1,A1453*$C$9*$C$10))</f>
        <v>0.999999984052691-0.000126282654128017i</v>
      </c>
      <c r="H1453" s="57" t="str">
        <f t="shared" ref="H1453:H1516" si="425">IMDIV($C$3,IMSUM(K1453,COMPLEX(0,$C$28*A1453)))</f>
        <v>72.8791668817488+8.60206930124263i</v>
      </c>
      <c r="I1453" s="57" t="str">
        <f t="shared" ref="I1453:I1516" si="426">IMPRODUCT(F1453,$C$29,H1453,$C$31)</f>
        <v>17.9102128292444-146.601123404584i</v>
      </c>
      <c r="K1453" s="57" t="str">
        <f t="shared" ref="K1453:K1516" si="427">IF($C$26&lt;=0,IMDIV(1,IMSUM(IMDIV(1,L1453),1/$C$18)),IMDIV(1,IMSUM(IMDIV(1,L1453),1/$C$18,IMDIV(1,M1453))))</f>
        <v>0.1623937141109-0.0204173169010406i</v>
      </c>
      <c r="L1453" s="57" t="str">
        <f t="shared" ref="L1453:L1516" si="428">IMSUM($C$21/$C$22,IMDIV(1,COMPLEX(0,$C$20*$C$22*A1453)))</f>
        <v>0.00025-5.05451731727326i</v>
      </c>
      <c r="M1453" s="57" t="str">
        <f t="shared" ref="M1453:M1516" si="429">IMSUM($C$25/$C$26,IMDIV(1,COMPLEX(0,$C$24*$C$26*A1453)))</f>
        <v>0.0045-1.7720265839578i</v>
      </c>
      <c r="N1453" s="57">
        <f t="shared" ref="N1453:N1516" si="430">ABS(R1453)</f>
        <v>85.149093302733306</v>
      </c>
      <c r="O1453" s="57">
        <f t="shared" ref="O1453:O1516" si="431">ABS(P1453)</f>
        <v>48.053618064731253</v>
      </c>
      <c r="P1453" s="374">
        <f t="shared" ref="P1453:P1516" si="432">20*LOG10(IMABS(C1453))</f>
        <v>48.053618064731253</v>
      </c>
      <c r="Q1453" s="374">
        <f t="shared" ref="Q1453:Q1516" si="433">IMARGUMENT(C1453)*180/PI()</f>
        <v>-94.850906697266694</v>
      </c>
      <c r="R1453" s="12">
        <f t="shared" ref="R1453:R1516" si="434">IF(Q1453&lt;0,Q1453+180,Q1453-180)</f>
        <v>85.149093302733306</v>
      </c>
      <c r="S1453" s="57">
        <f t="shared" ref="S1453:S1516" si="435">B1453/1000</f>
        <v>0.20935946824745019</v>
      </c>
      <c r="T1453" s="12">
        <f t="shared" si="418"/>
        <v>48.053618064731253</v>
      </c>
    </row>
    <row r="1454" spans="1:20">
      <c r="A1454" s="57">
        <f t="shared" si="419"/>
        <v>1320.4430232835932</v>
      </c>
      <c r="B1454" s="12">
        <f t="shared" ref="B1454:B1517" si="436">B1453*(1+B$42)</f>
        <v>210.15503422679052</v>
      </c>
      <c r="C1454" s="57" t="str">
        <f t="shared" si="420"/>
        <v>-21.3699172942898-250.863768412217i</v>
      </c>
      <c r="D1454" s="57" t="str">
        <f t="shared" si="421"/>
        <v>3.47812470981124-75.733162896018i</v>
      </c>
      <c r="E1454" s="57" t="str">
        <f t="shared" si="422"/>
        <v>162.330376523542-0.865701964836741i</v>
      </c>
      <c r="F1454" s="57" t="str">
        <f t="shared" si="423"/>
        <v>2.90990986315133-710.700052148677i</v>
      </c>
      <c r="G1454" s="57" t="str">
        <f t="shared" si="424"/>
        <v>0.999999983931261-0.000126762528198311i</v>
      </c>
      <c r="H1454" s="57" t="str">
        <f t="shared" si="425"/>
        <v>72.8803250972681+8.63480969184171i</v>
      </c>
      <c r="I1454" s="57" t="str">
        <f t="shared" si="426"/>
        <v>17.9103277174888-146.04793465495i</v>
      </c>
      <c r="K1454" s="57" t="str">
        <f t="shared" si="427"/>
        <v>0.162374189324522-0.0204924006946995i</v>
      </c>
      <c r="L1454" s="57" t="str">
        <f t="shared" si="428"/>
        <v>0.00025-5.03538286239616i</v>
      </c>
      <c r="M1454" s="57" t="str">
        <f t="shared" si="429"/>
        <v>0.0045-1.76531837413609i</v>
      </c>
      <c r="N1454" s="57">
        <f t="shared" si="430"/>
        <v>85.130993791380178</v>
      </c>
      <c r="O1454" s="57">
        <f t="shared" si="431"/>
        <v>48.020159810640052</v>
      </c>
      <c r="P1454" s="374">
        <f t="shared" si="432"/>
        <v>48.020159810640052</v>
      </c>
      <c r="Q1454" s="374">
        <f t="shared" si="433"/>
        <v>-94.869006208619822</v>
      </c>
      <c r="R1454" s="12">
        <f t="shared" si="434"/>
        <v>85.130993791380178</v>
      </c>
      <c r="S1454" s="57">
        <f t="shared" si="435"/>
        <v>0.21015503422679052</v>
      </c>
      <c r="T1454" s="12">
        <f t="shared" si="418"/>
        <v>48.020159810640052</v>
      </c>
    </row>
    <row r="1455" spans="1:20">
      <c r="A1455" s="57">
        <f t="shared" si="419"/>
        <v>1325.4607067720708</v>
      </c>
      <c r="B1455" s="12">
        <f t="shared" si="436"/>
        <v>210.95362335685232</v>
      </c>
      <c r="C1455" s="57" t="str">
        <f t="shared" si="420"/>
        <v>-21.3669734594752-249.892422132668i</v>
      </c>
      <c r="D1455" s="57" t="str">
        <f t="shared" si="421"/>
        <v>3.47812470760161-75.4464739448403i</v>
      </c>
      <c r="E1455" s="57" t="str">
        <f t="shared" si="422"/>
        <v>162.329337209359-0.868842026228387i</v>
      </c>
      <c r="F1455" s="57" t="str">
        <f t="shared" si="423"/>
        <v>2.9099098627953-708.009618407447i</v>
      </c>
      <c r="G1455" s="57" t="str">
        <f t="shared" si="424"/>
        <v>0.999999983808907-0.000127244225789896i</v>
      </c>
      <c r="H1455" s="57" t="str">
        <f t="shared" si="425"/>
        <v>72.8814921568452+8.66767509756131i</v>
      </c>
      <c r="I1455" s="57" t="str">
        <f t="shared" si="426"/>
        <v>17.9104434818407-145.496846897058i</v>
      </c>
      <c r="K1455" s="57" t="str">
        <f t="shared" si="427"/>
        <v>0.162354520689342-0.0205677417955321i</v>
      </c>
      <c r="L1455" s="57" t="str">
        <f t="shared" si="428"/>
        <v>0.00025-5.01632084319203i</v>
      </c>
      <c r="M1455" s="57" t="str">
        <f t="shared" si="429"/>
        <v>0.0045-1.75863555901184i</v>
      </c>
      <c r="N1455" s="57">
        <f t="shared" si="430"/>
        <v>85.112829265970859</v>
      </c>
      <c r="O1455" s="57">
        <f t="shared" si="431"/>
        <v>47.986697718926635</v>
      </c>
      <c r="P1455" s="374">
        <f t="shared" si="432"/>
        <v>47.986697718926635</v>
      </c>
      <c r="Q1455" s="374">
        <f t="shared" si="433"/>
        <v>-94.887170734029141</v>
      </c>
      <c r="R1455" s="12">
        <f t="shared" si="434"/>
        <v>85.112829265970859</v>
      </c>
      <c r="S1455" s="57">
        <f t="shared" si="435"/>
        <v>0.21095362335685233</v>
      </c>
      <c r="T1455" s="12">
        <f t="shared" si="418"/>
        <v>47.986697718926635</v>
      </c>
    </row>
    <row r="1456" spans="1:20">
      <c r="A1456" s="57">
        <f t="shared" si="419"/>
        <v>1330.4974574578048</v>
      </c>
      <c r="B1456" s="12">
        <f t="shared" si="436"/>
        <v>211.75524712560835</v>
      </c>
      <c r="C1456" s="57" t="str">
        <f t="shared" si="420"/>
        <v>-21.3640080215645-248.924676608691i</v>
      </c>
      <c r="D1456" s="57" t="str">
        <f t="shared" si="421"/>
        <v>3.47812470537517-75.1608703165198i</v>
      </c>
      <c r="E1456" s="57" t="str">
        <f t="shared" si="422"/>
        <v>162.328290286279-0.871992349354614i</v>
      </c>
      <c r="F1456" s="57" t="str">
        <f t="shared" si="423"/>
        <v>2.90990986243654-705.329369622277i</v>
      </c>
      <c r="G1456" s="57" t="str">
        <f t="shared" si="424"/>
        <v>0.999999983685621-0.00012772775383215i</v>
      </c>
      <c r="H1456" s="57" t="str">
        <f t="shared" si="425"/>
        <v>72.8826681282039+8.70066600035414i</v>
      </c>
      <c r="I1456" s="57" t="str">
        <f t="shared" si="426"/>
        <v>17.9105601289915-144.947852203822i</v>
      </c>
      <c r="K1456" s="57" t="str">
        <f t="shared" si="427"/>
        <v>0.162334707181931-0.0206433408724028i</v>
      </c>
      <c r="L1456" s="57" t="str">
        <f t="shared" si="428"/>
        <v>0.00025-4.99733098544732i</v>
      </c>
      <c r="M1456" s="57" t="str">
        <f t="shared" si="429"/>
        <v>0.0045-1.75197804245053i</v>
      </c>
      <c r="N1456" s="57">
        <f t="shared" si="430"/>
        <v>85.094599521446995</v>
      </c>
      <c r="O1456" s="57">
        <f t="shared" si="431"/>
        <v>47.953231761561959</v>
      </c>
      <c r="P1456" s="374">
        <f t="shared" si="432"/>
        <v>47.953231761561959</v>
      </c>
      <c r="Q1456" s="374">
        <f t="shared" si="433"/>
        <v>-94.905400478553005</v>
      </c>
      <c r="R1456" s="12">
        <f t="shared" si="434"/>
        <v>85.094599521446995</v>
      </c>
      <c r="S1456" s="57">
        <f t="shared" si="435"/>
        <v>0.21175524712560834</v>
      </c>
      <c r="T1456" s="12">
        <f t="shared" si="418"/>
        <v>47.953231761561959</v>
      </c>
    </row>
    <row r="1457" spans="1:20">
      <c r="A1457" s="57">
        <f t="shared" si="419"/>
        <v>1335.5533477961444</v>
      </c>
      <c r="B1457" s="12">
        <f t="shared" si="436"/>
        <v>212.55991706468566</v>
      </c>
      <c r="C1457" s="57" t="str">
        <f t="shared" si="420"/>
        <v>-21.3610208281431-247.960517984755i</v>
      </c>
      <c r="D1457" s="57" t="str">
        <f t="shared" si="421"/>
        <v>3.47812470313176-74.876347902552i</v>
      </c>
      <c r="E1457" s="57" t="str">
        <f t="shared" si="422"/>
        <v>162.327235700895-0.875152954870678i</v>
      </c>
      <c r="F1457" s="57" t="str">
        <f t="shared" si="423"/>
        <v>2.90990986207506-702.659267236883i</v>
      </c>
      <c r="G1457" s="57" t="str">
        <f t="shared" si="424"/>
        <v>0.999999983561396-0.000128213119280785i</v>
      </c>
      <c r="H1457" s="57" t="str">
        <f t="shared" si="425"/>
        <v>72.8838530795894+8.73378288408332i</v>
      </c>
      <c r="I1457" s="57" t="str">
        <f t="shared" si="426"/>
        <v>17.9106776656829-144.40094267827i</v>
      </c>
      <c r="K1457" s="57" t="str">
        <f t="shared" si="427"/>
        <v>0.162314747772127-0.0207191985933999i</v>
      </c>
      <c r="L1457" s="57" t="str">
        <f t="shared" si="428"/>
        <v>0.00025-4.97841301598657i</v>
      </c>
      <c r="M1457" s="57" t="str">
        <f t="shared" si="429"/>
        <v>0.0045-1.74534572868154i</v>
      </c>
      <c r="N1457" s="57">
        <f t="shared" si="430"/>
        <v>85.076304352431322</v>
      </c>
      <c r="O1457" s="57">
        <f t="shared" si="431"/>
        <v>47.9197619103211</v>
      </c>
      <c r="P1457" s="374">
        <f t="shared" si="432"/>
        <v>47.9197619103211</v>
      </c>
      <c r="Q1457" s="374">
        <f t="shared" si="433"/>
        <v>-94.923695647568678</v>
      </c>
      <c r="R1457" s="12">
        <f t="shared" si="434"/>
        <v>85.076304352431322</v>
      </c>
      <c r="S1457" s="57">
        <f t="shared" si="435"/>
        <v>0.21255991706468566</v>
      </c>
      <c r="T1457" s="12">
        <f t="shared" si="418"/>
        <v>47.9197619103211</v>
      </c>
    </row>
    <row r="1458" spans="1:20">
      <c r="A1458" s="57">
        <f t="shared" si="419"/>
        <v>1340.6284505177698</v>
      </c>
      <c r="B1458" s="12">
        <f t="shared" si="436"/>
        <v>213.36764474953148</v>
      </c>
      <c r="C1458" s="57" t="str">
        <f t="shared" si="420"/>
        <v>-21.3580117258135-246.999932457644i</v>
      </c>
      <c r="D1458" s="57" t="str">
        <f t="shared" si="421"/>
        <v>3.47812470087126-74.5929026099863i</v>
      </c>
      <c r="E1458" s="57" t="str">
        <f t="shared" si="422"/>
        <v>162.326173399465-0.878323863315353i</v>
      </c>
      <c r="F1458" s="57" t="str">
        <f t="shared" si="423"/>
        <v>2.90990986171082-699.999272840946i</v>
      </c>
      <c r="G1458" s="57" t="str">
        <f t="shared" si="424"/>
        <v>0.999999983436225-0.000128700329117943i</v>
      </c>
      <c r="H1458" s="57" t="str">
        <f t="shared" si="425"/>
        <v>72.8850470797723+8.76702623453073i</v>
      </c>
      <c r="I1458" s="57" t="str">
        <f t="shared" si="426"/>
        <v>17.9107960987088-143.85611045343i</v>
      </c>
      <c r="K1458" s="57" t="str">
        <f t="shared" si="427"/>
        <v>0.162294641422997-0.0207953156257981i</v>
      </c>
      <c r="L1458" s="57" t="str">
        <f t="shared" si="428"/>
        <v>0.00025-4.95956666266842i</v>
      </c>
      <c r="M1458" s="57" t="str">
        <f t="shared" si="429"/>
        <v>0.0045-1.73873852229681i</v>
      </c>
      <c r="N1458" s="57">
        <f t="shared" si="430"/>
        <v>85.057943553231425</v>
      </c>
      <c r="O1458" s="57">
        <f t="shared" si="431"/>
        <v>47.886288136782539</v>
      </c>
      <c r="P1458" s="374">
        <f t="shared" si="432"/>
        <v>47.886288136782539</v>
      </c>
      <c r="Q1458" s="374">
        <f t="shared" si="433"/>
        <v>-94.942056446768575</v>
      </c>
      <c r="R1458" s="12">
        <f t="shared" si="434"/>
        <v>85.057943553231425</v>
      </c>
      <c r="S1458" s="57">
        <f t="shared" si="435"/>
        <v>0.21336764474953149</v>
      </c>
      <c r="T1458" s="12">
        <f t="shared" si="418"/>
        <v>47.886288136782539</v>
      </c>
    </row>
    <row r="1459" spans="1:20">
      <c r="A1459" s="57">
        <f t="shared" si="419"/>
        <v>1345.7228386297372</v>
      </c>
      <c r="B1459" s="12">
        <f t="shared" si="436"/>
        <v>214.1784417995797</v>
      </c>
      <c r="C1459" s="57" t="str">
        <f t="shared" si="420"/>
        <v>-21.3549805601894-246.04290627625i</v>
      </c>
      <c r="D1459" s="57" t="str">
        <f t="shared" si="421"/>
        <v>3.47812469859356-74.3105303613674i</v>
      </c>
      <c r="E1459" s="57" t="str">
        <f t="shared" si="422"/>
        <v>162.325103327903-0.881505095107583i</v>
      </c>
      <c r="F1459" s="57" t="str">
        <f t="shared" si="423"/>
        <v>2.9099098613438-697.349348169557i</v>
      </c>
      <c r="G1459" s="57" t="str">
        <f t="shared" si="424"/>
        <v>0.999999983310101-0.000129189390352297i</v>
      </c>
      <c r="H1459" s="57" t="str">
        <f t="shared" si="425"/>
        <v>72.8862501980539+8.80039653940536i</v>
      </c>
      <c r="I1459" s="57" t="str">
        <f t="shared" si="426"/>
        <v>17.9109154349153-143.313347692222i</v>
      </c>
      <c r="K1459" s="57" t="str">
        <f t="shared" si="427"/>
        <v>0.1622743870908-0.0208716926360212i</v>
      </c>
      <c r="L1459" s="57" t="str">
        <f t="shared" si="428"/>
        <v>0.00025-4.94079165438179i</v>
      </c>
      <c r="M1459" s="57" t="str">
        <f t="shared" si="429"/>
        <v>0.0045-1.73215632824946i</v>
      </c>
      <c r="N1459" s="57">
        <f t="shared" si="430"/>
        <v>85.039516917843486</v>
      </c>
      <c r="O1459" s="57">
        <f t="shared" si="431"/>
        <v>47.852810412326363</v>
      </c>
      <c r="P1459" s="374">
        <f t="shared" si="432"/>
        <v>47.852810412326363</v>
      </c>
      <c r="Q1459" s="374">
        <f t="shared" si="433"/>
        <v>-94.960483082156514</v>
      </c>
      <c r="R1459" s="12">
        <f t="shared" si="434"/>
        <v>85.039516917843486</v>
      </c>
      <c r="S1459" s="57">
        <f t="shared" si="435"/>
        <v>0.21417844179957971</v>
      </c>
      <c r="T1459" s="12">
        <f t="shared" si="418"/>
        <v>47.852810412326363</v>
      </c>
    </row>
    <row r="1460" spans="1:20">
      <c r="A1460" s="57">
        <f t="shared" si="419"/>
        <v>1350.8365854165304</v>
      </c>
      <c r="B1460" s="12">
        <f t="shared" si="436"/>
        <v>214.9923198784181</v>
      </c>
      <c r="C1460" s="57" t="str">
        <f t="shared" si="420"/>
        <v>-21.3519271758913-245.089425741392i</v>
      </c>
      <c r="D1460" s="57" t="str">
        <f t="shared" si="421"/>
        <v>3.47812469629853-74.0292270946759i</v>
      </c>
      <c r="E1460" s="57" t="str">
        <f t="shared" si="422"/>
        <v>162.324025431778-0.884696670545003i</v>
      </c>
      <c r="F1460" s="57" t="str">
        <f t="shared" si="423"/>
        <v>2.909909860974-694.709455102661i</v>
      </c>
      <c r="G1460" s="57" t="str">
        <f t="shared" si="424"/>
        <v>0.999999983183017-0.000129680310019155i</v>
      </c>
      <c r="H1460" s="57" t="str">
        <f t="shared" si="425"/>
        <v>72.887462504268+8.83389428835091i</v>
      </c>
      <c r="I1460" s="57" t="str">
        <f t="shared" si="426"/>
        <v>17.9110356812005-142.77264658734i</v>
      </c>
      <c r="K1460" s="57" t="str">
        <f t="shared" si="427"/>
        <v>0.162253983724955-0.0209483302896043i</v>
      </c>
      <c r="L1460" s="57" t="str">
        <f t="shared" si="428"/>
        <v>0.00025-4.92208772104183i</v>
      </c>
      <c r="M1460" s="57" t="str">
        <f t="shared" si="429"/>
        <v>0.0045-1.72559905185242i</v>
      </c>
      <c r="N1460" s="57">
        <f t="shared" si="430"/>
        <v>85.02102423995602</v>
      </c>
      <c r="O1460" s="57">
        <f t="shared" si="431"/>
        <v>47.819328708133348</v>
      </c>
      <c r="P1460" s="374">
        <f t="shared" si="432"/>
        <v>47.819328708133348</v>
      </c>
      <c r="Q1460" s="374">
        <f t="shared" si="433"/>
        <v>-94.97897576004398</v>
      </c>
      <c r="R1460" s="12">
        <f t="shared" si="434"/>
        <v>85.02102423995602</v>
      </c>
      <c r="S1460" s="57">
        <f t="shared" si="435"/>
        <v>0.2149923198784181</v>
      </c>
      <c r="T1460" s="12">
        <f t="shared" si="418"/>
        <v>47.819328708133348</v>
      </c>
    </row>
    <row r="1461" spans="1:20">
      <c r="A1461" s="57">
        <f t="shared" si="419"/>
        <v>1355.9697644411131</v>
      </c>
      <c r="B1461" s="12">
        <f t="shared" si="436"/>
        <v>215.80929069395609</v>
      </c>
      <c r="C1461" s="57" t="str">
        <f t="shared" si="420"/>
        <v>-21.3488514165408-244.139477205619i</v>
      </c>
      <c r="D1461" s="57" t="str">
        <f t="shared" si="421"/>
        <v>3.47812469398602-73.7489887632695i</v>
      </c>
      <c r="E1461" s="57" t="str">
        <f t="shared" si="422"/>
        <v>162.322939656316-0.887898609800395i</v>
      </c>
      <c r="F1461" s="57" t="str">
        <f t="shared" si="423"/>
        <v>2.90990986060139-692.079555664507i</v>
      </c>
      <c r="G1461" s="57" t="str">
        <f t="shared" si="424"/>
        <v>0.999999983054965-0.000130173095180559i</v>
      </c>
      <c r="H1461" s="57" t="str">
        <f t="shared" si="425"/>
        <v>72.8886840687873+8.867519972955i</v>
      </c>
      <c r="I1461" s="57" t="str">
        <f t="shared" si="426"/>
        <v>17.9111568445156-142.233999361141i</v>
      </c>
      <c r="K1461" s="57" t="str">
        <f t="shared" si="427"/>
        <v>0.162233430268-0.0210252292511557i</v>
      </c>
      <c r="L1461" s="57" t="str">
        <f t="shared" si="428"/>
        <v>0.00025-4.9034545935862i</v>
      </c>
      <c r="M1461" s="57" t="str">
        <f t="shared" si="429"/>
        <v>0.0045-1.71906659877707i</v>
      </c>
      <c r="N1461" s="57">
        <f t="shared" si="430"/>
        <v>85.002465312953859</v>
      </c>
      <c r="O1461" s="57">
        <f t="shared" si="431"/>
        <v>47.785842995183472</v>
      </c>
      <c r="P1461" s="374">
        <f t="shared" si="432"/>
        <v>47.785842995183472</v>
      </c>
      <c r="Q1461" s="374">
        <f t="shared" si="433"/>
        <v>-94.997534687046141</v>
      </c>
      <c r="R1461" s="12">
        <f t="shared" si="434"/>
        <v>85.002465312953859</v>
      </c>
      <c r="S1461" s="57">
        <f t="shared" si="435"/>
        <v>0.21580929069395607</v>
      </c>
      <c r="T1461" s="12">
        <f t="shared" si="418"/>
        <v>47.785842995183472</v>
      </c>
    </row>
    <row r="1462" spans="1:20">
      <c r="A1462" s="57">
        <f t="shared" si="419"/>
        <v>1361.1224495459894</v>
      </c>
      <c r="B1462" s="12">
        <f t="shared" si="436"/>
        <v>216.62936599859313</v>
      </c>
      <c r="C1462" s="57" t="str">
        <f t="shared" si="420"/>
        <v>-21.3457531247571-243.193047073027i</v>
      </c>
      <c r="D1462" s="57" t="str">
        <f t="shared" si="421"/>
        <v>3.47812469165588-73.4698113358254i</v>
      </c>
      <c r="E1462" s="57" t="str">
        <f t="shared" si="422"/>
        <v>162.321845946395-0.891110932920425i</v>
      </c>
      <c r="F1462" s="57" t="str">
        <f t="shared" si="423"/>
        <v>2.90990986022593-689.459612023106i</v>
      </c>
      <c r="G1462" s="57" t="str">
        <f t="shared" si="424"/>
        <v>0.999999982925938-0.000130667752925386i</v>
      </c>
      <c r="H1462" s="57" t="str">
        <f t="shared" si="425"/>
        <v>72.8899149625262+8.90127408675687i</v>
      </c>
      <c r="I1462" s="57" t="str">
        <f t="shared" si="426"/>
        <v>17.9112789318652-141.697398265533i</v>
      </c>
      <c r="K1462" s="57" t="str">
        <f t="shared" si="427"/>
        <v>0.162212725655559-0.0211023901843178i</v>
      </c>
      <c r="L1462" s="57" t="str">
        <f t="shared" si="428"/>
        <v>0.00025-4.8848920039711i</v>
      </c>
      <c r="M1462" s="57" t="str">
        <f t="shared" si="429"/>
        <v>0.0045-1.71255887505188i</v>
      </c>
      <c r="N1462" s="57">
        <f t="shared" si="430"/>
        <v>84.9838399299218</v>
      </c>
      <c r="O1462" s="57">
        <f t="shared" si="431"/>
        <v>47.752353244254877</v>
      </c>
      <c r="P1462" s="374">
        <f t="shared" si="432"/>
        <v>47.752353244254877</v>
      </c>
      <c r="Q1462" s="374">
        <f t="shared" si="433"/>
        <v>-95.0161600700782</v>
      </c>
      <c r="R1462" s="12">
        <f t="shared" si="434"/>
        <v>84.9838399299218</v>
      </c>
      <c r="S1462" s="57">
        <f t="shared" si="435"/>
        <v>0.21662936599859314</v>
      </c>
      <c r="T1462" s="12">
        <f t="shared" si="418"/>
        <v>47.752353244254877</v>
      </c>
    </row>
    <row r="1463" spans="1:20">
      <c r="A1463" s="57">
        <f t="shared" si="419"/>
        <v>1366.2947148542642</v>
      </c>
      <c r="B1463" s="12">
        <f t="shared" si="436"/>
        <v>217.45255758938779</v>
      </c>
      <c r="C1463" s="57" t="str">
        <f t="shared" si="420"/>
        <v>-21.3426321421506-242.250121799075i</v>
      </c>
      <c r="D1463" s="57" t="str">
        <f t="shared" si="421"/>
        <v>3.47812468930803-73.1916907962834i</v>
      </c>
      <c r="E1463" s="57" t="str">
        <f t="shared" si="422"/>
        <v>162.320744246545-0.894333659821898i</v>
      </c>
      <c r="F1463" s="57" t="str">
        <f t="shared" si="423"/>
        <v>2.90990985984762-686.849586489696i</v>
      </c>
      <c r="G1463" s="57" t="str">
        <f t="shared" si="424"/>
        <v>0.999999982795929-0.000131164290369449i</v>
      </c>
      <c r="H1463" s="57" t="str">
        <f t="shared" si="425"/>
        <v>72.8911552569452+8.93515712525577i</v>
      </c>
      <c r="I1463" s="57" t="str">
        <f t="shared" si="426"/>
        <v>17.9114019503072-141.162835581867i</v>
      </c>
      <c r="K1463" s="57" t="str">
        <f t="shared" si="427"/>
        <v>0.162191868816306-0.0211798137517281i</v>
      </c>
      <c r="L1463" s="57" t="str">
        <f t="shared" si="428"/>
        <v>0.00025-4.86639968516748i</v>
      </c>
      <c r="M1463" s="57" t="str">
        <f t="shared" si="429"/>
        <v>0.0045-1.70607578706104i</v>
      </c>
      <c r="N1463" s="57">
        <f t="shared" si="430"/>
        <v>84.965147883649166</v>
      </c>
      <c r="O1463" s="57">
        <f t="shared" si="431"/>
        <v>47.718859425922695</v>
      </c>
      <c r="P1463" s="374">
        <f t="shared" si="432"/>
        <v>47.718859425922695</v>
      </c>
      <c r="Q1463" s="374">
        <f t="shared" si="433"/>
        <v>-95.034852116350834</v>
      </c>
      <c r="R1463" s="12">
        <f t="shared" si="434"/>
        <v>84.965147883649166</v>
      </c>
      <c r="S1463" s="57">
        <f t="shared" si="435"/>
        <v>0.21745255758938781</v>
      </c>
      <c r="T1463" s="12">
        <f t="shared" si="418"/>
        <v>47.718859425922695</v>
      </c>
    </row>
    <row r="1464" spans="1:20">
      <c r="A1464" s="57">
        <f t="shared" si="419"/>
        <v>1371.4866347707105</v>
      </c>
      <c r="B1464" s="12">
        <f t="shared" si="436"/>
        <v>218.27887730822746</v>
      </c>
      <c r="C1464" s="57" t="str">
        <f t="shared" si="420"/>
        <v>-21.3394883093181-241.31068789038i</v>
      </c>
      <c r="D1464" s="57" t="str">
        <f t="shared" si="421"/>
        <v>3.47812468694228-72.9146231437853i</v>
      </c>
      <c r="E1464" s="57" t="str">
        <f t="shared" si="422"/>
        <v>162.319634500946-0.897566810290027i</v>
      </c>
      <c r="F1464" s="57" t="str">
        <f t="shared" si="423"/>
        <v>2.90990985946642-684.249441518177i</v>
      </c>
      <c r="G1464" s="57" t="str">
        <f t="shared" si="424"/>
        <v>0.999999982664929-0.000131662714655606i</v>
      </c>
      <c r="H1464" s="57" t="str">
        <f t="shared" si="425"/>
        <v>72.8924050240567+8.96916958591985i</v>
      </c>
      <c r="I1464" s="57" t="str">
        <f t="shared" si="426"/>
        <v>17.9115259069541-140.630303620822i</v>
      </c>
      <c r="K1464" s="57" t="str">
        <f t="shared" si="427"/>
        <v>0.162170858671924-0.0212575006149789i</v>
      </c>
      <c r="L1464" s="57" t="str">
        <f t="shared" si="428"/>
        <v>0.00025-4.84797737115707i</v>
      </c>
      <c r="M1464" s="57" t="str">
        <f t="shared" si="429"/>
        <v>0.0045-1.69961724154318i</v>
      </c>
      <c r="N1464" s="57">
        <f t="shared" si="430"/>
        <v>84.946388966633251</v>
      </c>
      <c r="O1464" s="57">
        <f t="shared" si="431"/>
        <v>47.685361510557257</v>
      </c>
      <c r="P1464" s="374">
        <f t="shared" si="432"/>
        <v>47.685361510557257</v>
      </c>
      <c r="Q1464" s="374">
        <f t="shared" si="433"/>
        <v>-95.053611033366749</v>
      </c>
      <c r="R1464" s="12">
        <f t="shared" si="434"/>
        <v>84.946388966633251</v>
      </c>
      <c r="S1464" s="57">
        <f t="shared" si="435"/>
        <v>0.21827887730822745</v>
      </c>
      <c r="T1464" s="12">
        <f t="shared" si="418"/>
        <v>47.685361510557257</v>
      </c>
    </row>
    <row r="1465" spans="1:20">
      <c r="A1465" s="57">
        <f t="shared" si="419"/>
        <v>1376.6982839828393</v>
      </c>
      <c r="B1465" s="12">
        <f t="shared" si="436"/>
        <v>219.10833704199874</v>
      </c>
      <c r="C1465" s="57" t="str">
        <f t="shared" si="420"/>
        <v>-21.3363214658383-240.374731904553i</v>
      </c>
      <c r="D1465" s="57" t="str">
        <f t="shared" si="421"/>
        <v>3.47812468455851-72.6386043926205i</v>
      </c>
      <c r="E1465" s="57" t="str">
        <f t="shared" si="422"/>
        <v>162.318516653425-0.90081040397531i</v>
      </c>
      <c r="F1465" s="57" t="str">
        <f t="shared" si="423"/>
        <v>2.90990985908232-681.659139704593i</v>
      </c>
      <c r="G1465" s="57" t="str">
        <f t="shared" si="424"/>
        <v>0.999999982532933-0.000132163032953852i</v>
      </c>
      <c r="H1465" s="57" t="str">
        <f t="shared" si="425"/>
        <v>72.8936643364261+9.00331196819389i</v>
      </c>
      <c r="I1465" s="57" t="str">
        <f t="shared" si="426"/>
        <v>17.911650808972-140.099794722295i</v>
      </c>
      <c r="K1465" s="57" t="str">
        <f t="shared" si="427"/>
        <v>0.162149694137076-0.0213354514345778i</v>
      </c>
      <c r="L1465" s="57" t="str">
        <f t="shared" si="428"/>
        <v>0.00025-4.82962479692874i</v>
      </c>
      <c r="M1465" s="57" t="str">
        <f t="shared" si="429"/>
        <v>0.0045-1.69318314558994i</v>
      </c>
      <c r="N1465" s="57">
        <f t="shared" si="430"/>
        <v>84.927562971084043</v>
      </c>
      <c r="O1465" s="57">
        <f t="shared" si="431"/>
        <v>47.651859468323508</v>
      </c>
      <c r="P1465" s="374">
        <f t="shared" si="432"/>
        <v>47.651859468323508</v>
      </c>
      <c r="Q1465" s="374">
        <f t="shared" si="433"/>
        <v>-95.072437028915957</v>
      </c>
      <c r="R1465" s="12">
        <f t="shared" si="434"/>
        <v>84.927562971084043</v>
      </c>
      <c r="S1465" s="57">
        <f t="shared" si="435"/>
        <v>0.21910833704199872</v>
      </c>
      <c r="T1465" s="12">
        <f t="shared" si="418"/>
        <v>47.651859468323508</v>
      </c>
    </row>
    <row r="1466" spans="1:20">
      <c r="A1466" s="57">
        <f t="shared" si="419"/>
        <v>1381.9297374619741</v>
      </c>
      <c r="B1466" s="12">
        <f t="shared" si="436"/>
        <v>219.94094872275835</v>
      </c>
      <c r="C1466" s="57" t="str">
        <f t="shared" si="420"/>
        <v>-21.3331314502681-239.442240450004i</v>
      </c>
      <c r="D1466" s="57" t="str">
        <f t="shared" si="421"/>
        <v>3.47812468215661-72.3636305721667i</v>
      </c>
      <c r="E1466" s="57" t="str">
        <f t="shared" si="422"/>
        <v>162.317390647461-0.904064460391688i</v>
      </c>
      <c r="F1466" s="57" t="str">
        <f t="shared" si="423"/>
        <v>2.9099098586953-679.078643786587i</v>
      </c>
      <c r="G1466" s="57" t="str">
        <f t="shared" si="424"/>
        <v>0.99999998239993-0.000132665252461432i</v>
      </c>
      <c r="H1466" s="57" t="str">
        <f t="shared" si="425"/>
        <v>72.8949332671796+9.03758477350864i</v>
      </c>
      <c r="I1466" s="57" t="str">
        <f t="shared" si="426"/>
        <v>17.9117766635829-139.571301255293i</v>
      </c>
      <c r="K1466" s="57" t="str">
        <f t="shared" si="427"/>
        <v>0.162128374119362-0.0214136668699068i</v>
      </c>
      <c r="L1466" s="57" t="str">
        <f t="shared" si="428"/>
        <v>0.00025-4.81134169847454i</v>
      </c>
      <c r="M1466" s="57" t="str">
        <f t="shared" si="429"/>
        <v>0.0045-1.68677340664469i</v>
      </c>
      <c r="N1466" s="57">
        <f t="shared" si="430"/>
        <v>84.908669688927802</v>
      </c>
      <c r="O1466" s="57">
        <f t="shared" si="431"/>
        <v>47.618353269179501</v>
      </c>
      <c r="P1466" s="374">
        <f t="shared" si="432"/>
        <v>47.618353269179501</v>
      </c>
      <c r="Q1466" s="374">
        <f t="shared" si="433"/>
        <v>-95.091330311072198</v>
      </c>
      <c r="R1466" s="12">
        <f t="shared" si="434"/>
        <v>84.908669688927802</v>
      </c>
      <c r="S1466" s="57">
        <f t="shared" si="435"/>
        <v>0.21994094872275835</v>
      </c>
      <c r="T1466" s="12">
        <f t="shared" si="418"/>
        <v>47.618353269179501</v>
      </c>
    </row>
    <row r="1467" spans="1:20">
      <c r="A1467" s="57">
        <f t="shared" si="419"/>
        <v>1387.1810704643297</v>
      </c>
      <c r="B1467" s="12">
        <f t="shared" si="436"/>
        <v>220.77672432790484</v>
      </c>
      <c r="C1467" s="57" t="str">
        <f t="shared" si="420"/>
        <v>-21.3299181001335-238.513200185741i</v>
      </c>
      <c r="D1467" s="57" t="str">
        <f t="shared" si="421"/>
        <v>3.4781246797364-72.0896977268324i</v>
      </c>
      <c r="E1467" s="57" t="str">
        <f t="shared" si="422"/>
        <v>162.316256426168-0.907328998912744i</v>
      </c>
      <c r="F1467" s="57" t="str">
        <f t="shared" si="423"/>
        <v>2.90990985830532-676.50791664285i</v>
      </c>
      <c r="G1467" s="57" t="str">
        <f t="shared" si="424"/>
        <v>0.999999982265916-0.000133169380402939i</v>
      </c>
      <c r="H1467" s="57" t="str">
        <f t="shared" si="425"/>
        <v>72.8962118900063+9.07198850528878i</v>
      </c>
      <c r="I1467" s="57" t="str">
        <f t="shared" si="426"/>
        <v>17.9119034780636-139.044815617822i</v>
      </c>
      <c r="K1467" s="57" t="str">
        <f t="shared" si="427"/>
        <v>0.162106897519286-0.0214921475791807i</v>
      </c>
      <c r="L1467" s="57" t="str">
        <f t="shared" si="428"/>
        <v>0.00025-4.79312781278595i</v>
      </c>
      <c r="M1467" s="57" t="str">
        <f t="shared" si="429"/>
        <v>0.0045-1.68038793250118i</v>
      </c>
      <c r="N1467" s="57">
        <f t="shared" si="430"/>
        <v>84.889708911812022</v>
      </c>
      <c r="O1467" s="57">
        <f t="shared" si="431"/>
        <v>47.584842882874455</v>
      </c>
      <c r="P1467" s="374">
        <f t="shared" si="432"/>
        <v>47.584842882874455</v>
      </c>
      <c r="Q1467" s="374">
        <f t="shared" si="433"/>
        <v>-95.110291088187978</v>
      </c>
      <c r="R1467" s="12">
        <f t="shared" si="434"/>
        <v>84.889708911812022</v>
      </c>
      <c r="S1467" s="57">
        <f t="shared" si="435"/>
        <v>0.22077672432790485</v>
      </c>
      <c r="T1467" s="12">
        <f t="shared" si="418"/>
        <v>47.584842882874455</v>
      </c>
    </row>
    <row r="1468" spans="1:20">
      <c r="A1468" s="57">
        <f t="shared" si="419"/>
        <v>1392.4523585320942</v>
      </c>
      <c r="B1468" s="12">
        <f t="shared" si="436"/>
        <v>221.61567588035089</v>
      </c>
      <c r="C1468" s="57" t="str">
        <f t="shared" si="420"/>
        <v>-21.3266812519304-237.587597821218i</v>
      </c>
      <c r="D1468" s="57" t="str">
        <f t="shared" si="421"/>
        <v>3.47812467729779-71.8168019160026i</v>
      </c>
      <c r="E1468" s="57" t="str">
        <f t="shared" si="422"/>
        <v>162.315113932314-0.91060403877026i</v>
      </c>
      <c r="F1468" s="57" t="str">
        <f t="shared" si="423"/>
        <v>2.90990985791239-673.946921292619i</v>
      </c>
      <c r="G1468" s="57" t="str">
        <f t="shared" si="424"/>
        <v>0.999999982130881-0.000133675424030419i</v>
      </c>
      <c r="H1468" s="57" t="str">
        <f t="shared" si="425"/>
        <v>72.8975002791641+9.10652366896187i</v>
      </c>
      <c r="I1468" s="57" t="str">
        <f t="shared" si="426"/>
        <v>17.9120312597471-138.520330236778i</v>
      </c>
      <c r="K1468" s="57" t="str">
        <f t="shared" si="427"/>
        <v>0.162085263230217-0.0215708942194059i</v>
      </c>
      <c r="L1468" s="57" t="str">
        <f t="shared" si="428"/>
        <v>0.00025-4.77498287785012i</v>
      </c>
      <c r="M1468" s="57" t="str">
        <f t="shared" si="429"/>
        <v>0.0045-1.67402663130223i</v>
      </c>
      <c r="N1468" s="57">
        <f t="shared" si="430"/>
        <v>84.870680431109037</v>
      </c>
      <c r="O1468" s="57">
        <f t="shared" si="431"/>
        <v>47.551328278948681</v>
      </c>
      <c r="P1468" s="374">
        <f t="shared" si="432"/>
        <v>47.551328278948681</v>
      </c>
      <c r="Q1468" s="374">
        <f t="shared" si="433"/>
        <v>-95.129319568890963</v>
      </c>
      <c r="R1468" s="12">
        <f t="shared" si="434"/>
        <v>84.870680431109037</v>
      </c>
      <c r="S1468" s="57">
        <f t="shared" si="435"/>
        <v>0.22161567588035089</v>
      </c>
      <c r="T1468" s="12">
        <f t="shared" si="418"/>
        <v>47.551328278948681</v>
      </c>
    </row>
    <row r="1469" spans="1:20">
      <c r="A1469" s="57">
        <f t="shared" si="419"/>
        <v>1397.7436774945161</v>
      </c>
      <c r="B1469" s="12">
        <f t="shared" si="436"/>
        <v>222.45781544869624</v>
      </c>
      <c r="C1469" s="57" t="str">
        <f t="shared" si="420"/>
        <v>-21.3234207411147-236.665420116128i</v>
      </c>
      <c r="D1469" s="57" t="str">
        <f t="shared" si="421"/>
        <v>3.47812467484057-71.5449392139784i</v>
      </c>
      <c r="E1469" s="57" t="str">
        <f t="shared" si="422"/>
        <v>162.313963108305-0.913889599050887i</v>
      </c>
      <c r="F1469" s="57" t="str">
        <f t="shared" si="423"/>
        <v>2.90990985751644-671.395620895105i</v>
      </c>
      <c r="G1469" s="57" t="str">
        <f t="shared" si="424"/>
        <v>0.999999981994817-0.000134183390623478i</v>
      </c>
      <c r="H1469" s="57" t="str">
        <f t="shared" si="425"/>
        <v>72.8987985094823+9.14119077196644i</v>
      </c>
      <c r="I1469" s="57" t="str">
        <f t="shared" si="426"/>
        <v>17.9121600160217-137.997837567835i</v>
      </c>
      <c r="K1469" s="57" t="str">
        <f t="shared" si="427"/>
        <v>0.162063470138357-0.0216499074463376i</v>
      </c>
      <c r="L1469" s="57" t="str">
        <f t="shared" si="428"/>
        <v>0.00025-4.75690663264607i</v>
      </c>
      <c r="M1469" s="57" t="str">
        <f t="shared" si="429"/>
        <v>0.0045-1.66768941153839i</v>
      </c>
      <c r="N1469" s="57">
        <f t="shared" si="430"/>
        <v>84.851584037921185</v>
      </c>
      <c r="O1469" s="57">
        <f t="shared" si="431"/>
        <v>47.517809426731375</v>
      </c>
      <c r="P1469" s="374">
        <f t="shared" si="432"/>
        <v>47.517809426731375</v>
      </c>
      <c r="Q1469" s="374">
        <f t="shared" si="433"/>
        <v>-95.148415962078815</v>
      </c>
      <c r="R1469" s="12">
        <f t="shared" si="434"/>
        <v>84.851584037921185</v>
      </c>
      <c r="S1469" s="57">
        <f t="shared" si="435"/>
        <v>0.22245781544869625</v>
      </c>
      <c r="T1469" s="12">
        <f t="shared" si="418"/>
        <v>47.517809426731375</v>
      </c>
    </row>
    <row r="1470" spans="1:20">
      <c r="A1470" s="57">
        <f t="shared" si="419"/>
        <v>1403.0551034689954</v>
      </c>
      <c r="B1470" s="12">
        <f t="shared" si="436"/>
        <v>223.3031551474013</v>
      </c>
      <c r="C1470" s="57" t="str">
        <f t="shared" si="420"/>
        <v>-21.3201364020992-235.746653880224i</v>
      </c>
      <c r="D1470" s="57" t="str">
        <f t="shared" si="421"/>
        <v>3.47812467236466-71.2741057099245i</v>
      </c>
      <c r="E1470" s="57" t="str">
        <f t="shared" si="422"/>
        <v>162.312803896182-0.917185698692873i</v>
      </c>
      <c r="F1470" s="57" t="str">
        <f t="shared" si="423"/>
        <v>2.90990985711749-668.853978749004i</v>
      </c>
      <c r="G1470" s="57" t="str">
        <f t="shared" si="424"/>
        <v>0.999999981857718-0.00013469328748938i</v>
      </c>
      <c r="H1470" s="57" t="str">
        <f t="shared" si="425"/>
        <v>72.9001066563673+9.17599032376141i</v>
      </c>
      <c r="I1470" s="57" t="str">
        <f t="shared" si="426"/>
        <v>17.9122897543332-137.477330095344i</v>
      </c>
      <c r="K1470" s="57" t="str">
        <f t="shared" si="427"/>
        <v>0.1620415171227-0.0217291879144381i</v>
      </c>
      <c r="L1470" s="57" t="str">
        <f t="shared" si="428"/>
        <v>0.00025-4.73889881714093i</v>
      </c>
      <c r="M1470" s="57" t="str">
        <f t="shared" si="429"/>
        <v>0.0045-1.66137618204661i</v>
      </c>
      <c r="N1470" s="57">
        <f t="shared" si="430"/>
        <v>84.832419523084866</v>
      </c>
      <c r="O1470" s="57">
        <f t="shared" si="431"/>
        <v>47.484286295339508</v>
      </c>
      <c r="P1470" s="374">
        <f t="shared" si="432"/>
        <v>47.484286295339508</v>
      </c>
      <c r="Q1470" s="374">
        <f t="shared" si="433"/>
        <v>-95.167580476915134</v>
      </c>
      <c r="R1470" s="12">
        <f t="shared" si="434"/>
        <v>84.832419523084866</v>
      </c>
      <c r="S1470" s="57">
        <f t="shared" si="435"/>
        <v>0.22330315514740129</v>
      </c>
      <c r="T1470" s="12">
        <f t="shared" si="418"/>
        <v>47.484286295339508</v>
      </c>
    </row>
    <row r="1471" spans="1:20">
      <c r="A1471" s="57">
        <f t="shared" si="419"/>
        <v>1408.3867128621775</v>
      </c>
      <c r="B1471" s="12">
        <f t="shared" si="436"/>
        <v>224.15170713696142</v>
      </c>
      <c r="C1471" s="57" t="str">
        <f t="shared" si="420"/>
        <v>-21.3168280682508-234.831285973146i</v>
      </c>
      <c r="D1471" s="57" t="str">
        <f t="shared" si="421"/>
        <v>3.47812466986991-71.0042975078098i</v>
      </c>
      <c r="E1471" s="57" t="str">
        <f t="shared" si="422"/>
        <v>162.311636237633-0.920492356484901i</v>
      </c>
      <c r="F1471" s="57" t="str">
        <f t="shared" si="423"/>
        <v>2.90990985671551-666.32195829194i</v>
      </c>
      <c r="G1471" s="57" t="str">
        <f t="shared" si="424"/>
        <v>0.999999981719575-0.000135205121963162i</v>
      </c>
      <c r="H1471" s="57" t="str">
        <f t="shared" si="425"/>
        <v>72.9014247958078+9.21092283583453i</v>
      </c>
      <c r="I1471" s="57" t="str">
        <f t="shared" si="426"/>
        <v>17.9124204821846-136.958800332218i</v>
      </c>
      <c r="K1471" s="57" t="str">
        <f t="shared" si="427"/>
        <v>0.162019403054996-0.0218087362768327i</v>
      </c>
      <c r="L1471" s="57" t="str">
        <f t="shared" si="428"/>
        <v>0.00025-4.72095917228625i</v>
      </c>
      <c r="M1471" s="57" t="str">
        <f t="shared" si="429"/>
        <v>0.0045-1.65508685200898i</v>
      </c>
      <c r="N1471" s="57">
        <f t="shared" si="430"/>
        <v>84.813186677174798</v>
      </c>
      <c r="O1471" s="57">
        <f t="shared" si="431"/>
        <v>47.450758853676803</v>
      </c>
      <c r="P1471" s="374">
        <f t="shared" si="432"/>
        <v>47.450758853676803</v>
      </c>
      <c r="Q1471" s="374">
        <f t="shared" si="433"/>
        <v>-95.186813322825202</v>
      </c>
      <c r="R1471" s="12">
        <f t="shared" si="434"/>
        <v>84.813186677174798</v>
      </c>
      <c r="S1471" s="57">
        <f t="shared" si="435"/>
        <v>0.22415170713696142</v>
      </c>
      <c r="T1471" s="12">
        <f t="shared" si="418"/>
        <v>47.450758853676803</v>
      </c>
    </row>
    <row r="1472" spans="1:20">
      <c r="A1472" s="57">
        <f t="shared" si="419"/>
        <v>1413.7385823710538</v>
      </c>
      <c r="B1472" s="12">
        <f t="shared" si="436"/>
        <v>225.00348362408187</v>
      </c>
      <c r="C1472" s="57" t="str">
        <f t="shared" si="420"/>
        <v>-21.3134955718806-233.919303304229i</v>
      </c>
      <c r="D1472" s="57" t="str">
        <f t="shared" si="421"/>
        <v>3.47812466735617-70.7355107263528i</v>
      </c>
      <c r="E1472" s="57" t="str">
        <f t="shared" si="422"/>
        <v>162.310460073976-0.923809591061212i</v>
      </c>
      <c r="F1472" s="57" t="str">
        <f t="shared" si="423"/>
        <v>2.90990985631048-663.799523099948i</v>
      </c>
      <c r="G1472" s="57" t="str">
        <f t="shared" si="424"/>
        <v>0.999999981580379-0.00013571890140773i</v>
      </c>
      <c r="H1472" s="57" t="str">
        <f t="shared" si="425"/>
        <v>72.9027530043777+9.24598882171095i</v>
      </c>
      <c r="I1472" s="57" t="str">
        <f t="shared" si="426"/>
        <v>17.9125522071358-136.442240819828i</v>
      </c>
      <c r="K1472" s="57" t="str">
        <f t="shared" si="427"/>
        <v>0.161997126799716-0.0218885531852663i</v>
      </c>
      <c r="L1472" s="57" t="str">
        <f t="shared" si="428"/>
        <v>0.00025-4.7030874400142i</v>
      </c>
      <c r="M1472" s="57" t="str">
        <f t="shared" si="429"/>
        <v>0.0045-1.64882133095136i</v>
      </c>
      <c r="N1472" s="57">
        <f t="shared" si="430"/>
        <v>84.793885290509579</v>
      </c>
      <c r="O1472" s="57">
        <f t="shared" si="431"/>
        <v>47.417227070431991</v>
      </c>
      <c r="P1472" s="374">
        <f t="shared" si="432"/>
        <v>47.417227070431991</v>
      </c>
      <c r="Q1472" s="374">
        <f t="shared" si="433"/>
        <v>-95.206114709490421</v>
      </c>
      <c r="R1472" s="12">
        <f t="shared" si="434"/>
        <v>84.793885290509579</v>
      </c>
      <c r="S1472" s="57">
        <f t="shared" si="435"/>
        <v>0.22500348362408187</v>
      </c>
      <c r="T1472" s="12">
        <f t="shared" si="418"/>
        <v>47.417227070431991</v>
      </c>
    </row>
    <row r="1473" spans="1:20">
      <c r="A1473" s="57">
        <f t="shared" si="419"/>
        <v>1419.1107889840639</v>
      </c>
      <c r="B1473" s="12">
        <f t="shared" si="436"/>
        <v>225.85849686185338</v>
      </c>
      <c r="C1473" s="57" t="str">
        <f t="shared" si="420"/>
        <v>-21.3101387442448-233.010692832338i</v>
      </c>
      <c r="D1473" s="57" t="str">
        <f t="shared" si="421"/>
        <v>3.47812466482327-70.4677414989649i</v>
      </c>
      <c r="E1473" s="57" t="str">
        <f t="shared" si="422"/>
        <v>162.309275346172-0.927137420901287i</v>
      </c>
      <c r="F1473" s="57" t="str">
        <f t="shared" si="423"/>
        <v>2.90990985590236-661.286636886947i</v>
      </c>
      <c r="G1473" s="57" t="str">
        <f t="shared" si="424"/>
        <v>0.999999981440124-0.000136234633213972i</v>
      </c>
      <c r="H1473" s="57" t="str">
        <f t="shared" si="425"/>
        <v>72.9040913592413+9.28118879696198i</v>
      </c>
      <c r="I1473" s="57" t="str">
        <f t="shared" si="426"/>
        <v>17.9126849368045-135.92764412789i</v>
      </c>
      <c r="K1473" s="57" t="str">
        <f t="shared" si="427"/>
        <v>0.161974687214016-0.021968639290059i</v>
      </c>
      <c r="L1473" s="57" t="str">
        <f t="shared" si="428"/>
        <v>0.00025-4.6852833632339i</v>
      </c>
      <c r="M1473" s="57" t="str">
        <f t="shared" si="429"/>
        <v>0.0045-1.64257952874214i</v>
      </c>
      <c r="N1473" s="57">
        <f t="shared" si="430"/>
        <v>84.774515153155235</v>
      </c>
      <c r="O1473" s="57">
        <f t="shared" si="431"/>
        <v>47.38369091407813</v>
      </c>
      <c r="P1473" s="374">
        <f t="shared" si="432"/>
        <v>47.38369091407813</v>
      </c>
      <c r="Q1473" s="374">
        <f t="shared" si="433"/>
        <v>-95.225484846844765</v>
      </c>
      <c r="R1473" s="12">
        <f t="shared" si="434"/>
        <v>84.774515153155235</v>
      </c>
      <c r="S1473" s="57">
        <f t="shared" si="435"/>
        <v>0.22585849686185339</v>
      </c>
      <c r="T1473" s="12">
        <f t="shared" si="418"/>
        <v>47.38369091407813</v>
      </c>
    </row>
    <row r="1474" spans="1:20">
      <c r="A1474" s="57">
        <f t="shared" si="419"/>
        <v>1424.5034099822033</v>
      </c>
      <c r="B1474" s="12">
        <f t="shared" si="436"/>
        <v>226.71675914992844</v>
      </c>
      <c r="C1474" s="57" t="str">
        <f t="shared" si="420"/>
        <v>-21.3067574155342-232.105441565667i</v>
      </c>
      <c r="D1474" s="57" t="str">
        <f t="shared" si="421"/>
        <v>3.47812466227108-70.2009859736962i</v>
      </c>
      <c r="E1474" s="57" t="str">
        <f t="shared" si="422"/>
        <v>162.308081994807-0.930475864324272i</v>
      </c>
      <c r="F1474" s="57" t="str">
        <f t="shared" si="423"/>
        <v>2.90990985549111-658.783263504227i</v>
      </c>
      <c r="G1474" s="57" t="str">
        <f t="shared" si="424"/>
        <v>0.999999981298801-0.00013675232480086i</v>
      </c>
      <c r="H1474" s="57" t="str">
        <f t="shared" si="425"/>
        <v>72.9054399381585+9.31652327921459i</v>
      </c>
      <c r="I1474" s="57" t="str">
        <f t="shared" si="426"/>
        <v>17.9128186788676-135.415002854369i</v>
      </c>
      <c r="K1474" s="57" t="str">
        <f t="shared" si="427"/>
        <v>0.161952083147697-0.0220489952400618i</v>
      </c>
      <c r="L1474" s="57" t="str">
        <f t="shared" si="428"/>
        <v>0.00025-4.66754668582776i</v>
      </c>
      <c r="M1474" s="57" t="str">
        <f t="shared" si="429"/>
        <v>0.0045-1.6363613555909i</v>
      </c>
      <c r="N1474" s="57">
        <f t="shared" si="430"/>
        <v>84.755076054931081</v>
      </c>
      <c r="O1474" s="57">
        <f t="shared" si="431"/>
        <v>47.350150352870415</v>
      </c>
      <c r="P1474" s="374">
        <f t="shared" si="432"/>
        <v>47.350150352870415</v>
      </c>
      <c r="Q1474" s="374">
        <f t="shared" si="433"/>
        <v>-95.244923945068919</v>
      </c>
      <c r="R1474" s="12">
        <f t="shared" si="434"/>
        <v>84.755076054931081</v>
      </c>
      <c r="S1474" s="57">
        <f t="shared" si="435"/>
        <v>0.22671675914992845</v>
      </c>
      <c r="T1474" s="12">
        <f t="shared" si="418"/>
        <v>47.350150352870415</v>
      </c>
    </row>
    <row r="1475" spans="1:20">
      <c r="A1475" s="57">
        <f t="shared" si="419"/>
        <v>1429.9165229401358</v>
      </c>
      <c r="B1475" s="12">
        <f t="shared" si="436"/>
        <v>227.57828283469817</v>
      </c>
      <c r="C1475" s="57" t="str">
        <f t="shared" si="420"/>
        <v>-21.3033514148736-231.203536561584i</v>
      </c>
      <c r="D1475" s="57" t="str">
        <f t="shared" si="421"/>
        <v>3.47812465969945-69.9352403131785i</v>
      </c>
      <c r="E1475" s="57" t="str">
        <f t="shared" si="422"/>
        <v>162.306879960107-0.933824939488258i</v>
      </c>
      <c r="F1475" s="57" t="str">
        <f t="shared" si="423"/>
        <v>2.90990985507673-656.289366939919i</v>
      </c>
      <c r="G1475" s="57" t="str">
        <f t="shared" si="424"/>
        <v>0.999999981156402-0.000137271983615555i</v>
      </c>
      <c r="H1475" s="57" t="str">
        <f t="shared" si="425"/>
        <v>72.9067988194888+9.3519927881597i</v>
      </c>
      <c r="I1475" s="57" t="str">
        <f t="shared" si="426"/>
        <v>17.9129534410602-134.904309625361i</v>
      </c>
      <c r="K1475" s="57" t="str">
        <f t="shared" si="427"/>
        <v>0.161929313443171-0.0221296216826109i</v>
      </c>
      <c r="L1475" s="57" t="str">
        <f t="shared" si="428"/>
        <v>0.00025-4.6498771526477i</v>
      </c>
      <c r="M1475" s="57" t="str">
        <f t="shared" si="429"/>
        <v>0.0045-1.63016672204712i</v>
      </c>
      <c r="N1475" s="57">
        <f t="shared" si="430"/>
        <v>84.735567785413792</v>
      </c>
      <c r="O1475" s="57">
        <f t="shared" si="431"/>
        <v>47.316605354845734</v>
      </c>
      <c r="P1475" s="374">
        <f t="shared" si="432"/>
        <v>47.316605354845734</v>
      </c>
      <c r="Q1475" s="374">
        <f t="shared" si="433"/>
        <v>-95.264432214586208</v>
      </c>
      <c r="R1475" s="12">
        <f t="shared" si="434"/>
        <v>84.735567785413792</v>
      </c>
      <c r="S1475" s="57">
        <f t="shared" si="435"/>
        <v>0.22757828283469816</v>
      </c>
      <c r="T1475" s="12">
        <f t="shared" si="418"/>
        <v>47.316605354845734</v>
      </c>
    </row>
    <row r="1476" spans="1:20">
      <c r="A1476" s="57">
        <f t="shared" si="419"/>
        <v>1435.3502057273083</v>
      </c>
      <c r="B1476" s="12">
        <f t="shared" si="436"/>
        <v>228.44308030947002</v>
      </c>
      <c r="C1476" s="57" t="str">
        <f t="shared" si="420"/>
        <v>-21.299920570314-230.304964926433i</v>
      </c>
      <c r="D1476" s="57" t="str">
        <f t="shared" si="421"/>
        <v>3.47812465710826-69.6705006945722i</v>
      </c>
      <c r="E1476" s="57" t="str">
        <f t="shared" si="422"/>
        <v>162.305669181921-0.937184664386048i</v>
      </c>
      <c r="F1476" s="57" t="str">
        <f t="shared" si="423"/>
        <v>2.90990985465921-653.804911318491i</v>
      </c>
      <c r="G1476" s="57" t="str">
        <f t="shared" si="424"/>
        <v>0.999999981012919-0.000137793617133523i</v>
      </c>
      <c r="H1476" s="57" t="str">
        <f t="shared" si="425"/>
        <v>72.9081680821962+9.3875978455613i</v>
      </c>
      <c r="I1476" s="57" t="str">
        <f t="shared" si="426"/>
        <v>17.9130892311771-134.395557094999i</v>
      </c>
      <c r="K1476" s="57" t="str">
        <f t="shared" si="427"/>
        <v>0.161906376935424-0.022210519263482i</v>
      </c>
      <c r="L1476" s="57" t="str">
        <f t="shared" si="428"/>
        <v>0.00025-4.63227450951155i</v>
      </c>
      <c r="M1476" s="57" t="str">
        <f t="shared" si="429"/>
        <v>0.0045-1.62399553899892i</v>
      </c>
      <c r="N1476" s="57">
        <f t="shared" si="430"/>
        <v>84.715990133942725</v>
      </c>
      <c r="O1476" s="57">
        <f t="shared" si="431"/>
        <v>47.283055887820638</v>
      </c>
      <c r="P1476" s="374">
        <f t="shared" si="432"/>
        <v>47.283055887820638</v>
      </c>
      <c r="Q1476" s="374">
        <f t="shared" si="433"/>
        <v>-95.284009866057275</v>
      </c>
      <c r="R1476" s="12">
        <f t="shared" si="434"/>
        <v>84.715990133942725</v>
      </c>
      <c r="S1476" s="57">
        <f t="shared" si="435"/>
        <v>0.22844308030947003</v>
      </c>
      <c r="T1476" s="12">
        <f t="shared" si="418"/>
        <v>47.283055887820638</v>
      </c>
    </row>
    <row r="1477" spans="1:20">
      <c r="A1477" s="57">
        <f t="shared" si="419"/>
        <v>1440.804536509072</v>
      </c>
      <c r="B1477" s="12">
        <f t="shared" si="436"/>
        <v>229.31116401464601</v>
      </c>
      <c r="C1477" s="57" t="str">
        <f t="shared" si="420"/>
        <v>-21.2964647088296-229.409713815378i</v>
      </c>
      <c r="D1477" s="57" t="str">
        <f t="shared" si="421"/>
        <v>3.47812465449734-69.4067633095085i</v>
      </c>
      <c r="E1477" s="57" t="str">
        <f t="shared" si="422"/>
        <v>162.304449599734-0.940555056843165i</v>
      </c>
      <c r="F1477" s="57" t="str">
        <f t="shared" si="423"/>
        <v>2.90990985423851-651.329860900211i</v>
      </c>
      <c r="G1477" s="57" t="str">
        <f t="shared" si="424"/>
        <v>0.999999980868343-0.000138317232858633i</v>
      </c>
      <c r="H1477" s="57" t="str">
        <f t="shared" si="425"/>
        <v>72.9095478058531+9.42333897526541i</v>
      </c>
      <c r="I1477" s="57" t="str">
        <f t="shared" si="426"/>
        <v>17.9132260570722-133.888737945333i</v>
      </c>
      <c r="K1477" s="57" t="str">
        <f t="shared" si="427"/>
        <v>0.16188327245198-0.022291688626844i</v>
      </c>
      <c r="L1477" s="57" t="str">
        <f t="shared" si="428"/>
        <v>0.00025-4.6147385031994i</v>
      </c>
      <c r="M1477" s="57" t="str">
        <f t="shared" si="429"/>
        <v>0.0045-1.61784771767177i</v>
      </c>
      <c r="N1477" s="57">
        <f t="shared" si="430"/>
        <v>84.69634288962483</v>
      </c>
      <c r="O1477" s="57">
        <f t="shared" si="431"/>
        <v>47.249501919390696</v>
      </c>
      <c r="P1477" s="374">
        <f t="shared" si="432"/>
        <v>47.249501919390696</v>
      </c>
      <c r="Q1477" s="374">
        <f t="shared" si="433"/>
        <v>-95.30365711037517</v>
      </c>
      <c r="R1477" s="12">
        <f t="shared" si="434"/>
        <v>84.69634288962483</v>
      </c>
      <c r="S1477" s="57">
        <f t="shared" si="435"/>
        <v>0.22931116401464602</v>
      </c>
      <c r="T1477" s="12">
        <f t="shared" si="418"/>
        <v>47.249501919390696</v>
      </c>
    </row>
    <row r="1478" spans="1:20">
      <c r="A1478" s="57">
        <f t="shared" si="419"/>
        <v>1446.2795937478065</v>
      </c>
      <c r="B1478" s="12">
        <f t="shared" si="436"/>
        <v>230.18254643790166</v>
      </c>
      <c r="C1478" s="57" t="str">
        <f t="shared" si="420"/>
        <v>-21.2929836563115-228.517770432196i</v>
      </c>
      <c r="D1478" s="57" t="str">
        <f t="shared" si="421"/>
        <v>3.47812465186652-69.144024364036i</v>
      </c>
      <c r="E1478" s="57" t="str">
        <f t="shared" si="422"/>
        <v>162.303221152653-0.94393613451419i</v>
      </c>
      <c r="F1478" s="57" t="str">
        <f t="shared" si="423"/>
        <v>2.9099098538146-648.864180080643i</v>
      </c>
      <c r="G1478" s="57" t="str">
        <f t="shared" si="424"/>
        <v>0.999999980722666-0.000138842838323269i</v>
      </c>
      <c r="H1478" s="57" t="str">
        <f t="shared" si="425"/>
        <v>72.9109380706478+9.45921670320975i</v>
      </c>
      <c r="I1478" s="57" t="str">
        <f t="shared" si="426"/>
        <v>17.9133639266608-133.383844886238i</v>
      </c>
      <c r="K1478" s="57" t="str">
        <f t="shared" si="427"/>
        <v>0.161859998812859-0.0223731304152122i</v>
      </c>
      <c r="L1478" s="57" t="str">
        <f t="shared" si="428"/>
        <v>0.00025-4.59726888144988i</v>
      </c>
      <c r="M1478" s="57" t="str">
        <f t="shared" si="429"/>
        <v>0.0045-1.61172316962718i</v>
      </c>
      <c r="N1478" s="57">
        <f t="shared" si="430"/>
        <v>84.676625841339487</v>
      </c>
      <c r="O1478" s="57">
        <f t="shared" si="431"/>
        <v>47.215943416928077</v>
      </c>
      <c r="P1478" s="374">
        <f t="shared" si="432"/>
        <v>47.215943416928077</v>
      </c>
      <c r="Q1478" s="374">
        <f t="shared" si="433"/>
        <v>-95.323374158660513</v>
      </c>
      <c r="R1478" s="12">
        <f t="shared" si="434"/>
        <v>84.676625841339487</v>
      </c>
      <c r="S1478" s="57">
        <f t="shared" si="435"/>
        <v>0.23018254643790168</v>
      </c>
      <c r="T1478" s="12">
        <f t="shared" si="418"/>
        <v>47.215943416928077</v>
      </c>
    </row>
    <row r="1479" spans="1:20">
      <c r="A1479" s="57">
        <f t="shared" si="419"/>
        <v>1451.7754562040482</v>
      </c>
      <c r="B1479" s="12">
        <f t="shared" si="436"/>
        <v>231.0572401143657</v>
      </c>
      <c r="C1479" s="57" t="str">
        <f t="shared" si="420"/>
        <v>-21.2894772375639-227.629122029141i</v>
      </c>
      <c r="D1479" s="57" t="str">
        <f t="shared" si="421"/>
        <v>3.47812464921568-68.8822800785677i</v>
      </c>
      <c r="E1479" s="57" t="str">
        <f t="shared" si="422"/>
        <v>162.301983779415-0.947327914880173i</v>
      </c>
      <c r="F1479" s="57" t="str">
        <f t="shared" si="423"/>
        <v>2.90990985338746-646.407833390148i</v>
      </c>
      <c r="G1479" s="57" t="str">
        <f t="shared" si="424"/>
        <v>0.99999998057588-0.000139370441088441i</v>
      </c>
      <c r="H1479" s="57" t="str">
        <f t="shared" si="425"/>
        <v>72.9123389573855+9.49523155743169i</v>
      </c>
      <c r="I1479" s="57" t="str">
        <f t="shared" si="426"/>
        <v>17.9135028479178-132.880870655302i</v>
      </c>
      <c r="K1479" s="57" t="str">
        <f t="shared" si="427"/>
        <v>0.161836554830549-0.0224548452694005i</v>
      </c>
      <c r="L1479" s="57" t="str">
        <f t="shared" si="428"/>
        <v>0.00025-4.57986539295664i</v>
      </c>
      <c r="M1479" s="57" t="str">
        <f t="shared" si="429"/>
        <v>0.0045-1.60562180676149i</v>
      </c>
      <c r="N1479" s="57">
        <f t="shared" si="430"/>
        <v>84.656838777744184</v>
      </c>
      <c r="O1479" s="57">
        <f t="shared" si="431"/>
        <v>47.182380347581656</v>
      </c>
      <c r="P1479" s="374">
        <f t="shared" si="432"/>
        <v>47.182380347581656</v>
      </c>
      <c r="Q1479" s="374">
        <f t="shared" si="433"/>
        <v>-95.343161222255816</v>
      </c>
      <c r="R1479" s="12">
        <f t="shared" si="434"/>
        <v>84.656838777744184</v>
      </c>
      <c r="S1479" s="57">
        <f t="shared" si="435"/>
        <v>0.23105724011436571</v>
      </c>
      <c r="T1479" s="12">
        <f t="shared" si="418"/>
        <v>47.182380347581656</v>
      </c>
    </row>
    <row r="1480" spans="1:20">
      <c r="A1480" s="57">
        <f t="shared" si="419"/>
        <v>1457.2922029376236</v>
      </c>
      <c r="B1480" s="12">
        <f t="shared" si="436"/>
        <v>231.93525762680028</v>
      </c>
      <c r="C1480" s="57" t="str">
        <f t="shared" si="420"/>
        <v>-21.2859452762988-226.743755906738i</v>
      </c>
      <c r="D1480" s="57" t="str">
        <f t="shared" si="421"/>
        <v>3.47812464654467-68.621526687824i</v>
      </c>
      <c r="E1480" s="57" t="str">
        <f t="shared" si="422"/>
        <v>162.300737418379-0.95073041524541i</v>
      </c>
      <c r="F1480" s="57" t="str">
        <f t="shared" si="423"/>
        <v>2.90990985295709-643.960785493353i</v>
      </c>
      <c r="G1480" s="57" t="str">
        <f t="shared" si="424"/>
        <v>0.999999980427976-0.000139900048743885i</v>
      </c>
      <c r="H1480" s="57" t="str">
        <f t="shared" si="425"/>
        <v>72.913750547496+9.53138406807851i</v>
      </c>
      <c r="I1480" s="57" t="str">
        <f t="shared" si="426"/>
        <v>17.9136428288801-132.379808017724i</v>
      </c>
      <c r="K1480" s="57" t="str">
        <f t="shared" si="427"/>
        <v>0.161812939309962-0.0225368338284742i</v>
      </c>
      <c r="L1480" s="57" t="str">
        <f t="shared" si="428"/>
        <v>0.00025-4.56252778736465i</v>
      </c>
      <c r="M1480" s="57" t="str">
        <f t="shared" si="429"/>
        <v>0.0045-1.59954354130453i</v>
      </c>
      <c r="N1480" s="57">
        <f t="shared" si="430"/>
        <v>84.636981487279144</v>
      </c>
      <c r="O1480" s="57">
        <f t="shared" si="431"/>
        <v>47.148812678274474</v>
      </c>
      <c r="P1480" s="374">
        <f t="shared" si="432"/>
        <v>47.148812678274474</v>
      </c>
      <c r="Q1480" s="374">
        <f t="shared" si="433"/>
        <v>-95.363018512720856</v>
      </c>
      <c r="R1480" s="12">
        <f t="shared" si="434"/>
        <v>84.636981487279144</v>
      </c>
      <c r="S1480" s="57">
        <f t="shared" si="435"/>
        <v>0.23193525762680028</v>
      </c>
      <c r="T1480" s="12">
        <f t="shared" si="418"/>
        <v>47.148812678274474</v>
      </c>
    </row>
    <row r="1481" spans="1:20">
      <c r="A1481" s="57">
        <f t="shared" si="419"/>
        <v>1462.8299133087867</v>
      </c>
      <c r="B1481" s="12">
        <f t="shared" si="436"/>
        <v>232.81661160578213</v>
      </c>
      <c r="C1481" s="57" t="str">
        <f t="shared" si="420"/>
        <v>-21.2823875951297-225.86165941362i</v>
      </c>
      <c r="D1481" s="57" t="str">
        <f t="shared" si="421"/>
        <v>3.47812464385328-68.3617604407789i</v>
      </c>
      <c r="E1481" s="57" t="str">
        <f t="shared" si="422"/>
        <v>162.299482007526-0.954143652734465i</v>
      </c>
      <c r="F1481" s="57" t="str">
        <f t="shared" si="423"/>
        <v>2.90990985252341-641.523001188645i</v>
      </c>
      <c r="G1481" s="57" t="str">
        <f t="shared" si="424"/>
        <v>0.999999980278946-0.000140431668908183i</v>
      </c>
      <c r="H1481" s="57" t="str">
        <f t="shared" si="425"/>
        <v>72.9151729230365+9.56767476741556i</v>
      </c>
      <c r="I1481" s="57" t="str">
        <f t="shared" si="426"/>
        <v>17.9137838776448-131.880649766205i</v>
      </c>
      <c r="K1481" s="57" t="str">
        <f t="shared" si="427"/>
        <v>0.161789151048403-0.0226190967297005i</v>
      </c>
      <c r="L1481" s="57" t="str">
        <f t="shared" si="428"/>
        <v>0.00025-4.54525581526664i</v>
      </c>
      <c r="M1481" s="57" t="str">
        <f t="shared" si="429"/>
        <v>0.0045-1.59348828581842i</v>
      </c>
      <c r="N1481" s="57">
        <f t="shared" si="430"/>
        <v>84.61705375817327</v>
      </c>
      <c r="O1481" s="57">
        <f t="shared" si="431"/>
        <v>47.11524037570279</v>
      </c>
      <c r="P1481" s="374">
        <f t="shared" si="432"/>
        <v>47.11524037570279</v>
      </c>
      <c r="Q1481" s="374">
        <f t="shared" si="433"/>
        <v>-95.38294624182673</v>
      </c>
      <c r="R1481" s="12">
        <f t="shared" si="434"/>
        <v>84.61705375817327</v>
      </c>
      <c r="S1481" s="57">
        <f t="shared" si="435"/>
        <v>0.23281661160578213</v>
      </c>
      <c r="T1481" s="12">
        <f t="shared" si="418"/>
        <v>47.11524037570279</v>
      </c>
    </row>
    <row r="1482" spans="1:20">
      <c r="A1482" s="57">
        <f t="shared" si="419"/>
        <v>1468.3886669793601</v>
      </c>
      <c r="B1482" s="12">
        <f t="shared" si="436"/>
        <v>233.7013147298841</v>
      </c>
      <c r="C1482" s="57" t="str">
        <f t="shared" si="420"/>
        <v>-21.2788040155693-224.982819946359i</v>
      </c>
      <c r="D1482" s="57" t="str">
        <f t="shared" si="421"/>
        <v>3.47812464114144-68.102977600609i</v>
      </c>
      <c r="E1482" s="57" t="str">
        <f t="shared" si="422"/>
        <v>162.298217484459-0.957567644288641i</v>
      </c>
      <c r="F1482" s="57" t="str">
        <f t="shared" si="423"/>
        <v>2.90990985208645-639.094445407689i</v>
      </c>
      <c r="G1482" s="57" t="str">
        <f t="shared" si="424"/>
        <v>0.999999980128781-0.000140965309228866i</v>
      </c>
      <c r="H1482" s="57" t="str">
        <f t="shared" si="425"/>
        <v>72.9166061666991+9.6041041898369i</v>
      </c>
      <c r="I1482" s="57" t="str">
        <f t="shared" si="426"/>
        <v>17.9139260023733-131.383388720859i</v>
      </c>
      <c r="K1482" s="57" t="str">
        <f t="shared" si="427"/>
        <v>0.161765188835526-0.0227016346085003i</v>
      </c>
      <c r="L1482" s="57" t="str">
        <f t="shared" si="428"/>
        <v>0.00025-4.52804922819948i</v>
      </c>
      <c r="M1482" s="57" t="str">
        <f t="shared" si="429"/>
        <v>0.0045-1.58745595319628i</v>
      </c>
      <c r="N1482" s="57">
        <f t="shared" si="430"/>
        <v>84.597055378449028</v>
      </c>
      <c r="O1482" s="57">
        <f t="shared" si="431"/>
        <v>47.081663406334883</v>
      </c>
      <c r="P1482" s="374">
        <f t="shared" si="432"/>
        <v>47.081663406334883</v>
      </c>
      <c r="Q1482" s="374">
        <f t="shared" si="433"/>
        <v>-95.402944621550972</v>
      </c>
      <c r="R1482" s="12">
        <f t="shared" si="434"/>
        <v>84.597055378449028</v>
      </c>
      <c r="S1482" s="57">
        <f t="shared" si="435"/>
        <v>0.23370131472988409</v>
      </c>
      <c r="T1482" s="12">
        <f t="shared" si="418"/>
        <v>47.081663406334883</v>
      </c>
    </row>
    <row r="1483" spans="1:20">
      <c r="A1483" s="57">
        <f t="shared" si="419"/>
        <v>1473.9685439138816</v>
      </c>
      <c r="B1483" s="12">
        <f t="shared" si="436"/>
        <v>234.58937972585767</v>
      </c>
      <c r="C1483" s="57" t="str">
        <f t="shared" si="420"/>
        <v>-21.2751943580224-224.107224949287i</v>
      </c>
      <c r="D1483" s="57" t="str">
        <f t="shared" si="421"/>
        <v>3.47812463840894-67.8451744446355i</v>
      </c>
      <c r="E1483" s="57" t="str">
        <f t="shared" si="422"/>
        <v>162.2969437864-0.96100240666364i</v>
      </c>
      <c r="F1483" s="57" t="str">
        <f t="shared" si="423"/>
        <v>2.90990985164617-636.675083214889i</v>
      </c>
      <c r="G1483" s="57" t="str">
        <f t="shared" si="424"/>
        <v>0.999999979977473-0.000141500977382526i</v>
      </c>
      <c r="H1483" s="57" t="str">
        <f t="shared" si="425"/>
        <v>72.9180503618127+9.640672871873i</v>
      </c>
      <c r="I1483" s="57" t="str">
        <f t="shared" si="426"/>
        <v>17.9140692112876-130.888017729088i</v>
      </c>
      <c r="K1483" s="57" t="str">
        <f t="shared" si="427"/>
        <v>0.161741051453306-0.0227844480983981i</v>
      </c>
      <c r="L1483" s="57" t="str">
        <f t="shared" si="428"/>
        <v>0.00025-4.51090777864065i</v>
      </c>
      <c r="M1483" s="57" t="str">
        <f t="shared" si="429"/>
        <v>0.0045-1.58144645666097i</v>
      </c>
      <c r="N1483" s="57">
        <f t="shared" si="430"/>
        <v>84.57698613592818</v>
      </c>
      <c r="O1483" s="57">
        <f t="shared" si="431"/>
        <v>47.048081736409422</v>
      </c>
      <c r="P1483" s="374">
        <f t="shared" si="432"/>
        <v>47.048081736409422</v>
      </c>
      <c r="Q1483" s="374">
        <f t="shared" si="433"/>
        <v>-95.42301386407182</v>
      </c>
      <c r="R1483" s="12">
        <f t="shared" si="434"/>
        <v>84.57698613592818</v>
      </c>
      <c r="S1483" s="57">
        <f t="shared" si="435"/>
        <v>0.23458937972585767</v>
      </c>
      <c r="T1483" s="12">
        <f t="shared" si="418"/>
        <v>47.048081736409422</v>
      </c>
    </row>
    <row r="1484" spans="1:20">
      <c r="A1484" s="57">
        <f t="shared" si="419"/>
        <v>1479.5696243807545</v>
      </c>
      <c r="B1484" s="12">
        <f t="shared" si="436"/>
        <v>235.48081936881593</v>
      </c>
      <c r="C1484" s="57" t="str">
        <f t="shared" si="420"/>
        <v>-21.271558441783-223.23486191433i</v>
      </c>
      <c r="D1484" s="57" t="str">
        <f t="shared" si="421"/>
        <v>3.47812463565563-67.5883472642738i</v>
      </c>
      <c r="E1484" s="57" t="str">
        <f t="shared" si="422"/>
        <v>162.29566085019-0.964447956425964i</v>
      </c>
      <c r="F1484" s="57" t="str">
        <f t="shared" si="423"/>
        <v>2.90990985120253-634.264879806908i</v>
      </c>
      <c r="G1484" s="57" t="str">
        <f t="shared" si="424"/>
        <v>0.999999979825013-0.000142038681074923i</v>
      </c>
      <c r="H1484" s="57" t="str">
        <f t="shared" si="425"/>
        <v>72.9195055923508+9.67738135220135i</v>
      </c>
      <c r="I1484" s="57" t="str">
        <f t="shared" si="426"/>
        <v>17.914213512674-130.394529665499i</v>
      </c>
      <c r="K1484" s="57" t="str">
        <f t="shared" si="427"/>
        <v>0.161716737675995-0.0228675378309719i</v>
      </c>
      <c r="L1484" s="57" t="str">
        <f t="shared" si="428"/>
        <v>0.00025-4.49383122000464i</v>
      </c>
      <c r="M1484" s="57" t="str">
        <f t="shared" si="429"/>
        <v>0.0045-1.57545970976386i</v>
      </c>
      <c r="N1484" s="57">
        <f t="shared" si="430"/>
        <v>84.55684581823715</v>
      </c>
      <c r="O1484" s="57">
        <f t="shared" si="431"/>
        <v>47.01449533193432</v>
      </c>
      <c r="P1484" s="374">
        <f t="shared" si="432"/>
        <v>47.01449533193432</v>
      </c>
      <c r="Q1484" s="374">
        <f t="shared" si="433"/>
        <v>-95.44315418176285</v>
      </c>
      <c r="R1484" s="12">
        <f t="shared" si="434"/>
        <v>84.55684581823715</v>
      </c>
      <c r="S1484" s="57">
        <f t="shared" si="435"/>
        <v>0.23548081936881593</v>
      </c>
      <c r="T1484" s="12">
        <f t="shared" si="418"/>
        <v>47.01449533193432</v>
      </c>
    </row>
    <row r="1485" spans="1:20">
      <c r="A1485" s="57">
        <f t="shared" si="419"/>
        <v>1485.1919889534013</v>
      </c>
      <c r="B1485" s="12">
        <f t="shared" si="436"/>
        <v>236.37564648241744</v>
      </c>
      <c r="C1485" s="57" t="str">
        <f t="shared" si="420"/>
        <v>-21.2678960850271-222.365718380828i</v>
      </c>
      <c r="D1485" s="57" t="str">
        <f t="shared" si="421"/>
        <v>3.47812463288135-67.3324923649783i</v>
      </c>
      <c r="E1485" s="57" t="str">
        <f t="shared" si="422"/>
        <v>162.294368612285-0.967904309949653i</v>
      </c>
      <c r="F1485" s="57" t="str">
        <f t="shared" si="423"/>
        <v>2.90990985075549-631.863800512159i</v>
      </c>
      <c r="G1485" s="57" t="str">
        <f t="shared" si="424"/>
        <v>0.999999979671391-0.000142578428041106i</v>
      </c>
      <c r="H1485" s="57" t="str">
        <f t="shared" si="425"/>
        <v>72.9209719429348+9.71423017165506i</v>
      </c>
      <c r="I1485" s="57" t="str">
        <f t="shared" si="426"/>
        <v>17.9143589148816-129.90291743179i</v>
      </c>
      <c r="K1485" s="57" t="str">
        <f t="shared" si="427"/>
        <v>0.161692246270089-0.0229509044358021i</v>
      </c>
      <c r="L1485" s="57" t="str">
        <f t="shared" si="428"/>
        <v>0.00025-4.4768193066394i</v>
      </c>
      <c r="M1485" s="57" t="str">
        <f t="shared" si="429"/>
        <v>0.0045-1.56949562638361i</v>
      </c>
      <c r="N1485" s="57">
        <f t="shared" si="430"/>
        <v>84.536634212812942</v>
      </c>
      <c r="O1485" s="57">
        <f t="shared" si="431"/>
        <v>46.980904158684965</v>
      </c>
      <c r="P1485" s="374">
        <f t="shared" si="432"/>
        <v>46.980904158684965</v>
      </c>
      <c r="Q1485" s="374">
        <f t="shared" si="433"/>
        <v>-95.463365787187058</v>
      </c>
      <c r="R1485" s="12">
        <f t="shared" si="434"/>
        <v>84.536634212812942</v>
      </c>
      <c r="S1485" s="57">
        <f t="shared" si="435"/>
        <v>0.23637564648241743</v>
      </c>
      <c r="T1485" s="12">
        <f t="shared" si="418"/>
        <v>46.980904158684965</v>
      </c>
    </row>
    <row r="1486" spans="1:20">
      <c r="A1486" s="57">
        <f t="shared" si="419"/>
        <v>1490.8357185114241</v>
      </c>
      <c r="B1486" s="12">
        <f t="shared" si="436"/>
        <v>237.27387393905062</v>
      </c>
      <c r="C1486" s="57" t="str">
        <f t="shared" si="420"/>
        <v>-21.2642071048105-221.499781935384i</v>
      </c>
      <c r="D1486" s="57" t="str">
        <f t="shared" si="421"/>
        <v>3.47812463008594-67.0776060661908i</v>
      </c>
      <c r="E1486" s="57" t="str">
        <f t="shared" si="422"/>
        <v>162.293067008758-0.971371483413368i</v>
      </c>
      <c r="F1486" s="57" t="str">
        <f t="shared" si="423"/>
        <v>2.90990985030507-629.471810790315i</v>
      </c>
      <c r="G1486" s="57" t="str">
        <f t="shared" si="424"/>
        <v>0.999999979516601-0.000143120226045508i</v>
      </c>
      <c r="H1486" s="57" t="str">
        <f t="shared" si="425"/>
        <v>72.9224494988386+9.75121987323263i</v>
      </c>
      <c r="I1486" s="57" t="str">
        <f t="shared" si="426"/>
        <v>17.9145054263239-129.41317395665i</v>
      </c>
      <c r="K1486" s="57" t="str">
        <f t="shared" si="427"/>
        <v>0.161667575994293-0.0230345485404211i</v>
      </c>
      <c r="L1486" s="57" t="str">
        <f t="shared" si="428"/>
        <v>0.00025-4.45987179382288i</v>
      </c>
      <c r="M1486" s="57" t="str">
        <f t="shared" si="429"/>
        <v>0.0045-1.56355412072485i</v>
      </c>
      <c r="N1486" s="57">
        <f t="shared" si="430"/>
        <v>84.516351106908587</v>
      </c>
      <c r="O1486" s="57">
        <f t="shared" si="431"/>
        <v>46.947308182203614</v>
      </c>
      <c r="P1486" s="374">
        <f t="shared" si="432"/>
        <v>46.947308182203614</v>
      </c>
      <c r="Q1486" s="374">
        <f t="shared" si="433"/>
        <v>-95.483648893091413</v>
      </c>
      <c r="R1486" s="12">
        <f t="shared" si="434"/>
        <v>84.516351106908587</v>
      </c>
      <c r="S1486" s="57">
        <f t="shared" si="435"/>
        <v>0.23727387393905061</v>
      </c>
      <c r="T1486" s="12">
        <f t="shared" si="418"/>
        <v>46.947308182203614</v>
      </c>
    </row>
    <row r="1487" spans="1:20">
      <c r="A1487" s="57">
        <f t="shared" si="419"/>
        <v>1496.5008942417676</v>
      </c>
      <c r="B1487" s="12">
        <f t="shared" si="436"/>
        <v>238.17551466001902</v>
      </c>
      <c r="C1487" s="57" t="str">
        <f t="shared" si="420"/>
        <v>-21.2604913170601-220.637040211664i</v>
      </c>
      <c r="D1487" s="57" t="str">
        <f t="shared" si="421"/>
        <v>3.47812462726925-66.8236847012857i</v>
      </c>
      <c r="E1487" s="57" t="str">
        <f t="shared" si="422"/>
        <v>162.29175597529-0.974849492796129i</v>
      </c>
      <c r="F1487" s="57" t="str">
        <f t="shared" si="423"/>
        <v>2.9099098498512-627.088876231794i</v>
      </c>
      <c r="G1487" s="57" t="str">
        <f t="shared" si="424"/>
        <v>0.999999979360631-0.000143664082882074i</v>
      </c>
      <c r="H1487" s="57" t="str">
        <f t="shared" si="425"/>
        <v>72.9239383459963+9.78835100210775i</v>
      </c>
      <c r="I1487" s="57" t="str">
        <f t="shared" si="426"/>
        <v>17.914653055479-128.925292195663i</v>
      </c>
      <c r="K1487" s="57" t="str">
        <f t="shared" si="427"/>
        <v>0.161642725599478-0.0231184707702602i</v>
      </c>
      <c r="L1487" s="57" t="str">
        <f t="shared" si="428"/>
        <v>0.00025-4.44298843775939i</v>
      </c>
      <c r="M1487" s="57" t="str">
        <f t="shared" si="429"/>
        <v>0.0045-1.55763510731705i</v>
      </c>
      <c r="N1487" s="57">
        <f t="shared" si="430"/>
        <v>84.495996287599382</v>
      </c>
      <c r="O1487" s="57">
        <f t="shared" si="431"/>
        <v>46.913707367796789</v>
      </c>
      <c r="P1487" s="374">
        <f t="shared" si="432"/>
        <v>46.913707367796789</v>
      </c>
      <c r="Q1487" s="374">
        <f t="shared" si="433"/>
        <v>-95.504003712400618</v>
      </c>
      <c r="R1487" s="12">
        <f t="shared" si="434"/>
        <v>84.495996287599382</v>
      </c>
      <c r="S1487" s="57">
        <f t="shared" si="435"/>
        <v>0.23817551466001902</v>
      </c>
      <c r="T1487" s="12">
        <f t="shared" si="418"/>
        <v>46.913707367796789</v>
      </c>
    </row>
    <row r="1488" spans="1:20">
      <c r="A1488" s="57">
        <f t="shared" si="419"/>
        <v>1502.1875976398862</v>
      </c>
      <c r="B1488" s="12">
        <f t="shared" si="436"/>
        <v>239.08058161572708</v>
      </c>
      <c r="C1488" s="57" t="str">
        <f t="shared" si="420"/>
        <v>-21.2567485365753-219.777480890264i</v>
      </c>
      <c r="D1488" s="57" t="str">
        <f t="shared" si="421"/>
        <v>3.4781246244311-66.5707246175196i</v>
      </c>
      <c r="E1488" s="57" t="str">
        <f t="shared" si="422"/>
        <v>162.29043544718-0.978338353876115i</v>
      </c>
      <c r="F1488" s="57" t="str">
        <f t="shared" si="423"/>
        <v>2.90990984939388-624.714962557289i</v>
      </c>
      <c r="G1488" s="57" t="str">
        <f t="shared" si="424"/>
        <v>0.999999979203474-0.000144210006374362i</v>
      </c>
      <c r="H1488" s="57" t="str">
        <f t="shared" si="425"/>
        <v>72.9254385710046+9.82562410563818i</v>
      </c>
      <c r="I1488" s="57" t="str">
        <f t="shared" si="426"/>
        <v>17.91480181089-128.439265131199i</v>
      </c>
      <c r="K1488" s="57" t="str">
        <f t="shared" si="427"/>
        <v>0.161617693828652-0.0232026717485981i</v>
      </c>
      <c r="L1488" s="57" t="str">
        <f t="shared" si="428"/>
        <v>0.00025-4.4261689955762i</v>
      </c>
      <c r="M1488" s="57" t="str">
        <f t="shared" si="429"/>
        <v>0.0045-1.5517385010132i</v>
      </c>
      <c r="N1488" s="57">
        <f t="shared" si="430"/>
        <v>84.475569541787877</v>
      </c>
      <c r="O1488" s="57">
        <f t="shared" si="431"/>
        <v>46.880101680535276</v>
      </c>
      <c r="P1488" s="374">
        <f t="shared" si="432"/>
        <v>46.880101680535276</v>
      </c>
      <c r="Q1488" s="374">
        <f t="shared" si="433"/>
        <v>-95.524430458212123</v>
      </c>
      <c r="R1488" s="12">
        <f t="shared" si="434"/>
        <v>84.475569541787877</v>
      </c>
      <c r="S1488" s="57">
        <f t="shared" si="435"/>
        <v>0.23908058161572709</v>
      </c>
      <c r="T1488" s="12">
        <f t="shared" si="418"/>
        <v>46.880101680535276</v>
      </c>
    </row>
    <row r="1489" spans="1:20">
      <c r="A1489" s="57">
        <f t="shared" si="419"/>
        <v>1507.8959105109179</v>
      </c>
      <c r="B1489" s="12">
        <f t="shared" si="436"/>
        <v>239.98908782586685</v>
      </c>
      <c r="C1489" s="57" t="str">
        <f t="shared" si="420"/>
        <v>-21.2529785770169-218.921091698518i</v>
      </c>
      <c r="D1489" s="57" t="str">
        <f t="shared" si="421"/>
        <v>3.47812462157136-66.3187221759766i</v>
      </c>
      <c r="E1489" s="57" t="str">
        <f t="shared" si="422"/>
        <v>162.289105359336-0.981838082225084i</v>
      </c>
      <c r="F1489" s="57" t="str">
        <f t="shared" si="423"/>
        <v>2.90990984893309-622.350035617253i</v>
      </c>
      <c r="G1489" s="57" t="str">
        <f t="shared" si="424"/>
        <v>0.99999997904512-0.000144758004375661i</v>
      </c>
      <c r="H1489" s="57" t="str">
        <f t="shared" si="425"/>
        <v>72.9269502611296+9.86303973337584i</v>
      </c>
      <c r="I1489" s="57" t="str">
        <f t="shared" si="426"/>
        <v>17.9149517011656-127.955085772318i</v>
      </c>
      <c r="K1489" s="57" t="str">
        <f t="shared" si="427"/>
        <v>0.161592479416918-0.0232871520965071i</v>
      </c>
      <c r="L1489" s="57" t="str">
        <f t="shared" si="428"/>
        <v>0.00025-4.40941322531999i</v>
      </c>
      <c r="M1489" s="57" t="str">
        <f t="shared" si="429"/>
        <v>0.0045-1.54586421698864i</v>
      </c>
      <c r="N1489" s="57">
        <f t="shared" si="430"/>
        <v>84.455070656210978</v>
      </c>
      <c r="O1489" s="57">
        <f t="shared" si="431"/>
        <v>46.846491085251756</v>
      </c>
      <c r="P1489" s="374">
        <f t="shared" si="432"/>
        <v>46.846491085251756</v>
      </c>
      <c r="Q1489" s="374">
        <f t="shared" si="433"/>
        <v>-95.544929343789022</v>
      </c>
      <c r="R1489" s="12">
        <f t="shared" si="434"/>
        <v>84.455070656210978</v>
      </c>
      <c r="S1489" s="57">
        <f t="shared" si="435"/>
        <v>0.23998908782586684</v>
      </c>
      <c r="T1489" s="12">
        <f t="shared" si="418"/>
        <v>46.846491085251756</v>
      </c>
    </row>
    <row r="1490" spans="1:20">
      <c r="A1490" s="57">
        <f t="shared" si="419"/>
        <v>1513.6259149708594</v>
      </c>
      <c r="B1490" s="12">
        <f t="shared" si="436"/>
        <v>240.90104635960515</v>
      </c>
      <c r="C1490" s="57" t="str">
        <f t="shared" si="420"/>
        <v>-21.2491812509051-218.067860410338i</v>
      </c>
      <c r="D1490" s="57" t="str">
        <f t="shared" si="421"/>
        <v>3.47812461868985-66.067673751517i</v>
      </c>
      <c r="E1490" s="57" t="str">
        <f t="shared" si="422"/>
        <v>162.287765646271-0.98534869320636i</v>
      </c>
      <c r="F1490" s="57" t="str">
        <f t="shared" si="423"/>
        <v>2.90990984846879-619.994061391418i</v>
      </c>
      <c r="G1490" s="57" t="str">
        <f t="shared" si="424"/>
        <v>0.99999997888556-0.000145308084769104i</v>
      </c>
      <c r="H1490" s="57" t="str">
        <f t="shared" si="425"/>
        <v>72.928473504311+9.90059843707614i</v>
      </c>
      <c r="I1490" s="57" t="str">
        <f t="shared" si="426"/>
        <v>17.9151027349802-127.472747154668i</v>
      </c>
      <c r="K1490" s="57" t="str">
        <f t="shared" si="427"/>
        <v>0.161567081091441-0.0233719124327995i</v>
      </c>
      <c r="L1490" s="57" t="str">
        <f t="shared" si="428"/>
        <v>0.00025-4.39272088595337i</v>
      </c>
      <c r="M1490" s="57" t="str">
        <f t="shared" si="429"/>
        <v>0.0045-1.54001217073983i</v>
      </c>
      <c r="N1490" s="57">
        <f t="shared" si="430"/>
        <v>84.434499417445366</v>
      </c>
      <c r="O1490" s="57">
        <f t="shared" si="431"/>
        <v>46.812875546539701</v>
      </c>
      <c r="P1490" s="374">
        <f t="shared" si="432"/>
        <v>46.812875546539701</v>
      </c>
      <c r="Q1490" s="374">
        <f t="shared" si="433"/>
        <v>-95.565500582554634</v>
      </c>
      <c r="R1490" s="12">
        <f t="shared" si="434"/>
        <v>84.434499417445366</v>
      </c>
      <c r="S1490" s="57">
        <f t="shared" si="435"/>
        <v>0.24090104635960516</v>
      </c>
      <c r="T1490" s="12">
        <f t="shared" si="418"/>
        <v>46.812875546539701</v>
      </c>
    </row>
    <row r="1491" spans="1:20">
      <c r="A1491" s="57">
        <f t="shared" si="419"/>
        <v>1519.3776934477487</v>
      </c>
      <c r="B1491" s="12">
        <f t="shared" si="436"/>
        <v>241.81647033577164</v>
      </c>
      <c r="C1491" s="57" t="str">
        <f t="shared" si="420"/>
        <v>-21.2453563696151-217.217774846045i</v>
      </c>
      <c r="D1491" s="57" t="str">
        <f t="shared" si="421"/>
        <v>3.47812461578638-65.8175757327246i</v>
      </c>
      <c r="E1491" s="57" t="str">
        <f t="shared" si="422"/>
        <v>162.286416242108-0.988870201970749i</v>
      </c>
      <c r="F1491" s="57" t="str">
        <f t="shared" si="423"/>
        <v>2.90990984800095-617.647005988302i</v>
      </c>
      <c r="G1491" s="57" t="str">
        <f t="shared" si="424"/>
        <v>0.999999978724786-0.000145860255467776i</v>
      </c>
      <c r="H1491" s="57" t="str">
        <f t="shared" si="425"/>
        <v>72.9300083891683+9.93830077070808i</v>
      </c>
      <c r="I1491" s="57" t="str">
        <f t="shared" si="426"/>
        <v>17.9152549210751-126.992242340384i</v>
      </c>
      <c r="K1491" s="57" t="str">
        <f t="shared" si="427"/>
        <v>0.161541497571409-0.0234569533739741i</v>
      </c>
      <c r="L1491" s="57" t="str">
        <f t="shared" si="428"/>
        <v>0.00025-4.37609173735144i</v>
      </c>
      <c r="M1491" s="57" t="str">
        <f t="shared" si="429"/>
        <v>0.0045-1.53418227808311i</v>
      </c>
      <c r="N1491" s="57">
        <f t="shared" si="430"/>
        <v>84.413855611913647</v>
      </c>
      <c r="O1491" s="57">
        <f t="shared" si="431"/>
        <v>46.779255028751841</v>
      </c>
      <c r="P1491" s="374">
        <f t="shared" si="432"/>
        <v>46.779255028751841</v>
      </c>
      <c r="Q1491" s="374">
        <f t="shared" si="433"/>
        <v>-95.586144388086353</v>
      </c>
      <c r="R1491" s="12">
        <f t="shared" si="434"/>
        <v>84.413855611913647</v>
      </c>
      <c r="S1491" s="57">
        <f t="shared" si="435"/>
        <v>0.24181647033577164</v>
      </c>
      <c r="T1491" s="12">
        <f t="shared" si="418"/>
        <v>46.779255028751841</v>
      </c>
    </row>
    <row r="1492" spans="1:20">
      <c r="A1492" s="57">
        <f t="shared" si="419"/>
        <v>1525.1513286828501</v>
      </c>
      <c r="B1492" s="12">
        <f t="shared" si="436"/>
        <v>242.73537292304758</v>
      </c>
      <c r="C1492" s="57" t="str">
        <f t="shared" si="420"/>
        <v>-21.241503743371-216.370822872211i</v>
      </c>
      <c r="D1492" s="57" t="str">
        <f t="shared" si="421"/>
        <v>3.47812461286081-65.5684245218558i</v>
      </c>
      <c r="E1492" s="57" t="str">
        <f t="shared" si="422"/>
        <v>162.285057080575-0.992402623453392i</v>
      </c>
      <c r="F1492" s="57" t="str">
        <f t="shared" si="423"/>
        <v>2.90990984752955-615.308835644727i</v>
      </c>
      <c r="G1492" s="57" t="str">
        <f t="shared" si="424"/>
        <v>0.999999978562787-0.000146414524414835i</v>
      </c>
      <c r="H1492" s="57" t="str">
        <f t="shared" si="425"/>
        <v>72.9315550050062+9.97614729046368i</v>
      </c>
      <c r="I1492" s="57" t="str">
        <f t="shared" si="426"/>
        <v>17.9154082682586-126.513564417993i</v>
      </c>
      <c r="K1492" s="57" t="str">
        <f t="shared" si="427"/>
        <v>0.161515727567997-0.0235422755341599i</v>
      </c>
      <c r="L1492" s="57" t="str">
        <f t="shared" si="428"/>
        <v>0.00025-4.35952554029829i</v>
      </c>
      <c r="M1492" s="57" t="str">
        <f t="shared" si="429"/>
        <v>0.0045-1.52837445515353i</v>
      </c>
      <c r="N1492" s="57">
        <f t="shared" si="430"/>
        <v>84.393139025890903</v>
      </c>
      <c r="O1492" s="57">
        <f t="shared" si="431"/>
        <v>46.745629495999061</v>
      </c>
      <c r="P1492" s="374">
        <f t="shared" si="432"/>
        <v>46.745629495999061</v>
      </c>
      <c r="Q1492" s="374">
        <f t="shared" si="433"/>
        <v>-95.606860974109097</v>
      </c>
      <c r="R1492" s="12">
        <f t="shared" si="434"/>
        <v>84.393139025890903</v>
      </c>
      <c r="S1492" s="57">
        <f t="shared" si="435"/>
        <v>0.24273537292304759</v>
      </c>
      <c r="T1492" s="12">
        <f t="shared" si="418"/>
        <v>46.745629495999061</v>
      </c>
    </row>
    <row r="1493" spans="1:20">
      <c r="A1493" s="57">
        <f t="shared" si="419"/>
        <v>1530.9469037318449</v>
      </c>
      <c r="B1493" s="12">
        <f t="shared" si="436"/>
        <v>243.65776734015517</v>
      </c>
      <c r="C1493" s="57" t="str">
        <f t="shared" si="420"/>
        <v>-21.2376231812423-215.526992401487i</v>
      </c>
      <c r="D1493" s="57" t="str">
        <f t="shared" si="421"/>
        <v>3.47812460991298-65.3202165347868i</v>
      </c>
      <c r="E1493" s="57" t="str">
        <f t="shared" si="422"/>
        <v>162.283688095004-0.995945972370592i</v>
      </c>
      <c r="F1493" s="57" t="str">
        <f t="shared" si="423"/>
        <v>2.90990984705456-612.979516725328i</v>
      </c>
      <c r="G1493" s="57" t="str">
        <f t="shared" si="424"/>
        <v>0.999999978399554-0.00014697089958362i</v>
      </c>
      <c r="H1493" s="57" t="str">
        <f t="shared" si="425"/>
        <v>72.9331134418186+10.0141385547677i</v>
      </c>
      <c r="I1493" s="57" t="str">
        <f t="shared" si="426"/>
        <v>17.9155627854064-126.036706502307i</v>
      </c>
      <c r="K1493" s="57" t="str">
        <f t="shared" si="427"/>
        <v>0.161489769784333-0.023627879525062i</v>
      </c>
      <c r="L1493" s="57" t="str">
        <f t="shared" si="428"/>
        <v>0.00025-4.34302205648367i</v>
      </c>
      <c r="M1493" s="57" t="str">
        <f t="shared" si="429"/>
        <v>0.0045-1.5225886184036i</v>
      </c>
      <c r="N1493" s="57">
        <f t="shared" si="430"/>
        <v>84.372349445510807</v>
      </c>
      <c r="O1493" s="57">
        <f t="shared" si="431"/>
        <v>46.711998912148673</v>
      </c>
      <c r="P1493" s="374">
        <f t="shared" si="432"/>
        <v>46.711998912148673</v>
      </c>
      <c r="Q1493" s="374">
        <f t="shared" si="433"/>
        <v>-95.627650554489193</v>
      </c>
      <c r="R1493" s="12">
        <f t="shared" si="434"/>
        <v>84.372349445510807</v>
      </c>
      <c r="S1493" s="57">
        <f t="shared" si="435"/>
        <v>0.24365776734015518</v>
      </c>
      <c r="T1493" s="12">
        <f t="shared" si="418"/>
        <v>46.711998912148673</v>
      </c>
    </row>
    <row r="1494" spans="1:20">
      <c r="A1494" s="57">
        <f t="shared" si="419"/>
        <v>1536.7645019660263</v>
      </c>
      <c r="B1494" s="12">
        <f t="shared" si="436"/>
        <v>244.58366685604778</v>
      </c>
      <c r="C1494" s="57" t="str">
        <f t="shared" si="420"/>
        <v>-21.2337144911395-214.686271392442i</v>
      </c>
      <c r="D1494" s="57" t="str">
        <f t="shared" si="421"/>
        <v>3.47812460694266-65.0729482009616i</v>
      </c>
      <c r="E1494" s="57" t="str">
        <f t="shared" si="422"/>
        <v>162.282309218331-0.999500263216249i</v>
      </c>
      <c r="F1494" s="57" t="str">
        <f t="shared" si="423"/>
        <v>2.90990984657594-610.659015722064i</v>
      </c>
      <c r="G1494" s="57" t="str">
        <f t="shared" si="424"/>
        <v>0.999999978235079-0.000147529388977773i</v>
      </c>
      <c r="H1494" s="57" t="str">
        <f t="shared" si="425"/>
        <v>72.9346837902955+10.0522751242882i</v>
      </c>
      <c r="I1494" s="57" t="str">
        <f t="shared" si="426"/>
        <v>17.915718481463-125.561661734328i</v>
      </c>
      <c r="K1494" s="57" t="str">
        <f t="shared" si="427"/>
        <v>0.161463622915459-0.023713765955905i</v>
      </c>
      <c r="L1494" s="57" t="str">
        <f t="shared" si="428"/>
        <v>0.00025-4.32658104849937i</v>
      </c>
      <c r="M1494" s="57" t="str">
        <f t="shared" si="429"/>
        <v>0.0045-1.51682468460211i</v>
      </c>
      <c r="N1494" s="57">
        <f t="shared" si="430"/>
        <v>84.351486656771684</v>
      </c>
      <c r="O1494" s="57">
        <f t="shared" si="431"/>
        <v>46.678363240823124</v>
      </c>
      <c r="P1494" s="374">
        <f t="shared" si="432"/>
        <v>46.678363240823124</v>
      </c>
      <c r="Q1494" s="374">
        <f t="shared" si="433"/>
        <v>-95.648513343228316</v>
      </c>
      <c r="R1494" s="12">
        <f t="shared" si="434"/>
        <v>84.351486656771684</v>
      </c>
      <c r="S1494" s="57">
        <f t="shared" si="435"/>
        <v>0.24458366685604779</v>
      </c>
      <c r="T1494" s="12">
        <f t="shared" si="418"/>
        <v>46.678363240823124</v>
      </c>
    </row>
    <row r="1495" spans="1:20">
      <c r="A1495" s="57">
        <f t="shared" si="419"/>
        <v>1542.604207073497</v>
      </c>
      <c r="B1495" s="12">
        <f t="shared" si="436"/>
        <v>245.51308479010078</v>
      </c>
      <c r="C1495" s="57" t="str">
        <f t="shared" si="420"/>
        <v>-21.2297774798069-213.848647849401i</v>
      </c>
      <c r="D1495" s="57" t="str">
        <f t="shared" si="421"/>
        <v>3.47812460394975-64.8266159633433i</v>
      </c>
      <c r="E1495" s="57" t="str">
        <f t="shared" si="422"/>
        <v>162.280920383091-1.00306551025734i</v>
      </c>
      <c r="F1495" s="57" t="str">
        <f t="shared" si="423"/>
        <v>2.9099098460937-608.347299253758i</v>
      </c>
      <c r="G1495" s="57" t="str">
        <f t="shared" si="424"/>
        <v>0.999999978069351-0.000148090000631346i</v>
      </c>
      <c r="H1495" s="57" t="str">
        <f t="shared" si="425"/>
        <v>72.9362661418277+10.0905575619452i</v>
      </c>
      <c r="I1495" s="57" t="str">
        <f t="shared" si="426"/>
        <v>17.9158753654405-125.088423281153i</v>
      </c>
      <c r="K1495" s="57" t="str">
        <f t="shared" si="427"/>
        <v>0.161437285648296-0.0237999354333757i</v>
      </c>
      <c r="L1495" s="57" t="str">
        <f t="shared" si="428"/>
        <v>0.00025-4.31020227983598i</v>
      </c>
      <c r="M1495" s="57" t="str">
        <f t="shared" si="429"/>
        <v>0.0045-1.51108257083294i</v>
      </c>
      <c r="N1495" s="57">
        <f t="shared" si="430"/>
        <v>84.330550445544048</v>
      </c>
      <c r="O1495" s="57">
        <f t="shared" si="431"/>
        <v>46.644722445398621</v>
      </c>
      <c r="P1495" s="374">
        <f t="shared" si="432"/>
        <v>46.644722445398621</v>
      </c>
      <c r="Q1495" s="374">
        <f t="shared" si="433"/>
        <v>-95.669449554455952</v>
      </c>
      <c r="R1495" s="12">
        <f t="shared" si="434"/>
        <v>84.330550445544048</v>
      </c>
      <c r="S1495" s="57">
        <f t="shared" si="435"/>
        <v>0.24551308479010078</v>
      </c>
      <c r="T1495" s="12">
        <f t="shared" si="418"/>
        <v>46.644722445398621</v>
      </c>
    </row>
    <row r="1496" spans="1:20">
      <c r="A1496" s="57">
        <f t="shared" si="419"/>
        <v>1548.4661030603763</v>
      </c>
      <c r="B1496" s="12">
        <f t="shared" si="436"/>
        <v>246.44603451230316</v>
      </c>
      <c r="C1496" s="57" t="str">
        <f t="shared" si="420"/>
        <v>-21.2258119528203-213.014109822279i</v>
      </c>
      <c r="D1496" s="57" t="str">
        <f t="shared" si="421"/>
        <v>3.47812460093405-64.5812162783594i</v>
      </c>
      <c r="E1496" s="57" t="str">
        <f t="shared" si="422"/>
        <v>162.27952152142-1.00664172753149i</v>
      </c>
      <c r="F1496" s="57" t="str">
        <f t="shared" si="423"/>
        <v>2.90990984560777-606.044334065588i</v>
      </c>
      <c r="G1496" s="57" t="str">
        <f t="shared" si="424"/>
        <v>0.999999977902362-0.000148652742608921i</v>
      </c>
      <c r="H1496" s="57" t="str">
        <f t="shared" si="425"/>
        <v>72.9378605885127+10.128986432922i</v>
      </c>
      <c r="I1496" s="57" t="str">
        <f t="shared" si="426"/>
        <v>17.9160334464211-124.616984335871i</v>
      </c>
      <c r="K1496" s="57" t="str">
        <f t="shared" si="427"/>
        <v>0.161410756661607-0.0238863885615666i</v>
      </c>
      <c r="L1496" s="57" t="str">
        <f t="shared" si="428"/>
        <v>0.00025-4.29388551487943i</v>
      </c>
      <c r="M1496" s="57" t="str">
        <f t="shared" si="429"/>
        <v>0.0045-1.50536219449387i</v>
      </c>
      <c r="N1496" s="57">
        <f t="shared" si="430"/>
        <v>84.309540597576259</v>
      </c>
      <c r="O1496" s="57">
        <f t="shared" si="431"/>
        <v>46.611076489003565</v>
      </c>
      <c r="P1496" s="374">
        <f t="shared" si="432"/>
        <v>46.611076489003565</v>
      </c>
      <c r="Q1496" s="374">
        <f t="shared" si="433"/>
        <v>-95.690459402423741</v>
      </c>
      <c r="R1496" s="12">
        <f t="shared" si="434"/>
        <v>84.309540597576259</v>
      </c>
      <c r="S1496" s="57">
        <f t="shared" si="435"/>
        <v>0.24644603451230315</v>
      </c>
      <c r="T1496" s="12">
        <f t="shared" si="418"/>
        <v>46.611076489003565</v>
      </c>
    </row>
    <row r="1497" spans="1:20">
      <c r="A1497" s="57">
        <f t="shared" si="419"/>
        <v>1554.3502742520059</v>
      </c>
      <c r="B1497" s="12">
        <f t="shared" si="436"/>
        <v>247.38252944344993</v>
      </c>
      <c r="C1497" s="57" t="str">
        <f t="shared" si="420"/>
        <v>-21.2218177145825-212.182645406424i</v>
      </c>
      <c r="D1497" s="57" t="str">
        <f t="shared" si="421"/>
        <v>3.47812459789538-64.3367456158531i</v>
      </c>
      <c r="E1497" s="57" t="str">
        <f t="shared" si="422"/>
        <v>162.278112565054-1.01022892884342i</v>
      </c>
      <c r="F1497" s="57" t="str">
        <f t="shared" si="423"/>
        <v>2.90990984511814-603.750087028627i</v>
      </c>
      <c r="G1497" s="57" t="str">
        <f t="shared" si="424"/>
        <v>0.9999999777341-0.000149217623005728i</v>
      </c>
      <c r="H1497" s="57" t="str">
        <f t="shared" si="425"/>
        <v>72.9394672231595+10.1675623046741i</v>
      </c>
      <c r="I1497" s="57" t="str">
        <f t="shared" si="426"/>
        <v>17.916192733556-124.147338117464i</v>
      </c>
      <c r="K1497" s="57" t="str">
        <f t="shared" si="427"/>
        <v>0.161384034625963-0.0239731259419176i</v>
      </c>
      <c r="L1497" s="57" t="str">
        <f t="shared" si="428"/>
        <v>0.00025-4.27763051890759i</v>
      </c>
      <c r="M1497" s="57" t="str">
        <f t="shared" si="429"/>
        <v>0.0045-1.49966347329534i</v>
      </c>
      <c r="N1497" s="57">
        <f t="shared" si="430"/>
        <v>84.288456898501394</v>
      </c>
      <c r="O1497" s="57">
        <f t="shared" si="431"/>
        <v>46.577425334517258</v>
      </c>
      <c r="P1497" s="374">
        <f t="shared" si="432"/>
        <v>46.577425334517258</v>
      </c>
      <c r="Q1497" s="374">
        <f t="shared" si="433"/>
        <v>-95.711543101498606</v>
      </c>
      <c r="R1497" s="12">
        <f t="shared" si="434"/>
        <v>84.288456898501394</v>
      </c>
      <c r="S1497" s="57">
        <f t="shared" si="435"/>
        <v>0.24738252944344993</v>
      </c>
      <c r="T1497" s="12">
        <f t="shared" si="418"/>
        <v>46.577425334517258</v>
      </c>
    </row>
    <row r="1498" spans="1:20">
      <c r="A1498" s="57">
        <f t="shared" si="419"/>
        <v>1560.2568052941635</v>
      </c>
      <c r="B1498" s="12">
        <f t="shared" si="436"/>
        <v>248.32258305533503</v>
      </c>
      <c r="C1498" s="57" t="str">
        <f t="shared" si="420"/>
        <v>-21.2177945683162-211.354242742449i</v>
      </c>
      <c r="D1498" s="57" t="str">
        <f t="shared" si="421"/>
        <v>3.4781245948336-64.0932004590322i</v>
      </c>
      <c r="E1498" s="57" t="str">
        <f t="shared" si="422"/>
        <v>162.276693445322-1.01382712776034i</v>
      </c>
      <c r="F1498" s="57" t="str">
        <f t="shared" si="423"/>
        <v>2.9099098446248-601.464525139365i</v>
      </c>
      <c r="G1498" s="57" t="str">
        <f t="shared" si="424"/>
        <v>0.999999977564558-0.000149784649947755i</v>
      </c>
      <c r="H1498" s="57" t="str">
        <f t="shared" si="425"/>
        <v>72.9410861392956+10.2062857469402i</v>
      </c>
      <c r="I1498" s="57" t="str">
        <f t="shared" si="426"/>
        <v>17.9163532360674-123.679477870716i</v>
      </c>
      <c r="K1498" s="57" t="str">
        <f t="shared" si="427"/>
        <v>0.161357118203703-0.024060148173157i</v>
      </c>
      <c r="L1498" s="57" t="str">
        <f t="shared" si="428"/>
        <v>0.00025-4.26143705808687i</v>
      </c>
      <c r="M1498" s="57" t="str">
        <f t="shared" si="429"/>
        <v>0.0045-1.49398632525936i</v>
      </c>
      <c r="N1498" s="57">
        <f t="shared" si="430"/>
        <v>84.26729913384446</v>
      </c>
      <c r="O1498" s="57">
        <f t="shared" si="431"/>
        <v>46.543768944568257</v>
      </c>
      <c r="P1498" s="374">
        <f t="shared" si="432"/>
        <v>46.543768944568257</v>
      </c>
      <c r="Q1498" s="374">
        <f t="shared" si="433"/>
        <v>-95.73270086615554</v>
      </c>
      <c r="R1498" s="12">
        <f t="shared" si="434"/>
        <v>84.26729913384446</v>
      </c>
      <c r="S1498" s="57">
        <f t="shared" si="435"/>
        <v>0.24832258305533503</v>
      </c>
      <c r="T1498" s="12">
        <f t="shared" si="418"/>
        <v>46.543768944568257</v>
      </c>
    </row>
    <row r="1499" spans="1:20">
      <c r="A1499" s="57">
        <f t="shared" si="419"/>
        <v>1566.1857811542816</v>
      </c>
      <c r="B1499" s="12">
        <f t="shared" si="436"/>
        <v>249.26620887094532</v>
      </c>
      <c r="C1499" s="57" t="str">
        <f t="shared" si="420"/>
        <v>-21.2137423160617-210.528890016078i</v>
      </c>
      <c r="D1499" s="57" t="str">
        <f t="shared" si="421"/>
        <v>3.47812459174848-63.8505773044172i</v>
      </c>
      <c r="E1499" s="57" t="str">
        <f t="shared" si="422"/>
        <v>162.27526409315-1.01743633760875i</v>
      </c>
      <c r="F1499" s="57" t="str">
        <f t="shared" si="423"/>
        <v>2.90990984412769-599.18761551922i</v>
      </c>
      <c r="G1499" s="57" t="str">
        <f t="shared" si="424"/>
        <v>0.999999977393725-0.000150353831591871i</v>
      </c>
      <c r="H1499" s="57" t="str">
        <f t="shared" si="425"/>
        <v>72.9427174311705+10.2451573317515i</v>
      </c>
      <c r="I1499" s="57" t="str">
        <f t="shared" si="426"/>
        <v>17.9165149632475-123.213396866109i</v>
      </c>
      <c r="K1499" s="57" t="str">
        <f t="shared" si="427"/>
        <v>0.161330006048904-0.0241474558512435i</v>
      </c>
      <c r="L1499" s="57" t="str">
        <f t="shared" si="428"/>
        <v>0.00025-4.24530489946888i</v>
      </c>
      <c r="M1499" s="57" t="str">
        <f t="shared" si="429"/>
        <v>0.0045-1.48833066871823i</v>
      </c>
      <c r="N1499" s="57">
        <f t="shared" si="430"/>
        <v>84.246067089028898</v>
      </c>
      <c r="O1499" s="57">
        <f t="shared" si="431"/>
        <v>46.510107281533095</v>
      </c>
      <c r="P1499" s="374">
        <f t="shared" si="432"/>
        <v>46.510107281533095</v>
      </c>
      <c r="Q1499" s="374">
        <f t="shared" si="433"/>
        <v>-95.753932910971102</v>
      </c>
      <c r="R1499" s="12">
        <f t="shared" si="434"/>
        <v>84.246067089028898</v>
      </c>
      <c r="S1499" s="57">
        <f t="shared" si="435"/>
        <v>0.24926620887094533</v>
      </c>
      <c r="T1499" s="12">
        <f t="shared" si="418"/>
        <v>46.510107281533095</v>
      </c>
    </row>
    <row r="1500" spans="1:20">
      <c r="A1500" s="57">
        <f t="shared" si="419"/>
        <v>1572.1372871226677</v>
      </c>
      <c r="B1500" s="12">
        <f t="shared" si="436"/>
        <v>250.21342046465492</v>
      </c>
      <c r="C1500" s="57" t="str">
        <f t="shared" si="420"/>
        <v>-21.2096607586717-209.706575457986i</v>
      </c>
      <c r="D1500" s="57" t="str">
        <f t="shared" si="421"/>
        <v>3.47812458863987-63.6088726617928i</v>
      </c>
      <c r="E1500" s="57" t="str">
        <f t="shared" si="422"/>
        <v>162.273824439061-1.02105657147117i</v>
      </c>
      <c r="F1500" s="57" t="str">
        <f t="shared" si="423"/>
        <v>2.90990984362679-596.919325414085i</v>
      </c>
      <c r="G1500" s="57" t="str">
        <f t="shared" si="424"/>
        <v>0.999999977221591-0.00015092517612594i</v>
      </c>
      <c r="H1500" s="57" t="str">
        <f t="shared" si="425"/>
        <v>72.9443611937636+10.2841776334424i</v>
      </c>
      <c r="I1500" s="57" t="str">
        <f t="shared" si="426"/>
        <v>17.9166779244602-122.74908839973i</v>
      </c>
      <c r="K1500" s="57" t="str">
        <f t="shared" si="427"/>
        <v>0.161302696807339-0.0242350495693048i</v>
      </c>
      <c r="L1500" s="57" t="str">
        <f t="shared" si="428"/>
        <v>0.00025-4.22923381098713i</v>
      </c>
      <c r="M1500" s="57" t="str">
        <f t="shared" si="429"/>
        <v>0.0045-1.48269642231344i</v>
      </c>
      <c r="N1500" s="57">
        <f t="shared" si="430"/>
        <v>84.224760549383632</v>
      </c>
      <c r="O1500" s="57">
        <f t="shared" si="431"/>
        <v>46.476440307534887</v>
      </c>
      <c r="P1500" s="374">
        <f t="shared" si="432"/>
        <v>46.476440307534887</v>
      </c>
      <c r="Q1500" s="374">
        <f t="shared" si="433"/>
        <v>-95.775239450616368</v>
      </c>
      <c r="R1500" s="12">
        <f t="shared" si="434"/>
        <v>84.224760549383632</v>
      </c>
      <c r="S1500" s="57">
        <f t="shared" si="435"/>
        <v>0.25021342046465489</v>
      </c>
      <c r="T1500" s="12">
        <f t="shared" si="418"/>
        <v>46.476440307534887</v>
      </c>
    </row>
    <row r="1501" spans="1:20">
      <c r="A1501" s="57">
        <f t="shared" si="419"/>
        <v>1578.111408813734</v>
      </c>
      <c r="B1501" s="12">
        <f t="shared" si="436"/>
        <v>251.16423146242062</v>
      </c>
      <c r="C1501" s="57" t="str">
        <f t="shared" si="420"/>
        <v>-21.2055496958063-208.887287343636i</v>
      </c>
      <c r="D1501" s="57" t="str">
        <f t="shared" si="421"/>
        <v>3.47812458550761-63.368083054157i</v>
      </c>
      <c r="E1501" s="57" t="str">
        <f t="shared" si="422"/>
        <v>162.272374413165-1.02468784218163i</v>
      </c>
      <c r="F1501" s="57" t="str">
        <f t="shared" si="423"/>
        <v>2.90990984312209-594.65962219385i</v>
      </c>
      <c r="G1501" s="57" t="str">
        <f t="shared" si="424"/>
        <v>0.999999977048146-0.000151498691768942i</v>
      </c>
      <c r="H1501" s="57" t="str">
        <f t="shared" si="425"/>
        <v>72.9460175227889+10.3233472286608i</v>
      </c>
      <c r="I1501" s="57" t="str">
        <f t="shared" si="426"/>
        <v>17.9168421291417-122.286545793176i</v>
      </c>
      <c r="K1501" s="57" t="str">
        <f t="shared" si="427"/>
        <v>0.161275189116444-0.0243229299175781i</v>
      </c>
      <c r="L1501" s="57" t="str">
        <f t="shared" si="428"/>
        <v>0.00025-4.2132235614536i</v>
      </c>
      <c r="M1501" s="57" t="str">
        <f t="shared" si="429"/>
        <v>0.0045-1.47708350499446i</v>
      </c>
      <c r="N1501" s="57">
        <f t="shared" si="430"/>
        <v>84.203379300150218</v>
      </c>
      <c r="O1501" s="57">
        <f t="shared" si="431"/>
        <v>46.44276798444163</v>
      </c>
      <c r="P1501" s="374">
        <f t="shared" si="432"/>
        <v>46.44276798444163</v>
      </c>
      <c r="Q1501" s="374">
        <f t="shared" si="433"/>
        <v>-95.796620699849782</v>
      </c>
      <c r="R1501" s="12">
        <f t="shared" si="434"/>
        <v>84.203379300150218</v>
      </c>
      <c r="S1501" s="57">
        <f t="shared" si="435"/>
        <v>0.25116423146242062</v>
      </c>
      <c r="T1501" s="12">
        <f t="shared" si="418"/>
        <v>46.44276798444163</v>
      </c>
    </row>
    <row r="1502" spans="1:20">
      <c r="A1502" s="57">
        <f t="shared" si="419"/>
        <v>1584.1082321672263</v>
      </c>
      <c r="B1502" s="12">
        <f t="shared" si="436"/>
        <v>252.11865554197783</v>
      </c>
      <c r="C1502" s="57" t="str">
        <f t="shared" si="420"/>
        <v>-21.2014089259281-208.071013993121i</v>
      </c>
      <c r="D1502" s="57" t="str">
        <f t="shared" si="421"/>
        <v>3.47812458235146-63.1282050176696i</v>
      </c>
      <c r="E1502" s="57" t="str">
        <f t="shared" si="422"/>
        <v>162.270913945166-1.02833016232248i</v>
      </c>
      <c r="F1502" s="57" t="str">
        <f t="shared" si="423"/>
        <v>2.90990984261352-592.408473351917i</v>
      </c>
      <c r="G1502" s="57" t="str">
        <f t="shared" si="424"/>
        <v>0.99999997687338-0.000152074386771087i</v>
      </c>
      <c r="H1502" s="57" t="str">
        <f t="shared" si="425"/>
        <v>72.9476865147007+10.362666696378i</v>
      </c>
      <c r="I1502" s="57" t="str">
        <f t="shared" si="426"/>
        <v>17.9170075868001-121.825762393453i</v>
      </c>
      <c r="K1502" s="57" t="str">
        <f t="shared" si="427"/>
        <v>0.161247481605283-0.0244110974833485i</v>
      </c>
      <c r="L1502" s="57" t="str">
        <f t="shared" si="428"/>
        <v>0.00025-4.19727392055549i</v>
      </c>
      <c r="M1502" s="57" t="str">
        <f t="shared" si="429"/>
        <v>0.0045-1.47149183601759i</v>
      </c>
      <c r="N1502" s="57">
        <f t="shared" si="430"/>
        <v>84.181923126489991</v>
      </c>
      <c r="O1502" s="57">
        <f t="shared" si="431"/>
        <v>46.40909027386482</v>
      </c>
      <c r="P1502" s="374">
        <f t="shared" si="432"/>
        <v>46.40909027386482</v>
      </c>
      <c r="Q1502" s="374">
        <f t="shared" si="433"/>
        <v>-95.818076873510009</v>
      </c>
      <c r="R1502" s="12">
        <f t="shared" si="434"/>
        <v>84.181923126489991</v>
      </c>
      <c r="S1502" s="57">
        <f t="shared" si="435"/>
        <v>0.25211865554197782</v>
      </c>
      <c r="T1502" s="12">
        <f t="shared" si="418"/>
        <v>46.40909027386482</v>
      </c>
    </row>
    <row r="1503" spans="1:20">
      <c r="A1503" s="57">
        <f t="shared" si="419"/>
        <v>1590.1278434494618</v>
      </c>
      <c r="B1503" s="12">
        <f t="shared" si="436"/>
        <v>253.07670643303734</v>
      </c>
      <c r="C1503" s="57" t="str">
        <f t="shared" si="420"/>
        <v>-21.1972382463006-207.257743771023i</v>
      </c>
      <c r="D1503" s="57" t="str">
        <f t="shared" si="421"/>
        <v>3.47812457917132-62.8892351016056i</v>
      </c>
      <c r="E1503" s="57" t="str">
        <f t="shared" si="422"/>
        <v>162.269442964362-1.03198354422061i</v>
      </c>
      <c r="F1503" s="57" t="str">
        <f t="shared" si="423"/>
        <v>2.90990984210111-590.165846504764i</v>
      </c>
      <c r="G1503" s="57" t="str">
        <f t="shared" si="424"/>
        <v>0.999999976697284-0.000152652269413935i</v>
      </c>
      <c r="H1503" s="57" t="str">
        <f t="shared" si="425"/>
        <v>72.9493682666989+10.4021366178992i</v>
      </c>
      <c r="I1503" s="57" t="str">
        <f t="shared" si="426"/>
        <v>17.9171743070167-121.366731572886i</v>
      </c>
      <c r="K1503" s="57" t="str">
        <f t="shared" si="427"/>
        <v>0.161219572894513-0.0244995528508877i</v>
      </c>
      <c r="L1503" s="57" t="str">
        <f t="shared" si="428"/>
        <v>0.00025-4.18138465885186i</v>
      </c>
      <c r="M1503" s="57" t="str">
        <f t="shared" si="429"/>
        <v>0.0045-1.4659213349448i</v>
      </c>
      <c r="N1503" s="57">
        <f t="shared" si="430"/>
        <v>84.160391813491145</v>
      </c>
      <c r="O1503" s="57">
        <f t="shared" si="431"/>
        <v>46.375407137158611</v>
      </c>
      <c r="P1503" s="374">
        <f t="shared" si="432"/>
        <v>46.375407137158611</v>
      </c>
      <c r="Q1503" s="374">
        <f t="shared" si="433"/>
        <v>-95.839608186508855</v>
      </c>
      <c r="R1503" s="12">
        <f t="shared" si="434"/>
        <v>84.160391813491145</v>
      </c>
      <c r="S1503" s="57">
        <f t="shared" si="435"/>
        <v>0.25307670643303737</v>
      </c>
      <c r="T1503" s="12">
        <f t="shared" si="418"/>
        <v>46.375407137158611</v>
      </c>
    </row>
    <row r="1504" spans="1:20">
      <c r="A1504" s="57">
        <f t="shared" si="419"/>
        <v>1596.1703292545697</v>
      </c>
      <c r="B1504" s="12">
        <f t="shared" si="436"/>
        <v>254.03839791748288</v>
      </c>
      <c r="C1504" s="57" t="str">
        <f t="shared" si="420"/>
        <v>-21.1930374529777-206.447465086223i</v>
      </c>
      <c r="D1504" s="57" t="str">
        <f t="shared" si="421"/>
        <v>3.47812457596693-62.6511698683016i</v>
      </c>
      <c r="E1504" s="57" t="str">
        <f t="shared" si="422"/>
        <v>162.267961399631-1.03564799994244i</v>
      </c>
      <c r="F1504" s="57" t="str">
        <f t="shared" si="423"/>
        <v>2.90990984158478-587.931709391443i</v>
      </c>
      <c r="G1504" s="57" t="str">
        <f t="shared" si="424"/>
        <v>0.999999976519847-0.00015323234801052i</v>
      </c>
      <c r="H1504" s="57" t="str">
        <f t="shared" si="425"/>
        <v>72.9510628767364+10.441757576874i</v>
      </c>
      <c r="I1504" s="57" t="str">
        <f t="shared" si="426"/>
        <v>17.9173422994461-120.909446729019i</v>
      </c>
      <c r="K1504" s="57" t="str">
        <f t="shared" si="427"/>
        <v>0.161191461596345-0.0245882966013906i</v>
      </c>
      <c r="L1504" s="57" t="str">
        <f t="shared" si="428"/>
        <v>0.00025-4.16555554777033i</v>
      </c>
      <c r="M1504" s="57" t="str">
        <f t="shared" si="429"/>
        <v>0.0045-1.46037192164256i</v>
      </c>
      <c r="N1504" s="57">
        <f t="shared" si="430"/>
        <v>84.138785146176744</v>
      </c>
      <c r="O1504" s="57">
        <f t="shared" si="431"/>
        <v>46.341718535416959</v>
      </c>
      <c r="P1504" s="374">
        <f t="shared" si="432"/>
        <v>46.341718535416959</v>
      </c>
      <c r="Q1504" s="374">
        <f t="shared" si="433"/>
        <v>-95.861214853823256</v>
      </c>
      <c r="R1504" s="12">
        <f t="shared" si="434"/>
        <v>84.138785146176744</v>
      </c>
      <c r="S1504" s="57">
        <f t="shared" si="435"/>
        <v>0.25403839791748289</v>
      </c>
      <c r="T1504" s="12">
        <f t="shared" si="418"/>
        <v>46.341718535416959</v>
      </c>
    </row>
    <row r="1505" spans="1:20">
      <c r="A1505" s="57">
        <f t="shared" si="419"/>
        <v>1602.235776505737</v>
      </c>
      <c r="B1505" s="12">
        <f t="shared" si="436"/>
        <v>255.00374382956932</v>
      </c>
      <c r="C1505" s="57" t="str">
        <f t="shared" si="420"/>
        <v>-21.1888063408059-205.64016639178i</v>
      </c>
      <c r="D1505" s="57" t="str">
        <f t="shared" si="421"/>
        <v>3.47812457273815-62.4140058931097i</v>
      </c>
      <c r="E1505" s="57" t="str">
        <f t="shared" si="422"/>
        <v>162.266469179444-1.03932354129171i</v>
      </c>
      <c r="F1505" s="57" t="str">
        <f t="shared" si="423"/>
        <v>2.90990984106452-585.706029873145i</v>
      </c>
      <c r="G1505" s="57" t="str">
        <f t="shared" si="424"/>
        <v>0.999999976341059-0.00015381463090546i</v>
      </c>
      <c r="H1505" s="57" t="str">
        <f t="shared" si="425"/>
        <v>72.9527704435233+10.481530159307i</v>
      </c>
      <c r="I1505" s="57" t="str">
        <f t="shared" si="426"/>
        <v>17.9175115738176-120.453901284524i</v>
      </c>
      <c r="K1505" s="57" t="str">
        <f t="shared" si="427"/>
        <v>0.161163146314513-0.0246773293129135i</v>
      </c>
      <c r="L1505" s="57" t="str">
        <f t="shared" si="428"/>
        <v>0.00025-4.14978635960383i</v>
      </c>
      <c r="M1505" s="57" t="str">
        <f t="shared" si="429"/>
        <v>0.0045-1.45484351628069i</v>
      </c>
      <c r="N1505" s="57">
        <f t="shared" si="430"/>
        <v>84.117102909511331</v>
      </c>
      <c r="O1505" s="57">
        <f t="shared" si="431"/>
        <v>46.308024429473662</v>
      </c>
      <c r="P1505" s="374">
        <f t="shared" si="432"/>
        <v>46.308024429473662</v>
      </c>
      <c r="Q1505" s="374">
        <f t="shared" si="433"/>
        <v>-95.882897090488669</v>
      </c>
      <c r="R1505" s="12">
        <f t="shared" si="434"/>
        <v>84.117102909511331</v>
      </c>
      <c r="S1505" s="57">
        <f t="shared" si="435"/>
        <v>0.25500374382956931</v>
      </c>
      <c r="T1505" s="12">
        <f t="shared" si="418"/>
        <v>46.308024429473662</v>
      </c>
    </row>
    <row r="1506" spans="1:20">
      <c r="A1506" s="57">
        <f t="shared" si="419"/>
        <v>1608.3242724564589</v>
      </c>
      <c r="B1506" s="12">
        <f t="shared" si="436"/>
        <v>255.97275805612168</v>
      </c>
      <c r="C1506" s="57" t="str">
        <f t="shared" si="420"/>
        <v>-21.1845447034149-204.835836184751i</v>
      </c>
      <c r="D1506" s="57" t="str">
        <f t="shared" si="421"/>
        <v>3.4781245694848-62.1777397643465i</v>
      </c>
      <c r="E1506" s="57" t="str">
        <f t="shared" si="422"/>
        <v>162.264966231853-1.04301017980424i</v>
      </c>
      <c r="F1506" s="57" t="str">
        <f t="shared" si="423"/>
        <v>2.9099098405403-583.488775932723i</v>
      </c>
      <c r="G1506" s="57" t="str">
        <f t="shared" si="424"/>
        <v>0.999999976160909-0.000154399126475085i</v>
      </c>
      <c r="H1506" s="57" t="str">
        <f t="shared" si="425"/>
        <v>72.954491066534+10.5214549535679i</v>
      </c>
      <c r="I1506" s="57" t="str">
        <f t="shared" si="426"/>
        <v>17.9176821399347-120.000088687104i</v>
      </c>
      <c r="K1506" s="57" t="str">
        <f t="shared" si="427"/>
        <v>0.161134625644236-0.0247666515603089i</v>
      </c>
      <c r="L1506" s="57" t="str">
        <f t="shared" si="428"/>
        <v>0.00025-4.13407686750731i</v>
      </c>
      <c r="M1506" s="57" t="str">
        <f t="shared" si="429"/>
        <v>0.0045-1.44933603933123i</v>
      </c>
      <c r="N1506" s="57">
        <f t="shared" si="430"/>
        <v>84.095344888409159</v>
      </c>
      <c r="O1506" s="57">
        <f t="shared" si="431"/>
        <v>46.274324779899736</v>
      </c>
      <c r="P1506" s="374">
        <f t="shared" si="432"/>
        <v>46.274324779899736</v>
      </c>
      <c r="Q1506" s="374">
        <f t="shared" si="433"/>
        <v>-95.904655111590841</v>
      </c>
      <c r="R1506" s="12">
        <f t="shared" si="434"/>
        <v>84.095344888409159</v>
      </c>
      <c r="S1506" s="57">
        <f t="shared" si="435"/>
        <v>0.25597275805612169</v>
      </c>
      <c r="T1506" s="12">
        <f t="shared" si="418"/>
        <v>46.274324779899736</v>
      </c>
    </row>
    <row r="1507" spans="1:20">
      <c r="A1507" s="57">
        <f t="shared" si="419"/>
        <v>1614.4359046917932</v>
      </c>
      <c r="B1507" s="12">
        <f t="shared" si="436"/>
        <v>256.94545453673493</v>
      </c>
      <c r="C1507" s="57" t="str">
        <f t="shared" si="420"/>
        <v>-21.1802523332167-204.034463006053i</v>
      </c>
      <c r="D1507" s="57" t="str">
        <f t="shared" si="421"/>
        <v>3.47812456620668-61.9423680832446i</v>
      </c>
      <c r="E1507" s="57" t="str">
        <f t="shared" si="422"/>
        <v>162.2634524845-1.04670792674471i</v>
      </c>
      <c r="F1507" s="57" t="str">
        <f t="shared" si="423"/>
        <v>2.90990984001209-581.279915674235i</v>
      </c>
      <c r="G1507" s="57" t="str">
        <f t="shared" si="424"/>
        <v>0.999999975979388-0.000154985843127557i</v>
      </c>
      <c r="H1507" s="57" t="str">
        <f t="shared" si="425"/>
        <v>72.9562248460135+10.5615325504026i</v>
      </c>
      <c r="I1507" s="57" t="str">
        <f t="shared" si="426"/>
        <v>17.9178540076766-119.548002409401i</v>
      </c>
      <c r="K1507" s="57" t="str">
        <f t="shared" si="427"/>
        <v>0.161105898172182-0.024856263915162i</v>
      </c>
      <c r="L1507" s="57" t="str">
        <f t="shared" si="428"/>
        <v>0.00025-4.11842684549442i</v>
      </c>
      <c r="M1507" s="57" t="str">
        <f t="shared" si="429"/>
        <v>0.0045-1.44384941156728i</v>
      </c>
      <c r="N1507" s="57">
        <f t="shared" si="430"/>
        <v>84.07351086774139</v>
      </c>
      <c r="O1507" s="57">
        <f t="shared" si="431"/>
        <v>46.24061954700273</v>
      </c>
      <c r="P1507" s="374">
        <f t="shared" si="432"/>
        <v>46.24061954700273</v>
      </c>
      <c r="Q1507" s="374">
        <f t="shared" si="433"/>
        <v>-95.92648913225861</v>
      </c>
      <c r="R1507" s="12">
        <f t="shared" si="434"/>
        <v>84.07351086774139</v>
      </c>
      <c r="S1507" s="57">
        <f t="shared" si="435"/>
        <v>0.25694545453673495</v>
      </c>
      <c r="T1507" s="12">
        <f t="shared" si="418"/>
        <v>46.24061954700273</v>
      </c>
    </row>
    <row r="1508" spans="1:20">
      <c r="A1508" s="57">
        <f t="shared" si="419"/>
        <v>1620.5707611296223</v>
      </c>
      <c r="B1508" s="12">
        <f t="shared" si="436"/>
        <v>257.92184726397454</v>
      </c>
      <c r="C1508" s="57" t="str">
        <f t="shared" si="420"/>
        <v>-21.175929021399-203.236035440299i</v>
      </c>
      <c r="D1508" s="57" t="str">
        <f t="shared" si="421"/>
        <v>3.47812456290358-61.7078874639029i</v>
      </c>
      <c r="E1508" s="57" t="str">
        <f t="shared" si="422"/>
        <v>162.261927864607-1.0504167931024i</v>
      </c>
      <c r="F1508" s="57" t="str">
        <f t="shared" si="423"/>
        <v>2.90990983947987-579.079417322483i</v>
      </c>
      <c r="G1508" s="57" t="str">
        <f t="shared" si="424"/>
        <v>0.999999975796484-0.000155574789302987i</v>
      </c>
      <c r="H1508" s="57" t="str">
        <f t="shared" si="425"/>
        <v>72.9579718829819+10.6017635429436i</v>
      </c>
      <c r="I1508" s="57" t="str">
        <f t="shared" si="426"/>
        <v>17.9180271869984-119.097635948898i</v>
      </c>
      <c r="K1508" s="57" t="str">
        <f t="shared" si="427"/>
        <v>0.161076962476437-0.0249461669457255i</v>
      </c>
      <c r="L1508" s="57" t="str">
        <f t="shared" si="428"/>
        <v>0.00025-4.10283606843438i</v>
      </c>
      <c r="M1508" s="57" t="str">
        <f t="shared" si="429"/>
        <v>0.0045-1.43838355406184i</v>
      </c>
      <c r="N1508" s="57">
        <f t="shared" si="430"/>
        <v>84.051600632344176</v>
      </c>
      <c r="O1508" s="57">
        <f t="shared" si="431"/>
        <v>46.20690869082474</v>
      </c>
      <c r="P1508" s="374">
        <f t="shared" si="432"/>
        <v>46.20690869082474</v>
      </c>
      <c r="Q1508" s="374">
        <f t="shared" si="433"/>
        <v>-95.948399367655824</v>
      </c>
      <c r="R1508" s="12">
        <f t="shared" si="434"/>
        <v>84.051600632344176</v>
      </c>
      <c r="S1508" s="57">
        <f t="shared" si="435"/>
        <v>0.25792184726397455</v>
      </c>
      <c r="T1508" s="12">
        <f t="shared" si="418"/>
        <v>46.20690869082474</v>
      </c>
    </row>
    <row r="1509" spans="1:20">
      <c r="A1509" s="57">
        <f t="shared" si="419"/>
        <v>1626.7289300219149</v>
      </c>
      <c r="B1509" s="12">
        <f t="shared" si="436"/>
        <v>258.90195028357766</v>
      </c>
      <c r="C1509" s="57" t="str">
        <f t="shared" si="420"/>
        <v>-21.1715745579208-202.440542115651i</v>
      </c>
      <c r="D1509" s="57" t="str">
        <f t="shared" si="421"/>
        <v>3.47812455957534-61.4742945332392i</v>
      </c>
      <c r="E1509" s="57" t="str">
        <f t="shared" si="422"/>
        <v>162.260392298977-1.05413678958698i</v>
      </c>
      <c r="F1509" s="57" t="str">
        <f t="shared" si="423"/>
        <v>2.90990983894359-576.887249222561i</v>
      </c>
      <c r="G1509" s="57" t="str">
        <f t="shared" si="424"/>
        <v>0.999999975612188-0.000156165973473558i</v>
      </c>
      <c r="H1509" s="57" t="str">
        <f t="shared" si="425"/>
        <v>72.9597322792414+10.6421485267202i</v>
      </c>
      <c r="I1509" s="57" t="str">
        <f t="shared" si="426"/>
        <v>17.918201687931-118.648982827831i</v>
      </c>
      <c r="K1509" s="57" t="str">
        <f t="shared" si="427"/>
        <v>0.161047817126468-0.0250363612168529i</v>
      </c>
      <c r="L1509" s="57" t="str">
        <f t="shared" si="428"/>
        <v>0.00025-4.08730431204859i</v>
      </c>
      <c r="M1509" s="57" t="str">
        <f t="shared" si="429"/>
        <v>0.0045-1.43293838818673i</v>
      </c>
      <c r="N1509" s="57">
        <f t="shared" si="430"/>
        <v>84.029613967026705</v>
      </c>
      <c r="O1509" s="57">
        <f t="shared" si="431"/>
        <v>46.173192171141217</v>
      </c>
      <c r="P1509" s="374">
        <f t="shared" si="432"/>
        <v>46.173192171141217</v>
      </c>
      <c r="Q1509" s="374">
        <f t="shared" si="433"/>
        <v>-95.970386032973295</v>
      </c>
      <c r="R1509" s="12">
        <f t="shared" si="434"/>
        <v>84.029613967026705</v>
      </c>
      <c r="S1509" s="57">
        <f t="shared" si="435"/>
        <v>0.25890195028357765</v>
      </c>
      <c r="T1509" s="12">
        <f t="shared" si="418"/>
        <v>46.173192171141217</v>
      </c>
    </row>
    <row r="1510" spans="1:20">
      <c r="A1510" s="57">
        <f t="shared" si="419"/>
        <v>1632.9104999559981</v>
      </c>
      <c r="B1510" s="12">
        <f t="shared" si="436"/>
        <v>259.88577769465525</v>
      </c>
      <c r="C1510" s="57" t="str">
        <f t="shared" si="420"/>
        <v>-21.1671887315092-201.647971703659i</v>
      </c>
      <c r="D1510" s="57" t="str">
        <f t="shared" si="421"/>
        <v>3.47812455622174-61.2415859309405i</v>
      </c>
      <c r="E1510" s="57" t="str">
        <f t="shared" si="422"/>
        <v>162.258845713993-1.05786792662451i</v>
      </c>
      <c r="F1510" s="57" t="str">
        <f t="shared" si="423"/>
        <v>2.90990983840321-574.70337983939i</v>
      </c>
      <c r="G1510" s="57" t="str">
        <f t="shared" si="424"/>
        <v>0.999999975426489-0.000156759404143647i</v>
      </c>
      <c r="H1510" s="57" t="str">
        <f t="shared" si="425"/>
        <v>72.9615061373835+10.6826880996702i</v>
      </c>
      <c r="I1510" s="57" t="str">
        <f t="shared" si="426"/>
        <v>17.9183775205829-118.202036593093i</v>
      </c>
      <c r="K1510" s="57" t="str">
        <f t="shared" si="427"/>
        <v>0.161018460683086-0.025126847289933i</v>
      </c>
      <c r="L1510" s="57" t="str">
        <f t="shared" si="428"/>
        <v>0.00025-4.07183135290755i</v>
      </c>
      <c r="M1510" s="57" t="str">
        <f t="shared" si="429"/>
        <v>0.0045-1.42751383561141i</v>
      </c>
      <c r="N1510" s="57">
        <f t="shared" si="430"/>
        <v>84.007550656578687</v>
      </c>
      <c r="O1510" s="57">
        <f t="shared" si="431"/>
        <v>46.139469947459034</v>
      </c>
      <c r="P1510" s="374">
        <f t="shared" si="432"/>
        <v>46.139469947459034</v>
      </c>
      <c r="Q1510" s="374">
        <f t="shared" si="433"/>
        <v>-95.992449343421313</v>
      </c>
      <c r="R1510" s="12">
        <f t="shared" si="434"/>
        <v>84.007550656578687</v>
      </c>
      <c r="S1510" s="57">
        <f t="shared" si="435"/>
        <v>0.25988577769465526</v>
      </c>
      <c r="T1510" s="12">
        <f t="shared" si="418"/>
        <v>46.139469947459034</v>
      </c>
    </row>
    <row r="1511" spans="1:20">
      <c r="A1511" s="57">
        <f t="shared" si="419"/>
        <v>1639.115559855831</v>
      </c>
      <c r="B1511" s="12">
        <f t="shared" si="436"/>
        <v>260.87334364989493</v>
      </c>
      <c r="C1511" s="57" t="str">
        <f t="shared" si="420"/>
        <v>-21.1627713296552-200.858312919125i</v>
      </c>
      <c r="D1511" s="57" t="str">
        <f t="shared" si="421"/>
        <v>3.47812455284263-61.009758309416i</v>
      </c>
      <c r="E1511" s="57" t="str">
        <f t="shared" si="422"/>
        <v>162.257288035619-1.06161021435324i</v>
      </c>
      <c r="F1511" s="57" t="str">
        <f t="shared" si="423"/>
        <v>2.90990983785872-572.527777757284i</v>
      </c>
      <c r="G1511" s="57" t="str">
        <f t="shared" si="424"/>
        <v>0.999999975239375-0.00015735508984995i</v>
      </c>
      <c r="H1511" s="57" t="str">
        <f t="shared" si="425"/>
        <v>72.9632935607933+10.7233828621506i</v>
      </c>
      <c r="I1511" s="57" t="str">
        <f t="shared" si="426"/>
        <v>17.918554695141-117.756790816142i</v>
      </c>
      <c r="K1511" s="57" t="str">
        <f t="shared" si="427"/>
        <v>0.160988891698415-0.0252176257228227i</v>
      </c>
      <c r="L1511" s="57" t="str">
        <f t="shared" si="428"/>
        <v>0.00025-4.05641696842752i</v>
      </c>
      <c r="M1511" s="57" t="str">
        <f t="shared" si="429"/>
        <v>0.0045-1.42210981830186i</v>
      </c>
      <c r="N1511" s="57">
        <f t="shared" si="430"/>
        <v>83.9854104857788</v>
      </c>
      <c r="O1511" s="57">
        <f t="shared" si="431"/>
        <v>46.10574197901574</v>
      </c>
      <c r="P1511" s="374">
        <f t="shared" si="432"/>
        <v>46.10574197901574</v>
      </c>
      <c r="Q1511" s="374">
        <f t="shared" si="433"/>
        <v>-96.0145895142212</v>
      </c>
      <c r="R1511" s="12">
        <f t="shared" si="434"/>
        <v>83.9854104857788</v>
      </c>
      <c r="S1511" s="57">
        <f t="shared" si="435"/>
        <v>0.26087334364989495</v>
      </c>
      <c r="T1511" s="12">
        <f t="shared" si="418"/>
        <v>46.10574197901574</v>
      </c>
    </row>
    <row r="1512" spans="1:20">
      <c r="A1512" s="57">
        <f t="shared" si="419"/>
        <v>1645.3441989832831</v>
      </c>
      <c r="B1512" s="12">
        <f t="shared" si="436"/>
        <v>261.86466235576455</v>
      </c>
      <c r="C1512" s="57" t="str">
        <f t="shared" si="420"/>
        <v>-21.1583221386076-200.071554519939i</v>
      </c>
      <c r="D1512" s="57" t="str">
        <f t="shared" si="421"/>
        <v>3.47812454943778-60.7788083337473i</v>
      </c>
      <c r="E1512" s="57" t="str">
        <f t="shared" si="422"/>
        <v>162.255719189396-1.06536366261967i</v>
      </c>
      <c r="F1512" s="57" t="str">
        <f t="shared" si="423"/>
        <v>2.9099098373101-570.360411679472i</v>
      </c>
      <c r="G1512" s="57" t="str">
        <f t="shared" si="424"/>
        <v>0.999999975050837-0.000157953039161599i</v>
      </c>
      <c r="H1512" s="57" t="str">
        <f t="shared" si="425"/>
        <v>72.9650946536563+10.7642334169469i</v>
      </c>
      <c r="I1512" s="57" t="str">
        <f t="shared" si="426"/>
        <v>17.9187332218683-117.313239092907i</v>
      </c>
      <c r="K1512" s="57" t="str">
        <f t="shared" si="427"/>
        <v>0.160959108715858-0.0253086970697779i</v>
      </c>
      <c r="L1512" s="57" t="str">
        <f t="shared" si="428"/>
        <v>0.00025-4.04106093686742i</v>
      </c>
      <c r="M1512" s="57" t="str">
        <f t="shared" si="429"/>
        <v>0.0045-1.41672625851949i</v>
      </c>
      <c r="N1512" s="57">
        <f t="shared" si="430"/>
        <v>83.963193239403026</v>
      </c>
      <c r="O1512" s="57">
        <f t="shared" si="431"/>
        <v>46.072008224777427</v>
      </c>
      <c r="P1512" s="374">
        <f t="shared" si="432"/>
        <v>46.072008224777427</v>
      </c>
      <c r="Q1512" s="374">
        <f t="shared" si="433"/>
        <v>-96.036806760596974</v>
      </c>
      <c r="R1512" s="12">
        <f t="shared" si="434"/>
        <v>83.963193239403026</v>
      </c>
      <c r="S1512" s="57">
        <f t="shared" si="435"/>
        <v>0.26186466235576455</v>
      </c>
      <c r="T1512" s="12">
        <f t="shared" si="418"/>
        <v>46.072008224777427</v>
      </c>
    </row>
    <row r="1513" spans="1:20">
      <c r="A1513" s="57">
        <f t="shared" si="419"/>
        <v>1651.5965069394197</v>
      </c>
      <c r="B1513" s="12">
        <f t="shared" si="436"/>
        <v>262.85974807271646</v>
      </c>
      <c r="C1513" s="57" t="str">
        <f t="shared" si="420"/>
        <v>-21.1538409433717-199.28768530693i</v>
      </c>
      <c r="D1513" s="57" t="str">
        <f t="shared" si="421"/>
        <v>3.47812454600699-60.5487326816411i</v>
      </c>
      <c r="E1513" s="57" t="str">
        <f t="shared" si="422"/>
        <v>162.254139100442-1.06912828097456i</v>
      </c>
      <c r="F1513" s="57" t="str">
        <f t="shared" si="423"/>
        <v>2.90990983675729-568.201250427664i</v>
      </c>
      <c r="G1513" s="57" t="str">
        <f t="shared" si="424"/>
        <v>0.999999974860863-0.000158553260680292i</v>
      </c>
      <c r="H1513" s="57" t="str">
        <f t="shared" si="425"/>
        <v>72.9669095209665+10.8052403692869i</v>
      </c>
      <c r="I1513" s="57" t="str">
        <f t="shared" si="426"/>
        <v>17.9189131111094-116.871375043698i</v>
      </c>
      <c r="K1513" s="57" t="str">
        <f t="shared" si="427"/>
        <v>0.160929110270057-0.0254000618813865i</v>
      </c>
      <c r="L1513" s="57" t="str">
        <f t="shared" si="428"/>
        <v>0.00025-4.02576303732558i</v>
      </c>
      <c r="M1513" s="57" t="str">
        <f t="shared" si="429"/>
        <v>0.0045-1.41136307881997i</v>
      </c>
      <c r="N1513" s="57">
        <f t="shared" si="430"/>
        <v>83.940898702232246</v>
      </c>
      <c r="O1513" s="57">
        <f t="shared" si="431"/>
        <v>46.038268643437277</v>
      </c>
      <c r="P1513" s="374">
        <f t="shared" si="432"/>
        <v>46.038268643437277</v>
      </c>
      <c r="Q1513" s="374">
        <f t="shared" si="433"/>
        <v>-96.059101297767754</v>
      </c>
      <c r="R1513" s="12">
        <f t="shared" si="434"/>
        <v>83.940898702232246</v>
      </c>
      <c r="S1513" s="57">
        <f t="shared" si="435"/>
        <v>0.26285974807271645</v>
      </c>
      <c r="T1513" s="12">
        <f t="shared" si="418"/>
        <v>46.038268643437277</v>
      </c>
    </row>
    <row r="1514" spans="1:20">
      <c r="A1514" s="57">
        <f t="shared" si="419"/>
        <v>1657.8725736657896</v>
      </c>
      <c r="B1514" s="12">
        <f t="shared" si="436"/>
        <v>263.85861511539281</v>
      </c>
      <c r="C1514" s="57" t="str">
        <f t="shared" si="420"/>
        <v>-21.1493275277021-198.506694123723i</v>
      </c>
      <c r="D1514" s="57" t="str">
        <f t="shared" si="421"/>
        <v>3.47812454255009-60.3195280433823i</v>
      </c>
      <c r="E1514" s="57" t="str">
        <f t="shared" si="422"/>
        <v>162.252547693449-1.0729040786678i</v>
      </c>
      <c r="F1514" s="57" t="str">
        <f t="shared" si="423"/>
        <v>2.90990983620027-566.050262941603i</v>
      </c>
      <c r="G1514" s="57" t="str">
        <f t="shared" si="424"/>
        <v>0.999999974669443-0.000159155763040412i</v>
      </c>
      <c r="H1514" s="57" t="str">
        <f t="shared" si="425"/>
        <v>72.9687382685297+10.8464043268487i</v>
      </c>
      <c r="I1514" s="57" t="str">
        <f t="shared" si="426"/>
        <v>17.919094373286-116.431192313114i</v>
      </c>
      <c r="K1514" s="57" t="str">
        <f t="shared" si="427"/>
        <v>0.160898894886867-0.0254917207044979i</v>
      </c>
      <c r="L1514" s="57" t="str">
        <f t="shared" si="428"/>
        <v>0.00025-4.01052304973658i</v>
      </c>
      <c r="M1514" s="57" t="str">
        <f t="shared" si="429"/>
        <v>0.0045-1.40602020205217i</v>
      </c>
      <c r="N1514" s="57">
        <f t="shared" si="430"/>
        <v>83.918526659061598</v>
      </c>
      <c r="O1514" s="57">
        <f t="shared" si="431"/>
        <v>46.0045231934144</v>
      </c>
      <c r="P1514" s="374">
        <f t="shared" si="432"/>
        <v>46.0045231934144</v>
      </c>
      <c r="Q1514" s="374">
        <f t="shared" si="433"/>
        <v>-96.081473340938402</v>
      </c>
      <c r="R1514" s="12">
        <f t="shared" si="434"/>
        <v>83.918526659061598</v>
      </c>
      <c r="S1514" s="57">
        <f t="shared" si="435"/>
        <v>0.26385861511539282</v>
      </c>
      <c r="T1514" s="12">
        <f t="shared" si="418"/>
        <v>46.0045231934144</v>
      </c>
    </row>
    <row r="1515" spans="1:20">
      <c r="A1515" s="57">
        <f t="shared" si="419"/>
        <v>1664.1724894457197</v>
      </c>
      <c r="B1515" s="12">
        <f t="shared" si="436"/>
        <v>264.86127785283134</v>
      </c>
      <c r="C1515" s="57" t="str">
        <f t="shared" si="420"/>
        <v>-21.1447816740995-197.728569856583i</v>
      </c>
      <c r="D1515" s="57" t="str">
        <f t="shared" si="421"/>
        <v>3.47812453906687-60.0911911217851i</v>
      </c>
      <c r="E1515" s="57" t="str">
        <f t="shared" si="422"/>
        <v>162.250944892683-1.07669106464452i</v>
      </c>
      <c r="F1515" s="57" t="str">
        <f t="shared" si="423"/>
        <v>2.90990983563901-563.907418278612i</v>
      </c>
      <c r="G1515" s="57" t="str">
        <f t="shared" si="424"/>
        <v>0.999999974476564-0.000159760554909151i</v>
      </c>
      <c r="H1515" s="57" t="str">
        <f t="shared" si="425"/>
        <v>72.9705810029729+10.8877258997742i</v>
      </c>
      <c r="I1515" s="57" t="str">
        <f t="shared" si="426"/>
        <v>17.9192770189016-115.992684569953i</v>
      </c>
      <c r="K1515" s="57" t="str">
        <f t="shared" si="427"/>
        <v>0.160868461083315-0.0255836740821534i</v>
      </c>
      <c r="L1515" s="57" t="str">
        <f t="shared" si="428"/>
        <v>0.00025-3.99534075486809i</v>
      </c>
      <c r="M1515" s="57" t="str">
        <f t="shared" si="429"/>
        <v>0.0045-1.40069755135702i</v>
      </c>
      <c r="N1515" s="57">
        <f t="shared" si="430"/>
        <v>83.896076894708557</v>
      </c>
      <c r="O1515" s="57">
        <f t="shared" si="431"/>
        <v>45.970771832851881</v>
      </c>
      <c r="P1515" s="374">
        <f t="shared" si="432"/>
        <v>45.970771832851881</v>
      </c>
      <c r="Q1515" s="374">
        <f t="shared" si="433"/>
        <v>-96.103923105291443</v>
      </c>
      <c r="R1515" s="12">
        <f t="shared" si="434"/>
        <v>83.896076894708557</v>
      </c>
      <c r="S1515" s="57">
        <f t="shared" si="435"/>
        <v>0.26486127785283131</v>
      </c>
      <c r="T1515" s="12">
        <f t="shared" si="418"/>
        <v>45.970771832851881</v>
      </c>
    </row>
    <row r="1516" spans="1:20">
      <c r="A1516" s="57">
        <f t="shared" si="419"/>
        <v>1670.4963449056133</v>
      </c>
      <c r="B1516" s="12">
        <f t="shared" si="436"/>
        <v>265.86775070867208</v>
      </c>
      <c r="C1516" s="57" t="str">
        <f t="shared" si="420"/>
        <v>-21.1402031638104-196.953301434281i</v>
      </c>
      <c r="D1516" s="57" t="str">
        <f t="shared" si="421"/>
        <v>3.47812453555713-59.8637186321464i</v>
      </c>
      <c r="E1516" s="57" t="str">
        <f t="shared" si="422"/>
        <v>162.249330621988-1.08048924754224i</v>
      </c>
      <c r="F1516" s="57" t="str">
        <f t="shared" si="423"/>
        <v>2.90990983507348-561.772685613151i</v>
      </c>
      <c r="G1516" s="57" t="str">
        <f t="shared" si="424"/>
        <v>0.999999974282218-0.000160367644986639i</v>
      </c>
      <c r="H1516" s="57" t="str">
        <f t="shared" si="425"/>
        <v>72.9724378317478+10.9292057006784i</v>
      </c>
      <c r="I1516" s="57" t="str">
        <f t="shared" si="426"/>
        <v>17.9194610585394-115.555845507114i</v>
      </c>
      <c r="K1516" s="57" t="str">
        <f t="shared" si="427"/>
        <v>0.160837807367573-0.0256759225535162i</v>
      </c>
      <c r="L1516" s="57" t="str">
        <f t="shared" si="428"/>
        <v>0.00025-3.98021593431768i</v>
      </c>
      <c r="M1516" s="57" t="str">
        <f t="shared" si="429"/>
        <v>0.0045-1.39539505016639i</v>
      </c>
      <c r="N1516" s="57">
        <f t="shared" si="430"/>
        <v>83.873549194020953</v>
      </c>
      <c r="O1516" s="57">
        <f t="shared" si="431"/>
        <v>45.937014519616014</v>
      </c>
      <c r="P1516" s="374">
        <f t="shared" si="432"/>
        <v>45.937014519616014</v>
      </c>
      <c r="Q1516" s="374">
        <f t="shared" si="433"/>
        <v>-96.126450805979047</v>
      </c>
      <c r="R1516" s="12">
        <f t="shared" si="434"/>
        <v>83.873549194020953</v>
      </c>
      <c r="S1516" s="57">
        <f t="shared" si="435"/>
        <v>0.26586775070867208</v>
      </c>
      <c r="T1516" s="12">
        <f t="shared" ref="T1516:T1579" si="437">P1516</f>
        <v>45.937014519616014</v>
      </c>
    </row>
    <row r="1517" spans="1:20">
      <c r="A1517" s="57">
        <f t="shared" ref="A1517:A1580" si="438">2*PI()*B1517</f>
        <v>1676.8442310162548</v>
      </c>
      <c r="B1517" s="12">
        <f t="shared" si="436"/>
        <v>266.87804816136503</v>
      </c>
      <c r="C1517" s="57" t="str">
        <f t="shared" ref="C1517:C1580" si="439">IMPRODUCT(D1517,E1517,$C$40,,K1517,$C$41)</f>
        <v>-21.1355917768138-196.180877827919i</v>
      </c>
      <c r="D1517" s="57" t="str">
        <f t="shared" ref="D1517:D1580" si="440">IMDIV(IMPRODUCT($C$37,$C$38,COMPLEX(1,A1517/$C$38)),IMSUM(-1*A1517*A1517/$C$39,COMPLEX(0,1*A1517)))</f>
        <v>3.47812453202066-59.6371073021978i</v>
      </c>
      <c r="E1517" s="57" t="str">
        <f t="shared" ref="E1517:E1580" si="441">IMDIV(IMPRODUCT(IMSUM(F1517,G1517),$C$29,H1517),IMSUM(1,I1517))</f>
        <v>162.247704804768-1.08429863568284i</v>
      </c>
      <c r="F1517" s="57" t="str">
        <f t="shared" ref="F1517:F1580" si="442">IMDIV(IMPRODUCT($C$14,$C$15,COMPLEX(1,A1517/$C$15)),IMSUM(-1*A1517*A1517/$C$16,COMPLEX(0,A1517)))</f>
        <v>2.90990983450365-559.646034236373i</v>
      </c>
      <c r="G1517" s="57" t="str">
        <f t="shared" ref="G1517:G1580" si="443">IMDIV(1,COMPLEX(1,A1517*$C$9*$C$10))</f>
        <v>0.999999974086391-0.000160977042006064i</v>
      </c>
      <c r="H1517" s="57" t="str">
        <f t="shared" ref="H1517:H1580" si="444">IMDIV($C$3,IMSUM(K1517,COMPLEX(0,$C$28*A1517)))</f>
        <v>72.9743088631406+10.9708443446619i</v>
      </c>
      <c r="I1517" s="57" t="str">
        <f t="shared" ref="I1517:I1580" si="445">IMPRODUCT(F1517,$C$29,H1517,$C$31)</f>
        <v>17.9196465028644-115.12066884152i</v>
      </c>
      <c r="K1517" s="57" t="str">
        <f t="shared" ref="K1517:K1580" si="446">IF($C$26&lt;=0,IMDIV(1,IMSUM(IMDIV(1,L1517),1/$C$18)),IMDIV(1,IMSUM(IMDIV(1,L1517),1/$C$18,IMDIV(1,M1517))))</f>
        <v>0.160806932238917-0.0257684666537984i</v>
      </c>
      <c r="L1517" s="57" t="str">
        <f t="shared" ref="L1517:L1580" si="447">IMSUM($C$21/$C$22,IMDIV(1,COMPLEX(0,$C$20*$C$22*A1517)))</f>
        <v>0.00025-3.96514837050974i</v>
      </c>
      <c r="M1517" s="57" t="str">
        <f t="shared" ref="M1517:M1580" si="448">IMSUM($C$25/$C$26,IMDIV(1,COMPLEX(0,$C$24*$C$26*A1517)))</f>
        <v>0.0045-1.39011262220202i</v>
      </c>
      <c r="N1517" s="57">
        <f t="shared" ref="N1517:N1580" si="449">ABS(R1517)</f>
        <v>83.850943341887415</v>
      </c>
      <c r="O1517" s="57">
        <f t="shared" ref="O1517:O1580" si="450">ABS(P1517)</f>
        <v>45.903251211293437</v>
      </c>
      <c r="P1517" s="374">
        <f t="shared" ref="P1517:P1580" si="451">20*LOG10(IMABS(C1517))</f>
        <v>45.903251211293437</v>
      </c>
      <c r="Q1517" s="374">
        <f t="shared" ref="Q1517:Q1580" si="452">IMARGUMENT(C1517)*180/PI()</f>
        <v>-96.149056658112585</v>
      </c>
      <c r="R1517" s="12">
        <f t="shared" ref="R1517:R1580" si="453">IF(Q1517&lt;0,Q1517+180,Q1517-180)</f>
        <v>83.850943341887415</v>
      </c>
      <c r="S1517" s="57">
        <f t="shared" ref="S1517:S1580" si="454">B1517/1000</f>
        <v>0.26687804816136501</v>
      </c>
      <c r="T1517" s="12">
        <f t="shared" si="437"/>
        <v>45.903251211293437</v>
      </c>
    </row>
    <row r="1518" spans="1:20">
      <c r="A1518" s="57">
        <f t="shared" si="438"/>
        <v>1683.2162390941164</v>
      </c>
      <c r="B1518" s="12">
        <f t="shared" ref="B1518:B1581" si="455">B1517*(1+B$42)</f>
        <v>267.8921847443782</v>
      </c>
      <c r="C1518" s="57" t="str">
        <f t="shared" si="439"/>
        <v>-21.1309472918288-195.411288050817i</v>
      </c>
      <c r="D1518" s="57" t="str">
        <f t="shared" si="440"/>
        <v>3.47812452845724-59.411353872059i</v>
      </c>
      <c r="E1518" s="57" t="str">
        <f t="shared" si="441"/>
        <v>162.246067364012-1.08811923707304i</v>
      </c>
      <c r="F1518" s="57" t="str">
        <f t="shared" si="442"/>
        <v>2.90990983392946-557.52743355568i</v>
      </c>
      <c r="G1518" s="57" t="str">
        <f t="shared" si="443"/>
        <v>0.999999973889074-0.000161588754733803i</v>
      </c>
      <c r="H1518" s="57" t="str">
        <f t="shared" si="444"/>
        <v>72.9761942062758+11.0126424493214i</v>
      </c>
      <c r="I1518" s="57" t="str">
        <f t="shared" si="445"/>
        <v>17.9198333626233-114.687148314011i</v>
      </c>
      <c r="K1518" s="57" t="str">
        <f t="shared" si="446"/>
        <v>0.1607758341877-0.0258613069141902i</v>
      </c>
      <c r="L1518" s="57" t="str">
        <f t="shared" si="447"/>
        <v>0.00025-3.95013784669231i</v>
      </c>
      <c r="M1518" s="57" t="str">
        <f t="shared" si="448"/>
        <v>0.0045-1.38485019147441i</v>
      </c>
      <c r="N1518" s="57">
        <f t="shared" si="449"/>
        <v>83.828259123244024</v>
      </c>
      <c r="O1518" s="57">
        <f t="shared" si="450"/>
        <v>45.869481865191169</v>
      </c>
      <c r="P1518" s="374">
        <f t="shared" si="451"/>
        <v>45.869481865191169</v>
      </c>
      <c r="Q1518" s="374">
        <f t="shared" si="452"/>
        <v>-96.171740876755976</v>
      </c>
      <c r="R1518" s="12">
        <f t="shared" si="453"/>
        <v>83.828259123244024</v>
      </c>
      <c r="S1518" s="57">
        <f t="shared" si="454"/>
        <v>0.2678921847443782</v>
      </c>
      <c r="T1518" s="12">
        <f t="shared" si="437"/>
        <v>45.869481865191169</v>
      </c>
    </row>
    <row r="1519" spans="1:20">
      <c r="A1519" s="57">
        <f t="shared" si="438"/>
        <v>1689.6124608026739</v>
      </c>
      <c r="B1519" s="12">
        <f t="shared" si="455"/>
        <v>268.91017504640683</v>
      </c>
      <c r="C1519" s="57" t="str">
        <f t="shared" si="439"/>
        <v>-21.1262694863002-194.644521158344i</v>
      </c>
      <c r="D1519" s="57" t="str">
        <f t="shared" si="440"/>
        <v>3.47812452486672-59.186455094192i</v>
      </c>
      <c r="E1519" s="57" t="str">
        <f t="shared" si="441"/>
        <v>162.244418222265-1.0919510593949i</v>
      </c>
      <c r="F1519" s="57" t="str">
        <f t="shared" si="442"/>
        <v>2.90990983335092-555.4168530943i</v>
      </c>
      <c r="G1519" s="57" t="str">
        <f t="shared" si="443"/>
        <v>0.999999973690254-0.000162202791969543i</v>
      </c>
      <c r="H1519" s="57" t="str">
        <f t="shared" si="444"/>
        <v>72.9780939711236+11.0546006347612i</v>
      </c>
      <c r="I1519" s="57" t="str">
        <f t="shared" si="445"/>
        <v>17.9200216486457-114.255277689271i</v>
      </c>
      <c r="K1519" s="57" t="str">
        <f t="shared" si="446"/>
        <v>0.160744511695317-0.0259544438617865i</v>
      </c>
      <c r="L1519" s="57" t="str">
        <f t="shared" si="447"/>
        <v>0.00025-3.93518414693397i</v>
      </c>
      <c r="M1519" s="57" t="str">
        <f t="shared" si="448"/>
        <v>0.0045-1.37960768228174i</v>
      </c>
      <c r="N1519" s="57">
        <f t="shared" si="449"/>
        <v>83.805496323085492</v>
      </c>
      <c r="O1519" s="57">
        <f t="shared" si="450"/>
        <v>45.835706438334036</v>
      </c>
      <c r="P1519" s="374">
        <f t="shared" si="451"/>
        <v>45.835706438334036</v>
      </c>
      <c r="Q1519" s="374">
        <f t="shared" si="452"/>
        <v>-96.194503676914508</v>
      </c>
      <c r="R1519" s="12">
        <f t="shared" si="453"/>
        <v>83.805496323085492</v>
      </c>
      <c r="S1519" s="57">
        <f t="shared" si="454"/>
        <v>0.26891017504640685</v>
      </c>
      <c r="T1519" s="12">
        <f t="shared" si="437"/>
        <v>45.835706438334036</v>
      </c>
    </row>
    <row r="1520" spans="1:20">
      <c r="A1520" s="57">
        <f t="shared" si="438"/>
        <v>1696.0329881537243</v>
      </c>
      <c r="B1520" s="12">
        <f t="shared" si="455"/>
        <v>269.93203371158319</v>
      </c>
      <c r="C1520" s="57" t="str">
        <f t="shared" si="439"/>
        <v>-21.1215581364031-193.880566247782i</v>
      </c>
      <c r="D1520" s="57" t="str">
        <f t="shared" si="440"/>
        <v>3.47812452124885-58.9624077333516i</v>
      </c>
      <c r="E1520" s="57" t="str">
        <f t="shared" si="441"/>
        <v>162.242757301653-1.09579411000624i</v>
      </c>
      <c r="F1520" s="57" t="str">
        <f t="shared" si="442"/>
        <v>2.90990983276798-553.314262490817i</v>
      </c>
      <c r="G1520" s="57" t="str">
        <f t="shared" si="443"/>
        <v>0.99999997348992-0.000162819162546409i</v>
      </c>
      <c r="H1520" s="57" t="str">
        <f t="shared" si="444"/>
        <v>72.9800082685081+11.096719523605i</v>
      </c>
      <c r="I1520" s="57" t="str">
        <f t="shared" si="445"/>
        <v>17.9202113718446-113.825050755723i</v>
      </c>
      <c r="K1520" s="57" t="str">
        <f t="shared" si="446"/>
        <v>0.160712963234169-0.0260478780195133i</v>
      </c>
      <c r="L1520" s="57" t="str">
        <f t="shared" si="447"/>
        <v>0.00025-3.92028705612071i</v>
      </c>
      <c r="M1520" s="57" t="str">
        <f t="shared" si="448"/>
        <v>0.0045-1.37438501920875i</v>
      </c>
      <c r="N1520" s="57">
        <f t="shared" si="449"/>
        <v>83.782654726472089</v>
      </c>
      <c r="O1520" s="57">
        <f t="shared" si="450"/>
        <v>45.801924887463557</v>
      </c>
      <c r="P1520" s="374">
        <f t="shared" si="451"/>
        <v>45.801924887463557</v>
      </c>
      <c r="Q1520" s="374">
        <f t="shared" si="452"/>
        <v>-96.217345273527911</v>
      </c>
      <c r="R1520" s="12">
        <f t="shared" si="453"/>
        <v>83.782654726472089</v>
      </c>
      <c r="S1520" s="57">
        <f t="shared" si="454"/>
        <v>0.2699320337115832</v>
      </c>
      <c r="T1520" s="12">
        <f t="shared" si="437"/>
        <v>45.801924887463557</v>
      </c>
    </row>
    <row r="1521" spans="1:20">
      <c r="A1521" s="57">
        <f t="shared" si="438"/>
        <v>1702.4779135087085</v>
      </c>
      <c r="B1521" s="12">
        <f t="shared" si="455"/>
        <v>270.95777543968723</v>
      </c>
      <c r="C1521" s="57" t="str">
        <f t="shared" si="439"/>
        <v>-21.1168130170313-193.119412458176i</v>
      </c>
      <c r="D1521" s="57" t="str">
        <f t="shared" si="440"/>
        <v>3.47812451760342-58.7392085665414i</v>
      </c>
      <c r="E1521" s="57" t="str">
        <f t="shared" si="441"/>
        <v>162.241084523857-1.09964839593148i</v>
      </c>
      <c r="F1521" s="57" t="str">
        <f t="shared" si="442"/>
        <v>2.90990983218057-551.219631498758i</v>
      </c>
      <c r="G1521" s="57" t="str">
        <f t="shared" si="443"/>
        <v>0.99999997328806-0.000163437875331093i</v>
      </c>
      <c r="H1521" s="57" t="str">
        <f t="shared" si="444"/>
        <v>72.9819372101113+11.1389997410063i</v>
      </c>
      <c r="I1521" s="57" t="str">
        <f t="shared" si="445"/>
        <v>17.9204025432159-113.396461325451i</v>
      </c>
      <c r="K1521" s="57" t="str">
        <f t="shared" si="446"/>
        <v>0.160681187267636-0.0261416099060534i</v>
      </c>
      <c r="L1521" s="57" t="str">
        <f t="shared" si="447"/>
        <v>0.00025-3.90544635995288i</v>
      </c>
      <c r="M1521" s="57" t="str">
        <f t="shared" si="448"/>
        <v>0.0045-1.36918212712567i</v>
      </c>
      <c r="N1521" s="57">
        <f t="shared" si="449"/>
        <v>83.759734118540962</v>
      </c>
      <c r="O1521" s="57">
        <f t="shared" si="450"/>
        <v>45.768137169036137</v>
      </c>
      <c r="P1521" s="374">
        <f t="shared" si="451"/>
        <v>45.768137169036137</v>
      </c>
      <c r="Q1521" s="374">
        <f t="shared" si="452"/>
        <v>-96.240265881459038</v>
      </c>
      <c r="R1521" s="12">
        <f t="shared" si="453"/>
        <v>83.759734118540962</v>
      </c>
      <c r="S1521" s="57">
        <f t="shared" si="454"/>
        <v>0.27095777543968724</v>
      </c>
      <c r="T1521" s="12">
        <f t="shared" si="437"/>
        <v>45.768137169036137</v>
      </c>
    </row>
    <row r="1522" spans="1:20">
      <c r="A1522" s="57">
        <f t="shared" si="438"/>
        <v>1708.9473295800417</v>
      </c>
      <c r="B1522" s="12">
        <f t="shared" si="455"/>
        <v>271.98741498635803</v>
      </c>
      <c r="C1522" s="57" t="str">
        <f t="shared" si="439"/>
        <v>-21.1120339018001-192.361048970201i</v>
      </c>
      <c r="D1522" s="57" t="str">
        <f t="shared" si="440"/>
        <v>3.47812451393024-58.5168543829668i</v>
      </c>
      <c r="E1522" s="57" t="str">
        <f t="shared" si="441"/>
        <v>162.239399810133-1.1035139238608i</v>
      </c>
      <c r="F1522" s="57" t="str">
        <f t="shared" si="442"/>
        <v>2.90990983158871-549.132929986159i</v>
      </c>
      <c r="G1522" s="57" t="str">
        <f t="shared" si="443"/>
        <v>0.999999973084664-0.000164058939223982i</v>
      </c>
      <c r="H1522" s="57" t="str">
        <f t="shared" si="444"/>
        <v>72.9838809084824+11.1814419146613i</v>
      </c>
      <c r="I1522" s="57" t="str">
        <f t="shared" si="445"/>
        <v>17.9205951738415-112.969503234106i</v>
      </c>
      <c r="K1522" s="57" t="str">
        <f t="shared" si="446"/>
        <v>0.160649182250039-0.0262356400357712i</v>
      </c>
      <c r="L1522" s="57" t="str">
        <f t="shared" si="447"/>
        <v>0.00025-3.89066184494211i</v>
      </c>
      <c r="M1522" s="57" t="str">
        <f t="shared" si="448"/>
        <v>0.0045-1.36399893118716i</v>
      </c>
      <c r="N1522" s="57">
        <f t="shared" si="449"/>
        <v>83.736734284513787</v>
      </c>
      <c r="O1522" s="57">
        <f t="shared" si="450"/>
        <v>45.734343239222042</v>
      </c>
      <c r="P1522" s="374">
        <f t="shared" si="451"/>
        <v>45.734343239222042</v>
      </c>
      <c r="Q1522" s="374">
        <f t="shared" si="452"/>
        <v>-96.263265715486213</v>
      </c>
      <c r="R1522" s="12">
        <f t="shared" si="453"/>
        <v>83.736734284513787</v>
      </c>
      <c r="S1522" s="57">
        <f t="shared" si="454"/>
        <v>0.27198741498635803</v>
      </c>
      <c r="T1522" s="12">
        <f t="shared" si="437"/>
        <v>45.734343239222042</v>
      </c>
    </row>
    <row r="1523" spans="1:20">
      <c r="A1523" s="57">
        <f t="shared" si="438"/>
        <v>1715.4413294324456</v>
      </c>
      <c r="B1523" s="12">
        <f t="shared" si="455"/>
        <v>273.02096716330618</v>
      </c>
      <c r="C1523" s="57" t="str">
        <f t="shared" si="439"/>
        <v>-21.1072205630379-191.605465006004i</v>
      </c>
      <c r="D1523" s="57" t="str">
        <f t="shared" si="440"/>
        <v>3.47812451022908-58.2953419839877i</v>
      </c>
      <c r="E1523" s="57" t="str">
        <f t="shared" si="441"/>
        <v>162.237703081298-1.10739070014329i</v>
      </c>
      <c r="F1523" s="57" t="str">
        <f t="shared" si="442"/>
        <v>2.90990983099232-547.054127935113i</v>
      </c>
      <c r="G1523" s="57" t="str">
        <f t="shared" si="443"/>
        <v>0.999999972879719-0.000164682363159283i</v>
      </c>
      <c r="H1523" s="57" t="str">
        <f t="shared" si="444"/>
        <v>72.9858394770429+11.2240466748193i</v>
      </c>
      <c r="I1523" s="57" t="str">
        <f t="shared" si="445"/>
        <v>17.9207892748874-112.544170340818i</v>
      </c>
      <c r="K1523" s="57" t="str">
        <f t="shared" si="446"/>
        <v>0.160616946626612-0.0263299689186371i</v>
      </c>
      <c r="L1523" s="57" t="str">
        <f t="shared" si="447"/>
        <v>0.00025-3.87593329840815i</v>
      </c>
      <c r="M1523" s="57" t="str">
        <f t="shared" si="448"/>
        <v>0.0045-1.3588353568312i</v>
      </c>
      <c r="N1523" s="57">
        <f t="shared" si="449"/>
        <v>83.713655009707068</v>
      </c>
      <c r="O1523" s="57">
        <f t="shared" si="450"/>
        <v>45.700543053903182</v>
      </c>
      <c r="P1523" s="374">
        <f t="shared" si="451"/>
        <v>45.700543053903182</v>
      </c>
      <c r="Q1523" s="374">
        <f t="shared" si="452"/>
        <v>-96.286344990292932</v>
      </c>
      <c r="R1523" s="12">
        <f t="shared" si="453"/>
        <v>83.713655009707068</v>
      </c>
      <c r="S1523" s="57">
        <f t="shared" si="454"/>
        <v>0.27302096716330621</v>
      </c>
      <c r="T1523" s="12">
        <f t="shared" si="437"/>
        <v>45.700543053903182</v>
      </c>
    </row>
    <row r="1524" spans="1:20">
      <c r="A1524" s="57">
        <f t="shared" si="438"/>
        <v>1721.9600064842891</v>
      </c>
      <c r="B1524" s="12">
        <f t="shared" si="455"/>
        <v>274.05844683852678</v>
      </c>
      <c r="C1524" s="57" t="str">
        <f t="shared" si="439"/>
        <v>-21.1023727717845-190.852649829075i</v>
      </c>
      <c r="D1524" s="57" t="str">
        <f t="shared" si="440"/>
        <v>3.47812450649976-58.0746681830746i</v>
      </c>
      <c r="E1524" s="57" t="str">
        <f t="shared" si="441"/>
        <v>162.235994257733-1.11127873078321i</v>
      </c>
      <c r="F1524" s="57" t="str">
        <f t="shared" si="442"/>
        <v>2.90990983039142-544.983195441359i</v>
      </c>
      <c r="G1524" s="57" t="str">
        <f t="shared" si="443"/>
        <v>0.999999972673213-0.000165308156105151i</v>
      </c>
      <c r="H1524" s="57" t="str">
        <f t="shared" si="444"/>
        <v>72.9878130300946+11.2668146542947i</v>
      </c>
      <c r="I1524" s="57" t="str">
        <f t="shared" si="445"/>
        <v>17.9209848576056-112.120456528109i</v>
      </c>
      <c r="K1524" s="57" t="str">
        <f t="shared" si="446"/>
        <v>0.160584478833467-0.0264245970601503i</v>
      </c>
      <c r="L1524" s="57" t="str">
        <f t="shared" si="447"/>
        <v>0.00025-3.86126050847595i</v>
      </c>
      <c r="M1524" s="57" t="str">
        <f t="shared" si="448"/>
        <v>0.0045-1.35369132977805i</v>
      </c>
      <c r="N1524" s="57">
        <f t="shared" si="449"/>
        <v>83.690496079541603</v>
      </c>
      <c r="O1524" s="57">
        <f t="shared" si="450"/>
        <v>45.666736568672164</v>
      </c>
      <c r="P1524" s="374">
        <f t="shared" si="451"/>
        <v>45.666736568672164</v>
      </c>
      <c r="Q1524" s="374">
        <f t="shared" si="452"/>
        <v>-96.309503920458397</v>
      </c>
      <c r="R1524" s="12">
        <f t="shared" si="453"/>
        <v>83.690496079541603</v>
      </c>
      <c r="S1524" s="57">
        <f t="shared" si="454"/>
        <v>0.27405844683852676</v>
      </c>
      <c r="T1524" s="12">
        <f t="shared" si="437"/>
        <v>45.666736568672164</v>
      </c>
    </row>
    <row r="1525" spans="1:20">
      <c r="A1525" s="57">
        <f t="shared" si="438"/>
        <v>1728.5034545089295</v>
      </c>
      <c r="B1525" s="12">
        <f t="shared" si="455"/>
        <v>275.09986893651319</v>
      </c>
      <c r="C1525" s="57" t="str">
        <f t="shared" si="439"/>
        <v>-21.0974902977864-190.102592744092i</v>
      </c>
      <c r="D1525" s="57" t="str">
        <f t="shared" si="440"/>
        <v>3.47812450274203-57.8548298057601i</v>
      </c>
      <c r="E1525" s="57" t="str">
        <f t="shared" si="441"/>
        <v>162.23427325938-1.11517802143428i</v>
      </c>
      <c r="F1525" s="57" t="str">
        <f t="shared" si="442"/>
        <v>2.90990982978593-542.920102713834i</v>
      </c>
      <c r="G1525" s="57" t="str">
        <f t="shared" si="443"/>
        <v>0.999999972465135-0.000165936327063822i</v>
      </c>
      <c r="H1525" s="57" t="str">
        <f t="shared" si="444"/>
        <v>72.9898016828263+11.3097464884797i</v>
      </c>
      <c r="I1525" s="57" t="str">
        <f t="shared" si="445"/>
        <v>17.9211819333357-111.698355701806i</v>
      </c>
      <c r="K1525" s="57" t="str">
        <f t="shared" si="446"/>
        <v>0.160551777297563-0.0265195249612628i</v>
      </c>
      <c r="L1525" s="57" t="str">
        <f t="shared" si="447"/>
        <v>0.00025-3.84664326407247i</v>
      </c>
      <c r="M1525" s="57" t="str">
        <f t="shared" si="448"/>
        <v>0.0045-1.34856677602914i</v>
      </c>
      <c r="N1525" s="57">
        <f t="shared" si="449"/>
        <v>83.667257279551947</v>
      </c>
      <c r="O1525" s="57">
        <f t="shared" si="450"/>
        <v>45.632923738830129</v>
      </c>
      <c r="P1525" s="374">
        <f t="shared" si="451"/>
        <v>45.632923738830129</v>
      </c>
      <c r="Q1525" s="374">
        <f t="shared" si="452"/>
        <v>-96.332742720448053</v>
      </c>
      <c r="R1525" s="12">
        <f t="shared" si="453"/>
        <v>83.667257279551947</v>
      </c>
      <c r="S1525" s="57">
        <f t="shared" si="454"/>
        <v>0.27509986893651317</v>
      </c>
      <c r="T1525" s="12">
        <f t="shared" si="437"/>
        <v>45.632923738830129</v>
      </c>
    </row>
    <row r="1526" spans="1:20">
      <c r="A1526" s="57">
        <f t="shared" si="438"/>
        <v>1735.0717676360634</v>
      </c>
      <c r="B1526" s="12">
        <f t="shared" si="455"/>
        <v>276.14524843847192</v>
      </c>
      <c r="C1526" s="57" t="str">
        <f t="shared" si="439"/>
        <v>-21.0925729094951-189.355283096799i</v>
      </c>
      <c r="D1526" s="57" t="str">
        <f t="shared" si="440"/>
        <v>3.4781244989557-57.6358236895958i</v>
      </c>
      <c r="E1526" s="57" t="str">
        <f t="shared" si="441"/>
        <v>162.232540005749-1.1190885773972i</v>
      </c>
      <c r="F1526" s="57" t="str">
        <f t="shared" si="442"/>
        <v>2.90990982917584-540.86482007426i</v>
      </c>
      <c r="G1526" s="57" t="str">
        <f t="shared" si="443"/>
        <v>0.999999972255472-0.000166566885071742i</v>
      </c>
      <c r="H1526" s="57" t="str">
        <f t="shared" si="444"/>
        <v>72.9918055513203+11.352842815354i</v>
      </c>
      <c r="I1526" s="57" t="str">
        <f t="shared" si="445"/>
        <v>17.9213805135029-111.277861790948i</v>
      </c>
      <c r="K1526" s="57" t="str">
        <f t="shared" si="446"/>
        <v>0.160518840436676-0.0266147531182994i</v>
      </c>
      <c r="L1526" s="57" t="str">
        <f t="shared" si="447"/>
        <v>0.00025-3.83208135492376i</v>
      </c>
      <c r="M1526" s="57" t="str">
        <f t="shared" si="448"/>
        <v>0.0045-1.34346162186605i</v>
      </c>
      <c r="N1526" s="57">
        <f t="shared" si="449"/>
        <v>83.643938395396219</v>
      </c>
      <c r="O1526" s="57">
        <f t="shared" si="450"/>
        <v>45.599104519386124</v>
      </c>
      <c r="P1526" s="374">
        <f t="shared" si="451"/>
        <v>45.599104519386124</v>
      </c>
      <c r="Q1526" s="374">
        <f t="shared" si="452"/>
        <v>-96.356061604603781</v>
      </c>
      <c r="R1526" s="12">
        <f t="shared" si="453"/>
        <v>83.643938395396219</v>
      </c>
      <c r="S1526" s="57">
        <f t="shared" si="454"/>
        <v>0.27614524843847194</v>
      </c>
      <c r="T1526" s="12">
        <f t="shared" si="437"/>
        <v>45.599104519386124</v>
      </c>
    </row>
    <row r="1527" spans="1:20">
      <c r="A1527" s="57">
        <f t="shared" si="438"/>
        <v>1741.6650403530805</v>
      </c>
      <c r="B1527" s="12">
        <f t="shared" si="455"/>
        <v>277.19460038253811</v>
      </c>
      <c r="C1527" s="57" t="str">
        <f t="shared" si="439"/>
        <v>-21.0876203740611-188.610710273846i</v>
      </c>
      <c r="D1527" s="57" t="str">
        <f t="shared" si="440"/>
        <v>3.47812449514052-57.4176466841048i</v>
      </c>
      <c r="E1527" s="57" t="str">
        <f t="shared" si="441"/>
        <v>162.230794415905-1.12301040361257i</v>
      </c>
      <c r="F1527" s="57" t="str">
        <f t="shared" si="442"/>
        <v>2.90990982856109-538.817317956702i</v>
      </c>
      <c r="G1527" s="57" t="str">
        <f t="shared" si="443"/>
        <v>0.999999972044213-0.000167199839199693i</v>
      </c>
      <c r="H1527" s="57" t="str">
        <f t="shared" si="444"/>
        <v>72.9938247525593+11.3961042754985i</v>
      </c>
      <c r="I1527" s="57" t="str">
        <f t="shared" si="445"/>
        <v>17.9215806096213-110.858968747705i</v>
      </c>
      <c r="K1527" s="57" t="str">
        <f t="shared" si="446"/>
        <v>0.160485666659367-0.0267102820228805i</v>
      </c>
      <c r="L1527" s="57" t="str">
        <f t="shared" si="447"/>
        <v>0.00025-3.81757457155187i</v>
      </c>
      <c r="M1527" s="57" t="str">
        <f t="shared" si="448"/>
        <v>0.0045-1.33837579384942i</v>
      </c>
      <c r="N1527" s="57">
        <f t="shared" si="449"/>
        <v>83.620539212866206</v>
      </c>
      <c r="O1527" s="57">
        <f t="shared" si="450"/>
        <v>45.56527886505458</v>
      </c>
      <c r="P1527" s="374">
        <f t="shared" si="451"/>
        <v>45.56527886505458</v>
      </c>
      <c r="Q1527" s="374">
        <f t="shared" si="452"/>
        <v>-96.379460787133794</v>
      </c>
      <c r="R1527" s="12">
        <f t="shared" si="453"/>
        <v>83.620539212866206</v>
      </c>
      <c r="S1527" s="57">
        <f t="shared" si="454"/>
        <v>0.27719460038253813</v>
      </c>
      <c r="T1527" s="12">
        <f t="shared" si="437"/>
        <v>45.56527886505458</v>
      </c>
    </row>
    <row r="1528" spans="1:20">
      <c r="A1528" s="57">
        <f t="shared" si="438"/>
        <v>1748.2833675064221</v>
      </c>
      <c r="B1528" s="12">
        <f t="shared" si="455"/>
        <v>278.24793986399175</v>
      </c>
      <c r="C1528" s="57" t="str">
        <f t="shared" si="439"/>
        <v>-21.0826324573312-187.86886370266i</v>
      </c>
      <c r="D1528" s="57" t="str">
        <f t="shared" si="440"/>
        <v>3.4781244912963-57.200295650738i</v>
      </c>
      <c r="E1528" s="57" t="str">
        <f t="shared" si="441"/>
        <v>162.229036408476-1.12694350465636i</v>
      </c>
      <c r="F1528" s="57" t="str">
        <f t="shared" si="442"/>
        <v>2.90990982794167-536.777566907158i</v>
      </c>
      <c r="G1528" s="57" t="str">
        <f t="shared" si="443"/>
        <v>0.999999971831345-0.000167835198552925i</v>
      </c>
      <c r="H1528" s="57" t="str">
        <f t="shared" si="444"/>
        <v>72.9958594044356+11.4395315121068i</v>
      </c>
      <c r="I1528" s="57" t="str">
        <f t="shared" si="445"/>
        <v>17.9217822332937-110.44167054729i</v>
      </c>
      <c r="K1528" s="57" t="str">
        <f t="shared" si="446"/>
        <v>0.160452254364948-0.0268061121618418i</v>
      </c>
      <c r="L1528" s="57" t="str">
        <f t="shared" si="447"/>
        <v>0.00025-3.80312270527183i</v>
      </c>
      <c r="M1528" s="57" t="str">
        <f t="shared" si="448"/>
        <v>0.0045-1.33330921881791i</v>
      </c>
      <c r="N1528" s="57">
        <f t="shared" si="449"/>
        <v>83.597059517897421</v>
      </c>
      <c r="O1528" s="57">
        <f t="shared" si="450"/>
        <v>45.531446730254302</v>
      </c>
      <c r="P1528" s="374">
        <f t="shared" si="451"/>
        <v>45.531446730254302</v>
      </c>
      <c r="Q1528" s="374">
        <f t="shared" si="452"/>
        <v>-96.402940482102579</v>
      </c>
      <c r="R1528" s="12">
        <f t="shared" si="453"/>
        <v>83.597059517897421</v>
      </c>
      <c r="S1528" s="57">
        <f t="shared" si="454"/>
        <v>0.27824793986399177</v>
      </c>
      <c r="T1528" s="12">
        <f t="shared" si="437"/>
        <v>45.531446730254302</v>
      </c>
    </row>
    <row r="1529" spans="1:20">
      <c r="A1529" s="57">
        <f t="shared" si="438"/>
        <v>1754.9268443029466</v>
      </c>
      <c r="B1529" s="12">
        <f t="shared" si="455"/>
        <v>279.30528203547493</v>
      </c>
      <c r="C1529" s="57" t="str">
        <f t="shared" si="439"/>
        <v>-21.0776089238448-187.129732851304i</v>
      </c>
      <c r="D1529" s="57" t="str">
        <f t="shared" si="440"/>
        <v>3.4781244874228-56.9837674628273i</v>
      </c>
      <c r="E1529" s="57" t="str">
        <f t="shared" si="441"/>
        <v>162.227265901646-1.13088788473638i</v>
      </c>
      <c r="F1529" s="57" t="str">
        <f t="shared" si="442"/>
        <v>2.90990982731751-534.74553758312i</v>
      </c>
      <c r="G1529" s="57" t="str">
        <f t="shared" si="443"/>
        <v>0.999999971616857-0.00016847297227129i</v>
      </c>
      <c r="H1529" s="57" t="str">
        <f t="shared" si="444"/>
        <v>72.9979096257547+11.4831251709962i</v>
      </c>
      <c r="I1529" s="57" t="str">
        <f t="shared" si="445"/>
        <v>17.9219853962113-110.025961187869i</v>
      </c>
      <c r="K1529" s="57" t="str">
        <f t="shared" si="446"/>
        <v>0.160418601943458-0.0269022440171535i</v>
      </c>
      <c r="L1529" s="57" t="str">
        <f t="shared" si="447"/>
        <v>0.00025-3.78872554818871i</v>
      </c>
      <c r="M1529" s="57" t="str">
        <f t="shared" si="448"/>
        <v>0.0045-1.32826182388714i</v>
      </c>
      <c r="N1529" s="57">
        <f t="shared" si="449"/>
        <v>83.573499096579184</v>
      </c>
      <c r="O1529" s="57">
        <f t="shared" si="450"/>
        <v>45.497608069106789</v>
      </c>
      <c r="P1529" s="374">
        <f t="shared" si="451"/>
        <v>45.497608069106789</v>
      </c>
      <c r="Q1529" s="374">
        <f t="shared" si="452"/>
        <v>-96.426500903420816</v>
      </c>
      <c r="R1529" s="12">
        <f t="shared" si="453"/>
        <v>83.573499096579184</v>
      </c>
      <c r="S1529" s="57">
        <f t="shared" si="454"/>
        <v>0.27930528203547494</v>
      </c>
      <c r="T1529" s="12">
        <f t="shared" si="437"/>
        <v>45.497608069106789</v>
      </c>
    </row>
    <row r="1530" spans="1:20">
      <c r="A1530" s="57">
        <f t="shared" si="438"/>
        <v>1761.5955663112979</v>
      </c>
      <c r="B1530" s="12">
        <f t="shared" si="455"/>
        <v>280.36664210720977</v>
      </c>
      <c r="C1530" s="57" t="str">
        <f t="shared" si="439"/>
        <v>-21.0725495368321-186.393307228342i</v>
      </c>
      <c r="D1530" s="57" t="str">
        <f t="shared" si="440"/>
        <v>3.47812448351981-56.7680590055427i</v>
      </c>
      <c r="E1530" s="57" t="str">
        <f t="shared" si="441"/>
        <v>162.225482813161-1.13484354768645i</v>
      </c>
      <c r="F1530" s="57" t="str">
        <f t="shared" si="442"/>
        <v>2.90990982668862-532.721200753171i</v>
      </c>
      <c r="G1530" s="57" t="str">
        <f t="shared" si="443"/>
        <v>0.999999971400735-0.000169113169529373i</v>
      </c>
      <c r="H1530" s="57" t="str">
        <f t="shared" si="444"/>
        <v>72.999975536246+11.526885900621i</v>
      </c>
      <c r="I1530" s="57" t="str">
        <f t="shared" si="445"/>
        <v>17.9221901101561-109.611834690479i</v>
      </c>
      <c r="K1530" s="57" t="str">
        <f t="shared" si="446"/>
        <v>0.160384707775625-0.0269986780658397i</v>
      </c>
      <c r="L1530" s="57" t="str">
        <f t="shared" si="447"/>
        <v>0.00025-3.77438289319457i</v>
      </c>
      <c r="M1530" s="57" t="str">
        <f t="shared" si="448"/>
        <v>0.0045-1.32323353644863i</v>
      </c>
      <c r="N1530" s="57">
        <f t="shared" si="449"/>
        <v>83.549857735164693</v>
      </c>
      <c r="O1530" s="57">
        <f t="shared" si="450"/>
        <v>45.463762835434807</v>
      </c>
      <c r="P1530" s="374">
        <f t="shared" si="451"/>
        <v>45.463762835434807</v>
      </c>
      <c r="Q1530" s="374">
        <f t="shared" si="452"/>
        <v>-96.450142264835307</v>
      </c>
      <c r="R1530" s="12">
        <f t="shared" si="453"/>
        <v>83.549857735164693</v>
      </c>
      <c r="S1530" s="57">
        <f t="shared" si="454"/>
        <v>0.2803666421072098</v>
      </c>
      <c r="T1530" s="12">
        <f t="shared" si="437"/>
        <v>45.463762835434807</v>
      </c>
    </row>
    <row r="1531" spans="1:20">
      <c r="A1531" s="57">
        <f t="shared" si="438"/>
        <v>1768.2896294632808</v>
      </c>
      <c r="B1531" s="12">
        <f t="shared" si="455"/>
        <v>281.43203534721715</v>
      </c>
      <c r="C1531" s="57" t="str">
        <f t="shared" si="439"/>
        <v>-21.0674540582073-185.65957638269i</v>
      </c>
      <c r="D1531" s="57" t="str">
        <f t="shared" si="440"/>
        <v>3.47812447958711-56.5531671758453i</v>
      </c>
      <c r="E1531" s="57" t="str">
        <f t="shared" si="441"/>
        <v>162.223687060319-1.138810496961i</v>
      </c>
      <c r="F1531" s="57" t="str">
        <f t="shared" si="442"/>
        <v>2.90990982605494-530.704527296542i</v>
      </c>
      <c r="G1531" s="57" t="str">
        <f t="shared" si="443"/>
        <v>0.999999971182968-0.000169755799536616i</v>
      </c>
      <c r="H1531" s="57" t="str">
        <f t="shared" si="444"/>
        <v>73.002057256568+11.5708143520839i</v>
      </c>
      <c r="I1531" s="57" t="str">
        <f t="shared" si="445"/>
        <v>17.9223963870001-109.19928509894i</v>
      </c>
      <c r="K1531" s="57" t="str">
        <f t="shared" si="446"/>
        <v>0.160350570232841-0.0270954147798963i</v>
      </c>
      <c r="L1531" s="57" t="str">
        <f t="shared" si="447"/>
        <v>0.00025-3.76009453396551i</v>
      </c>
      <c r="M1531" s="57" t="str">
        <f t="shared" si="448"/>
        <v>0.0045-1.31822428416879i</v>
      </c>
      <c r="N1531" s="57">
        <f t="shared" si="449"/>
        <v>83.526135220081954</v>
      </c>
      <c r="O1531" s="57">
        <f t="shared" si="450"/>
        <v>45.429910982760369</v>
      </c>
      <c r="P1531" s="374">
        <f t="shared" si="451"/>
        <v>45.429910982760369</v>
      </c>
      <c r="Q1531" s="374">
        <f t="shared" si="452"/>
        <v>-96.473864779918046</v>
      </c>
      <c r="R1531" s="12">
        <f t="shared" si="453"/>
        <v>83.526135220081954</v>
      </c>
      <c r="S1531" s="57">
        <f t="shared" si="454"/>
        <v>0.28143203534721717</v>
      </c>
      <c r="T1531" s="12">
        <f t="shared" si="437"/>
        <v>45.429910982760369</v>
      </c>
    </row>
    <row r="1532" spans="1:20">
      <c r="A1532" s="57">
        <f t="shared" si="438"/>
        <v>1775.0091300552413</v>
      </c>
      <c r="B1532" s="12">
        <f t="shared" si="455"/>
        <v>282.50147708153656</v>
      </c>
      <c r="C1532" s="57" t="str">
        <f t="shared" si="439"/>
        <v>-21.0623222485688-184.928529903497i</v>
      </c>
      <c r="D1532" s="57" t="str">
        <f t="shared" si="440"/>
        <v>3.47812447562446-56.3390888824438i</v>
      </c>
      <c r="E1532" s="57" t="str">
        <f t="shared" si="441"/>
        <v>162.22187855998-1.14278873563107i</v>
      </c>
      <c r="F1532" s="57" t="str">
        <f t="shared" si="442"/>
        <v>2.90990982541644-528.695488202707i</v>
      </c>
      <c r="G1532" s="57" t="str">
        <f t="shared" si="443"/>
        <v>0.999999970963542-0.000170400871537465i</v>
      </c>
      <c r="H1532" s="57" t="str">
        <f t="shared" si="444"/>
        <v>73.0041549083161+11.6149111791483i</v>
      </c>
      <c r="I1532" s="57" t="str">
        <f t="shared" si="445"/>
        <v>17.9226042387067-108.788306479768i</v>
      </c>
      <c r="K1532" s="57" t="str">
        <f t="shared" si="446"/>
        <v>0.160316187677131-0.0271924546262083i</v>
      </c>
      <c r="L1532" s="57" t="str">
        <f t="shared" si="447"/>
        <v>0.00025-3.74586026495866i</v>
      </c>
      <c r="M1532" s="57" t="str">
        <f t="shared" si="448"/>
        <v>0.0045-1.31323399498784i</v>
      </c>
      <c r="N1532" s="57">
        <f t="shared" si="449"/>
        <v>83.502331337943943</v>
      </c>
      <c r="O1532" s="57">
        <f t="shared" si="450"/>
        <v>45.396052464303914</v>
      </c>
      <c r="P1532" s="374">
        <f t="shared" si="451"/>
        <v>45.396052464303914</v>
      </c>
      <c r="Q1532" s="374">
        <f t="shared" si="452"/>
        <v>-96.497668662056057</v>
      </c>
      <c r="R1532" s="12">
        <f t="shared" si="453"/>
        <v>83.502331337943943</v>
      </c>
      <c r="S1532" s="57">
        <f t="shared" si="454"/>
        <v>0.28250147708153656</v>
      </c>
      <c r="T1532" s="12">
        <f t="shared" si="437"/>
        <v>45.396052464303914</v>
      </c>
    </row>
    <row r="1533" spans="1:20">
      <c r="A1533" s="57">
        <f t="shared" si="438"/>
        <v>1781.7541647494511</v>
      </c>
      <c r="B1533" s="12">
        <f t="shared" si="455"/>
        <v>283.57498269444642</v>
      </c>
      <c r="C1533" s="57" t="str">
        <f t="shared" si="439"/>
        <v>-21.0571538671943-184.200157419991i</v>
      </c>
      <c r="D1533" s="57" t="str">
        <f t="shared" si="440"/>
        <v>3.47812447163164-56.1258210457503i</v>
      </c>
      <c r="E1533" s="57" t="str">
        <f t="shared" si="441"/>
        <v>162.220057228555-1.14677826637898i</v>
      </c>
      <c r="F1533" s="57" t="str">
        <f t="shared" si="442"/>
        <v>2.90990982477307-526.694054570967i</v>
      </c>
      <c r="G1533" s="57" t="str">
        <f t="shared" si="443"/>
        <v>0.999999970742446-0.000171048394811489i</v>
      </c>
      <c r="H1533" s="57" t="str">
        <f t="shared" si="444"/>
        <v>73.0062686140315+11.6591770382513i</v>
      </c>
      <c r="I1533" s="57" t="str">
        <f t="shared" si="445"/>
        <v>17.9228136773325-108.378892922095i</v>
      </c>
      <c r="K1533" s="57" t="str">
        <f t="shared" si="446"/>
        <v>0.16028155846112-0.0272897980664661i</v>
      </c>
      <c r="L1533" s="57" t="str">
        <f t="shared" si="447"/>
        <v>0.00025-3.73167988140931i</v>
      </c>
      <c r="M1533" s="57" t="str">
        <f t="shared" si="448"/>
        <v>0.0045-1.30826259711879i</v>
      </c>
      <c r="N1533" s="57">
        <f t="shared" si="449"/>
        <v>83.478445875559089</v>
      </c>
      <c r="O1533" s="57">
        <f t="shared" si="450"/>
        <v>45.362187232982009</v>
      </c>
      <c r="P1533" s="374">
        <f t="shared" si="451"/>
        <v>45.362187232982009</v>
      </c>
      <c r="Q1533" s="374">
        <f t="shared" si="452"/>
        <v>-96.521554124440911</v>
      </c>
      <c r="R1533" s="12">
        <f t="shared" si="453"/>
        <v>83.478445875559089</v>
      </c>
      <c r="S1533" s="57">
        <f t="shared" si="454"/>
        <v>0.28357498269444642</v>
      </c>
      <c r="T1533" s="12">
        <f t="shared" si="437"/>
        <v>45.362187232982009</v>
      </c>
    </row>
    <row r="1534" spans="1:20">
      <c r="A1534" s="57">
        <f t="shared" si="438"/>
        <v>1788.5248305754992</v>
      </c>
      <c r="B1534" s="12">
        <f t="shared" si="455"/>
        <v>284.65256762868535</v>
      </c>
      <c r="C1534" s="57" t="str">
        <f t="shared" si="439"/>
        <v>-21.0519486720367-183.474448601357i</v>
      </c>
      <c r="D1534" s="57" t="str">
        <f t="shared" si="440"/>
        <v>3.4781244676084-55.9133605978353i</v>
      </c>
      <c r="E1534" s="57" t="str">
        <f t="shared" si="441"/>
        <v>162.218222982012-1.15077909149238i</v>
      </c>
      <c r="F1534" s="57" t="str">
        <f t="shared" si="442"/>
        <v>2.90990982412479-524.700197610024i</v>
      </c>
      <c r="G1534" s="57" t="str">
        <f t="shared" si="443"/>
        <v>0.999999970519666-0.000171698378673522i</v>
      </c>
      <c r="H1534" s="57" t="str">
        <f t="shared" si="444"/>
        <v>73.0083984972056+11.7036125885145i</v>
      </c>
      <c r="I1534" s="57" t="str">
        <f t="shared" si="445"/>
        <v>17.9230247150251-107.971038537577i</v>
      </c>
      <c r="K1534" s="57" t="str">
        <f t="shared" si="446"/>
        <v>0.160246680928011-0.0273874455570811i</v>
      </c>
      <c r="L1534" s="57" t="str">
        <f t="shared" si="447"/>
        <v>0.00025-3.71755317932786i</v>
      </c>
      <c r="M1534" s="57" t="str">
        <f t="shared" si="448"/>
        <v>0.0045-1.30331001904641i</v>
      </c>
      <c r="N1534" s="57">
        <f t="shared" si="449"/>
        <v>83.454478619942861</v>
      </c>
      <c r="O1534" s="57">
        <f t="shared" si="450"/>
        <v>45.328315241406294</v>
      </c>
      <c r="P1534" s="374">
        <f t="shared" si="451"/>
        <v>45.328315241406294</v>
      </c>
      <c r="Q1534" s="374">
        <f t="shared" si="452"/>
        <v>-96.545521380057139</v>
      </c>
      <c r="R1534" s="12">
        <f t="shared" si="453"/>
        <v>83.454478619942861</v>
      </c>
      <c r="S1534" s="57">
        <f t="shared" si="454"/>
        <v>0.28465256762868535</v>
      </c>
      <c r="T1534" s="12">
        <f t="shared" si="437"/>
        <v>45.328315241406294</v>
      </c>
    </row>
    <row r="1535" spans="1:20">
      <c r="A1535" s="57">
        <f t="shared" si="438"/>
        <v>1795.3212249316862</v>
      </c>
      <c r="B1535" s="12">
        <f t="shared" si="455"/>
        <v>285.73424738567434</v>
      </c>
      <c r="C1535" s="57" t="str">
        <f t="shared" si="439"/>
        <v>-21.0467064197226-182.751393156593i</v>
      </c>
      <c r="D1535" s="57" t="str">
        <f t="shared" si="440"/>
        <v>3.47812446355453-55.7017044823839i</v>
      </c>
      <c r="E1535" s="57" t="str">
        <f t="shared" si="441"/>
        <v>162.21637573587-1.15479121286028i</v>
      </c>
      <c r="F1535" s="57" t="str">
        <f t="shared" si="442"/>
        <v>2.90990982347158-522.713888637579i</v>
      </c>
      <c r="G1535" s="57" t="str">
        <f t="shared" si="443"/>
        <v>0.99999997029519-0.000172350832473793i</v>
      </c>
      <c r="H1535" s="57" t="str">
        <f t="shared" si="444"/>
        <v>73.0105446822904+11.7482184917579i</v>
      </c>
      <c r="I1535" s="57" t="str">
        <f t="shared" si="445"/>
        <v>17.9232373640269-107.564737460316i</v>
      </c>
      <c r="K1535" s="57" t="str">
        <f t="shared" si="446"/>
        <v>0.160211553411549-0.0274853975491012i</v>
      </c>
      <c r="L1535" s="57" t="str">
        <f t="shared" si="447"/>
        <v>0.00025-3.70347995549696i</v>
      </c>
      <c r="M1535" s="57" t="str">
        <f t="shared" si="448"/>
        <v>0.0045-1.29837618952621i</v>
      </c>
      <c r="N1535" s="57">
        <f t="shared" si="449"/>
        <v>83.430429358327885</v>
      </c>
      <c r="O1535" s="57">
        <f t="shared" si="450"/>
        <v>45.294436441881615</v>
      </c>
      <c r="P1535" s="374">
        <f t="shared" si="451"/>
        <v>45.294436441881615</v>
      </c>
      <c r="Q1535" s="374">
        <f t="shared" si="452"/>
        <v>-96.569570641672115</v>
      </c>
      <c r="R1535" s="12">
        <f t="shared" si="453"/>
        <v>83.430429358327885</v>
      </c>
      <c r="S1535" s="57">
        <f t="shared" si="454"/>
        <v>0.28573424738567432</v>
      </c>
      <c r="T1535" s="12">
        <f t="shared" si="437"/>
        <v>45.294436441881615</v>
      </c>
    </row>
    <row r="1536" spans="1:20">
      <c r="A1536" s="57">
        <f t="shared" si="438"/>
        <v>1802.1434455864267</v>
      </c>
      <c r="B1536" s="12">
        <f t="shared" si="455"/>
        <v>286.82003752573991</v>
      </c>
      <c r="C1536" s="57" t="str">
        <f t="shared" si="439"/>
        <v>-21.0414268655485-182.030980834385i</v>
      </c>
      <c r="D1536" s="57" t="str">
        <f t="shared" si="440"/>
        <v>3.4781244594698-55.4908496546519i</v>
      </c>
      <c r="E1536" s="57" t="str">
        <f t="shared" si="441"/>
        <v>162.214515405205-1.15881463196753i</v>
      </c>
      <c r="F1536" s="57" t="str">
        <f t="shared" si="442"/>
        <v>2.9099098228134-520.73509907991i</v>
      </c>
      <c r="G1536" s="57" t="str">
        <f t="shared" si="443"/>
        <v>0.999999970069004-0.000173005765598062i</v>
      </c>
      <c r="H1536" s="57" t="str">
        <f t="shared" si="444"/>
        <v>73.0127072947048+11.7929954125115i</v>
      </c>
      <c r="I1536" s="57" t="str">
        <f t="shared" si="445"/>
        <v>17.923451636674-107.159983846771i</v>
      </c>
      <c r="K1536" s="57" t="str">
        <f t="shared" si="446"/>
        <v>0.160176174235996-0.0275836544881236i</v>
      </c>
      <c r="L1536" s="57" t="str">
        <f t="shared" si="447"/>
        <v>0.00025-3.68946000746858i</v>
      </c>
      <c r="M1536" s="57" t="str">
        <f t="shared" si="448"/>
        <v>0.0045-1.29346103758339i</v>
      </c>
      <c r="N1536" s="57">
        <f t="shared" si="449"/>
        <v>83.406297878175465</v>
      </c>
      <c r="O1536" s="57">
        <f t="shared" si="450"/>
        <v>45.260550786404785</v>
      </c>
      <c r="P1536" s="374">
        <f t="shared" si="451"/>
        <v>45.260550786404785</v>
      </c>
      <c r="Q1536" s="374">
        <f t="shared" si="452"/>
        <v>-96.593702121824535</v>
      </c>
      <c r="R1536" s="12">
        <f t="shared" si="453"/>
        <v>83.406297878175465</v>
      </c>
      <c r="S1536" s="57">
        <f t="shared" si="454"/>
        <v>0.28682003752573992</v>
      </c>
      <c r="T1536" s="12">
        <f t="shared" si="437"/>
        <v>45.260550786404785</v>
      </c>
    </row>
    <row r="1537" spans="1:20">
      <c r="A1537" s="57">
        <f t="shared" si="438"/>
        <v>1808.991590679655</v>
      </c>
      <c r="B1537" s="12">
        <f t="shared" si="455"/>
        <v>287.90995366833772</v>
      </c>
      <c r="C1537" s="57" t="str">
        <f t="shared" si="439"/>
        <v>-21.0361097634774-181.313201422962i</v>
      </c>
      <c r="D1537" s="57" t="str">
        <f t="shared" si="440"/>
        <v>3.47812445535397-55.2807930814218i</v>
      </c>
      <c r="E1537" s="57" t="str">
        <f t="shared" si="441"/>
        <v>162.212641904643-1.16284934988905i</v>
      </c>
      <c r="F1537" s="57" t="str">
        <f t="shared" si="442"/>
        <v>2.90990982215021-518.763800471465i</v>
      </c>
      <c r="G1537" s="57" t="str">
        <f t="shared" si="443"/>
        <v>0.999999969841096-0.000173663187467756i</v>
      </c>
      <c r="H1537" s="57" t="str">
        <f t="shared" si="444"/>
        <v>73.0148864608428+11.8379440180283i</v>
      </c>
      <c r="I1537" s="57" t="str">
        <f t="shared" si="445"/>
        <v>17.9236675453976-106.756771875678i</v>
      </c>
      <c r="K1537" s="57" t="str">
        <f t="shared" si="446"/>
        <v>0.160140541716102-0.0276822168142094i</v>
      </c>
      <c r="L1537" s="57" t="str">
        <f t="shared" si="447"/>
        <v>0.00025-3.67549313356106i</v>
      </c>
      <c r="M1537" s="57" t="str">
        <f t="shared" si="448"/>
        <v>0.0045-1.28856449251185i</v>
      </c>
      <c r="N1537" s="57">
        <f t="shared" si="449"/>
        <v>83.382083967186645</v>
      </c>
      <c r="O1537" s="57">
        <f t="shared" si="450"/>
        <v>45.226658226662536</v>
      </c>
      <c r="P1537" s="374">
        <f t="shared" si="451"/>
        <v>45.226658226662536</v>
      </c>
      <c r="Q1537" s="374">
        <f t="shared" si="452"/>
        <v>-96.617916032813355</v>
      </c>
      <c r="R1537" s="12">
        <f t="shared" si="453"/>
        <v>83.382083967186645</v>
      </c>
      <c r="S1537" s="57">
        <f t="shared" si="454"/>
        <v>0.28790995366833771</v>
      </c>
      <c r="T1537" s="12">
        <f t="shared" si="437"/>
        <v>45.226658226662536</v>
      </c>
    </row>
    <row r="1538" spans="1:20">
      <c r="A1538" s="57">
        <f t="shared" si="438"/>
        <v>1815.8657587242378</v>
      </c>
      <c r="B1538" s="12">
        <f t="shared" si="455"/>
        <v>289.00401149227741</v>
      </c>
      <c r="C1538" s="57" t="str">
        <f t="shared" si="439"/>
        <v>-21.030754866137-180.598044749974i</v>
      </c>
      <c r="D1538" s="57" t="str">
        <f t="shared" si="440"/>
        <v>3.4781244512068-55.0715317409594i</v>
      </c>
      <c r="E1538" s="57" t="str">
        <f t="shared" si="441"/>
        <v>162.210755148362-1.16689536728551i</v>
      </c>
      <c r="F1538" s="57" t="str">
        <f t="shared" si="442"/>
        <v>2.90990982148197-516.799964454452i</v>
      </c>
      <c r="G1538" s="57" t="str">
        <f t="shared" si="443"/>
        <v>0.999999969611453-0.000174323107540101i</v>
      </c>
      <c r="H1538" s="57" t="str">
        <f t="shared" si="444"/>
        <v>73.0170823080805+11.8830649782967i</v>
      </c>
      <c r="I1538" s="57" t="str">
        <f t="shared" si="445"/>
        <v>17.9238851027247-106.355095747963i</v>
      </c>
      <c r="K1538" s="57" t="str">
        <f t="shared" si="446"/>
        <v>0.160104654157077-0.0277810849617955i</v>
      </c>
      <c r="L1538" s="57" t="str">
        <f t="shared" si="447"/>
        <v>0.00025-3.66157913285621i</v>
      </c>
      <c r="M1538" s="57" t="str">
        <f t="shared" si="448"/>
        <v>0.0045-1.28368648387313i</v>
      </c>
      <c r="N1538" s="57">
        <f t="shared" si="449"/>
        <v>83.357787413313403</v>
      </c>
      <c r="O1538" s="57">
        <f t="shared" si="450"/>
        <v>45.192758714030383</v>
      </c>
      <c r="P1538" s="374">
        <f t="shared" si="451"/>
        <v>45.192758714030383</v>
      </c>
      <c r="Q1538" s="374">
        <f t="shared" si="452"/>
        <v>-96.642212586686597</v>
      </c>
      <c r="R1538" s="12">
        <f t="shared" si="453"/>
        <v>83.357787413313403</v>
      </c>
      <c r="S1538" s="57">
        <f t="shared" si="454"/>
        <v>0.28900401149227739</v>
      </c>
      <c r="T1538" s="12">
        <f t="shared" si="437"/>
        <v>45.192758714030383</v>
      </c>
    </row>
    <row r="1539" spans="1:20">
      <c r="A1539" s="57">
        <f t="shared" si="438"/>
        <v>1822.7660486073898</v>
      </c>
      <c r="B1539" s="12">
        <f t="shared" si="455"/>
        <v>290.10222673594808</v>
      </c>
      <c r="C1539" s="57" t="str">
        <f t="shared" si="439"/>
        <v>-21.0253619248145-179.885500682351i</v>
      </c>
      <c r="D1539" s="57" t="str">
        <f t="shared" si="440"/>
        <v>3.47812444702805-54.8630626229698i</v>
      </c>
      <c r="E1539" s="57" t="str">
        <f t="shared" si="441"/>
        <v>162.208855050088-1.17095268439687i</v>
      </c>
      <c r="F1539" s="57" t="str">
        <f t="shared" si="442"/>
        <v>2.90990982080864-514.84356277843i</v>
      </c>
      <c r="G1539" s="57" t="str">
        <f t="shared" si="443"/>
        <v>0.999999969380061-0.000174985535308263i</v>
      </c>
      <c r="H1539" s="57" t="str">
        <f t="shared" si="444"/>
        <v>73.0192949647841+11.9283589660531i</v>
      </c>
      <c r="I1539" s="57" t="str">
        <f t="shared" si="445"/>
        <v>17.9241043212784-105.95494968666i</v>
      </c>
      <c r="K1539" s="57" t="str">
        <f t="shared" si="446"/>
        <v>0.160068509854565-0.0278802593596061i</v>
      </c>
      <c r="L1539" s="57" t="str">
        <f t="shared" si="447"/>
        <v>0.00025-3.64771780519646i</v>
      </c>
      <c r="M1539" s="57" t="str">
        <f t="shared" si="448"/>
        <v>0.0045-1.27882694149545i</v>
      </c>
      <c r="N1539" s="57">
        <f t="shared" si="449"/>
        <v>83.33340800477059</v>
      </c>
      <c r="O1539" s="57">
        <f t="shared" si="450"/>
        <v>45.158852199570731</v>
      </c>
      <c r="P1539" s="374">
        <f t="shared" si="451"/>
        <v>45.158852199570731</v>
      </c>
      <c r="Q1539" s="374">
        <f t="shared" si="452"/>
        <v>-96.66659199522941</v>
      </c>
      <c r="R1539" s="12">
        <f t="shared" si="453"/>
        <v>83.33340800477059</v>
      </c>
      <c r="S1539" s="57">
        <f t="shared" si="454"/>
        <v>0.2901022267359481</v>
      </c>
      <c r="T1539" s="12">
        <f t="shared" si="437"/>
        <v>45.158852199570731</v>
      </c>
    </row>
    <row r="1540" spans="1:20">
      <c r="A1540" s="57">
        <f t="shared" si="438"/>
        <v>1829.692559592098</v>
      </c>
      <c r="B1540" s="12">
        <f t="shared" si="455"/>
        <v>291.20461519754468</v>
      </c>
      <c r="C1540" s="57" t="str">
        <f t="shared" si="439"/>
        <v>-21.0199306894573-179.17555912618i</v>
      </c>
      <c r="D1540" s="57" t="str">
        <f t="shared" si="440"/>
        <v>3.47812444281747-54.6553827285548i</v>
      </c>
      <c r="E1540" s="57" t="str">
        <f t="shared" si="441"/>
        <v>162.206941523103-1.17502130103836i</v>
      </c>
      <c r="F1540" s="57" t="str">
        <f t="shared" si="442"/>
        <v>2.90990982013019-512.894567299902i</v>
      </c>
      <c r="G1540" s="57" t="str">
        <f t="shared" si="443"/>
        <v>0.999999969146908-0.00017565048030148i</v>
      </c>
      <c r="H1540" s="57" t="str">
        <f t="shared" si="444"/>
        <v>73.0215245603186+11.9738266567952i</v>
      </c>
      <c r="I1540" s="57" t="str">
        <f t="shared" si="445"/>
        <v>17.9243252137794-105.556327936829i</v>
      </c>
      <c r="K1540" s="57" t="str">
        <f t="shared" si="446"/>
        <v>0.160032107094614-0.027979740430564i</v>
      </c>
      <c r="L1540" s="57" t="str">
        <f t="shared" si="447"/>
        <v>0.00025-3.63390895118196i</v>
      </c>
      <c r="M1540" s="57" t="str">
        <f t="shared" si="448"/>
        <v>0.0045-1.27398579547265i</v>
      </c>
      <c r="N1540" s="57">
        <f t="shared" si="449"/>
        <v>83.308945530046742</v>
      </c>
      <c r="O1540" s="57">
        <f t="shared" si="450"/>
        <v>45.124938634031615</v>
      </c>
      <c r="P1540" s="374">
        <f t="shared" si="451"/>
        <v>45.124938634031615</v>
      </c>
      <c r="Q1540" s="374">
        <f t="shared" si="452"/>
        <v>-96.691054469953258</v>
      </c>
      <c r="R1540" s="12">
        <f t="shared" si="453"/>
        <v>83.308945530046742</v>
      </c>
      <c r="S1540" s="57">
        <f t="shared" si="454"/>
        <v>0.2912046151975447</v>
      </c>
      <c r="T1540" s="12">
        <f t="shared" si="437"/>
        <v>45.124938634031615</v>
      </c>
    </row>
    <row r="1541" spans="1:20">
      <c r="A1541" s="57">
        <f t="shared" si="438"/>
        <v>1836.645391318548</v>
      </c>
      <c r="B1541" s="12">
        <f t="shared" si="455"/>
        <v>292.31119273529538</v>
      </c>
      <c r="C1541" s="57" t="str">
        <f t="shared" si="439"/>
        <v>-21.0144609086657-178.468210026569i</v>
      </c>
      <c r="D1541" s="57" t="str">
        <f t="shared" si="440"/>
        <v>3.47812443857484-54.4484890701696i</v>
      </c>
      <c r="E1541" s="57" t="str">
        <f t="shared" si="441"/>
        <v>162.205014480234-1.1791012165936i</v>
      </c>
      <c r="F1541" s="57" t="str">
        <f t="shared" si="442"/>
        <v>2.90990981944656-510.952949981917i</v>
      </c>
      <c r="G1541" s="57" t="str">
        <f t="shared" si="443"/>
        <v>0.999999968911979-0.000176317952085205i</v>
      </c>
      <c r="H1541" s="57" t="str">
        <f t="shared" si="444"/>
        <v>73.0237712250547+12.0194687287938i</v>
      </c>
      <c r="I1541" s="57" t="str">
        <f t="shared" si="445"/>
        <v>17.9245477930457-105.159224765473i</v>
      </c>
      <c r="K1541" s="57" t="str">
        <f t="shared" si="446"/>
        <v>0.159995444153652-0.0280795285916993i</v>
      </c>
      <c r="L1541" s="57" t="str">
        <f t="shared" si="447"/>
        <v>0.00025-3.62015237216772i</v>
      </c>
      <c r="M1541" s="57" t="str">
        <f t="shared" si="448"/>
        <v>0.0045-1.26916297616323i</v>
      </c>
      <c r="N1541" s="57">
        <f t="shared" si="449"/>
        <v>83.284399777917045</v>
      </c>
      <c r="O1541" s="57">
        <f t="shared" si="450"/>
        <v>45.09101796784492</v>
      </c>
      <c r="P1541" s="374">
        <f t="shared" si="451"/>
        <v>45.09101796784492</v>
      </c>
      <c r="Q1541" s="374">
        <f t="shared" si="452"/>
        <v>-96.715600222082955</v>
      </c>
      <c r="R1541" s="12">
        <f t="shared" si="453"/>
        <v>83.284399777917045</v>
      </c>
      <c r="S1541" s="57">
        <f t="shared" si="454"/>
        <v>0.29231119273529538</v>
      </c>
      <c r="T1541" s="12">
        <f t="shared" si="437"/>
        <v>45.09101796784492</v>
      </c>
    </row>
    <row r="1542" spans="1:20">
      <c r="A1542" s="57">
        <f t="shared" si="438"/>
        <v>1843.6246438055587</v>
      </c>
      <c r="B1542" s="12">
        <f t="shared" si="455"/>
        <v>293.4219752676895</v>
      </c>
      <c r="C1542" s="57" t="str">
        <f t="shared" si="439"/>
        <v>-21.008952329695-177.763443367515i</v>
      </c>
      <c r="D1542" s="57" t="str">
        <f t="shared" si="440"/>
        <v>3.47812443429991-54.2423786715792i</v>
      </c>
      <c r="E1542" s="57" t="str">
        <f t="shared" si="441"/>
        <v>162.203073833859-1.18319243001075i</v>
      </c>
      <c r="F1542" s="57" t="str">
        <f t="shared" si="442"/>
        <v>2.90990981875774-509.018682893657i</v>
      </c>
      <c r="G1542" s="57" t="str">
        <f t="shared" si="443"/>
        <v>0.999999968675261-0.000176987960261232i</v>
      </c>
      <c r="H1542" s="57" t="str">
        <f t="shared" si="444"/>
        <v>73.0260350903778+12.0652858631074i</v>
      </c>
      <c r="I1542" s="57" t="str">
        <f t="shared" si="445"/>
        <v>17.9247720719952-104.763634461455i</v>
      </c>
      <c r="K1542" s="57" t="str">
        <f t="shared" si="446"/>
        <v>0.159958519298457-0.0281796242540606i</v>
      </c>
      <c r="L1542" s="57" t="str">
        <f t="shared" si="447"/>
        <v>0.00025-3.60644787026074i</v>
      </c>
      <c r="M1542" s="57" t="str">
        <f t="shared" si="448"/>
        <v>0.0045-1.26435841418931i</v>
      </c>
      <c r="N1542" s="57">
        <f t="shared" si="449"/>
        <v>83.259770537453647</v>
      </c>
      <c r="O1542" s="57">
        <f t="shared" si="450"/>
        <v>45.05709015112469</v>
      </c>
      <c r="P1542" s="374">
        <f t="shared" si="451"/>
        <v>45.05709015112469</v>
      </c>
      <c r="Q1542" s="374">
        <f t="shared" si="452"/>
        <v>-96.740229462546353</v>
      </c>
      <c r="R1542" s="12">
        <f t="shared" si="453"/>
        <v>83.259770537453647</v>
      </c>
      <c r="S1542" s="57">
        <f t="shared" si="454"/>
        <v>0.29342197526768948</v>
      </c>
      <c r="T1542" s="12">
        <f t="shared" si="437"/>
        <v>45.05709015112469</v>
      </c>
    </row>
    <row r="1543" spans="1:20">
      <c r="A1543" s="57">
        <f t="shared" si="438"/>
        <v>1850.6304174520196</v>
      </c>
      <c r="B1543" s="12">
        <f t="shared" si="455"/>
        <v>294.53697877370672</v>
      </c>
      <c r="C1543" s="57" t="str">
        <f t="shared" si="439"/>
        <v>-21.0034046984489-177.06124917178i</v>
      </c>
      <c r="D1543" s="57" t="str">
        <f t="shared" si="440"/>
        <v>3.47812442999242-54.0370485678165i</v>
      </c>
      <c r="E1543" s="57" t="str">
        <f t="shared" si="441"/>
        <v>162.201119495902-1.18729493979501i</v>
      </c>
      <c r="F1543" s="57" t="str">
        <f t="shared" si="442"/>
        <v>2.90990981806367-507.091738210041i</v>
      </c>
      <c r="G1543" s="57" t="str">
        <f t="shared" si="443"/>
        <v>0.999999968436741-0.000177660514467849i</v>
      </c>
      <c r="H1543" s="57" t="str">
        <f t="shared" si="444"/>
        <v>73.0283162886939+12.1112787435933i</v>
      </c>
      <c r="I1543" s="57" t="str">
        <f t="shared" si="445"/>
        <v>17.924998063644-104.369551335417i</v>
      </c>
      <c r="K1543" s="57" t="str">
        <f t="shared" si="446"/>
        <v>0.159921330786138-0.0282800278226221i</v>
      </c>
      <c r="L1543" s="57" t="str">
        <f t="shared" si="447"/>
        <v>0.00025-3.59279524831713i</v>
      </c>
      <c r="M1543" s="57" t="str">
        <f t="shared" si="448"/>
        <v>0.0045-1.25957204043566i</v>
      </c>
      <c r="N1543" s="57">
        <f t="shared" si="449"/>
        <v>83.235057598039134</v>
      </c>
      <c r="O1543" s="57">
        <f t="shared" si="450"/>
        <v>45.023155133665853</v>
      </c>
      <c r="P1543" s="374">
        <f t="shared" si="451"/>
        <v>45.023155133665853</v>
      </c>
      <c r="Q1543" s="374">
        <f t="shared" si="452"/>
        <v>-96.764942401960866</v>
      </c>
      <c r="R1543" s="12">
        <f t="shared" si="453"/>
        <v>83.235057598039134</v>
      </c>
      <c r="S1543" s="57">
        <f t="shared" si="454"/>
        <v>0.29453697877370671</v>
      </c>
      <c r="T1543" s="12">
        <f t="shared" si="437"/>
        <v>45.023155133665853</v>
      </c>
    </row>
    <row r="1544" spans="1:20">
      <c r="A1544" s="57">
        <f t="shared" si="438"/>
        <v>1857.6628130383376</v>
      </c>
      <c r="B1544" s="12">
        <f t="shared" si="455"/>
        <v>295.65621929304683</v>
      </c>
      <c r="C1544" s="57" t="str">
        <f t="shared" si="439"/>
        <v>-20.9978177594797-176.36161750076i</v>
      </c>
      <c r="D1544" s="57" t="str">
        <f t="shared" si="440"/>
        <v>3.47812442565213-53.832495805139i</v>
      </c>
      <c r="E1544" s="57" t="str">
        <f t="shared" si="441"/>
        <v>162.199151377838-1.19140874400568i</v>
      </c>
      <c r="F1544" s="57" t="str">
        <f t="shared" si="442"/>
        <v>2.90990981736431-505.172088211321i</v>
      </c>
      <c r="G1544" s="57" t="str">
        <f t="shared" si="443"/>
        <v>0.999999968196404-0.000178335624379966i</v>
      </c>
      <c r="H1544" s="57" t="str">
        <f t="shared" si="444"/>
        <v>73.0306149534412+12.1574480569221i</v>
      </c>
      <c r="I1544" s="57" t="str">
        <f t="shared" si="445"/>
        <v>17.9252257811091-103.976969719696i</v>
      </c>
      <c r="K1544" s="57" t="str">
        <f t="shared" si="446"/>
        <v>0.1598838768641-0.0283807396961906i</v>
      </c>
      <c r="L1544" s="57" t="str">
        <f t="shared" si="447"/>
        <v>0.00025-3.57919430993936i</v>
      </c>
      <c r="M1544" s="57" t="str">
        <f t="shared" si="448"/>
        <v>0.0045-1.25480378604867i</v>
      </c>
      <c r="N1544" s="57">
        <f t="shared" si="449"/>
        <v>83.210260749377696</v>
      </c>
      <c r="O1544" s="57">
        <f t="shared" si="450"/>
        <v>44.989212864942473</v>
      </c>
      <c r="P1544" s="374">
        <f t="shared" si="451"/>
        <v>44.989212864942473</v>
      </c>
      <c r="Q1544" s="374">
        <f t="shared" si="452"/>
        <v>-96.789739250622304</v>
      </c>
      <c r="R1544" s="12">
        <f t="shared" si="453"/>
        <v>83.210260749377696</v>
      </c>
      <c r="S1544" s="57">
        <f t="shared" si="454"/>
        <v>0.29565621929304681</v>
      </c>
      <c r="T1544" s="12">
        <f t="shared" si="437"/>
        <v>44.989212864942473</v>
      </c>
    </row>
    <row r="1545" spans="1:20">
      <c r="A1545" s="57">
        <f t="shared" si="438"/>
        <v>1864.7219317278832</v>
      </c>
      <c r="B1545" s="12">
        <f t="shared" si="455"/>
        <v>296.77971292636039</v>
      </c>
      <c r="C1545" s="57" t="str">
        <f t="shared" si="439"/>
        <v>-20.9921912559843-175.664538454357i</v>
      </c>
      <c r="D1545" s="57" t="str">
        <f t="shared" si="440"/>
        <v>3.4781244212788-53.6287174409866i</v>
      </c>
      <c r="E1545" s="57" t="str">
        <f t="shared" si="441"/>
        <v>162.197169390688-1.19553384024862i</v>
      </c>
      <c r="F1545" s="57" t="str">
        <f t="shared" si="442"/>
        <v>2.90990981665963-503.25970528269i</v>
      </c>
      <c r="G1545" s="57" t="str">
        <f t="shared" si="443"/>
        <v>0.999999967954237-0.000179013299709259i</v>
      </c>
      <c r="H1545" s="57" t="str">
        <f t="shared" si="444"/>
        <v>73.0329312190944+12.2037944925899i</v>
      </c>
      <c r="I1545" s="57" t="str">
        <f t="shared" si="445"/>
        <v>17.9254552376083-103.585883968245i</v>
      </c>
      <c r="K1545" s="57" t="str">
        <f t="shared" si="446"/>
        <v>0.159846155770028-0.0284817602673132i</v>
      </c>
      <c r="L1545" s="57" t="str">
        <f t="shared" si="447"/>
        <v>0.00025-3.56564485947336i</v>
      </c>
      <c r="M1545" s="57" t="str">
        <f t="shared" si="448"/>
        <v>0.0045-1.25005358243542i</v>
      </c>
      <c r="N1545" s="57">
        <f t="shared" si="449"/>
        <v>83.185379781507976</v>
      </c>
      <c r="O1545" s="57">
        <f t="shared" si="450"/>
        <v>44.955263294106246</v>
      </c>
      <c r="P1545" s="374">
        <f t="shared" si="451"/>
        <v>44.955263294106246</v>
      </c>
      <c r="Q1545" s="374">
        <f t="shared" si="452"/>
        <v>-96.814620218492024</v>
      </c>
      <c r="R1545" s="12">
        <f t="shared" si="453"/>
        <v>83.185379781507976</v>
      </c>
      <c r="S1545" s="57">
        <f t="shared" si="454"/>
        <v>0.29677971292636041</v>
      </c>
      <c r="T1545" s="12">
        <f t="shared" si="437"/>
        <v>44.955263294106246</v>
      </c>
    </row>
    <row r="1546" spans="1:20">
      <c r="A1546" s="57">
        <f t="shared" si="438"/>
        <v>1871.8078750684492</v>
      </c>
      <c r="B1546" s="12">
        <f t="shared" si="455"/>
        <v>297.90747583548057</v>
      </c>
      <c r="C1546" s="57" t="str">
        <f t="shared" si="439"/>
        <v>-20.9865249298028-174.970002170846i</v>
      </c>
      <c r="D1546" s="57" t="str">
        <f t="shared" si="440"/>
        <v>3.47812441687216-53.4257105439388i</v>
      </c>
      <c r="E1546" s="57" t="str">
        <f t="shared" si="441"/>
        <v>162.195173445021-1.19967022567073i</v>
      </c>
      <c r="F1546" s="57" t="str">
        <f t="shared" si="442"/>
        <v>2.90990981594958-501.354561913873i</v>
      </c>
      <c r="G1546" s="57" t="str">
        <f t="shared" si="443"/>
        <v>0.999999967710227-0.000179693550204307i</v>
      </c>
      <c r="H1546" s="57" t="str">
        <f t="shared" si="444"/>
        <v>73.0352652211771+12.2503187429329i</v>
      </c>
      <c r="I1546" s="57" t="str">
        <f t="shared" si="445"/>
        <v>17.9256864464619-103.196288456553i</v>
      </c>
      <c r="K1546" s="57" t="str">
        <f t="shared" si="446"/>
        <v>0.159808165731853-0.0285830899221834i</v>
      </c>
      <c r="L1546" s="57" t="str">
        <f t="shared" si="447"/>
        <v>0.00025-3.55214670200574i</v>
      </c>
      <c r="M1546" s="57" t="str">
        <f t="shared" si="448"/>
        <v>0.0045-1.24532136126262i</v>
      </c>
      <c r="N1546" s="57">
        <f t="shared" si="449"/>
        <v>83.160414484815036</v>
      </c>
      <c r="O1546" s="57">
        <f t="shared" si="450"/>
        <v>44.921306369984613</v>
      </c>
      <c r="P1546" s="374">
        <f t="shared" si="451"/>
        <v>44.921306369984613</v>
      </c>
      <c r="Q1546" s="374">
        <f t="shared" si="452"/>
        <v>-96.839585515184964</v>
      </c>
      <c r="R1546" s="12">
        <f t="shared" si="453"/>
        <v>83.160414484815036</v>
      </c>
      <c r="S1546" s="57">
        <f t="shared" si="454"/>
        <v>0.29790747583548055</v>
      </c>
      <c r="T1546" s="12">
        <f t="shared" si="437"/>
        <v>44.921306369984613</v>
      </c>
    </row>
    <row r="1547" spans="1:20">
      <c r="A1547" s="57">
        <f t="shared" si="438"/>
        <v>1878.9207449937094</v>
      </c>
      <c r="B1547" s="12">
        <f t="shared" si="455"/>
        <v>299.03952424365542</v>
      </c>
      <c r="C1547" s="57" t="str">
        <f t="shared" si="439"/>
        <v>-20.9808185214142-174.277998826757i</v>
      </c>
      <c r="D1547" s="57" t="str">
        <f t="shared" si="440"/>
        <v>3.47812441243197-53.2234721936735i</v>
      </c>
      <c r="E1547" s="57" t="str">
        <f t="shared" si="441"/>
        <v>162.193163450948-1.20381789695484i</v>
      </c>
      <c r="F1547" s="57" t="str">
        <f t="shared" si="442"/>
        <v>2.90990981523412-499.456630698748i</v>
      </c>
      <c r="G1547" s="57" t="str">
        <f t="shared" si="443"/>
        <v>0.999999967464358-0.000180376385650734i</v>
      </c>
      <c r="H1547" s="57" t="str">
        <f t="shared" si="444"/>
        <v>73.0376170962657+12.2970215031387i</v>
      </c>
      <c r="I1547" s="57" t="str">
        <f t="shared" si="445"/>
        <v>17.9259194210917-102.808177581562i</v>
      </c>
      <c r="K1547" s="57" t="str">
        <f t="shared" si="446"/>
        <v>0.159769904967738-0.0286847290405445i</v>
      </c>
      <c r="L1547" s="57" t="str">
        <f t="shared" si="447"/>
        <v>0.00025-3.53869964336097i</v>
      </c>
      <c r="M1547" s="57" t="str">
        <f t="shared" si="448"/>
        <v>0.0045-1.24060705445569i</v>
      </c>
      <c r="N1547" s="57">
        <f t="shared" si="449"/>
        <v>83.135364650043741</v>
      </c>
      <c r="O1547" s="57">
        <f t="shared" si="450"/>
        <v>44.887342041079627</v>
      </c>
      <c r="P1547" s="374">
        <f t="shared" si="451"/>
        <v>44.887342041079627</v>
      </c>
      <c r="Q1547" s="374">
        <f t="shared" si="452"/>
        <v>-96.864635349956259</v>
      </c>
      <c r="R1547" s="12">
        <f t="shared" si="453"/>
        <v>83.135364650043741</v>
      </c>
      <c r="S1547" s="57">
        <f t="shared" si="454"/>
        <v>0.29903952424365543</v>
      </c>
      <c r="T1547" s="12">
        <f t="shared" si="437"/>
        <v>44.887342041079627</v>
      </c>
    </row>
    <row r="1548" spans="1:20">
      <c r="A1548" s="57">
        <f t="shared" si="438"/>
        <v>1886.0606438246857</v>
      </c>
      <c r="B1548" s="12">
        <f t="shared" si="455"/>
        <v>300.17587443578134</v>
      </c>
      <c r="C1548" s="57" t="str">
        <f t="shared" si="439"/>
        <v>-20.975071769938-173.588518636747i</v>
      </c>
      <c r="D1548" s="57" t="str">
        <f t="shared" si="440"/>
        <v>3.47812440795796-53.021999480924i</v>
      </c>
      <c r="E1548" s="57" t="str">
        <f t="shared" si="441"/>
        <v>162.191139318133-1.20797685031479i</v>
      </c>
      <c r="F1548" s="57" t="str">
        <f t="shared" si="442"/>
        <v>2.90990981451322-497.565884334934i</v>
      </c>
      <c r="G1548" s="57" t="str">
        <f t="shared" si="443"/>
        <v>0.999999967216618-0.000181061815871351i</v>
      </c>
      <c r="H1548" s="57" t="str">
        <f t="shared" si="444"/>
        <v>73.0399869820011+12.3439034712614i</v>
      </c>
      <c r="I1548" s="57" t="str">
        <f t="shared" si="445"/>
        <v>17.9261541750237-102.421545761584i</v>
      </c>
      <c r="K1548" s="57" t="str">
        <f t="shared" si="446"/>
        <v>0.159731371686046-0.0287866779955953i</v>
      </c>
      <c r="L1548" s="57" t="str">
        <f t="shared" si="447"/>
        <v>0.00025-3.52530349009859i</v>
      </c>
      <c r="M1548" s="57" t="str">
        <f t="shared" si="448"/>
        <v>0.0045-1.23591059419774i</v>
      </c>
      <c r="N1548" s="57">
        <f t="shared" si="449"/>
        <v>83.1102300683104</v>
      </c>
      <c r="O1548" s="57">
        <f t="shared" si="450"/>
        <v>44.853370255566247</v>
      </c>
      <c r="P1548" s="374">
        <f t="shared" si="451"/>
        <v>44.853370255566247</v>
      </c>
      <c r="Q1548" s="374">
        <f t="shared" si="452"/>
        <v>-96.8897699316896</v>
      </c>
      <c r="R1548" s="12">
        <f t="shared" si="453"/>
        <v>83.1102300683104</v>
      </c>
      <c r="S1548" s="57">
        <f t="shared" si="454"/>
        <v>0.30017587443578136</v>
      </c>
      <c r="T1548" s="12">
        <f t="shared" si="437"/>
        <v>44.853370255566247</v>
      </c>
    </row>
    <row r="1549" spans="1:20">
      <c r="A1549" s="57">
        <f t="shared" si="438"/>
        <v>1893.2276742712195</v>
      </c>
      <c r="B1549" s="12">
        <f t="shared" si="455"/>
        <v>301.3165427586373</v>
      </c>
      <c r="C1549" s="57" t="str">
        <f t="shared" si="439"/>
        <v>-20.969284413128-172.90155185347i</v>
      </c>
      <c r="D1549" s="57" t="str">
        <f t="shared" si="440"/>
        <v>3.4781244034499-52.821289507438i</v>
      </c>
      <c r="E1549" s="57" t="str">
        <f t="shared" si="441"/>
        <v>162.189100955781-1.21214708148763i</v>
      </c>
      <c r="F1549" s="57" t="str">
        <f t="shared" si="442"/>
        <v>2.90990981378682-495.682295623413i</v>
      </c>
      <c r="G1549" s="57" t="str">
        <f t="shared" si="443"/>
        <v>0.999999966966991-0.000181749850726292i</v>
      </c>
      <c r="H1549" s="57" t="str">
        <f t="shared" si="444"/>
        <v>73.0423750170965+12.3909653482346i</v>
      </c>
      <c r="I1549" s="57" t="str">
        <f t="shared" si="445"/>
        <v>17.9263907218882-102.03638743623i</v>
      </c>
      <c r="K1549" s="57" t="str">
        <f t="shared" si="446"/>
        <v>0.159692564085319-0.0288889371538925i</v>
      </c>
      <c r="L1549" s="57" t="str">
        <f t="shared" si="447"/>
        <v>0.00025-3.51195804951046i</v>
      </c>
      <c r="M1549" s="57" t="str">
        <f t="shared" si="448"/>
        <v>0.0045-1.23123191292861i</v>
      </c>
      <c r="N1549" s="57">
        <f t="shared" si="449"/>
        <v>83.085010531116652</v>
      </c>
      <c r="O1549" s="57">
        <f t="shared" si="450"/>
        <v>44.819390961290615</v>
      </c>
      <c r="P1549" s="374">
        <f t="shared" si="451"/>
        <v>44.819390961290615</v>
      </c>
      <c r="Q1549" s="374">
        <f t="shared" si="452"/>
        <v>-96.914989468883348</v>
      </c>
      <c r="R1549" s="12">
        <f t="shared" si="453"/>
        <v>83.085010531116652</v>
      </c>
      <c r="S1549" s="57">
        <f t="shared" si="454"/>
        <v>0.30131654275863728</v>
      </c>
      <c r="T1549" s="12">
        <f t="shared" si="437"/>
        <v>44.819390961290615</v>
      </c>
    </row>
    <row r="1550" spans="1:20">
      <c r="A1550" s="57">
        <f t="shared" si="438"/>
        <v>1900.4219394334502</v>
      </c>
      <c r="B1550" s="12">
        <f t="shared" si="455"/>
        <v>302.46154562112014</v>
      </c>
      <c r="C1550" s="57" t="str">
        <f t="shared" si="439"/>
        <v>-20.9634561873719-172.217088767453i</v>
      </c>
      <c r="D1550" s="57" t="str">
        <f t="shared" si="440"/>
        <v>3.47812439890751-52.6213393859349i</v>
      </c>
      <c r="E1550" s="57" t="str">
        <f t="shared" si="441"/>
        <v>162.187048272642-1.21632858572926i</v>
      </c>
      <c r="F1550" s="57" t="str">
        <f t="shared" si="442"/>
        <v>2.90990981305491-493.805837468127i</v>
      </c>
      <c r="G1550" s="57" t="str">
        <f t="shared" si="443"/>
        <v>0.999999966715463-0.000182440500113163i</v>
      </c>
      <c r="H1550" s="57" t="str">
        <f t="shared" si="444"/>
        <v>73.0447813413442+12.4382078378845i</v>
      </c>
      <c r="I1550" s="57" t="str">
        <f t="shared" si="445"/>
        <v>17.92662907542-101.652697066319i</v>
      </c>
      <c r="K1550" s="57" t="str">
        <f t="shared" si="446"/>
        <v>0.159653480354258-0.0289915068752535i</v>
      </c>
      <c r="L1550" s="57" t="str">
        <f t="shared" si="447"/>
        <v>0.00025-3.49866312961791i</v>
      </c>
      <c r="M1550" s="57" t="str">
        <f t="shared" si="448"/>
        <v>0.0045-1.2265709433439i</v>
      </c>
      <c r="N1550" s="57">
        <f t="shared" si="449"/>
        <v>83.05970583036202</v>
      </c>
      <c r="O1550" s="57">
        <f t="shared" si="450"/>
        <v>44.785404105768421</v>
      </c>
      <c r="P1550" s="374">
        <f t="shared" si="451"/>
        <v>44.785404105768421</v>
      </c>
      <c r="Q1550" s="374">
        <f t="shared" si="452"/>
        <v>-96.94029416963798</v>
      </c>
      <c r="R1550" s="12">
        <f t="shared" si="453"/>
        <v>83.05970583036202</v>
      </c>
      <c r="S1550" s="57">
        <f t="shared" si="454"/>
        <v>0.30246154562112015</v>
      </c>
      <c r="T1550" s="12">
        <f t="shared" si="437"/>
        <v>44.785404105768421</v>
      </c>
    </row>
    <row r="1551" spans="1:20">
      <c r="A1551" s="57">
        <f t="shared" si="438"/>
        <v>1907.6435428032974</v>
      </c>
      <c r="B1551" s="12">
        <f t="shared" si="455"/>
        <v>303.61089949448041</v>
      </c>
      <c r="C1551" s="57" t="str">
        <f t="shared" si="439"/>
        <v>-20.9575868276912-171.535119706978i</v>
      </c>
      <c r="D1551" s="57" t="str">
        <f t="shared" si="440"/>
        <v>3.47812439433052-52.4221462400649i</v>
      </c>
      <c r="E1551" s="57" t="str">
        <f t="shared" si="441"/>
        <v>162.184981177015-1.22052135780882i</v>
      </c>
      <c r="F1551" s="57" t="str">
        <f t="shared" si="442"/>
        <v>2.9099098123174-491.936482875594i</v>
      </c>
      <c r="G1551" s="57" t="str">
        <f t="shared" si="443"/>
        <v>0.99999996646202-0.00018313377396718i</v>
      </c>
      <c r="H1551" s="57" t="str">
        <f t="shared" si="444"/>
        <v>73.047206095626+12.485631646944i</v>
      </c>
      <c r="I1551" s="57" t="str">
        <f t="shared" si="445"/>
        <v>17.9268692494601-101.270469133805i</v>
      </c>
      <c r="K1551" s="57" t="str">
        <f t="shared" si="446"/>
        <v>0.159614118671697-0.0290943875126582i</v>
      </c>
      <c r="L1551" s="57" t="str">
        <f t="shared" si="447"/>
        <v>0.00025-3.48541853916906i</v>
      </c>
      <c r="M1551" s="57" t="str">
        <f t="shared" si="448"/>
        <v>0.0045-1.221927618394i</v>
      </c>
      <c r="N1551" s="57">
        <f t="shared" si="449"/>
        <v>83.034315758356726</v>
      </c>
      <c r="O1551" s="57">
        <f t="shared" si="450"/>
        <v>44.75140963618373</v>
      </c>
      <c r="P1551" s="374">
        <f t="shared" si="451"/>
        <v>44.75140963618373</v>
      </c>
      <c r="Q1551" s="374">
        <f t="shared" si="452"/>
        <v>-96.965684241643274</v>
      </c>
      <c r="R1551" s="12">
        <f t="shared" si="453"/>
        <v>83.034315758356726</v>
      </c>
      <c r="S1551" s="57">
        <f t="shared" si="454"/>
        <v>0.30361089949448039</v>
      </c>
      <c r="T1551" s="12">
        <f t="shared" si="437"/>
        <v>44.75140963618373</v>
      </c>
    </row>
    <row r="1552" spans="1:20">
      <c r="A1552" s="57">
        <f t="shared" si="438"/>
        <v>1914.8925882659501</v>
      </c>
      <c r="B1552" s="12">
        <f t="shared" si="455"/>
        <v>304.76462091255945</v>
      </c>
      <c r="C1552" s="57" t="str">
        <f t="shared" si="439"/>
        <v>-20.9516760677351-170.855635037951i</v>
      </c>
      <c r="D1552" s="57" t="str">
        <f t="shared" si="440"/>
        <v>3.47812438971869-52.2237072043682i</v>
      </c>
      <c r="E1552" s="57" t="str">
        <f t="shared" si="441"/>
        <v>162.182899576742-1.22472539200136i</v>
      </c>
      <c r="F1552" s="57" t="str">
        <f t="shared" si="442"/>
        <v>2.9099098115743-490.074204954523i</v>
      </c>
      <c r="G1552" s="57" t="str">
        <f t="shared" si="443"/>
        <v>0.999999966206647-0.000183829682261309i</v>
      </c>
      <c r="H1552" s="57" t="str">
        <f t="shared" si="444"/>
        <v>73.0496494219221+12.5332374850662i</v>
      </c>
      <c r="I1552" s="57" t="str">
        <f t="shared" si="445"/>
        <v>17.9271112579558-100.889698141699i</v>
      </c>
      <c r="K1552" s="57" t="str">
        <f t="shared" si="446"/>
        <v>0.159574477206581-0.0291975794121481i</v>
      </c>
      <c r="L1552" s="57" t="str">
        <f t="shared" si="447"/>
        <v>0.00025-3.47222408763604i</v>
      </c>
      <c r="M1552" s="57" t="str">
        <f t="shared" si="448"/>
        <v>0.0045-1.21730187128313i</v>
      </c>
      <c r="N1552" s="57">
        <f t="shared" si="449"/>
        <v>83.008840107836093</v>
      </c>
      <c r="O1552" s="57">
        <f t="shared" si="450"/>
        <v>44.717407499386951</v>
      </c>
      <c r="P1552" s="374">
        <f t="shared" si="451"/>
        <v>44.717407499386951</v>
      </c>
      <c r="Q1552" s="374">
        <f t="shared" si="452"/>
        <v>-96.991159892163907</v>
      </c>
      <c r="R1552" s="12">
        <f t="shared" si="453"/>
        <v>83.008840107836093</v>
      </c>
      <c r="S1552" s="57">
        <f t="shared" si="454"/>
        <v>0.30476462091255946</v>
      </c>
      <c r="T1552" s="12">
        <f t="shared" si="437"/>
        <v>44.717407499386951</v>
      </c>
    </row>
    <row r="1553" spans="1:20">
      <c r="A1553" s="57">
        <f t="shared" si="438"/>
        <v>1922.1691801013608</v>
      </c>
      <c r="B1553" s="12">
        <f t="shared" si="455"/>
        <v>305.92272647202719</v>
      </c>
      <c r="C1553" s="57" t="str">
        <f t="shared" si="439"/>
        <v>-20.9457236397824-170.178625163777i</v>
      </c>
      <c r="D1553" s="57" t="str">
        <f t="shared" si="440"/>
        <v>3.47812438507174-52.0260194242322i</v>
      </c>
      <c r="E1553" s="57" t="str">
        <f t="shared" si="441"/>
        <v>162.180803379205-1.22894068208307i</v>
      </c>
      <c r="F1553" s="57" t="str">
        <f t="shared" si="442"/>
        <v>2.90990981082553-488.21897691542i</v>
      </c>
      <c r="G1553" s="57" t="str">
        <f t="shared" si="443"/>
        <v>0.999999965949329-0.000184528235006421i</v>
      </c>
      <c r="H1553" s="57" t="str">
        <f t="shared" si="444"/>
        <v>73.0521114633187+12.5810260648388i</v>
      </c>
      <c r="I1553" s="57" t="str">
        <f t="shared" si="445"/>
        <v>17.9273551149629-100.510378613987i</v>
      </c>
      <c r="K1553" s="57" t="str">
        <f t="shared" si="446"/>
        <v>0.159534554117946-0.029301082912729i</v>
      </c>
      <c r="L1553" s="57" t="str">
        <f t="shared" si="447"/>
        <v>0.00025-3.45907958521224i</v>
      </c>
      <c r="M1553" s="57" t="str">
        <f t="shared" si="448"/>
        <v>0.0045-1.21269363546835i</v>
      </c>
      <c r="N1553" s="57">
        <f t="shared" si="449"/>
        <v>82.983278671972755</v>
      </c>
      <c r="O1553" s="57">
        <f t="shared" si="450"/>
        <v>44.683397641893201</v>
      </c>
      <c r="P1553" s="374">
        <f t="shared" si="451"/>
        <v>44.683397641893201</v>
      </c>
      <c r="Q1553" s="374">
        <f t="shared" si="452"/>
        <v>-97.016721328027245</v>
      </c>
      <c r="R1553" s="12">
        <f t="shared" si="453"/>
        <v>82.983278671972755</v>
      </c>
      <c r="S1553" s="57">
        <f t="shared" si="454"/>
        <v>0.30592272647202717</v>
      </c>
      <c r="T1553" s="12">
        <f t="shared" si="437"/>
        <v>44.683397641893201</v>
      </c>
    </row>
    <row r="1554" spans="1:20">
      <c r="A1554" s="57">
        <f t="shared" si="438"/>
        <v>1929.4734229857461</v>
      </c>
      <c r="B1554" s="12">
        <f t="shared" si="455"/>
        <v>307.08523283262093</v>
      </c>
      <c r="C1554" s="57" t="str">
        <f t="shared" si="439"/>
        <v>-20.9397292747389-169.504080525253i</v>
      </c>
      <c r="D1554" s="57" t="str">
        <f t="shared" si="440"/>
        <v>3.4781243803894-51.8290800558519i</v>
      </c>
      <c r="E1554" s="57" t="str">
        <f t="shared" si="441"/>
        <v>162.178692491338-1.23316722132521i</v>
      </c>
      <c r="F1554" s="57" t="str">
        <f t="shared" si="442"/>
        <v>2.90990981007104-486.370772070206i</v>
      </c>
      <c r="G1554" s="57" t="str">
        <f t="shared" si="443"/>
        <v>0.999999965690053-0.000185229442251419i</v>
      </c>
      <c r="H1554" s="57" t="str">
        <f t="shared" si="444"/>
        <v>73.0545923640161+12.6289981017967i</v>
      </c>
      <c r="I1554" s="57" t="str">
        <f t="shared" si="445"/>
        <v>17.9276008346441-100.132505095549i</v>
      </c>
      <c r="K1554" s="57" t="str">
        <f t="shared" si="446"/>
        <v>0.159494347554901-0.0294048983462675i</v>
      </c>
      <c r="L1554" s="57" t="str">
        <f t="shared" si="447"/>
        <v>0.00025-3.44598484280957i</v>
      </c>
      <c r="M1554" s="57" t="str">
        <f t="shared" si="448"/>
        <v>0.0045-1.20810284465864i</v>
      </c>
      <c r="N1554" s="57">
        <f t="shared" si="449"/>
        <v>82.957631244391109</v>
      </c>
      <c r="O1554" s="57">
        <f t="shared" si="450"/>
        <v>44.64938000988149</v>
      </c>
      <c r="P1554" s="374">
        <f t="shared" si="451"/>
        <v>44.64938000988149</v>
      </c>
      <c r="Q1554" s="374">
        <f t="shared" si="452"/>
        <v>-97.042368755608891</v>
      </c>
      <c r="R1554" s="12">
        <f t="shared" si="453"/>
        <v>82.957631244391109</v>
      </c>
      <c r="S1554" s="57">
        <f t="shared" si="454"/>
        <v>0.30708523283262096</v>
      </c>
      <c r="T1554" s="12">
        <f t="shared" si="437"/>
        <v>44.64938000988149</v>
      </c>
    </row>
    <row r="1555" spans="1:20">
      <c r="A1555" s="57">
        <f t="shared" si="438"/>
        <v>1936.8054219930918</v>
      </c>
      <c r="B1555" s="12">
        <f t="shared" si="455"/>
        <v>308.25215671738488</v>
      </c>
      <c r="C1555" s="57" t="str">
        <f t="shared" si="439"/>
        <v>-20.9336927021342-168.831991600429i</v>
      </c>
      <c r="D1555" s="57" t="str">
        <f t="shared" si="440"/>
        <v>3.47812437567142-51.6328862661887i</v>
      </c>
      <c r="E1555" s="57" t="str">
        <f t="shared" si="441"/>
        <v>162.176566819614-1.23740500248724i</v>
      </c>
      <c r="F1555" s="57" t="str">
        <f t="shared" si="442"/>
        <v>2.90990980931084-484.529563831837i</v>
      </c>
      <c r="G1555" s="57" t="str">
        <f t="shared" si="443"/>
        <v>0.999999965428802-0.000185933314083399i</v>
      </c>
      <c r="H1555" s="57" t="str">
        <f t="shared" si="444"/>
        <v>73.05709226934+12.6771543144374i</v>
      </c>
      <c r="I1555" s="57" t="str">
        <f t="shared" si="445"/>
        <v>17.9278484312725-99.7560721520879i</v>
      </c>
      <c r="K1555" s="57" t="str">
        <f t="shared" si="446"/>
        <v>0.159453855656601-0.0295090260373898i</v>
      </c>
      <c r="L1555" s="57" t="str">
        <f t="shared" si="447"/>
        <v>0.00025-3.43293967205575i</v>
      </c>
      <c r="M1555" s="57" t="str">
        <f t="shared" si="448"/>
        <v>0.0045-1.20352943281395i</v>
      </c>
      <c r="N1555" s="57">
        <f t="shared" si="449"/>
        <v>82.931897619180987</v>
      </c>
      <c r="O1555" s="57">
        <f t="shared" si="450"/>
        <v>44.615354549192254</v>
      </c>
      <c r="P1555" s="374">
        <f t="shared" si="451"/>
        <v>44.615354549192254</v>
      </c>
      <c r="Q1555" s="374">
        <f t="shared" si="452"/>
        <v>-97.068102380819013</v>
      </c>
      <c r="R1555" s="12">
        <f t="shared" si="453"/>
        <v>82.931897619180987</v>
      </c>
      <c r="S1555" s="57">
        <f t="shared" si="454"/>
        <v>0.30825215671738487</v>
      </c>
      <c r="T1555" s="12">
        <f t="shared" si="437"/>
        <v>44.615354549192254</v>
      </c>
    </row>
    <row r="1556" spans="1:20">
      <c r="A1556" s="57">
        <f t="shared" si="438"/>
        <v>1944.1652825966657</v>
      </c>
      <c r="B1556" s="12">
        <f t="shared" si="455"/>
        <v>309.42351491291095</v>
      </c>
      <c r="C1556" s="57" t="str">
        <f t="shared" si="439"/>
        <v>-20.927613650123-168.162348904495i</v>
      </c>
      <c r="D1556" s="57" t="str">
        <f t="shared" si="440"/>
        <v>3.4781243709175-51.4374352329285i</v>
      </c>
      <c r="E1556" s="57" t="str">
        <f t="shared" si="441"/>
        <v>162.174426270053-1.24165401781212i</v>
      </c>
      <c r="F1556" s="57" t="str">
        <f t="shared" si="442"/>
        <v>2.90990980854482-482.695325713909i</v>
      </c>
      <c r="G1556" s="57" t="str">
        <f t="shared" si="443"/>
        <v>0.999999965165561-0.000186639860627785i</v>
      </c>
      <c r="H1556" s="57" t="str">
        <f t="shared" si="444"/>
        <v>73.0596113257486+12.7254954242342i</v>
      </c>
      <c r="I1556" s="57" t="str">
        <f t="shared" si="445"/>
        <v>17.9280979192306-99.3810743700444i</v>
      </c>
      <c r="K1556" s="57" t="str">
        <f t="shared" si="446"/>
        <v>0.159413076552232-0.0296134663033797i</v>
      </c>
      <c r="L1556" s="57" t="str">
        <f t="shared" si="447"/>
        <v>0.00025-3.41994388529164i</v>
      </c>
      <c r="M1556" s="57" t="str">
        <f t="shared" si="448"/>
        <v>0.0045-1.1989733341442i</v>
      </c>
      <c r="N1556" s="57">
        <f t="shared" si="449"/>
        <v>82.906077590910982</v>
      </c>
      <c r="O1556" s="57">
        <f t="shared" si="450"/>
        <v>44.581321205326184</v>
      </c>
      <c r="P1556" s="374">
        <f t="shared" si="451"/>
        <v>44.581321205326184</v>
      </c>
      <c r="Q1556" s="374">
        <f t="shared" si="452"/>
        <v>-97.093922409089018</v>
      </c>
      <c r="R1556" s="12">
        <f t="shared" si="453"/>
        <v>82.906077590910982</v>
      </c>
      <c r="S1556" s="57">
        <f t="shared" si="454"/>
        <v>0.30942351491291092</v>
      </c>
      <c r="T1556" s="12">
        <f t="shared" si="437"/>
        <v>44.581321205326184</v>
      </c>
    </row>
    <row r="1557" spans="1:20">
      <c r="A1557" s="57">
        <f t="shared" si="438"/>
        <v>1951.553110670533</v>
      </c>
      <c r="B1557" s="12">
        <f t="shared" si="455"/>
        <v>310.59932426957999</v>
      </c>
      <c r="C1557" s="57" t="str">
        <f t="shared" si="439"/>
        <v>-20.9214918454807-167.495142989663i</v>
      </c>
      <c r="D1557" s="57" t="str">
        <f t="shared" si="440"/>
        <v>3.47812436612741-51.2427241444433i</v>
      </c>
      <c r="E1557" s="57" t="str">
        <f t="shared" si="441"/>
        <v>162.172270748217-1.24591425901842i</v>
      </c>
      <c r="F1557" s="57" t="str">
        <f t="shared" si="442"/>
        <v>2.909909807773-480.868031330297i</v>
      </c>
      <c r="G1557" s="57" t="str">
        <f t="shared" si="443"/>
        <v>0.999999964900317-0.000187349092048477i</v>
      </c>
      <c r="H1557" s="57" t="str">
        <f t="shared" si="444"/>
        <v>73.0621496808425+12.7740221556507i</v>
      </c>
      <c r="I1557" s="57" t="str">
        <f t="shared" si="445"/>
        <v>17.9283493130123-99.0075063565255i</v>
      </c>
      <c r="K1557" s="57" t="str">
        <f t="shared" si="446"/>
        <v>0.15937200836099-0.0297182194540737i</v>
      </c>
      <c r="L1557" s="57" t="str">
        <f t="shared" si="447"/>
        <v>0.00025-3.40699729556848i</v>
      </c>
      <c r="M1557" s="57" t="str">
        <f t="shared" si="448"/>
        <v>0.0045-1.19443448310839i</v>
      </c>
      <c r="N1557" s="57">
        <f t="shared" si="449"/>
        <v>82.880170954643589</v>
      </c>
      <c r="O1557" s="57">
        <f t="shared" si="450"/>
        <v>44.547279923442808</v>
      </c>
      <c r="P1557" s="374">
        <f t="shared" si="451"/>
        <v>44.547279923442808</v>
      </c>
      <c r="Q1557" s="374">
        <f t="shared" si="452"/>
        <v>-97.119829045356411</v>
      </c>
      <c r="R1557" s="12">
        <f t="shared" si="453"/>
        <v>82.880170954643589</v>
      </c>
      <c r="S1557" s="57">
        <f t="shared" si="454"/>
        <v>0.31059932426957998</v>
      </c>
      <c r="T1557" s="12">
        <f t="shared" si="437"/>
        <v>44.547279923442808</v>
      </c>
    </row>
    <row r="1558" spans="1:20">
      <c r="A1558" s="57">
        <f t="shared" si="438"/>
        <v>1958.9690124910808</v>
      </c>
      <c r="B1558" s="12">
        <f t="shared" si="455"/>
        <v>311.77960170180438</v>
      </c>
      <c r="C1558" s="57" t="str">
        <f t="shared" si="439"/>
        <v>-20.9153270136037-166.830364445038i</v>
      </c>
      <c r="D1558" s="57" t="str">
        <f t="shared" si="440"/>
        <v>3.47812436130081-51.048750199748i</v>
      </c>
      <c r="E1558" s="57" t="str">
        <f t="shared" si="441"/>
        <v>162.170100159212-1.25018571729549i</v>
      </c>
      <c r="F1558" s="57" t="str">
        <f t="shared" si="442"/>
        <v>2.90990980699528-479.047654394753i</v>
      </c>
      <c r="G1558" s="57" t="str">
        <f t="shared" si="443"/>
        <v>0.999999964633052-0.000188061018548i</v>
      </c>
      <c r="H1558" s="57" t="str">
        <f t="shared" si="444"/>
        <v>73.0647074833729+12.8227352361546i</v>
      </c>
      <c r="I1558" s="57" t="str">
        <f t="shared" si="445"/>
        <v>17.9286026272225-98.6353627392208i</v>
      </c>
      <c r="K1558" s="57" t="str">
        <f t="shared" si="446"/>
        <v>0.159330649192063-0.0298232857917572i</v>
      </c>
      <c r="L1558" s="57" t="str">
        <f t="shared" si="447"/>
        <v>0.00025-3.39409971664523i</v>
      </c>
      <c r="M1558" s="57" t="str">
        <f t="shared" si="448"/>
        <v>0.0045-1.18991281441362i</v>
      </c>
      <c r="N1558" s="57">
        <f t="shared" si="449"/>
        <v>82.854177505948527</v>
      </c>
      <c r="O1558" s="57">
        <f t="shared" si="450"/>
        <v>44.513230648358359</v>
      </c>
      <c r="P1558" s="374">
        <f t="shared" si="451"/>
        <v>44.513230648358359</v>
      </c>
      <c r="Q1558" s="374">
        <f t="shared" si="452"/>
        <v>-97.145822494051473</v>
      </c>
      <c r="R1558" s="12">
        <f t="shared" si="453"/>
        <v>82.854177505948527</v>
      </c>
      <c r="S1558" s="57">
        <f t="shared" si="454"/>
        <v>0.31177960170180435</v>
      </c>
      <c r="T1558" s="12">
        <f t="shared" si="437"/>
        <v>44.513230648358359</v>
      </c>
    </row>
    <row r="1559" spans="1:20">
      <c r="A1559" s="57">
        <f t="shared" si="438"/>
        <v>1966.413094738547</v>
      </c>
      <c r="B1559" s="12">
        <f t="shared" si="455"/>
        <v>312.96436418827125</v>
      </c>
      <c r="C1559" s="57" t="str">
        <f t="shared" si="439"/>
        <v>-20.9091188785088-166.168003896513i</v>
      </c>
      <c r="D1559" s="57" t="str">
        <f t="shared" si="440"/>
        <v>3.47812435643748-50.8555106084626i</v>
      </c>
      <c r="E1559" s="57" t="str">
        <f t="shared" si="441"/>
        <v>162.167914407692-1.2544683832968i</v>
      </c>
      <c r="F1559" s="57" t="str">
        <f t="shared" si="442"/>
        <v>2.90990980621164-477.234168720545i</v>
      </c>
      <c r="G1559" s="57" t="str">
        <f t="shared" si="443"/>
        <v>0.999999964363753-0.000188775650367645i</v>
      </c>
      <c r="H1559" s="57" t="str">
        <f t="shared" si="444"/>
        <v>73.0672848832522+12.8716353962328i</v>
      </c>
      <c r="I1559" s="57" t="str">
        <f t="shared" si="445"/>
        <v>17.9288578765795-98.2646381663314i</v>
      </c>
      <c r="K1559" s="57" t="str">
        <f t="shared" si="446"/>
        <v>0.159288997144611-0.0299286656110591i</v>
      </c>
      <c r="L1559" s="57" t="str">
        <f t="shared" si="447"/>
        <v>0.00025-3.38125096298589i</v>
      </c>
      <c r="M1559" s="57" t="str">
        <f t="shared" si="448"/>
        <v>0.0045-1.18540826301417i</v>
      </c>
      <c r="N1559" s="57">
        <f t="shared" si="449"/>
        <v>82.828097040917584</v>
      </c>
      <c r="O1559" s="57">
        <f t="shared" si="450"/>
        <v>44.479173324545044</v>
      </c>
      <c r="P1559" s="374">
        <f t="shared" si="451"/>
        <v>44.479173324545044</v>
      </c>
      <c r="Q1559" s="374">
        <f t="shared" si="452"/>
        <v>-97.171902959082416</v>
      </c>
      <c r="R1559" s="12">
        <f t="shared" si="453"/>
        <v>82.828097040917584</v>
      </c>
      <c r="S1559" s="57">
        <f t="shared" si="454"/>
        <v>0.31296436418827123</v>
      </c>
      <c r="T1559" s="12">
        <f t="shared" si="437"/>
        <v>44.479173324545044</v>
      </c>
    </row>
    <row r="1560" spans="1:20">
      <c r="A1560" s="57">
        <f t="shared" si="438"/>
        <v>1973.8854644985533</v>
      </c>
      <c r="B1560" s="12">
        <f t="shared" si="455"/>
        <v>314.15362877218666</v>
      </c>
      <c r="C1560" s="57" t="str">
        <f t="shared" si="439"/>
        <v>-20.9028671628311-165.508052006633i</v>
      </c>
      <c r="D1560" s="57" t="str">
        <f t="shared" si="440"/>
        <v>3.47812435153712-50.6630025907709i</v>
      </c>
      <c r="E1560" s="57" t="str">
        <f t="shared" si="441"/>
        <v>162.165713397849-1.25876224713362i</v>
      </c>
      <c r="F1560" s="57" t="str">
        <f t="shared" si="442"/>
        <v>2.90990980542204-475.427548220075i</v>
      </c>
      <c r="G1560" s="57" t="str">
        <f t="shared" si="443"/>
        <v>0.999999964092402-0.000189492997787622i</v>
      </c>
      <c r="H1560" s="57" t="str">
        <f t="shared" si="444"/>
        <v>73.0698820315618+12.9207233694053i</v>
      </c>
      <c r="I1560" s="57" t="str">
        <f t="shared" si="445"/>
        <v>17.9291150759153-97.8953273064896i</v>
      </c>
      <c r="K1560" s="57" t="str">
        <f t="shared" si="446"/>
        <v>0.159247050307751-0.0300343591988457i</v>
      </c>
      <c r="L1560" s="57" t="str">
        <f t="shared" si="447"/>
        <v>0.00025-3.36845084975681i</v>
      </c>
      <c r="M1560" s="57" t="str">
        <f t="shared" si="448"/>
        <v>0.0045-1.18092076411055i</v>
      </c>
      <c r="N1560" s="57">
        <f t="shared" si="449"/>
        <v>82.80192935617859</v>
      </c>
      <c r="O1560" s="57">
        <f t="shared" si="450"/>
        <v>44.445107896128462</v>
      </c>
      <c r="P1560" s="374">
        <f t="shared" si="451"/>
        <v>44.445107896128462</v>
      </c>
      <c r="Q1560" s="374">
        <f t="shared" si="452"/>
        <v>-97.19807064382141</v>
      </c>
      <c r="R1560" s="12">
        <f t="shared" si="453"/>
        <v>82.80192935617859</v>
      </c>
      <c r="S1560" s="57">
        <f t="shared" si="454"/>
        <v>0.31415362877218667</v>
      </c>
      <c r="T1560" s="12">
        <f t="shared" si="437"/>
        <v>44.445107896128462</v>
      </c>
    </row>
    <row r="1561" spans="1:20">
      <c r="A1561" s="57">
        <f t="shared" si="438"/>
        <v>1981.3862292636479</v>
      </c>
      <c r="B1561" s="12">
        <f t="shared" si="455"/>
        <v>315.34741256152097</v>
      </c>
      <c r="C1561" s="57" t="str">
        <f t="shared" si="439"/>
        <v>-20.8965715878221-164.850499474494i</v>
      </c>
      <c r="D1561" s="57" t="str">
        <f t="shared" si="440"/>
        <v>3.47812434659943-50.47122337738i</v>
      </c>
      <c r="E1561" s="57" t="str">
        <f t="shared" si="441"/>
        <v>162.163497033424-1.26306729836888i</v>
      </c>
      <c r="F1561" s="57" t="str">
        <f t="shared" si="442"/>
        <v>2.90990980462642-473.627766904496i</v>
      </c>
      <c r="G1561" s="57" t="str">
        <f t="shared" si="443"/>
        <v>0.999999963818986-0.000190213071127208i</v>
      </c>
      <c r="H1561" s="57" t="str">
        <f t="shared" si="444"/>
        <v>73.0724990805626+12.9699998922392i</v>
      </c>
      <c r="I1561" s="57" t="str">
        <f t="shared" si="445"/>
        <v>17.9293742401752-97.5274248486823i</v>
      </c>
      <c r="K1561" s="57" t="str">
        <f t="shared" si="446"/>
        <v>0.159204806760538-0.0301403668341118i</v>
      </c>
      <c r="L1561" s="57" t="str">
        <f t="shared" si="447"/>
        <v>0.00025-3.35569919282407i</v>
      </c>
      <c r="M1561" s="57" t="str">
        <f t="shared" si="448"/>
        <v>0.0045-1.17645025314858i</v>
      </c>
      <c r="N1561" s="57">
        <f t="shared" si="449"/>
        <v>82.775674248911457</v>
      </c>
      <c r="O1561" s="57">
        <f t="shared" si="450"/>
        <v>44.411034306886975</v>
      </c>
      <c r="P1561" s="374">
        <f t="shared" si="451"/>
        <v>44.411034306886975</v>
      </c>
      <c r="Q1561" s="374">
        <f t="shared" si="452"/>
        <v>-97.224325751088543</v>
      </c>
      <c r="R1561" s="12">
        <f t="shared" si="453"/>
        <v>82.775674248911457</v>
      </c>
      <c r="S1561" s="57">
        <f t="shared" si="454"/>
        <v>0.31534741256152099</v>
      </c>
      <c r="T1561" s="12">
        <f t="shared" si="437"/>
        <v>44.411034306886975</v>
      </c>
    </row>
    <row r="1562" spans="1:20">
      <c r="A1562" s="57">
        <f t="shared" si="438"/>
        <v>1988.9154969348499</v>
      </c>
      <c r="B1562" s="12">
        <f t="shared" si="455"/>
        <v>316.54573272925478</v>
      </c>
      <c r="C1562" s="57" t="str">
        <f t="shared" si="439"/>
        <v>-20.8902318733509-164.195337035617i</v>
      </c>
      <c r="D1562" s="57" t="str">
        <f t="shared" si="440"/>
        <v>3.47812434162415-50.2801702094819i</v>
      </c>
      <c r="E1562" s="57" t="str">
        <f t="shared" si="441"/>
        <v>162.1612652177-1.26738352601006i</v>
      </c>
      <c r="F1562" s="57" t="str">
        <f t="shared" si="442"/>
        <v>2.90990980382474-471.834798883355i</v>
      </c>
      <c r="G1562" s="57" t="str">
        <f t="shared" si="443"/>
        <v>0.999999963543488-0.00019093588074489i</v>
      </c>
      <c r="H1562" s="57" t="str">
        <f t="shared" si="444"/>
        <v>73.0751361837031+13.0194657043645i</v>
      </c>
      <c r="I1562" s="57" t="str">
        <f t="shared" si="445"/>
        <v>17.9296353844211-97.1609255021772i</v>
      </c>
      <c r="K1562" s="57" t="str">
        <f t="shared" si="446"/>
        <v>0.15916226457195-0.0302466887878751i</v>
      </c>
      <c r="L1562" s="57" t="str">
        <f t="shared" si="447"/>
        <v>0.00025-3.34299580875083i</v>
      </c>
      <c r="M1562" s="57" t="str">
        <f t="shared" si="448"/>
        <v>0.0045-1.17199666581847i</v>
      </c>
      <c r="N1562" s="57">
        <f t="shared" si="449"/>
        <v>82.749331516861588</v>
      </c>
      <c r="O1562" s="57">
        <f t="shared" si="450"/>
        <v>44.376952500249629</v>
      </c>
      <c r="P1562" s="374">
        <f t="shared" si="451"/>
        <v>44.376952500249629</v>
      </c>
      <c r="Q1562" s="374">
        <f t="shared" si="452"/>
        <v>-97.250668483138412</v>
      </c>
      <c r="R1562" s="12">
        <f t="shared" si="453"/>
        <v>82.749331516861588</v>
      </c>
      <c r="S1562" s="57">
        <f t="shared" si="454"/>
        <v>0.31654573272925479</v>
      </c>
      <c r="T1562" s="12">
        <f t="shared" si="437"/>
        <v>44.376952500249629</v>
      </c>
    </row>
    <row r="1563" spans="1:20">
      <c r="A1563" s="57">
        <f t="shared" si="438"/>
        <v>1996.4733758232021</v>
      </c>
      <c r="B1563" s="12">
        <f t="shared" si="455"/>
        <v>317.74860651362593</v>
      </c>
      <c r="C1563" s="57" t="str">
        <f t="shared" si="439"/>
        <v>-20.8838477379023-163.542555461831i</v>
      </c>
      <c r="D1563" s="57" t="str">
        <f t="shared" si="440"/>
        <v>3.47812433661099-50.0898403387125i</v>
      </c>
      <c r="E1563" s="57" t="str">
        <f t="shared" si="441"/>
        <v>162.159017853505-1.27171091850417i</v>
      </c>
      <c r="F1563" s="57" t="str">
        <f t="shared" si="442"/>
        <v>2.90990980301697-470.048618364201i</v>
      </c>
      <c r="G1563" s="57" t="str">
        <f t="shared" si="443"/>
        <v>0.999999963265892-0.000191661437038515i</v>
      </c>
      <c r="H1563" s="57" t="str">
        <f t="shared" si="444"/>
        <v>73.0777934956305+13.0691215484875i</v>
      </c>
      <c r="I1563" s="57" t="str">
        <f t="shared" si="445"/>
        <v>17.9298985238299-96.7958239964443i</v>
      </c>
      <c r="K1563" s="57" t="str">
        <f t="shared" si="446"/>
        <v>0.159119421800871-0.0303533253230655i</v>
      </c>
      <c r="L1563" s="57" t="str">
        <f t="shared" si="447"/>
        <v>0.00025-3.3303405147946i</v>
      </c>
      <c r="M1563" s="57" t="str">
        <f t="shared" si="448"/>
        <v>0.0045-1.16755993805387i</v>
      </c>
      <c r="N1563" s="57">
        <f t="shared" si="449"/>
        <v>82.722900958355638</v>
      </c>
      <c r="O1563" s="57">
        <f t="shared" si="450"/>
        <v>44.342862419294647</v>
      </c>
      <c r="P1563" s="374">
        <f t="shared" si="451"/>
        <v>44.342862419294647</v>
      </c>
      <c r="Q1563" s="374">
        <f t="shared" si="452"/>
        <v>-97.277099041644362</v>
      </c>
      <c r="R1563" s="12">
        <f t="shared" si="453"/>
        <v>82.722900958355638</v>
      </c>
      <c r="S1563" s="57">
        <f t="shared" si="454"/>
        <v>0.31774860651362591</v>
      </c>
      <c r="T1563" s="12">
        <f t="shared" si="437"/>
        <v>44.342862419294647</v>
      </c>
    </row>
    <row r="1564" spans="1:20">
      <c r="A1564" s="57">
        <f t="shared" si="438"/>
        <v>2004.0599746513303</v>
      </c>
      <c r="B1564" s="12">
        <f t="shared" si="455"/>
        <v>318.9560512183777</v>
      </c>
      <c r="C1564" s="57" t="str">
        <f t="shared" si="439"/>
        <v>-20.8774188985758-162.89214556116i</v>
      </c>
      <c r="D1564" s="57" t="str">
        <f t="shared" si="440"/>
        <v>3.47812433155966-49.9002310271126i</v>
      </c>
      <c r="E1564" s="57" t="str">
        <f t="shared" si="441"/>
        <v>162.156754843213-1.27604946372985i</v>
      </c>
      <c r="F1564" s="57" t="str">
        <f t="shared" si="442"/>
        <v>2.90990980220303-468.269199652229i</v>
      </c>
      <c r="G1564" s="57" t="str">
        <f t="shared" si="443"/>
        <v>0.999999962986182-0.000192389750445449i</v>
      </c>
      <c r="H1564" s="57" t="str">
        <f t="shared" si="444"/>
        <v>73.0804711721996+13.1189681704068i</v>
      </c>
      <c r="I1564" s="57" t="str">
        <f t="shared" si="445"/>
        <v>17.9301636736968-96.4321150810828i</v>
      </c>
      <c r="K1564" s="57" t="str">
        <f t="shared" si="446"/>
        <v>0.159076276496075-0.0304602766944156i</v>
      </c>
      <c r="L1564" s="57" t="str">
        <f t="shared" si="447"/>
        <v>0.00025-3.31773312890477i</v>
      </c>
      <c r="M1564" s="57" t="str">
        <f t="shared" si="448"/>
        <v>0.0045-1.16314000603095i</v>
      </c>
      <c r="N1564" s="57">
        <f t="shared" si="449"/>
        <v>82.696382372316677</v>
      </c>
      <c r="O1564" s="57">
        <f t="shared" si="450"/>
        <v>44.308764006747936</v>
      </c>
      <c r="P1564" s="374">
        <f t="shared" si="451"/>
        <v>44.308764006747936</v>
      </c>
      <c r="Q1564" s="374">
        <f t="shared" si="452"/>
        <v>-97.303617627683323</v>
      </c>
      <c r="R1564" s="12">
        <f t="shared" si="453"/>
        <v>82.696382372316677</v>
      </c>
      <c r="S1564" s="57">
        <f t="shared" si="454"/>
        <v>0.31895605121837767</v>
      </c>
      <c r="T1564" s="12">
        <f t="shared" si="437"/>
        <v>44.308764006747936</v>
      </c>
    </row>
    <row r="1565" spans="1:20">
      <c r="A1565" s="57">
        <f t="shared" si="438"/>
        <v>2011.6754025550053</v>
      </c>
      <c r="B1565" s="12">
        <f t="shared" si="455"/>
        <v>320.16808421300755</v>
      </c>
      <c r="C1565" s="57" t="str">
        <f t="shared" si="439"/>
        <v>-20.8709450710858-162.244098177708i</v>
      </c>
      <c r="D1565" s="57" t="str">
        <f t="shared" si="440"/>
        <v>3.47812432646985-49.7113395470887i</v>
      </c>
      <c r="E1565" s="57" t="str">
        <f t="shared" si="441"/>
        <v>162.154476088742-1.2803991489913i</v>
      </c>
      <c r="F1565" s="57" t="str">
        <f t="shared" si="442"/>
        <v>2.9099098013829-466.496517149902i</v>
      </c>
      <c r="G1565" s="57" t="str">
        <f t="shared" si="443"/>
        <v>0.999999962704343-0.000193120831442712i</v>
      </c>
      <c r="H1565" s="57" t="str">
        <f t="shared" si="444"/>
        <v>73.083169370481+13.169006319027i</v>
      </c>
      <c r="I1565" s="57" t="str">
        <f t="shared" si="445"/>
        <v>17.9304308494339-96.0697935257423i</v>
      </c>
      <c r="K1565" s="57" t="str">
        <f t="shared" si="446"/>
        <v>0.159032826696216-0.0305675431483506i</v>
      </c>
      <c r="L1565" s="57" t="str">
        <f t="shared" si="447"/>
        <v>0.00025-3.30517346971983i</v>
      </c>
      <c r="M1565" s="57" t="str">
        <f t="shared" si="448"/>
        <v>0.0045-1.15873680616751i</v>
      </c>
      <c r="N1565" s="57">
        <f t="shared" si="449"/>
        <v>82.669775558279454</v>
      </c>
      <c r="O1565" s="57">
        <f t="shared" si="450"/>
        <v>44.274657204981565</v>
      </c>
      <c r="P1565" s="374">
        <f t="shared" si="451"/>
        <v>44.274657204981565</v>
      </c>
      <c r="Q1565" s="374">
        <f t="shared" si="452"/>
        <v>-97.330224441720546</v>
      </c>
      <c r="R1565" s="12">
        <f t="shared" si="453"/>
        <v>82.669775558279454</v>
      </c>
      <c r="S1565" s="57">
        <f t="shared" si="454"/>
        <v>0.32016808421300752</v>
      </c>
      <c r="T1565" s="12">
        <f t="shared" si="437"/>
        <v>44.274657204981565</v>
      </c>
    </row>
    <row r="1566" spans="1:20">
      <c r="A1566" s="57">
        <f t="shared" si="438"/>
        <v>2019.3197690847144</v>
      </c>
      <c r="B1566" s="12">
        <f t="shared" si="455"/>
        <v>321.38472293301697</v>
      </c>
      <c r="C1566" s="57" t="str">
        <f t="shared" si="439"/>
        <v>-20.8644259697604-161.598404191544i</v>
      </c>
      <c r="D1566" s="57" t="str">
        <f t="shared" si="440"/>
        <v>3.47812432134131-49.5231631813738i</v>
      </c>
      <c r="E1566" s="57" t="str">
        <f t="shared" si="441"/>
        <v>162.152181491555-1.2847599610125i</v>
      </c>
      <c r="F1566" s="57" t="str">
        <f t="shared" si="442"/>
        <v>2.90990980055655-464.730545356592i</v>
      </c>
      <c r="G1566" s="57" t="str">
        <f t="shared" si="443"/>
        <v>0.999999962420358-0.000193854690547143i</v>
      </c>
      <c r="H1566" s="57" t="str">
        <f t="shared" si="444"/>
        <v>73.0858882487738+13.2192367463744i</v>
      </c>
      <c r="I1566" s="57" t="str">
        <f t="shared" si="445"/>
        <v>17.9307000665731-95.7088541200533i</v>
      </c>
      <c r="K1566" s="57" t="str">
        <f t="shared" si="446"/>
        <v>0.158989070429808-0.0306751249228747i</v>
      </c>
      <c r="L1566" s="57" t="str">
        <f t="shared" si="447"/>
        <v>0.00025-3.29266135656489i</v>
      </c>
      <c r="M1566" s="57" t="str">
        <f t="shared" si="448"/>
        <v>0.0045-1.15435027512205i</v>
      </c>
      <c r="N1566" s="57">
        <f t="shared" si="449"/>
        <v>82.643080316406142</v>
      </c>
      <c r="O1566" s="57">
        <f t="shared" si="450"/>
        <v>44.240541956012258</v>
      </c>
      <c r="P1566" s="374">
        <f t="shared" si="451"/>
        <v>44.240541956012258</v>
      </c>
      <c r="Q1566" s="374">
        <f t="shared" si="452"/>
        <v>-97.356919683593858</v>
      </c>
      <c r="R1566" s="12">
        <f t="shared" si="453"/>
        <v>82.643080316406142</v>
      </c>
      <c r="S1566" s="57">
        <f t="shared" si="454"/>
        <v>0.32138472293301695</v>
      </c>
      <c r="T1566" s="12">
        <f t="shared" si="437"/>
        <v>44.240541956012258</v>
      </c>
    </row>
    <row r="1567" spans="1:20">
      <c r="A1567" s="57">
        <f t="shared" si="438"/>
        <v>2026.9931842072365</v>
      </c>
      <c r="B1567" s="12">
        <f t="shared" si="455"/>
        <v>322.60598488016245</v>
      </c>
      <c r="C1567" s="57" t="str">
        <f t="shared" si="439"/>
        <v>-20.8578613075415-160.955054518581i</v>
      </c>
      <c r="D1567" s="57" t="str">
        <f t="shared" si="440"/>
        <v>3.47812431617369-49.3356992229869i</v>
      </c>
      <c r="E1567" s="57" t="str">
        <f t="shared" si="441"/>
        <v>162.14987095266-1.28913188592936i</v>
      </c>
      <c r="F1567" s="57" t="str">
        <f t="shared" si="442"/>
        <v>2.90990979972386-462.971258868194i</v>
      </c>
      <c r="G1567" s="57" t="str">
        <f t="shared" si="443"/>
        <v>0.99999996213421-0.00019459133831554i</v>
      </c>
      <c r="H1567" s="57" t="str">
        <f t="shared" si="444"/>
        <v>73.0886279666125+13.2696602076119i</v>
      </c>
      <c r="I1567" s="57" t="str">
        <f t="shared" si="445"/>
        <v>17.9309713407656-95.349291673545i</v>
      </c>
      <c r="K1567" s="57" t="str">
        <f t="shared" si="446"/>
        <v>0.158945005715216-0.0307830222474614i</v>
      </c>
      <c r="L1567" s="57" t="str">
        <f t="shared" si="447"/>
        <v>0.00025-3.28019660944898i</v>
      </c>
      <c r="M1567" s="57" t="str">
        <f t="shared" si="448"/>
        <v>0.0045-1.14998034979284i</v>
      </c>
      <c r="N1567" s="57">
        <f t="shared" si="449"/>
        <v>82.616296447501512</v>
      </c>
      <c r="O1567" s="57">
        <f t="shared" si="450"/>
        <v>44.206418201499382</v>
      </c>
      <c r="P1567" s="374">
        <f t="shared" si="451"/>
        <v>44.206418201499382</v>
      </c>
      <c r="Q1567" s="374">
        <f t="shared" si="452"/>
        <v>-97.383703552498488</v>
      </c>
      <c r="R1567" s="12">
        <f t="shared" si="453"/>
        <v>82.616296447501512</v>
      </c>
      <c r="S1567" s="57">
        <f t="shared" si="454"/>
        <v>0.32260598488016246</v>
      </c>
      <c r="T1567" s="12">
        <f t="shared" si="437"/>
        <v>44.206418201499382</v>
      </c>
    </row>
    <row r="1568" spans="1:20">
      <c r="A1568" s="57">
        <f t="shared" si="438"/>
        <v>2034.695758307224</v>
      </c>
      <c r="B1568" s="12">
        <f t="shared" si="455"/>
        <v>323.83188762270709</v>
      </c>
      <c r="C1568" s="57" t="str">
        <f t="shared" si="439"/>
        <v>-20.8512507959856-160.314040110477i</v>
      </c>
      <c r="D1568" s="57" t="str">
        <f t="shared" si="440"/>
        <v>3.47812431096675-49.1489449751969i</v>
      </c>
      <c r="E1568" s="57" t="str">
        <f t="shared" si="441"/>
        <v>162.147544372615-1.29351490928408i</v>
      </c>
      <c r="F1568" s="57" t="str">
        <f t="shared" si="442"/>
        <v>2.90990979888487-461.218632376789i</v>
      </c>
      <c r="G1568" s="57" t="str">
        <f t="shared" si="443"/>
        <v>0.999999961845883-0.00019533078534482i</v>
      </c>
      <c r="H1568" s="57" t="str">
        <f t="shared" si="444"/>
        <v>73.0913886847795+13.3202774610542i</v>
      </c>
      <c r="I1568" s="57" t="str">
        <f t="shared" si="445"/>
        <v>17.9312446877844-94.9911010155796i</v>
      </c>
      <c r="K1568" s="57" t="str">
        <f t="shared" si="446"/>
        <v>0.158900630560641-0.0308912353429373i</v>
      </c>
      <c r="L1568" s="57" t="str">
        <f t="shared" si="447"/>
        <v>0.00025-3.26777904906255i</v>
      </c>
      <c r="M1568" s="57" t="str">
        <f t="shared" si="448"/>
        <v>0.0045-1.14562696731703i</v>
      </c>
      <c r="N1568" s="57">
        <f t="shared" si="449"/>
        <v>82.589423753029209</v>
      </c>
      <c r="O1568" s="57">
        <f t="shared" si="450"/>
        <v>44.17228588274422</v>
      </c>
      <c r="P1568" s="374">
        <f t="shared" si="451"/>
        <v>44.17228588274422</v>
      </c>
      <c r="Q1568" s="374">
        <f t="shared" si="452"/>
        <v>-97.410576246970791</v>
      </c>
      <c r="R1568" s="12">
        <f t="shared" si="453"/>
        <v>82.589423753029209</v>
      </c>
      <c r="S1568" s="57">
        <f t="shared" si="454"/>
        <v>0.32383188762270709</v>
      </c>
      <c r="T1568" s="12">
        <f t="shared" si="437"/>
        <v>44.17228588274422</v>
      </c>
    </row>
    <row r="1569" spans="1:20">
      <c r="A1569" s="57">
        <f t="shared" si="438"/>
        <v>2042.4276021887915</v>
      </c>
      <c r="B1569" s="12">
        <f t="shared" si="455"/>
        <v>325.06244879567339</v>
      </c>
      <c r="C1569" s="57" t="str">
        <f t="shared" si="439"/>
        <v>-20.8445941452605-159.675351954508i</v>
      </c>
      <c r="D1569" s="57" t="str">
        <f t="shared" si="440"/>
        <v>3.47812430572015-48.9628977514805i</v>
      </c>
      <c r="E1569" s="57" t="str">
        <f t="shared" si="441"/>
        <v>162.14520165152-1.2979090160176i</v>
      </c>
      <c r="F1569" s="57" t="str">
        <f t="shared" si="442"/>
        <v>2.90990979803947-459.472640670251i</v>
      </c>
      <c r="G1569" s="57" t="str">
        <f t="shared" si="443"/>
        <v>0.999999961555361-0.000196073042272166i</v>
      </c>
      <c r="H1569" s="57" t="str">
        <f t="shared" si="444"/>
        <v>73.0941705653125+13.3710892681824i</v>
      </c>
      <c r="I1569" s="57" t="str">
        <f t="shared" si="445"/>
        <v>17.9315201235227-94.6342769952697i</v>
      </c>
      <c r="K1569" s="57" t="str">
        <f t="shared" si="446"/>
        <v>0.158855942964111-0.0309997644213686i</v>
      </c>
      <c r="L1569" s="57" t="str">
        <f t="shared" si="447"/>
        <v>0.00025-3.2554084967748i</v>
      </c>
      <c r="M1569" s="57" t="str">
        <f t="shared" si="448"/>
        <v>0.0045-1.14129006506977i</v>
      </c>
      <c r="N1569" s="57">
        <f t="shared" si="449"/>
        <v>82.562462035128164</v>
      </c>
      <c r="O1569" s="57">
        <f t="shared" si="450"/>
        <v>44.138144940687631</v>
      </c>
      <c r="P1569" s="374">
        <f t="shared" si="451"/>
        <v>44.138144940687631</v>
      </c>
      <c r="Q1569" s="374">
        <f t="shared" si="452"/>
        <v>-97.437537964871836</v>
      </c>
      <c r="R1569" s="12">
        <f t="shared" si="453"/>
        <v>82.562462035128164</v>
      </c>
      <c r="S1569" s="57">
        <f t="shared" si="454"/>
        <v>0.32506244879567336</v>
      </c>
      <c r="T1569" s="12">
        <f t="shared" si="437"/>
        <v>44.138144940687631</v>
      </c>
    </row>
    <row r="1570" spans="1:20">
      <c r="A1570" s="57">
        <f t="shared" si="438"/>
        <v>2050.1888270771092</v>
      </c>
      <c r="B1570" s="12">
        <f t="shared" si="455"/>
        <v>326.29768610109699</v>
      </c>
      <c r="C1570" s="57" t="str">
        <f t="shared" si="439"/>
        <v>-20.8378910641507-159.038981073464i</v>
      </c>
      <c r="D1570" s="57" t="str">
        <f t="shared" si="440"/>
        <v>3.47812430043359-48.7775548754863i</v>
      </c>
      <c r="E1570" s="57" t="str">
        <f t="shared" si="441"/>
        <v>162.142842689026-1.30231419046409i</v>
      </c>
      <c r="F1570" s="57" t="str">
        <f t="shared" si="442"/>
        <v>2.90990979718764-457.733258631905i</v>
      </c>
      <c r="G1570" s="57" t="str">
        <f t="shared" si="443"/>
        <v>0.999999961262626-0.000196818119775185i</v>
      </c>
      <c r="H1570" s="57" t="str">
        <f t="shared" si="444"/>
        <v>73.0969737715166+13.4220963936606i</v>
      </c>
      <c r="I1570" s="57" t="str">
        <f t="shared" si="445"/>
        <v>17.9317976639981-94.2788144814104i</v>
      </c>
      <c r="K1570" s="57" t="str">
        <f t="shared" si="446"/>
        <v>0.158810940913467-0.0311086096859471i</v>
      </c>
      <c r="L1570" s="57" t="str">
        <f t="shared" si="447"/>
        <v>0.00025-3.2430847746312i</v>
      </c>
      <c r="M1570" s="57" t="str">
        <f t="shared" si="448"/>
        <v>0.0045-1.13696958066324i</v>
      </c>
      <c r="N1570" s="57">
        <f t="shared" si="449"/>
        <v>82.535411096627314</v>
      </c>
      <c r="O1570" s="57">
        <f t="shared" si="450"/>
        <v>44.103995315909032</v>
      </c>
      <c r="P1570" s="374">
        <f t="shared" si="451"/>
        <v>44.103995315909032</v>
      </c>
      <c r="Q1570" s="374">
        <f t="shared" si="452"/>
        <v>-97.464588903372686</v>
      </c>
      <c r="R1570" s="12">
        <f t="shared" si="453"/>
        <v>82.535411096627314</v>
      </c>
      <c r="S1570" s="57">
        <f t="shared" si="454"/>
        <v>0.326297686101097</v>
      </c>
      <c r="T1570" s="12">
        <f t="shared" si="437"/>
        <v>44.103995315909032</v>
      </c>
    </row>
    <row r="1571" spans="1:20">
      <c r="A1571" s="57">
        <f t="shared" si="438"/>
        <v>2057.9795446200023</v>
      </c>
      <c r="B1571" s="12">
        <f t="shared" si="455"/>
        <v>327.53761730828114</v>
      </c>
      <c r="C1571" s="57" t="str">
        <f t="shared" si="439"/>
        <v>-20.8311412600508-158.404918525537i</v>
      </c>
      <c r="D1571" s="57" t="str">
        <f t="shared" si="440"/>
        <v>3.47812429510679-48.5929136809949i</v>
      </c>
      <c r="E1571" s="57" t="str">
        <f t="shared" si="441"/>
        <v>162.140467384329-1.30673041634202i</v>
      </c>
      <c r="F1571" s="57" t="str">
        <f t="shared" si="442"/>
        <v>2.90990979632933-456.000461240157i</v>
      </c>
      <c r="G1571" s="57" t="str">
        <f t="shared" si="443"/>
        <v>0.999999960967663-0.000197566028572056i</v>
      </c>
      <c r="H1571" s="57" t="str">
        <f t="shared" si="444"/>
        <v>73.0997984679733+13.4732996053497i</v>
      </c>
      <c r="I1571" s="57" t="str">
        <f t="shared" si="445"/>
        <v>17.9320773253504-93.9247083624032i</v>
      </c>
      <c r="K1571" s="57" t="str">
        <f t="shared" si="446"/>
        <v>0.158765622386355-0.0312177713308713i</v>
      </c>
      <c r="L1571" s="57" t="str">
        <f t="shared" si="447"/>
        <v>0.00025-3.23080770535087i</v>
      </c>
      <c r="M1571" s="57" t="str">
        <f t="shared" si="448"/>
        <v>0.0045-1.13266545194585i</v>
      </c>
      <c r="N1571" s="57">
        <f t="shared" si="449"/>
        <v>82.508270741064337</v>
      </c>
      <c r="O1571" s="57">
        <f t="shared" si="450"/>
        <v>44.069836948624712</v>
      </c>
      <c r="P1571" s="374">
        <f t="shared" si="451"/>
        <v>44.069836948624712</v>
      </c>
      <c r="Q1571" s="374">
        <f t="shared" si="452"/>
        <v>-97.491729258935663</v>
      </c>
      <c r="R1571" s="12">
        <f t="shared" si="453"/>
        <v>82.508270741064337</v>
      </c>
      <c r="S1571" s="57">
        <f t="shared" si="454"/>
        <v>0.32753761730828113</v>
      </c>
      <c r="T1571" s="12">
        <f t="shared" si="437"/>
        <v>44.069836948624712</v>
      </c>
    </row>
    <row r="1572" spans="1:20">
      <c r="A1572" s="57">
        <f t="shared" si="438"/>
        <v>2065.7998668895584</v>
      </c>
      <c r="B1572" s="12">
        <f t="shared" si="455"/>
        <v>328.78226025405263</v>
      </c>
      <c r="C1572" s="57" t="str">
        <f t="shared" si="439"/>
        <v>-20.8243444389713-157.773155404203i</v>
      </c>
      <c r="D1572" s="57" t="str">
        <f t="shared" si="440"/>
        <v>3.47812428973942-48.4089715118804i</v>
      </c>
      <c r="E1572" s="57" t="str">
        <f t="shared" si="441"/>
        <v>162.138075636174-1.3111576767498i</v>
      </c>
      <c r="F1572" s="57" t="str">
        <f t="shared" si="442"/>
        <v>2.90990979546447-454.274223568134i</v>
      </c>
      <c r="G1572" s="57" t="str">
        <f t="shared" si="443"/>
        <v>0.999999960670453-0.000198316779421689i</v>
      </c>
      <c r="H1572" s="57" t="str">
        <f t="shared" si="444"/>
        <v>73.1026448205514+13.5246996743245i</v>
      </c>
      <c r="I1572" s="57" t="str">
        <f t="shared" si="445"/>
        <v>17.9323591238451-93.5719535461831i</v>
      </c>
      <c r="K1572" s="57" t="str">
        <f t="shared" si="446"/>
        <v>0.158719985350214-0.0313272495412313i</v>
      </c>
      <c r="L1572" s="57" t="str">
        <f t="shared" si="447"/>
        <v>0.00025-3.21857711232403i</v>
      </c>
      <c r="M1572" s="57" t="str">
        <f t="shared" si="448"/>
        <v>0.0045-1.12837761700125i</v>
      </c>
      <c r="N1572" s="57">
        <f t="shared" si="449"/>
        <v>82.481040772699956</v>
      </c>
      <c r="O1572" s="57">
        <f t="shared" si="450"/>
        <v>44.035669778685993</v>
      </c>
      <c r="P1572" s="374">
        <f t="shared" si="451"/>
        <v>44.035669778685993</v>
      </c>
      <c r="Q1572" s="374">
        <f t="shared" si="452"/>
        <v>-97.518959227300044</v>
      </c>
      <c r="R1572" s="12">
        <f t="shared" si="453"/>
        <v>82.481040772699956</v>
      </c>
      <c r="S1572" s="57">
        <f t="shared" si="454"/>
        <v>0.32878226025405261</v>
      </c>
      <c r="T1572" s="12">
        <f t="shared" si="437"/>
        <v>44.035669778685993</v>
      </c>
    </row>
    <row r="1573" spans="1:20">
      <c r="A1573" s="57">
        <f t="shared" si="438"/>
        <v>2073.6499063837387</v>
      </c>
      <c r="B1573" s="12">
        <f t="shared" si="455"/>
        <v>330.03163284301803</v>
      </c>
      <c r="C1573" s="57" t="str">
        <f t="shared" si="439"/>
        <v>-20.8175003055372-157.143682838122i</v>
      </c>
      <c r="D1573" s="57" t="str">
        <f t="shared" si="440"/>
        <v>3.47812428433119-48.2257257220732i</v>
      </c>
      <c r="E1573" s="57" t="str">
        <f t="shared" si="441"/>
        <v>162.135667342857-1.31559595415679i</v>
      </c>
      <c r="F1573" s="57" t="str">
        <f t="shared" si="442"/>
        <v>2.90990979459303-452.554520783328i</v>
      </c>
      <c r="G1573" s="57" t="str">
        <f t="shared" si="443"/>
        <v>0.999999960370981-0.000199070383123875i</v>
      </c>
      <c r="H1573" s="57" t="str">
        <f t="shared" si="444"/>
        <v>73.1055129964169+13.5762973748884i</v>
      </c>
      <c r="I1573" s="57" t="str">
        <f t="shared" si="445"/>
        <v>17.9326430758729-93.2205449601456i</v>
      </c>
      <c r="K1573" s="57" t="str">
        <f t="shared" si="446"/>
        <v>0.158674027762269-0.0314370444928907i</v>
      </c>
      <c r="L1573" s="57" t="str">
        <f t="shared" si="447"/>
        <v>0.00025-3.20639281960952i</v>
      </c>
      <c r="M1573" s="57" t="str">
        <f t="shared" si="448"/>
        <v>0.0045-1.12410601414749i</v>
      </c>
      <c r="N1573" s="57">
        <f t="shared" si="449"/>
        <v>82.453720996535679</v>
      </c>
      <c r="O1573" s="57">
        <f t="shared" si="450"/>
        <v>44.00149374557828</v>
      </c>
      <c r="P1573" s="374">
        <f t="shared" si="451"/>
        <v>44.00149374557828</v>
      </c>
      <c r="Q1573" s="374">
        <f t="shared" si="452"/>
        <v>-97.546279003464321</v>
      </c>
      <c r="R1573" s="12">
        <f t="shared" si="453"/>
        <v>82.453720996535679</v>
      </c>
      <c r="S1573" s="57">
        <f t="shared" si="454"/>
        <v>0.33003163284301801</v>
      </c>
      <c r="T1573" s="12">
        <f t="shared" si="437"/>
        <v>44.00149374557828</v>
      </c>
    </row>
    <row r="1574" spans="1:20">
      <c r="A1574" s="57">
        <f t="shared" si="438"/>
        <v>2081.5297760279968</v>
      </c>
      <c r="B1574" s="12">
        <f t="shared" si="455"/>
        <v>331.28575304782152</v>
      </c>
      <c r="C1574" s="57" t="str">
        <f t="shared" si="439"/>
        <v>-20.8106085629871-156.516491991021i</v>
      </c>
      <c r="D1574" s="57" t="str">
        <f t="shared" si="440"/>
        <v>3.47812427888176-48.043173675521i</v>
      </c>
      <c r="E1574" s="57" t="str">
        <f t="shared" si="441"/>
        <v>162.13324240222-1.32004523039761i</v>
      </c>
      <c r="F1574" s="57" t="str">
        <f t="shared" si="442"/>
        <v>2.90990979371496-450.841328147237i</v>
      </c>
      <c r="G1574" s="57" t="str">
        <f t="shared" si="443"/>
        <v>0.999999960069228-0.000199826850519447i</v>
      </c>
      <c r="H1574" s="57" t="str">
        <f t="shared" si="444"/>
        <v>73.1084031640435+13.6280934845892i</v>
      </c>
      <c r="I1574" s="57" t="str">
        <f t="shared" si="445"/>
        <v>17.9329291979511-92.8704775510742i</v>
      </c>
      <c r="K1574" s="57" t="str">
        <f t="shared" si="446"/>
        <v>0.158627747569522-0.031547156352366i</v>
      </c>
      <c r="L1574" s="57" t="str">
        <f t="shared" si="447"/>
        <v>0.00025-3.19425465193217i</v>
      </c>
      <c r="M1574" s="57" t="str">
        <f t="shared" si="448"/>
        <v>0.0045-1.11985058193613i</v>
      </c>
      <c r="N1574" s="57">
        <f t="shared" si="449"/>
        <v>82.426311218331023</v>
      </c>
      <c r="O1574" s="57">
        <f t="shared" si="450"/>
        <v>43.967308788419089</v>
      </c>
      <c r="P1574" s="374">
        <f t="shared" si="451"/>
        <v>43.967308788419089</v>
      </c>
      <c r="Q1574" s="374">
        <f t="shared" si="452"/>
        <v>-97.573688781668977</v>
      </c>
      <c r="R1574" s="12">
        <f t="shared" si="453"/>
        <v>82.426311218331023</v>
      </c>
      <c r="S1574" s="57">
        <f t="shared" si="454"/>
        <v>0.33128575304782154</v>
      </c>
      <c r="T1574" s="12">
        <f t="shared" si="437"/>
        <v>43.967308788419089</v>
      </c>
    </row>
    <row r="1575" spans="1:20">
      <c r="A1575" s="57">
        <f t="shared" si="438"/>
        <v>2089.4395891769036</v>
      </c>
      <c r="B1575" s="12">
        <f t="shared" si="455"/>
        <v>332.54463890940326</v>
      </c>
      <c r="C1575" s="57" t="str">
        <f t="shared" si="439"/>
        <v>-20.8036689131768-155.891574061588i</v>
      </c>
      <c r="D1575" s="57" t="str">
        <f t="shared" si="440"/>
        <v>3.47812427339086-47.8613127461516i</v>
      </c>
      <c r="E1575" s="57" t="str">
        <f t="shared" si="441"/>
        <v>162.13080071166-1.32450548666489i</v>
      </c>
      <c r="F1575" s="57" t="str">
        <f t="shared" si="442"/>
        <v>2.90990979283021-449.134621015012i</v>
      </c>
      <c r="G1575" s="57" t="str">
        <f t="shared" si="443"/>
        <v>0.999999959765178-0.000200586192490433i</v>
      </c>
      <c r="H1575" s="57" t="str">
        <f t="shared" si="444"/>
        <v>73.1113154932232+13.6800887842353i</v>
      </c>
      <c r="I1575" s="57" t="str">
        <f t="shared" si="445"/>
        <v>17.9332175067248-92.521746285068i</v>
      </c>
      <c r="K1575" s="57" t="str">
        <f t="shared" si="446"/>
        <v>0.158581142708745-0.0316575852767084i</v>
      </c>
      <c r="L1575" s="57" t="str">
        <f t="shared" si="447"/>
        <v>0.00025-3.18216243468039i</v>
      </c>
      <c r="M1575" s="57" t="str">
        <f t="shared" si="448"/>
        <v>0.0045-1.11561125915135i</v>
      </c>
      <c r="N1575" s="57">
        <f t="shared" si="449"/>
        <v>82.39881124461948</v>
      </c>
      <c r="O1575" s="57">
        <f t="shared" si="450"/>
        <v>43.933114845956723</v>
      </c>
      <c r="P1575" s="374">
        <f t="shared" si="451"/>
        <v>43.933114845956723</v>
      </c>
      <c r="Q1575" s="374">
        <f t="shared" si="452"/>
        <v>-97.60118875538052</v>
      </c>
      <c r="R1575" s="12">
        <f t="shared" si="453"/>
        <v>82.39881124461948</v>
      </c>
      <c r="S1575" s="57">
        <f t="shared" si="454"/>
        <v>0.33254463890940328</v>
      </c>
      <c r="T1575" s="12">
        <f t="shared" si="437"/>
        <v>43.933114845956723</v>
      </c>
    </row>
    <row r="1576" spans="1:20">
      <c r="A1576" s="57">
        <f t="shared" si="438"/>
        <v>2097.3794596157759</v>
      </c>
      <c r="B1576" s="12">
        <f t="shared" si="455"/>
        <v>333.80830853725899</v>
      </c>
      <c r="C1576" s="57" t="str">
        <f t="shared" si="439"/>
        <v>-20.7966810565765-155.268920283358i</v>
      </c>
      <c r="D1576" s="57" t="str">
        <f t="shared" si="440"/>
        <v>3.47812426785813-47.6801403178338i</v>
      </c>
      <c r="E1576" s="57" t="str">
        <f t="shared" si="441"/>
        <v>162.128342168121-1.328976703502i</v>
      </c>
      <c r="F1576" s="57" t="str">
        <f t="shared" si="442"/>
        <v>2.9099097919387-447.434374835092i</v>
      </c>
      <c r="G1576" s="57" t="str">
        <f t="shared" si="443"/>
        <v>0.999999959458812-0.00020134841996021i</v>
      </c>
      <c r="H1576" s="57" t="str">
        <f t="shared" si="444"/>
        <v>73.1142501550772+13.7322840579112i</v>
      </c>
      <c r="I1576" s="57" t="str">
        <f t="shared" si="445"/>
        <v>17.9335080189674-92.1743461474685i</v>
      </c>
      <c r="K1576" s="57" t="str">
        <f t="shared" si="446"/>
        <v>0.158534211106472-0.0317683314133817i</v>
      </c>
      <c r="L1576" s="57" t="str">
        <f t="shared" si="447"/>
        <v>0.00025-3.17011599390355i</v>
      </c>
      <c r="M1576" s="57" t="str">
        <f t="shared" si="448"/>
        <v>0.0045-1.11138798480908i</v>
      </c>
      <c r="N1576" s="57">
        <f t="shared" si="449"/>
        <v>82.371220882727044</v>
      </c>
      <c r="O1576" s="57">
        <f t="shared" si="450"/>
        <v>43.898911856568461</v>
      </c>
      <c r="P1576" s="374">
        <f t="shared" si="451"/>
        <v>43.898911856568461</v>
      </c>
      <c r="Q1576" s="374">
        <f t="shared" si="452"/>
        <v>-97.628779117272956</v>
      </c>
      <c r="R1576" s="12">
        <f t="shared" si="453"/>
        <v>82.371220882727044</v>
      </c>
      <c r="S1576" s="57">
        <f t="shared" si="454"/>
        <v>0.33380830853725901</v>
      </c>
      <c r="T1576" s="12">
        <f t="shared" si="437"/>
        <v>43.898911856568461</v>
      </c>
    </row>
    <row r="1577" spans="1:20">
      <c r="A1577" s="57">
        <f t="shared" si="438"/>
        <v>2105.3495015623157</v>
      </c>
      <c r="B1577" s="12">
        <f t="shared" si="455"/>
        <v>335.07678010970056</v>
      </c>
      <c r="C1577" s="57" t="str">
        <f t="shared" si="439"/>
        <v>-20.7896446922756-154.64852192462i</v>
      </c>
      <c r="D1577" s="57" t="str">
        <f t="shared" si="440"/>
        <v>3.47812426228329-47.499653784342i</v>
      </c>
      <c r="E1577" s="57" t="str">
        <f t="shared" si="441"/>
        <v>162.125866668104-1.33345886079604i</v>
      </c>
      <c r="F1577" s="57" t="str">
        <f t="shared" si="442"/>
        <v>2.90990979104042-445.74056514887i</v>
      </c>
      <c r="G1577" s="57" t="str">
        <f t="shared" si="443"/>
        <v>0.999999959150114-0.000202113543893666i</v>
      </c>
      <c r="H1577" s="57" t="str">
        <f t="shared" si="444"/>
        <v>73.1172073220653+13.7846800929938i</v>
      </c>
      <c r="I1577" s="57" t="str">
        <f t="shared" si="445"/>
        <v>17.9338007515821-91.8282721427893i</v>
      </c>
      <c r="K1577" s="57" t="str">
        <f t="shared" si="446"/>
        <v>0.158486950678997-0.0318793949001415i</v>
      </c>
      <c r="L1577" s="57" t="str">
        <f t="shared" si="447"/>
        <v>0.00025-3.15811515630958i</v>
      </c>
      <c r="M1577" s="57" t="str">
        <f t="shared" si="448"/>
        <v>0.0045-1.10718069815609i</v>
      </c>
      <c r="N1577" s="57">
        <f t="shared" si="449"/>
        <v>82.343539940788702</v>
      </c>
      <c r="O1577" s="57">
        <f t="shared" si="450"/>
        <v>43.864699758259853</v>
      </c>
      <c r="P1577" s="374">
        <f t="shared" si="451"/>
        <v>43.864699758259853</v>
      </c>
      <c r="Q1577" s="374">
        <f t="shared" si="452"/>
        <v>-97.656460059211298</v>
      </c>
      <c r="R1577" s="12">
        <f t="shared" si="453"/>
        <v>82.343539940788702</v>
      </c>
      <c r="S1577" s="57">
        <f t="shared" si="454"/>
        <v>0.33507678010970054</v>
      </c>
      <c r="T1577" s="12">
        <f t="shared" si="437"/>
        <v>43.864699758259853</v>
      </c>
    </row>
    <row r="1578" spans="1:20">
      <c r="A1578" s="57">
        <f t="shared" si="438"/>
        <v>2113.3498296682524</v>
      </c>
      <c r="B1578" s="12">
        <f t="shared" si="455"/>
        <v>336.35007187411742</v>
      </c>
      <c r="C1578" s="57" t="str">
        <f t="shared" si="439"/>
        <v>-20.782559517981-154.030370288286i</v>
      </c>
      <c r="D1578" s="57" t="str">
        <f t="shared" si="440"/>
        <v>3.47812425666599-47.3198505493168i</v>
      </c>
      <c r="E1578" s="57" t="str">
        <f t="shared" si="441"/>
        <v>162.123374107658-1.33795193777037i</v>
      </c>
      <c r="F1578" s="57" t="str">
        <f t="shared" si="442"/>
        <v>2.9099097901353-444.053167590326i</v>
      </c>
      <c r="G1578" s="57" t="str">
        <f t="shared" si="443"/>
        <v>0.999999958839065-0.000202881575297356i</v>
      </c>
      <c r="H1578" s="57" t="str">
        <f t="shared" si="444"/>
        <v>73.1201871679988+13.8372776801687i</v>
      </c>
      <c r="I1578" s="57" t="str">
        <f t="shared" si="445"/>
        <v>17.9340957216032-91.4835192946448i</v>
      </c>
      <c r="K1578" s="57" t="str">
        <f t="shared" si="446"/>
        <v>0.158439359332363-0.0319907758649124i</v>
      </c>
      <c r="L1578" s="57" t="str">
        <f t="shared" si="447"/>
        <v>0.00025-3.14615974926238i</v>
      </c>
      <c r="M1578" s="57" t="str">
        <f t="shared" si="448"/>
        <v>0.0045-1.10298933866914i</v>
      </c>
      <c r="N1578" s="57">
        <f t="shared" si="449"/>
        <v>82.315768227766128</v>
      </c>
      <c r="O1578" s="57">
        <f t="shared" si="450"/>
        <v>43.830478488661917</v>
      </c>
      <c r="P1578" s="374">
        <f t="shared" si="451"/>
        <v>43.830478488661917</v>
      </c>
      <c r="Q1578" s="374">
        <f t="shared" si="452"/>
        <v>-97.684231772233872</v>
      </c>
      <c r="R1578" s="12">
        <f t="shared" si="453"/>
        <v>82.315768227766128</v>
      </c>
      <c r="S1578" s="57">
        <f t="shared" si="454"/>
        <v>0.33635007187411742</v>
      </c>
      <c r="T1578" s="12">
        <f t="shared" si="437"/>
        <v>43.830478488661917</v>
      </c>
    </row>
    <row r="1579" spans="1:20">
      <c r="A1579" s="57">
        <f t="shared" si="438"/>
        <v>2121.3805590209918</v>
      </c>
      <c r="B1579" s="12">
        <f t="shared" si="455"/>
        <v>337.62820214723905</v>
      </c>
      <c r="C1579" s="57" t="str">
        <f t="shared" si="439"/>
        <v>-20.7754252300192-153.41445671181i</v>
      </c>
      <c r="D1579" s="57" t="str">
        <f t="shared" si="440"/>
        <v>3.47812425100592-47.140728026228i</v>
      </c>
      <c r="E1579" s="57" t="str">
        <f t="shared" si="441"/>
        <v>162.120864382392-1.3424559129787i</v>
      </c>
      <c r="F1579" s="57" t="str">
        <f t="shared" si="442"/>
        <v>2.90990978922328-442.372157885675i</v>
      </c>
      <c r="G1579" s="57" t="str">
        <f t="shared" si="443"/>
        <v>0.999999958525647-0.000203652525219658i</v>
      </c>
      <c r="H1579" s="57" t="str">
        <f t="shared" si="444"/>
        <v>73.1231898680488+13.8900776134454i</v>
      </c>
      <c r="I1579" s="57" t="str">
        <f t="shared" si="445"/>
        <v>17.9343929461952-91.1400826456749i</v>
      </c>
      <c r="K1579" s="57" t="str">
        <f t="shared" si="446"/>
        <v>0.158391434962365-0.032102474425663i</v>
      </c>
      <c r="L1579" s="57" t="str">
        <f t="shared" si="447"/>
        <v>0.00025-3.13424960077942i</v>
      </c>
      <c r="M1579" s="57" t="str">
        <f t="shared" si="448"/>
        <v>0.0045-1.09881384605414i</v>
      </c>
      <c r="N1579" s="57">
        <f t="shared" si="449"/>
        <v>82.287905553466203</v>
      </c>
      <c r="O1579" s="57">
        <f t="shared" si="450"/>
        <v>43.796247985031094</v>
      </c>
      <c r="P1579" s="374">
        <f t="shared" si="451"/>
        <v>43.796247985031094</v>
      </c>
      <c r="Q1579" s="374">
        <f t="shared" si="452"/>
        <v>-97.712094446533797</v>
      </c>
      <c r="R1579" s="12">
        <f t="shared" si="453"/>
        <v>82.287905553466203</v>
      </c>
      <c r="S1579" s="57">
        <f t="shared" si="454"/>
        <v>0.33762820214723904</v>
      </c>
      <c r="T1579" s="12">
        <f t="shared" si="437"/>
        <v>43.796247985031094</v>
      </c>
    </row>
    <row r="1580" spans="1:20">
      <c r="A1580" s="57">
        <f t="shared" si="438"/>
        <v>2129.4418051452717</v>
      </c>
      <c r="B1580" s="12">
        <f t="shared" si="455"/>
        <v>338.91118931539859</v>
      </c>
      <c r="C1580" s="57" t="str">
        <f t="shared" si="439"/>
        <v>-20.7682415233376-152.800772567059i</v>
      </c>
      <c r="D1580" s="57" t="str">
        <f t="shared" si="440"/>
        <v>3.47812424530275-46.9622836383381i</v>
      </c>
      <c r="E1580" s="57" t="str">
        <f t="shared" si="441"/>
        <v>162.118337387465-1.34697076429583i</v>
      </c>
      <c r="F1580" s="57" t="str">
        <f t="shared" si="442"/>
        <v>2.90990978830432-440.69751185303i</v>
      </c>
      <c r="G1580" s="57" t="str">
        <f t="shared" si="443"/>
        <v>0.999999958209843-0.000204426404750934i</v>
      </c>
      <c r="H1580" s="57" t="str">
        <f t="shared" si="444"/>
        <v>73.1262155987602+13.9430806901756i</v>
      </c>
      <c r="I1580" s="57" t="str">
        <f t="shared" si="445"/>
        <v>17.9346924426572-90.7979572574804i</v>
      </c>
      <c r="K1580" s="57" t="str">
        <f t="shared" si="446"/>
        <v>0.158343175454539-0.0322144906902835i</v>
      </c>
      <c r="L1580" s="57" t="str">
        <f t="shared" si="447"/>
        <v>0.00025-3.12238453952921i</v>
      </c>
      <c r="M1580" s="57" t="str">
        <f t="shared" si="448"/>
        <v>0.0045-1.09465416024521i</v>
      </c>
      <c r="N1580" s="57">
        <f t="shared" si="449"/>
        <v>82.259951728558065</v>
      </c>
      <c r="O1580" s="57">
        <f t="shared" si="450"/>
        <v>43.762008184246419</v>
      </c>
      <c r="P1580" s="374">
        <f t="shared" si="451"/>
        <v>43.762008184246419</v>
      </c>
      <c r="Q1580" s="374">
        <f t="shared" si="452"/>
        <v>-97.740048271441935</v>
      </c>
      <c r="R1580" s="12">
        <f t="shared" si="453"/>
        <v>82.259951728558065</v>
      </c>
      <c r="S1580" s="57">
        <f t="shared" si="454"/>
        <v>0.3389111893153986</v>
      </c>
      <c r="T1580" s="12">
        <f t="shared" ref="T1580:T1643" si="456">P1580</f>
        <v>43.762008184246419</v>
      </c>
    </row>
    <row r="1581" spans="1:20">
      <c r="A1581" s="57">
        <f t="shared" ref="A1581:A1644" si="457">2*PI()*B1581</f>
        <v>2137.5336840048235</v>
      </c>
      <c r="B1581" s="12">
        <f t="shared" si="455"/>
        <v>340.1990518347971</v>
      </c>
      <c r="C1581" s="57" t="str">
        <f t="shared" ref="C1581:C1644" si="458">IMPRODUCT(D1581,E1581,$C$40,,K1581,$C$41)</f>
        <v>-20.7610080915065-152.189309260226i</v>
      </c>
      <c r="D1581" s="57" t="str">
        <f t="shared" ref="D1581:D1644" si="459">IMDIV(IMPRODUCT($C$37,$C$38,COMPLEX(1,A1581/$C$38)),IMSUM(-1*A1581*A1581/$C$39,COMPLEX(0,1*A1581)))</f>
        <v>3.47812423955616-46.7845148186647i</v>
      </c>
      <c r="E1581" s="57" t="str">
        <f t="shared" ref="E1581:E1644" si="460">IMDIV(IMPRODUCT(IMSUM(F1581,G1581),$C$29,H1581),IMSUM(1,I1581))</f>
        <v>162.115793017595-1.35149646891223i</v>
      </c>
      <c r="F1581" s="57" t="str">
        <f t="shared" ref="F1581:F1644" si="461">IMDIV(IMPRODUCT($C$14,$C$15,COMPLEX(1,A1581/$C$15)),IMSUM(-1*A1581*A1581/$C$16,COMPLEX(0,A1581)))</f>
        <v>2.90990978737837-439.029205402047i</v>
      </c>
      <c r="G1581" s="57" t="str">
        <f t="shared" ref="G1581:G1644" si="462">IMDIV(1,COMPLEX(1,A1581*$C$9*$C$10))</f>
        <v>0.999999957891635-0.00020520322502369i</v>
      </c>
      <c r="H1581" s="57" t="str">
        <f t="shared" ref="H1581:H1644" si="463">IMDIV($C$3,IMSUM(K1581,COMPLEX(0,$C$28*A1581)))</f>
        <v>73.1292645380589+13.9962877110672i</v>
      </c>
      <c r="I1581" s="57" t="str">
        <f t="shared" ref="I1581:I1644" si="464">IMPRODUCT(F1581,$C$29,H1581,$C$31)</f>
        <v>17.9349942284204-90.457138210546i</v>
      </c>
      <c r="K1581" s="57" t="str">
        <f t="shared" ref="K1581:K1644" si="465">IF($C$26&lt;=0,IMDIV(1,IMSUM(IMDIV(1,L1581),1/$C$18)),IMDIV(1,IMSUM(IMDIV(1,L1581),1/$C$18,IMDIV(1,M1581))))</f>
        <v>0.158294578684168-0.0323268247564589i</v>
      </c>
      <c r="L1581" s="57" t="str">
        <f t="shared" ref="L1581:L1644" si="466">IMSUM($C$21/$C$22,IMDIV(1,COMPLEX(0,$C$20*$C$22*A1581)))</f>
        <v>0.00025-3.11056439482886i</v>
      </c>
      <c r="M1581" s="57" t="str">
        <f t="shared" ref="M1581:M1644" si="467">IMSUM($C$25/$C$26,IMDIV(1,COMPLEX(0,$C$24*$C$26*A1581)))</f>
        <v>0.0045-1.09051022140387i</v>
      </c>
      <c r="N1581" s="57">
        <f t="shared" ref="N1581:N1644" si="468">ABS(R1581)</f>
        <v>82.231906564591853</v>
      </c>
      <c r="O1581" s="57">
        <f t="shared" ref="O1581:O1644" si="469">ABS(P1581)</f>
        <v>43.727759022809124</v>
      </c>
      <c r="P1581" s="374">
        <f t="shared" ref="P1581:P1644" si="470">20*LOG10(IMABS(C1581))</f>
        <v>43.727759022809124</v>
      </c>
      <c r="Q1581" s="374">
        <f t="shared" ref="Q1581:Q1644" si="471">IMARGUMENT(C1581)*180/PI()</f>
        <v>-97.768093435408147</v>
      </c>
      <c r="R1581" s="12">
        <f t="shared" ref="R1581:R1644" si="472">IF(Q1581&lt;0,Q1581+180,Q1581-180)</f>
        <v>82.231906564591853</v>
      </c>
      <c r="S1581" s="57">
        <f t="shared" ref="S1581:S1644" si="473">B1581/1000</f>
        <v>0.34019905183479709</v>
      </c>
      <c r="T1581" s="12">
        <f t="shared" si="456"/>
        <v>43.727759022809124</v>
      </c>
    </row>
    <row r="1582" spans="1:20">
      <c r="A1582" s="57">
        <f t="shared" si="457"/>
        <v>2145.6563120040423</v>
      </c>
      <c r="B1582" s="12">
        <f t="shared" ref="B1582:B1645" si="474">B1581*(1+B$42)</f>
        <v>341.49180823176937</v>
      </c>
      <c r="C1582" s="57" t="str">
        <f t="shared" si="458"/>
        <v>-20.7537246267202-151.58005823171i</v>
      </c>
      <c r="D1582" s="57" t="str">
        <f t="shared" si="459"/>
        <v>3.47812423376581-46.6074190099435i</v>
      </c>
      <c r="E1582" s="57" t="str">
        <f t="shared" si="460"/>
        <v>162.113231167057-1.35603300332571i</v>
      </c>
      <c r="F1582" s="57" t="str">
        <f t="shared" si="461"/>
        <v>2.90990978644535-437.367214533575i</v>
      </c>
      <c r="G1582" s="57" t="str">
        <f t="shared" si="462"/>
        <v>0.999999957571003-0.000205982997212736i</v>
      </c>
      <c r="H1582" s="57" t="str">
        <f t="shared" si="463"/>
        <v>73.1323368652668+14.0496994802031i</v>
      </c>
      <c r="I1582" s="57" t="str">
        <f t="shared" si="464"/>
        <v>17.9352983210518-90.117620604174i</v>
      </c>
      <c r="K1582" s="57" t="str">
        <f t="shared" si="465"/>
        <v>0.158245642516273-0.0324394767115428i</v>
      </c>
      <c r="L1582" s="57" t="str">
        <f t="shared" si="466"/>
        <v>0.00025-3.09878899664162i</v>
      </c>
      <c r="M1582" s="57" t="str">
        <f t="shared" si="467"/>
        <v>0.0045-1.08638196991818i</v>
      </c>
      <c r="N1582" s="57">
        <f t="shared" si="468"/>
        <v>82.203769874016515</v>
      </c>
      <c r="O1582" s="57">
        <f t="shared" si="469"/>
        <v>43.693500436840289</v>
      </c>
      <c r="P1582" s="374">
        <f t="shared" si="470"/>
        <v>43.693500436840289</v>
      </c>
      <c r="Q1582" s="374">
        <f t="shared" si="471"/>
        <v>-97.796230125983485</v>
      </c>
      <c r="R1582" s="12">
        <f t="shared" si="472"/>
        <v>82.203769874016515</v>
      </c>
      <c r="S1582" s="57">
        <f t="shared" si="473"/>
        <v>0.34149180823176939</v>
      </c>
      <c r="T1582" s="12">
        <f t="shared" si="456"/>
        <v>43.693500436840289</v>
      </c>
    </row>
    <row r="1583" spans="1:20">
      <c r="A1583" s="57">
        <f t="shared" si="457"/>
        <v>2153.8098059896574</v>
      </c>
      <c r="B1583" s="12">
        <f t="shared" si="474"/>
        <v>342.7894771030501</v>
      </c>
      <c r="C1583" s="57" t="str">
        <f t="shared" si="458"/>
        <v>-20.7463908197995-150.973010956027i</v>
      </c>
      <c r="D1583" s="57" t="str">
        <f t="shared" si="459"/>
        <v>3.47812422793135-46.430993664592i</v>
      </c>
      <c r="E1583" s="57" t="str">
        <f t="shared" si="460"/>
        <v>162.110651729687-1.36058034333393i</v>
      </c>
      <c r="F1583" s="57" t="str">
        <f t="shared" si="461"/>
        <v>2.90990978550523-435.711515339319i</v>
      </c>
      <c r="G1583" s="57" t="str">
        <f t="shared" si="462"/>
        <v>0.99999995724793-0.000206765732535344i</v>
      </c>
      <c r="H1583" s="57" t="str">
        <f t="shared" si="463"/>
        <v>73.1354327611102+14.1033168050564i</v>
      </c>
      <c r="I1583" s="57" t="str">
        <f t="shared" si="464"/>
        <v>17.9356047382538-89.7793995564123i</v>
      </c>
      <c r="K1583" s="57" t="str">
        <f t="shared" si="465"/>
        <v>0.158196364805617-0.0325524466324306i</v>
      </c>
      <c r="L1583" s="57" t="str">
        <f t="shared" si="466"/>
        <v>0.00025-3.08705817557444i</v>
      </c>
      <c r="M1583" s="57" t="str">
        <f t="shared" si="467"/>
        <v>0.0045-1.08226934640185i</v>
      </c>
      <c r="N1583" s="57">
        <f t="shared" si="468"/>
        <v>82.175541470198937</v>
      </c>
      <c r="O1583" s="57">
        <f t="shared" si="469"/>
        <v>43.659232362080253</v>
      </c>
      <c r="P1583" s="374">
        <f t="shared" si="470"/>
        <v>43.659232362080253</v>
      </c>
      <c r="Q1583" s="374">
        <f t="shared" si="471"/>
        <v>-97.824458529801063</v>
      </c>
      <c r="R1583" s="12">
        <f t="shared" si="472"/>
        <v>82.175541470198937</v>
      </c>
      <c r="S1583" s="57">
        <f t="shared" si="473"/>
        <v>0.34278947710305008</v>
      </c>
      <c r="T1583" s="12">
        <f t="shared" si="456"/>
        <v>43.659232362080253</v>
      </c>
    </row>
    <row r="1584" spans="1:20">
      <c r="A1584" s="57">
        <f t="shared" si="457"/>
        <v>2161.9942832524184</v>
      </c>
      <c r="B1584" s="12">
        <f t="shared" si="474"/>
        <v>344.09207711604171</v>
      </c>
      <c r="C1584" s="57" t="str">
        <f t="shared" si="458"/>
        <v>-20.7390063601924-150.368158941692i</v>
      </c>
      <c r="D1584" s="57" t="str">
        <f t="shared" si="459"/>
        <v>3.47812422205249-46.2552362446724i</v>
      </c>
      <c r="E1584" s="57" t="str">
        <f t="shared" si="460"/>
        <v>162.108054598878-1.36513846402811i</v>
      </c>
      <c r="F1584" s="57" t="str">
        <f t="shared" si="461"/>
        <v>2.90990978455796-434.062084001491i</v>
      </c>
      <c r="G1584" s="57" t="str">
        <f t="shared" si="462"/>
        <v>0.999999956922397-0.000207551442251413i</v>
      </c>
      <c r="H1584" s="57" t="str">
        <f t="shared" si="463"/>
        <v>73.1385524077325+14.1571404965074i</v>
      </c>
      <c r="I1584" s="57" t="str">
        <f t="shared" si="464"/>
        <v>17.9359134978656-89.4424702039846i</v>
      </c>
      <c r="K1584" s="57" t="str">
        <f t="shared" si="465"/>
        <v>0.158146743396704-0.0326657345854302i</v>
      </c>
      <c r="L1584" s="57" t="str">
        <f t="shared" si="466"/>
        <v>0.00025-3.07537176287551i</v>
      </c>
      <c r="M1584" s="57" t="str">
        <f t="shared" si="467"/>
        <v>0.0045-1.07817229169342i</v>
      </c>
      <c r="N1584" s="57">
        <f t="shared" si="468"/>
        <v>82.147221167442297</v>
      </c>
      <c r="O1584" s="57">
        <f t="shared" si="469"/>
        <v>43.624954733886305</v>
      </c>
      <c r="P1584" s="374">
        <f t="shared" si="470"/>
        <v>43.624954733886305</v>
      </c>
      <c r="Q1584" s="374">
        <f t="shared" si="471"/>
        <v>-97.852778832557703</v>
      </c>
      <c r="R1584" s="12">
        <f t="shared" si="472"/>
        <v>82.147221167442297</v>
      </c>
      <c r="S1584" s="57">
        <f t="shared" si="473"/>
        <v>0.34409207711604173</v>
      </c>
      <c r="T1584" s="12">
        <f t="shared" si="456"/>
        <v>43.624954733886305</v>
      </c>
    </row>
    <row r="1585" spans="1:20">
      <c r="A1585" s="57">
        <f t="shared" si="457"/>
        <v>2170.2098615287778</v>
      </c>
      <c r="B1585" s="12">
        <f t="shared" si="474"/>
        <v>345.39962700908268</v>
      </c>
      <c r="C1585" s="57" t="str">
        <f t="shared" si="458"/>
        <v>-20.7315709359775-149.765493731123i</v>
      </c>
      <c r="D1585" s="57" t="str">
        <f t="shared" si="459"/>
        <v>3.47812421612885-46.0801442218551i</v>
      </c>
      <c r="E1585" s="57" t="str">
        <f t="shared" si="460"/>
        <v>162.105439667587-1.36970733978412i</v>
      </c>
      <c r="F1585" s="57" t="str">
        <f t="shared" si="461"/>
        <v>2.90990978360348-432.418896792466i</v>
      </c>
      <c r="G1585" s="57" t="str">
        <f t="shared" si="462"/>
        <v>0.999999956594385-0.000208340137663631i</v>
      </c>
      <c r="H1585" s="57" t="str">
        <f t="shared" si="463"/>
        <v>73.1416959887056+14.211171368861i</v>
      </c>
      <c r="I1585" s="57" t="str">
        <f t="shared" si="464"/>
        <v>17.9362246178644-89.1068277022211i</v>
      </c>
      <c r="K1585" s="57" t="str">
        <f t="shared" si="465"/>
        <v>0.158096776123779-0.032779340626134i</v>
      </c>
      <c r="L1585" s="57" t="str">
        <f t="shared" si="466"/>
        <v>0.00025-3.06372959043187i</v>
      </c>
      <c r="M1585" s="57" t="str">
        <f t="shared" si="467"/>
        <v>0.0045-1.07409074685537i</v>
      </c>
      <c r="N1585" s="57">
        <f t="shared" si="468"/>
        <v>82.118808781004859</v>
      </c>
      <c r="O1585" s="57">
        <f t="shared" si="469"/>
        <v>43.590667487231663</v>
      </c>
      <c r="P1585" s="374">
        <f t="shared" si="470"/>
        <v>43.590667487231663</v>
      </c>
      <c r="Q1585" s="374">
        <f t="shared" si="471"/>
        <v>-97.881191218995141</v>
      </c>
      <c r="R1585" s="12">
        <f t="shared" si="472"/>
        <v>82.118808781004859</v>
      </c>
      <c r="S1585" s="57">
        <f t="shared" si="473"/>
        <v>0.34539962700908267</v>
      </c>
      <c r="T1585" s="12">
        <f t="shared" si="456"/>
        <v>43.590667487231663</v>
      </c>
    </row>
    <row r="1586" spans="1:20">
      <c r="A1586" s="57">
        <f t="shared" si="457"/>
        <v>2178.456659002587</v>
      </c>
      <c r="B1586" s="12">
        <f t="shared" si="474"/>
        <v>346.71214559171722</v>
      </c>
      <c r="C1586" s="57" t="str">
        <f t="shared" si="458"/>
        <v>-20.7240842338661-149.165006900537i</v>
      </c>
      <c r="D1586" s="57" t="str">
        <f t="shared" si="459"/>
        <v>3.47812421016011-45.9057150773826i</v>
      </c>
      <c r="E1586" s="57" t="str">
        <f t="shared" si="460"/>
        <v>162.102806828332-1.3742869442558i</v>
      </c>
      <c r="F1586" s="57" t="str">
        <f t="shared" si="461"/>
        <v>2.90990978264172-430.781930074444i</v>
      </c>
      <c r="G1586" s="57" t="str">
        <f t="shared" si="462"/>
        <v>0.999999956263876-0.000209131830117632i</v>
      </c>
      <c r="H1586" s="57" t="str">
        <f t="shared" si="463"/>
        <v>73.144863689041+14.2654102398637i</v>
      </c>
      <c r="I1586" s="57" t="str">
        <f t="shared" si="464"/>
        <v>17.9365381163671-88.7724672249891i</v>
      </c>
      <c r="K1586" s="57" t="str">
        <f t="shared" si="465"/>
        <v>0.158046460810831-0.0328932647992888i</v>
      </c>
      <c r="L1586" s="57" t="str">
        <f t="shared" si="466"/>
        <v>0.00025-3.05213149076696i</v>
      </c>
      <c r="M1586" s="57" t="str">
        <f t="shared" si="467"/>
        <v>0.0045-1.07002465317331i</v>
      </c>
      <c r="N1586" s="57">
        <f t="shared" si="468"/>
        <v>82.090304127119055</v>
      </c>
      <c r="O1586" s="57">
        <f t="shared" si="469"/>
        <v>43.556370556703953</v>
      </c>
      <c r="P1586" s="374">
        <f t="shared" si="470"/>
        <v>43.556370556703953</v>
      </c>
      <c r="Q1586" s="374">
        <f t="shared" si="471"/>
        <v>-97.909695872880945</v>
      </c>
      <c r="R1586" s="12">
        <f t="shared" si="472"/>
        <v>82.090304127119055</v>
      </c>
      <c r="S1586" s="57">
        <f t="shared" si="473"/>
        <v>0.3467121455917172</v>
      </c>
      <c r="T1586" s="12">
        <f t="shared" si="456"/>
        <v>43.556370556703953</v>
      </c>
    </row>
    <row r="1587" spans="1:20">
      <c r="A1587" s="57">
        <f t="shared" si="457"/>
        <v>2186.7347943067971</v>
      </c>
      <c r="B1587" s="12">
        <f t="shared" si="474"/>
        <v>348.02965174496575</v>
      </c>
      <c r="C1587" s="57" t="str">
        <f t="shared" si="458"/>
        <v>-20.7165459392042-148.566690059851i</v>
      </c>
      <c r="D1587" s="57" t="str">
        <f t="shared" si="459"/>
        <v>3.47812420414593-45.7319463020331i</v>
      </c>
      <c r="E1587" s="57" t="str">
        <f t="shared" si="460"/>
        <v>162.100155973198-1.37887725036757i</v>
      </c>
      <c r="F1587" s="57" t="str">
        <f t="shared" si="461"/>
        <v>2.90990978167265-429.151160299111i</v>
      </c>
      <c r="G1587" s="57" t="str">
        <f t="shared" si="462"/>
        <v>0.99999995593085-0.000209926531002169i</v>
      </c>
      <c r="H1587" s="57" t="str">
        <f t="shared" si="463"/>
        <v>73.1480556952011+14.3198579307195i</v>
      </c>
      <c r="I1587" s="57" t="str">
        <f t="shared" si="464"/>
        <v>17.9368540116297-88.4393839646234i</v>
      </c>
      <c r="K1587" s="57" t="str">
        <f t="shared" si="465"/>
        <v>0.157995795271598-0.0330075071386633i</v>
      </c>
      <c r="L1587" s="57" t="str">
        <f t="shared" si="466"/>
        <v>0.00025-3.04057729703821i</v>
      </c>
      <c r="M1587" s="57" t="str">
        <f t="shared" si="467"/>
        <v>0.0045-1.06597395215512i</v>
      </c>
      <c r="N1587" s="57">
        <f t="shared" si="468"/>
        <v>82.06170702301111</v>
      </c>
      <c r="O1587" s="57">
        <f t="shared" si="469"/>
        <v>43.522063876503879</v>
      </c>
      <c r="P1587" s="374">
        <f t="shared" si="470"/>
        <v>43.522063876503879</v>
      </c>
      <c r="Q1587" s="374">
        <f t="shared" si="471"/>
        <v>-97.93829297698889</v>
      </c>
      <c r="R1587" s="12">
        <f t="shared" si="472"/>
        <v>82.06170702301111</v>
      </c>
      <c r="S1587" s="57">
        <f t="shared" si="473"/>
        <v>0.34802965174496575</v>
      </c>
      <c r="T1587" s="12">
        <f t="shared" si="456"/>
        <v>43.522063876503879</v>
      </c>
    </row>
    <row r="1588" spans="1:20">
      <c r="A1588" s="57">
        <f t="shared" si="457"/>
        <v>2195.0443865251627</v>
      </c>
      <c r="B1588" s="12">
        <f t="shared" si="474"/>
        <v>349.35216442159663</v>
      </c>
      <c r="C1588" s="57" t="str">
        <f t="shared" si="458"/>
        <v>-20.7089557359748-147.970534852573i</v>
      </c>
      <c r="D1588" s="57" t="str">
        <f t="shared" si="459"/>
        <v>3.47812419808595-45.5588353960846i</v>
      </c>
      <c r="E1588" s="57" t="str">
        <f t="shared" si="460"/>
        <v>162.097486993833-1.38347823030544i</v>
      </c>
      <c r="F1588" s="57" t="str">
        <f t="shared" si="461"/>
        <v>2.9099097806962-427.526564007297i</v>
      </c>
      <c r="G1588" s="57" t="str">
        <f t="shared" si="462"/>
        <v>0.999999955595288-0.000210724251749266i</v>
      </c>
      <c r="H1588" s="57" t="str">
        <f t="shared" si="463"/>
        <v>73.1512721951121+14.3745152661089i</v>
      </c>
      <c r="I1588" s="57" t="str">
        <f t="shared" si="464"/>
        <v>17.9371723220505-88.1075731318585i</v>
      </c>
      <c r="K1588" s="57" t="str">
        <f t="shared" si="465"/>
        <v>0.157944777309567-0.033122067666918i</v>
      </c>
      <c r="L1588" s="57" t="str">
        <f t="shared" si="466"/>
        <v>0.00025-3.02906684303468i</v>
      </c>
      <c r="M1588" s="57" t="str">
        <f t="shared" si="467"/>
        <v>0.0045-1.06193858553011i</v>
      </c>
      <c r="N1588" s="57">
        <f t="shared" si="468"/>
        <v>82.033017286920085</v>
      </c>
      <c r="O1588" s="57">
        <f t="shared" si="469"/>
        <v>43.487747380443409</v>
      </c>
      <c r="P1588" s="374">
        <f t="shared" si="470"/>
        <v>43.487747380443409</v>
      </c>
      <c r="Q1588" s="374">
        <f t="shared" si="471"/>
        <v>-97.966982713079915</v>
      </c>
      <c r="R1588" s="12">
        <f t="shared" si="472"/>
        <v>82.033017286920085</v>
      </c>
      <c r="S1588" s="57">
        <f t="shared" si="473"/>
        <v>0.34935216442159661</v>
      </c>
      <c r="T1588" s="12">
        <f t="shared" si="456"/>
        <v>43.487747380443409</v>
      </c>
    </row>
    <row r="1589" spans="1:20">
      <c r="A1589" s="57">
        <f t="shared" si="457"/>
        <v>2203.3855551939587</v>
      </c>
      <c r="B1589" s="12">
        <f t="shared" si="474"/>
        <v>350.67970264639871</v>
      </c>
      <c r="C1589" s="57" t="str">
        <f t="shared" si="458"/>
        <v>-20.701313306802-147.376532955712i</v>
      </c>
      <c r="D1589" s="57" t="str">
        <f t="shared" si="459"/>
        <v>3.47812419197983-45.3863798692783i</v>
      </c>
      <c r="E1589" s="57" t="str">
        <f t="shared" si="460"/>
        <v>162.094799781455-1.38808985551171i</v>
      </c>
      <c r="F1589" s="57" t="str">
        <f t="shared" si="461"/>
        <v>2.90990977971231-425.908117828635i</v>
      </c>
      <c r="G1589" s="57" t="str">
        <f t="shared" si="462"/>
        <v>0.999999955257171-0.000211525003834392i</v>
      </c>
      <c r="H1589" s="57" t="str">
        <f t="shared" si="463"/>
        <v>73.154513378174+14.4293830742044i</v>
      </c>
      <c r="I1589" s="57" t="str">
        <f t="shared" si="464"/>
        <v>17.937493066169-87.7770299557569i</v>
      </c>
      <c r="K1589" s="57" t="str">
        <f t="shared" si="465"/>
        <v>0.157893404717984-0.0332369463954714i</v>
      </c>
      <c r="L1589" s="57" t="str">
        <f t="shared" si="466"/>
        <v>0.00025-3.01759996317462i</v>
      </c>
      <c r="M1589" s="57" t="str">
        <f t="shared" si="467"/>
        <v>0.0045-1.05791849524816i</v>
      </c>
      <c r="N1589" s="57">
        <f t="shared" si="468"/>
        <v>82.004234738117788</v>
      </c>
      <c r="O1589" s="57">
        <f t="shared" si="469"/>
        <v>43.45342100194496</v>
      </c>
      <c r="P1589" s="374">
        <f t="shared" si="470"/>
        <v>43.45342100194496</v>
      </c>
      <c r="Q1589" s="374">
        <f t="shared" si="471"/>
        <v>-97.995765261882212</v>
      </c>
      <c r="R1589" s="12">
        <f t="shared" si="472"/>
        <v>82.004234738117788</v>
      </c>
      <c r="S1589" s="57">
        <f t="shared" si="473"/>
        <v>0.35067970264639869</v>
      </c>
      <c r="T1589" s="12">
        <f t="shared" si="456"/>
        <v>43.45342100194496</v>
      </c>
    </row>
    <row r="1590" spans="1:20">
      <c r="A1590" s="57">
        <f t="shared" si="457"/>
        <v>2211.7584203036959</v>
      </c>
      <c r="B1590" s="12">
        <f t="shared" si="474"/>
        <v>352.01228551645505</v>
      </c>
      <c r="C1590" s="57" t="str">
        <f t="shared" si="458"/>
        <v>-20.6936183329526-146.784676079666i</v>
      </c>
      <c r="D1590" s="57" t="str">
        <f t="shared" si="459"/>
        <v>3.4781241858272-45.2145772407836i</v>
      </c>
      <c r="E1590" s="57" t="str">
        <f t="shared" si="460"/>
        <v>162.092094226851-1.39271209667517i</v>
      </c>
      <c r="F1590" s="57" t="str">
        <f t="shared" si="461"/>
        <v>2.90990977872092-424.295798481236i</v>
      </c>
      <c r="G1590" s="57" t="str">
        <f t="shared" si="462"/>
        <v>0.999999954916479-0.000212328798776625i</v>
      </c>
      <c r="H1590" s="57" t="str">
        <f t="shared" si="463"/>
        <v>73.1577794352744+14.4844621866894i</v>
      </c>
      <c r="I1590" s="57" t="str">
        <f t="shared" si="464"/>
        <v>17.9378162626692-87.4477496836457i</v>
      </c>
      <c r="K1590" s="57" t="str">
        <f t="shared" si="465"/>
        <v>0.157841675279856-0.033352143324366i</v>
      </c>
      <c r="L1590" s="57" t="str">
        <f t="shared" si="466"/>
        <v>0.00025-3.0061764925031i</v>
      </c>
      <c r="M1590" s="57" t="str">
        <f t="shared" si="467"/>
        <v>0.0045-1.05391362347894i</v>
      </c>
      <c r="N1590" s="57">
        <f t="shared" si="468"/>
        <v>81.975359196928295</v>
      </c>
      <c r="O1590" s="57">
        <f t="shared" si="469"/>
        <v>43.419084674039262</v>
      </c>
      <c r="P1590" s="374">
        <f t="shared" si="470"/>
        <v>43.419084674039262</v>
      </c>
      <c r="Q1590" s="374">
        <f t="shared" si="471"/>
        <v>-98.024640803071705</v>
      </c>
      <c r="R1590" s="12">
        <f t="shared" si="472"/>
        <v>81.975359196928295</v>
      </c>
      <c r="S1590" s="57">
        <f t="shared" si="473"/>
        <v>0.35201228551645503</v>
      </c>
      <c r="T1590" s="12">
        <f t="shared" si="456"/>
        <v>43.419084674039262</v>
      </c>
    </row>
    <row r="1591" spans="1:20">
      <c r="A1591" s="57">
        <f t="shared" si="457"/>
        <v>2220.1631023008499</v>
      </c>
      <c r="B1591" s="12">
        <f t="shared" si="474"/>
        <v>353.34993220141757</v>
      </c>
      <c r="C1591" s="57" t="str">
        <f t="shared" si="458"/>
        <v>-20.6858704943402-146.194955968132i</v>
      </c>
      <c r="D1591" s="57" t="str">
        <f t="shared" si="459"/>
        <v>3.47812417962773-45.0434250391622i</v>
      </c>
      <c r="E1591" s="57" t="str">
        <f t="shared" si="460"/>
        <v>162.089370220377-1.39734492372386i</v>
      </c>
      <c r="F1591" s="57" t="str">
        <f t="shared" si="461"/>
        <v>2.909909777722-422.689582771345i</v>
      </c>
      <c r="G1591" s="57" t="str">
        <f t="shared" si="462"/>
        <v>0.999999954573194-0.00021313564813881i</v>
      </c>
      <c r="H1591" s="57" t="str">
        <f t="shared" si="463"/>
        <v>73.1610705587996+14.5397534387751i</v>
      </c>
      <c r="I1591" s="57" t="str">
        <f t="shared" si="464"/>
        <v>17.9381419303793-87.1197275810451i</v>
      </c>
      <c r="K1591" s="57" t="str">
        <f t="shared" si="465"/>
        <v>0.157789586767959-0.0334676584421348i</v>
      </c>
      <c r="L1591" s="57" t="str">
        <f t="shared" si="466"/>
        <v>0.00025-2.99479626668968i</v>
      </c>
      <c r="M1591" s="57" t="str">
        <f t="shared" si="467"/>
        <v>0.0045-1.04992391261102i</v>
      </c>
      <c r="N1591" s="57">
        <f t="shared" si="468"/>
        <v>81.946390484748235</v>
      </c>
      <c r="O1591" s="57">
        <f t="shared" si="469"/>
        <v>43.384738329364566</v>
      </c>
      <c r="P1591" s="374">
        <f t="shared" si="470"/>
        <v>43.384738329364566</v>
      </c>
      <c r="Q1591" s="374">
        <f t="shared" si="471"/>
        <v>-98.053609515251765</v>
      </c>
      <c r="R1591" s="12">
        <f t="shared" si="472"/>
        <v>81.946390484748235</v>
      </c>
      <c r="S1591" s="57">
        <f t="shared" si="473"/>
        <v>0.35334993220141758</v>
      </c>
      <c r="T1591" s="12">
        <f t="shared" si="456"/>
        <v>43.384738329364566</v>
      </c>
    </row>
    <row r="1592" spans="1:20">
      <c r="A1592" s="57">
        <f t="shared" si="457"/>
        <v>2228.5997220895933</v>
      </c>
      <c r="B1592" s="12">
        <f t="shared" si="474"/>
        <v>354.69266194378298</v>
      </c>
      <c r="C1592" s="57" t="str">
        <f t="shared" si="458"/>
        <v>-20.6780694695282-145.607364398003i</v>
      </c>
      <c r="D1592" s="57" t="str">
        <f t="shared" si="459"/>
        <v>3.47812417338107-44.8729208023322i</v>
      </c>
      <c r="E1592" s="57" t="str">
        <f t="shared" si="460"/>
        <v>162.086627651967-1.4019883058186i</v>
      </c>
      <c r="F1592" s="57" t="str">
        <f t="shared" si="461"/>
        <v>2.90990977671546-421.08944759301i</v>
      </c>
      <c r="G1592" s="57" t="str">
        <f t="shared" si="462"/>
        <v>0.999999954227294-0.000213945563527733i</v>
      </c>
      <c r="H1592" s="57" t="str">
        <f t="shared" si="463"/>
        <v>73.1643869426464+14.5952576692178i</v>
      </c>
      <c r="I1592" s="57" t="str">
        <f t="shared" si="464"/>
        <v>17.938470088273-86.7929589316012i</v>
      </c>
      <c r="K1592" s="57" t="str">
        <f t="shared" si="465"/>
        <v>0.157737136944848-0.0335834917256638i</v>
      </c>
      <c r="L1592" s="57" t="str">
        <f t="shared" si="466"/>
        <v>0.00025-2.98345912202598i</v>
      </c>
      <c r="M1592" s="57" t="str">
        <f t="shared" si="467"/>
        <v>0.0045-1.04594930525107i</v>
      </c>
      <c r="N1592" s="57">
        <f t="shared" si="468"/>
        <v>81.917328424066909</v>
      </c>
      <c r="O1592" s="57">
        <f t="shared" si="469"/>
        <v>43.350381900164962</v>
      </c>
      <c r="P1592" s="374">
        <f t="shared" si="470"/>
        <v>43.350381900164962</v>
      </c>
      <c r="Q1592" s="374">
        <f t="shared" si="471"/>
        <v>-98.082671575933091</v>
      </c>
      <c r="R1592" s="12">
        <f t="shared" si="472"/>
        <v>81.917328424066909</v>
      </c>
      <c r="S1592" s="57">
        <f t="shared" si="473"/>
        <v>0.35469266194378296</v>
      </c>
      <c r="T1592" s="12">
        <f t="shared" si="456"/>
        <v>43.350381900164962</v>
      </c>
    </row>
    <row r="1593" spans="1:20">
      <c r="A1593" s="57">
        <f t="shared" si="457"/>
        <v>2237.0684010335335</v>
      </c>
      <c r="B1593" s="12">
        <f t="shared" si="474"/>
        <v>356.04049405916936</v>
      </c>
      <c r="C1593" s="57" t="str">
        <f t="shared" si="458"/>
        <v>-20.6702149357324-145.021893179266i</v>
      </c>
      <c r="D1593" s="57" t="str">
        <f t="shared" si="459"/>
        <v>3.47812416708683-44.7030620775327i</v>
      </c>
      <c r="E1593" s="57" t="str">
        <f t="shared" si="460"/>
        <v>162.083866411125-1.40664221134277i</v>
      </c>
      <c r="F1593" s="57" t="str">
        <f t="shared" si="461"/>
        <v>2.90990977570126-419.495369927748i</v>
      </c>
      <c r="G1593" s="57" t="str">
        <f t="shared" si="462"/>
        <v>0.99999995387876-0.000214758556594288i</v>
      </c>
      <c r="H1593" s="57" t="str">
        <f t="shared" si="463"/>
        <v>73.1677287822351+14.6509757203377i</v>
      </c>
      <c r="I1593" s="57" t="str">
        <f t="shared" si="464"/>
        <v>17.9388007554714-86.4674390370188i</v>
      </c>
      <c r="K1593" s="57" t="str">
        <f t="shared" si="465"/>
        <v>0.157684323562864-0.0336996431400573i</v>
      </c>
      <c r="L1593" s="57" t="str">
        <f t="shared" si="466"/>
        <v>0.00025-2.97216489542338i</v>
      </c>
      <c r="M1593" s="57" t="str">
        <f t="shared" si="467"/>
        <v>0.0045-1.04198974422302i</v>
      </c>
      <c r="N1593" s="57">
        <f t="shared" si="468"/>
        <v>81.88817283848681</v>
      </c>
      <c r="O1593" s="57">
        <f t="shared" si="469"/>
        <v>43.316015318288834</v>
      </c>
      <c r="P1593" s="374">
        <f t="shared" si="470"/>
        <v>43.316015318288834</v>
      </c>
      <c r="Q1593" s="374">
        <f t="shared" si="471"/>
        <v>-98.11182716151319</v>
      </c>
      <c r="R1593" s="12">
        <f t="shared" si="472"/>
        <v>81.88817283848681</v>
      </c>
      <c r="S1593" s="57">
        <f t="shared" si="473"/>
        <v>0.35604049405916938</v>
      </c>
      <c r="T1593" s="12">
        <f t="shared" si="456"/>
        <v>43.316015318288834</v>
      </c>
    </row>
    <row r="1594" spans="1:20">
      <c r="A1594" s="57">
        <f t="shared" si="457"/>
        <v>2245.5692609574612</v>
      </c>
      <c r="B1594" s="12">
        <f t="shared" si="474"/>
        <v>357.39344793659421</v>
      </c>
      <c r="C1594" s="57" t="str">
        <f t="shared" si="458"/>
        <v>-20.6623065688267-144.438534154912i</v>
      </c>
      <c r="D1594" s="57" t="str">
        <f t="shared" si="459"/>
        <v>3.47812416074466-44.533846421289i</v>
      </c>
      <c r="E1594" s="57" t="str">
        <f t="shared" si="460"/>
        <v>162.081086386934-1.41130660789692i</v>
      </c>
      <c r="F1594" s="57" t="str">
        <f t="shared" si="461"/>
        <v>2.90990977467933-417.907326844216i</v>
      </c>
      <c r="G1594" s="57" t="str">
        <f t="shared" si="462"/>
        <v>0.999999953527573-0.000215574639033639i</v>
      </c>
      <c r="H1594" s="57" t="str">
        <f t="shared" si="463"/>
        <v>73.171096274521+14.7069084380359i</v>
      </c>
      <c r="I1594" s="57" t="str">
        <f t="shared" si="464"/>
        <v>17.9391339512435-86.1431632169936i</v>
      </c>
      <c r="K1594" s="57" t="str">
        <f t="shared" si="465"/>
        <v>0.157631144364146-0.0338161126384996i</v>
      </c>
      <c r="L1594" s="57" t="str">
        <f t="shared" si="466"/>
        <v>0.00025-2.96091342441061i</v>
      </c>
      <c r="M1594" s="57" t="str">
        <f t="shared" si="467"/>
        <v>0.0045-1.03804517256726i</v>
      </c>
      <c r="N1594" s="57">
        <f t="shared" si="468"/>
        <v>81.858923552743931</v>
      </c>
      <c r="O1594" s="57">
        <f t="shared" si="469"/>
        <v>43.281638515187922</v>
      </c>
      <c r="P1594" s="374">
        <f t="shared" si="470"/>
        <v>43.281638515187922</v>
      </c>
      <c r="Q1594" s="374">
        <f t="shared" si="471"/>
        <v>-98.141076447256069</v>
      </c>
      <c r="R1594" s="12">
        <f t="shared" si="472"/>
        <v>81.858923552743931</v>
      </c>
      <c r="S1594" s="57">
        <f t="shared" si="473"/>
        <v>0.35739344793659422</v>
      </c>
      <c r="T1594" s="12">
        <f t="shared" si="456"/>
        <v>43.281638515187922</v>
      </c>
    </row>
    <row r="1595" spans="1:20">
      <c r="A1595" s="57">
        <f t="shared" si="457"/>
        <v>2254.1024241490995</v>
      </c>
      <c r="B1595" s="12">
        <f t="shared" si="474"/>
        <v>358.75154303875325</v>
      </c>
      <c r="C1595" s="57" t="str">
        <f t="shared" si="458"/>
        <v>-20.6543440433441-143.857279200831i</v>
      </c>
      <c r="D1595" s="57" t="str">
        <f t="shared" si="459"/>
        <v>3.4781241543542-44.3652713993772i</v>
      </c>
      <c r="E1595" s="57" t="str">
        <f t="shared" si="460"/>
        <v>162.078287468056-1.41598146228872i</v>
      </c>
      <c r="F1595" s="57" t="str">
        <f t="shared" si="461"/>
        <v>2.90990977364963-416.325295497883i</v>
      </c>
      <c r="G1595" s="57" t="str">
        <f t="shared" si="462"/>
        <v>0.999999953173711-0.000216393822585394i</v>
      </c>
      <c r="H1595" s="57" t="str">
        <f t="shared" si="463"/>
        <v>73.1744896180075+14.7630566718123i</v>
      </c>
      <c r="I1595" s="57" t="str">
        <f t="shared" si="464"/>
        <v>17.9394696950069-85.8201268091465i</v>
      </c>
      <c r="K1595" s="57" t="str">
        <f t="shared" si="465"/>
        <v>0.157577597080641-0.0339329001621159i</v>
      </c>
      <c r="L1595" s="57" t="str">
        <f t="shared" si="466"/>
        <v>0.00025-2.94970454713151i</v>
      </c>
      <c r="M1595" s="57" t="str">
        <f t="shared" si="467"/>
        <v>0.0045-1.03411553353981i</v>
      </c>
      <c r="N1595" s="57">
        <f t="shared" si="468"/>
        <v>81.829580392729184</v>
      </c>
      <c r="O1595" s="57">
        <f t="shared" si="469"/>
        <v>43.247251421915479</v>
      </c>
      <c r="P1595" s="374">
        <f t="shared" si="470"/>
        <v>43.247251421915479</v>
      </c>
      <c r="Q1595" s="374">
        <f t="shared" si="471"/>
        <v>-98.170419607270816</v>
      </c>
      <c r="R1595" s="12">
        <f t="shared" si="472"/>
        <v>81.829580392729184</v>
      </c>
      <c r="S1595" s="57">
        <f t="shared" si="473"/>
        <v>0.35875154303875323</v>
      </c>
      <c r="T1595" s="12">
        <f t="shared" si="456"/>
        <v>43.247251421915479</v>
      </c>
    </row>
    <row r="1596" spans="1:20">
      <c r="A1596" s="57">
        <f t="shared" si="457"/>
        <v>2262.6680133608661</v>
      </c>
      <c r="B1596" s="12">
        <f t="shared" si="474"/>
        <v>360.11479890230055</v>
      </c>
      <c r="C1596" s="57" t="str">
        <f t="shared" si="458"/>
        <v>-20.6463270324829-143.278120225721i</v>
      </c>
      <c r="D1596" s="57" t="str">
        <f t="shared" si="459"/>
        <v>3.47812414791508-44.1973345867888i</v>
      </c>
      <c r="E1596" s="57" t="str">
        <f t="shared" si="460"/>
        <v>162.075469542733-1.42066674052607i</v>
      </c>
      <c r="F1596" s="57" t="str">
        <f t="shared" si="461"/>
        <v>2.90990977261208-414.749253130696i</v>
      </c>
      <c r="G1596" s="57" t="str">
        <f t="shared" si="462"/>
        <v>0.999999952817155-0.000217216119033768i</v>
      </c>
      <c r="H1596" s="57" t="str">
        <f t="shared" si="463"/>
        <v>73.1779090127579+14.8194212747845i</v>
      </c>
      <c r="I1596" s="57" t="str">
        <f t="shared" si="464"/>
        <v>17.93980800633-85.4983251689551i</v>
      </c>
      <c r="K1596" s="57" t="str">
        <f t="shared" si="465"/>
        <v>0.157523679434118-0.0340500056398346i</v>
      </c>
      <c r="L1596" s="57" t="str">
        <f t="shared" si="466"/>
        <v>0.00025-2.93853810234261i</v>
      </c>
      <c r="M1596" s="57" t="str">
        <f t="shared" si="467"/>
        <v>0.0045-1.03020077061149i</v>
      </c>
      <c r="N1596" s="57">
        <f t="shared" si="468"/>
        <v>81.800143185508901</v>
      </c>
      <c r="O1596" s="57">
        <f t="shared" si="469"/>
        <v>43.21285396912532</v>
      </c>
      <c r="P1596" s="374">
        <f t="shared" si="470"/>
        <v>43.21285396912532</v>
      </c>
      <c r="Q1596" s="374">
        <f t="shared" si="471"/>
        <v>-98.199856814491099</v>
      </c>
      <c r="R1596" s="12">
        <f t="shared" si="472"/>
        <v>81.800143185508901</v>
      </c>
      <c r="S1596" s="57">
        <f t="shared" si="473"/>
        <v>0.36011479890230053</v>
      </c>
      <c r="T1596" s="12">
        <f t="shared" si="456"/>
        <v>43.21285396912532</v>
      </c>
    </row>
    <row r="1597" spans="1:20">
      <c r="A1597" s="57">
        <f t="shared" si="457"/>
        <v>2271.2661518116374</v>
      </c>
      <c r="B1597" s="12">
        <f t="shared" si="474"/>
        <v>361.48323513812932</v>
      </c>
      <c r="C1597" s="57" t="str">
        <f t="shared" si="458"/>
        <v>-20.6382552081118-142.701049170986i</v>
      </c>
      <c r="D1597" s="57" t="str">
        <f t="shared" si="459"/>
        <v>3.47812414142693-44.0300335676966i</v>
      </c>
      <c r="E1597" s="57" t="str">
        <f t="shared" si="460"/>
        <v>162.072632498793-1.42536240780989i</v>
      </c>
      <c r="F1597" s="57" t="str">
        <f t="shared" si="461"/>
        <v>2.90990977156663-413.179177070757i</v>
      </c>
      <c r="G1597" s="57" t="str">
        <f t="shared" si="462"/>
        <v>0.999999952457884-0.00021804154020776i</v>
      </c>
      <c r="H1597" s="57" t="str">
        <f t="shared" si="463"/>
        <v>73.1813546604097+14.8760031037061i</v>
      </c>
      <c r="I1597" s="57" t="str">
        <f t="shared" si="464"/>
        <v>17.9401489049335-85.1777536696896i</v>
      </c>
      <c r="K1597" s="57" t="str">
        <f t="shared" si="465"/>
        <v>0.157469389136178-0.0341674289882462i</v>
      </c>
      <c r="L1597" s="57" t="str">
        <f t="shared" si="466"/>
        <v>0.00025-2.92741392941085i</v>
      </c>
      <c r="M1597" s="57" t="str">
        <f t="shared" si="467"/>
        <v>0.0045-1.02630082746711i</v>
      </c>
      <c r="N1597" s="57">
        <f t="shared" si="468"/>
        <v>81.770611759345428</v>
      </c>
      <c r="O1597" s="57">
        <f t="shared" si="469"/>
        <v>43.178446087070043</v>
      </c>
      <c r="P1597" s="374">
        <f t="shared" si="470"/>
        <v>43.178446087070043</v>
      </c>
      <c r="Q1597" s="374">
        <f t="shared" si="471"/>
        <v>-98.229388240654572</v>
      </c>
      <c r="R1597" s="12">
        <f t="shared" si="472"/>
        <v>81.770611759345428</v>
      </c>
      <c r="S1597" s="57">
        <f t="shared" si="473"/>
        <v>0.3614832351381293</v>
      </c>
      <c r="T1597" s="12">
        <f t="shared" si="456"/>
        <v>43.178446087070043</v>
      </c>
    </row>
    <row r="1598" spans="1:20">
      <c r="A1598" s="57">
        <f t="shared" si="457"/>
        <v>2279.896963188522</v>
      </c>
      <c r="B1598" s="12">
        <f t="shared" si="474"/>
        <v>362.85687143165421</v>
      </c>
      <c r="C1598" s="57" t="str">
        <f t="shared" si="458"/>
        <v>-20.63012824077-142.126058010646i</v>
      </c>
      <c r="D1598" s="57" t="str">
        <f t="shared" si="459"/>
        <v>3.47812413488939-43.8633659354193i</v>
      </c>
      <c r="E1598" s="57" t="str">
        <f t="shared" si="460"/>
        <v>162.069776223645-1.43006842852355i</v>
      </c>
      <c r="F1598" s="57" t="str">
        <f t="shared" si="461"/>
        <v>2.90990977051323-411.615044731996i</v>
      </c>
      <c r="G1598" s="57" t="str">
        <f t="shared" si="462"/>
        <v>0.999999952095878-0.000218870097981318i</v>
      </c>
      <c r="H1598" s="57" t="str">
        <f t="shared" si="463"/>
        <v>73.1848267641848+14.932803018984i</v>
      </c>
      <c r="I1598" s="57" t="str">
        <f t="shared" si="464"/>
        <v>17.9404924106898-84.8584077023435i</v>
      </c>
      <c r="K1598" s="57" t="str">
        <f t="shared" si="465"/>
        <v>0.157414723888274-0.0342851701114617i</v>
      </c>
      <c r="L1598" s="57" t="str">
        <f t="shared" si="466"/>
        <v>0.00025-2.91633186831126i</v>
      </c>
      <c r="M1598" s="57" t="str">
        <f t="shared" si="467"/>
        <v>0.0045-1.0224156480047i</v>
      </c>
      <c r="N1598" s="57">
        <f t="shared" si="468"/>
        <v>81.740985943720474</v>
      </c>
      <c r="O1598" s="57">
        <f t="shared" si="469"/>
        <v>43.144027705600095</v>
      </c>
      <c r="P1598" s="374">
        <f t="shared" si="470"/>
        <v>43.144027705600095</v>
      </c>
      <c r="Q1598" s="374">
        <f t="shared" si="471"/>
        <v>-98.259014056279526</v>
      </c>
      <c r="R1598" s="12">
        <f t="shared" si="472"/>
        <v>81.740985943720474</v>
      </c>
      <c r="S1598" s="57">
        <f t="shared" si="473"/>
        <v>0.36285687143165424</v>
      </c>
      <c r="T1598" s="12">
        <f t="shared" si="456"/>
        <v>43.144027705600095</v>
      </c>
    </row>
    <row r="1599" spans="1:20">
      <c r="A1599" s="57">
        <f t="shared" si="457"/>
        <v>2288.5605716486384</v>
      </c>
      <c r="B1599" s="12">
        <f t="shared" si="474"/>
        <v>364.23572754309453</v>
      </c>
      <c r="C1599" s="57" t="str">
        <f t="shared" si="458"/>
        <v>-20.6219457996772-141.553138751237i</v>
      </c>
      <c r="D1599" s="57" t="str">
        <f t="shared" si="459"/>
        <v>3.47812412830205-43.6973292923867i</v>
      </c>
      <c r="E1599" s="57" t="str">
        <f t="shared" si="460"/>
        <v>162.066900604291-1.43478476622781i</v>
      </c>
      <c r="F1599" s="57" t="str">
        <f t="shared" si="461"/>
        <v>2.9099097694518-410.05683361384i</v>
      </c>
      <c r="G1599" s="57" t="str">
        <f t="shared" si="462"/>
        <v>0.999999951731115-0.000219701804273507i</v>
      </c>
      <c r="H1599" s="57" t="str">
        <f t="shared" si="463"/>
        <v>73.1883255289041+14.9898218846976i</v>
      </c>
      <c r="I1599" s="57" t="str">
        <f t="shared" si="464"/>
        <v>17.9408385436254-84.5402826755689i</v>
      </c>
      <c r="K1599" s="57" t="str">
        <f t="shared" si="465"/>
        <v>0.157359681381724-0.0344032289009718i</v>
      </c>
      <c r="L1599" s="57" t="str">
        <f t="shared" si="466"/>
        <v>0.00025-2.90529175962469i</v>
      </c>
      <c r="M1599" s="57" t="str">
        <f t="shared" si="467"/>
        <v>0.0045-1.01854517633462i</v>
      </c>
      <c r="N1599" s="57">
        <f t="shared" si="468"/>
        <v>81.71126556935431</v>
      </c>
      <c r="O1599" s="57">
        <f t="shared" si="469"/>
        <v>43.109598754162178</v>
      </c>
      <c r="P1599" s="374">
        <f t="shared" si="470"/>
        <v>43.109598754162178</v>
      </c>
      <c r="Q1599" s="374">
        <f t="shared" si="471"/>
        <v>-98.28873443064569</v>
      </c>
      <c r="R1599" s="12">
        <f t="shared" si="472"/>
        <v>81.71126556935431</v>
      </c>
      <c r="S1599" s="57">
        <f t="shared" si="473"/>
        <v>0.36423572754309452</v>
      </c>
      <c r="T1599" s="12">
        <f t="shared" si="456"/>
        <v>43.109598754162178</v>
      </c>
    </row>
    <row r="1600" spans="1:20">
      <c r="A1600" s="57">
        <f t="shared" si="457"/>
        <v>2297.2571018209032</v>
      </c>
      <c r="B1600" s="12">
        <f t="shared" si="474"/>
        <v>365.61982330775828</v>
      </c>
      <c r="C1600" s="57" t="str">
        <f t="shared" si="458"/>
        <v>-20.6137075527338-140.982283431721i</v>
      </c>
      <c r="D1600" s="57" t="str">
        <f t="shared" si="459"/>
        <v>3.47812412166457-43.5319212501064i</v>
      </c>
      <c r="E1600" s="57" t="str">
        <f t="shared" si="460"/>
        <v>162.06400552732-1.43951138364997i</v>
      </c>
      <c r="F1600" s="57" t="str">
        <f t="shared" si="461"/>
        <v>2.90990976838229-408.504521300904i</v>
      </c>
      <c r="G1600" s="57" t="str">
        <f t="shared" si="462"/>
        <v>0.999999951363574-0.000220536671048691i</v>
      </c>
      <c r="H1600" s="57" t="str">
        <f t="shared" si="463"/>
        <v>73.1918511610007+15.0470605686178i</v>
      </c>
      <c r="I1600" s="57" t="str">
        <f t="shared" si="464"/>
        <v>17.9411873239226-84.2233740156135i</v>
      </c>
      <c r="K1600" s="57" t="str">
        <f t="shared" si="465"/>
        <v>0.157304259297726-0.0345216052355025i</v>
      </c>
      <c r="L1600" s="57" t="str">
        <f t="shared" si="466"/>
        <v>0.00025-2.89429344453546i</v>
      </c>
      <c r="M1600" s="57" t="str">
        <f t="shared" si="467"/>
        <v>0.0045-1.01468935677887i</v>
      </c>
      <c r="N1600" s="57">
        <f t="shared" si="468"/>
        <v>81.681450468229684</v>
      </c>
      <c r="O1600" s="57">
        <f t="shared" si="469"/>
        <v>43.075159161798105</v>
      </c>
      <c r="P1600" s="374">
        <f t="shared" si="470"/>
        <v>43.075159161798105</v>
      </c>
      <c r="Q1600" s="374">
        <f t="shared" si="471"/>
        <v>-98.318549531770316</v>
      </c>
      <c r="R1600" s="12">
        <f t="shared" si="472"/>
        <v>81.681450468229684</v>
      </c>
      <c r="S1600" s="57">
        <f t="shared" si="473"/>
        <v>0.36561982330775827</v>
      </c>
      <c r="T1600" s="12">
        <f t="shared" si="456"/>
        <v>43.075159161798105</v>
      </c>
    </row>
    <row r="1601" spans="1:20">
      <c r="A1601" s="57">
        <f t="shared" si="457"/>
        <v>2305.9866788078225</v>
      </c>
      <c r="B1601" s="12">
        <f t="shared" si="474"/>
        <v>367.00917863632776</v>
      </c>
      <c r="C1601" s="57" t="str">
        <f t="shared" si="458"/>
        <v>-20.6054131665295-140.413484123389i</v>
      </c>
      <c r="D1601" s="57" t="str">
        <f t="shared" si="459"/>
        <v>3.47812411497654-43.3671394291278i</v>
      </c>
      <c r="E1601" s="57" t="str">
        <f t="shared" si="460"/>
        <v>162.061090878917-1.44424824267756i</v>
      </c>
      <c r="F1601" s="57" t="str">
        <f t="shared" si="461"/>
        <v>2.90990976730464-406.95808546265i</v>
      </c>
      <c r="G1601" s="57" t="str">
        <f t="shared" si="462"/>
        <v>0.999999950993235-0.000221374710316692i</v>
      </c>
      <c r="H1601" s="57" t="str">
        <f t="shared" si="463"/>
        <v>73.1954038685316+15.1045199422252i</v>
      </c>
      <c r="I1601" s="57" t="str">
        <f t="shared" si="464"/>
        <v>17.9415387719196-83.9076771662501i</v>
      </c>
      <c r="K1601" s="57" t="str">
        <f t="shared" si="465"/>
        <v>0.157248455307381-0.0346402989808732i</v>
      </c>
      <c r="L1601" s="57" t="str">
        <f t="shared" si="466"/>
        <v>0.00025-2.88333676482911i</v>
      </c>
      <c r="M1601" s="57" t="str">
        <f t="shared" si="467"/>
        <v>0.0045-1.01084813387016i</v>
      </c>
      <c r="N1601" s="57">
        <f t="shared" si="468"/>
        <v>81.651540473612187</v>
      </c>
      <c r="O1601" s="57">
        <f t="shared" si="469"/>
        <v>43.040708857143422</v>
      </c>
      <c r="P1601" s="374">
        <f t="shared" si="470"/>
        <v>43.040708857143422</v>
      </c>
      <c r="Q1601" s="374">
        <f t="shared" si="471"/>
        <v>-98.348459526387813</v>
      </c>
      <c r="R1601" s="12">
        <f t="shared" si="472"/>
        <v>81.651540473612187</v>
      </c>
      <c r="S1601" s="57">
        <f t="shared" si="473"/>
        <v>0.36700917863632776</v>
      </c>
      <c r="T1601" s="12">
        <f t="shared" si="456"/>
        <v>43.040708857143422</v>
      </c>
    </row>
    <row r="1602" spans="1:20">
      <c r="A1602" s="57">
        <f t="shared" si="457"/>
        <v>2314.7494281872923</v>
      </c>
      <c r="B1602" s="12">
        <f t="shared" si="474"/>
        <v>368.40381351514583</v>
      </c>
      <c r="C1602" s="57" t="str">
        <f t="shared" si="458"/>
        <v>-20.5970623063458-139.846732929767i</v>
      </c>
      <c r="D1602" s="57" t="str">
        <f t="shared" si="459"/>
        <v>3.47812410823758-43.2029814590093i</v>
      </c>
      <c r="E1602" s="57" t="str">
        <f t="shared" si="460"/>
        <v>162.058156544858-1.4489953043495i</v>
      </c>
      <c r="F1602" s="57" t="str">
        <f t="shared" si="461"/>
        <v>2.90990976621878-405.417503853082i</v>
      </c>
      <c r="G1602" s="57" t="str">
        <f t="shared" si="462"/>
        <v>0.999999950620076-0.000222215934132974i</v>
      </c>
      <c r="H1602" s="57" t="str">
        <f t="shared" si="463"/>
        <v>73.1989838611913+15.1622008807287i</v>
      </c>
      <c r="I1602" s="57" t="str">
        <f t="shared" si="464"/>
        <v>17.9418929081122-83.5931875887152i</v>
      </c>
      <c r="K1602" s="57" t="str">
        <f t="shared" si="465"/>
        <v>0.15719226707171-0.0347593099898499i</v>
      </c>
      <c r="L1602" s="57" t="str">
        <f t="shared" si="466"/>
        <v>0.00025-2.87242156289012i</v>
      </c>
      <c r="M1602" s="57" t="str">
        <f t="shared" si="467"/>
        <v>0.0045-1.00702145235122i</v>
      </c>
      <c r="N1602" s="57">
        <f t="shared" si="468"/>
        <v>81.621535420073542</v>
      </c>
      <c r="O1602" s="57">
        <f t="shared" si="469"/>
        <v>43.006247768426022</v>
      </c>
      <c r="P1602" s="374">
        <f t="shared" si="470"/>
        <v>43.006247768426022</v>
      </c>
      <c r="Q1602" s="374">
        <f t="shared" si="471"/>
        <v>-98.378464579926458</v>
      </c>
      <c r="R1602" s="12">
        <f t="shared" si="472"/>
        <v>81.621535420073542</v>
      </c>
      <c r="S1602" s="57">
        <f t="shared" si="473"/>
        <v>0.36840381351514584</v>
      </c>
      <c r="T1602" s="12">
        <f t="shared" si="456"/>
        <v>43.006247768426022</v>
      </c>
    </row>
    <row r="1603" spans="1:20">
      <c r="A1603" s="57">
        <f t="shared" si="457"/>
        <v>2323.5454760144044</v>
      </c>
      <c r="B1603" s="12">
        <f t="shared" si="474"/>
        <v>369.80374800650338</v>
      </c>
      <c r="C1603" s="57" t="str">
        <f t="shared" si="458"/>
        <v>-20.5886546361626-139.282021986523i</v>
      </c>
      <c r="D1603" s="57" t="str">
        <f t="shared" si="459"/>
        <v>3.47812410144731-43.0394449782833i</v>
      </c>
      <c r="E1603" s="57" t="str">
        <f t="shared" si="460"/>
        <v>162.055202410521-1.45375252884709i</v>
      </c>
      <c r="F1603" s="57" t="str">
        <f t="shared" si="461"/>
        <v>2.90990976512466-403.882754310415i</v>
      </c>
      <c r="G1603" s="57" t="str">
        <f t="shared" si="462"/>
        <v>0.999999950244076-0.000223060354598808i</v>
      </c>
      <c r="H1603" s="57" t="str">
        <f t="shared" si="463"/>
        <v>73.2025913503268+15.2201042630854i</v>
      </c>
      <c r="I1603" s="57" t="str">
        <f t="shared" si="464"/>
        <v>17.9422497531553-83.2799007616435i</v>
      </c>
      <c r="K1603" s="57" t="str">
        <f t="shared" si="465"/>
        <v>0.157135692241672-0.0348786381020008i</v>
      </c>
      <c r="L1603" s="57" t="str">
        <f t="shared" si="466"/>
        <v>0.00025-2.86154768169967i</v>
      </c>
      <c r="M1603" s="57" t="str">
        <f t="shared" si="467"/>
        <v>0.0045-1.00320925717396i</v>
      </c>
      <c r="N1603" s="57">
        <f t="shared" si="468"/>
        <v>81.591435143513493</v>
      </c>
      <c r="O1603" s="57">
        <f t="shared" si="469"/>
        <v>42.971775823464881</v>
      </c>
      <c r="P1603" s="374">
        <f t="shared" si="470"/>
        <v>42.971775823464881</v>
      </c>
      <c r="Q1603" s="374">
        <f t="shared" si="471"/>
        <v>-98.408564856486507</v>
      </c>
      <c r="R1603" s="12">
        <f t="shared" si="472"/>
        <v>81.591435143513493</v>
      </c>
      <c r="S1603" s="57">
        <f t="shared" si="473"/>
        <v>0.3698037480065034</v>
      </c>
      <c r="T1603" s="12">
        <f t="shared" si="456"/>
        <v>42.971775823464881</v>
      </c>
    </row>
    <row r="1604" spans="1:20">
      <c r="A1604" s="57">
        <f t="shared" si="457"/>
        <v>2332.3749488232593</v>
      </c>
      <c r="B1604" s="12">
        <f t="shared" si="474"/>
        <v>371.20900224892813</v>
      </c>
      <c r="C1604" s="57" t="str">
        <f t="shared" si="458"/>
        <v>-20.5801898186629-138.719343461377i</v>
      </c>
      <c r="D1604" s="57" t="str">
        <f t="shared" si="459"/>
        <v>3.47812409460533-42.8765276344225i</v>
      </c>
      <c r="E1604" s="57" t="str">
        <f t="shared" si="460"/>
        <v>162.052228360882-1.45851987548647i</v>
      </c>
      <c r="F1604" s="57" t="str">
        <f t="shared" si="461"/>
        <v>2.90990976402219-402.353814756761i</v>
      </c>
      <c r="G1604" s="57" t="str">
        <f t="shared" si="462"/>
        <v>0.999999949865212-0.000223907983861453i</v>
      </c>
      <c r="H1604" s="57" t="str">
        <f t="shared" si="463"/>
        <v>73.2062265489487+15.2782309720191i</v>
      </c>
      <c r="I1604" s="57" t="str">
        <f t="shared" si="464"/>
        <v>17.9426093278638-82.9678121810018i</v>
      </c>
      <c r="K1604" s="57" t="str">
        <f t="shared" si="465"/>
        <v>0.157078728458191-0.0349982831435493i</v>
      </c>
      <c r="L1604" s="57" t="str">
        <f t="shared" si="466"/>
        <v>0.00025-2.8507149648333i</v>
      </c>
      <c r="M1604" s="57" t="str">
        <f t="shared" si="467"/>
        <v>0.0045-0.999411493498665i</v>
      </c>
      <c r="N1604" s="57">
        <f t="shared" si="468"/>
        <v>81.56123948118298</v>
      </c>
      <c r="O1604" s="57">
        <f t="shared" si="469"/>
        <v>42.937292949668951</v>
      </c>
      <c r="P1604" s="374">
        <f t="shared" si="470"/>
        <v>42.937292949668951</v>
      </c>
      <c r="Q1604" s="374">
        <f t="shared" si="471"/>
        <v>-98.43876051881702</v>
      </c>
      <c r="R1604" s="12">
        <f t="shared" si="472"/>
        <v>81.56123948118298</v>
      </c>
      <c r="S1604" s="57">
        <f t="shared" si="473"/>
        <v>0.37120900224892811</v>
      </c>
      <c r="T1604" s="12">
        <f t="shared" si="456"/>
        <v>42.937292949668951</v>
      </c>
    </row>
    <row r="1605" spans="1:20">
      <c r="A1605" s="57">
        <f t="shared" si="457"/>
        <v>2341.2379736287876</v>
      </c>
      <c r="B1605" s="12">
        <f t="shared" si="474"/>
        <v>372.61959645747407</v>
      </c>
      <c r="C1605" s="57" t="str">
        <f t="shared" si="458"/>
        <v>-20.571667515241-138.158689554008i</v>
      </c>
      <c r="D1605" s="57" t="str">
        <f t="shared" si="459"/>
        <v>3.47812408771126-42.7142270838065i</v>
      </c>
      <c r="E1605" s="57" t="str">
        <f t="shared" si="460"/>
        <v>162.049234280523-1.46329730271073i</v>
      </c>
      <c r="F1605" s="57" t="str">
        <f t="shared" si="461"/>
        <v>2.90990976291134-400.830663197813i</v>
      </c>
      <c r="G1605" s="57" t="str">
        <f t="shared" si="462"/>
        <v>0.999999949483464-0.000224758834114326i</v>
      </c>
      <c r="H1605" s="57" t="str">
        <f t="shared" si="463"/>
        <v>73.2098896717459+15.3365818940396i</v>
      </c>
      <c r="I1605" s="57" t="str">
        <f t="shared" si="464"/>
        <v>17.9429716532142-82.6569173600261i</v>
      </c>
      <c r="K1605" s="57" t="str">
        <f t="shared" si="465"/>
        <v>0.157021373352176-0.0351182449272272i</v>
      </c>
      <c r="L1605" s="57" t="str">
        <f t="shared" si="466"/>
        <v>0.00025-2.83992325645875i</v>
      </c>
      <c r="M1605" s="57" t="str">
        <f t="shared" si="467"/>
        <v>0.0045-0.995628106693233i</v>
      </c>
      <c r="N1605" s="57">
        <f t="shared" si="468"/>
        <v>81.530948271705881</v>
      </c>
      <c r="O1605" s="57">
        <f t="shared" si="469"/>
        <v>42.902799074035833</v>
      </c>
      <c r="P1605" s="374">
        <f t="shared" si="470"/>
        <v>42.902799074035833</v>
      </c>
      <c r="Q1605" s="374">
        <f t="shared" si="471"/>
        <v>-98.469051728294119</v>
      </c>
      <c r="R1605" s="12">
        <f t="shared" si="472"/>
        <v>81.530948271705881</v>
      </c>
      <c r="S1605" s="57">
        <f t="shared" si="473"/>
        <v>0.37261959645747406</v>
      </c>
      <c r="T1605" s="12">
        <f t="shared" si="456"/>
        <v>42.902799074035833</v>
      </c>
    </row>
    <row r="1606" spans="1:20">
      <c r="A1606" s="57">
        <f t="shared" si="457"/>
        <v>2350.1346779285773</v>
      </c>
      <c r="B1606" s="12">
        <f t="shared" si="474"/>
        <v>374.03555092401251</v>
      </c>
      <c r="C1606" s="57" t="str">
        <f t="shared" si="458"/>
        <v>-20.5630873860053-137.600052495964i</v>
      </c>
      <c r="D1606" s="57" t="str">
        <f t="shared" si="459"/>
        <v>3.47812408076469-42.5525409916872i</v>
      </c>
      <c r="E1606" s="57" t="str">
        <f t="shared" si="460"/>
        <v>162.046220053633-1.46808476808004i</v>
      </c>
      <c r="F1606" s="57" t="str">
        <f t="shared" si="461"/>
        <v>2.90990976179202-399.313277722523i</v>
      </c>
      <c r="G1606" s="57" t="str">
        <f t="shared" si="462"/>
        <v>0.999999949098809-0.000225612917597176i</v>
      </c>
      <c r="H1606" s="57" t="str">
        <f t="shared" si="463"/>
        <v>73.2135809350984+15.3951579194622i</v>
      </c>
      <c r="I1606" s="57" t="str">
        <f t="shared" si="464"/>
        <v>17.9433367503452-82.3472118291557i</v>
      </c>
      <c r="K1606" s="57" t="str">
        <f t="shared" si="465"/>
        <v>0.156963624544548-0.0352385232521257i</v>
      </c>
      <c r="L1606" s="57" t="str">
        <f t="shared" si="466"/>
        <v>0.00025-2.82917240133369i</v>
      </c>
      <c r="M1606" s="57" t="str">
        <f t="shared" si="467"/>
        <v>0.0045-0.991859042332369i</v>
      </c>
      <c r="N1606" s="57">
        <f t="shared" si="468"/>
        <v>81.500561355103457</v>
      </c>
      <c r="O1606" s="57">
        <f t="shared" si="469"/>
        <v>42.868294123150577</v>
      </c>
      <c r="P1606" s="374">
        <f t="shared" si="470"/>
        <v>42.868294123150577</v>
      </c>
      <c r="Q1606" s="374">
        <f t="shared" si="471"/>
        <v>-98.499438644896543</v>
      </c>
      <c r="R1606" s="12">
        <f t="shared" si="472"/>
        <v>81.500561355103457</v>
      </c>
      <c r="S1606" s="57">
        <f t="shared" si="473"/>
        <v>0.37403555092401253</v>
      </c>
      <c r="T1606" s="12">
        <f t="shared" si="456"/>
        <v>42.868294123150577</v>
      </c>
    </row>
    <row r="1607" spans="1:20">
      <c r="A1607" s="57">
        <f t="shared" si="457"/>
        <v>2359.065189704706</v>
      </c>
      <c r="B1607" s="12">
        <f t="shared" si="474"/>
        <v>375.45688601752374</v>
      </c>
      <c r="C1607" s="57" t="str">
        <f t="shared" si="458"/>
        <v>-20.5544490897872-137.043424550567i</v>
      </c>
      <c r="D1607" s="57" t="str">
        <f t="shared" si="459"/>
        <v>3.47812407376523-42.3914670321559i</v>
      </c>
      <c r="E1607" s="57" t="str">
        <f t="shared" si="460"/>
        <v>162.043185564009-1.47288222826487i</v>
      </c>
      <c r="F1607" s="57" t="str">
        <f t="shared" si="461"/>
        <v>2.90990976066419-397.801636502793i</v>
      </c>
      <c r="G1607" s="57" t="str">
        <f t="shared" si="462"/>
        <v>0.999999948711225-0.00022647024659627i</v>
      </c>
      <c r="H1607" s="57" t="str">
        <f t="shared" si="463"/>
        <v>73.2173005570925+15.4539599424274i</v>
      </c>
      <c r="I1607" s="57" t="str">
        <f t="shared" si="464"/>
        <v>17.9437046405601-82.0386911359712i</v>
      </c>
      <c r="K1607" s="57" t="str">
        <f t="shared" si="465"/>
        <v>0.156905479646262-0.0353591179035468i</v>
      </c>
      <c r="L1607" s="57" t="str">
        <f t="shared" si="466"/>
        <v>0.00025-2.81846224480343i</v>
      </c>
      <c r="M1607" s="57" t="str">
        <f t="shared" si="467"/>
        <v>0.0045-0.988104246196821i</v>
      </c>
      <c r="N1607" s="57">
        <f t="shared" si="468"/>
        <v>81.470078572816206</v>
      </c>
      <c r="O1607" s="57">
        <f t="shared" si="469"/>
        <v>42.83377802318428</v>
      </c>
      <c r="P1607" s="374">
        <f t="shared" si="470"/>
        <v>42.83377802318428</v>
      </c>
      <c r="Q1607" s="374">
        <f t="shared" si="471"/>
        <v>-98.529921427183794</v>
      </c>
      <c r="R1607" s="12">
        <f t="shared" si="472"/>
        <v>81.470078572816206</v>
      </c>
      <c r="S1607" s="57">
        <f t="shared" si="473"/>
        <v>0.37545688601752375</v>
      </c>
      <c r="T1607" s="12">
        <f t="shared" si="456"/>
        <v>42.83377802318428</v>
      </c>
    </row>
    <row r="1608" spans="1:20">
      <c r="A1608" s="57">
        <f t="shared" si="457"/>
        <v>2368.0296374255836</v>
      </c>
      <c r="B1608" s="12">
        <f t="shared" si="474"/>
        <v>376.88362218439033</v>
      </c>
      <c r="C1608" s="57" t="str">
        <f t="shared" si="458"/>
        <v>-20.5457522841456-136.488798012828i</v>
      </c>
      <c r="D1608" s="57" t="str">
        <f t="shared" si="459"/>
        <v>3.47812406671248-42.2310028881099i</v>
      </c>
      <c r="E1608" s="57" t="str">
        <f t="shared" si="460"/>
        <v>162.040130695062-1.47768963903597i</v>
      </c>
      <c r="F1608" s="57" t="str">
        <f t="shared" si="461"/>
        <v>2.90990975952778-396.295717793157i</v>
      </c>
      <c r="G1608" s="57" t="str">
        <f t="shared" si="462"/>
        <v>0.999999948320689-0.000227330833444555i</v>
      </c>
      <c r="H1608" s="57" t="str">
        <f t="shared" si="463"/>
        <v>73.2210487575334+15.5129888609201i</v>
      </c>
      <c r="I1608" s="57" t="str">
        <f t="shared" si="464"/>
        <v>17.9440753453268-81.7313508451299i</v>
      </c>
      <c r="K1608" s="57" t="str">
        <f t="shared" si="465"/>
        <v>0.156846936258338-0.0354800286528526i</v>
      </c>
      <c r="L1608" s="57" t="str">
        <f t="shared" si="466"/>
        <v>0.00025-2.8077926327988i</v>
      </c>
      <c r="M1608" s="57" t="str">
        <f t="shared" si="467"/>
        <v>0.0045-0.984363664272582i</v>
      </c>
      <c r="N1608" s="57">
        <f t="shared" si="468"/>
        <v>81.43949976772862</v>
      </c>
      <c r="O1608" s="57">
        <f t="shared" si="469"/>
        <v>42.799250699893108</v>
      </c>
      <c r="P1608" s="374">
        <f t="shared" si="470"/>
        <v>42.799250699893108</v>
      </c>
      <c r="Q1608" s="374">
        <f t="shared" si="471"/>
        <v>-98.56050023227138</v>
      </c>
      <c r="R1608" s="12">
        <f t="shared" si="472"/>
        <v>81.43949976772862</v>
      </c>
      <c r="S1608" s="57">
        <f t="shared" si="473"/>
        <v>0.37688362218439031</v>
      </c>
      <c r="T1608" s="12">
        <f t="shared" si="456"/>
        <v>42.799250699893108</v>
      </c>
    </row>
    <row r="1609" spans="1:20">
      <c r="A1609" s="57">
        <f t="shared" si="457"/>
        <v>2377.0281500478013</v>
      </c>
      <c r="B1609" s="12">
        <f t="shared" si="474"/>
        <v>378.31577994869104</v>
      </c>
      <c r="C1609" s="57" t="str">
        <f t="shared" si="458"/>
        <v>-20.5369966253744-135.936165209351i</v>
      </c>
      <c r="D1609" s="57" t="str">
        <f t="shared" si="459"/>
        <v>3.47812405960602-42.0711462512181i</v>
      </c>
      <c r="E1609" s="57" t="str">
        <f t="shared" si="460"/>
        <v>162.037055329819-1.48250695525711i</v>
      </c>
      <c r="F1609" s="57" t="str">
        <f t="shared" si="461"/>
        <v>2.9099097583827-394.795499930466i</v>
      </c>
      <c r="G1609" s="57" t="str">
        <f t="shared" si="462"/>
        <v>0.99999994792718-0.000228194690521847i</v>
      </c>
      <c r="H1609" s="57" t="str">
        <f t="shared" si="463"/>
        <v>73.2248257579603+15.5722455767899i</v>
      </c>
      <c r="I1609" s="57" t="str">
        <f t="shared" si="464"/>
        <v>17.94444888628-81.425186538302i</v>
      </c>
      <c r="K1609" s="57" t="str">
        <f t="shared" si="465"/>
        <v>0.156787991971886-0.0356012552573147i</v>
      </c>
      <c r="L1609" s="57" t="str">
        <f t="shared" si="466"/>
        <v>0.00025-2.79716341183383i</v>
      </c>
      <c r="M1609" s="57" t="str">
        <f t="shared" si="467"/>
        <v>0.0045-0.980637242750132i</v>
      </c>
      <c r="N1609" s="57">
        <f t="shared" si="468"/>
        <v>81.408824784191793</v>
      </c>
      <c r="O1609" s="57">
        <f t="shared" si="469"/>
        <v>42.764712078616768</v>
      </c>
      <c r="P1609" s="374">
        <f t="shared" si="470"/>
        <v>42.764712078616768</v>
      </c>
      <c r="Q1609" s="374">
        <f t="shared" si="471"/>
        <v>-98.591175215808207</v>
      </c>
      <c r="R1609" s="12">
        <f t="shared" si="472"/>
        <v>81.408824784191793</v>
      </c>
      <c r="S1609" s="57">
        <f t="shared" si="473"/>
        <v>0.37831577994869103</v>
      </c>
      <c r="T1609" s="12">
        <f t="shared" si="456"/>
        <v>42.764712078616768</v>
      </c>
    </row>
    <row r="1610" spans="1:20">
      <c r="A1610" s="57">
        <f t="shared" si="457"/>
        <v>2386.0608570179829</v>
      </c>
      <c r="B1610" s="12">
        <f t="shared" si="474"/>
        <v>379.75337991249609</v>
      </c>
      <c r="C1610" s="57" t="str">
        <f t="shared" si="458"/>
        <v>-20.5281817685089-135.38551849825i</v>
      </c>
      <c r="D1610" s="57" t="str">
        <f t="shared" si="459"/>
        <v>3.47812405244545-41.9118948218895i</v>
      </c>
      <c r="E1610" s="57" t="str">
        <f t="shared" si="460"/>
        <v>162.033959350924-1.48733413087522i</v>
      </c>
      <c r="F1610" s="57" t="str">
        <f t="shared" si="461"/>
        <v>2.90990975722891-393.300961333584i</v>
      </c>
      <c r="G1610" s="57" t="str">
        <f t="shared" si="462"/>
        <v>0.999999947530675-0.000229061830255006i</v>
      </c>
      <c r="H1610" s="57" t="str">
        <f t="shared" si="463"/>
        <v>73.2286317816589+15.6317309957704i</v>
      </c>
      <c r="I1610" s="57" t="str">
        <f t="shared" si="464"/>
        <v>17.9448252852221-81.1201938141078i</v>
      </c>
      <c r="K1610" s="57" t="str">
        <f t="shared" si="465"/>
        <v>0.15672864436814-0.0357227974599625i</v>
      </c>
      <c r="L1610" s="57" t="str">
        <f t="shared" si="466"/>
        <v>0.00025-2.78657442900361i</v>
      </c>
      <c r="M1610" s="57" t="str">
        <f t="shared" si="467"/>
        <v>0.0045-0.97692492802365i</v>
      </c>
      <c r="N1610" s="57">
        <f t="shared" si="468"/>
        <v>81.378053468048194</v>
      </c>
      <c r="O1610" s="57">
        <f t="shared" si="469"/>
        <v>42.730162084277694</v>
      </c>
      <c r="P1610" s="374">
        <f t="shared" si="470"/>
        <v>42.730162084277694</v>
      </c>
      <c r="Q1610" s="374">
        <f t="shared" si="471"/>
        <v>-98.621946531951806</v>
      </c>
      <c r="R1610" s="12">
        <f t="shared" si="472"/>
        <v>81.378053468048194</v>
      </c>
      <c r="S1610" s="57">
        <f t="shared" si="473"/>
        <v>0.37975337991249608</v>
      </c>
      <c r="T1610" s="12">
        <f t="shared" si="456"/>
        <v>42.730162084277694</v>
      </c>
    </row>
    <row r="1611" spans="1:20">
      <c r="A1611" s="57">
        <f t="shared" si="457"/>
        <v>2395.1278882746515</v>
      </c>
      <c r="B1611" s="12">
        <f t="shared" si="474"/>
        <v>381.19644275616361</v>
      </c>
      <c r="C1611" s="57" t="str">
        <f t="shared" si="458"/>
        <v>-20.5193073673346-134.836850269057i</v>
      </c>
      <c r="D1611" s="57" t="str">
        <f t="shared" si="459"/>
        <v>3.47812404523035-41.7532463092386i</v>
      </c>
      <c r="E1611" s="57" t="str">
        <f t="shared" si="460"/>
        <v>162.030842640646-1.49217111891312i</v>
      </c>
      <c r="F1611" s="57" t="str">
        <f t="shared" si="461"/>
        <v>2.90990975606633-391.812080503072i</v>
      </c>
      <c r="G1611" s="57" t="str">
        <f t="shared" si="462"/>
        <v>0.999999947131151-0.000229932265118112i</v>
      </c>
      <c r="H1611" s="57" t="str">
        <f t="shared" si="463"/>
        <v>73.2324670536775+15.6914460275006i</v>
      </c>
      <c r="I1611" s="57" t="str">
        <f t="shared" si="464"/>
        <v>17.9452045641256-80.8163682880555i</v>
      </c>
      <c r="K1611" s="57" t="str">
        <f t="shared" si="465"/>
        <v>0.156668891018485-0.0358446549894314i</v>
      </c>
      <c r="L1611" s="57" t="str">
        <f t="shared" si="466"/>
        <v>0.00025-2.77602553198208i</v>
      </c>
      <c r="M1611" s="57" t="str">
        <f t="shared" si="467"/>
        <v>0.0045-0.973226666690218i</v>
      </c>
      <c r="N1611" s="57">
        <f t="shared" si="468"/>
        <v>81.347185666654667</v>
      </c>
      <c r="O1611" s="57">
        <f t="shared" si="469"/>
        <v>42.69560064137967</v>
      </c>
      <c r="P1611" s="374">
        <f t="shared" si="470"/>
        <v>42.69560064137967</v>
      </c>
      <c r="Q1611" s="374">
        <f t="shared" si="471"/>
        <v>-98.652814333345333</v>
      </c>
      <c r="R1611" s="12">
        <f t="shared" si="472"/>
        <v>81.347185666654667</v>
      </c>
      <c r="S1611" s="57">
        <f t="shared" si="473"/>
        <v>0.3811964427561636</v>
      </c>
      <c r="T1611" s="12">
        <f t="shared" si="456"/>
        <v>42.69560064137967</v>
      </c>
    </row>
    <row r="1612" spans="1:20">
      <c r="A1612" s="57">
        <f t="shared" si="457"/>
        <v>2404.2293742500951</v>
      </c>
      <c r="B1612" s="12">
        <f t="shared" si="474"/>
        <v>382.64498923863704</v>
      </c>
      <c r="C1612" s="57" t="str">
        <f t="shared" si="458"/>
        <v>-20.5103730743927-134.290152942638i</v>
      </c>
      <c r="D1612" s="57" t="str">
        <f t="shared" si="459"/>
        <v>3.47812403796031-41.5951984310533i</v>
      </c>
      <c r="E1612" s="57" t="str">
        <f t="shared" si="460"/>
        <v>162.027705080882-1.49701787146034i</v>
      </c>
      <c r="F1612" s="57" t="str">
        <f t="shared" si="461"/>
        <v>2.90990975489488-390.328836020877i</v>
      </c>
      <c r="G1612" s="57" t="str">
        <f t="shared" si="462"/>
        <v>0.999999946728584-0.000230806007632645i</v>
      </c>
      <c r="H1612" s="57" t="str">
        <f t="shared" si="463"/>
        <v>73.2363318008398+15.7513915855429i</v>
      </c>
      <c r="I1612" s="57" t="str">
        <f t="shared" si="464"/>
        <v>17.9455867451319-80.5137055924766i</v>
      </c>
      <c r="K1612" s="57" t="str">
        <f t="shared" si="465"/>
        <v>0.156608729484493-0.0359668275598071i</v>
      </c>
      <c r="L1612" s="57" t="str">
        <f t="shared" si="466"/>
        <v>0.00025-2.76551656901981i</v>
      </c>
      <c r="M1612" s="57" t="str">
        <f t="shared" si="467"/>
        <v>0.0045-0.969542405549137i</v>
      </c>
      <c r="N1612" s="57">
        <f t="shared" si="468"/>
        <v>81.31622122890785</v>
      </c>
      <c r="O1612" s="57">
        <f t="shared" si="469"/>
        <v>42.661027674006959</v>
      </c>
      <c r="P1612" s="374">
        <f t="shared" si="470"/>
        <v>42.661027674006959</v>
      </c>
      <c r="Q1612" s="374">
        <f t="shared" si="471"/>
        <v>-98.68377877109215</v>
      </c>
      <c r="R1612" s="12">
        <f t="shared" si="472"/>
        <v>81.31622122890785</v>
      </c>
      <c r="S1612" s="57">
        <f t="shared" si="473"/>
        <v>0.38264498923863705</v>
      </c>
      <c r="T1612" s="12">
        <f t="shared" si="456"/>
        <v>42.661027674006959</v>
      </c>
    </row>
    <row r="1613" spans="1:20">
      <c r="A1613" s="57">
        <f t="shared" si="457"/>
        <v>2413.3654458722458</v>
      </c>
      <c r="B1613" s="12">
        <f t="shared" si="474"/>
        <v>384.09904019774388</v>
      </c>
      <c r="C1613" s="57" t="str">
        <f t="shared" si="458"/>
        <v>-20.5013785409865-133.745418971094i</v>
      </c>
      <c r="D1613" s="57" t="str">
        <f t="shared" si="459"/>
        <v>3.47812403063492-41.4377489137621i</v>
      </c>
      <c r="E1613" s="57" t="str">
        <f t="shared" si="460"/>
        <v>162.024546553151-1.50187433966306i</v>
      </c>
      <c r="F1613" s="57" t="str">
        <f t="shared" si="461"/>
        <v>2.90990975371453-388.851206550033i</v>
      </c>
      <c r="G1613" s="57" t="str">
        <f t="shared" si="462"/>
        <v>0.999999946322952-0.000231683070367672i</v>
      </c>
      <c r="H1613" s="57" t="str">
        <f t="shared" si="463"/>
        <v>73.240226251761+15.8115685874057i</v>
      </c>
      <c r="I1613" s="57" t="str">
        <f t="shared" si="464"/>
        <v>17.9459718505557-80.2122013764668i</v>
      </c>
      <c r="K1613" s="57" t="str">
        <f t="shared" si="465"/>
        <v>0.156548157317954-0.0360893148704728i</v>
      </c>
      <c r="L1613" s="57" t="str">
        <f t="shared" si="466"/>
        <v>0.00025-2.75504738894183i</v>
      </c>
      <c r="M1613" s="57" t="str">
        <f t="shared" si="467"/>
        <v>0.0045-0.965872091601055i</v>
      </c>
      <c r="N1613" s="57">
        <f t="shared" si="468"/>
        <v>81.285160005268395</v>
      </c>
      <c r="O1613" s="57">
        <f t="shared" si="469"/>
        <v>42.626443105822389</v>
      </c>
      <c r="P1613" s="374">
        <f t="shared" si="470"/>
        <v>42.626443105822389</v>
      </c>
      <c r="Q1613" s="374">
        <f t="shared" si="471"/>
        <v>-98.714839994731605</v>
      </c>
      <c r="R1613" s="12">
        <f t="shared" si="472"/>
        <v>81.285160005268395</v>
      </c>
      <c r="S1613" s="57">
        <f t="shared" si="473"/>
        <v>0.38409904019774388</v>
      </c>
      <c r="T1613" s="12">
        <f t="shared" si="456"/>
        <v>42.626443105822389</v>
      </c>
    </row>
    <row r="1614" spans="1:20">
      <c r="A1614" s="57">
        <f t="shared" si="457"/>
        <v>2422.5362345665599</v>
      </c>
      <c r="B1614" s="12">
        <f t="shared" si="474"/>
        <v>385.55861655049529</v>
      </c>
      <c r="C1614" s="57" t="str">
        <f t="shared" si="458"/>
        <v>-20.4923234171948-133.202640837691i</v>
      </c>
      <c r="D1614" s="57" t="str">
        <f t="shared" si="459"/>
        <v>3.47812402325375-41.2808954924006i</v>
      </c>
      <c r="E1614" s="57" t="str">
        <f t="shared" si="460"/>
        <v>162.021366938616-1.50674047371887i</v>
      </c>
      <c r="F1614" s="57" t="str">
        <f t="shared" si="461"/>
        <v>2.9099097525252-387.379170834342i</v>
      </c>
      <c r="G1614" s="57" t="str">
        <f t="shared" si="462"/>
        <v>0.999999945914231-0.000232563465940015i</v>
      </c>
      <c r="H1614" s="57" t="str">
        <f t="shared" si="463"/>
        <v>73.2441506368604+15.8719779545624i</v>
      </c>
      <c r="I1614" s="57" t="str">
        <f t="shared" si="464"/>
        <v>17.9463599028843-79.9118513058195i</v>
      </c>
      <c r="K1614" s="57" t="str">
        <f t="shared" si="465"/>
        <v>0.156487172060915-0.0362121166059549i</v>
      </c>
      <c r="L1614" s="57" t="str">
        <f t="shared" si="466"/>
        <v>0.00025-2.74461784114547i</v>
      </c>
      <c r="M1614" s="57" t="str">
        <f t="shared" si="467"/>
        <v>0.0045-0.962215672047276i</v>
      </c>
      <c r="N1614" s="57">
        <f t="shared" si="468"/>
        <v>81.254001847784437</v>
      </c>
      <c r="O1614" s="57">
        <f t="shared" si="469"/>
        <v>42.591846860067434</v>
      </c>
      <c r="P1614" s="374">
        <f t="shared" si="470"/>
        <v>42.591846860067434</v>
      </c>
      <c r="Q1614" s="374">
        <f t="shared" si="471"/>
        <v>-98.745998152215563</v>
      </c>
      <c r="R1614" s="12">
        <f t="shared" si="472"/>
        <v>81.254001847784437</v>
      </c>
      <c r="S1614" s="57">
        <f t="shared" si="473"/>
        <v>0.38555861655049528</v>
      </c>
      <c r="T1614" s="12">
        <f t="shared" si="456"/>
        <v>42.591846860067434</v>
      </c>
    </row>
    <row r="1615" spans="1:20">
      <c r="A1615" s="57">
        <f t="shared" si="457"/>
        <v>2431.7418722579127</v>
      </c>
      <c r="B1615" s="12">
        <f t="shared" si="474"/>
        <v>387.02373929338717</v>
      </c>
      <c r="C1615" s="57" t="str">
        <f t="shared" si="458"/>
        <v>-20.4832073518715-132.661811056757i</v>
      </c>
      <c r="D1615" s="57" t="str">
        <f t="shared" si="459"/>
        <v>3.47812401581639-41.1246359105796i</v>
      </c>
      <c r="E1615" s="57" t="str">
        <f t="shared" si="460"/>
        <v>162.018166118068-1.51161622286387i</v>
      </c>
      <c r="F1615" s="57" t="str">
        <f t="shared" si="461"/>
        <v>2.9099097513268-385.912707698076i</v>
      </c>
      <c r="G1615" s="57" t="str">
        <f t="shared" si="462"/>
        <v>0.999999945502399-0.000233447207014446i</v>
      </c>
      <c r="H1615" s="57" t="str">
        <f t="shared" si="463"/>
        <v>73.248105188378+15.9326206124725i</v>
      </c>
      <c r="I1615" s="57" t="str">
        <f t="shared" si="464"/>
        <v>17.9467509247794-79.612651062967i</v>
      </c>
      <c r="K1615" s="57" t="str">
        <f t="shared" si="465"/>
        <v>0.156425771245714-0.0363352324357638i</v>
      </c>
      <c r="L1615" s="57" t="str">
        <f t="shared" si="466"/>
        <v>0.00025-2.7342277755982i</v>
      </c>
      <c r="M1615" s="57" t="str">
        <f t="shared" si="467"/>
        <v>0.0045-0.958573094288978i</v>
      </c>
      <c r="N1615" s="57">
        <f t="shared" si="468"/>
        <v>81.22274661011916</v>
      </c>
      <c r="O1615" s="57">
        <f t="shared" si="469"/>
        <v>42.557238859559931</v>
      </c>
      <c r="P1615" s="374">
        <f t="shared" si="470"/>
        <v>42.557238859559931</v>
      </c>
      <c r="Q1615" s="374">
        <f t="shared" si="471"/>
        <v>-98.77725338988084</v>
      </c>
      <c r="R1615" s="12">
        <f t="shared" si="472"/>
        <v>81.22274661011916</v>
      </c>
      <c r="S1615" s="57">
        <f t="shared" si="473"/>
        <v>0.38702373929338718</v>
      </c>
      <c r="T1615" s="12">
        <f t="shared" si="456"/>
        <v>42.557238859559931</v>
      </c>
    </row>
    <row r="1616" spans="1:20">
      <c r="A1616" s="57">
        <f t="shared" si="457"/>
        <v>2440.9824913724929</v>
      </c>
      <c r="B1616" s="12">
        <f t="shared" si="474"/>
        <v>388.49442950270202</v>
      </c>
      <c r="C1616" s="57" t="str">
        <f t="shared" si="458"/>
        <v>-20.4740299926617-132.122922173606i</v>
      </c>
      <c r="D1616" s="57" t="str">
        <f t="shared" si="459"/>
        <v>3.47812400832238-40.9689679204527i</v>
      </c>
      <c r="E1616" s="57" t="str">
        <f t="shared" si="460"/>
        <v>162.014943971941-1.51650153536631i</v>
      </c>
      <c r="F1616" s="57" t="str">
        <f t="shared" si="461"/>
        <v>2.90990975011928-384.45179604567i</v>
      </c>
      <c r="G1616" s="57" t="str">
        <f t="shared" si="462"/>
        <v>0.99999994508743-0.000234334306303859i</v>
      </c>
      <c r="H1616" s="57" t="str">
        <f t="shared" si="463"/>
        <v>73.2520901403885+15.9934974906029i</v>
      </c>
      <c r="I1616" s="57" t="str">
        <f t="shared" si="464"/>
        <v>17.9471449390794-79.3145963469181i</v>
      </c>
      <c r="K1616" s="57" t="str">
        <f t="shared" si="465"/>
        <v>0.156363952395019-0.0364586620142413i</v>
      </c>
      <c r="L1616" s="57" t="str">
        <f t="shared" si="466"/>
        <v>0.00025-2.72387704283543i</v>
      </c>
      <c r="M1616" s="57" t="str">
        <f t="shared" si="467"/>
        <v>0.0045-0.954944305926453i</v>
      </c>
      <c r="N1616" s="57">
        <f t="shared" si="468"/>
        <v>81.191394147573149</v>
      </c>
      <c r="O1616" s="57">
        <f t="shared" si="469"/>
        <v>42.522619026693739</v>
      </c>
      <c r="P1616" s="374">
        <f t="shared" si="470"/>
        <v>42.522619026693739</v>
      </c>
      <c r="Q1616" s="374">
        <f t="shared" si="471"/>
        <v>-98.808605852426851</v>
      </c>
      <c r="R1616" s="12">
        <f t="shared" si="472"/>
        <v>81.191394147573149</v>
      </c>
      <c r="S1616" s="57">
        <f t="shared" si="473"/>
        <v>0.38849442950270202</v>
      </c>
      <c r="T1616" s="12">
        <f t="shared" si="456"/>
        <v>42.522619026693739</v>
      </c>
    </row>
    <row r="1617" spans="1:20">
      <c r="A1617" s="57">
        <f t="shared" si="457"/>
        <v>2450.2582248397084</v>
      </c>
      <c r="B1617" s="12">
        <f t="shared" si="474"/>
        <v>389.97070833481229</v>
      </c>
      <c r="C1617" s="57" t="str">
        <f t="shared" si="458"/>
        <v>-20.464790986006-131.585966764452i</v>
      </c>
      <c r="D1617" s="57" t="str">
        <f t="shared" si="459"/>
        <v>3.47812400077131-40.8138892826835i</v>
      </c>
      <c r="E1617" s="57" t="str">
        <f t="shared" si="460"/>
        <v>162.011700380319-1.52139635851813i</v>
      </c>
      <c r="F1617" s="57" t="str">
        <f t="shared" si="461"/>
        <v>2.90990974890256-382.996414861419i</v>
      </c>
      <c r="G1617" s="57" t="str">
        <f t="shared" si="462"/>
        <v>0.999999944669302-0.00023522477656946i</v>
      </c>
      <c r="H1617" s="57" t="str">
        <f t="shared" si="463"/>
        <v>73.2561057288161+16.0546095224476i</v>
      </c>
      <c r="I1617" s="57" t="str">
        <f t="shared" si="464"/>
        <v>17.9475419687994-79.0176828731956i</v>
      </c>
      <c r="K1617" s="57" t="str">
        <f t="shared" si="465"/>
        <v>0.15630171302187-0.0365824049803986i</v>
      </c>
      <c r="L1617" s="57" t="str">
        <f t="shared" si="466"/>
        <v>0.00025-2.71356549395839i</v>
      </c>
      <c r="M1617" s="57" t="str">
        <f t="shared" si="467"/>
        <v>0.0045-0.951329254758376i</v>
      </c>
      <c r="N1617" s="57">
        <f t="shared" si="468"/>
        <v>81.159944317111581</v>
      </c>
      <c r="O1617" s="57">
        <f t="shared" si="469"/>
        <v>42.487987283437619</v>
      </c>
      <c r="P1617" s="374">
        <f t="shared" si="470"/>
        <v>42.487987283437619</v>
      </c>
      <c r="Q1617" s="374">
        <f t="shared" si="471"/>
        <v>-98.840055682888419</v>
      </c>
      <c r="R1617" s="12">
        <f t="shared" si="472"/>
        <v>81.159944317111581</v>
      </c>
      <c r="S1617" s="57">
        <f t="shared" si="473"/>
        <v>0.38997070833481229</v>
      </c>
      <c r="T1617" s="12">
        <f t="shared" si="456"/>
        <v>42.487987283437619</v>
      </c>
    </row>
    <row r="1618" spans="1:20">
      <c r="A1618" s="57">
        <f t="shared" si="457"/>
        <v>2459.5692060940992</v>
      </c>
      <c r="B1618" s="12">
        <f t="shared" si="474"/>
        <v>391.45259702648457</v>
      </c>
      <c r="C1618" s="57" t="str">
        <f t="shared" si="458"/>
        <v>-20.4554899771497-131.050937436318i</v>
      </c>
      <c r="D1618" s="57" t="str">
        <f t="shared" si="459"/>
        <v>3.47812399316274-40.6593977664138i</v>
      </c>
      <c r="E1618" s="57" t="str">
        <f t="shared" si="460"/>
        <v>162.008435222928-1.52630063862398i</v>
      </c>
      <c r="F1618" s="57" t="str">
        <f t="shared" si="461"/>
        <v>2.90990974767658-381.546543209178i</v>
      </c>
      <c r="G1618" s="57" t="str">
        <f t="shared" si="462"/>
        <v>0.999999944247989-0.000236118630620945i</v>
      </c>
      <c r="H1618" s="57" t="str">
        <f t="shared" si="463"/>
        <v>73.2601521914501+16.1159576455497i</v>
      </c>
      <c r="I1618" s="57" t="str">
        <f t="shared" si="464"/>
        <v>17.9479420371333-78.7219063737768i</v>
      </c>
      <c r="K1618" s="57" t="str">
        <f t="shared" si="465"/>
        <v>0.156239050629718-0.036706460957761i</v>
      </c>
      <c r="L1618" s="57" t="str">
        <f t="shared" si="466"/>
        <v>0.00025-2.70329298063198i</v>
      </c>
      <c r="M1618" s="57" t="str">
        <f t="shared" si="467"/>
        <v>0.0045-0.947727888781003i</v>
      </c>
      <c r="N1618" s="57">
        <f t="shared" si="468"/>
        <v>81.128396977389329</v>
      </c>
      <c r="O1618" s="57">
        <f t="shared" si="469"/>
        <v>42.453343551333809</v>
      </c>
      <c r="P1618" s="374">
        <f t="shared" si="470"/>
        <v>42.453343551333809</v>
      </c>
      <c r="Q1618" s="374">
        <f t="shared" si="471"/>
        <v>-98.871603022610671</v>
      </c>
      <c r="R1618" s="12">
        <f t="shared" si="472"/>
        <v>81.128396977389329</v>
      </c>
      <c r="S1618" s="57">
        <f t="shared" si="473"/>
        <v>0.39145259702648455</v>
      </c>
      <c r="T1618" s="12">
        <f t="shared" si="456"/>
        <v>42.453343551333809</v>
      </c>
    </row>
    <row r="1619" spans="1:20">
      <c r="A1619" s="57">
        <f t="shared" si="457"/>
        <v>2468.9155690772568</v>
      </c>
      <c r="B1619" s="12">
        <f t="shared" si="474"/>
        <v>392.94011689518521</v>
      </c>
      <c r="C1619" s="57" t="str">
        <f t="shared" si="458"/>
        <v>-20.4461266101526-130.517826826954i</v>
      </c>
      <c r="D1619" s="57" t="str">
        <f t="shared" si="459"/>
        <v>3.47812398549624-40.5054911492312i</v>
      </c>
      <c r="E1619" s="57" t="str">
        <f t="shared" si="460"/>
        <v>162.00514837915-1.53121432099414i</v>
      </c>
      <c r="F1619" s="57" t="str">
        <f t="shared" si="461"/>
        <v>2.90990974644126-380.102160232055i</v>
      </c>
      <c r="G1619" s="57" t="str">
        <f t="shared" si="462"/>
        <v>0.999999943823469-0.000237015881316686i</v>
      </c>
      <c r="H1619" s="57" t="str">
        <f t="shared" si="463"/>
        <v>73.2642297679607+16.1775428015227i</v>
      </c>
      <c r="I1619" s="57" t="str">
        <f t="shared" si="464"/>
        <v>17.9483451674557-78.4272625970317i</v>
      </c>
      <c r="K1619" s="57" t="str">
        <f t="shared" si="465"/>
        <v>0.156175962712468-0.0368308295542068i</v>
      </c>
      <c r="L1619" s="57" t="str">
        <f t="shared" si="466"/>
        <v>0.00025-2.69305935508268i</v>
      </c>
      <c r="M1619" s="57" t="str">
        <f t="shared" si="467"/>
        <v>0.0045-0.944140156187494i</v>
      </c>
      <c r="N1619" s="57">
        <f t="shared" si="468"/>
        <v>81.096751988776532</v>
      </c>
      <c r="O1619" s="57">
        <f t="shared" si="469"/>
        <v>42.41868775149711</v>
      </c>
      <c r="P1619" s="374">
        <f t="shared" si="470"/>
        <v>42.41868775149711</v>
      </c>
      <c r="Q1619" s="374">
        <f t="shared" si="471"/>
        <v>-98.903248011223468</v>
      </c>
      <c r="R1619" s="12">
        <f t="shared" si="472"/>
        <v>81.096751988776532</v>
      </c>
      <c r="S1619" s="57">
        <f t="shared" si="473"/>
        <v>0.39294011689518521</v>
      </c>
      <c r="T1619" s="12">
        <f t="shared" si="456"/>
        <v>42.41868775149711</v>
      </c>
    </row>
    <row r="1620" spans="1:20">
      <c r="A1620" s="57">
        <f t="shared" si="457"/>
        <v>2478.2974482397503</v>
      </c>
      <c r="B1620" s="12">
        <f t="shared" si="474"/>
        <v>394.43328933938693</v>
      </c>
      <c r="C1620" s="57" t="str">
        <f t="shared" si="458"/>
        <v>-20.4367005278983-129.986627604757i</v>
      </c>
      <c r="D1620" s="57" t="str">
        <f t="shared" si="459"/>
        <v>3.47812397777137-40.3521672171376i</v>
      </c>
      <c r="E1620" s="57" t="str">
        <f t="shared" si="460"/>
        <v>162.001839728023-1.53613734993483i</v>
      </c>
      <c r="F1620" s="57" t="str">
        <f t="shared" si="461"/>
        <v>2.90990974519654-378.663245152118i</v>
      </c>
      <c r="G1620" s="57" t="str">
        <f t="shared" si="462"/>
        <v>0.999999943395716-0.00023791654156392i</v>
      </c>
      <c r="H1620" s="57" t="str">
        <f t="shared" si="463"/>
        <v>73.2683386999127+16.2393659360712i</v>
      </c>
      <c r="I1620" s="57" t="str">
        <f t="shared" si="464"/>
        <v>17.9487513833226-78.1337473076617i</v>
      </c>
      <c r="K1620" s="57" t="str">
        <f t="shared" si="465"/>
        <v>0.156112446754526-0.0369555103618083i</v>
      </c>
      <c r="L1620" s="57" t="str">
        <f t="shared" si="466"/>
        <v>0.00025-2.68286447009631i</v>
      </c>
      <c r="M1620" s="57" t="str">
        <f t="shared" si="467"/>
        <v>0.0045-0.940566005367099i</v>
      </c>
      <c r="N1620" s="57">
        <f t="shared" si="468"/>
        <v>81.065009213384855</v>
      </c>
      <c r="O1620" s="57">
        <f t="shared" si="469"/>
        <v>42.384019804614219</v>
      </c>
      <c r="P1620" s="374">
        <f t="shared" si="470"/>
        <v>42.384019804614219</v>
      </c>
      <c r="Q1620" s="374">
        <f t="shared" si="471"/>
        <v>-98.934990786615145</v>
      </c>
      <c r="R1620" s="12">
        <f t="shared" si="472"/>
        <v>81.065009213384855</v>
      </c>
      <c r="S1620" s="57">
        <f t="shared" si="473"/>
        <v>0.39443328933938693</v>
      </c>
      <c r="T1620" s="12">
        <f t="shared" si="456"/>
        <v>42.384019804614219</v>
      </c>
    </row>
    <row r="1621" spans="1:20">
      <c r="A1621" s="57">
        <f t="shared" si="457"/>
        <v>2487.7149785430615</v>
      </c>
      <c r="B1621" s="12">
        <f t="shared" si="474"/>
        <v>395.9321358388766</v>
      </c>
      <c r="C1621" s="57" t="str">
        <f t="shared" si="458"/>
        <v>-20.4272113721028-129.457332468681i</v>
      </c>
      <c r="D1621" s="57" t="str">
        <f t="shared" si="459"/>
        <v>3.47812396998768-40.1994237645164i</v>
      </c>
      <c r="E1621" s="57" t="str">
        <f t="shared" si="460"/>
        <v>161.998509148247-1.5410696687394i</v>
      </c>
      <c r="F1621" s="57" t="str">
        <f t="shared" si="461"/>
        <v>2.90990974394234-377.229777270087i</v>
      </c>
      <c r="G1621" s="57" t="str">
        <f t="shared" si="462"/>
        <v>0.999999942964706-0.000238820624318929i</v>
      </c>
      <c r="H1621" s="57" t="str">
        <f t="shared" si="463"/>
        <v>73.2724792307825+16.3014279990129i</v>
      </c>
      <c r="I1621" s="57" t="str">
        <f t="shared" si="464"/>
        <v>17.9491607084729-77.8413562866392i</v>
      </c>
      <c r="K1621" s="57" t="str">
        <f t="shared" si="465"/>
        <v>0.156048500230843-0.0370805029566699i</v>
      </c>
      <c r="L1621" s="57" t="str">
        <f t="shared" si="466"/>
        <v>0.00025-2.67270817901605i</v>
      </c>
      <c r="M1621" s="57" t="str">
        <f t="shared" si="467"/>
        <v>0.0045-0.937005384904463i</v>
      </c>
      <c r="N1621" s="57">
        <f t="shared" si="468"/>
        <v>81.033168515093834</v>
      </c>
      <c r="O1621" s="57">
        <f t="shared" si="469"/>
        <v>42.349339630942254</v>
      </c>
      <c r="P1621" s="374">
        <f t="shared" si="470"/>
        <v>42.349339630942254</v>
      </c>
      <c r="Q1621" s="374">
        <f t="shared" si="471"/>
        <v>-98.966831484906166</v>
      </c>
      <c r="R1621" s="12">
        <f t="shared" si="472"/>
        <v>81.033168515093834</v>
      </c>
      <c r="S1621" s="57">
        <f t="shared" si="473"/>
        <v>0.3959321358388766</v>
      </c>
      <c r="T1621" s="12">
        <f t="shared" si="456"/>
        <v>42.349339630942254</v>
      </c>
    </row>
    <row r="1622" spans="1:20">
      <c r="A1622" s="57">
        <f t="shared" si="457"/>
        <v>2497.1682954615253</v>
      </c>
      <c r="B1622" s="12">
        <f t="shared" si="474"/>
        <v>397.43667795506434</v>
      </c>
      <c r="C1622" s="57" t="str">
        <f t="shared" si="458"/>
        <v>-20.4176587833257-128.929934148161i</v>
      </c>
      <c r="D1622" s="57" t="str">
        <f t="shared" si="459"/>
        <v>3.4781239621447-40.0472585941018i</v>
      </c>
      <c r="E1622" s="57" t="str">
        <f t="shared" si="460"/>
        <v>161.995156518191-1.54601121967944i</v>
      </c>
      <c r="F1622" s="57" t="str">
        <f t="shared" si="461"/>
        <v>2.90990974267859-375.801735965047i</v>
      </c>
      <c r="G1622" s="57" t="str">
        <f t="shared" si="462"/>
        <v>0.999999942530414-0.000239728142587228i</v>
      </c>
      <c r="H1622" s="57" t="str">
        <f t="shared" si="463"/>
        <v>73.2766516059736+16.3637299442998i</v>
      </c>
      <c r="I1622" s="57" t="str">
        <f t="shared" si="464"/>
        <v>17.9495731668299-77.5500853311489i</v>
      </c>
      <c r="K1622" s="57" t="str">
        <f t="shared" si="465"/>
        <v>0.155984120606963-0.0372058068987666i</v>
      </c>
      <c r="L1622" s="57" t="str">
        <f t="shared" si="466"/>
        <v>0.00025-2.66259033574023i</v>
      </c>
      <c r="M1622" s="57" t="str">
        <f t="shared" si="467"/>
        <v>0.0045-0.933458243578864i</v>
      </c>
      <c r="N1622" s="57">
        <f t="shared" si="468"/>
        <v>81.001229759577058</v>
      </c>
      <c r="O1622" s="57">
        <f t="shared" si="469"/>
        <v>42.314647150308303</v>
      </c>
      <c r="P1622" s="374">
        <f t="shared" si="470"/>
        <v>42.314647150308303</v>
      </c>
      <c r="Q1622" s="374">
        <f t="shared" si="471"/>
        <v>-98.998770240422942</v>
      </c>
      <c r="R1622" s="12">
        <f t="shared" si="472"/>
        <v>81.001229759577058</v>
      </c>
      <c r="S1622" s="57">
        <f t="shared" si="473"/>
        <v>0.39743667795506432</v>
      </c>
      <c r="T1622" s="12">
        <f t="shared" si="456"/>
        <v>42.314647150308303</v>
      </c>
    </row>
    <row r="1623" spans="1:20">
      <c r="A1623" s="57">
        <f t="shared" si="457"/>
        <v>2506.6575349842792</v>
      </c>
      <c r="B1623" s="12">
        <f t="shared" si="474"/>
        <v>398.94693733129361</v>
      </c>
      <c r="C1623" s="57" t="str">
        <f t="shared" si="458"/>
        <v>-20.408042400979-128.40442540302i</v>
      </c>
      <c r="D1623" s="57" t="str">
        <f t="shared" si="459"/>
        <v>3.47812395424202-39.8956695169471i</v>
      </c>
      <c r="E1623" s="57" t="str">
        <f t="shared" si="460"/>
        <v>161.991781715887-1.55096194399527i</v>
      </c>
      <c r="F1623" s="57" t="str">
        <f t="shared" si="461"/>
        <v>2.90990974140522-374.379100694146i</v>
      </c>
      <c r="G1623" s="57" t="str">
        <f t="shared" si="462"/>
        <v>0.999999942092816-0.000240639109423757i</v>
      </c>
      <c r="H1623" s="57" t="str">
        <f t="shared" si="463"/>
        <v>73.2808560728316+16.426272730041i</v>
      </c>
      <c r="I1623" s="57" t="str">
        <f t="shared" si="464"/>
        <v>17.9499887825038-77.2599302545263i</v>
      </c>
      <c r="K1623" s="57" t="str">
        <f t="shared" si="465"/>
        <v>0.155919305339073-0.037331421731783i</v>
      </c>
      <c r="L1623" s="57" t="str">
        <f t="shared" si="466"/>
        <v>0.00025-2.65251079472029i</v>
      </c>
      <c r="M1623" s="57" t="str">
        <f t="shared" si="467"/>
        <v>0.0045-0.929924530363475i</v>
      </c>
      <c r="N1623" s="57">
        <f t="shared" si="468"/>
        <v>80.969192814328807</v>
      </c>
      <c r="O1623" s="57">
        <f t="shared" si="469"/>
        <v>42.279942282107719</v>
      </c>
      <c r="P1623" s="374">
        <f t="shared" si="470"/>
        <v>42.279942282107719</v>
      </c>
      <c r="Q1623" s="374">
        <f t="shared" si="471"/>
        <v>-99.030807185671193</v>
      </c>
      <c r="R1623" s="12">
        <f t="shared" si="472"/>
        <v>80.969192814328807</v>
      </c>
      <c r="S1623" s="57">
        <f t="shared" si="473"/>
        <v>0.39894693733129361</v>
      </c>
      <c r="T1623" s="12">
        <f t="shared" si="456"/>
        <v>42.279942282107719</v>
      </c>
    </row>
    <row r="1624" spans="1:20">
      <c r="A1624" s="57">
        <f t="shared" si="457"/>
        <v>2516.1828336172193</v>
      </c>
      <c r="B1624" s="12">
        <f t="shared" si="474"/>
        <v>400.46293569315253</v>
      </c>
      <c r="C1624" s="57" t="str">
        <f t="shared" si="458"/>
        <v>-20.3983618633369-127.8807990234i</v>
      </c>
      <c r="D1624" s="57" t="str">
        <f t="shared" si="459"/>
        <v>3.47812394627916-39.7446543523921i</v>
      </c>
      <c r="E1624" s="57" t="str">
        <f t="shared" si="460"/>
        <v>161.988384619049-1.55592178188748i</v>
      </c>
      <c r="F1624" s="57" t="str">
        <f t="shared" si="461"/>
        <v>2.90990974012215-372.961850992297i</v>
      </c>
      <c r="G1624" s="57" t="str">
        <f t="shared" si="462"/>
        <v>0.999999941651885-0.000241553537933059i</v>
      </c>
      <c r="H1624" s="57" t="str">
        <f t="shared" si="463"/>
        <v>73.2850928806603+16.4890573185225i</v>
      </c>
      <c r="I1624" s="57" t="str">
        <f t="shared" si="464"/>
        <v>17.9504075797904-76.9708868861973i</v>
      </c>
      <c r="K1624" s="57" t="str">
        <f t="shared" si="465"/>
        <v>0.155854051874056-0.0374573469829463i</v>
      </c>
      <c r="L1624" s="57" t="str">
        <f t="shared" si="466"/>
        <v>0.00025-2.64246941095865i</v>
      </c>
      <c r="M1624" s="57" t="str">
        <f t="shared" si="467"/>
        <v>0.0045-0.926404194424662i</v>
      </c>
      <c r="N1624" s="57">
        <f t="shared" si="468"/>
        <v>80.937057548692053</v>
      </c>
      <c r="O1624" s="57">
        <f t="shared" si="469"/>
        <v>42.245224945304109</v>
      </c>
      <c r="P1624" s="374">
        <f t="shared" si="470"/>
        <v>42.245224945304109</v>
      </c>
      <c r="Q1624" s="374">
        <f t="shared" si="471"/>
        <v>-99.062942451307947</v>
      </c>
      <c r="R1624" s="12">
        <f t="shared" si="472"/>
        <v>80.937057548692053</v>
      </c>
      <c r="S1624" s="57">
        <f t="shared" si="473"/>
        <v>0.40046293569315256</v>
      </c>
      <c r="T1624" s="12">
        <f t="shared" si="456"/>
        <v>42.245224945304109</v>
      </c>
    </row>
    <row r="1625" spans="1:20">
      <c r="A1625" s="57">
        <f t="shared" si="457"/>
        <v>2525.7443283849652</v>
      </c>
      <c r="B1625" s="12">
        <f t="shared" si="474"/>
        <v>401.98469484878655</v>
      </c>
      <c r="C1625" s="57" t="str">
        <f t="shared" si="458"/>
        <v>-20.3886168075487-127.35904782967i</v>
      </c>
      <c r="D1625" s="57" t="str">
        <f t="shared" si="459"/>
        <v>3.47812393825567-39.5942109280331i</v>
      </c>
      <c r="E1625" s="57" t="str">
        <f t="shared" si="460"/>
        <v>161.984965105068-1.56089067250742i</v>
      </c>
      <c r="F1625" s="57" t="str">
        <f t="shared" si="461"/>
        <v>2.90990973882931-371.549966471885i</v>
      </c>
      <c r="G1625" s="57" t="str">
        <f t="shared" si="462"/>
        <v>0.999999941207597-0.000242471441269477i</v>
      </c>
      <c r="H1625" s="57" t="str">
        <f t="shared" si="463"/>
        <v>73.2893622807395+16.5520846762326i</v>
      </c>
      <c r="I1625" s="57" t="str">
        <f t="shared" si="464"/>
        <v>17.9508295831764-76.6829510716207i</v>
      </c>
      <c r="K1625" s="57" t="str">
        <f t="shared" si="465"/>
        <v>0.155788357649537-0.037583582162867i</v>
      </c>
      <c r="L1625" s="57" t="str">
        <f t="shared" si="466"/>
        <v>0.00025-2.63246604000663i</v>
      </c>
      <c r="M1625" s="57" t="str">
        <f t="shared" si="467"/>
        <v>0.0045-0.922897185121204i</v>
      </c>
      <c r="N1625" s="57">
        <f t="shared" si="468"/>
        <v>80.904823833883881</v>
      </c>
      <c r="O1625" s="57">
        <f t="shared" si="469"/>
        <v>42.210495058427725</v>
      </c>
      <c r="P1625" s="374">
        <f t="shared" si="470"/>
        <v>42.210495058427725</v>
      </c>
      <c r="Q1625" s="374">
        <f t="shared" si="471"/>
        <v>-99.095176166116119</v>
      </c>
      <c r="R1625" s="12">
        <f t="shared" si="472"/>
        <v>80.904823833883881</v>
      </c>
      <c r="S1625" s="57">
        <f t="shared" si="473"/>
        <v>0.40198469484878657</v>
      </c>
      <c r="T1625" s="12">
        <f t="shared" si="456"/>
        <v>42.210495058427725</v>
      </c>
    </row>
    <row r="1626" spans="1:20">
      <c r="A1626" s="57">
        <f t="shared" si="457"/>
        <v>2535.3421568328281</v>
      </c>
      <c r="B1626" s="12">
        <f t="shared" si="474"/>
        <v>403.51223668921193</v>
      </c>
      <c r="C1626" s="57" t="str">
        <f t="shared" si="458"/>
        <v>-20.3788068696469-126.839164672348i</v>
      </c>
      <c r="D1626" s="57" t="str">
        <f t="shared" si="459"/>
        <v>3.47812393017108-39.4443370796911i</v>
      </c>
      <c r="E1626" s="57" t="str">
        <f t="shared" si="460"/>
        <v>161.981523051018-1.5658685539474i</v>
      </c>
      <c r="F1626" s="57" t="str">
        <f t="shared" si="461"/>
        <v>2.90990973752663-370.143426822481i</v>
      </c>
      <c r="G1626" s="57" t="str">
        <f t="shared" si="462"/>
        <v>0.999999940759926-0.000243392832637342i</v>
      </c>
      <c r="H1626" s="57" t="str">
        <f t="shared" si="463"/>
        <v>73.2936645263382+16.6153557738811i</v>
      </c>
      <c r="I1626" s="57" t="str">
        <f t="shared" si="464"/>
        <v>17.9512548173377-76.3961186722278i</v>
      </c>
      <c r="K1626" s="57" t="str">
        <f t="shared" si="465"/>
        <v>0.155722220093946-0.0377101267653711i</v>
      </c>
      <c r="L1626" s="57" t="str">
        <f t="shared" si="466"/>
        <v>0.00025-2.62250053796237i</v>
      </c>
      <c r="M1626" s="57" t="str">
        <f t="shared" si="467"/>
        <v>0.0045-0.919403452003593i</v>
      </c>
      <c r="N1626" s="57">
        <f t="shared" si="468"/>
        <v>80.872491543024182</v>
      </c>
      <c r="O1626" s="57">
        <f t="shared" si="469"/>
        <v>42.175752539574759</v>
      </c>
      <c r="P1626" s="374">
        <f t="shared" si="470"/>
        <v>42.175752539574759</v>
      </c>
      <c r="Q1626" s="374">
        <f t="shared" si="471"/>
        <v>-99.127508456975818</v>
      </c>
      <c r="R1626" s="12">
        <f t="shared" si="472"/>
        <v>80.872491543024182</v>
      </c>
      <c r="S1626" s="57">
        <f t="shared" si="473"/>
        <v>0.40351223668921193</v>
      </c>
      <c r="T1626" s="12">
        <f t="shared" si="456"/>
        <v>42.175752539574759</v>
      </c>
    </row>
    <row r="1627" spans="1:20">
      <c r="A1627" s="57">
        <f t="shared" si="457"/>
        <v>2544.9764570287925</v>
      </c>
      <c r="B1627" s="12">
        <f t="shared" si="474"/>
        <v>405.04558318863093</v>
      </c>
      <c r="C1627" s="57" t="str">
        <f t="shared" si="458"/>
        <v>-20.3689316845614-126.321142432023i</v>
      </c>
      <c r="D1627" s="57" t="str">
        <f t="shared" si="459"/>
        <v>3.47812392202494-39.2950306513804i</v>
      </c>
      <c r="E1627" s="57" t="str">
        <f t="shared" si="460"/>
        <v>161.978058333667-1.57085536323411i</v>
      </c>
      <c r="F1627" s="57" t="str">
        <f t="shared" si="461"/>
        <v>2.90990973621403-368.742211810537i</v>
      </c>
      <c r="G1627" s="57" t="str">
        <f t="shared" si="462"/>
        <v>0.999999940308846-0.000244317725291156i</v>
      </c>
      <c r="H1627" s="57" t="str">
        <f t="shared" si="463"/>
        <v>73.2979998727342+16.6788715864236i</v>
      </c>
      <c r="I1627" s="57" t="str">
        <f t="shared" si="464"/>
        <v>17.9516833071427-76.1103855653632i</v>
      </c>
      <c r="K1627" s="57" t="str">
        <f t="shared" si="465"/>
        <v>0.155655636626567-0.037836980267335i</v>
      </c>
      <c r="L1627" s="57" t="str">
        <f t="shared" si="466"/>
        <v>0.00025-2.61257276146879i</v>
      </c>
      <c r="M1627" s="57" t="str">
        <f t="shared" si="467"/>
        <v>0.0045-0.915922944813302i</v>
      </c>
      <c r="N1627" s="57">
        <f t="shared" si="468"/>
        <v>80.84006055116221</v>
      </c>
      <c r="O1627" s="57">
        <f t="shared" si="469"/>
        <v>42.140997306406703</v>
      </c>
      <c r="P1627" s="374">
        <f t="shared" si="470"/>
        <v>42.140997306406703</v>
      </c>
      <c r="Q1627" s="374">
        <f t="shared" si="471"/>
        <v>-99.15993944883779</v>
      </c>
      <c r="R1627" s="12">
        <f t="shared" si="472"/>
        <v>80.84006055116221</v>
      </c>
      <c r="S1627" s="57">
        <f t="shared" si="473"/>
        <v>0.40504558318863093</v>
      </c>
      <c r="T1627" s="12">
        <f t="shared" si="456"/>
        <v>42.140997306406703</v>
      </c>
    </row>
    <row r="1628" spans="1:20">
      <c r="A1628" s="57">
        <f t="shared" si="457"/>
        <v>2554.647367565502</v>
      </c>
      <c r="B1628" s="12">
        <f t="shared" si="474"/>
        <v>406.58475640474774</v>
      </c>
      <c r="C1628" s="57" t="str">
        <f t="shared" si="458"/>
        <v>-20.3589908861267-125.804974019268i</v>
      </c>
      <c r="D1628" s="57" t="str">
        <f t="shared" si="459"/>
        <v>3.47812391381677-39.1462894952777i</v>
      </c>
      <c r="E1628" s="57" t="str">
        <f t="shared" si="460"/>
        <v>161.974570829472-1.57585103631571i</v>
      </c>
      <c r="F1628" s="57" t="str">
        <f t="shared" si="461"/>
        <v>2.90990973489144-367.346301279106i</v>
      </c>
      <c r="G1628" s="57" t="str">
        <f t="shared" si="462"/>
        <v>0.999999939854331-0.000245246132535794i</v>
      </c>
      <c r="H1628" s="57" t="str">
        <f t="shared" si="463"/>
        <v>73.3023685772276+16.7426330930833i</v>
      </c>
      <c r="I1628" s="57" t="str">
        <f t="shared" si="464"/>
        <v>17.9521150776531-75.8257476442257i</v>
      </c>
      <c r="K1628" s="57" t="str">
        <f t="shared" si="465"/>
        <v>0.155588604657601-0.0379641421285199i</v>
      </c>
      <c r="L1628" s="57" t="str">
        <f t="shared" si="466"/>
        <v>0.00025-2.60268256771149i</v>
      </c>
      <c r="M1628" s="57" t="str">
        <f t="shared" si="467"/>
        <v>0.0045-0.912455613482069i</v>
      </c>
      <c r="N1628" s="57">
        <f t="shared" si="468"/>
        <v>80.807530735305647</v>
      </c>
      <c r="O1628" s="57">
        <f t="shared" si="469"/>
        <v>42.106229276148994</v>
      </c>
      <c r="P1628" s="374">
        <f t="shared" si="470"/>
        <v>42.106229276148994</v>
      </c>
      <c r="Q1628" s="374">
        <f t="shared" si="471"/>
        <v>-99.192469264694353</v>
      </c>
      <c r="R1628" s="12">
        <f t="shared" si="472"/>
        <v>80.807530735305647</v>
      </c>
      <c r="S1628" s="57">
        <f t="shared" si="473"/>
        <v>0.40658475640474773</v>
      </c>
      <c r="T1628" s="12">
        <f t="shared" si="456"/>
        <v>42.106229276148994</v>
      </c>
    </row>
    <row r="1629" spans="1:20">
      <c r="A1629" s="57">
        <f t="shared" si="457"/>
        <v>2564.3550275622515</v>
      </c>
      <c r="B1629" s="12">
        <f t="shared" si="474"/>
        <v>408.12977847908581</v>
      </c>
      <c r="C1629" s="57" t="str">
        <f t="shared" si="458"/>
        <v>-20.3489841070981-125.290652374569i</v>
      </c>
      <c r="D1629" s="57" t="str">
        <f t="shared" si="459"/>
        <v>3.47812390554609-38.9981114716918i</v>
      </c>
      <c r="E1629" s="57" t="str">
        <f t="shared" si="460"/>
        <v>161.971060414593-1.58085550805577i</v>
      </c>
      <c r="F1629" s="57" t="str">
        <f t="shared" si="461"/>
        <v>2.90990973355877-365.955675147545i</v>
      </c>
      <c r="G1629" s="57" t="str">
        <f t="shared" si="462"/>
        <v>0.999999939396355-0.000246178067726687i</v>
      </c>
      <c r="H1629" s="57" t="str">
        <f t="shared" si="463"/>
        <v>73.3067708991601+16.8066412773741i</v>
      </c>
      <c r="I1629" s="57" t="str">
        <f t="shared" si="464"/>
        <v>17.9525501541258-75.5422008178112i</v>
      </c>
      <c r="K1629" s="57" t="str">
        <f t="shared" si="465"/>
        <v>0.155521121588221-0.0380916117914046i</v>
      </c>
      <c r="L1629" s="57" t="str">
        <f t="shared" si="466"/>
        <v>0.00025-2.5928298144167i</v>
      </c>
      <c r="M1629" s="57" t="str">
        <f t="shared" si="467"/>
        <v>0.0045-0.909001408131166i</v>
      </c>
      <c r="N1629" s="57">
        <f t="shared" si="468"/>
        <v>80.774901974447289</v>
      </c>
      <c r="O1629" s="57">
        <f t="shared" si="469"/>
        <v>42.071448365590818</v>
      </c>
      <c r="P1629" s="374">
        <f t="shared" si="470"/>
        <v>42.071448365590818</v>
      </c>
      <c r="Q1629" s="374">
        <f t="shared" si="471"/>
        <v>-99.225098025552711</v>
      </c>
      <c r="R1629" s="12">
        <f t="shared" si="472"/>
        <v>80.774901974447289</v>
      </c>
      <c r="S1629" s="57">
        <f t="shared" si="473"/>
        <v>0.40812977847908583</v>
      </c>
      <c r="T1629" s="12">
        <f t="shared" si="456"/>
        <v>42.071448365590818</v>
      </c>
    </row>
    <row r="1630" spans="1:20">
      <c r="A1630" s="57">
        <f t="shared" si="457"/>
        <v>2574.099576666988</v>
      </c>
      <c r="B1630" s="12">
        <f t="shared" si="474"/>
        <v>409.68067163730638</v>
      </c>
      <c r="C1630" s="57" t="str">
        <f t="shared" si="458"/>
        <v>-20.3389109791599-124.778170468241i</v>
      </c>
      <c r="D1630" s="57" t="str">
        <f t="shared" si="459"/>
        <v>3.47812389721244-38.8504944490318i</v>
      </c>
      <c r="E1630" s="57" t="str">
        <f t="shared" si="460"/>
        <v>161.967526964897-1.5858687122219i</v>
      </c>
      <c r="F1630" s="57" t="str">
        <f t="shared" si="461"/>
        <v>2.90990973221594-364.570313411232i</v>
      </c>
      <c r="G1630" s="57" t="str">
        <f t="shared" si="462"/>
        <v>0.999999938934893-0.000247113544270015i</v>
      </c>
      <c r="H1630" s="57" t="str">
        <f t="shared" si="463"/>
        <v>73.3112070999291+16.8708971271229i</v>
      </c>
      <c r="I1630" s="57" t="str">
        <f t="shared" si="464"/>
        <v>17.9529885620136-75.259741010852i</v>
      </c>
      <c r="K1630" s="57" t="str">
        <f t="shared" si="465"/>
        <v>0.155453184810639-0.0382193886810173i</v>
      </c>
      <c r="L1630" s="57" t="str">
        <f t="shared" si="466"/>
        <v>0.00025-2.58301435984927i</v>
      </c>
      <c r="M1630" s="57" t="str">
        <f t="shared" si="467"/>
        <v>0.0045-0.905560279070699i</v>
      </c>
      <c r="N1630" s="57">
        <f t="shared" si="468"/>
        <v>80.742174149594632</v>
      </c>
      <c r="O1630" s="57">
        <f t="shared" si="469"/>
        <v>42.036654491083958</v>
      </c>
      <c r="P1630" s="374">
        <f t="shared" si="470"/>
        <v>42.036654491083958</v>
      </c>
      <c r="Q1630" s="374">
        <f t="shared" si="471"/>
        <v>-99.257825850405368</v>
      </c>
      <c r="R1630" s="12">
        <f t="shared" si="472"/>
        <v>80.742174149594632</v>
      </c>
      <c r="S1630" s="57">
        <f t="shared" si="473"/>
        <v>0.40968067163730637</v>
      </c>
      <c r="T1630" s="12">
        <f t="shared" si="456"/>
        <v>42.036654491083958</v>
      </c>
    </row>
    <row r="1631" spans="1:20">
      <c r="A1631" s="57">
        <f t="shared" si="457"/>
        <v>2583.8811550583227</v>
      </c>
      <c r="B1631" s="12">
        <f t="shared" si="474"/>
        <v>411.23745818952813</v>
      </c>
      <c r="C1631" s="57" t="str">
        <f t="shared" si="458"/>
        <v>-20.3287711329405-124.267521300348i</v>
      </c>
      <c r="D1631" s="57" t="str">
        <f t="shared" si="459"/>
        <v>3.47812388881534-38.7034363037776i</v>
      </c>
      <c r="E1631" s="57" t="str">
        <f t="shared" si="460"/>
        <v>161.963970355958-1.5908905814783i</v>
      </c>
      <c r="F1631" s="57" t="str">
        <f t="shared" si="461"/>
        <v>2.90990973086291-363.190196141272i</v>
      </c>
      <c r="G1631" s="57" t="str">
        <f t="shared" si="462"/>
        <v>0.999999938469916-0.000248052575622902i</v>
      </c>
      <c r="H1631" s="57" t="str">
        <f t="shared" si="463"/>
        <v>73.3156774430077+16.9354016344939i</v>
      </c>
      <c r="I1631" s="57" t="str">
        <f t="shared" si="464"/>
        <v>17.9534303269683-74.9783641637611i</v>
      </c>
      <c r="K1631" s="57" t="str">
        <f t="shared" si="465"/>
        <v>0.155384791708162-0.0383474722047677i</v>
      </c>
      <c r="L1631" s="57" t="str">
        <f t="shared" si="466"/>
        <v>0.00025-2.57323606281059i</v>
      </c>
      <c r="M1631" s="57" t="str">
        <f t="shared" si="467"/>
        <v>0.0045-0.902132176798866i</v>
      </c>
      <c r="N1631" s="57">
        <f t="shared" si="468"/>
        <v>80.709347143796961</v>
      </c>
      <c r="O1631" s="57">
        <f t="shared" si="469"/>
        <v>42.001847568541983</v>
      </c>
      <c r="P1631" s="374">
        <f t="shared" si="470"/>
        <v>42.001847568541983</v>
      </c>
      <c r="Q1631" s="374">
        <f t="shared" si="471"/>
        <v>-99.290652856203039</v>
      </c>
      <c r="R1631" s="12">
        <f t="shared" si="472"/>
        <v>80.709347143796961</v>
      </c>
      <c r="S1631" s="57">
        <f t="shared" si="473"/>
        <v>0.41123745818952812</v>
      </c>
      <c r="T1631" s="12">
        <f t="shared" si="456"/>
        <v>42.001847568541983</v>
      </c>
    </row>
    <row r="1632" spans="1:20">
      <c r="A1632" s="57">
        <f t="shared" si="457"/>
        <v>2593.6999034475443</v>
      </c>
      <c r="B1632" s="12">
        <f t="shared" si="474"/>
        <v>412.80016053064833</v>
      </c>
      <c r="C1632" s="57" t="str">
        <f t="shared" si="458"/>
        <v>-20.3185641980221-123.758697900623i</v>
      </c>
      <c r="D1632" s="57" t="str">
        <f t="shared" si="459"/>
        <v>3.4781238803543-38.5569349204482i</v>
      </c>
      <c r="E1632" s="57" t="str">
        <f t="shared" si="460"/>
        <v>161.960390463065-1.59592104737395i</v>
      </c>
      <c r="F1632" s="57" t="str">
        <f t="shared" si="461"/>
        <v>2.90990972949957-361.815303484216i</v>
      </c>
      <c r="G1632" s="57" t="str">
        <f t="shared" si="462"/>
        <v>0.999999938001399-0.000248995175293611i</v>
      </c>
      <c r="H1632" s="57" t="str">
        <f t="shared" si="463"/>
        <v>73.3201821939592+17.0001557960108i</v>
      </c>
      <c r="I1632" s="57" t="str">
        <f t="shared" si="464"/>
        <v>17.9538754748411-74.6980662325729i</v>
      </c>
      <c r="K1632" s="57" t="str">
        <f t="shared" si="465"/>
        <v>0.155315939655263-0.0384758617522786i</v>
      </c>
      <c r="L1632" s="57" t="str">
        <f t="shared" si="466"/>
        <v>0.00025-2.56349478263657i</v>
      </c>
      <c r="M1632" s="57" t="str">
        <f t="shared" si="467"/>
        <v>0.0045-0.898717052001258i</v>
      </c>
      <c r="N1632" s="57">
        <f t="shared" si="468"/>
        <v>80.676420842175247</v>
      </c>
      <c r="O1632" s="57">
        <f t="shared" si="469"/>
        <v>41.967027513439334</v>
      </c>
      <c r="P1632" s="374">
        <f t="shared" si="470"/>
        <v>41.967027513439334</v>
      </c>
      <c r="Q1632" s="374">
        <f t="shared" si="471"/>
        <v>-99.323579157824753</v>
      </c>
      <c r="R1632" s="12">
        <f t="shared" si="472"/>
        <v>80.676420842175247</v>
      </c>
      <c r="S1632" s="57">
        <f t="shared" si="473"/>
        <v>0.41280016053064833</v>
      </c>
      <c r="T1632" s="12">
        <f t="shared" si="456"/>
        <v>41.967027513439334</v>
      </c>
    </row>
    <row r="1633" spans="1:20">
      <c r="A1633" s="57">
        <f t="shared" si="457"/>
        <v>2603.5559630806447</v>
      </c>
      <c r="B1633" s="12">
        <f t="shared" si="474"/>
        <v>414.3688011406648</v>
      </c>
      <c r="C1633" s="57" t="str">
        <f t="shared" si="458"/>
        <v>-20.308289802956-123.251693328401i</v>
      </c>
      <c r="D1633" s="57" t="str">
        <f t="shared" si="459"/>
        <v>3.47812387182882-38.410988191572i</v>
      </c>
      <c r="E1633" s="57" t="str">
        <f t="shared" si="460"/>
        <v>161.956787161234-1.60096004033613i</v>
      </c>
      <c r="F1633" s="57" t="str">
        <f t="shared" si="461"/>
        <v>2.90990972812585-360.445615661771i</v>
      </c>
      <c r="G1633" s="57" t="str">
        <f t="shared" si="462"/>
        <v>0.999999937529314-0.000249941356841733i</v>
      </c>
      <c r="H1633" s="57" t="str">
        <f t="shared" si="463"/>
        <v>73.3247216204554+17.0651606125801i</v>
      </c>
      <c r="I1633" s="57" t="str">
        <f t="shared" si="464"/>
        <v>17.9543240316838-74.4188431888852i</v>
      </c>
      <c r="K1633" s="57" t="str">
        <f t="shared" si="465"/>
        <v>0.155246626017646-0.0386045566952139i</v>
      </c>
      <c r="L1633" s="57" t="str">
        <f t="shared" si="466"/>
        <v>0.00025-2.55379037919563i</v>
      </c>
      <c r="M1633" s="57" t="str">
        <f t="shared" si="467"/>
        <v>0.0045-0.895314855550167i</v>
      </c>
      <c r="N1633" s="57">
        <f t="shared" si="468"/>
        <v>80.643395131950726</v>
      </c>
      <c r="O1633" s="57">
        <f t="shared" si="469"/>
        <v>41.93219424081137</v>
      </c>
      <c r="P1633" s="374">
        <f t="shared" si="470"/>
        <v>41.93219424081137</v>
      </c>
      <c r="Q1633" s="374">
        <f t="shared" si="471"/>
        <v>-99.356604868049274</v>
      </c>
      <c r="R1633" s="12">
        <f t="shared" si="472"/>
        <v>80.643395131950726</v>
      </c>
      <c r="S1633" s="57">
        <f t="shared" si="473"/>
        <v>0.41436880114066482</v>
      </c>
      <c r="T1633" s="12">
        <f t="shared" si="456"/>
        <v>41.93219424081137</v>
      </c>
    </row>
    <row r="1634" spans="1:20">
      <c r="A1634" s="57">
        <f t="shared" si="457"/>
        <v>2613.4494757403513</v>
      </c>
      <c r="B1634" s="12">
        <f t="shared" si="474"/>
        <v>415.94340258499932</v>
      </c>
      <c r="C1634" s="57" t="str">
        <f t="shared" si="458"/>
        <v>-20.2979475752746-122.746500672526i</v>
      </c>
      <c r="D1634" s="57" t="str">
        <f t="shared" si="459"/>
        <v>3.47812386323843-38.2655940176563i</v>
      </c>
      <c r="E1634" s="57" t="str">
        <f t="shared" si="460"/>
        <v>161.953160325203-1.60600748965938i</v>
      </c>
      <c r="F1634" s="57" t="str">
        <f t="shared" si="461"/>
        <v>2.90990972674166-359.081112970516i</v>
      </c>
      <c r="G1634" s="57" t="str">
        <f t="shared" si="462"/>
        <v>0.999999937053635-0.000250891133878388i</v>
      </c>
      <c r="H1634" s="57" t="str">
        <f t="shared" si="463"/>
        <v>73.3292959922936+17.1304170895157i</v>
      </c>
      <c r="I1634" s="57" t="str">
        <f t="shared" si="464"/>
        <v>17.9547760237517-74.140691019802i</v>
      </c>
      <c r="K1634" s="57" t="str">
        <f t="shared" si="465"/>
        <v>0.155176848152314-0.0387335563871113i</v>
      </c>
      <c r="L1634" s="57" t="str">
        <f t="shared" si="466"/>
        <v>0.00025-2.54412271288666i</v>
      </c>
      <c r="M1634" s="57" t="str">
        <f t="shared" si="467"/>
        <v>0.0045-0.891925538503856i</v>
      </c>
      <c r="N1634" s="57">
        <f t="shared" si="468"/>
        <v>80.61026990247349</v>
      </c>
      <c r="O1634" s="57">
        <f t="shared" si="469"/>
        <v>41.897347665252632</v>
      </c>
      <c r="P1634" s="374">
        <f t="shared" si="470"/>
        <v>41.897347665252632</v>
      </c>
      <c r="Q1634" s="374">
        <f t="shared" si="471"/>
        <v>-99.38973009752651</v>
      </c>
      <c r="R1634" s="12">
        <f t="shared" si="472"/>
        <v>80.61026990247349</v>
      </c>
      <c r="S1634" s="57">
        <f t="shared" si="473"/>
        <v>0.41594340258499934</v>
      </c>
      <c r="T1634" s="12">
        <f t="shared" si="456"/>
        <v>41.897347665252632</v>
      </c>
    </row>
    <row r="1635" spans="1:20">
      <c r="A1635" s="57">
        <f t="shared" si="457"/>
        <v>2623.380583748165</v>
      </c>
      <c r="B1635" s="12">
        <f t="shared" si="474"/>
        <v>417.52398751482235</v>
      </c>
      <c r="C1635" s="57" t="str">
        <f t="shared" si="458"/>
        <v>-20.2875371415048-122.243113051285i</v>
      </c>
      <c r="D1635" s="57" t="str">
        <f t="shared" si="459"/>
        <v>3.47812385458262-38.1207503071571i</v>
      </c>
      <c r="E1635" s="57" t="str">
        <f t="shared" si="460"/>
        <v>161.949509829446-1.61106332349626i</v>
      </c>
      <c r="F1635" s="57" t="str">
        <f t="shared" si="461"/>
        <v>2.90990972534693-357.721775781623i</v>
      </c>
      <c r="G1635" s="57" t="str">
        <f t="shared" si="462"/>
        <v>0.999999936574334-0.000251844520066417i</v>
      </c>
      <c r="H1635" s="57" t="str">
        <f t="shared" si="463"/>
        <v>73.3339055814164+17.1959262365623i</v>
      </c>
      <c r="I1635" s="57" t="str">
        <f t="shared" si="464"/>
        <v>17.9552314775051-73.8636057278791i</v>
      </c>
      <c r="K1635" s="57" t="str">
        <f t="shared" si="465"/>
        <v>0.155106603407636-0.0388628601632083i</v>
      </c>
      <c r="L1635" s="57" t="str">
        <f t="shared" si="466"/>
        <v>0.00025-2.53449164463704i</v>
      </c>
      <c r="M1635" s="57" t="str">
        <f t="shared" si="467"/>
        <v>0.0045-0.888549052105855i</v>
      </c>
      <c r="N1635" s="57">
        <f t="shared" si="468"/>
        <v>80.577045045252532</v>
      </c>
      <c r="O1635" s="57">
        <f t="shared" si="469"/>
        <v>41.862487700916844</v>
      </c>
      <c r="P1635" s="374">
        <f t="shared" si="470"/>
        <v>41.862487700916844</v>
      </c>
      <c r="Q1635" s="374">
        <f t="shared" si="471"/>
        <v>-99.422954954747468</v>
      </c>
      <c r="R1635" s="12">
        <f t="shared" si="472"/>
        <v>80.577045045252532</v>
      </c>
      <c r="S1635" s="57">
        <f t="shared" si="473"/>
        <v>0.41752398751482234</v>
      </c>
      <c r="T1635" s="12">
        <f t="shared" si="456"/>
        <v>41.862487700916844</v>
      </c>
    </row>
    <row r="1636" spans="1:20">
      <c r="A1636" s="57">
        <f t="shared" si="457"/>
        <v>2633.3494299664076</v>
      </c>
      <c r="B1636" s="12">
        <f t="shared" si="474"/>
        <v>419.11057866737866</v>
      </c>
      <c r="C1636" s="57" t="str">
        <f t="shared" si="458"/>
        <v>-20.2770581271819-121.741523612328i</v>
      </c>
      <c r="D1636" s="57" t="str">
        <f t="shared" si="459"/>
        <v>3.47812384586092-37.9764549764493i</v>
      </c>
      <c r="E1636" s="57" t="str">
        <f t="shared" si="460"/>
        <v>161.945835548175-1.616127468848i</v>
      </c>
      <c r="F1636" s="57" t="str">
        <f t="shared" si="461"/>
        <v>2.90990972394159-356.367584540572i</v>
      </c>
      <c r="G1636" s="57" t="str">
        <f t="shared" si="462"/>
        <v>0.999999936091383-0.000252801529120578i</v>
      </c>
      <c r="H1636" s="57" t="str">
        <f t="shared" si="463"/>
        <v>73.3385506619247+17.2616890679185i</v>
      </c>
      <c r="I1636" s="57" t="str">
        <f t="shared" si="464"/>
        <v>17.9556904196095-73.5875833310619i</v>
      </c>
      <c r="K1636" s="57" t="str">
        <f t="shared" si="465"/>
        <v>0.155035889123429-0.038992467340273i</v>
      </c>
      <c r="L1636" s="57" t="str">
        <f t="shared" si="466"/>
        <v>0.00025-2.52489703590062i</v>
      </c>
      <c r="M1636" s="57" t="str">
        <f t="shared" si="467"/>
        <v>0.0045-0.885185347784272i</v>
      </c>
      <c r="N1636" s="57">
        <f t="shared" si="468"/>
        <v>80.543720453985159</v>
      </c>
      <c r="O1636" s="57">
        <f t="shared" si="469"/>
        <v>41.827614261516104</v>
      </c>
      <c r="P1636" s="374">
        <f t="shared" si="470"/>
        <v>41.827614261516104</v>
      </c>
      <c r="Q1636" s="374">
        <f t="shared" si="471"/>
        <v>-99.456279546014841</v>
      </c>
      <c r="R1636" s="12">
        <f t="shared" si="472"/>
        <v>80.543720453985159</v>
      </c>
      <c r="S1636" s="57">
        <f t="shared" si="473"/>
        <v>0.41911057866737866</v>
      </c>
      <c r="T1636" s="12">
        <f t="shared" si="456"/>
        <v>41.827614261516104</v>
      </c>
    </row>
    <row r="1637" spans="1:20">
      <c r="A1637" s="57">
        <f t="shared" si="457"/>
        <v>2643.35615780028</v>
      </c>
      <c r="B1637" s="12">
        <f t="shared" si="474"/>
        <v>420.70319886631472</v>
      </c>
      <c r="C1637" s="57" t="str">
        <f t="shared" si="458"/>
        <v>-20.2665101568633-121.241725532592i</v>
      </c>
      <c r="D1637" s="57" t="str">
        <f t="shared" si="459"/>
        <v>3.4781238370728-37.8327059497958i</v>
      </c>
      <c r="E1637" s="57" t="str">
        <f t="shared" si="460"/>
        <v>161.942137355349-1.62119985155594i</v>
      </c>
      <c r="F1637" s="57" t="str">
        <f t="shared" si="461"/>
        <v>2.90990972252555-355.018519766866i</v>
      </c>
      <c r="G1637" s="57" t="str">
        <f t="shared" si="462"/>
        <v>0.999999935604755-0.000253762174807748i</v>
      </c>
      <c r="H1637" s="57" t="str">
        <f t="shared" si="463"/>
        <v>73.3432315100998+17.3277066022617i</v>
      </c>
      <c r="I1637" s="57" t="str">
        <f t="shared" si="464"/>
        <v>17.9561528769384-73.3126198626325i</v>
      </c>
      <c r="K1637" s="57" t="str">
        <f t="shared" si="465"/>
        <v>0.154964702631024-0.0391223772164297i</v>
      </c>
      <c r="L1637" s="57" t="str">
        <f t="shared" si="466"/>
        <v>0.00025-2.51533874865573i</v>
      </c>
      <c r="M1637" s="57" t="str">
        <f t="shared" si="467"/>
        <v>0.0045-0.881834377151099i</v>
      </c>
      <c r="N1637" s="57">
        <f t="shared" si="468"/>
        <v>80.510296024586935</v>
      </c>
      <c r="O1637" s="57">
        <f t="shared" si="469"/>
        <v>41.792727260320184</v>
      </c>
      <c r="P1637" s="374">
        <f t="shared" si="470"/>
        <v>41.792727260320184</v>
      </c>
      <c r="Q1637" s="374">
        <f t="shared" si="471"/>
        <v>-99.489703975413065</v>
      </c>
      <c r="R1637" s="12">
        <f t="shared" si="472"/>
        <v>80.510296024586935</v>
      </c>
      <c r="S1637" s="57">
        <f t="shared" si="473"/>
        <v>0.42070319886631474</v>
      </c>
      <c r="T1637" s="12">
        <f t="shared" si="456"/>
        <v>41.792727260320184</v>
      </c>
    </row>
    <row r="1638" spans="1:20">
      <c r="A1638" s="57">
        <f t="shared" si="457"/>
        <v>2653.4009111999212</v>
      </c>
      <c r="B1638" s="12">
        <f t="shared" si="474"/>
        <v>422.30187102200671</v>
      </c>
      <c r="C1638" s="57" t="str">
        <f t="shared" si="458"/>
        <v>-20.2558928541434-120.743712018222i</v>
      </c>
      <c r="D1638" s="57" t="str">
        <f t="shared" si="459"/>
        <v>3.47812382821776-37.6895011593186i</v>
      </c>
      <c r="E1638" s="57" t="str">
        <f t="shared" si="460"/>
        <v>161.938415124676-1.62628039629105i</v>
      </c>
      <c r="F1638" s="57" t="str">
        <f t="shared" si="461"/>
        <v>2.90990972109872-353.674562053755i</v>
      </c>
      <c r="G1638" s="57" t="str">
        <f t="shared" si="462"/>
        <v>0.999999935114421-0.000254726470947116i</v>
      </c>
      <c r="H1638" s="57" t="str">
        <f t="shared" si="463"/>
        <v>73.3479484044208+17.3939798627731i</v>
      </c>
      <c r="I1638" s="57" t="str">
        <f t="shared" si="464"/>
        <v>17.9566188765756-73.0387113711528i</v>
      </c>
      <c r="K1638" s="57" t="str">
        <f t="shared" si="465"/>
        <v>0.154893041253342-0.0392525890709872i</v>
      </c>
      <c r="L1638" s="57" t="str">
        <f t="shared" si="466"/>
        <v>0.00025-2.5058166454032i</v>
      </c>
      <c r="M1638" s="57" t="str">
        <f t="shared" si="467"/>
        <v>0.0045-0.87849609200149i</v>
      </c>
      <c r="N1638" s="57">
        <f t="shared" si="468"/>
        <v>80.476771655221242</v>
      </c>
      <c r="O1638" s="57">
        <f t="shared" si="469"/>
        <v>41.757826610155817</v>
      </c>
      <c r="P1638" s="374">
        <f t="shared" si="470"/>
        <v>41.757826610155817</v>
      </c>
      <c r="Q1638" s="374">
        <f t="shared" si="471"/>
        <v>-99.523228344778758</v>
      </c>
      <c r="R1638" s="12">
        <f t="shared" si="472"/>
        <v>80.476771655221242</v>
      </c>
      <c r="S1638" s="57">
        <f t="shared" si="473"/>
        <v>0.42230187102200673</v>
      </c>
      <c r="T1638" s="12">
        <f t="shared" si="456"/>
        <v>41.757826610155817</v>
      </c>
    </row>
    <row r="1639" spans="1:20">
      <c r="A1639" s="57">
        <f t="shared" si="457"/>
        <v>2663.4838346624811</v>
      </c>
      <c r="B1639" s="12">
        <f t="shared" si="474"/>
        <v>423.90661813189035</v>
      </c>
      <c r="C1639" s="57" t="str">
        <f t="shared" si="458"/>
        <v>-20.245205841666-120.247476304502i</v>
      </c>
      <c r="D1639" s="57" t="str">
        <f t="shared" si="459"/>
        <v>3.4781238192953-37.5468385449688i</v>
      </c>
      <c r="E1639" s="57" t="str">
        <f t="shared" si="460"/>
        <v>161.934668729623-1.63136902654418i</v>
      </c>
      <c r="F1639" s="57" t="str">
        <f t="shared" si="461"/>
        <v>2.90990971966103-352.335692067956i</v>
      </c>
      <c r="G1639" s="57" t="str">
        <f t="shared" si="462"/>
        <v>0.999999934620354-0.000255694431410385i</v>
      </c>
      <c r="H1639" s="57" t="str">
        <f t="shared" si="463"/>
        <v>73.35270162558+17.4605098771593i</v>
      </c>
      <c r="I1639" s="57" t="str">
        <f t="shared" si="464"/>
        <v>17.9570884458139-72.7658539204057i</v>
      </c>
      <c r="K1639" s="57" t="str">
        <f t="shared" si="465"/>
        <v>0.154820902304981-0.0393831021642637i</v>
      </c>
      <c r="L1639" s="57" t="str">
        <f t="shared" si="466"/>
        <v>0.00025-2.49633058916437i</v>
      </c>
      <c r="M1639" s="57" t="str">
        <f t="shared" si="467"/>
        <v>0.0045-0.875170444313106i</v>
      </c>
      <c r="N1639" s="57">
        <f t="shared" si="468"/>
        <v>80.44314724633108</v>
      </c>
      <c r="O1639" s="57">
        <f t="shared" si="469"/>
        <v>41.722912223406453</v>
      </c>
      <c r="P1639" s="374">
        <f t="shared" si="470"/>
        <v>41.722912223406453</v>
      </c>
      <c r="Q1639" s="374">
        <f t="shared" si="471"/>
        <v>-99.55685275366892</v>
      </c>
      <c r="R1639" s="12">
        <f t="shared" si="472"/>
        <v>80.44314724633108</v>
      </c>
      <c r="S1639" s="57">
        <f t="shared" si="473"/>
        <v>0.42390661813189034</v>
      </c>
      <c r="T1639" s="12">
        <f t="shared" si="456"/>
        <v>41.722912223406453</v>
      </c>
    </row>
    <row r="1640" spans="1:20">
      <c r="A1640" s="57">
        <f t="shared" si="457"/>
        <v>2673.6050732341987</v>
      </c>
      <c r="B1640" s="12">
        <f t="shared" si="474"/>
        <v>425.51746328079156</v>
      </c>
      <c r="C1640" s="57" t="str">
        <f t="shared" si="458"/>
        <v>-20.2344487411439-119.753011655777i</v>
      </c>
      <c r="D1640" s="57" t="str">
        <f t="shared" si="459"/>
        <v>3.4781238103049-37.4047160544968i</v>
      </c>
      <c r="E1640" s="57" t="str">
        <f t="shared" si="460"/>
        <v>161.930898043423-1.63646566461809i</v>
      </c>
      <c r="F1640" s="57" t="str">
        <f t="shared" si="461"/>
        <v>2.90990971821239-351.001890549375i</v>
      </c>
      <c r="G1640" s="57" t="str">
        <f t="shared" si="462"/>
        <v>0.999999934122524-0.000256666070121969i</v>
      </c>
      <c r="H1640" s="57" t="str">
        <f t="shared" si="463"/>
        <v>73.3574914565043+17.5272976776812i</v>
      </c>
      <c r="I1640" s="57" t="str">
        <f t="shared" si="464"/>
        <v>17.9575616121612-72.4940435893423i</v>
      </c>
      <c r="K1640" s="57" t="str">
        <f t="shared" si="465"/>
        <v>0.154748283092286-0.0395139157374161i</v>
      </c>
      <c r="L1640" s="57" t="str">
        <f t="shared" si="466"/>
        <v>0.00025-2.48688044347915i</v>
      </c>
      <c r="M1640" s="57" t="str">
        <f t="shared" si="467"/>
        <v>0.0045-0.871857386245372i</v>
      </c>
      <c r="N1640" s="57">
        <f t="shared" si="468"/>
        <v>80.409422700667179</v>
      </c>
      <c r="O1640" s="57">
        <f t="shared" si="469"/>
        <v>41.687984012011555</v>
      </c>
      <c r="P1640" s="374">
        <f t="shared" si="470"/>
        <v>41.687984012011555</v>
      </c>
      <c r="Q1640" s="374">
        <f t="shared" si="471"/>
        <v>-99.590577299332821</v>
      </c>
      <c r="R1640" s="12">
        <f t="shared" si="472"/>
        <v>80.409422700667179</v>
      </c>
      <c r="S1640" s="57">
        <f t="shared" si="473"/>
        <v>0.42551746328079154</v>
      </c>
      <c r="T1640" s="12">
        <f t="shared" si="456"/>
        <v>41.687984012011555</v>
      </c>
    </row>
    <row r="1641" spans="1:20">
      <c r="A1641" s="57">
        <f t="shared" si="457"/>
        <v>2683.7647725124884</v>
      </c>
      <c r="B1641" s="12">
        <f t="shared" si="474"/>
        <v>427.13442964125858</v>
      </c>
      <c r="C1641" s="57" t="str">
        <f t="shared" si="458"/>
        <v>-20.2236211733694-119.260311365376i</v>
      </c>
      <c r="D1641" s="57" t="str">
        <f t="shared" si="459"/>
        <v>3.47812380124604-37.2631316434228i</v>
      </c>
      <c r="E1641" s="57" t="str">
        <f t="shared" si="460"/>
        <v>161.927102939077-1.64157023161685i</v>
      </c>
      <c r="F1641" s="57" t="str">
        <f t="shared" si="461"/>
        <v>2.90990971675272-349.673138310829i</v>
      </c>
      <c r="G1641" s="57" t="str">
        <f t="shared" si="462"/>
        <v>0.999999933620904-0.000257641401059195i</v>
      </c>
      <c r="H1641" s="57" t="str">
        <f t="shared" si="463"/>
        <v>73.3623181823724+17.5943443011754i</v>
      </c>
      <c r="I1641" s="57" t="str">
        <f t="shared" si="464"/>
        <v>17.9580384033386-72.2232764720238i</v>
      </c>
      <c r="K1641" s="57" t="str">
        <f t="shared" si="465"/>
        <v>0.154675180913437-0.0396450290122616i</v>
      </c>
      <c r="L1641" s="57" t="str">
        <f t="shared" si="466"/>
        <v>0.00025-2.47746607240402i</v>
      </c>
      <c r="M1641" s="57" t="str">
        <f t="shared" si="467"/>
        <v>0.0045-0.868556870138841i</v>
      </c>
      <c r="N1641" s="57">
        <f t="shared" si="468"/>
        <v>80.375597923320697</v>
      </c>
      <c r="O1641" s="57">
        <f t="shared" si="469"/>
        <v>41.653041887465918</v>
      </c>
      <c r="P1641" s="374">
        <f t="shared" si="470"/>
        <v>41.653041887465918</v>
      </c>
      <c r="Q1641" s="374">
        <f t="shared" si="471"/>
        <v>-99.624402076679303</v>
      </c>
      <c r="R1641" s="12">
        <f t="shared" si="472"/>
        <v>80.375597923320697</v>
      </c>
      <c r="S1641" s="57">
        <f t="shared" si="473"/>
        <v>0.42713442964125858</v>
      </c>
      <c r="T1641" s="12">
        <f t="shared" si="456"/>
        <v>41.653041887465918</v>
      </c>
    </row>
    <row r="1642" spans="1:20">
      <c r="A1642" s="57">
        <f t="shared" si="457"/>
        <v>2693.9630786480361</v>
      </c>
      <c r="B1642" s="12">
        <f t="shared" si="474"/>
        <v>428.75754047389535</v>
      </c>
      <c r="C1642" s="57" t="str">
        <f t="shared" si="458"/>
        <v>-20.2127227582316-118.76936875554i</v>
      </c>
      <c r="D1642" s="57" t="str">
        <f t="shared" si="459"/>
        <v>3.4781237921182-37.1220832750075i</v>
      </c>
      <c r="E1642" s="57" t="str">
        <f t="shared" si="460"/>
        <v>161.923283289365-1.64668264743641i</v>
      </c>
      <c r="F1642" s="57" t="str">
        <f t="shared" si="461"/>
        <v>2.90990971528193-348.349416237772i</v>
      </c>
      <c r="G1642" s="57" t="str">
        <f t="shared" si="462"/>
        <v>0.999999933115464-0.000258620438252502i</v>
      </c>
      <c r="H1642" s="57" t="str">
        <f t="shared" si="463"/>
        <v>73.367182090634+17.6616507890803i</v>
      </c>
      <c r="I1642" s="57" t="str">
        <f t="shared" si="464"/>
        <v>17.9585188472837-71.9535486775676i</v>
      </c>
      <c r="K1642" s="57" t="str">
        <f t="shared" si="465"/>
        <v>0.154601593058532-0.0397764411911033i</v>
      </c>
      <c r="L1642" s="57" t="str">
        <f t="shared" si="466"/>
        <v>0.00025-2.46808734051007i</v>
      </c>
      <c r="M1642" s="57" t="str">
        <f t="shared" si="467"/>
        <v>0.0045-0.865268848514486i</v>
      </c>
      <c r="N1642" s="57">
        <f t="shared" si="468"/>
        <v>80.341672821753775</v>
      </c>
      <c r="O1642" s="57">
        <f t="shared" si="469"/>
        <v>41.618085760819241</v>
      </c>
      <c r="P1642" s="374">
        <f t="shared" si="470"/>
        <v>41.618085760819241</v>
      </c>
      <c r="Q1642" s="374">
        <f t="shared" si="471"/>
        <v>-99.658327178246225</v>
      </c>
      <c r="R1642" s="12">
        <f t="shared" si="472"/>
        <v>80.341672821753775</v>
      </c>
      <c r="S1642" s="57">
        <f t="shared" si="473"/>
        <v>0.42875754047389536</v>
      </c>
      <c r="T1642" s="12">
        <f t="shared" si="456"/>
        <v>41.618085760819241</v>
      </c>
    </row>
    <row r="1643" spans="1:20">
      <c r="A1643" s="57">
        <f t="shared" si="457"/>
        <v>2704.2001383468987</v>
      </c>
      <c r="B1643" s="12">
        <f t="shared" si="474"/>
        <v>430.38681912769619</v>
      </c>
      <c r="C1643" s="57" t="str">
        <f t="shared" si="458"/>
        <v>-20.2017531147326-118.280177177351i</v>
      </c>
      <c r="D1643" s="57" t="str">
        <f t="shared" si="459"/>
        <v>3.47812378292086-36.9815689202229i</v>
      </c>
      <c r="E1643" s="57" t="str">
        <f t="shared" si="460"/>
        <v>161.919438966851-1.65180283075464i</v>
      </c>
      <c r="F1643" s="57" t="str">
        <f t="shared" si="461"/>
        <v>2.90990971379995-347.030705288017i</v>
      </c>
      <c r="G1643" s="57" t="str">
        <f t="shared" si="462"/>
        <v>0.999999932606176-0.000259603195785649i</v>
      </c>
      <c r="H1643" s="57" t="str">
        <f t="shared" si="463"/>
        <v>73.3720834710279+17.7292181874617i</v>
      </c>
      <c r="I1643" s="57" t="str">
        <f t="shared" si="464"/>
        <v>17.9590029721518-71.6848563300901i</v>
      </c>
      <c r="K1643" s="57" t="str">
        <f t="shared" si="465"/>
        <v>0.154527516809673-0.0399081514565559i</v>
      </c>
      <c r="L1643" s="57" t="str">
        <f t="shared" si="466"/>
        <v>0.00025-2.45874411288112i</v>
      </c>
      <c r="M1643" s="57" t="str">
        <f t="shared" si="467"/>
        <v>0.0045-0.86199327407301i</v>
      </c>
      <c r="N1643" s="57">
        <f t="shared" si="468"/>
        <v>80.3076473058305</v>
      </c>
      <c r="O1643" s="57">
        <f t="shared" si="469"/>
        <v>41.583115542675976</v>
      </c>
      <c r="P1643" s="374">
        <f t="shared" si="470"/>
        <v>41.583115542675976</v>
      </c>
      <c r="Q1643" s="374">
        <f t="shared" si="471"/>
        <v>-99.6923526941695</v>
      </c>
      <c r="R1643" s="12">
        <f t="shared" si="472"/>
        <v>80.3076473058305</v>
      </c>
      <c r="S1643" s="57">
        <f t="shared" si="473"/>
        <v>0.43038681912769616</v>
      </c>
      <c r="T1643" s="12">
        <f t="shared" si="456"/>
        <v>41.583115542675976</v>
      </c>
    </row>
    <row r="1644" spans="1:20">
      <c r="A1644" s="57">
        <f t="shared" si="457"/>
        <v>2714.4760988726171</v>
      </c>
      <c r="B1644" s="12">
        <f t="shared" si="474"/>
        <v>432.02228904038145</v>
      </c>
      <c r="C1644" s="57" t="str">
        <f t="shared" si="458"/>
        <v>-20.1907118610043-117.792730010656i</v>
      </c>
      <c r="D1644" s="57" t="str">
        <f t="shared" si="459"/>
        <v>3.47812377365348-36.8415865577227i</v>
      </c>
      <c r="E1644" s="57" t="str">
        <f t="shared" si="460"/>
        <v>161.915569843892-1.65693069902376i</v>
      </c>
      <c r="F1644" s="57" t="str">
        <f t="shared" si="461"/>
        <v>2.90990971230668-345.716986491463i</v>
      </c>
      <c r="G1644" s="57" t="str">
        <f t="shared" si="462"/>
        <v>0.99999993209301-0.000260589687795908i</v>
      </c>
      <c r="H1644" s="57" t="str">
        <f t="shared" si="463"/>
        <v>73.3770226156009+17.7970475470376i</v>
      </c>
      <c r="I1644" s="57" t="str">
        <f t="shared" si="464"/>
        <v>17.9594908063179-71.4171955686517i</v>
      </c>
      <c r="K1644" s="57" t="str">
        <f t="shared" si="465"/>
        <v>0.154452949441057-0.0400401589713683i</v>
      </c>
      <c r="L1644" s="57" t="str">
        <f t="shared" si="466"/>
        <v>0.00025-2.4494362551117i</v>
      </c>
      <c r="M1644" s="57" t="str">
        <f t="shared" si="467"/>
        <v>0.0045-0.858730099694175i</v>
      </c>
      <c r="N1644" s="57">
        <f t="shared" si="468"/>
        <v>80.273521287848112</v>
      </c>
      <c r="O1644" s="57">
        <f t="shared" si="469"/>
        <v>41.548131143194603</v>
      </c>
      <c r="P1644" s="374">
        <f t="shared" si="470"/>
        <v>41.548131143194603</v>
      </c>
      <c r="Q1644" s="374">
        <f t="shared" si="471"/>
        <v>-99.726478712151888</v>
      </c>
      <c r="R1644" s="12">
        <f t="shared" si="472"/>
        <v>80.273521287848112</v>
      </c>
      <c r="S1644" s="57">
        <f t="shared" si="473"/>
        <v>0.43202228904038142</v>
      </c>
      <c r="T1644" s="12">
        <f t="shared" ref="T1644:T1707" si="475">P1644</f>
        <v>41.548131143194603</v>
      </c>
    </row>
    <row r="1645" spans="1:20">
      <c r="A1645" s="57">
        <f t="shared" ref="A1645:A1708" si="476">2*PI()*B1645</f>
        <v>2724.7911080483332</v>
      </c>
      <c r="B1645" s="12">
        <f t="shared" si="474"/>
        <v>433.66397373873491</v>
      </c>
      <c r="C1645" s="57" t="str">
        <f t="shared" ref="C1645:C1708" si="477">IMPRODUCT(D1645,E1645,$C$40,,K1645,$C$41)</f>
        <v>-20.1795986143234-117.307020663994i</v>
      </c>
      <c r="D1645" s="57" t="str">
        <f t="shared" ref="D1645:D1708" si="478">IMDIV(IMPRODUCT($C$37,$C$38,COMPLEX(1,A1645/$C$38)),IMSUM(-1*A1645*A1645/$C$39,COMPLEX(0,1*A1645)))</f>
        <v>3.47812376431555-36.7021341738138i</v>
      </c>
      <c r="E1645" s="57" t="str">
        <f t="shared" ref="E1645:E1708" si="479">IMDIV(IMPRODUCT(IMSUM(F1645,G1645),$C$29,H1645),IMSUM(1,I1645))</f>
        <v>161.911675792643-1.66206616845826i</v>
      </c>
      <c r="F1645" s="57" t="str">
        <f t="shared" ref="F1645:F1708" si="480">IMDIV(IMPRODUCT($C$14,$C$15,COMPLEX(1,A1645/$C$15)),IMSUM(-1*A1645*A1645/$C$16,COMPLEX(0,A1645)))</f>
        <v>2.90990971080205-344.408240949827i</v>
      </c>
      <c r="G1645" s="57" t="str">
        <f t="shared" ref="G1645:G1708" si="481">IMDIV(1,COMPLEX(1,A1645*$C$9*$C$10))</f>
        <v>0.999999931575936-0.000261579928474277i</v>
      </c>
      <c r="H1645" s="57" t="str">
        <f t="shared" ref="H1645:H1708" si="482">IMDIV($C$3,IMSUM(K1645,COMPLEX(0,$C$28*A1645)))</f>
        <v>73.3819998187276+17.8651399232042i</v>
      </c>
      <c r="I1645" s="57" t="str">
        <f t="shared" ref="I1645:I1708" si="483">IMPRODUCT(F1645,$C$29,H1645,$C$31)</f>
        <v>17.9599823783786-71.1505625472038i</v>
      </c>
      <c r="K1645" s="57" t="str">
        <f t="shared" ref="K1645:K1708" si="484">IF($C$26&lt;=0,IMDIV(1,IMSUM(IMDIV(1,L1645),1/$C$18)),IMDIV(1,IMSUM(IMDIV(1,L1645),1/$C$18,IMDIV(1,M1645))))</f>
        <v>0.154377888219063-0.0401724628782471i</v>
      </c>
      <c r="L1645" s="57" t="str">
        <f t="shared" ref="L1645:L1708" si="485">IMSUM($C$21/$C$22,IMDIV(1,COMPLEX(0,$C$20*$C$22*A1645)))</f>
        <v>0.00025-2.44016363330514i</v>
      </c>
      <c r="M1645" s="57" t="str">
        <f t="shared" ref="M1645:M1708" si="486">IMSUM($C$25/$C$26,IMDIV(1,COMPLEX(0,$C$24*$C$26*A1645)))</f>
        <v>0.0045-0.855479278436119i</v>
      </c>
      <c r="N1645" s="57">
        <f t="shared" ref="N1645:N1708" si="487">ABS(R1645)</f>
        <v>80.239294682569223</v>
      </c>
      <c r="O1645" s="57">
        <f t="shared" ref="O1645:O1708" si="488">ABS(P1645)</f>
        <v>41.513132472087264</v>
      </c>
      <c r="P1645" s="374">
        <f t="shared" ref="P1645:P1708" si="489">20*LOG10(IMABS(C1645))</f>
        <v>41.513132472087264</v>
      </c>
      <c r="Q1645" s="374">
        <f t="shared" ref="Q1645:Q1708" si="490">IMARGUMENT(C1645)*180/PI()</f>
        <v>-99.760705317430777</v>
      </c>
      <c r="R1645" s="12">
        <f t="shared" ref="R1645:R1708" si="491">IF(Q1645&lt;0,Q1645+180,Q1645-180)</f>
        <v>80.239294682569223</v>
      </c>
      <c r="S1645" s="57">
        <f t="shared" ref="S1645:S1708" si="492">B1645/1000</f>
        <v>0.43366397373873489</v>
      </c>
      <c r="T1645" s="12">
        <f t="shared" si="475"/>
        <v>41.513132472087264</v>
      </c>
    </row>
    <row r="1646" spans="1:20">
      <c r="A1646" s="57">
        <f t="shared" si="476"/>
        <v>2735.1453142589171</v>
      </c>
      <c r="B1646" s="12">
        <f t="shared" ref="B1646:B1709" si="493">B1645*(1+B$42)</f>
        <v>435.31189683894212</v>
      </c>
      <c r="C1646" s="57" t="str">
        <f t="shared" si="477"/>
        <v>-20.1684129911286-116.823042574523i</v>
      </c>
      <c r="D1646" s="57" t="str">
        <f t="shared" si="478"/>
        <v>3.4781237549065-36.5632097624265i</v>
      </c>
      <c r="E1646" s="57" t="str">
        <f t="shared" si="479"/>
        <v>161.907756685063-1.6672091540267i</v>
      </c>
      <c r="F1646" s="57" t="str">
        <f t="shared" si="480"/>
        <v>2.90990970928595-343.104449836362i</v>
      </c>
      <c r="G1646" s="57" t="str">
        <f t="shared" si="481"/>
        <v>0.999999931054926-0.000262573932065676i</v>
      </c>
      <c r="H1646" s="57" t="str">
        <f t="shared" si="482"/>
        <v>73.3870153771307+17.9334963760615i</v>
      </c>
      <c r="I1646" s="57" t="str">
        <f t="shared" si="483"/>
        <v>17.9604777171536-70.8849534345322i</v>
      </c>
      <c r="K1646" s="57" t="str">
        <f t="shared" si="484"/>
        <v>0.154302330402345-0.0403050622996783i</v>
      </c>
      <c r="L1646" s="57" t="str">
        <f t="shared" si="485"/>
        <v>0.00025-2.43092611407167i</v>
      </c>
      <c r="M1646" s="57" t="str">
        <f t="shared" si="486"/>
        <v>0.0045-0.85224076353468i</v>
      </c>
      <c r="N1646" s="57">
        <f t="shared" si="487"/>
        <v>80.204967407253577</v>
      </c>
      <c r="O1646" s="57">
        <f t="shared" si="488"/>
        <v>41.478119438619359</v>
      </c>
      <c r="P1646" s="374">
        <f t="shared" si="489"/>
        <v>41.478119438619359</v>
      </c>
      <c r="Q1646" s="374">
        <f t="shared" si="490"/>
        <v>-99.795032592746423</v>
      </c>
      <c r="R1646" s="12">
        <f t="shared" si="491"/>
        <v>80.204967407253577</v>
      </c>
      <c r="S1646" s="57">
        <f t="shared" si="492"/>
        <v>0.43531189683894211</v>
      </c>
      <c r="T1646" s="12">
        <f t="shared" si="475"/>
        <v>41.478119438619359</v>
      </c>
    </row>
    <row r="1647" spans="1:20">
      <c r="A1647" s="57">
        <f t="shared" si="476"/>
        <v>2745.538866453101</v>
      </c>
      <c r="B1647" s="12">
        <f t="shared" si="493"/>
        <v>436.96608204693013</v>
      </c>
      <c r="C1647" s="57" t="str">
        <f t="shared" si="477"/>
        <v>-20.1571546070382-116.340789207951i</v>
      </c>
      <c r="D1647" s="57" t="str">
        <f t="shared" si="478"/>
        <v>3.47812374542583-36.4248113250868i</v>
      </c>
      <c r="E1647" s="57" t="str">
        <f t="shared" si="479"/>
        <v>161.903812392925-1.67235956944159i</v>
      </c>
      <c r="F1647" s="57" t="str">
        <f t="shared" si="480"/>
        <v>2.90990970775832-341.805594395597i</v>
      </c>
      <c r="G1647" s="57" t="str">
        <f t="shared" si="481"/>
        <v>0.999999930529947-0.000263571712869156i</v>
      </c>
      <c r="H1647" s="57" t="str">
        <f t="shared" si="482"/>
        <v>73.392069589898+18.002117970439i</v>
      </c>
      <c r="I1647" s="57" t="str">
        <f t="shared" si="483"/>
        <v>17.9609768516873-70.620364414203i</v>
      </c>
      <c r="K1647" s="57" t="str">
        <f t="shared" si="484"/>
        <v>0.15422627324193-0.0404379563377507i</v>
      </c>
      <c r="L1647" s="57" t="str">
        <f t="shared" si="485"/>
        <v>0.00025-2.42172356452647i</v>
      </c>
      <c r="M1647" s="57" t="str">
        <f t="shared" si="486"/>
        <v>0.0045-0.849014508402753i</v>
      </c>
      <c r="N1647" s="57">
        <f t="shared" si="487"/>
        <v>80.17053938169029</v>
      </c>
      <c r="O1647" s="57">
        <f t="shared" si="488"/>
        <v>41.443091951609389</v>
      </c>
      <c r="P1647" s="374">
        <f t="shared" si="489"/>
        <v>41.443091951609389</v>
      </c>
      <c r="Q1647" s="374">
        <f t="shared" si="490"/>
        <v>-99.82946061830971</v>
      </c>
      <c r="R1647" s="12">
        <f t="shared" si="491"/>
        <v>80.17053938169029</v>
      </c>
      <c r="S1647" s="57">
        <f t="shared" si="492"/>
        <v>0.4369660820469301</v>
      </c>
      <c r="T1647" s="12">
        <f t="shared" si="475"/>
        <v>41.443091951609389</v>
      </c>
    </row>
    <row r="1648" spans="1:20">
      <c r="A1648" s="57">
        <f t="shared" si="476"/>
        <v>2755.971914145623</v>
      </c>
      <c r="B1648" s="12">
        <f t="shared" si="493"/>
        <v>438.62655315870848</v>
      </c>
      <c r="C1648" s="57" t="str">
        <f t="shared" si="477"/>
        <v>-20.1458230768685-115.860254058459i</v>
      </c>
      <c r="D1648" s="57" t="str">
        <f t="shared" si="478"/>
        <v>3.47812373587295-36.2869368708866i</v>
      </c>
      <c r="E1648" s="57" t="str">
        <f t="shared" si="479"/>
        <v>161.899842787823-1.67751732715099i</v>
      </c>
      <c r="F1648" s="57" t="str">
        <f t="shared" si="480"/>
        <v>2.90990970621905-340.51165594306i</v>
      </c>
      <c r="G1648" s="57" t="str">
        <f t="shared" si="481"/>
        <v>0.999999930000972-0.000264573285238106i</v>
      </c>
      <c r="H1648" s="57" t="str">
        <f t="shared" si="482"/>
        <v>73.3971627585043+18.0710057759223i</v>
      </c>
      <c r="I1648" s="57" t="str">
        <f t="shared" si="483"/>
        <v>17.9614798112514-70.356791684509i</v>
      </c>
      <c r="K1648" s="57" t="str">
        <f t="shared" si="484"/>
        <v>0.154149713981312-0.0405711440739774i</v>
      </c>
      <c r="L1648" s="57" t="str">
        <f t="shared" si="485"/>
        <v>0.00025-2.41255585228777i</v>
      </c>
      <c r="M1648" s="57" t="str">
        <f t="shared" si="486"/>
        <v>0.0045-0.845800466629562i</v>
      </c>
      <c r="N1648" s="57">
        <f t="shared" si="487"/>
        <v>80.13601052822915</v>
      </c>
      <c r="O1648" s="57">
        <f t="shared" si="488"/>
        <v>41.408049919428308</v>
      </c>
      <c r="P1648" s="374">
        <f t="shared" si="489"/>
        <v>41.408049919428308</v>
      </c>
      <c r="Q1648" s="374">
        <f t="shared" si="490"/>
        <v>-99.86398947177085</v>
      </c>
      <c r="R1648" s="12">
        <f t="shared" si="491"/>
        <v>80.13601052822915</v>
      </c>
      <c r="S1648" s="57">
        <f t="shared" si="492"/>
        <v>0.43862655315870847</v>
      </c>
      <c r="T1648" s="12">
        <f t="shared" si="475"/>
        <v>41.408049919428308</v>
      </c>
    </row>
    <row r="1649" spans="1:20">
      <c r="A1649" s="57">
        <f t="shared" si="476"/>
        <v>2766.4446074193761</v>
      </c>
      <c r="B1649" s="12">
        <f t="shared" si="493"/>
        <v>440.29333406071157</v>
      </c>
      <c r="C1649" s="57" t="str">
        <f t="shared" si="477"/>
        <v>-20.1344180146496-115.381430648638i</v>
      </c>
      <c r="D1649" s="57" t="str">
        <f t="shared" si="478"/>
        <v>3.47812372624732-36.1495844164555i</v>
      </c>
      <c r="E1649" s="57" t="str">
        <f t="shared" si="479"/>
        <v>161.89584774118-1.68268233832706i</v>
      </c>
      <c r="F1649" s="57" t="str">
        <f t="shared" si="480"/>
        <v>2.90990970466805-339.22261586501i</v>
      </c>
      <c r="G1649" s="57" t="str">
        <f t="shared" si="481"/>
        <v>0.999999929467969-0.000265578663580456i</v>
      </c>
      <c r="H1649" s="57" t="str">
        <f t="shared" si="482"/>
        <v>73.4022951868296+18.1401608668787i</v>
      </c>
      <c r="I1649" s="57" t="str">
        <f t="shared" si="483"/>
        <v>17.9619866253451-70.0942314584135i</v>
      </c>
      <c r="K1649" s="57" t="str">
        <f t="shared" si="484"/>
        <v>0.154072649856554-0.0407046245691167i</v>
      </c>
      <c r="L1649" s="57" t="str">
        <f t="shared" si="485"/>
        <v>0.00025-2.40342284547497i</v>
      </c>
      <c r="M1649" s="57" t="str">
        <f t="shared" si="486"/>
        <v>0.0045-0.842598591980038i</v>
      </c>
      <c r="N1649" s="57">
        <f t="shared" si="487"/>
        <v>80.101380771815158</v>
      </c>
      <c r="O1649" s="57">
        <f t="shared" si="488"/>
        <v>41.372993249999851</v>
      </c>
      <c r="P1649" s="374">
        <f t="shared" si="489"/>
        <v>41.372993249999851</v>
      </c>
      <c r="Q1649" s="374">
        <f t="shared" si="490"/>
        <v>-99.898619228184842</v>
      </c>
      <c r="R1649" s="12">
        <f t="shared" si="491"/>
        <v>80.101380771815158</v>
      </c>
      <c r="S1649" s="57">
        <f t="shared" si="492"/>
        <v>0.44029333406071158</v>
      </c>
      <c r="T1649" s="12">
        <f t="shared" si="475"/>
        <v>41.372993249999851</v>
      </c>
    </row>
    <row r="1650" spans="1:20">
      <c r="A1650" s="57">
        <f t="shared" si="476"/>
        <v>2776.9570969275701</v>
      </c>
      <c r="B1650" s="12">
        <f t="shared" si="493"/>
        <v>441.9664487301423</v>
      </c>
      <c r="C1650" s="57" t="str">
        <f t="shared" si="477"/>
        <v>-20.1229390336456-114.90431252941i</v>
      </c>
      <c r="D1650" s="57" t="str">
        <f t="shared" si="478"/>
        <v>3.47812371654842-36.0127519859326i</v>
      </c>
      <c r="E1650" s="57" t="str">
        <f t="shared" si="479"/>
        <v>161.891827124254-1.68785451285832i</v>
      </c>
      <c r="F1650" s="57" t="str">
        <f t="shared" si="480"/>
        <v>2.90990970310525-337.938455618176i</v>
      </c>
      <c r="G1650" s="57" t="str">
        <f t="shared" si="481"/>
        <v>0.999999928930907-0.000266587862358888i</v>
      </c>
      <c r="H1650" s="57" t="str">
        <f t="shared" si="482"/>
        <v>73.4074671811813+18.2095843224849i</v>
      </c>
      <c r="I1650" s="57" t="str">
        <f t="shared" si="483"/>
        <v>17.9624973236993-69.8326799635006i</v>
      </c>
      <c r="K1650" s="57" t="str">
        <f t="shared" si="484"/>
        <v>0.153995078096385-0.040838396862993i</v>
      </c>
      <c r="L1650" s="57" t="str">
        <f t="shared" si="485"/>
        <v>0.00025-2.39432441270668i</v>
      </c>
      <c r="M1650" s="57" t="str">
        <f t="shared" si="486"/>
        <v>0.0045-0.839408838394137i</v>
      </c>
      <c r="N1650" s="57">
        <f t="shared" si="487"/>
        <v>80.066650040019496</v>
      </c>
      <c r="O1650" s="57">
        <f t="shared" si="488"/>
        <v>41.337921850799653</v>
      </c>
      <c r="P1650" s="374">
        <f t="shared" si="489"/>
        <v>41.337921850799653</v>
      </c>
      <c r="Q1650" s="374">
        <f t="shared" si="490"/>
        <v>-99.933349959980504</v>
      </c>
      <c r="R1650" s="12">
        <f t="shared" si="491"/>
        <v>80.066650040019496</v>
      </c>
      <c r="S1650" s="57">
        <f t="shared" si="492"/>
        <v>0.44196644873014229</v>
      </c>
      <c r="T1650" s="12">
        <f t="shared" si="475"/>
        <v>41.337921850799653</v>
      </c>
    </row>
    <row r="1651" spans="1:20">
      <c r="A1651" s="57">
        <f t="shared" si="476"/>
        <v>2787.5095338958949</v>
      </c>
      <c r="B1651" s="12">
        <f t="shared" si="493"/>
        <v>443.64592123531685</v>
      </c>
      <c r="C1651" s="57" t="str">
        <f t="shared" si="477"/>
        <v>-20.1113857463716-114.428893279963i</v>
      </c>
      <c r="D1651" s="57" t="str">
        <f t="shared" si="478"/>
        <v>3.47812370677566-35.8764376109373i</v>
      </c>
      <c r="E1651" s="57" t="str">
        <f t="shared" si="479"/>
        <v>161.887780808148-1.69303375933799i</v>
      </c>
      <c r="F1651" s="57" t="str">
        <f t="shared" si="480"/>
        <v>2.90990970153056-336.659156729481i</v>
      </c>
      <c r="G1651" s="57" t="str">
        <f t="shared" si="481"/>
        <v>0.999999928389755-0.000267600896091039i</v>
      </c>
      <c r="H1651" s="57" t="str">
        <f t="shared" si="482"/>
        <v>73.4126790503112+18.2792772267525i</v>
      </c>
      <c r="I1651" s="57" t="str">
        <f t="shared" si="483"/>
        <v>17.9630119362762-69.5721334419163i</v>
      </c>
      <c r="K1651" s="57" t="str">
        <f t="shared" si="484"/>
        <v>0.15391699592231-0.0409724599743181i</v>
      </c>
      <c r="L1651" s="57" t="str">
        <f t="shared" si="485"/>
        <v>0.00025-2.38526042309891i</v>
      </c>
      <c r="M1651" s="57" t="str">
        <f t="shared" si="486"/>
        <v>0.0045-0.83623115998619i</v>
      </c>
      <c r="N1651" s="57">
        <f t="shared" si="487"/>
        <v>80.031818263073916</v>
      </c>
      <c r="O1651" s="57">
        <f t="shared" si="488"/>
        <v>41.302835628855512</v>
      </c>
      <c r="P1651" s="374">
        <f t="shared" si="489"/>
        <v>41.302835628855512</v>
      </c>
      <c r="Q1651" s="374">
        <f t="shared" si="490"/>
        <v>-99.968181736926084</v>
      </c>
      <c r="R1651" s="12">
        <f t="shared" si="491"/>
        <v>80.031818263073916</v>
      </c>
      <c r="S1651" s="57">
        <f t="shared" si="492"/>
        <v>0.44364592123531688</v>
      </c>
      <c r="T1651" s="12">
        <f t="shared" si="475"/>
        <v>41.302835628855512</v>
      </c>
    </row>
    <row r="1652" spans="1:20">
      <c r="A1652" s="57">
        <f t="shared" si="476"/>
        <v>2798.1020701246994</v>
      </c>
      <c r="B1652" s="12">
        <f t="shared" si="493"/>
        <v>445.33177573601108</v>
      </c>
      <c r="C1652" s="57" t="str">
        <f t="shared" si="477"/>
        <v>-20.0997577646132-113.955166507675i</v>
      </c>
      <c r="D1652" s="57" t="str">
        <f t="shared" si="478"/>
        <v>3.47812369692848-35.7406393305414i</v>
      </c>
      <c r="E1652" s="57" t="str">
        <f t="shared" si="479"/>
        <v>161.883708663815-1.69821998505627i</v>
      </c>
      <c r="F1652" s="57" t="str">
        <f t="shared" si="480"/>
        <v>2.90990969994386-335.384700795779i</v>
      </c>
      <c r="G1652" s="57" t="str">
        <f t="shared" si="481"/>
        <v>0.999999927844483-0.000268617779349715i</v>
      </c>
      <c r="H1652" s="57" t="str">
        <f t="shared" si="482"/>
        <v>73.4179311054393+18.3492406685555i</v>
      </c>
      <c r="I1652" s="57" t="str">
        <f t="shared" si="483"/>
        <v>17.963530493272-69.312588150319i</v>
      </c>
      <c r="K1652" s="57" t="str">
        <f t="shared" si="484"/>
        <v>0.15383840054871-0.0411068129005097i</v>
      </c>
      <c r="L1652" s="57" t="str">
        <f t="shared" si="485"/>
        <v>0.00025-2.37623074626311i</v>
      </c>
      <c r="M1652" s="57" t="str">
        <f t="shared" si="486"/>
        <v>0.0045-0.83306551104422i</v>
      </c>
      <c r="N1652" s="57">
        <f t="shared" si="487"/>
        <v>79.996885373903154</v>
      </c>
      <c r="O1652" s="57">
        <f t="shared" si="488"/>
        <v>41.267734490746726</v>
      </c>
      <c r="P1652" s="374">
        <f t="shared" si="489"/>
        <v>41.267734490746726</v>
      </c>
      <c r="Q1652" s="374">
        <f t="shared" si="490"/>
        <v>-100.00311462609685</v>
      </c>
      <c r="R1652" s="12">
        <f t="shared" si="491"/>
        <v>79.996885373903154</v>
      </c>
      <c r="S1652" s="57">
        <f t="shared" si="492"/>
        <v>0.44533177573601107</v>
      </c>
      <c r="T1652" s="12">
        <f t="shared" si="475"/>
        <v>41.267734490746726</v>
      </c>
    </row>
    <row r="1653" spans="1:20">
      <c r="A1653" s="57">
        <f t="shared" si="476"/>
        <v>2808.7348579911736</v>
      </c>
      <c r="B1653" s="12">
        <f t="shared" si="493"/>
        <v>447.02403648380795</v>
      </c>
      <c r="C1653" s="57" t="str">
        <f t="shared" si="477"/>
        <v>-20.0880546994464-113.48312584805i</v>
      </c>
      <c r="D1653" s="57" t="str">
        <f t="shared" si="478"/>
        <v>3.47812368700633-35.6053551912413i</v>
      </c>
      <c r="E1653" s="57" t="str">
        <f t="shared" si="479"/>
        <v>161.87961056207-1.70341309599034i</v>
      </c>
      <c r="F1653" s="57" t="str">
        <f t="shared" si="480"/>
        <v>2.90990969834508-334.115069483595i</v>
      </c>
      <c r="G1653" s="57" t="str">
        <f t="shared" si="481"/>
        <v>0.99999992729506-0.000269638526763099i</v>
      </c>
      <c r="H1653" s="57" t="str">
        <f t="shared" si="482"/>
        <v>73.423223660273+18.4194757416579i</v>
      </c>
      <c r="I1653" s="57" t="str">
        <f t="shared" si="483"/>
        <v>17.9640530251196-69.0540403598256i</v>
      </c>
      <c r="K1653" s="57" t="str">
        <f t="shared" si="484"/>
        <v>0.153759289182952-0.0412414546175123i</v>
      </c>
      <c r="L1653" s="57" t="str">
        <f t="shared" si="485"/>
        <v>0.00025-2.36723525230435i</v>
      </c>
      <c r="M1653" s="57" t="str">
        <f t="shared" si="486"/>
        <v>0.0045-0.829911846029314i</v>
      </c>
      <c r="N1653" s="57">
        <f t="shared" si="487"/>
        <v>79.961851308158657</v>
      </c>
      <c r="O1653" s="57">
        <f t="shared" si="488"/>
        <v>41.232618342604432</v>
      </c>
      <c r="P1653" s="374">
        <f t="shared" si="489"/>
        <v>41.232618342604432</v>
      </c>
      <c r="Q1653" s="374">
        <f t="shared" si="490"/>
        <v>-100.03814869184134</v>
      </c>
      <c r="R1653" s="12">
        <f t="shared" si="491"/>
        <v>79.961851308158657</v>
      </c>
      <c r="S1653" s="57">
        <f t="shared" si="492"/>
        <v>0.44702403648380795</v>
      </c>
      <c r="T1653" s="12">
        <f t="shared" si="475"/>
        <v>41.232618342604432</v>
      </c>
    </row>
    <row r="1654" spans="1:20">
      <c r="A1654" s="57">
        <f t="shared" si="476"/>
        <v>2819.40805045154</v>
      </c>
      <c r="B1654" s="12">
        <f t="shared" si="493"/>
        <v>448.72272782244642</v>
      </c>
      <c r="C1654" s="57" t="str">
        <f t="shared" si="477"/>
        <v>-20.0762761612567-113.012764964647i</v>
      </c>
      <c r="D1654" s="57" t="str">
        <f t="shared" si="478"/>
        <v>3.47812367700862-35.470583246929i</v>
      </c>
      <c r="E1654" s="57" t="str">
        <f t="shared" si="479"/>
        <v>161.875486373596-1.70861299679358i</v>
      </c>
      <c r="F1654" s="57" t="str">
        <f t="shared" si="480"/>
        <v>2.90990969673413-332.850244528855i</v>
      </c>
      <c r="G1654" s="57" t="str">
        <f t="shared" si="481"/>
        <v>0.999999926741452-0.000270663153014957i</v>
      </c>
      <c r="H1654" s="57" t="str">
        <f t="shared" si="482"/>
        <v>73.4285570310259+18.4899835447402i</v>
      </c>
      <c r="I1654" s="57" t="str">
        <f t="shared" si="483"/>
        <v>17.9645795624893-68.7964863559559i</v>
      </c>
      <c r="K1654" s="57" t="str">
        <f t="shared" si="484"/>
        <v>0.153679659025504-0.0413763840796178i</v>
      </c>
      <c r="L1654" s="57" t="str">
        <f t="shared" si="485"/>
        <v>0.00025-2.35827381181944i</v>
      </c>
      <c r="M1654" s="57" t="str">
        <f t="shared" si="486"/>
        <v>0.0045-0.826770119574927i</v>
      </c>
      <c r="N1654" s="57">
        <f t="shared" si="487"/>
        <v>79.926716004252384</v>
      </c>
      <c r="O1654" s="57">
        <f t="shared" si="488"/>
        <v>41.197487090111395</v>
      </c>
      <c r="P1654" s="374">
        <f t="shared" si="489"/>
        <v>41.197487090111395</v>
      </c>
      <c r="Q1654" s="374">
        <f t="shared" si="490"/>
        <v>-100.07328399574762</v>
      </c>
      <c r="R1654" s="12">
        <f t="shared" si="491"/>
        <v>79.926716004252384</v>
      </c>
      <c r="S1654" s="57">
        <f t="shared" si="492"/>
        <v>0.44872272782244643</v>
      </c>
      <c r="T1654" s="12">
        <f t="shared" si="475"/>
        <v>41.197487090111395</v>
      </c>
    </row>
    <row r="1655" spans="1:20">
      <c r="A1655" s="57">
        <f t="shared" si="476"/>
        <v>2830.1218010432558</v>
      </c>
      <c r="B1655" s="12">
        <f t="shared" si="493"/>
        <v>450.4278741881717</v>
      </c>
      <c r="C1655" s="57" t="str">
        <f t="shared" si="477"/>
        <v>-20.0644217597585-112.54407754901i</v>
      </c>
      <c r="D1655" s="57" t="str">
        <f t="shared" si="478"/>
        <v>3.47812366693478-35.3363215588649i</v>
      </c>
      <c r="E1655" s="57" t="str">
        <f t="shared" si="479"/>
        <v>161.871335968953-1.71381959078696i</v>
      </c>
      <c r="F1655" s="57" t="str">
        <f t="shared" si="480"/>
        <v>2.90990969511091-331.590207736629i</v>
      </c>
      <c r="G1655" s="57" t="str">
        <f t="shared" si="481"/>
        <v>0.99999992618363-0.000271691672844858i</v>
      </c>
      <c r="H1655" s="57" t="str">
        <f t="shared" si="482"/>
        <v>73.4339315364425+18.5607651814275i</v>
      </c>
      <c r="I1655" s="57" t="str">
        <f t="shared" si="483"/>
        <v>17.9651101362912-68.539922438584i</v>
      </c>
      <c r="K1655" s="57" t="str">
        <f t="shared" si="484"/>
        <v>0.15359950727004-0.0415116002192817i</v>
      </c>
      <c r="L1655" s="57" t="str">
        <f t="shared" si="485"/>
        <v>0.00025-2.34934629589504i</v>
      </c>
      <c r="M1655" s="57" t="str">
        <f t="shared" si="486"/>
        <v>0.0045-0.823640286486277i</v>
      </c>
      <c r="N1655" s="57">
        <f t="shared" si="487"/>
        <v>79.891479403391074</v>
      </c>
      <c r="O1655" s="57">
        <f t="shared" si="488"/>
        <v>41.162340638501789</v>
      </c>
      <c r="P1655" s="374">
        <f t="shared" si="489"/>
        <v>41.162340638501789</v>
      </c>
      <c r="Q1655" s="374">
        <f t="shared" si="490"/>
        <v>-100.10852059660893</v>
      </c>
      <c r="R1655" s="12">
        <f t="shared" si="491"/>
        <v>79.891479403391074</v>
      </c>
      <c r="S1655" s="57">
        <f t="shared" si="492"/>
        <v>0.45042787418817171</v>
      </c>
      <c r="T1655" s="12">
        <f t="shared" si="475"/>
        <v>41.162340638501789</v>
      </c>
    </row>
    <row r="1656" spans="1:20">
      <c r="A1656" s="57">
        <f t="shared" si="476"/>
        <v>2840.8762638872199</v>
      </c>
      <c r="B1656" s="12">
        <f t="shared" si="493"/>
        <v>452.13950011008677</v>
      </c>
      <c r="C1656" s="57" t="str">
        <f t="shared" si="477"/>
        <v>-20.0524911040156-112.077057320597i</v>
      </c>
      <c r="D1656" s="57" t="str">
        <f t="shared" si="478"/>
        <v>3.47812365678424-35.2025681956498i</v>
      </c>
      <c r="E1656" s="57" t="str">
        <f t="shared" si="479"/>
        <v>161.867159218585-1.71903277994915i</v>
      </c>
      <c r="F1656" s="57" t="str">
        <f t="shared" si="480"/>
        <v>2.90990969347534-330.334940980865i</v>
      </c>
      <c r="G1656" s="57" t="str">
        <f t="shared" si="481"/>
        <v>0.999999925621559-0.000272724101048378i</v>
      </c>
      <c r="H1656" s="57" t="str">
        <f t="shared" si="482"/>
        <v>73.4393474978169+18.6318217603169i</v>
      </c>
      <c r="I1656" s="57" t="str">
        <f t="shared" si="483"/>
        <v>17.9656447776771-68.284344921883i</v>
      </c>
      <c r="K1656" s="57" t="str">
        <f t="shared" si="484"/>
        <v>0.153518831103561-0.0416471019469432i</v>
      </c>
      <c r="L1656" s="57" t="str">
        <f t="shared" si="485"/>
        <v>0.00025-2.34045257610584i</v>
      </c>
      <c r="M1656" s="57" t="str">
        <f t="shared" si="486"/>
        <v>0.0045-0.820522301739667i</v>
      </c>
      <c r="N1656" s="57">
        <f t="shared" si="487"/>
        <v>79.85614144960995</v>
      </c>
      <c r="O1656" s="57">
        <f t="shared" si="488"/>
        <v>41.127178892561091</v>
      </c>
      <c r="P1656" s="374">
        <f t="shared" si="489"/>
        <v>41.127178892561091</v>
      </c>
      <c r="Q1656" s="374">
        <f t="shared" si="490"/>
        <v>-100.14385855039005</v>
      </c>
      <c r="R1656" s="12">
        <f t="shared" si="491"/>
        <v>79.85614144960995</v>
      </c>
      <c r="S1656" s="57">
        <f t="shared" si="492"/>
        <v>0.45213950011008675</v>
      </c>
      <c r="T1656" s="12">
        <f t="shared" si="475"/>
        <v>41.127178892561091</v>
      </c>
    </row>
    <row r="1657" spans="1:20">
      <c r="A1657" s="57">
        <f t="shared" si="476"/>
        <v>2851.6715936899918</v>
      </c>
      <c r="B1657" s="12">
        <f t="shared" si="493"/>
        <v>453.85763021050514</v>
      </c>
      <c r="C1657" s="57" t="str">
        <f t="shared" si="477"/>
        <v>-20.0404838024634-111.611698026718i</v>
      </c>
      <c r="D1657" s="57" t="str">
        <f t="shared" si="478"/>
        <v>3.47812364655641-35.0693212331963i</v>
      </c>
      <c r="E1657" s="57" t="str">
        <f t="shared" si="479"/>
        <v>161.862955992834-1.72425246490752i</v>
      </c>
      <c r="F1657" s="57" t="str">
        <f t="shared" si="480"/>
        <v>2.90990969182732-329.084426204128i</v>
      </c>
      <c r="G1657" s="57" t="str">
        <f t="shared" si="481"/>
        <v>0.999999925055209-0.000273760452477318i</v>
      </c>
      <c r="H1657" s="57" t="str">
        <f t="shared" si="482"/>
        <v>73.4448052390143+18.703154395006i</v>
      </c>
      <c r="I1657" s="57" t="str">
        <f t="shared" si="483"/>
        <v>17.9661835180425-68.0297501342725i</v>
      </c>
      <c r="K1657" s="57" t="str">
        <f t="shared" si="484"/>
        <v>0.153437627706511-0.0417828881508448i</v>
      </c>
      <c r="L1657" s="57" t="str">
        <f t="shared" si="485"/>
        <v>0.00025-2.33159252451269i</v>
      </c>
      <c r="M1657" s="57" t="str">
        <f t="shared" si="486"/>
        <v>0.0045-0.817416120481835i</v>
      </c>
      <c r="N1657" s="57">
        <f t="shared" si="487"/>
        <v>79.820702089807156</v>
      </c>
      <c r="O1657" s="57">
        <f t="shared" si="488"/>
        <v>41.092001756626516</v>
      </c>
      <c r="P1657" s="374">
        <f t="shared" si="489"/>
        <v>41.092001756626516</v>
      </c>
      <c r="Q1657" s="374">
        <f t="shared" si="490"/>
        <v>-100.17929791019284</v>
      </c>
      <c r="R1657" s="12">
        <f t="shared" si="491"/>
        <v>79.820702089807156</v>
      </c>
      <c r="S1657" s="57">
        <f t="shared" si="492"/>
        <v>0.45385763021050513</v>
      </c>
      <c r="T1657" s="12">
        <f t="shared" si="475"/>
        <v>41.092001756626516</v>
      </c>
    </row>
    <row r="1658" spans="1:20">
      <c r="A1658" s="57">
        <f t="shared" si="476"/>
        <v>2862.5079457460138</v>
      </c>
      <c r="B1658" s="12">
        <f t="shared" si="493"/>
        <v>455.58228920530507</v>
      </c>
      <c r="C1658" s="57" t="str">
        <f t="shared" si="477"/>
        <v>-20.0283994629272-111.147993442461i</v>
      </c>
      <c r="D1658" s="57" t="str">
        <f t="shared" si="478"/>
        <v>3.47812363625069-34.9365787547024i</v>
      </c>
      <c r="E1658" s="57" t="str">
        <f t="shared" si="479"/>
        <v>161.85872616194-1.72947854492705i</v>
      </c>
      <c r="F1658" s="57" t="str">
        <f t="shared" si="480"/>
        <v>2.90990969016675-327.838645417344i</v>
      </c>
      <c r="G1658" s="57" t="str">
        <f t="shared" si="481"/>
        <v>0.999999924484546-0.000274800742039913i</v>
      </c>
      <c r="H1658" s="57" t="str">
        <f t="shared" si="482"/>
        <v>73.4503050864928+18.7747642041202i</v>
      </c>
      <c r="I1658" s="57" t="str">
        <f t="shared" si="483"/>
        <v>17.9667263890281-67.7761344183675i</v>
      </c>
      <c r="K1658" s="57" t="str">
        <f t="shared" si="484"/>
        <v>0.153355894252898-0.0419189576968487i</v>
      </c>
      <c r="L1658" s="57" t="str">
        <f t="shared" si="485"/>
        <v>0.00025-2.32276601366078i</v>
      </c>
      <c r="M1658" s="57" t="str">
        <f t="shared" si="486"/>
        <v>0.0045-0.814321698029326i</v>
      </c>
      <c r="N1658" s="57">
        <f t="shared" si="487"/>
        <v>79.785161273779138</v>
      </c>
      <c r="O1658" s="57">
        <f t="shared" si="488"/>
        <v>41.056809134586636</v>
      </c>
      <c r="P1658" s="374">
        <f t="shared" si="489"/>
        <v>41.056809134586636</v>
      </c>
      <c r="Q1658" s="374">
        <f t="shared" si="490"/>
        <v>-100.21483872622086</v>
      </c>
      <c r="R1658" s="12">
        <f t="shared" si="491"/>
        <v>79.785161273779138</v>
      </c>
      <c r="S1658" s="57">
        <f t="shared" si="492"/>
        <v>0.45558228920530508</v>
      </c>
      <c r="T1658" s="12">
        <f t="shared" si="475"/>
        <v>41.056809134586636</v>
      </c>
    </row>
    <row r="1659" spans="1:20">
      <c r="A1659" s="57">
        <f t="shared" si="476"/>
        <v>2873.3854759398487</v>
      </c>
      <c r="B1659" s="12">
        <f t="shared" si="493"/>
        <v>457.31350190428526</v>
      </c>
      <c r="C1659" s="57" t="str">
        <f t="shared" si="477"/>
        <v>-20.0162376926466-110.685937370628i</v>
      </c>
      <c r="D1659" s="57" t="str">
        <f t="shared" si="478"/>
        <v>3.47812362586652-34.8043388506226i</v>
      </c>
      <c r="E1659" s="57" t="str">
        <f t="shared" si="479"/>
        <v>161.854469596062-1.73471091790309i</v>
      </c>
      <c r="F1659" s="57" t="str">
        <f t="shared" si="480"/>
        <v>2.90990968849352-326.597580699537i</v>
      </c>
      <c r="G1659" s="57" t="str">
        <f t="shared" si="481"/>
        <v>0.999999923909539-0.000275844984701051i</v>
      </c>
      <c r="H1659" s="57" t="str">
        <f t="shared" si="482"/>
        <v>73.4558473693253+18.8466523113415i</v>
      </c>
      <c r="I1659" s="57" t="str">
        <f t="shared" si="483"/>
        <v>17.9672734225221-67.5234941309259i</v>
      </c>
      <c r="K1659" s="57" t="str">
        <f t="shared" si="484"/>
        <v>0.153273627910415-0.0420553094282557i</v>
      </c>
      <c r="L1659" s="57" t="str">
        <f t="shared" si="485"/>
        <v>0.00025-2.31397291657778i</v>
      </c>
      <c r="M1659" s="57" t="str">
        <f t="shared" si="486"/>
        <v>0.0045-0.811238989867831i</v>
      </c>
      <c r="N1659" s="57">
        <f t="shared" si="487"/>
        <v>79.749518954254313</v>
      </c>
      <c r="O1659" s="57">
        <f t="shared" si="488"/>
        <v>41.021600929881728</v>
      </c>
      <c r="P1659" s="374">
        <f t="shared" si="489"/>
        <v>41.021600929881728</v>
      </c>
      <c r="Q1659" s="374">
        <f t="shared" si="490"/>
        <v>-100.25048104574569</v>
      </c>
      <c r="R1659" s="12">
        <f t="shared" si="491"/>
        <v>79.749518954254313</v>
      </c>
      <c r="S1659" s="57">
        <f t="shared" si="492"/>
        <v>0.45731350190428527</v>
      </c>
      <c r="T1659" s="12">
        <f t="shared" si="475"/>
        <v>41.021600929881728</v>
      </c>
    </row>
    <row r="1660" spans="1:20">
      <c r="A1660" s="57">
        <f t="shared" si="476"/>
        <v>2884.3043407484206</v>
      </c>
      <c r="B1660" s="12">
        <f t="shared" si="493"/>
        <v>459.05129321152157</v>
      </c>
      <c r="C1660" s="57" t="str">
        <f t="shared" si="477"/>
        <v>-20.0039980982949-110.225523641661i</v>
      </c>
      <c r="D1660" s="57" t="str">
        <f t="shared" si="478"/>
        <v>3.47812361540327-34.6725996186419i</v>
      </c>
      <c r="E1660" s="57" t="str">
        <f t="shared" si="479"/>
        <v>161.850186165272-1.73994948034807i</v>
      </c>
      <c r="F1660" s="57" t="str">
        <f t="shared" si="480"/>
        <v>2.90990968680756-325.361214197575i</v>
      </c>
      <c r="G1660" s="57" t="str">
        <f t="shared" si="481"/>
        <v>0.999999923330153-0.000276893195482487i</v>
      </c>
      <c r="H1660" s="57" t="str">
        <f t="shared" si="482"/>
        <v>73.4614324192224+18.9188198454389i</v>
      </c>
      <c r="I1660" s="57" t="str">
        <f t="shared" si="483"/>
        <v>17.9678246506634-67.2718256427983i</v>
      </c>
      <c r="K1660" s="57" t="str">
        <f t="shared" si="484"/>
        <v>0.153190825840562-0.0421919421656241i</v>
      </c>
      <c r="L1660" s="57" t="str">
        <f t="shared" si="485"/>
        <v>0.00025-2.30521310677205i</v>
      </c>
      <c r="M1660" s="57" t="str">
        <f t="shared" si="486"/>
        <v>0.0045-0.808167951651553i</v>
      </c>
      <c r="N1660" s="57">
        <f t="shared" si="487"/>
        <v>79.713775086928891</v>
      </c>
      <c r="O1660" s="57">
        <f t="shared" si="488"/>
        <v>40.986377045503403</v>
      </c>
      <c r="P1660" s="374">
        <f t="shared" si="489"/>
        <v>40.986377045503403</v>
      </c>
      <c r="Q1660" s="374">
        <f t="shared" si="490"/>
        <v>-100.28622491307111</v>
      </c>
      <c r="R1660" s="12">
        <f t="shared" si="491"/>
        <v>79.713775086928891</v>
      </c>
      <c r="S1660" s="57">
        <f t="shared" si="492"/>
        <v>0.45905129321152155</v>
      </c>
      <c r="T1660" s="12">
        <f t="shared" si="475"/>
        <v>40.986377045503403</v>
      </c>
    </row>
    <row r="1661" spans="1:20">
      <c r="A1661" s="57">
        <f t="shared" si="476"/>
        <v>2895.2646972432644</v>
      </c>
      <c r="B1661" s="12">
        <f t="shared" si="493"/>
        <v>460.79568812572535</v>
      </c>
      <c r="C1661" s="57" t="str">
        <f t="shared" si="477"/>
        <v>-19.9916802860035-109.76674611359i</v>
      </c>
      <c r="D1661" s="57" t="str">
        <f t="shared" si="478"/>
        <v>3.47812360486034-34.5413591636471i</v>
      </c>
      <c r="E1661" s="57" t="str">
        <f t="shared" si="479"/>
        <v>161.845875739583-1.74519412738711i</v>
      </c>
      <c r="F1661" s="57" t="str">
        <f t="shared" si="480"/>
        <v>2.90990968510876-324.129528125912i</v>
      </c>
      <c r="G1661" s="57" t="str">
        <f t="shared" si="481"/>
        <v>0.999999922746355-0.000277945389463057i</v>
      </c>
      <c r="H1661" s="57" t="str">
        <f t="shared" si="482"/>
        <v>73.4670605705517+18.9912679402932i</v>
      </c>
      <c r="I1661" s="57" t="str">
        <f t="shared" si="483"/>
        <v>17.9683801058407-67.021125338874i</v>
      </c>
      <c r="K1661" s="57" t="str">
        <f t="shared" si="484"/>
        <v>0.153107485198782-0.042328854706584i</v>
      </c>
      <c r="L1661" s="57" t="str">
        <f t="shared" si="485"/>
        <v>0.00025-2.29648645823077i</v>
      </c>
      <c r="M1661" s="57" t="str">
        <f t="shared" si="486"/>
        <v>0.0045-0.805108539202582i</v>
      </c>
      <c r="N1661" s="57">
        <f t="shared" si="487"/>
        <v>79.677929630502277</v>
      </c>
      <c r="O1661" s="57">
        <f t="shared" si="488"/>
        <v>40.951137383995892</v>
      </c>
      <c r="P1661" s="374">
        <f t="shared" si="489"/>
        <v>40.951137383995892</v>
      </c>
      <c r="Q1661" s="374">
        <f t="shared" si="490"/>
        <v>-100.32207036949772</v>
      </c>
      <c r="R1661" s="12">
        <f t="shared" si="491"/>
        <v>79.677929630502277</v>
      </c>
      <c r="S1661" s="57">
        <f t="shared" si="492"/>
        <v>0.46079568812572536</v>
      </c>
      <c r="T1661" s="12">
        <f t="shared" si="475"/>
        <v>40.951137383995892</v>
      </c>
    </row>
    <row r="1662" spans="1:20">
      <c r="A1662" s="57">
        <f t="shared" si="476"/>
        <v>2906.2667030927892</v>
      </c>
      <c r="B1662" s="12">
        <f t="shared" si="493"/>
        <v>462.54671174060314</v>
      </c>
      <c r="C1662" s="57" t="str">
        <f t="shared" si="477"/>
        <v>-19.9792838613808-109.309598671947i</v>
      </c>
      <c r="D1662" s="57" t="str">
        <f t="shared" si="478"/>
        <v>3.47812359423715-34.4106155977i</v>
      </c>
      <c r="E1662" s="57" t="str">
        <f t="shared" si="479"/>
        <v>161.841538188939-1.75044475274231i</v>
      </c>
      <c r="F1662" s="57" t="str">
        <f t="shared" si="480"/>
        <v>2.90990968339703-322.902504766328i</v>
      </c>
      <c r="G1662" s="57" t="str">
        <f t="shared" si="481"/>
        <v>0.999999922158111-0.000279001581778896i</v>
      </c>
      <c r="H1662" s="57" t="str">
        <f t="shared" si="482"/>
        <v>73.472732160363+19.0639977349303i</v>
      </c>
      <c r="I1662" s="57" t="str">
        <f t="shared" si="483"/>
        <v>17.9689398206974-66.7713896180309i</v>
      </c>
      <c r="K1662" s="57" t="str">
        <f t="shared" si="484"/>
        <v>0.153023603134582-0.0424660458256585i</v>
      </c>
      <c r="L1662" s="57" t="str">
        <f t="shared" si="485"/>
        <v>0.00025-2.28779284541818i</v>
      </c>
      <c r="M1662" s="57" t="str">
        <f t="shared" si="486"/>
        <v>0.0045-0.802060708510241i</v>
      </c>
      <c r="N1662" s="57">
        <f t="shared" si="487"/>
        <v>79.641982546712896</v>
      </c>
      <c r="O1662" s="57">
        <f t="shared" si="488"/>
        <v>40.915881847454784</v>
      </c>
      <c r="P1662" s="374">
        <f t="shared" si="489"/>
        <v>40.915881847454784</v>
      </c>
      <c r="Q1662" s="374">
        <f t="shared" si="490"/>
        <v>-100.3580174532871</v>
      </c>
      <c r="R1662" s="12">
        <f t="shared" si="491"/>
        <v>79.641982546712896</v>
      </c>
      <c r="S1662" s="57">
        <f t="shared" si="492"/>
        <v>0.46254671174060313</v>
      </c>
      <c r="T1662" s="12">
        <f t="shared" si="475"/>
        <v>40.915881847454784</v>
      </c>
    </row>
    <row r="1663" spans="1:20">
      <c r="A1663" s="57">
        <f t="shared" si="476"/>
        <v>2917.310516564542</v>
      </c>
      <c r="B1663" s="12">
        <f t="shared" si="493"/>
        <v>464.30438924521746</v>
      </c>
      <c r="C1663" s="57" t="str">
        <f t="shared" si="477"/>
        <v>-19.9668084295399-108.854075229711i</v>
      </c>
      <c r="D1663" s="57" t="str">
        <f t="shared" si="478"/>
        <v>3.47812358353305-34.2803670400107i</v>
      </c>
      <c r="E1663" s="57" t="str">
        <f t="shared" si="479"/>
        <v>161.837173383238-1.75570124872879i</v>
      </c>
      <c r="F1663" s="57" t="str">
        <f t="shared" si="480"/>
        <v>2.90990968167226-321.680126467682i</v>
      </c>
      <c r="G1663" s="57" t="str">
        <f t="shared" si="481"/>
        <v>0.999999921565389-0.000280061787623657i</v>
      </c>
      <c r="H1663" s="57" t="str">
        <f t="shared" si="482"/>
        <v>73.4784475284095+19.1370103735479i</v>
      </c>
      <c r="I1663" s="57" t="str">
        <f t="shared" si="483"/>
        <v>17.9695038281323-66.5226148930857i</v>
      </c>
      <c r="K1663" s="57" t="str">
        <f t="shared" si="484"/>
        <v>0.152939176791669-0.0426035142740786i</v>
      </c>
      <c r="L1663" s="57" t="str">
        <f t="shared" si="485"/>
        <v>0.00025-2.27913214327374i</v>
      </c>
      <c r="M1663" s="57" t="str">
        <f t="shared" si="486"/>
        <v>0.0045-0.799024415730466i</v>
      </c>
      <c r="N1663" s="57">
        <f t="shared" si="487"/>
        <v>79.605933800372384</v>
      </c>
      <c r="O1663" s="57">
        <f t="shared" si="488"/>
        <v>40.880610337528168</v>
      </c>
      <c r="P1663" s="374">
        <f t="shared" si="489"/>
        <v>40.880610337528168</v>
      </c>
      <c r="Q1663" s="374">
        <f t="shared" si="490"/>
        <v>-100.39406619962762</v>
      </c>
      <c r="R1663" s="12">
        <f t="shared" si="491"/>
        <v>79.605933800372384</v>
      </c>
      <c r="S1663" s="57">
        <f t="shared" si="492"/>
        <v>0.46430438924521744</v>
      </c>
      <c r="T1663" s="12">
        <f t="shared" si="475"/>
        <v>40.880610337528168</v>
      </c>
    </row>
    <row r="1664" spans="1:20">
      <c r="A1664" s="57">
        <f t="shared" si="476"/>
        <v>2928.3962965274873</v>
      </c>
      <c r="B1664" s="12">
        <f t="shared" si="493"/>
        <v>466.06874592434929</v>
      </c>
      <c r="C1664" s="57" t="str">
        <f t="shared" si="477"/>
        <v>-19.9542535951177-108.400169727243i</v>
      </c>
      <c r="D1664" s="57" t="str">
        <f t="shared" si="478"/>
        <v>3.47812357274744-34.1506116169099i</v>
      </c>
      <c r="E1664" s="57" t="str">
        <f t="shared" si="479"/>
        <v>161.832781192337-1.76096350624161i</v>
      </c>
      <c r="F1664" s="57" t="str">
        <f t="shared" si="480"/>
        <v>2.90990967993435-320.46237564565i</v>
      </c>
      <c r="G1664" s="57" t="str">
        <f t="shared" si="481"/>
        <v>0.999999920968153-0.000281126022248729i</v>
      </c>
      <c r="H1664" s="57" t="str">
        <f t="shared" si="482"/>
        <v>73.4842070171698+19.2103070055452i</v>
      </c>
      <c r="I1664" s="57" t="str">
        <f t="shared" si="483"/>
        <v>17.970072161301-66.2747975907397i</v>
      </c>
      <c r="K1664" s="57" t="str">
        <f t="shared" si="484"/>
        <v>0.152854203308088-0.0427412587796008i</v>
      </c>
      <c r="L1664" s="57" t="str">
        <f t="shared" si="485"/>
        <v>0.00025-2.27050422721034i</v>
      </c>
      <c r="M1664" s="57" t="str">
        <f t="shared" si="486"/>
        <v>0.0045-0.795999617185165i</v>
      </c>
      <c r="N1664" s="57">
        <f t="shared" si="487"/>
        <v>79.569783359403971</v>
      </c>
      <c r="O1664" s="57">
        <f t="shared" si="488"/>
        <v>40.845322755416973</v>
      </c>
      <c r="P1664" s="374">
        <f t="shared" si="489"/>
        <v>40.845322755416973</v>
      </c>
      <c r="Q1664" s="374">
        <f t="shared" si="490"/>
        <v>-100.43021664059603</v>
      </c>
      <c r="R1664" s="12">
        <f t="shared" si="491"/>
        <v>79.569783359403971</v>
      </c>
      <c r="S1664" s="57">
        <f t="shared" si="492"/>
        <v>0.46606874592434927</v>
      </c>
      <c r="T1664" s="12">
        <f t="shared" si="475"/>
        <v>40.845322755416973</v>
      </c>
    </row>
    <row r="1665" spans="1:20">
      <c r="A1665" s="57">
        <f t="shared" si="476"/>
        <v>2939.5242024542918</v>
      </c>
      <c r="B1665" s="12">
        <f t="shared" si="493"/>
        <v>467.83980715886184</v>
      </c>
      <c r="C1665" s="57" t="str">
        <f t="shared" si="477"/>
        <v>-19.9416189623018-107.947876132213i</v>
      </c>
      <c r="D1665" s="57" t="str">
        <f t="shared" si="478"/>
        <v>3.47812356187972-34.0213474618224i</v>
      </c>
      <c r="E1665" s="57" t="str">
        <f t="shared" si="479"/>
        <v>161.828361486063-1.76623141474724i</v>
      </c>
      <c r="F1665" s="57" t="str">
        <f t="shared" si="480"/>
        <v>2.90990967818322-319.24923478248i</v>
      </c>
      <c r="G1665" s="57" t="str">
        <f t="shared" si="481"/>
        <v>0.99999992036637-0.000282194300963454i</v>
      </c>
      <c r="H1665" s="57" t="str">
        <f t="shared" si="482"/>
        <v>73.4900109718737+19.2838887855548i</v>
      </c>
      <c r="I1665" s="57" t="str">
        <f t="shared" si="483"/>
        <v>17.9706448536204-66.0279341515333i</v>
      </c>
      <c r="K1665" s="57" t="str">
        <f t="shared" si="484"/>
        <v>0.15276867981635-0.0428792780463252i</v>
      </c>
      <c r="L1665" s="57" t="str">
        <f t="shared" si="485"/>
        <v>0.00025-2.26190897311252i</v>
      </c>
      <c r="M1665" s="57" t="str">
        <f t="shared" si="486"/>
        <v>0.0045-0.79298626936159i</v>
      </c>
      <c r="N1665" s="57">
        <f t="shared" si="487"/>
        <v>79.533531194876289</v>
      </c>
      <c r="O1665" s="57">
        <f t="shared" si="488"/>
        <v>40.810019001874743</v>
      </c>
      <c r="P1665" s="374">
        <f t="shared" si="489"/>
        <v>40.810019001874743</v>
      </c>
      <c r="Q1665" s="374">
        <f t="shared" si="490"/>
        <v>-100.46646880512371</v>
      </c>
      <c r="R1665" s="12">
        <f t="shared" si="491"/>
        <v>79.533531194876289</v>
      </c>
      <c r="S1665" s="57">
        <f t="shared" si="492"/>
        <v>0.46783980715886186</v>
      </c>
      <c r="T1665" s="12">
        <f t="shared" si="475"/>
        <v>40.810019001874743</v>
      </c>
    </row>
    <row r="1666" spans="1:20">
      <c r="A1666" s="57">
        <f t="shared" si="476"/>
        <v>2950.6943944236182</v>
      </c>
      <c r="B1666" s="12">
        <f t="shared" si="493"/>
        <v>469.61759842606551</v>
      </c>
      <c r="C1666" s="57" t="str">
        <f t="shared" si="477"/>
        <v>-19.9289041348522-107.497188439543i</v>
      </c>
      <c r="D1666" s="57" t="str">
        <f t="shared" si="478"/>
        <v>3.47812355092925-33.8925727152397i</v>
      </c>
      <c r="E1666" s="57" t="str">
        <f t="shared" si="479"/>
        <v>161.823914134224-1.77150486227489i</v>
      </c>
      <c r="F1666" s="57" t="str">
        <f t="shared" si="480"/>
        <v>2.90990967641875-318.040686426731i</v>
      </c>
      <c r="G1666" s="57" t="str">
        <f t="shared" si="481"/>
        <v>0.999999919760005-0.000283266639135351i</v>
      </c>
      <c r="H1666" s="57" t="str">
        <f t="shared" si="482"/>
        <v>73.495859740521+19.3577568734694i</v>
      </c>
      <c r="I1666" s="57" t="str">
        <f t="shared" si="483"/>
        <v>17.9712219387676-65.782021029789i</v>
      </c>
      <c r="K1666" s="57" t="str">
        <f t="shared" si="484"/>
        <v>0.152682603443585-0.0430175707545109i</v>
      </c>
      <c r="L1666" s="57" t="str">
        <f t="shared" si="485"/>
        <v>0.00025-2.25334625733464i</v>
      </c>
      <c r="M1666" s="57" t="str">
        <f t="shared" si="486"/>
        <v>0.0045-0.789984328911727i</v>
      </c>
      <c r="N1666" s="57">
        <f t="shared" si="487"/>
        <v>79.497177281041928</v>
      </c>
      <c r="O1666" s="57">
        <f t="shared" si="488"/>
        <v>40.774698977208658</v>
      </c>
      <c r="P1666" s="374">
        <f t="shared" si="489"/>
        <v>40.774698977208658</v>
      </c>
      <c r="Q1666" s="374">
        <f t="shared" si="490"/>
        <v>-100.50282271895807</v>
      </c>
      <c r="R1666" s="12">
        <f t="shared" si="491"/>
        <v>79.497177281041928</v>
      </c>
      <c r="S1666" s="57">
        <f t="shared" si="492"/>
        <v>0.46961759842606549</v>
      </c>
      <c r="T1666" s="12">
        <f t="shared" si="475"/>
        <v>40.774698977208658</v>
      </c>
    </row>
    <row r="1667" spans="1:20">
      <c r="A1667" s="57">
        <f t="shared" si="476"/>
        <v>2961.9070331224275</v>
      </c>
      <c r="B1667" s="12">
        <f t="shared" si="493"/>
        <v>471.40214530008456</v>
      </c>
      <c r="C1667" s="57" t="str">
        <f t="shared" si="477"/>
        <v>-19.9161087161272-107.048100671332i</v>
      </c>
      <c r="D1667" s="57" t="str">
        <f t="shared" si="478"/>
        <v>3.47812353989539-33.764285524694i</v>
      </c>
      <c r="E1667" s="57" t="str">
        <f t="shared" si="479"/>
        <v>161.819439006615-1.77678373540547i</v>
      </c>
      <c r="F1667" s="57" t="str">
        <f t="shared" si="480"/>
        <v>2.90990967464084-316.83671319303i</v>
      </c>
      <c r="G1667" s="57" t="str">
        <f t="shared" si="481"/>
        <v>0.999999919149022-0.000284343052190337i</v>
      </c>
      <c r="H1667" s="57" t="str">
        <f t="shared" si="482"/>
        <v>73.5017536739093+19.4319124344748i</v>
      </c>
      <c r="I1667" s="57" t="str">
        <f t="shared" si="483"/>
        <v>17.9718034506847-65.5370546935674i</v>
      </c>
      <c r="K1667" s="57" t="str">
        <f t="shared" si="484"/>
        <v>0.152595971311672-0.0431561355603943i</v>
      </c>
      <c r="L1667" s="57" t="str">
        <f t="shared" si="485"/>
        <v>0.00025-2.24481595669919i</v>
      </c>
      <c r="M1667" s="57" t="str">
        <f t="shared" si="486"/>
        <v>0.0045-0.78699375265165i</v>
      </c>
      <c r="N1667" s="57">
        <f t="shared" si="487"/>
        <v>79.460721595372348</v>
      </c>
      <c r="O1667" s="57">
        <f t="shared" si="488"/>
        <v>40.739362581279188</v>
      </c>
      <c r="P1667" s="374">
        <f t="shared" si="489"/>
        <v>40.739362581279188</v>
      </c>
      <c r="Q1667" s="374">
        <f t="shared" si="490"/>
        <v>-100.53927840462765</v>
      </c>
      <c r="R1667" s="12">
        <f t="shared" si="491"/>
        <v>79.460721595372348</v>
      </c>
      <c r="S1667" s="57">
        <f t="shared" si="492"/>
        <v>0.47140214530008456</v>
      </c>
      <c r="T1667" s="12">
        <f t="shared" si="475"/>
        <v>40.739362581279188</v>
      </c>
    </row>
    <row r="1668" spans="1:20">
      <c r="A1668" s="57">
        <f t="shared" si="476"/>
        <v>2973.1622798482931</v>
      </c>
      <c r="B1668" s="12">
        <f t="shared" si="493"/>
        <v>473.19347345222491</v>
      </c>
      <c r="C1668" s="57" t="str">
        <f t="shared" si="477"/>
        <v>-19.9032323091082-106.600606876801i</v>
      </c>
      <c r="D1668" s="57" t="str">
        <f t="shared" si="478"/>
        <v>3.47812352877751-33.636484044731i</v>
      </c>
      <c r="E1668" s="57" t="str">
        <f t="shared" si="479"/>
        <v>161.814935973034-1.78206791926353i</v>
      </c>
      <c r="F1668" s="57" t="str">
        <f t="shared" si="480"/>
        <v>2.90990967284941-315.63729776182i</v>
      </c>
      <c r="G1668" s="57" t="str">
        <f t="shared" si="481"/>
        <v>0.999999918533387-0.000285423555612944i</v>
      </c>
      <c r="H1668" s="57" t="str">
        <f t="shared" si="482"/>
        <v>73.5076931256539+19.5063566390786i</v>
      </c>
      <c r="I1668" s="57" t="str">
        <f t="shared" si="483"/>
        <v>17.9723894235795-65.2930316246132i</v>
      </c>
      <c r="K1668" s="57" t="str">
        <f t="shared" si="484"/>
        <v>0.152508780537394-0.0432949710960058i</v>
      </c>
      <c r="L1668" s="57" t="str">
        <f t="shared" si="485"/>
        <v>0.00025-2.23631794849491i</v>
      </c>
      <c r="M1668" s="57" t="str">
        <f t="shared" si="486"/>
        <v>0.0045-0.784014497560916i</v>
      </c>
      <c r="N1668" s="57">
        <f t="shared" si="487"/>
        <v>79.424164118595769</v>
      </c>
      <c r="O1668" s="57">
        <f t="shared" si="488"/>
        <v>40.704009713501335</v>
      </c>
      <c r="P1668" s="374">
        <f t="shared" si="489"/>
        <v>40.704009713501335</v>
      </c>
      <c r="Q1668" s="374">
        <f t="shared" si="490"/>
        <v>-100.57583588140423</v>
      </c>
      <c r="R1668" s="12">
        <f t="shared" si="491"/>
        <v>79.424164118595769</v>
      </c>
      <c r="S1668" s="57">
        <f t="shared" si="492"/>
        <v>0.4731934734522249</v>
      </c>
      <c r="T1668" s="12">
        <f t="shared" si="475"/>
        <v>40.704009713501335</v>
      </c>
    </row>
    <row r="1669" spans="1:20">
      <c r="A1669" s="57">
        <f t="shared" si="476"/>
        <v>2984.4602965117165</v>
      </c>
      <c r="B1669" s="12">
        <f t="shared" si="493"/>
        <v>474.99160865134337</v>
      </c>
      <c r="C1669" s="57" t="str">
        <f t="shared" si="477"/>
        <v>-19.8902745164229-106.154701132219i</v>
      </c>
      <c r="D1669" s="57" t="str">
        <f t="shared" si="478"/>
        <v>3.47812351757498-33.5091664368833i</v>
      </c>
      <c r="E1669" s="57" t="str">
        <f t="shared" si="479"/>
        <v>161.810404903288-1.78735729750645i</v>
      </c>
      <c r="F1669" s="57" t="str">
        <f t="shared" si="480"/>
        <v>2.90990967104432-314.442422879103i</v>
      </c>
      <c r="G1669" s="57" t="str">
        <f t="shared" si="481"/>
        <v>0.999999917913065-0.000286508164946546i</v>
      </c>
      <c r="H1669" s="57" t="str">
        <f t="shared" si="482"/>
        <v>73.5136784522141+19.5810906631416i</v>
      </c>
      <c r="I1669" s="57" t="str">
        <f t="shared" si="483"/>
        <v>17.9729798919275-65.049948318306i</v>
      </c>
      <c r="K1669" s="57" t="str">
        <f t="shared" si="484"/>
        <v>0.15242102823258-0.0434340759689852i</v>
      </c>
      <c r="L1669" s="57" t="str">
        <f t="shared" si="485"/>
        <v>0.00025-2.2278521104751i</v>
      </c>
      <c r="M1669" s="57" t="str">
        <f t="shared" si="486"/>
        <v>0.0045-0.781046520781944i</v>
      </c>
      <c r="N1669" s="57">
        <f t="shared" si="487"/>
        <v>79.387504834734472</v>
      </c>
      <c r="O1669" s="57">
        <f t="shared" si="488"/>
        <v>40.668640272844357</v>
      </c>
      <c r="P1669" s="374">
        <f t="shared" si="489"/>
        <v>40.668640272844357</v>
      </c>
      <c r="Q1669" s="374">
        <f t="shared" si="490"/>
        <v>-100.61249516526553</v>
      </c>
      <c r="R1669" s="12">
        <f t="shared" si="491"/>
        <v>79.387504834734472</v>
      </c>
      <c r="S1669" s="57">
        <f t="shared" si="492"/>
        <v>0.47499160865134338</v>
      </c>
      <c r="T1669" s="12">
        <f t="shared" si="475"/>
        <v>40.668640272844357</v>
      </c>
    </row>
    <row r="1670" spans="1:20">
      <c r="A1670" s="57">
        <f t="shared" si="476"/>
        <v>2995.8012456384613</v>
      </c>
      <c r="B1670" s="12">
        <f t="shared" si="493"/>
        <v>476.79657676421851</v>
      </c>
      <c r="C1670" s="57" t="str">
        <f t="shared" si="477"/>
        <v>-19.8772349403734-105.710377540847i</v>
      </c>
      <c r="D1670" s="57" t="str">
        <f t="shared" si="478"/>
        <v>3.47812350628715-33.3823308696447i</v>
      </c>
      <c r="E1670" s="57" t="str">
        <f t="shared" si="479"/>
        <v>161.805845667205-1.79265175231552i</v>
      </c>
      <c r="F1670" s="57" t="str">
        <f t="shared" si="480"/>
        <v>2.9099096692255-313.252071356207i</v>
      </c>
      <c r="G1670" s="57" t="str">
        <f t="shared" si="481"/>
        <v>0.999999917288019-0.000287596895793581i</v>
      </c>
      <c r="H1670" s="57" t="str">
        <f t="shared" si="482"/>
        <v>73.5197100129155+19.6561156879083i</v>
      </c>
      <c r="I1670" s="57" t="str">
        <f t="shared" si="483"/>
        <v>17.9735748904749-64.8078012836126i</v>
      </c>
      <c r="K1670" s="57" t="str">
        <f t="shared" si="484"/>
        <v>0.152332711504259-0.0435734487624011i</v>
      </c>
      <c r="L1670" s="57" t="str">
        <f t="shared" si="485"/>
        <v>0.00025-2.21941832085584i</v>
      </c>
      <c r="M1670" s="57" t="str">
        <f t="shared" si="486"/>
        <v>0.0045-0.778089779619392i</v>
      </c>
      <c r="N1670" s="57">
        <f t="shared" si="487"/>
        <v>79.350743731141577</v>
      </c>
      <c r="O1670" s="57">
        <f t="shared" si="488"/>
        <v>40.633254157833022</v>
      </c>
      <c r="P1670" s="374">
        <f t="shared" si="489"/>
        <v>40.633254157833022</v>
      </c>
      <c r="Q1670" s="374">
        <f t="shared" si="490"/>
        <v>-100.64925626885842</v>
      </c>
      <c r="R1670" s="12">
        <f t="shared" si="491"/>
        <v>79.350743731141577</v>
      </c>
      <c r="S1670" s="57">
        <f t="shared" si="492"/>
        <v>0.47679657676421849</v>
      </c>
      <c r="T1670" s="12">
        <f t="shared" si="475"/>
        <v>40.633254157833022</v>
      </c>
    </row>
    <row r="1671" spans="1:20">
      <c r="A1671" s="57">
        <f t="shared" si="476"/>
        <v>3007.1852903718877</v>
      </c>
      <c r="B1671" s="12">
        <f t="shared" si="493"/>
        <v>478.60840375592255</v>
      </c>
      <c r="C1671" s="57" t="str">
        <f t="shared" si="477"/>
        <v>-19.8641131829635-105.267630232869i</v>
      </c>
      <c r="D1671" s="57" t="str">
        <f t="shared" si="478"/>
        <v>3.47812349491336-33.2559755184427i</v>
      </c>
      <c r="E1671" s="57" t="str">
        <f t="shared" si="479"/>
        <v>161.80125813465-1.79795116438849i</v>
      </c>
      <c r="F1671" s="57" t="str">
        <f t="shared" si="480"/>
        <v>2.90990966739282-312.066226069522i</v>
      </c>
      <c r="G1671" s="57" t="str">
        <f t="shared" si="481"/>
        <v>0.999999916658213-0.000288689763815778i</v>
      </c>
      <c r="H1671" s="57" t="str">
        <f t="shared" si="482"/>
        <v>73.5257881699763+19.7314329000396i</v>
      </c>
      <c r="I1671" s="57" t="str">
        <f t="shared" si="483"/>
        <v>17.9741744542411-64.5665870430352i</v>
      </c>
      <c r="K1671" s="57" t="str">
        <f t="shared" si="484"/>
        <v>0.152243827454808-0.0437130880345672i</v>
      </c>
      <c r="L1671" s="57" t="str">
        <f t="shared" si="485"/>
        <v>0.00025-2.21101645831425i</v>
      </c>
      <c r="M1671" s="57" t="str">
        <f t="shared" si="486"/>
        <v>0.0045-0.775144231539542i</v>
      </c>
      <c r="N1671" s="57">
        <f t="shared" si="487"/>
        <v>79.313880798537511</v>
      </c>
      <c r="O1671" s="57">
        <f t="shared" si="488"/>
        <v>40.597851266547792</v>
      </c>
      <c r="P1671" s="374">
        <f t="shared" si="489"/>
        <v>40.597851266547792</v>
      </c>
      <c r="Q1671" s="374">
        <f t="shared" si="490"/>
        <v>-100.68611920146249</v>
      </c>
      <c r="R1671" s="12">
        <f t="shared" si="491"/>
        <v>79.313880798537511</v>
      </c>
      <c r="S1671" s="57">
        <f t="shared" si="492"/>
        <v>0.47860840375592256</v>
      </c>
      <c r="T1671" s="12">
        <f t="shared" si="475"/>
        <v>40.597851266547792</v>
      </c>
    </row>
    <row r="1672" spans="1:20">
      <c r="A1672" s="57">
        <f t="shared" si="476"/>
        <v>3018.6125944753012</v>
      </c>
      <c r="B1672" s="12">
        <f t="shared" si="493"/>
        <v>480.42711569019508</v>
      </c>
      <c r="C1672" s="57" t="str">
        <f t="shared" si="477"/>
        <v>-19.8509088459191-104.826453365328i</v>
      </c>
      <c r="D1672" s="57" t="str">
        <f t="shared" si="478"/>
        <v>3.478123483453-33.1300985656133i</v>
      </c>
      <c r="E1672" s="57" t="str">
        <f t="shared" si="479"/>
        <v>161.796642175526-1.80325541292553i</v>
      </c>
      <c r="F1672" s="57" t="str">
        <f t="shared" si="480"/>
        <v>2.90990966554619-310.884869960268i</v>
      </c>
      <c r="G1672" s="57" t="str">
        <f t="shared" si="481"/>
        <v>0.999999916023612-0.00028978678473438i</v>
      </c>
      <c r="H1672" s="57" t="str">
        <f t="shared" si="482"/>
        <v>73.5319132885284+19.807043491641i</v>
      </c>
      <c r="I1672" s="57" t="str">
        <f t="shared" si="483"/>
        <v>17.9747786185186-64.3263021325633i</v>
      </c>
      <c r="K1672" s="57" t="str">
        <f t="shared" si="484"/>
        <v>0.152154373182117-0.0438529923188577i</v>
      </c>
      <c r="L1672" s="57" t="str">
        <f t="shared" si="485"/>
        <v>0.00025-2.2026464019867i</v>
      </c>
      <c r="M1672" s="57" t="str">
        <f t="shared" si="486"/>
        <v>0.0045-0.772209834169699i</v>
      </c>
      <c r="N1672" s="57">
        <f t="shared" si="487"/>
        <v>79.276916031050959</v>
      </c>
      <c r="O1672" s="57">
        <f t="shared" si="488"/>
        <v>40.562431496625386</v>
      </c>
      <c r="P1672" s="374">
        <f t="shared" si="489"/>
        <v>40.562431496625386</v>
      </c>
      <c r="Q1672" s="374">
        <f t="shared" si="490"/>
        <v>-100.72308396894904</v>
      </c>
      <c r="R1672" s="12">
        <f t="shared" si="491"/>
        <v>79.276916031050959</v>
      </c>
      <c r="S1672" s="57">
        <f t="shared" si="492"/>
        <v>0.48042711569019508</v>
      </c>
      <c r="T1672" s="12">
        <f t="shared" si="475"/>
        <v>40.562431496625386</v>
      </c>
    </row>
    <row r="1673" spans="1:20">
      <c r="A1673" s="57">
        <f t="shared" si="476"/>
        <v>3030.0833223343075</v>
      </c>
      <c r="B1673" s="12">
        <f t="shared" si="493"/>
        <v>482.25273872981785</v>
      </c>
      <c r="C1673" s="57" t="str">
        <f t="shared" si="477"/>
        <v>-19.837621530723-104.386841122065i</v>
      </c>
      <c r="D1673" s="57" t="str">
        <f t="shared" si="478"/>
        <v>3.47812347190534-33.0046982003742i</v>
      </c>
      <c r="E1673" s="57" t="str">
        <f t="shared" si="479"/>
        <v>161.791997659794-1.80856437562543i</v>
      </c>
      <c r="F1673" s="57" t="str">
        <f t="shared" si="480"/>
        <v>2.90990966368549-309.70798603424i</v>
      </c>
      <c r="G1673" s="57" t="str">
        <f t="shared" si="481"/>
        <v>0.999999915384179-0.000290887974330366i</v>
      </c>
      <c r="H1673" s="57" t="str">
        <f t="shared" si="482"/>
        <v>73.5380857366456+19.882948660298i</v>
      </c>
      <c r="I1673" s="57" t="str">
        <f t="shared" si="483"/>
        <v>17.9753874188784-64.0869431016247i</v>
      </c>
      <c r="K1673" s="57" t="str">
        <f t="shared" si="484"/>
        <v>0.152064345779738-0.043993160123528i</v>
      </c>
      <c r="L1673" s="57" t="str">
        <f t="shared" si="485"/>
        <v>0.00025-2.19430803146713i</v>
      </c>
      <c r="M1673" s="57" t="str">
        <f t="shared" si="486"/>
        <v>0.0045-0.769286545297565i</v>
      </c>
      <c r="N1673" s="57">
        <f t="shared" si="487"/>
        <v>79.239849426252832</v>
      </c>
      <c r="O1673" s="57">
        <f t="shared" si="488"/>
        <v>40.526994745259799</v>
      </c>
      <c r="P1673" s="374">
        <f t="shared" si="489"/>
        <v>40.526994745259799</v>
      </c>
      <c r="Q1673" s="374">
        <f t="shared" si="490"/>
        <v>-100.76015057374717</v>
      </c>
      <c r="R1673" s="12">
        <f t="shared" si="491"/>
        <v>79.239849426252832</v>
      </c>
      <c r="S1673" s="57">
        <f t="shared" si="492"/>
        <v>0.48225273872981783</v>
      </c>
      <c r="T1673" s="12">
        <f t="shared" si="475"/>
        <v>40.526994745259799</v>
      </c>
    </row>
    <row r="1674" spans="1:20">
      <c r="A1674" s="57">
        <f t="shared" si="476"/>
        <v>3041.5976389591779</v>
      </c>
      <c r="B1674" s="12">
        <f t="shared" si="493"/>
        <v>484.08529913699118</v>
      </c>
      <c r="C1674" s="57" t="str">
        <f t="shared" si="477"/>
        <v>-19.824250838636-103.948787713653i</v>
      </c>
      <c r="D1674" s="57" t="str">
        <f t="shared" si="478"/>
        <v>3.47812346026974-32.8797726187991i</v>
      </c>
      <c r="E1674" s="57" t="str">
        <f t="shared" si="479"/>
        <v>161.787324457482-1.81387792867205i</v>
      </c>
      <c r="F1674" s="57" t="str">
        <f t="shared" si="480"/>
        <v>2.90990966181063-308.535557361568i</v>
      </c>
      <c r="G1674" s="57" t="str">
        <f t="shared" si="481"/>
        <v>0.999999914739877-0.00029199334844469i</v>
      </c>
      <c r="H1674" s="57" t="str">
        <f t="shared" si="482"/>
        <v>73.5443058853673+19.9591496091055i</v>
      </c>
      <c r="I1674" s="57" t="str">
        <f t="shared" si="483"/>
        <v>17.9760008911701-63.8485065130375i</v>
      </c>
      <c r="K1674" s="57" t="str">
        <f t="shared" si="484"/>
        <v>0.151973742337051-0.0441335899315283i</v>
      </c>
      <c r="L1674" s="57" t="str">
        <f t="shared" si="485"/>
        <v>0.00025-2.18600122680527i</v>
      </c>
      <c r="M1674" s="57" t="str">
        <f t="shared" si="486"/>
        <v>0.0045-0.766374322870656i</v>
      </c>
      <c r="N1674" s="57">
        <f t="shared" si="487"/>
        <v>79.20268098519746</v>
      </c>
      <c r="O1674" s="57">
        <f t="shared" si="488"/>
        <v>40.491540909202683</v>
      </c>
      <c r="P1674" s="374">
        <f t="shared" si="489"/>
        <v>40.491540909202683</v>
      </c>
      <c r="Q1674" s="374">
        <f t="shared" si="490"/>
        <v>-100.79731901480254</v>
      </c>
      <c r="R1674" s="12">
        <f t="shared" si="491"/>
        <v>79.20268098519746</v>
      </c>
      <c r="S1674" s="57">
        <f t="shared" si="492"/>
        <v>0.48408529913699117</v>
      </c>
      <c r="T1674" s="12">
        <f t="shared" si="475"/>
        <v>40.491540909202683</v>
      </c>
    </row>
    <row r="1675" spans="1:20">
      <c r="A1675" s="57">
        <f t="shared" si="476"/>
        <v>3053.1557099872225</v>
      </c>
      <c r="B1675" s="12">
        <f t="shared" si="493"/>
        <v>485.92482327371175</v>
      </c>
      <c r="C1675" s="57" t="str">
        <f t="shared" si="477"/>
        <v>-19.8107963707274-103.512287377338i</v>
      </c>
      <c r="D1675" s="57" t="str">
        <f t="shared" si="478"/>
        <v>3.47812344854558-32.7553200237916i</v>
      </c>
      <c r="E1675" s="57" t="str">
        <f t="shared" si="479"/>
        <v>161.782622438693-1.81919594672708i</v>
      </c>
      <c r="F1675" s="57" t="str">
        <f t="shared" si="480"/>
        <v>2.9099096599215-307.367567076471i</v>
      </c>
      <c r="G1675" s="57" t="str">
        <f t="shared" si="481"/>
        <v>0.999999914090669-0.000293102922978495i</v>
      </c>
      <c r="H1675" s="57" t="str">
        <f t="shared" si="482"/>
        <v>73.5505741087213+20.0356475467003i</v>
      </c>
      <c r="I1675" s="57" t="str">
        <f t="shared" si="483"/>
        <v>17.9766190715242-63.6109889429583i</v>
      </c>
      <c r="K1675" s="57" t="str">
        <f t="shared" si="484"/>
        <v>0.151882559939431-0.0442742802003246i</v>
      </c>
      <c r="L1675" s="57" t="str">
        <f t="shared" si="485"/>
        <v>0.00025-2.17772586850495i</v>
      </c>
      <c r="M1675" s="57" t="str">
        <f t="shared" si="486"/>
        <v>0.0045-0.763473124995673i</v>
      </c>
      <c r="N1675" s="57">
        <f t="shared" si="487"/>
        <v>79.165410712459973</v>
      </c>
      <c r="O1675" s="57">
        <f t="shared" si="488"/>
        <v>40.456069884764538</v>
      </c>
      <c r="P1675" s="374">
        <f t="shared" si="489"/>
        <v>40.456069884764538</v>
      </c>
      <c r="Q1675" s="374">
        <f t="shared" si="490"/>
        <v>-100.83458928754003</v>
      </c>
      <c r="R1675" s="12">
        <f t="shared" si="491"/>
        <v>79.165410712459973</v>
      </c>
      <c r="S1675" s="57">
        <f t="shared" si="492"/>
        <v>0.48592482327371173</v>
      </c>
      <c r="T1675" s="12">
        <f t="shared" si="475"/>
        <v>40.456069884764538</v>
      </c>
    </row>
    <row r="1676" spans="1:20">
      <c r="A1676" s="57">
        <f t="shared" si="476"/>
        <v>3064.7577016851742</v>
      </c>
      <c r="B1676" s="12">
        <f t="shared" si="493"/>
        <v>487.77133760215185</v>
      </c>
      <c r="C1676" s="57" t="str">
        <f t="shared" si="477"/>
        <v>-19.7972577279024-103.077334376967i</v>
      </c>
      <c r="D1676" s="57" t="str">
        <f t="shared" si="478"/>
        <v>3.47812343673212-32.6313386250592i</v>
      </c>
      <c r="E1676" s="57" t="str">
        <f t="shared" si="479"/>
        <v>161.777891473619-1.82451830292007i</v>
      </c>
      <c r="F1676" s="57" t="str">
        <f t="shared" si="480"/>
        <v>2.90990965801798-306.203998377018i</v>
      </c>
      <c r="G1676" s="57" t="str">
        <f t="shared" si="481"/>
        <v>0.999999913436518-0.000294216713893352i</v>
      </c>
      <c r="H1676" s="57" t="str">
        <f t="shared" si="482"/>
        <v>73.5568907837531+20.1124436872947i</v>
      </c>
      <c r="I1676" s="57" t="str">
        <f t="shared" si="483"/>
        <v>17.9772419963559-63.3743869808382i</v>
      </c>
      <c r="K1676" s="57" t="str">
        <f t="shared" si="484"/>
        <v>0.151790795668408-0.0444152293617142i</v>
      </c>
      <c r="L1676" s="57" t="str">
        <f t="shared" si="485"/>
        <v>0.00025-2.16948183752236i</v>
      </c>
      <c r="M1676" s="57" t="str">
        <f t="shared" si="486"/>
        <v>0.0045-0.76058290993791i</v>
      </c>
      <c r="N1676" s="57">
        <f t="shared" si="487"/>
        <v>79.128038616174294</v>
      </c>
      <c r="O1676" s="57">
        <f t="shared" si="488"/>
        <v>40.420581567814736</v>
      </c>
      <c r="P1676" s="374">
        <f t="shared" si="489"/>
        <v>40.420581567814736</v>
      </c>
      <c r="Q1676" s="374">
        <f t="shared" si="490"/>
        <v>-100.87196138382571</v>
      </c>
      <c r="R1676" s="12">
        <f t="shared" si="491"/>
        <v>79.128038616174294</v>
      </c>
      <c r="S1676" s="57">
        <f t="shared" si="492"/>
        <v>0.48777133760215186</v>
      </c>
      <c r="T1676" s="12">
        <f t="shared" si="475"/>
        <v>40.420581567814736</v>
      </c>
    </row>
    <row r="1677" spans="1:20">
      <c r="A1677" s="57">
        <f t="shared" si="476"/>
        <v>3076.403780951578</v>
      </c>
      <c r="B1677" s="12">
        <f t="shared" si="493"/>
        <v>489.62486868504004</v>
      </c>
      <c r="C1677" s="57" t="str">
        <f t="shared" si="477"/>
        <v>-19.7836345109305-102.643923002938i</v>
      </c>
      <c r="D1677" s="57" t="str">
        <f t="shared" si="478"/>
        <v>3.47812342482871-32.5078266390879i</v>
      </c>
      <c r="E1677" s="57" t="str">
        <f t="shared" si="479"/>
        <v>161.773131432556-1.82984486883893i</v>
      </c>
      <c r="F1677" s="57" t="str">
        <f t="shared" si="480"/>
        <v>2.90990965609996-305.04483452488i</v>
      </c>
      <c r="G1677" s="57" t="str">
        <f t="shared" si="481"/>
        <v>0.999999912777385-0.000295334737211481i</v>
      </c>
      <c r="H1677" s="57" t="str">
        <f t="shared" si="482"/>
        <v>73.5632562905481+20.1895392507075i</v>
      </c>
      <c r="I1677" s="57" t="str">
        <f t="shared" si="483"/>
        <v>17.9778697023651-63.1386972293707i</v>
      </c>
      <c r="K1677" s="57" t="str">
        <f t="shared" si="484"/>
        <v>0.151698446601844-0.0445564358216455i</v>
      </c>
      <c r="L1677" s="57" t="str">
        <f t="shared" si="485"/>
        <v>0.00025-2.16126901526436i</v>
      </c>
      <c r="M1677" s="57" t="str">
        <f t="shared" si="486"/>
        <v>0.0045-0.75770363612065i</v>
      </c>
      <c r="N1677" s="57">
        <f t="shared" si="487"/>
        <v>79.090564708073302</v>
      </c>
      <c r="O1677" s="57">
        <f t="shared" si="488"/>
        <v>40.385075853783505</v>
      </c>
      <c r="P1677" s="374">
        <f t="shared" si="489"/>
        <v>40.385075853783505</v>
      </c>
      <c r="Q1677" s="374">
        <f t="shared" si="490"/>
        <v>-100.9094352919267</v>
      </c>
      <c r="R1677" s="12">
        <f t="shared" si="491"/>
        <v>79.090564708073302</v>
      </c>
      <c r="S1677" s="57">
        <f t="shared" si="492"/>
        <v>0.48962486868504002</v>
      </c>
      <c r="T1677" s="12">
        <f t="shared" si="475"/>
        <v>40.385075853783505</v>
      </c>
    </row>
    <row r="1678" spans="1:20">
      <c r="A1678" s="57">
        <f t="shared" si="476"/>
        <v>3088.0941153191939</v>
      </c>
      <c r="B1678" s="12">
        <f t="shared" si="493"/>
        <v>491.4854431860432</v>
      </c>
      <c r="C1678" s="57" t="str">
        <f t="shared" si="477"/>
        <v>-19.7699263204755-102.212047572129i</v>
      </c>
      <c r="D1678" s="57" t="str">
        <f t="shared" si="478"/>
        <v>3.47812341283469-32.3847822891165i</v>
      </c>
      <c r="E1678" s="57" t="str">
        <f t="shared" si="479"/>
        <v>161.768342185911-1.83517551452193i</v>
      </c>
      <c r="F1678" s="57" t="str">
        <f t="shared" si="480"/>
        <v>2.90990965416734-303.890058845099i</v>
      </c>
      <c r="G1678" s="57" t="str">
        <f t="shared" si="481"/>
        <v>0.999999912113234-0.000296457009015993i</v>
      </c>
      <c r="H1678" s="57" t="str">
        <f t="shared" si="482"/>
        <v>73.5696710122596+20.2669354623984i</v>
      </c>
      <c r="I1678" s="57" t="str">
        <f t="shared" si="483"/>
        <v>17.9785022265411-62.9039163044469i</v>
      </c>
      <c r="K1678" s="57" t="str">
        <f t="shared" si="484"/>
        <v>0.1516055098141-0.0446978979600354i</v>
      </c>
      <c r="L1678" s="57" t="str">
        <f t="shared" si="485"/>
        <v>0.00025-2.15308728358673i</v>
      </c>
      <c r="M1678" s="57" t="str">
        <f t="shared" si="486"/>
        <v>0.0045-0.754835262124581i</v>
      </c>
      <c r="N1678" s="57">
        <f t="shared" si="487"/>
        <v>79.052989003526477</v>
      </c>
      <c r="O1678" s="57">
        <f t="shared" si="488"/>
        <v>40.349552637662072</v>
      </c>
      <c r="P1678" s="374">
        <f t="shared" si="489"/>
        <v>40.349552637662072</v>
      </c>
      <c r="Q1678" s="374">
        <f t="shared" si="490"/>
        <v>-100.94701099647352</v>
      </c>
      <c r="R1678" s="12">
        <f t="shared" si="491"/>
        <v>79.052989003526477</v>
      </c>
      <c r="S1678" s="57">
        <f t="shared" si="492"/>
        <v>0.4914854431860432</v>
      </c>
      <c r="T1678" s="12">
        <f t="shared" si="475"/>
        <v>40.349552637662072</v>
      </c>
    </row>
    <row r="1679" spans="1:20">
      <c r="A1679" s="57">
        <f t="shared" si="476"/>
        <v>3099.8288729574069</v>
      </c>
      <c r="B1679" s="12">
        <f t="shared" si="493"/>
        <v>493.35308787015015</v>
      </c>
      <c r="C1679" s="57" t="str">
        <f t="shared" si="477"/>
        <v>-19.7561327571234-101.781702427834i</v>
      </c>
      <c r="D1679" s="57" t="str">
        <f t="shared" si="478"/>
        <v>3.47812340074926-32.2622038051103i</v>
      </c>
      <c r="E1679" s="57" t="str">
        <f t="shared" si="479"/>
        <v>161.763523604216-1.84051010844775i</v>
      </c>
      <c r="F1679" s="57" t="str">
        <f t="shared" si="480"/>
        <v>2.90990965222-302.739654725837i</v>
      </c>
      <c r="G1679" s="57" t="str">
        <f t="shared" si="481"/>
        <v>0.999999911444026-0.000297583545451108i</v>
      </c>
      <c r="H1679" s="57" t="str">
        <f t="shared" si="482"/>
        <v>73.5761353351339+20.3446335535006i</v>
      </c>
      <c r="I1679" s="57" t="str">
        <f t="shared" si="483"/>
        <v>17.9791396061635-62.6700408351051i</v>
      </c>
      <c r="K1679" s="57" t="str">
        <f t="shared" si="484"/>
        <v>0.151511982376214-0.0448396141305884i</v>
      </c>
      <c r="L1679" s="57" t="str">
        <f t="shared" si="485"/>
        <v>0.00025-2.14493652479252i</v>
      </c>
      <c r="M1679" s="57" t="str">
        <f t="shared" si="486"/>
        <v>0.0045-0.751977746687166i</v>
      </c>
      <c r="N1679" s="57">
        <f t="shared" si="487"/>
        <v>79.015311521579605</v>
      </c>
      <c r="O1679" s="57">
        <f t="shared" si="488"/>
        <v>40.314011814003543</v>
      </c>
      <c r="P1679" s="374">
        <f t="shared" si="489"/>
        <v>40.314011814003543</v>
      </c>
      <c r="Q1679" s="374">
        <f t="shared" si="490"/>
        <v>-100.9846884784204</v>
      </c>
      <c r="R1679" s="12">
        <f t="shared" si="491"/>
        <v>79.015311521579605</v>
      </c>
      <c r="S1679" s="57">
        <f t="shared" si="492"/>
        <v>0.49335308787015014</v>
      </c>
      <c r="T1679" s="12">
        <f t="shared" si="475"/>
        <v>40.314011814003543</v>
      </c>
    </row>
    <row r="1680" spans="1:20">
      <c r="A1680" s="57">
        <f t="shared" si="476"/>
        <v>3111.6082226746453</v>
      </c>
      <c r="B1680" s="12">
        <f t="shared" si="493"/>
        <v>495.22782960405675</v>
      </c>
      <c r="C1680" s="57" t="str">
        <f t="shared" si="477"/>
        <v>-19.7422534214128-101.352881939713i</v>
      </c>
      <c r="D1680" s="57" t="str">
        <f t="shared" si="478"/>
        <v>3.47812338857192-32.1400894237371i</v>
      </c>
      <c r="E1680" s="57" t="str">
        <f t="shared" si="479"/>
        <v>161.758675558145-1.84584851752643i</v>
      </c>
      <c r="F1680" s="57" t="str">
        <f t="shared" si="480"/>
        <v>2.90990965025784-301.593605618145i</v>
      </c>
      <c r="G1680" s="57" t="str">
        <f t="shared" si="481"/>
        <v>0.999999910769722-0.000298714362722398i</v>
      </c>
      <c r="H1680" s="57" t="str">
        <f t="shared" si="482"/>
        <v>73.5826496485367+20.4226347608535i</v>
      </c>
      <c r="I1680" s="57" t="str">
        <f t="shared" si="483"/>
        <v>17.9797818788044-62.4370674634849i</v>
      </c>
      <c r="K1680" s="57" t="str">
        <f t="shared" si="484"/>
        <v>0.15141786135608-0.0449815826606149i</v>
      </c>
      <c r="L1680" s="57" t="str">
        <f t="shared" si="485"/>
        <v>0.00025-2.13681662163032i</v>
      </c>
      <c r="M1680" s="57" t="str">
        <f t="shared" si="486"/>
        <v>0.0045-0.7491310487021i</v>
      </c>
      <c r="N1680" s="57">
        <f t="shared" si="487"/>
        <v>78.977532284995249</v>
      </c>
      <c r="O1680" s="57">
        <f t="shared" si="488"/>
        <v>40.278453276924886</v>
      </c>
      <c r="P1680" s="374">
        <f t="shared" si="489"/>
        <v>40.278453276924886</v>
      </c>
      <c r="Q1680" s="374">
        <f t="shared" si="490"/>
        <v>-101.02246771500475</v>
      </c>
      <c r="R1680" s="12">
        <f t="shared" si="491"/>
        <v>78.977532284995249</v>
      </c>
      <c r="S1680" s="57">
        <f t="shared" si="492"/>
        <v>0.49522782960405676</v>
      </c>
      <c r="T1680" s="12">
        <f t="shared" si="475"/>
        <v>40.278453276924886</v>
      </c>
    </row>
    <row r="1681" spans="1:20">
      <c r="A1681" s="57">
        <f t="shared" si="476"/>
        <v>3123.4323339208086</v>
      </c>
      <c r="B1681" s="12">
        <f t="shared" si="493"/>
        <v>497.10969535655215</v>
      </c>
      <c r="C1681" s="57" t="str">
        <f t="shared" si="477"/>
        <v>-19.7282879138662-100.925580503712i</v>
      </c>
      <c r="D1681" s="57" t="str">
        <f t="shared" si="478"/>
        <v>3.47812337630178-32.0184373883404i</v>
      </c>
      <c r="E1681" s="57" t="str">
        <f t="shared" si="479"/>
        <v>161.753797918516-1.85119060709049i</v>
      </c>
      <c r="F1681" s="57" t="str">
        <f t="shared" si="480"/>
        <v>2.90990964828073-300.451895035723i</v>
      </c>
      <c r="G1681" s="57" t="str">
        <f t="shared" si="481"/>
        <v>0.999999910090283-0.000299849477097014i</v>
      </c>
      <c r="H1681" s="57" t="str">
        <f t="shared" si="482"/>
        <v>73.5892143449803+20.5009403270385i</v>
      </c>
      <c r="I1681" s="57" t="str">
        <f t="shared" si="483"/>
        <v>17.9804290823324-62.2049928447796i</v>
      </c>
      <c r="K1681" s="57" t="str">
        <f t="shared" si="484"/>
        <v>0.151323143818626-0.0451238018508527i</v>
      </c>
      <c r="L1681" s="57" t="str">
        <f t="shared" si="485"/>
        <v>0.00025-2.12872745729261i</v>
      </c>
      <c r="M1681" s="57" t="str">
        <f t="shared" si="486"/>
        <v>0.0045-0.746295127218666i</v>
      </c>
      <c r="N1681" s="57">
        <f t="shared" si="487"/>
        <v>78.939651320289784</v>
      </c>
      <c r="O1681" s="57">
        <f t="shared" si="488"/>
        <v>40.242876920106553</v>
      </c>
      <c r="P1681" s="374">
        <f t="shared" si="489"/>
        <v>40.242876920106553</v>
      </c>
      <c r="Q1681" s="374">
        <f t="shared" si="490"/>
        <v>-101.06034867971022</v>
      </c>
      <c r="R1681" s="12">
        <f t="shared" si="491"/>
        <v>78.939651320289784</v>
      </c>
      <c r="S1681" s="57">
        <f t="shared" si="492"/>
        <v>0.49710969535655214</v>
      </c>
      <c r="T1681" s="12">
        <f t="shared" si="475"/>
        <v>40.242876920106553</v>
      </c>
    </row>
    <row r="1682" spans="1:20">
      <c r="A1682" s="57">
        <f t="shared" si="476"/>
        <v>3135.3013767897078</v>
      </c>
      <c r="B1682" s="12">
        <f t="shared" si="493"/>
        <v>498.99871219890707</v>
      </c>
      <c r="C1682" s="57" t="str">
        <f t="shared" si="477"/>
        <v>-19.7142358350173-100.49979254202i</v>
      </c>
      <c r="D1682" s="57" t="str">
        <f t="shared" si="478"/>
        <v>3.47812336393825-31.8972459489146i</v>
      </c>
      <c r="E1682" s="57" t="str">
        <f t="shared" si="479"/>
        <v>161.748890556315-1.85653624088528i</v>
      </c>
      <c r="F1682" s="57" t="str">
        <f t="shared" si="480"/>
        <v>2.90990964628856-299.31450655468i</v>
      </c>
      <c r="G1682" s="57" t="str">
        <f t="shared" si="481"/>
        <v>0.999999909405671-0.000300988904903922i</v>
      </c>
      <c r="H1682" s="57" t="str">
        <f t="shared" si="482"/>
        <v>73.5958298201481+20.5795515004099i</v>
      </c>
      <c r="I1682" s="57" t="str">
        <f t="shared" si="483"/>
        <v>17.9810812549123-61.9738136471869i</v>
      </c>
      <c r="K1682" s="57" t="str">
        <f t="shared" si="484"/>
        <v>0.151227826826005-0.0452662699752839i</v>
      </c>
      <c r="L1682" s="57" t="str">
        <f t="shared" si="485"/>
        <v>0.00025-2.12066891541404i</v>
      </c>
      <c r="M1682" s="57" t="str">
        <f t="shared" si="486"/>
        <v>0.0045-0.743469941441194i</v>
      </c>
      <c r="N1682" s="57">
        <f t="shared" si="487"/>
        <v>78.901668657777137</v>
      </c>
      <c r="O1682" s="57">
        <f t="shared" si="488"/>
        <v>40.207282636795078</v>
      </c>
      <c r="P1682" s="374">
        <f t="shared" si="489"/>
        <v>40.207282636795078</v>
      </c>
      <c r="Q1682" s="374">
        <f t="shared" si="490"/>
        <v>-101.09833134222286</v>
      </c>
      <c r="R1682" s="12">
        <f t="shared" si="491"/>
        <v>78.901668657777137</v>
      </c>
      <c r="S1682" s="57">
        <f t="shared" si="492"/>
        <v>0.49899871219890707</v>
      </c>
      <c r="T1682" s="12">
        <f t="shared" si="475"/>
        <v>40.207282636795078</v>
      </c>
    </row>
    <row r="1683" spans="1:20">
      <c r="A1683" s="57">
        <f t="shared" si="476"/>
        <v>3147.2155220215086</v>
      </c>
      <c r="B1683" s="12">
        <f t="shared" si="493"/>
        <v>500.8949073052629</v>
      </c>
      <c r="C1683" s="57" t="str">
        <f t="shared" si="477"/>
        <v>-19.7000967854458-100.075512502993i</v>
      </c>
      <c r="D1683" s="57" t="str">
        <f t="shared" si="478"/>
        <v>3.47812335148057-31.7765133620804i</v>
      </c>
      <c r="E1683" s="57" t="str">
        <f t="shared" si="479"/>
        <v>161.743953342699-1.86188528106006i</v>
      </c>
      <c r="F1683" s="57" t="str">
        <f t="shared" si="480"/>
        <v>2.90990964428125-298.181423813301i</v>
      </c>
      <c r="G1683" s="57" t="str">
        <f t="shared" si="481"/>
        <v>0.999999908715846-0.000302132662534138i</v>
      </c>
      <c r="H1683" s="57" t="str">
        <f t="shared" si="482"/>
        <v>73.6024964729254+20.6584695351327i</v>
      </c>
      <c r="I1683" s="57" t="str">
        <f t="shared" si="483"/>
        <v>17.9817384350103-61.7435265518655i</v>
      </c>
      <c r="K1683" s="57" t="str">
        <f t="shared" si="484"/>
        <v>0.151131907437772-0.0454089852809586i</v>
      </c>
      <c r="L1683" s="57" t="str">
        <f t="shared" si="485"/>
        <v>0.00025-2.11264088006977i</v>
      </c>
      <c r="M1683" s="57" t="str">
        <f t="shared" si="486"/>
        <v>0.0045-0.740655450728422i</v>
      </c>
      <c r="N1683" s="57">
        <f t="shared" si="487"/>
        <v>78.863584331605111</v>
      </c>
      <c r="O1683" s="57">
        <f t="shared" si="488"/>
        <v>40.171670319803113</v>
      </c>
      <c r="P1683" s="374">
        <f t="shared" si="489"/>
        <v>40.171670319803113</v>
      </c>
      <c r="Q1683" s="374">
        <f t="shared" si="490"/>
        <v>-101.13641566839489</v>
      </c>
      <c r="R1683" s="12">
        <f t="shared" si="491"/>
        <v>78.863584331605111</v>
      </c>
      <c r="S1683" s="57">
        <f t="shared" si="492"/>
        <v>0.50089490730526287</v>
      </c>
      <c r="T1683" s="12">
        <f t="shared" si="475"/>
        <v>40.171670319803113</v>
      </c>
    </row>
    <row r="1684" spans="1:20">
      <c r="A1684" s="57">
        <f t="shared" si="476"/>
        <v>3159.1749410051902</v>
      </c>
      <c r="B1684" s="12">
        <f t="shared" si="493"/>
        <v>502.79830795302291</v>
      </c>
      <c r="C1684" s="57" t="str">
        <f t="shared" si="477"/>
        <v>-19.6858703658073-99.6527348610996i</v>
      </c>
      <c r="D1684" s="57" t="str">
        <f t="shared" si="478"/>
        <v>3.47812333892803-31.656237891059i</v>
      </c>
      <c r="E1684" s="57" t="str">
        <f t="shared" si="479"/>
        <v>161.738986149017-1.86723758816098i</v>
      </c>
      <c r="F1684" s="57" t="str">
        <f t="shared" si="480"/>
        <v>2.90990964225864-297.05263051181i</v>
      </c>
      <c r="G1684" s="57" t="str">
        <f t="shared" si="481"/>
        <v>0.999999908020768-0.000303280766440964i</v>
      </c>
      <c r="H1684" s="57" t="str">
        <f t="shared" si="482"/>
        <v>73.6092147054233+20.7376956912144i</v>
      </c>
      <c r="I1684" s="57" t="str">
        <f t="shared" si="483"/>
        <v>17.9824006613948-61.5141282528851i</v>
      </c>
      <c r="K1684" s="57" t="str">
        <f t="shared" si="484"/>
        <v>0.151035382711083-0.0455519459878128i</v>
      </c>
      <c r="L1684" s="57" t="str">
        <f t="shared" si="485"/>
        <v>0.00025-2.10464323577383i</v>
      </c>
      <c r="M1684" s="57" t="str">
        <f t="shared" si="486"/>
        <v>0.0045-0.737851614592968i</v>
      </c>
      <c r="N1684" s="57">
        <f t="shared" si="487"/>
        <v>78.82539837979725</v>
      </c>
      <c r="O1684" s="57">
        <f t="shared" si="488"/>
        <v>40.136039861511215</v>
      </c>
      <c r="P1684" s="374">
        <f t="shared" si="489"/>
        <v>40.136039861511215</v>
      </c>
      <c r="Q1684" s="374">
        <f t="shared" si="490"/>
        <v>-101.17460162020275</v>
      </c>
      <c r="R1684" s="12">
        <f t="shared" si="491"/>
        <v>78.82539837979725</v>
      </c>
      <c r="S1684" s="57">
        <f t="shared" si="492"/>
        <v>0.50279830795302294</v>
      </c>
      <c r="T1684" s="12">
        <f t="shared" si="475"/>
        <v>40.136039861511215</v>
      </c>
    </row>
    <row r="1685" spans="1:20">
      <c r="A1685" s="57">
        <f t="shared" si="476"/>
        <v>3171.1798057810101</v>
      </c>
      <c r="B1685" s="12">
        <f t="shared" si="493"/>
        <v>504.70894152324439</v>
      </c>
      <c r="C1685" s="57" t="str">
        <f t="shared" si="477"/>
        <v>-19.6715561768649-99.2314541168627i</v>
      </c>
      <c r="D1685" s="57" t="str">
        <f t="shared" si="478"/>
        <v>3.47812332627988-31.5364178056472i</v>
      </c>
      <c r="E1685" s="57" t="str">
        <f t="shared" si="479"/>
        <v>161.733988846821-1.87259302112048i</v>
      </c>
      <c r="F1685" s="57" t="str">
        <f t="shared" si="480"/>
        <v>2.90990964022061-295.928110412137i</v>
      </c>
      <c r="G1685" s="57" t="str">
        <f t="shared" si="481"/>
        <v>0.999999907320398-0.000304433233140223i</v>
      </c>
      <c r="H1685" s="57" t="str">
        <f t="shared" si="482"/>
        <v>73.6159849230076+20.8172312345402i</v>
      </c>
      <c r="I1685" s="57" t="str">
        <f t="shared" si="483"/>
        <v>17.9830679731385-61.2856154571813i</v>
      </c>
      <c r="K1685" s="57" t="str">
        <f t="shared" si="484"/>
        <v>0.150938249700885-0.0456951502884906i</v>
      </c>
      <c r="L1685" s="57" t="str">
        <f t="shared" si="485"/>
        <v>0.00025-2.09667586747742i</v>
      </c>
      <c r="M1685" s="57" t="str">
        <f t="shared" si="486"/>
        <v>0.0045-0.735058392700709i</v>
      </c>
      <c r="N1685" s="57">
        <f t="shared" si="487"/>
        <v>78.787110844293849</v>
      </c>
      <c r="O1685" s="57">
        <f t="shared" si="488"/>
        <v>40.100391153869367</v>
      </c>
      <c r="P1685" s="374">
        <f t="shared" si="489"/>
        <v>40.100391153869367</v>
      </c>
      <c r="Q1685" s="374">
        <f t="shared" si="490"/>
        <v>-101.21288915570615</v>
      </c>
      <c r="R1685" s="12">
        <f t="shared" si="491"/>
        <v>78.787110844293849</v>
      </c>
      <c r="S1685" s="57">
        <f t="shared" si="492"/>
        <v>0.50470894152324441</v>
      </c>
      <c r="T1685" s="12">
        <f t="shared" si="475"/>
        <v>40.100391153869367</v>
      </c>
    </row>
    <row r="1686" spans="1:20">
      <c r="A1686" s="57">
        <f t="shared" si="476"/>
        <v>3183.2302890429783</v>
      </c>
      <c r="B1686" s="12">
        <f t="shared" si="493"/>
        <v>506.62683550103276</v>
      </c>
      <c r="C1686" s="57" t="str">
        <f t="shared" si="477"/>
        <v>-19.6571538195225-98.8116647967914i</v>
      </c>
      <c r="D1686" s="57" t="str">
        <f t="shared" si="478"/>
        <v>3.47812331353544-31.417051382193i</v>
      </c>
      <c r="E1686" s="57" t="str">
        <f t="shared" si="479"/>
        <v>161.728961307877-1.87795143724815i</v>
      </c>
      <c r="F1686" s="57" t="str">
        <f t="shared" si="480"/>
        <v>2.90990963816708-294.807847337681i</v>
      </c>
      <c r="G1686" s="57" t="str">
        <f t="shared" si="481"/>
        <v>0.999999906614695-0.000305590079210501i</v>
      </c>
      <c r="H1686" s="57" t="str">
        <f t="shared" si="482"/>
        <v>73.6228075343271+20.8970774369104i</v>
      </c>
      <c r="I1686" s="57" t="str">
        <f t="shared" si="483"/>
        <v>17.9837404096229-61.0579848845087i</v>
      </c>
      <c r="K1686" s="57" t="str">
        <f t="shared" si="484"/>
        <v>0.150840505460109-0.0458385963481678i</v>
      </c>
      <c r="L1686" s="57" t="str">
        <f t="shared" si="485"/>
        <v>0.00025-2.08873866056726i</v>
      </c>
      <c r="M1686" s="57" t="str">
        <f t="shared" si="486"/>
        <v>0.0045-0.732275744870199i</v>
      </c>
      <c r="N1686" s="57">
        <f t="shared" si="487"/>
        <v>78.74872177099121</v>
      </c>
      <c r="O1686" s="57">
        <f t="shared" si="488"/>
        <v>40.064724088397725</v>
      </c>
      <c r="P1686" s="374">
        <f t="shared" si="489"/>
        <v>40.064724088397725</v>
      </c>
      <c r="Q1686" s="374">
        <f t="shared" si="490"/>
        <v>-101.25127822900879</v>
      </c>
      <c r="R1686" s="12">
        <f t="shared" si="491"/>
        <v>78.74872177099121</v>
      </c>
      <c r="S1686" s="57">
        <f t="shared" si="492"/>
        <v>0.50662683550103271</v>
      </c>
      <c r="T1686" s="12">
        <f t="shared" si="475"/>
        <v>40.064724088397725</v>
      </c>
    </row>
    <row r="1687" spans="1:20">
      <c r="A1687" s="57">
        <f t="shared" si="476"/>
        <v>3195.3265641413414</v>
      </c>
      <c r="B1687" s="12">
        <f t="shared" si="493"/>
        <v>508.55201747593668</v>
      </c>
      <c r="C1687" s="57" t="str">
        <f t="shared" si="477"/>
        <v>-19.6426628948555-98.3933614533232i</v>
      </c>
      <c r="D1687" s="57" t="str">
        <f t="shared" si="478"/>
        <v>3.47812330069398-31.2981369035703i</v>
      </c>
      <c r="E1687" s="57" t="str">
        <f t="shared" si="479"/>
        <v>161.723903404178-1.88331269222289i</v>
      </c>
      <c r="F1687" s="57" t="str">
        <f t="shared" si="480"/>
        <v>2.9099096360979-293.691825173085i</v>
      </c>
      <c r="G1687" s="57" t="str">
        <f t="shared" si="481"/>
        <v>0.999999905903618-0.000306751321293377i</v>
      </c>
      <c r="H1687" s="57" t="str">
        <f t="shared" si="482"/>
        <v>73.6296829513411+20.9772355760725i</v>
      </c>
      <c r="I1687" s="57" t="str">
        <f t="shared" si="483"/>
        <v>17.9844180105385-60.8312332673963i</v>
      </c>
      <c r="K1687" s="57" t="str">
        <f t="shared" si="484"/>
        <v>0.150742147039873-0.0459822823043713i</v>
      </c>
      <c r="L1687" s="57" t="str">
        <f t="shared" si="485"/>
        <v>0.00025-2.08083150086398i</v>
      </c>
      <c r="M1687" s="57" t="str">
        <f t="shared" si="486"/>
        <v>0.0045-0.729503631072124i</v>
      </c>
      <c r="N1687" s="57">
        <f t="shared" si="487"/>
        <v>78.710231209783899</v>
      </c>
      <c r="O1687" s="57">
        <f t="shared" si="488"/>
        <v>40.029038556188254</v>
      </c>
      <c r="P1687" s="374">
        <f t="shared" si="489"/>
        <v>40.029038556188254</v>
      </c>
      <c r="Q1687" s="374">
        <f t="shared" si="490"/>
        <v>-101.2897687902161</v>
      </c>
      <c r="R1687" s="12">
        <f t="shared" si="491"/>
        <v>78.710231209783899</v>
      </c>
      <c r="S1687" s="57">
        <f t="shared" si="492"/>
        <v>0.5085520174759367</v>
      </c>
      <c r="T1687" s="12">
        <f t="shared" si="475"/>
        <v>40.029038556188254</v>
      </c>
    </row>
    <row r="1688" spans="1:20">
      <c r="A1688" s="57">
        <f t="shared" si="476"/>
        <v>3207.4688050850787</v>
      </c>
      <c r="B1688" s="12">
        <f t="shared" si="493"/>
        <v>510.48451514234523</v>
      </c>
      <c r="C1688" s="57" t="str">
        <f t="shared" si="477"/>
        <v>-19.6280830041472-97.9765386647644i</v>
      </c>
      <c r="D1688" s="57" t="str">
        <f t="shared" si="478"/>
        <v>3.47812328775472-31.1796726591542i</v>
      </c>
      <c r="E1688" s="57" t="str">
        <f t="shared" si="479"/>
        <v>161.718815007963-1.88867664008419i</v>
      </c>
      <c r="F1688" s="57" t="str">
        <f t="shared" si="480"/>
        <v>2.90990963401299-292.580027863992i</v>
      </c>
      <c r="G1688" s="57" t="str">
        <f t="shared" si="481"/>
        <v>0.999999905187127-0.000307916976093672i</v>
      </c>
      <c r="H1688" s="57" t="str">
        <f t="shared" si="482"/>
        <v>73.6366115893476+21.0577069357599i</v>
      </c>
      <c r="I1688" s="57" t="str">
        <f t="shared" si="483"/>
        <v>17.9851008158891-60.6053573510983i</v>
      </c>
      <c r="K1688" s="57" t="str">
        <f t="shared" si="484"/>
        <v>0.150643171489681-0.0461262062668053i</v>
      </c>
      <c r="L1688" s="57" t="str">
        <f t="shared" si="485"/>
        <v>0.00025-2.07295427462042i</v>
      </c>
      <c r="M1688" s="57" t="str">
        <f t="shared" si="486"/>
        <v>0.0045-0.726742011428697i</v>
      </c>
      <c r="N1688" s="57">
        <f t="shared" si="487"/>
        <v>78.671639214604212</v>
      </c>
      <c r="O1688" s="57">
        <f t="shared" si="488"/>
        <v>39.993334447906335</v>
      </c>
      <c r="P1688" s="374">
        <f t="shared" si="489"/>
        <v>39.993334447906335</v>
      </c>
      <c r="Q1688" s="374">
        <f t="shared" si="490"/>
        <v>-101.32836078539579</v>
      </c>
      <c r="R1688" s="12">
        <f t="shared" si="491"/>
        <v>78.671639214604212</v>
      </c>
      <c r="S1688" s="57">
        <f t="shared" si="492"/>
        <v>0.51048451514234527</v>
      </c>
      <c r="T1688" s="12">
        <f t="shared" si="475"/>
        <v>39.993334447906335</v>
      </c>
    </row>
    <row r="1689" spans="1:20">
      <c r="A1689" s="57">
        <f t="shared" si="476"/>
        <v>3219.6571865444021</v>
      </c>
      <c r="B1689" s="12">
        <f t="shared" si="493"/>
        <v>512.4243562998862</v>
      </c>
      <c r="C1689" s="57" t="str">
        <f t="shared" si="477"/>
        <v>-19.6134137489198-97.561191035231i</v>
      </c>
      <c r="D1689" s="57" t="str">
        <f t="shared" si="478"/>
        <v>3.47812327471694-31.0616569447971i</v>
      </c>
      <c r="E1689" s="57" t="str">
        <f t="shared" si="479"/>
        <v>161.713695991724-1.8940431332238i</v>
      </c>
      <c r="F1689" s="57" t="str">
        <f t="shared" si="480"/>
        <v>2.90990963191218-291.472439416828i</v>
      </c>
      <c r="G1689" s="57" t="str">
        <f t="shared" si="481"/>
        <v>0.99999990446518-0.000309087060379684i</v>
      </c>
      <c r="H1689" s="57" t="str">
        <f t="shared" si="482"/>
        <v>73.6435938670108+21.1384928057247i</v>
      </c>
      <c r="I1689" s="57" t="str">
        <f t="shared" si="483"/>
        <v>17.9857888659926-60.3803538935506i</v>
      </c>
      <c r="K1689" s="57" t="str">
        <f t="shared" si="484"/>
        <v>0.150543575857634-0.046270366317173i</v>
      </c>
      <c r="L1689" s="57" t="str">
        <f t="shared" si="485"/>
        <v>0.00025-2.06510686852004i</v>
      </c>
      <c r="M1689" s="57" t="str">
        <f t="shared" si="486"/>
        <v>0.0045-0.723990846213087i</v>
      </c>
      <c r="N1689" s="57">
        <f t="shared" si="487"/>
        <v>78.632945843464981</v>
      </c>
      <c r="O1689" s="57">
        <f t="shared" si="488"/>
        <v>39.957611653792291</v>
      </c>
      <c r="P1689" s="374">
        <f t="shared" si="489"/>
        <v>39.957611653792291</v>
      </c>
      <c r="Q1689" s="374">
        <f t="shared" si="490"/>
        <v>-101.36705415653502</v>
      </c>
      <c r="R1689" s="12">
        <f t="shared" si="491"/>
        <v>78.632945843464981</v>
      </c>
      <c r="S1689" s="57">
        <f t="shared" si="492"/>
        <v>0.51242435629988625</v>
      </c>
      <c r="T1689" s="12">
        <f t="shared" si="475"/>
        <v>39.957611653792291</v>
      </c>
    </row>
    <row r="1690" spans="1:20">
      <c r="A1690" s="57">
        <f t="shared" si="476"/>
        <v>3231.8918838532713</v>
      </c>
      <c r="B1690" s="12">
        <f t="shared" si="493"/>
        <v>514.37156885382581</v>
      </c>
      <c r="C1690" s="57" t="str">
        <f t="shared" si="477"/>
        <v>-19.5986547309698-97.1473131945826i</v>
      </c>
      <c r="D1690" s="57" t="str">
        <f t="shared" si="478"/>
        <v>3.4781232615799-30.9440880628031i</v>
      </c>
      <c r="E1690" s="57" t="str">
        <f t="shared" si="479"/>
        <v>161.708546228227-1.89941202237587i</v>
      </c>
      <c r="F1690" s="57" t="str">
        <f t="shared" si="480"/>
        <v>2.90990962979538-290.369043898558i</v>
      </c>
      <c r="G1690" s="57" t="str">
        <f t="shared" si="481"/>
        <v>0.999999903737736-0.000310261590983428i</v>
      </c>
      <c r="H1690" s="57" t="str">
        <f t="shared" si="482"/>
        <v>73.6506302063936+21.2195944817777i</v>
      </c>
      <c r="I1690" s="57" t="str">
        <f t="shared" si="483"/>
        <v>17.9864822014856-60.156219665325i</v>
      </c>
      <c r="K1690" s="57" t="str">
        <f t="shared" si="484"/>
        <v>0.150443357190627-0.046414760509002i</v>
      </c>
      <c r="L1690" s="57" t="str">
        <f t="shared" si="485"/>
        <v>0.00025-2.05728916967528i</v>
      </c>
      <c r="M1690" s="57" t="str">
        <f t="shared" si="486"/>
        <v>0.0045-0.721250095848864i</v>
      </c>
      <c r="N1690" s="57">
        <f t="shared" si="487"/>
        <v>78.594151158499542</v>
      </c>
      <c r="O1690" s="57">
        <f t="shared" si="488"/>
        <v>39.921870063662581</v>
      </c>
      <c r="P1690" s="374">
        <f t="shared" si="489"/>
        <v>39.921870063662581</v>
      </c>
      <c r="Q1690" s="374">
        <f t="shared" si="490"/>
        <v>-101.40584884150046</v>
      </c>
      <c r="R1690" s="12">
        <f t="shared" si="491"/>
        <v>78.594151158499542</v>
      </c>
      <c r="S1690" s="57">
        <f t="shared" si="492"/>
        <v>0.51437156885382584</v>
      </c>
      <c r="T1690" s="12">
        <f t="shared" si="475"/>
        <v>39.921870063662581</v>
      </c>
    </row>
    <row r="1691" spans="1:20">
      <c r="A1691" s="57">
        <f t="shared" si="476"/>
        <v>3244.1730730119139</v>
      </c>
      <c r="B1691" s="12">
        <f t="shared" si="493"/>
        <v>516.32618081547037</v>
      </c>
      <c r="C1691" s="57" t="str">
        <f t="shared" si="477"/>
        <v>-19.5838055524022-96.7348997983689i</v>
      </c>
      <c r="D1691" s="57" t="str">
        <f t="shared" si="478"/>
        <v>3.47812324834279-30.8269643219044i</v>
      </c>
      <c r="E1691" s="57" t="str">
        <f t="shared" si="479"/>
        <v>161.703365590521-1.90478315660976i</v>
      </c>
      <c r="F1691" s="57" t="str">
        <f t="shared" si="480"/>
        <v>2.90990962766248-289.269825436468i</v>
      </c>
      <c r="G1691" s="57" t="str">
        <f t="shared" si="481"/>
        <v>0.999999903004753-0.000311440584800885i</v>
      </c>
      <c r="H1691" s="57" t="str">
        <f t="shared" si="482"/>
        <v>73.657721032982+21.3010132658217i</v>
      </c>
      <c r="I1691" s="57" t="str">
        <f t="shared" si="483"/>
        <v>17.9871808633241-59.9329514495825i</v>
      </c>
      <c r="K1691" s="57" t="str">
        <f t="shared" si="484"/>
        <v>0.150342512534572-0.0465593868674698i</v>
      </c>
      <c r="L1691" s="57" t="str">
        <f t="shared" si="485"/>
        <v>0.00025-2.0495010656259i</v>
      </c>
      <c r="M1691" s="57" t="str">
        <f t="shared" si="486"/>
        <v>0.0045-0.718519720909407i</v>
      </c>
      <c r="N1691" s="57">
        <f t="shared" si="487"/>
        <v>78.555255226004377</v>
      </c>
      <c r="O1691" s="57">
        <f t="shared" si="488"/>
        <v>39.886109566911934</v>
      </c>
      <c r="P1691" s="374">
        <f t="shared" si="489"/>
        <v>39.886109566911934</v>
      </c>
      <c r="Q1691" s="374">
        <f t="shared" si="490"/>
        <v>-101.44474477399562</v>
      </c>
      <c r="R1691" s="12">
        <f t="shared" si="491"/>
        <v>78.555255226004377</v>
      </c>
      <c r="S1691" s="57">
        <f t="shared" si="492"/>
        <v>0.51632618081547033</v>
      </c>
      <c r="T1691" s="12">
        <f t="shared" si="475"/>
        <v>39.886109566911934</v>
      </c>
    </row>
    <row r="1692" spans="1:20">
      <c r="A1692" s="57">
        <f t="shared" si="476"/>
        <v>3256.5009306893589</v>
      </c>
      <c r="B1692" s="12">
        <f t="shared" si="493"/>
        <v>518.28822030256913</v>
      </c>
      <c r="C1692" s="57" t="str">
        <f t="shared" si="477"/>
        <v>-19.5688658156649-96.3239455277636i</v>
      </c>
      <c r="D1692" s="57" t="str">
        <f t="shared" si="478"/>
        <v>3.47812323500492-30.7102840372367i</v>
      </c>
      <c r="E1692" s="57" t="str">
        <f t="shared" si="479"/>
        <v>161.698153951953-1.9101563833214i</v>
      </c>
      <c r="F1692" s="57" t="str">
        <f t="shared" si="480"/>
        <v>2.90990962551331-288.174768217932i</v>
      </c>
      <c r="G1692" s="57" t="str">
        <f t="shared" si="481"/>
        <v>0.999999902266188-0.000312624058792234i</v>
      </c>
      <c r="H1692" s="57" t="str">
        <f t="shared" si="482"/>
        <v>73.6648667757186+21.3827504658902i</v>
      </c>
      <c r="I1692" s="57" t="str">
        <f t="shared" si="483"/>
        <v>17.9878848927875-59.7105460420303i</v>
      </c>
      <c r="K1692" s="57" t="str">
        <f t="shared" si="484"/>
        <v>0.150241038934604-0.0467042433892285i</v>
      </c>
      <c r="L1692" s="57" t="str">
        <f t="shared" si="485"/>
        <v>0.00025-2.04174244433742i</v>
      </c>
      <c r="M1692" s="57" t="str">
        <f t="shared" si="486"/>
        <v>0.0045-0.715799682117363i</v>
      </c>
      <c r="N1692" s="57">
        <f t="shared" si="487"/>
        <v>78.516258116480387</v>
      </c>
      <c r="O1692" s="57">
        <f t="shared" si="488"/>
        <v>39.850330052514536</v>
      </c>
      <c r="P1692" s="374">
        <f t="shared" si="489"/>
        <v>39.850330052514536</v>
      </c>
      <c r="Q1692" s="374">
        <f t="shared" si="490"/>
        <v>-101.48374188351961</v>
      </c>
      <c r="R1692" s="12">
        <f t="shared" si="491"/>
        <v>78.516258116480387</v>
      </c>
      <c r="S1692" s="57">
        <f t="shared" si="492"/>
        <v>0.51828822030256916</v>
      </c>
      <c r="T1692" s="12">
        <f t="shared" si="475"/>
        <v>39.850330052514536</v>
      </c>
    </row>
    <row r="1693" spans="1:20">
      <c r="A1693" s="57">
        <f t="shared" si="476"/>
        <v>3268.8756342259785</v>
      </c>
      <c r="B1693" s="12">
        <f t="shared" si="493"/>
        <v>520.2577155397189</v>
      </c>
      <c r="C1693" s="57" t="str">
        <f t="shared" si="477"/>
        <v>-19.5538351235857-95.914445089511i</v>
      </c>
      <c r="D1693" s="57" t="str">
        <f t="shared" si="478"/>
        <v>3.47812322156546-30.5940455303149i</v>
      </c>
      <c r="E1693" s="57" t="str">
        <f t="shared" si="479"/>
        <v>161.692911186187-1.91553154822445i</v>
      </c>
      <c r="F1693" s="57" t="str">
        <f t="shared" si="480"/>
        <v>2.9099096233478-287.083856490185i</v>
      </c>
      <c r="G1693" s="57" t="str">
        <f t="shared" si="481"/>
        <v>0.999999901522-0.00031381202998211i</v>
      </c>
      <c r="H1693" s="57" t="str">
        <f t="shared" si="482"/>
        <v>73.6720678670288+21.4648073961836i</v>
      </c>
      <c r="I1693" s="57" t="str">
        <f t="shared" si="483"/>
        <v>17.9885943314801-59.489000250874i</v>
      </c>
      <c r="K1693" s="57" t="str">
        <f t="shared" si="484"/>
        <v>0.150138933435304-0.0468493280422336i</v>
      </c>
      <c r="L1693" s="57" t="str">
        <f t="shared" si="485"/>
        <v>0.00025-2.03401319419946i</v>
      </c>
      <c r="M1693" s="57" t="str">
        <f t="shared" si="486"/>
        <v>0.0045-0.713089940344055i</v>
      </c>
      <c r="N1693" s="57">
        <f t="shared" si="487"/>
        <v>78.477159904674821</v>
      </c>
      <c r="O1693" s="57">
        <f t="shared" si="488"/>
        <v>39.814531409026387</v>
      </c>
      <c r="P1693" s="374">
        <f t="shared" si="489"/>
        <v>39.814531409026387</v>
      </c>
      <c r="Q1693" s="374">
        <f t="shared" si="490"/>
        <v>-101.52284009532518</v>
      </c>
      <c r="R1693" s="12">
        <f t="shared" si="491"/>
        <v>78.477159904674821</v>
      </c>
      <c r="S1693" s="57">
        <f t="shared" si="492"/>
        <v>0.52025771553971889</v>
      </c>
      <c r="T1693" s="12">
        <f t="shared" si="475"/>
        <v>39.814531409026387</v>
      </c>
    </row>
    <row r="1694" spans="1:20">
      <c r="A1694" s="57">
        <f t="shared" si="476"/>
        <v>3281.2973616360377</v>
      </c>
      <c r="B1694" s="12">
        <f t="shared" si="493"/>
        <v>522.2346948587699</v>
      </c>
      <c r="C1694" s="57" t="str">
        <f t="shared" si="477"/>
        <v>-19.5387130794061-95.5063932158602i</v>
      </c>
      <c r="D1694" s="57" t="str">
        <f t="shared" si="478"/>
        <v>3.47812320802368-30.4782471290091i</v>
      </c>
      <c r="E1694" s="57" t="str">
        <f t="shared" si="479"/>
        <v>161.687637167213-1.92090849534251i</v>
      </c>
      <c r="F1694" s="57" t="str">
        <f t="shared" si="480"/>
        <v>2.90990962116579-285.997074560094i</v>
      </c>
      <c r="G1694" s="57" t="str">
        <f t="shared" si="481"/>
        <v>0.999999900772146-0.000315004515459835i</v>
      </c>
      <c r="H1694" s="57" t="str">
        <f t="shared" si="482"/>
        <v>73.6793247428531+21.5471853771074i</v>
      </c>
      <c r="I1694" s="57" t="str">
        <f t="shared" si="483"/>
        <v>17.9893092213344-59.2683108967742i</v>
      </c>
      <c r="K1694" s="57" t="str">
        <f t="shared" si="484"/>
        <v>0.150036193080916-0.0469946387655703i</v>
      </c>
      <c r="L1694" s="57" t="str">
        <f t="shared" si="485"/>
        <v>0.00025-2.02631320402417i</v>
      </c>
      <c r="M1694" s="57" t="str">
        <f t="shared" si="486"/>
        <v>0.0045-0.710390456608939i</v>
      </c>
      <c r="N1694" s="57">
        <f t="shared" si="487"/>
        <v>78.437960669623848</v>
      </c>
      <c r="O1694" s="57">
        <f t="shared" si="488"/>
        <v>39.77871352458655</v>
      </c>
      <c r="P1694" s="374">
        <f t="shared" si="489"/>
        <v>39.77871352458655</v>
      </c>
      <c r="Q1694" s="374">
        <f t="shared" si="490"/>
        <v>-101.56203933037615</v>
      </c>
      <c r="R1694" s="12">
        <f t="shared" si="491"/>
        <v>78.437960669623848</v>
      </c>
      <c r="S1694" s="57">
        <f t="shared" si="492"/>
        <v>0.52223469485876994</v>
      </c>
      <c r="T1694" s="12">
        <f t="shared" si="475"/>
        <v>39.77871352458655</v>
      </c>
    </row>
    <row r="1695" spans="1:20">
      <c r="A1695" s="57">
        <f t="shared" si="476"/>
        <v>3293.7662916102545</v>
      </c>
      <c r="B1695" s="12">
        <f t="shared" si="493"/>
        <v>524.21918669923321</v>
      </c>
      <c r="C1695" s="57" t="str">
        <f t="shared" si="477"/>
        <v>-19.5234992868196-95.0997846645078i</v>
      </c>
      <c r="D1695" s="57" t="str">
        <f t="shared" si="478"/>
        <v>3.47812319437881-30.3628871675205i</v>
      </c>
      <c r="E1695" s="57" t="str">
        <f t="shared" si="479"/>
        <v>161.682331769366-1.92628706700088i</v>
      </c>
      <c r="F1695" s="57" t="str">
        <f t="shared" si="480"/>
        <v>2.90990961896718-284.914406793937i</v>
      </c>
      <c r="G1695" s="57" t="str">
        <f t="shared" si="481"/>
        <v>0.999999900016581-0.000316201532379671i</v>
      </c>
      <c r="H1695" s="57" t="str">
        <f t="shared" si="482"/>
        <v>73.6866378426771+21.6298857353099i</v>
      </c>
      <c r="I1695" s="57" t="str">
        <f t="shared" si="483"/>
        <v>17.9900296046142-59.0484748128025i</v>
      </c>
      <c r="K1695" s="57" t="str">
        <f t="shared" si="484"/>
        <v>0.14993281491557-0.047140173469283i</v>
      </c>
      <c r="L1695" s="57" t="str">
        <f t="shared" si="485"/>
        <v>0.00025-2.0186423630446i</v>
      </c>
      <c r="M1695" s="57" t="str">
        <f t="shared" si="486"/>
        <v>0.0045-0.707701192079038i</v>
      </c>
      <c r="N1695" s="57">
        <f t="shared" si="487"/>
        <v>78.398660494693985</v>
      </c>
      <c r="O1695" s="57">
        <f t="shared" si="488"/>
        <v>39.742876286919291</v>
      </c>
      <c r="P1695" s="374">
        <f t="shared" si="489"/>
        <v>39.742876286919291</v>
      </c>
      <c r="Q1695" s="374">
        <f t="shared" si="490"/>
        <v>-101.60133950530602</v>
      </c>
      <c r="R1695" s="12">
        <f t="shared" si="491"/>
        <v>78.398660494693985</v>
      </c>
      <c r="S1695" s="57">
        <f t="shared" si="492"/>
        <v>0.52421918669923318</v>
      </c>
      <c r="T1695" s="12">
        <f t="shared" si="475"/>
        <v>39.742876286919291</v>
      </c>
    </row>
    <row r="1696" spans="1:20">
      <c r="A1696" s="57">
        <f t="shared" si="476"/>
        <v>3306.2826035183734</v>
      </c>
      <c r="B1696" s="12">
        <f t="shared" si="493"/>
        <v>526.21121960869027</v>
      </c>
      <c r="C1696" s="57" t="str">
        <f t="shared" si="477"/>
        <v>-19.5081933500071-94.6946142185386i</v>
      </c>
      <c r="D1696" s="57" t="str">
        <f t="shared" si="478"/>
        <v>3.47812318063002-30.2479639863571i</v>
      </c>
      <c r="E1696" s="57" t="str">
        <f t="shared" si="479"/>
        <v>161.67699486734-1.93166710381833i</v>
      </c>
      <c r="F1696" s="57" t="str">
        <f t="shared" si="480"/>
        <v>2.90990961675179-283.835837617174i</v>
      </c>
      <c r="G1696" s="57" t="str">
        <f t="shared" si="481"/>
        <v>0.999999899255263-0.000317403097961069i</v>
      </c>
      <c r="H1696" s="57" t="str">
        <f t="shared" si="482"/>
        <v>73.6940076095608+21.7129098037195i</v>
      </c>
      <c r="I1696" s="57" t="str">
        <f t="shared" si="483"/>
        <v>17.9907555239159-58.8294888443952i</v>
      </c>
      <c r="K1696" s="57" t="str">
        <f t="shared" si="484"/>
        <v>0.149828795983513-0.0472859300342042i</v>
      </c>
      <c r="L1696" s="57" t="str">
        <f t="shared" si="485"/>
        <v>0.00025-2.01100056091313i</v>
      </c>
      <c r="M1696" s="57" t="str">
        <f t="shared" si="486"/>
        <v>0.0045-0.70502210806838i</v>
      </c>
      <c r="N1696" s="57">
        <f t="shared" si="487"/>
        <v>78.359259467625435</v>
      </c>
      <c r="O1696" s="57">
        <f t="shared" si="488"/>
        <v>39.707019583336006</v>
      </c>
      <c r="P1696" s="374">
        <f t="shared" si="489"/>
        <v>39.707019583336006</v>
      </c>
      <c r="Q1696" s="374">
        <f t="shared" si="490"/>
        <v>-101.64074053237456</v>
      </c>
      <c r="R1696" s="12">
        <f t="shared" si="491"/>
        <v>78.359259467625435</v>
      </c>
      <c r="S1696" s="57">
        <f t="shared" si="492"/>
        <v>0.52621121960869022</v>
      </c>
      <c r="T1696" s="12">
        <f t="shared" si="475"/>
        <v>39.707019583336006</v>
      </c>
    </row>
    <row r="1697" spans="1:20">
      <c r="A1697" s="57">
        <f t="shared" si="476"/>
        <v>3318.8464774117433</v>
      </c>
      <c r="B1697" s="12">
        <f t="shared" si="493"/>
        <v>528.21082224320332</v>
      </c>
      <c r="C1697" s="57" t="str">
        <f t="shared" si="477"/>
        <v>-19.4927948736744-94.2908766863633i</v>
      </c>
      <c r="D1697" s="57" t="str">
        <f t="shared" si="478"/>
        <v>3.47812316677654-30.1334759323104i</v>
      </c>
      <c r="E1697" s="57" t="str">
        <f t="shared" si="479"/>
        <v>161.6716263362-1.93704844469909i</v>
      </c>
      <c r="F1697" s="57" t="str">
        <f t="shared" si="480"/>
        <v>2.90990961451958-282.761351514226i</v>
      </c>
      <c r="G1697" s="57" t="str">
        <f t="shared" si="481"/>
        <v>0.999999898488149-0.000318609229488911i</v>
      </c>
      <c r="H1697" s="57" t="str">
        <f t="shared" si="482"/>
        <v>73.7014344901707+21.7962589215845i</v>
      </c>
      <c r="I1697" s="57" t="str">
        <f t="shared" si="483"/>
        <v>17.991487022173-58.6113498493111i</v>
      </c>
      <c r="K1697" s="57" t="str">
        <f t="shared" si="484"/>
        <v>0.149724133329334-0.0474319063117859i</v>
      </c>
      <c r="L1697" s="57" t="str">
        <f t="shared" si="485"/>
        <v>0.00025-2.00338768769987i</v>
      </c>
      <c r="M1697" s="57" t="str">
        <f t="shared" si="486"/>
        <v>0.0045-0.702353166037435i</v>
      </c>
      <c r="N1697" s="57">
        <f t="shared" si="487"/>
        <v>78.319757680574213</v>
      </c>
      <c r="O1697" s="57">
        <f t="shared" si="488"/>
        <v>39.671143300737</v>
      </c>
      <c r="P1697" s="374">
        <f t="shared" si="489"/>
        <v>39.671143300737</v>
      </c>
      <c r="Q1697" s="374">
        <f t="shared" si="490"/>
        <v>-101.68024231942579</v>
      </c>
      <c r="R1697" s="12">
        <f t="shared" si="491"/>
        <v>78.319757680574213</v>
      </c>
      <c r="S1697" s="57">
        <f t="shared" si="492"/>
        <v>0.52821082224320337</v>
      </c>
      <c r="T1697" s="12">
        <f t="shared" si="475"/>
        <v>39.671143300737</v>
      </c>
    </row>
    <row r="1698" spans="1:20">
      <c r="A1698" s="57">
        <f t="shared" si="476"/>
        <v>3331.4580940259079</v>
      </c>
      <c r="B1698" s="12">
        <f t="shared" si="493"/>
        <v>530.21802336772748</v>
      </c>
      <c r="C1698" s="57" t="str">
        <f t="shared" si="477"/>
        <v>-19.47730346309-93.8885669016639i</v>
      </c>
      <c r="D1698" s="57" t="str">
        <f t="shared" si="478"/>
        <v>3.47812315281758-30.0194213584314i</v>
      </c>
      <c r="E1698" s="57" t="str">
        <f t="shared" si="479"/>
        <v>161.666226051403-1.94243092682455i</v>
      </c>
      <c r="F1698" s="57" t="str">
        <f t="shared" si="480"/>
        <v>2.90990961227033-281.690933028249i</v>
      </c>
      <c r="G1698" s="57" t="str">
        <f t="shared" si="481"/>
        <v>0.999999897715193-0.000319819944313762i</v>
      </c>
      <c r="H1698" s="57" t="str">
        <f t="shared" si="482"/>
        <v>73.7089189348096+21.87993443451i</v>
      </c>
      <c r="I1698" s="57" t="str">
        <f t="shared" si="483"/>
        <v>17.9922241426568-58.3940546975851i</v>
      </c>
      <c r="K1698" s="57" t="str">
        <f t="shared" si="484"/>
        <v>0.149618823998202-0.0475781001239306i</v>
      </c>
      <c r="L1698" s="57" t="str">
        <f t="shared" si="485"/>
        <v>0.00025-1.99580363389108i</v>
      </c>
      <c r="M1698" s="57" t="str">
        <f t="shared" si="486"/>
        <v>0.0045-0.699694327592587i</v>
      </c>
      <c r="N1698" s="57">
        <f t="shared" si="487"/>
        <v>78.280155230155543</v>
      </c>
      <c r="O1698" s="57">
        <f t="shared" si="488"/>
        <v>39.63524732561401</v>
      </c>
      <c r="P1698" s="374">
        <f t="shared" si="489"/>
        <v>39.63524732561401</v>
      </c>
      <c r="Q1698" s="374">
        <f t="shared" si="490"/>
        <v>-101.71984476984446</v>
      </c>
      <c r="R1698" s="12">
        <f t="shared" si="491"/>
        <v>78.280155230155543</v>
      </c>
      <c r="S1698" s="57">
        <f t="shared" si="492"/>
        <v>0.5302180233677275</v>
      </c>
      <c r="T1698" s="12">
        <f t="shared" si="475"/>
        <v>39.63524732561401</v>
      </c>
    </row>
    <row r="1699" spans="1:20">
      <c r="A1699" s="57">
        <f t="shared" si="476"/>
        <v>3344.1176347832065</v>
      </c>
      <c r="B1699" s="12">
        <f t="shared" si="493"/>
        <v>532.23285185652492</v>
      </c>
      <c r="C1699" s="57" t="str">
        <f t="shared" si="477"/>
        <v>-19.4617187241244-93.4876797233282i</v>
      </c>
      <c r="D1699" s="57" t="str">
        <f t="shared" si="478"/>
        <v>3.47812313875231-29.9057986240068i</v>
      </c>
      <c r="E1699" s="57" t="str">
        <f t="shared" si="479"/>
        <v>161.660793888811-1.94781438564659i</v>
      </c>
      <c r="F1699" s="57" t="str">
        <f t="shared" si="480"/>
        <v>2.909909610004-280.624566760914i</v>
      </c>
      <c r="G1699" s="57" t="str">
        <f t="shared" si="481"/>
        <v>0.999999896936351-0.000321035259852119i</v>
      </c>
      <c r="H1699" s="57" t="str">
        <f t="shared" si="482"/>
        <v>73.7164613974504+21.9639376944997i</v>
      </c>
      <c r="I1699" s="57" t="str">
        <f t="shared" si="483"/>
        <v>17.992966928982-58.1776002714872i</v>
      </c>
      <c r="K1699" s="57" t="str">
        <f t="shared" si="484"/>
        <v>0.149512865036095-0.0477245092628251i</v>
      </c>
      <c r="L1699" s="57" t="str">
        <f t="shared" si="485"/>
        <v>0.00025-1.98824829038761i</v>
      </c>
      <c r="M1699" s="57" t="str">
        <f t="shared" si="486"/>
        <v>0.0045-0.697045554485537i</v>
      </c>
      <c r="N1699" s="57">
        <f t="shared" si="487"/>
        <v>78.240452217485284</v>
      </c>
      <c r="O1699" s="57">
        <f t="shared" si="488"/>
        <v>39.599331544051758</v>
      </c>
      <c r="P1699" s="374">
        <f t="shared" si="489"/>
        <v>39.599331544051758</v>
      </c>
      <c r="Q1699" s="374">
        <f t="shared" si="490"/>
        <v>-101.75954778251472</v>
      </c>
      <c r="R1699" s="12">
        <f t="shared" si="491"/>
        <v>78.240452217485284</v>
      </c>
      <c r="S1699" s="57">
        <f t="shared" si="492"/>
        <v>0.53223285185652491</v>
      </c>
      <c r="T1699" s="12">
        <f t="shared" si="475"/>
        <v>39.599331544051758</v>
      </c>
    </row>
    <row r="1700" spans="1:20">
      <c r="A1700" s="57">
        <f t="shared" si="476"/>
        <v>3356.8252817953826</v>
      </c>
      <c r="B1700" s="12">
        <f t="shared" si="493"/>
        <v>534.25533669357969</v>
      </c>
      <c r="C1700" s="57" t="str">
        <f t="shared" si="477"/>
        <v>-19.446040263286-93.088210035398i</v>
      </c>
      <c r="D1700" s="57" t="str">
        <f t="shared" si="478"/>
        <v>3.47812312457996-29.7926060945354i</v>
      </c>
      <c r="E1700" s="57" t="str">
        <f t="shared" si="479"/>
        <v>161.655329724708-1.95319865487832i</v>
      </c>
      <c r="F1700" s="57" t="str">
        <f t="shared" si="480"/>
        <v>2.90990960772038-279.562237372185i</v>
      </c>
      <c r="G1700" s="57" t="str">
        <f t="shared" si="481"/>
        <v>0.999999896151579-0.000322255193586661i</v>
      </c>
      <c r="H1700" s="57" t="str">
        <f t="shared" si="482"/>
        <v>73.7240623357638+22.0482700599915i</v>
      </c>
      <c r="I1700" s="57" t="str">
        <f t="shared" si="483"/>
        <v>17.9937154251057-57.9619834654751i</v>
      </c>
      <c r="K1700" s="57" t="str">
        <f t="shared" si="484"/>
        <v>0.149406253490051-0.0478711314907728i</v>
      </c>
      <c r="L1700" s="57" t="str">
        <f t="shared" si="485"/>
        <v>0.00025-1.98072154850329i</v>
      </c>
      <c r="M1700" s="57" t="str">
        <f t="shared" si="486"/>
        <v>0.0045-0.69440680861281i</v>
      </c>
      <c r="N1700" s="57">
        <f t="shared" si="487"/>
        <v>78.200648748225689</v>
      </c>
      <c r="O1700" s="57">
        <f t="shared" si="488"/>
        <v>39.563395841730838</v>
      </c>
      <c r="P1700" s="374">
        <f t="shared" si="489"/>
        <v>39.563395841730838</v>
      </c>
      <c r="Q1700" s="374">
        <f t="shared" si="490"/>
        <v>-101.79935125177431</v>
      </c>
      <c r="R1700" s="12">
        <f t="shared" si="491"/>
        <v>78.200648748225689</v>
      </c>
      <c r="S1700" s="57">
        <f t="shared" si="492"/>
        <v>0.53425533669357972</v>
      </c>
      <c r="T1700" s="12">
        <f t="shared" si="475"/>
        <v>39.563395841730838</v>
      </c>
    </row>
    <row r="1701" spans="1:20">
      <c r="A1701" s="57">
        <f t="shared" si="476"/>
        <v>3369.5812178662054</v>
      </c>
      <c r="B1701" s="12">
        <f t="shared" si="493"/>
        <v>536.28550697301534</v>
      </c>
      <c r="C1701" s="57" t="str">
        <f t="shared" si="477"/>
        <v>-19.430267687762-92.6901527469994i</v>
      </c>
      <c r="D1701" s="57" t="str">
        <f t="shared" si="478"/>
        <v>3.47812311029969-29.6798421417044i</v>
      </c>
      <c r="E1701" s="57" t="str">
        <f t="shared" si="479"/>
        <v>161.649833435812-1.958583566488i</v>
      </c>
      <c r="F1701" s="57" t="str">
        <f t="shared" si="480"/>
        <v>2.90990960541935-278.503929580095i</v>
      </c>
      <c r="G1701" s="57" t="str">
        <f t="shared" si="481"/>
        <v>0.999999895360832-0.000323479763066499i</v>
      </c>
      <c r="H1701" s="57" t="str">
        <f t="shared" si="482"/>
        <v>73.7317222111544+22.1329328959006i</v>
      </c>
      <c r="I1701" s="57" t="str">
        <f t="shared" si="483"/>
        <v>17.9944696753337-57.7472011861537i</v>
      </c>
      <c r="K1701" s="57" t="str">
        <f t="shared" si="484"/>
        <v>0.149298986408399-0.0480179645400297i</v>
      </c>
      <c r="L1701" s="57" t="str">
        <f t="shared" si="485"/>
        <v>0.00025-1.97322329996344i</v>
      </c>
      <c r="M1701" s="57" t="str">
        <f t="shared" si="486"/>
        <v>0.0045-0.691778052015154i</v>
      </c>
      <c r="N1701" s="57">
        <f t="shared" si="487"/>
        <v>78.160744932626244</v>
      </c>
      <c r="O1701" s="57">
        <f t="shared" si="488"/>
        <v>39.527440103929059</v>
      </c>
      <c r="P1701" s="374">
        <f t="shared" si="489"/>
        <v>39.527440103929059</v>
      </c>
      <c r="Q1701" s="374">
        <f t="shared" si="490"/>
        <v>-101.83925506737376</v>
      </c>
      <c r="R1701" s="12">
        <f t="shared" si="491"/>
        <v>78.160744932626244</v>
      </c>
      <c r="S1701" s="57">
        <f t="shared" si="492"/>
        <v>0.53628550697301536</v>
      </c>
      <c r="T1701" s="12">
        <f t="shared" si="475"/>
        <v>39.527440103929059</v>
      </c>
    </row>
    <row r="1702" spans="1:20">
      <c r="A1702" s="57">
        <f t="shared" si="476"/>
        <v>3382.3856264940969</v>
      </c>
      <c r="B1702" s="12">
        <f t="shared" si="493"/>
        <v>538.32339189951279</v>
      </c>
      <c r="C1702" s="57" t="str">
        <f t="shared" si="477"/>
        <v>-19.4144006054586-92.2935027922939i</v>
      </c>
      <c r="D1702" s="57" t="str">
        <f t="shared" si="478"/>
        <v>3.47812309591069-29.5675051433669i</v>
      </c>
      <c r="E1702" s="57" t="str">
        <f t="shared" si="479"/>
        <v>161.644304899296-1.96396895068981i</v>
      </c>
      <c r="F1702" s="57" t="str">
        <f t="shared" si="480"/>
        <v>2.90990960310083-277.449628160534i</v>
      </c>
      <c r="G1702" s="57" t="str">
        <f t="shared" si="481"/>
        <v>0.999999894564063-0.000324708985907433i</v>
      </c>
      <c r="H1702" s="57" t="str">
        <f t="shared" si="482"/>
        <v>73.7394414887904+22.2179275736583i</v>
      </c>
      <c r="I1702" s="57" t="str">
        <f t="shared" si="483"/>
        <v>17.9952297243219-57.5332503522311i</v>
      </c>
      <c r="K1702" s="57" t="str">
        <f t="shared" si="484"/>
        <v>0.149191060841012-0.0481650061126416i</v>
      </c>
      <c r="L1702" s="57" t="str">
        <f t="shared" si="485"/>
        <v>0.00025-1.9657534369032i</v>
      </c>
      <c r="M1702" s="57" t="str">
        <f t="shared" si="486"/>
        <v>0.0045-0.689159246877019i</v>
      </c>
      <c r="N1702" s="57">
        <f t="shared" si="487"/>
        <v>78.120740885568068</v>
      </c>
      <c r="O1702" s="57">
        <f t="shared" si="488"/>
        <v>39.491464215524694</v>
      </c>
      <c r="P1702" s="374">
        <f t="shared" si="489"/>
        <v>39.491464215524694</v>
      </c>
      <c r="Q1702" s="374">
        <f t="shared" si="490"/>
        <v>-101.87925911443193</v>
      </c>
      <c r="R1702" s="12">
        <f t="shared" si="491"/>
        <v>78.120740885568068</v>
      </c>
      <c r="S1702" s="57">
        <f t="shared" si="492"/>
        <v>0.53832339189951284</v>
      </c>
      <c r="T1702" s="12">
        <f t="shared" si="475"/>
        <v>39.491464215524694</v>
      </c>
    </row>
    <row r="1703" spans="1:20">
      <c r="A1703" s="57">
        <f t="shared" si="476"/>
        <v>3395.2386918747748</v>
      </c>
      <c r="B1703" s="12">
        <f t="shared" si="493"/>
        <v>540.36902078873095</v>
      </c>
      <c r="C1703" s="57" t="str">
        <f t="shared" si="477"/>
        <v>-19.3984386250381-91.8982551304125i</v>
      </c>
      <c r="D1703" s="57" t="str">
        <f t="shared" si="478"/>
        <v>3.47812308141214-29.4555934835172i</v>
      </c>
      <c r="E1703" s="57" t="str">
        <f t="shared" si="479"/>
        <v>161.638743992803-1.96935463593767i</v>
      </c>
      <c r="F1703" s="57" t="str">
        <f t="shared" si="480"/>
        <v>2.90990960076465-276.399317947021i</v>
      </c>
      <c r="G1703" s="57" t="str">
        <f t="shared" si="481"/>
        <v>0.999999893761228-0.000325942879792203i</v>
      </c>
      <c r="H1703" s="57" t="str">
        <f t="shared" si="482"/>
        <v>73.747220637637+22.3032554712511i</v>
      </c>
      <c r="I1703" s="57" t="str">
        <f t="shared" si="483"/>
        <v>17.995995617078-57.3201278944741i</v>
      </c>
      <c r="K1703" s="57" t="str">
        <f t="shared" si="484"/>
        <v>0.149082473839555-0.0483122538802791i</v>
      </c>
      <c r="L1703" s="57" t="str">
        <f t="shared" si="485"/>
        <v>0.00025-1.95831185186611i</v>
      </c>
      <c r="M1703" s="57" t="str">
        <f t="shared" si="486"/>
        <v>0.0045-0.686550355526021i</v>
      </c>
      <c r="N1703" s="57">
        <f t="shared" si="487"/>
        <v>78.080636726608219</v>
      </c>
      <c r="O1703" s="57">
        <f t="shared" si="488"/>
        <v>39.455468060998285</v>
      </c>
      <c r="P1703" s="374">
        <f t="shared" si="489"/>
        <v>39.455468060998285</v>
      </c>
      <c r="Q1703" s="374">
        <f t="shared" si="490"/>
        <v>-101.91936327339178</v>
      </c>
      <c r="R1703" s="12">
        <f t="shared" si="491"/>
        <v>78.080636726608219</v>
      </c>
      <c r="S1703" s="57">
        <f t="shared" si="492"/>
        <v>0.54036902078873095</v>
      </c>
      <c r="T1703" s="12">
        <f t="shared" si="475"/>
        <v>39.455468060998285</v>
      </c>
    </row>
    <row r="1704" spans="1:20">
      <c r="A1704" s="57">
        <f t="shared" si="476"/>
        <v>3408.140598903899</v>
      </c>
      <c r="B1704" s="12">
        <f t="shared" si="493"/>
        <v>542.42242306772812</v>
      </c>
      <c r="C1704" s="57" t="str">
        <f t="shared" si="477"/>
        <v>-19.3823813559628-91.504404745397i</v>
      </c>
      <c r="D1704" s="57" t="str">
        <f t="shared" si="478"/>
        <v>3.47812306680316-29.3441055522685i</v>
      </c>
      <c r="E1704" s="57" t="str">
        <f t="shared" si="479"/>
        <v>161.633150594461-1.97474044891736i</v>
      </c>
      <c r="F1704" s="57" t="str">
        <f t="shared" si="480"/>
        <v>2.90990959841069-275.352983830489i</v>
      </c>
      <c r="G1704" s="57" t="str">
        <f t="shared" si="481"/>
        <v>0.999999892952279-0.00032718146247074i</v>
      </c>
      <c r="H1704" s="57" t="str">
        <f t="shared" si="482"/>
        <v>73.7550601304903+22.3889179732646i</v>
      </c>
      <c r="I1704" s="57" t="str">
        <f t="shared" si="483"/>
        <v>17.9967673989673-57.1078307556667i</v>
      </c>
      <c r="K1704" s="57" t="str">
        <f t="shared" si="484"/>
        <v>0.148973222457734-0.0484597054840798i</v>
      </c>
      <c r="L1704" s="57" t="str">
        <f t="shared" si="485"/>
        <v>0.00025-1.95089843780246i</v>
      </c>
      <c r="M1704" s="57" t="str">
        <f t="shared" si="486"/>
        <v>0.0045-0.68395134043238i</v>
      </c>
      <c r="N1704" s="57">
        <f t="shared" si="487"/>
        <v>78.040432580021587</v>
      </c>
      <c r="O1704" s="57">
        <f t="shared" si="488"/>
        <v>39.419451524435154</v>
      </c>
      <c r="P1704" s="374">
        <f t="shared" si="489"/>
        <v>39.419451524435154</v>
      </c>
      <c r="Q1704" s="374">
        <f t="shared" si="490"/>
        <v>-101.95956741997841</v>
      </c>
      <c r="R1704" s="12">
        <f t="shared" si="491"/>
        <v>78.040432580021587</v>
      </c>
      <c r="S1704" s="57">
        <f t="shared" si="492"/>
        <v>0.54242242306772814</v>
      </c>
      <c r="T1704" s="12">
        <f t="shared" si="475"/>
        <v>39.419451524435154</v>
      </c>
    </row>
    <row r="1705" spans="1:20">
      <c r="A1705" s="57">
        <f t="shared" si="476"/>
        <v>3421.0915331797337</v>
      </c>
      <c r="B1705" s="12">
        <f t="shared" si="493"/>
        <v>544.48362827538551</v>
      </c>
      <c r="C1705" s="57" t="str">
        <f t="shared" si="477"/>
        <v>-19.3662284085326-91.1119466461452i</v>
      </c>
      <c r="D1705" s="57" t="str">
        <f t="shared" si="478"/>
        <v>3.47812305208298-29.2330397458296i</v>
      </c>
      <c r="E1705" s="57" t="str">
        <f t="shared" si="479"/>
        <v>161.627524582902-1.9801262145389i</v>
      </c>
      <c r="F1705" s="57" t="str">
        <f t="shared" si="480"/>
        <v>2.9099095960388-274.310610759073i</v>
      </c>
      <c r="G1705" s="57" t="str">
        <f t="shared" si="481"/>
        <v>0.999999892137171-0.000328424751760427i</v>
      </c>
      <c r="H1705" s="57" t="str">
        <f t="shared" si="482"/>
        <v>73.7629604440082+22.4749164709208i</v>
      </c>
      <c r="I1705" s="57" t="str">
        <f t="shared" si="483"/>
        <v>17.9975451157125-56.896355890567i</v>
      </c>
      <c r="K1705" s="57" t="str">
        <f t="shared" si="484"/>
        <v>0.148863303751558-0.0486073585344856i</v>
      </c>
      <c r="L1705" s="57" t="str">
        <f t="shared" si="485"/>
        <v>0.00025-1.9435130880678i</v>
      </c>
      <c r="M1705" s="57" t="str">
        <f t="shared" si="486"/>
        <v>0.0045-0.681362164208385i</v>
      </c>
      <c r="N1705" s="57">
        <f t="shared" si="487"/>
        <v>78.000128574847196</v>
      </c>
      <c r="O1705" s="57">
        <f t="shared" si="488"/>
        <v>39.383414489528306</v>
      </c>
      <c r="P1705" s="374">
        <f t="shared" si="489"/>
        <v>39.383414489528306</v>
      </c>
      <c r="Q1705" s="374">
        <f t="shared" si="490"/>
        <v>-101.9998714251528</v>
      </c>
      <c r="R1705" s="12">
        <f t="shared" si="491"/>
        <v>78.000128574847196</v>
      </c>
      <c r="S1705" s="57">
        <f t="shared" si="492"/>
        <v>0.54448362827538554</v>
      </c>
      <c r="T1705" s="12">
        <f t="shared" si="475"/>
        <v>39.383414489528306</v>
      </c>
    </row>
    <row r="1706" spans="1:20">
      <c r="A1706" s="57">
        <f t="shared" si="476"/>
        <v>3434.091681005817</v>
      </c>
      <c r="B1706" s="12">
        <f t="shared" si="493"/>
        <v>546.55266606283203</v>
      </c>
      <c r="C1706" s="57" t="str">
        <f t="shared" si="477"/>
        <v>-19.3499793939286-90.720875866345i</v>
      </c>
      <c r="D1706" s="57" t="str">
        <f t="shared" si="478"/>
        <v>3.47812303725069-29.1223944664814i</v>
      </c>
      <c r="E1706" s="57" t="str">
        <f t="shared" si="479"/>
        <v>161.621865837277-1.98551175593067i</v>
      </c>
      <c r="F1706" s="57" t="str">
        <f t="shared" si="480"/>
        <v>2.90990959364885-273.272183737885i</v>
      </c>
      <c r="G1706" s="57" t="str">
        <f t="shared" si="481"/>
        <v>0.999999891315856-0.000329672765546352i</v>
      </c>
      <c r="H1706" s="57" t="str">
        <f t="shared" si="482"/>
        <v>73.7709220587464+22.5612523621224i</v>
      </c>
      <c r="I1706" s="57" t="str">
        <f t="shared" si="483"/>
        <v>17.9983288133988-56.685700265864i</v>
      </c>
      <c r="K1706" s="57" t="str">
        <f t="shared" si="484"/>
        <v>0.148752714779592-0.0487552106110856i</v>
      </c>
      <c r="L1706" s="57" t="str">
        <f t="shared" si="485"/>
        <v>0.00025-1.9361556964214i</v>
      </c>
      <c r="M1706" s="57" t="str">
        <f t="shared" si="486"/>
        <v>0.0045-0.678782789607875i</v>
      </c>
      <c r="N1706" s="57">
        <f t="shared" si="487"/>
        <v>77.959724844930037</v>
      </c>
      <c r="O1706" s="57">
        <f t="shared" si="488"/>
        <v>39.34735683958047</v>
      </c>
      <c r="P1706" s="374">
        <f t="shared" si="489"/>
        <v>39.34735683958047</v>
      </c>
      <c r="Q1706" s="374">
        <f t="shared" si="490"/>
        <v>-102.04027515506996</v>
      </c>
      <c r="R1706" s="12">
        <f t="shared" si="491"/>
        <v>77.959724844930037</v>
      </c>
      <c r="S1706" s="57">
        <f t="shared" si="492"/>
        <v>0.54655266606283204</v>
      </c>
      <c r="T1706" s="12">
        <f t="shared" si="475"/>
        <v>39.34735683958047</v>
      </c>
    </row>
    <row r="1707" spans="1:20">
      <c r="A1707" s="57">
        <f t="shared" si="476"/>
        <v>3447.1412293936392</v>
      </c>
      <c r="B1707" s="12">
        <f t="shared" si="493"/>
        <v>548.6295661938708</v>
      </c>
      <c r="C1707" s="57" t="str">
        <f t="shared" si="477"/>
        <v>-19.3336339242538-90.3311874644223i</v>
      </c>
      <c r="D1707" s="57" t="str">
        <f t="shared" si="478"/>
        <v>3.47812302230544-29.0121681225547i</v>
      </c>
      <c r="E1707" s="57" t="str">
        <f t="shared" si="479"/>
        <v>161.616174237274-1.99089689443077i</v>
      </c>
      <c r="F1707" s="57" t="str">
        <f t="shared" si="480"/>
        <v>2.90990959124068-272.237687828804i</v>
      </c>
      <c r="G1707" s="57" t="str">
        <f t="shared" si="481"/>
        <v>0.999999890488287-0.000330925521781564i</v>
      </c>
      <c r="H1707" s="57" t="str">
        <f t="shared" si="482"/>
        <v>73.77894545919+22.6479270514927i</v>
      </c>
      <c r="I1707" s="57" t="str">
        <f t="shared" si="483"/>
        <v>17.9991185384755-56.4758608601356i</v>
      </c>
      <c r="K1707" s="57" t="str">
        <f t="shared" si="484"/>
        <v>0.148641452603225-0.0489032592624595i</v>
      </c>
      <c r="L1707" s="57" t="str">
        <f t="shared" si="485"/>
        <v>0.00025-1.92882615702471i</v>
      </c>
      <c r="M1707" s="57" t="str">
        <f t="shared" si="486"/>
        <v>0.0045-0.67621317952568i</v>
      </c>
      <c r="N1707" s="57">
        <f t="shared" si="487"/>
        <v>77.919221528966858</v>
      </c>
      <c r="O1707" s="57">
        <f t="shared" si="488"/>
        <v>39.311278457507399</v>
      </c>
      <c r="P1707" s="374">
        <f t="shared" si="489"/>
        <v>39.311278457507399</v>
      </c>
      <c r="Q1707" s="374">
        <f t="shared" si="490"/>
        <v>-102.08077847103314</v>
      </c>
      <c r="R1707" s="12">
        <f t="shared" si="491"/>
        <v>77.919221528966858</v>
      </c>
      <c r="S1707" s="57">
        <f t="shared" si="492"/>
        <v>0.54862956619387082</v>
      </c>
      <c r="T1707" s="12">
        <f t="shared" si="475"/>
        <v>39.311278457507399</v>
      </c>
    </row>
    <row r="1708" spans="1:20">
      <c r="A1708" s="57">
        <f t="shared" si="476"/>
        <v>3460.2403660653354</v>
      </c>
      <c r="B1708" s="12">
        <f t="shared" si="493"/>
        <v>550.71435854540755</v>
      </c>
      <c r="C1708" s="57" t="str">
        <f t="shared" si="477"/>
        <v>-19.3171916125756-89.9428765234748i</v>
      </c>
      <c r="D1708" s="57" t="str">
        <f t="shared" si="478"/>
        <v>3.47812300724643-28.9023591284062i</v>
      </c>
      <c r="E1708" s="57" t="str">
        <f t="shared" si="479"/>
        <v>161.610449663137-1.99628144958127i</v>
      </c>
      <c r="F1708" s="57" t="str">
        <f t="shared" si="480"/>
        <v>2.9099095888142-271.20710815026i</v>
      </c>
      <c r="G1708" s="57" t="str">
        <f t="shared" si="481"/>
        <v>0.999999889654417-0.000332183038487337i</v>
      </c>
      <c r="H1708" s="57" t="str">
        <f t="shared" si="482"/>
        <v>73.78703113379+22.7349419504196i</v>
      </c>
      <c r="I1708" s="57" t="str">
        <f t="shared" si="483"/>
        <v>17.9999143377604-56.2668346638068i</v>
      </c>
      <c r="K1708" s="57" t="str">
        <f t="shared" si="484"/>
        <v>0.148529514286929-0.0490515020060225i</v>
      </c>
      <c r="L1708" s="57" t="str">
        <f t="shared" si="485"/>
        <v>0.00025-1.92152436443984i</v>
      </c>
      <c r="M1708" s="57" t="str">
        <f t="shared" si="486"/>
        <v>0.0045-0.67365329699709i</v>
      </c>
      <c r="N1708" s="57">
        <f t="shared" si="487"/>
        <v>77.878618770549338</v>
      </c>
      <c r="O1708" s="57">
        <f t="shared" si="488"/>
        <v>39.275179225839956</v>
      </c>
      <c r="P1708" s="374">
        <f t="shared" si="489"/>
        <v>39.275179225839956</v>
      </c>
      <c r="Q1708" s="374">
        <f t="shared" si="490"/>
        <v>-102.12138122945066</v>
      </c>
      <c r="R1708" s="12">
        <f t="shared" si="491"/>
        <v>77.878618770549338</v>
      </c>
      <c r="S1708" s="57">
        <f t="shared" si="492"/>
        <v>0.55071435854540751</v>
      </c>
      <c r="T1708" s="12">
        <f t="shared" ref="T1708:T1771" si="494">P1708</f>
        <v>39.275179225839956</v>
      </c>
    </row>
    <row r="1709" spans="1:20">
      <c r="A1709" s="57">
        <f t="shared" ref="A1709:A1772" si="495">2*PI()*B1709</f>
        <v>3473.3892794563835</v>
      </c>
      <c r="B1709" s="12">
        <f t="shared" si="493"/>
        <v>552.80707310788011</v>
      </c>
      <c r="C1709" s="57" t="str">
        <f t="shared" ref="C1709:C1772" si="496">IMPRODUCT(D1709,E1709,$C$40,,K1709,$C$41)</f>
        <v>-19.300652072968-89.555938151217i</v>
      </c>
      <c r="D1709" s="57" t="str">
        <f t="shared" ref="D1709:D1772" si="497">IMDIV(IMPRODUCT($C$37,$C$38,COMPLEX(1,A1709/$C$38)),IMSUM(-1*A1709*A1709/$C$39,COMPLEX(0,1*A1709)))</f>
        <v>3.47812299207272-28.792965904397i</v>
      </c>
      <c r="E1709" s="57" t="str">
        <f t="shared" ref="E1709:E1772" si="498">IMDIV(IMPRODUCT(IMSUM(F1709,G1709),$C$29,H1709),IMSUM(1,I1709))</f>
        <v>161.604691995678-2.00166523912077i</v>
      </c>
      <c r="F1709" s="57" t="str">
        <f t="shared" ref="F1709:F1772" si="499">IMDIV(IMPRODUCT($C$14,$C$15,COMPLEX(1,A1709/$C$15)),IMSUM(-1*A1709*A1709/$C$16,COMPLEX(0,A1709)))</f>
        <v>2.90990958636926-270.180429877018i</v>
      </c>
      <c r="G1709" s="57" t="str">
        <f t="shared" ref="G1709:G1772" si="500">IMDIV(1,COMPLEX(1,A1709*$C$9*$C$10))</f>
        <v>0.999999888814197-0.000333445333753422i</v>
      </c>
      <c r="H1709" s="57" t="str">
        <f t="shared" ref="H1709:H1772" si="501">IMDIV($C$3,IMSUM(K1709,COMPLEX(0,$C$28*A1709)))</f>
        <v>73.7951795749963+22.8222984770957i</v>
      </c>
      <c r="I1709" s="57" t="str">
        <f t="shared" ref="I1709:I1772" si="502">IMPRODUCT(F1709,$C$29,H1709,$C$31)</f>
        <v>18.0007162584412-56.0586186791072i</v>
      </c>
      <c r="K1709" s="57" t="str">
        <f t="shared" ref="K1709:K1772" si="503">IF($C$26&lt;=0,IMDIV(1,IMSUM(IMDIV(1,L1709),1/$C$18)),IMDIV(1,IMSUM(IMDIV(1,L1709),1/$C$18,IMDIV(1,M1709))))</f>
        <v>0.148416896898534-0.049199936327869i</v>
      </c>
      <c r="L1709" s="57" t="str">
        <f t="shared" ref="L1709:L1772" si="504">IMSUM($C$21/$C$22,IMDIV(1,COMPLEX(0,$C$20*$C$22*A1709)))</f>
        <v>0.00025-1.91425021362805i</v>
      </c>
      <c r="M1709" s="57" t="str">
        <f t="shared" ref="M1709:M1772" si="505">IMSUM($C$25/$C$26,IMDIV(1,COMPLEX(0,$C$24*$C$26*A1709)))</f>
        <v>0.0045-0.67110310519734i</v>
      </c>
      <c r="N1709" s="57">
        <f t="shared" ref="N1709:N1772" si="506">ABS(R1709)</f>
        <v>77.837916718209343</v>
      </c>
      <c r="O1709" s="57">
        <f t="shared" ref="O1709:O1772" si="507">ABS(P1709)</f>
        <v>39.23905902672734</v>
      </c>
      <c r="P1709" s="374">
        <f t="shared" ref="P1709:P1772" si="508">20*LOG10(IMABS(C1709))</f>
        <v>39.23905902672734</v>
      </c>
      <c r="Q1709" s="374">
        <f t="shared" ref="Q1709:Q1772" si="509">IMARGUMENT(C1709)*180/PI()</f>
        <v>-102.16208328179066</v>
      </c>
      <c r="R1709" s="12">
        <f t="shared" ref="R1709:R1772" si="510">IF(Q1709&lt;0,Q1709+180,Q1709-180)</f>
        <v>77.837916718209343</v>
      </c>
      <c r="S1709" s="57">
        <f t="shared" ref="S1709:S1772" si="511">B1709/1000</f>
        <v>0.55280707310788013</v>
      </c>
      <c r="T1709" s="12">
        <f t="shared" si="494"/>
        <v>39.23905902672734</v>
      </c>
    </row>
    <row r="1710" spans="1:20">
      <c r="A1710" s="57">
        <f t="shared" si="495"/>
        <v>3486.5881587183185</v>
      </c>
      <c r="B1710" s="12">
        <f t="shared" ref="B1710:B1773" si="512">B1709*(1+B$42)</f>
        <v>554.90773998569011</v>
      </c>
      <c r="C1710" s="57" t="str">
        <f t="shared" si="496"/>
        <v>-19.2840149205556-89.1703674799194i</v>
      </c>
      <c r="D1710" s="57" t="str">
        <f t="shared" si="497"/>
        <v>3.47812297678349-28.6839868768684i</v>
      </c>
      <c r="E1710" s="57" t="str">
        <f t="shared" si="498"/>
        <v>161.598901116302-2.00704807897805i</v>
      </c>
      <c r="F1710" s="57" t="str">
        <f t="shared" si="499"/>
        <v>2.90990958390564-269.157638239964i</v>
      </c>
      <c r="G1710" s="57" t="str">
        <f t="shared" si="500"/>
        <v>0.999999887967579-0.000334712425738312i</v>
      </c>
      <c r="H1710" s="57" t="str">
        <f t="shared" si="501"/>
        <v>73.8033912792924+22.9099980565639i</v>
      </c>
      <c r="I1710" s="57" t="str">
        <f t="shared" si="502"/>
        <v>18.0015243480801-55.8512099200281i</v>
      </c>
      <c r="K1710" s="57" t="str">
        <f t="shared" si="503"/>
        <v>0.148303597509497-0.0493485596826247i</v>
      </c>
      <c r="L1710" s="57" t="str">
        <f t="shared" si="504"/>
        <v>0.00025-1.90700359994825i</v>
      </c>
      <c r="M1710" s="57" t="str">
        <f t="shared" si="505"/>
        <v>0.0045-0.668562567441063i</v>
      </c>
      <c r="N1710" s="57">
        <f t="shared" si="506"/>
        <v>77.797115525462871</v>
      </c>
      <c r="O1710" s="57">
        <f t="shared" si="507"/>
        <v>39.202917741939814</v>
      </c>
      <c r="P1710" s="374">
        <f t="shared" si="508"/>
        <v>39.202917741939814</v>
      </c>
      <c r="Q1710" s="374">
        <f t="shared" si="509"/>
        <v>-102.20288447453713</v>
      </c>
      <c r="R1710" s="12">
        <f t="shared" si="510"/>
        <v>77.797115525462871</v>
      </c>
      <c r="S1710" s="57">
        <f t="shared" si="511"/>
        <v>0.5549077399856901</v>
      </c>
      <c r="T1710" s="12">
        <f t="shared" si="494"/>
        <v>39.202917741939814</v>
      </c>
    </row>
    <row r="1711" spans="1:20">
      <c r="A1711" s="57">
        <f t="shared" si="495"/>
        <v>3499.8371937214479</v>
      </c>
      <c r="B1711" s="12">
        <f t="shared" si="512"/>
        <v>557.01638939763575</v>
      </c>
      <c r="C1711" s="57" t="str">
        <f t="shared" si="496"/>
        <v>-19.2672797715558-88.7861596663506i</v>
      </c>
      <c r="D1711" s="57" t="str">
        <f t="shared" si="497"/>
        <v>3.47812296137785-28.5754204781209i</v>
      </c>
      <c r="E1711" s="57" t="str">
        <f t="shared" si="498"/>
        <v>161.593076907019-2.01242978326511i</v>
      </c>
      <c r="F1711" s="57" t="str">
        <f t="shared" si="499"/>
        <v>2.90990958142331-268.1387185259i</v>
      </c>
      <c r="G1711" s="57" t="str">
        <f t="shared" si="500"/>
        <v>0.999999887114515-0.0003359843326695i</v>
      </c>
      <c r="H1711" s="57" t="str">
        <f t="shared" si="501"/>
        <v>73.8116667472319+22.9980421207575i</v>
      </c>
      <c r="I1711" s="57" t="str">
        <f t="shared" si="502"/>
        <v>18.0023386546153-55.6446054122839i</v>
      </c>
      <c r="K1711" s="57" t="str">
        <f t="shared" si="503"/>
        <v>0.148189613195179-0.049497369493291i</v>
      </c>
      <c r="L1711" s="57" t="str">
        <f t="shared" si="504"/>
        <v>0.00025-1.89978441915546i</v>
      </c>
      <c r="M1711" s="57" t="str">
        <f t="shared" si="505"/>
        <v>0.0045-0.666031647181774i</v>
      </c>
      <c r="N1711" s="57">
        <f t="shared" si="506"/>
        <v>77.756215350855754</v>
      </c>
      <c r="O1711" s="57">
        <f t="shared" si="507"/>
        <v>39.166755252871795</v>
      </c>
      <c r="P1711" s="374">
        <f t="shared" si="508"/>
        <v>39.166755252871795</v>
      </c>
      <c r="Q1711" s="374">
        <f t="shared" si="509"/>
        <v>-102.24378464914425</v>
      </c>
      <c r="R1711" s="12">
        <f t="shared" si="510"/>
        <v>77.756215350855754</v>
      </c>
      <c r="S1711" s="57">
        <f t="shared" si="511"/>
        <v>0.55701638939763576</v>
      </c>
      <c r="T1711" s="12">
        <f t="shared" si="494"/>
        <v>39.166755252871795</v>
      </c>
    </row>
    <row r="1712" spans="1:20">
      <c r="A1712" s="57">
        <f t="shared" si="495"/>
        <v>3513.1365750575897</v>
      </c>
      <c r="B1712" s="12">
        <f t="shared" si="512"/>
        <v>559.13305167734677</v>
      </c>
      <c r="C1712" s="57" t="str">
        <f t="shared" si="496"/>
        <v>-19.2504462433249-88.4033098917152i</v>
      </c>
      <c r="D1712" s="57" t="str">
        <f t="shared" si="497"/>
        <v>3.4781229458549-28.4672651463903i</v>
      </c>
      <c r="E1712" s="57" t="str">
        <f t="shared" si="498"/>
        <v>161.587219250465-2.01781016427162i</v>
      </c>
      <c r="F1712" s="57" t="str">
        <f t="shared" si="499"/>
        <v>2.90990957892209-267.123656077323i</v>
      </c>
      <c r="G1712" s="57" t="str">
        <f t="shared" si="500"/>
        <v>0.999999886254956-0.000337261072843749i</v>
      </c>
      <c r="H1712" s="57" t="str">
        <f t="shared" si="501"/>
        <v>73.8200064834729+23.0864321085468i</v>
      </c>
      <c r="I1712" s="57" t="str">
        <f t="shared" si="502"/>
        <v>18.0031592263657-55.4388021932672i</v>
      </c>
      <c r="K1712" s="57" t="str">
        <f t="shared" si="503"/>
        <v>0.148074941035122-0.0496463631511004i</v>
      </c>
      <c r="L1712" s="57" t="str">
        <f t="shared" si="504"/>
        <v>0.00025-1.89259256739934i</v>
      </c>
      <c r="M1712" s="57" t="str">
        <f t="shared" si="505"/>
        <v>0.0045-0.663510308011328i</v>
      </c>
      <c r="N1712" s="57">
        <f t="shared" si="506"/>
        <v>77.715216358006828</v>
      </c>
      <c r="O1712" s="57">
        <f t="shared" si="507"/>
        <v>39.130571440544657</v>
      </c>
      <c r="P1712" s="374">
        <f t="shared" si="508"/>
        <v>39.130571440544657</v>
      </c>
      <c r="Q1712" s="374">
        <f t="shared" si="509"/>
        <v>-102.28478364199317</v>
      </c>
      <c r="R1712" s="12">
        <f t="shared" si="510"/>
        <v>77.715216358006828</v>
      </c>
      <c r="S1712" s="57">
        <f t="shared" si="511"/>
        <v>0.55913305167734673</v>
      </c>
      <c r="T1712" s="12">
        <f t="shared" si="494"/>
        <v>39.130571440544657</v>
      </c>
    </row>
    <row r="1713" spans="1:20">
      <c r="A1713" s="57">
        <f t="shared" si="495"/>
        <v>3526.4864940428083</v>
      </c>
      <c r="B1713" s="12">
        <f t="shared" si="512"/>
        <v>561.2577572737207</v>
      </c>
      <c r="C1713" s="57" t="str">
        <f t="shared" si="496"/>
        <v>-19.2335139544005-88.021813361597i</v>
      </c>
      <c r="D1713" s="57" t="str">
        <f t="shared" si="497"/>
        <v>3.47812293021372-28.3595193258257i</v>
      </c>
      <c r="E1713" s="57" t="str">
        <f t="shared" si="498"/>
        <v>161.581328029921-2.02318903245715i</v>
      </c>
      <c r="F1713" s="57" t="str">
        <f t="shared" si="499"/>
        <v>2.90990957640181-266.112436292218i</v>
      </c>
      <c r="G1713" s="57" t="str">
        <f t="shared" si="500"/>
        <v>0.999999885388851-0.000338542664627342i</v>
      </c>
      <c r="H1713" s="57" t="str">
        <f t="shared" si="501"/>
        <v>73.8284109968141+23.1751694657809i</v>
      </c>
      <c r="I1713" s="57" t="str">
        <f t="shared" si="502"/>
        <v>18.0039861120327-55.2337973120094i</v>
      </c>
      <c r="K1713" s="57" t="str">
        <f t="shared" si="503"/>
        <v>0.147959578113334-0.0497955380153673i</v>
      </c>
      <c r="L1713" s="57" t="str">
        <f t="shared" si="504"/>
        <v>0.00025-1.88542794122269i</v>
      </c>
      <c r="M1713" s="57" t="str">
        <f t="shared" si="505"/>
        <v>0.0045-0.660998513659427i</v>
      </c>
      <c r="N1713" s="57">
        <f t="shared" si="506"/>
        <v>77.674118715654501</v>
      </c>
      <c r="O1713" s="57">
        <f t="shared" si="507"/>
        <v>39.09436618561007</v>
      </c>
      <c r="P1713" s="374">
        <f t="shared" si="508"/>
        <v>39.09436618561007</v>
      </c>
      <c r="Q1713" s="374">
        <f t="shared" si="509"/>
        <v>-102.3258812843455</v>
      </c>
      <c r="R1713" s="12">
        <f t="shared" si="510"/>
        <v>77.674118715654501</v>
      </c>
      <c r="S1713" s="57">
        <f t="shared" si="511"/>
        <v>0.56125775727372074</v>
      </c>
      <c r="T1713" s="12">
        <f t="shared" si="494"/>
        <v>39.09436618561007</v>
      </c>
    </row>
    <row r="1714" spans="1:20">
      <c r="A1714" s="57">
        <f t="shared" si="495"/>
        <v>3539.8871427201711</v>
      </c>
      <c r="B1714" s="12">
        <f t="shared" si="512"/>
        <v>563.39053675136086</v>
      </c>
      <c r="C1714" s="57" t="str">
        <f t="shared" si="496"/>
        <v>-19.2164825245471-87.6416653058969i</v>
      </c>
      <c r="D1714" s="57" t="str">
        <f t="shared" si="497"/>
        <v>3.47812291445348-28.2521814664675i</v>
      </c>
      <c r="E1714" s="57" t="str">
        <f t="shared" si="498"/>
        <v>161.575403129326-2.02856619644614i</v>
      </c>
      <c r="F1714" s="57" t="str">
        <f t="shared" si="499"/>
        <v>2.90990957386228-265.10504462385i</v>
      </c>
      <c r="G1714" s="57" t="str">
        <f t="shared" si="500"/>
        <v>0.999999884516152-0.000339829126456356i</v>
      </c>
      <c r="H1714" s="57" t="str">
        <f t="shared" si="501"/>
        <v>73.8368808002314+23.2642556453332i</v>
      </c>
      <c r="I1714" s="57" t="str">
        <f t="shared" si="502"/>
        <v>18.0048193607042-55.0295878291393i</v>
      </c>
      <c r="K1714" s="57" t="str">
        <f t="shared" si="503"/>
        <v>0.147843521518572-0.0499448914133432i</v>
      </c>
      <c r="L1714" s="57" t="str">
        <f t="shared" si="504"/>
        <v>0.00025-1.87829043755996i</v>
      </c>
      <c r="M1714" s="57" t="str">
        <f t="shared" si="505"/>
        <v>0.0045-0.658496227993052i</v>
      </c>
      <c r="N1714" s="57">
        <f t="shared" si="506"/>
        <v>77.632922597701082</v>
      </c>
      <c r="O1714" s="57">
        <f t="shared" si="507"/>
        <v>39.058139368352876</v>
      </c>
      <c r="P1714" s="374">
        <f t="shared" si="508"/>
        <v>39.058139368352876</v>
      </c>
      <c r="Q1714" s="374">
        <f t="shared" si="509"/>
        <v>-102.36707740229892</v>
      </c>
      <c r="R1714" s="12">
        <f t="shared" si="510"/>
        <v>77.632922597701082</v>
      </c>
      <c r="S1714" s="57">
        <f t="shared" si="511"/>
        <v>0.56339053675136086</v>
      </c>
      <c r="T1714" s="12">
        <f t="shared" si="494"/>
        <v>39.058139368352876</v>
      </c>
    </row>
    <row r="1715" spans="1:20">
      <c r="A1715" s="57">
        <f t="shared" si="495"/>
        <v>3553.3387138625076</v>
      </c>
      <c r="B1715" s="12">
        <f t="shared" si="512"/>
        <v>565.53142079101599</v>
      </c>
      <c r="C1715" s="57" t="str">
        <f t="shared" si="496"/>
        <v>-19.1993515748026-87.2628609787775i</v>
      </c>
      <c r="D1715" s="57" t="str">
        <f t="shared" si="497"/>
        <v>3.47812289857323-28.1452500242244i</v>
      </c>
      <c r="E1715" s="57" t="str">
        <f t="shared" si="498"/>
        <v>161.569444433304-2.03394146302229i</v>
      </c>
      <c r="F1715" s="57" t="str">
        <f t="shared" si="499"/>
        <v>2.90990957130352-264.10146658055i</v>
      </c>
      <c r="G1715" s="57" t="str">
        <f t="shared" si="500"/>
        <v>0.999999883636807-0.000341120476836928i</v>
      </c>
      <c r="H1715" s="57" t="str">
        <f t="shared" si="501"/>
        <v>73.8454164109131+23.353692107145i</v>
      </c>
      <c r="I1715" s="57" t="str">
        <f t="shared" si="502"/>
        <v>18.0056590218571-54.826170816841i</v>
      </c>
      <c r="K1715" s="57" t="str">
        <f t="shared" si="503"/>
        <v>0.147726768344635-0.050094420640073i</v>
      </c>
      <c r="L1715" s="57" t="str">
        <f t="shared" si="504"/>
        <v>0.00025-1.87117995373577i</v>
      </c>
      <c r="M1715" s="57" t="str">
        <f t="shared" si="505"/>
        <v>0.0045-0.656003415015988i</v>
      </c>
      <c r="N1715" s="57">
        <f t="shared" si="506"/>
        <v>77.591628183257868</v>
      </c>
      <c r="O1715" s="57">
        <f t="shared" si="507"/>
        <v>39.021890868694847</v>
      </c>
      <c r="P1715" s="374">
        <f t="shared" si="508"/>
        <v>39.021890868694847</v>
      </c>
      <c r="Q1715" s="374">
        <f t="shared" si="509"/>
        <v>-102.40837181674213</v>
      </c>
      <c r="R1715" s="12">
        <f t="shared" si="510"/>
        <v>77.591628183257868</v>
      </c>
      <c r="S1715" s="57">
        <f t="shared" si="511"/>
        <v>0.56553142079101604</v>
      </c>
      <c r="T1715" s="12">
        <f t="shared" si="494"/>
        <v>39.021890868694847</v>
      </c>
    </row>
    <row r="1716" spans="1:20">
      <c r="A1716" s="57">
        <f t="shared" si="495"/>
        <v>3566.841400975185</v>
      </c>
      <c r="B1716" s="12">
        <f t="shared" si="512"/>
        <v>567.68044019002184</v>
      </c>
      <c r="C1716" s="57" t="str">
        <f t="shared" si="496"/>
        <v>-19.1821207275218-86.8853956585962i</v>
      </c>
      <c r="D1716" s="57" t="str">
        <f t="shared" si="497"/>
        <v>3.47812288257202-28.0387234608517i</v>
      </c>
      <c r="E1716" s="57" t="str">
        <f t="shared" si="498"/>
        <v>161.563451827174-2.03931463712052i</v>
      </c>
      <c r="F1716" s="57" t="str">
        <f t="shared" si="499"/>
        <v>2.90990956872521-263.101687725512i</v>
      </c>
      <c r="G1716" s="57" t="str">
        <f t="shared" si="500"/>
        <v>0.999999882750766-0.000342416734345514i</v>
      </c>
      <c r="H1716" s="57" t="str">
        <f t="shared" si="501"/>
        <v>73.8540183502998+23.4434803182722i</v>
      </c>
      <c r="I1716" s="57" t="str">
        <f t="shared" si="502"/>
        <v>18.0065051453613-54.623543358816i</v>
      </c>
      <c r="K1716" s="57" t="str">
        <f t="shared" si="503"/>
        <v>0.147609315690649-0.0502441229582536i</v>
      </c>
      <c r="L1716" s="57" t="str">
        <f t="shared" si="504"/>
        <v>0.00025-1.86409638746341i</v>
      </c>
      <c r="M1716" s="57" t="str">
        <f t="shared" si="505"/>
        <v>0.0045-0.653520038868292i</v>
      </c>
      <c r="N1716" s="57">
        <f t="shared" si="506"/>
        <v>77.550235656690788</v>
      </c>
      <c r="O1716" s="57">
        <f t="shared" si="507"/>
        <v>38.985620566197241</v>
      </c>
      <c r="P1716" s="374">
        <f t="shared" si="508"/>
        <v>38.985620566197241</v>
      </c>
      <c r="Q1716" s="374">
        <f t="shared" si="509"/>
        <v>-102.44976434330921</v>
      </c>
      <c r="R1716" s="12">
        <f t="shared" si="510"/>
        <v>77.550235656690788</v>
      </c>
      <c r="S1716" s="57">
        <f t="shared" si="511"/>
        <v>0.56768044019002184</v>
      </c>
      <c r="T1716" s="12">
        <f t="shared" si="494"/>
        <v>38.985620566197241</v>
      </c>
    </row>
    <row r="1717" spans="1:20">
      <c r="A1717" s="57">
        <f t="shared" si="495"/>
        <v>3580.395398298891</v>
      </c>
      <c r="B1717" s="12">
        <f t="shared" si="512"/>
        <v>569.83762586274395</v>
      </c>
      <c r="C1717" s="57" t="str">
        <f t="shared" si="496"/>
        <v>-19.1647896064255-86.5092646478536i</v>
      </c>
      <c r="D1717" s="57" t="str">
        <f t="shared" si="497"/>
        <v>3.47812286644902-27.9326002439292i</v>
      </c>
      <c r="E1717" s="57" t="str">
        <f t="shared" si="498"/>
        <v>161.557425196976-2.04468552182384i</v>
      </c>
      <c r="F1717" s="57" t="str">
        <f t="shared" si="499"/>
        <v>2.90990956612728-262.105693676583i</v>
      </c>
      <c r="G1717" s="57" t="str">
        <f t="shared" si="500"/>
        <v>0.999999881857979-0.00034371791762916i</v>
      </c>
      <c r="H1717" s="57" t="str">
        <f t="shared" si="501"/>
        <v>73.8626871441182+23.5336217529295i</v>
      </c>
      <c r="I1717" s="57" t="str">
        <f t="shared" si="502"/>
        <v>18.0073577814825-54.4217025502397i</v>
      </c>
      <c r="K1717" s="57" t="str">
        <f t="shared" si="503"/>
        <v>0.14749116066137-0.0503939955980953i</v>
      </c>
      <c r="L1717" s="57" t="str">
        <f t="shared" si="504"/>
        <v>0.00025-1.8570396368434i</v>
      </c>
      <c r="M1717" s="57" t="str">
        <f t="shared" si="505"/>
        <v>0.0045-0.651046063825754i</v>
      </c>
      <c r="N1717" s="57">
        <f t="shared" si="506"/>
        <v>77.508745207665157</v>
      </c>
      <c r="O1717" s="57">
        <f t="shared" si="507"/>
        <v>38.949328340065023</v>
      </c>
      <c r="P1717" s="374">
        <f t="shared" si="508"/>
        <v>38.949328340065023</v>
      </c>
      <c r="Q1717" s="374">
        <f t="shared" si="509"/>
        <v>-102.49125479233484</v>
      </c>
      <c r="R1717" s="12">
        <f t="shared" si="510"/>
        <v>77.508745207665157</v>
      </c>
      <c r="S1717" s="57">
        <f t="shared" si="511"/>
        <v>0.569837625862744</v>
      </c>
      <c r="T1717" s="12">
        <f t="shared" si="494"/>
        <v>38.949328340065023</v>
      </c>
    </row>
    <row r="1718" spans="1:20">
      <c r="A1718" s="57">
        <f t="shared" si="495"/>
        <v>3594.0009008124271</v>
      </c>
      <c r="B1718" s="12">
        <f t="shared" si="512"/>
        <v>572.00300884102239</v>
      </c>
      <c r="C1718" s="57" t="str">
        <f t="shared" si="496"/>
        <v>-19.1473578366445-86.1344632731263i</v>
      </c>
      <c r="D1718" s="57" t="str">
        <f t="shared" si="497"/>
        <v>3.47812285020324-27.8268788468385i</v>
      </c>
      <c r="E1718" s="57" t="str">
        <f t="shared" si="498"/>
        <v>161.551364429485-2.05005391835515i</v>
      </c>
      <c r="F1718" s="57" t="str">
        <f t="shared" si="499"/>
        <v>2.90990956350956-261.113470106052i</v>
      </c>
      <c r="G1718" s="57" t="str">
        <f t="shared" si="500"/>
        <v>0.999999880958394-0.000345024045405772i</v>
      </c>
      <c r="H1718" s="57" t="str">
        <f t="shared" si="501"/>
        <v>73.8714233224212+23.6241178925367i</v>
      </c>
      <c r="I1718" s="57" t="str">
        <f t="shared" si="502"/>
        <v>18.0082169808853-54.2206454977221i</v>
      </c>
      <c r="K1718" s="57" t="str">
        <f t="shared" si="503"/>
        <v>0.147372300367479-0.0505440357571833i</v>
      </c>
      <c r="L1718" s="57" t="str">
        <f t="shared" si="504"/>
        <v>0.00025-1.85000960036203i</v>
      </c>
      <c r="M1718" s="57" t="str">
        <f t="shared" si="505"/>
        <v>0.0045-0.648581454299415i</v>
      </c>
      <c r="N1718" s="57">
        <f t="shared" si="506"/>
        <v>77.46715703119196</v>
      </c>
      <c r="O1718" s="57">
        <f t="shared" si="507"/>
        <v>38.913014069149639</v>
      </c>
      <c r="P1718" s="374">
        <f t="shared" si="508"/>
        <v>38.913014069149639</v>
      </c>
      <c r="Q1718" s="374">
        <f t="shared" si="509"/>
        <v>-102.53284296880804</v>
      </c>
      <c r="R1718" s="12">
        <f t="shared" si="510"/>
        <v>77.46715703119196</v>
      </c>
      <c r="S1718" s="57">
        <f t="shared" si="511"/>
        <v>0.5720030088410224</v>
      </c>
      <c r="T1718" s="12">
        <f t="shared" si="494"/>
        <v>38.913014069149639</v>
      </c>
    </row>
    <row r="1719" spans="1:20">
      <c r="A1719" s="57">
        <f t="shared" si="495"/>
        <v>3607.6581042355137</v>
      </c>
      <c r="B1719" s="12">
        <f t="shared" si="512"/>
        <v>574.17662027461824</v>
      </c>
      <c r="C1719" s="57" t="str">
        <f t="shared" si="496"/>
        <v>-19.1298250447689-85.7609868850141i</v>
      </c>
      <c r="D1719" s="57" t="str">
        <f t="shared" si="497"/>
        <v>3.47812283383375-27.7215577487422i</v>
      </c>
      <c r="E1719" s="57" t="str">
        <f t="shared" si="498"/>
        <v>161.545269412234-2.05541962607399i</v>
      </c>
      <c r="F1719" s="57" t="str">
        <f t="shared" si="499"/>
        <v>2.90990956087191-260.125002740451i</v>
      </c>
      <c r="G1719" s="57" t="str">
        <f t="shared" si="500"/>
        <v>0.999999880051959-0.000346335136464383i</v>
      </c>
      <c r="H1719" s="57" t="str">
        <f t="shared" si="501"/>
        <v>73.8802274196242+23.7149702257646i</v>
      </c>
      <c r="I1719" s="57" t="str">
        <f t="shared" si="502"/>
        <v>18.0090827946363-54.0203693192679i</v>
      </c>
      <c r="K1719" s="57" t="str">
        <f t="shared" si="503"/>
        <v>0.147252731925887-0.0506942406003419i</v>
      </c>
      <c r="L1719" s="57" t="str">
        <f t="shared" si="504"/>
        <v>0.00025-1.84300617688985i</v>
      </c>
      <c r="M1719" s="57" t="str">
        <f t="shared" si="505"/>
        <v>0.0045-0.64612617483504i</v>
      </c>
      <c r="N1719" s="57">
        <f t="shared" si="506"/>
        <v>77.425471327672994</v>
      </c>
      <c r="O1719" s="57">
        <f t="shared" si="507"/>
        <v>38.876677631953271</v>
      </c>
      <c r="P1719" s="374">
        <f t="shared" si="508"/>
        <v>38.876677631953271</v>
      </c>
      <c r="Q1719" s="374">
        <f t="shared" si="509"/>
        <v>-102.57452867232701</v>
      </c>
      <c r="R1719" s="12">
        <f t="shared" si="510"/>
        <v>77.425471327672994</v>
      </c>
      <c r="S1719" s="57">
        <f t="shared" si="511"/>
        <v>0.57417662027461824</v>
      </c>
      <c r="T1719" s="12">
        <f t="shared" si="494"/>
        <v>38.876677631953271</v>
      </c>
    </row>
    <row r="1720" spans="1:20">
      <c r="A1720" s="57">
        <f t="shared" si="495"/>
        <v>3621.367205031609</v>
      </c>
      <c r="B1720" s="12">
        <f t="shared" si="512"/>
        <v>576.35849143166183</v>
      </c>
      <c r="C1720" s="57" t="str">
        <f t="shared" si="496"/>
        <v>-19.1121908588949-85.3888308580718i</v>
      </c>
      <c r="D1720" s="57" t="str">
        <f t="shared" si="497"/>
        <v>3.47812281733961-27.6166354345605i</v>
      </c>
      <c r="E1720" s="57" t="str">
        <f t="shared" si="498"/>
        <v>161.539140033531-2.06078244247036i</v>
      </c>
      <c r="F1720" s="57" t="str">
        <f t="shared" si="499"/>
        <v>2.90990955821418-259.140277360344i</v>
      </c>
      <c r="G1720" s="57" t="str">
        <f t="shared" si="500"/>
        <v>0.999999879138622-0.000347651209665425i</v>
      </c>
      <c r="H1720" s="57" t="str">
        <f t="shared" si="501"/>
        <v>73.8890999745452+23.8061802485826i</v>
      </c>
      <c r="I1720" s="57" t="str">
        <f t="shared" si="502"/>
        <v>18.0099552742086-53.8208711442361i</v>
      </c>
      <c r="K1720" s="57" t="str">
        <f t="shared" si="503"/>
        <v>0.147132452460037-0.0508446072595032i</v>
      </c>
      <c r="L1720" s="57" t="str">
        <f t="shared" si="504"/>
        <v>0.00025-1.83602926568026i</v>
      </c>
      <c r="M1720" s="57" t="str">
        <f t="shared" si="505"/>
        <v>0.0045-0.643680190112614i</v>
      </c>
      <c r="N1720" s="57">
        <f t="shared" si="506"/>
        <v>77.383688302945885</v>
      </c>
      <c r="O1720" s="57">
        <f t="shared" si="507"/>
        <v>38.840318906631722</v>
      </c>
      <c r="P1720" s="374">
        <f t="shared" si="508"/>
        <v>38.840318906631722</v>
      </c>
      <c r="Q1720" s="374">
        <f t="shared" si="509"/>
        <v>-102.61631169705412</v>
      </c>
      <c r="R1720" s="12">
        <f t="shared" si="510"/>
        <v>77.383688302945885</v>
      </c>
      <c r="S1720" s="57">
        <f t="shared" si="511"/>
        <v>0.57635849143166185</v>
      </c>
      <c r="T1720" s="12">
        <f t="shared" si="494"/>
        <v>38.840318906631722</v>
      </c>
    </row>
    <row r="1721" spans="1:20">
      <c r="A1721" s="57">
        <f t="shared" si="495"/>
        <v>3635.1284004107292</v>
      </c>
      <c r="B1721" s="12">
        <f t="shared" si="512"/>
        <v>578.54865369910215</v>
      </c>
      <c r="C1721" s="57" t="str">
        <f t="shared" si="496"/>
        <v>-19.0944549086721-85.0179905907569i</v>
      </c>
      <c r="D1721" s="57" t="str">
        <f t="shared" si="497"/>
        <v>3.4781228007199-27.512110394951i</v>
      </c>
      <c r="E1721" s="57" t="str">
        <f t="shared" si="498"/>
        <v>161.532976182481-2.06614216315858i</v>
      </c>
      <c r="F1721" s="57" t="str">
        <f t="shared" si="499"/>
        <v>2.90990955553622-258.159279800126i</v>
      </c>
      <c r="G1721" s="57" t="str">
        <f t="shared" si="500"/>
        <v>0.99999987821833-0.000348972283940997i</v>
      </c>
      <c r="H1721" s="57" t="str">
        <f t="shared" si="501"/>
        <v>73.8980415304421+23.8977494643049i</v>
      </c>
      <c r="I1721" s="57" t="str">
        <f t="shared" si="502"/>
        <v>18.0108344714836-53.6221481133003i</v>
      </c>
      <c r="K1721" s="57" t="str">
        <f t="shared" si="503"/>
        <v>0.147011459100217-0.0509951328335736i</v>
      </c>
      <c r="L1721" s="57" t="str">
        <f t="shared" si="504"/>
        <v>0.00025-1.82907876636806i</v>
      </c>
      <c r="M1721" s="57" t="str">
        <f t="shared" si="505"/>
        <v>0.0045-0.641243464945821i</v>
      </c>
      <c r="N1721" s="57">
        <f t="shared" si="506"/>
        <v>77.341808168331539</v>
      </c>
      <c r="O1721" s="57">
        <f t="shared" si="507"/>
        <v>38.803937770998843</v>
      </c>
      <c r="P1721" s="374">
        <f t="shared" si="508"/>
        <v>38.803937770998843</v>
      </c>
      <c r="Q1721" s="374">
        <f t="shared" si="509"/>
        <v>-102.65819183166846</v>
      </c>
      <c r="R1721" s="12">
        <f t="shared" si="510"/>
        <v>77.341808168331539</v>
      </c>
      <c r="S1721" s="57">
        <f t="shared" si="511"/>
        <v>0.57854865369910213</v>
      </c>
      <c r="T1721" s="12">
        <f t="shared" si="494"/>
        <v>38.803937770998843</v>
      </c>
    </row>
    <row r="1722" spans="1:20">
      <c r="A1722" s="57">
        <f t="shared" si="495"/>
        <v>3648.9418883322901</v>
      </c>
      <c r="B1722" s="12">
        <f t="shared" si="512"/>
        <v>580.74713858315874</v>
      </c>
      <c r="C1722" s="57" t="str">
        <f t="shared" si="496"/>
        <v>-19.0766168253538-84.6484615053636i</v>
      </c>
      <c r="D1722" s="57" t="str">
        <f t="shared" si="497"/>
        <v>3.47812278397361-27.4079811262858i</v>
      </c>
      <c r="E1722" s="57" t="str">
        <f t="shared" si="498"/>
        <v>161.526777749003-2.07149858187391i</v>
      </c>
      <c r="F1722" s="57" t="str">
        <f t="shared" si="499"/>
        <v>2.90990955283787-257.181995947819i</v>
      </c>
      <c r="G1722" s="57" t="str">
        <f t="shared" si="500"/>
        <v>0.999999877291031-0.000350298378295142i</v>
      </c>
      <c r="H1722" s="57" t="str">
        <f t="shared" si="501"/>
        <v>73.907052635052+23.9896793836381i</v>
      </c>
      <c r="I1722" s="57" t="str">
        <f t="shared" si="502"/>
        <v>18.0117204387555-53.424197378409i</v>
      </c>
      <c r="K1722" s="57" t="str">
        <f t="shared" si="503"/>
        <v>0.146889748983871-0.0511458143883071i</v>
      </c>
      <c r="L1722" s="57" t="str">
        <f t="shared" si="504"/>
        <v>0.00025-1.82215457896799i</v>
      </c>
      <c r="M1722" s="57" t="str">
        <f t="shared" si="505"/>
        <v>0.0045-0.638815964281551i</v>
      </c>
      <c r="N1722" s="57">
        <f t="shared" si="506"/>
        <v>77.299831140677924</v>
      </c>
      <c r="O1722" s="57">
        <f t="shared" si="507"/>
        <v>38.767534102529872</v>
      </c>
      <c r="P1722" s="374">
        <f t="shared" si="508"/>
        <v>38.767534102529872</v>
      </c>
      <c r="Q1722" s="374">
        <f t="shared" si="509"/>
        <v>-102.70016885932208</v>
      </c>
      <c r="R1722" s="12">
        <f t="shared" si="510"/>
        <v>77.299831140677924</v>
      </c>
      <c r="S1722" s="57">
        <f t="shared" si="511"/>
        <v>0.58074713858315874</v>
      </c>
      <c r="T1722" s="12">
        <f t="shared" si="494"/>
        <v>38.767534102529872</v>
      </c>
    </row>
    <row r="1723" spans="1:20">
      <c r="A1723" s="57">
        <f t="shared" si="495"/>
        <v>3662.8078675079528</v>
      </c>
      <c r="B1723" s="12">
        <f t="shared" si="512"/>
        <v>582.95397770977479</v>
      </c>
      <c r="C1723" s="57" t="str">
        <f t="shared" si="496"/>
        <v>-19.0586762418443-84.2802390479634i</v>
      </c>
      <c r="D1723" s="57" t="str">
        <f t="shared" si="497"/>
        <v>3.47812276709982-27.3042461306305i</v>
      </c>
      <c r="E1723" s="57" t="str">
        <f t="shared" si="498"/>
        <v>161.520544623851-2.07685149046642i</v>
      </c>
      <c r="F1723" s="57" t="str">
        <f t="shared" si="499"/>
        <v>2.90990955011895-256.208411744866i</v>
      </c>
      <c r="G1723" s="57" t="str">
        <f t="shared" si="500"/>
        <v>0.999999876356671-0.000351629511804114i</v>
      </c>
      <c r="H1723" s="57" t="str">
        <f t="shared" si="501"/>
        <v>73.916133840632+24.0819715247302i</v>
      </c>
      <c r="I1723" s="57" t="str">
        <f t="shared" si="502"/>
        <v>18.0126132287345-53.2270161027466i</v>
      </c>
      <c r="K1723" s="57" t="str">
        <f t="shared" si="503"/>
        <v>0.146767319255913-0.0512966489561778i</v>
      </c>
      <c r="L1723" s="57" t="str">
        <f t="shared" si="504"/>
        <v>0.00025-1.81525660387327i</v>
      </c>
      <c r="M1723" s="57" t="str">
        <f t="shared" si="505"/>
        <v>0.0045-0.636397653199393i</v>
      </c>
      <c r="N1723" s="57">
        <f t="shared" si="506"/>
        <v>77.25775744240724</v>
      </c>
      <c r="O1723" s="57">
        <f t="shared" si="507"/>
        <v>38.731107778365356</v>
      </c>
      <c r="P1723" s="374">
        <f t="shared" si="508"/>
        <v>38.731107778365356</v>
      </c>
      <c r="Q1723" s="374">
        <f t="shared" si="509"/>
        <v>-102.74224255759276</v>
      </c>
      <c r="R1723" s="12">
        <f t="shared" si="510"/>
        <v>77.25775744240724</v>
      </c>
      <c r="S1723" s="57">
        <f t="shared" si="511"/>
        <v>0.58295397770977475</v>
      </c>
      <c r="T1723" s="12">
        <f t="shared" si="494"/>
        <v>38.731107778365356</v>
      </c>
    </row>
    <row r="1724" spans="1:20">
      <c r="A1724" s="57">
        <f t="shared" si="495"/>
        <v>3676.7265374044832</v>
      </c>
      <c r="B1724" s="12">
        <f t="shared" si="512"/>
        <v>585.16920282507192</v>
      </c>
      <c r="C1724" s="57" t="str">
        <f t="shared" si="496"/>
        <v>-19.040632792749-83.9133186883468i</v>
      </c>
      <c r="D1724" s="57" t="str">
        <f t="shared" si="497"/>
        <v>3.47812275009756-27.2009039157222i</v>
      </c>
      <c r="E1724" s="57" t="str">
        <f t="shared" si="498"/>
        <v>161.514276698637-2.08220067889729i</v>
      </c>
      <c r="F1724" s="57" t="str">
        <f t="shared" si="499"/>
        <v>2.90990954737937-255.238513185931i</v>
      </c>
      <c r="G1724" s="57" t="str">
        <f t="shared" si="500"/>
        <v>0.999999875415197-0.000352965703616662i</v>
      </c>
      <c r="H1724" s="57" t="str">
        <f t="shared" si="501"/>
        <v>73.9252857039974+24.1746274132168i</v>
      </c>
      <c r="I1724" s="57" t="str">
        <f t="shared" si="502"/>
        <v>18.0135128945495-53.0306014606928i</v>
      </c>
      <c r="K1724" s="57" t="str">
        <f t="shared" si="503"/>
        <v>0.14664416706905-0.0514476335362554i</v>
      </c>
      <c r="L1724" s="57" t="str">
        <f t="shared" si="504"/>
        <v>0.00025-1.80838474185422i</v>
      </c>
      <c r="M1724" s="57" t="str">
        <f t="shared" si="505"/>
        <v>0.0045-0.633988496911131i</v>
      </c>
      <c r="N1724" s="57">
        <f t="shared" si="506"/>
        <v>77.215587301561797</v>
      </c>
      <c r="O1724" s="57">
        <f t="shared" si="507"/>
        <v>38.694658675315395</v>
      </c>
      <c r="P1724" s="374">
        <f t="shared" si="508"/>
        <v>38.694658675315395</v>
      </c>
      <c r="Q1724" s="374">
        <f t="shared" si="509"/>
        <v>-102.7844126984382</v>
      </c>
      <c r="R1724" s="12">
        <f t="shared" si="510"/>
        <v>77.215587301561797</v>
      </c>
      <c r="S1724" s="57">
        <f t="shared" si="511"/>
        <v>0.5851692028250719</v>
      </c>
      <c r="T1724" s="12">
        <f t="shared" si="494"/>
        <v>38.694658675315395</v>
      </c>
    </row>
    <row r="1725" spans="1:20">
      <c r="A1725" s="57">
        <f t="shared" si="495"/>
        <v>3690.6980982466207</v>
      </c>
      <c r="B1725" s="12">
        <f t="shared" si="512"/>
        <v>587.39284579580726</v>
      </c>
      <c r="C1725" s="57" t="str">
        <f t="shared" si="496"/>
        <v>-19.022486114424-83.5476959199577i</v>
      </c>
      <c r="D1725" s="57" t="str">
        <f t="shared" si="497"/>
        <v>3.47812273296583-27.0979529949485i</v>
      </c>
      <c r="E1725" s="57" t="str">
        <f t="shared" si="498"/>
        <v>161.507973865845-2.08754593523314i</v>
      </c>
      <c r="F1725" s="57" t="str">
        <f t="shared" si="499"/>
        <v>2.9099095446189-254.272286318698i</v>
      </c>
      <c r="G1725" s="57" t="str">
        <f t="shared" si="500"/>
        <v>0.999999874466553-0.000354306972954295i</v>
      </c>
      <c r="H1725" s="57" t="str">
        <f t="shared" si="501"/>
        <v>73.9345087865636+24.2676485822723i</v>
      </c>
      <c r="I1725" s="57" t="str">
        <f t="shared" si="502"/>
        <v>18.0144194897526-52.8349506377854i</v>
      </c>
      <c r="K1725" s="57" t="str">
        <f t="shared" si="503"/>
        <v>0.1465202895841-0.0515987650940844i</v>
      </c>
      <c r="L1725" s="57" t="str">
        <f t="shared" si="504"/>
        <v>0.00025-1.8015388940568i</v>
      </c>
      <c r="M1725" s="57" t="str">
        <f t="shared" si="505"/>
        <v>0.0045-0.631588460760241i</v>
      </c>
      <c r="N1725" s="57">
        <f t="shared" si="506"/>
        <v>77.173320951849419</v>
      </c>
      <c r="O1725" s="57">
        <f t="shared" si="507"/>
        <v>38.658186669863177</v>
      </c>
      <c r="P1725" s="374">
        <f t="shared" si="508"/>
        <v>38.658186669863177</v>
      </c>
      <c r="Q1725" s="374">
        <f t="shared" si="509"/>
        <v>-102.82667904815058</v>
      </c>
      <c r="R1725" s="12">
        <f t="shared" si="510"/>
        <v>77.173320951849419</v>
      </c>
      <c r="S1725" s="57">
        <f t="shared" si="511"/>
        <v>0.58739284579580731</v>
      </c>
      <c r="T1725" s="12">
        <f t="shared" si="494"/>
        <v>38.658186669863177</v>
      </c>
    </row>
    <row r="1726" spans="1:20">
      <c r="A1726" s="57">
        <f t="shared" si="495"/>
        <v>3704.7227510199577</v>
      </c>
      <c r="B1726" s="12">
        <f t="shared" si="512"/>
        <v>589.62493860983136</v>
      </c>
      <c r="C1726" s="57" t="str">
        <f t="shared" si="496"/>
        <v>-19.0042358450273-83.1833662598385i</v>
      </c>
      <c r="D1726" s="57" t="str">
        <f t="shared" si="497"/>
        <v>3.47812271570364-26.9953918873258i</v>
      </c>
      <c r="E1726" s="57" t="str">
        <f t="shared" si="498"/>
        <v>161.50163601886-2.09288704564304i</v>
      </c>
      <c r="F1726" s="57" t="str">
        <f t="shared" si="499"/>
        <v>2.90990954183741-253.309717243669i</v>
      </c>
      <c r="G1726" s="57" t="str">
        <f t="shared" si="500"/>
        <v>0.999999873510686-0.000355653339111564i</v>
      </c>
      <c r="H1726" s="57" t="str">
        <f t="shared" si="501"/>
        <v>73.9438036543848+24.3610365726571i</v>
      </c>
      <c r="I1726" s="57" t="str">
        <f t="shared" si="502"/>
        <v>18.0153330683219-52.6400608306792i</v>
      </c>
      <c r="K1726" s="57" t="str">
        <f t="shared" si="503"/>
        <v>0.146395683970323-0.0517500405615646i</v>
      </c>
      <c r="L1726" s="57" t="str">
        <f t="shared" si="504"/>
        <v>0.00025-1.7947189620012i</v>
      </c>
      <c r="M1726" s="57" t="str">
        <f t="shared" si="505"/>
        <v>0.0045-0.6291975102214i</v>
      </c>
      <c r="N1726" s="57">
        <f t="shared" si="506"/>
        <v>77.130958632689953</v>
      </c>
      <c r="O1726" s="57">
        <f t="shared" si="507"/>
        <v>38.621691638169793</v>
      </c>
      <c r="P1726" s="374">
        <f t="shared" si="508"/>
        <v>38.621691638169793</v>
      </c>
      <c r="Q1726" s="374">
        <f t="shared" si="509"/>
        <v>-102.86904136731005</v>
      </c>
      <c r="R1726" s="12">
        <f t="shared" si="510"/>
        <v>77.130958632689953</v>
      </c>
      <c r="S1726" s="57">
        <f t="shared" si="511"/>
        <v>0.58962493860983134</v>
      </c>
      <c r="T1726" s="12">
        <f t="shared" si="494"/>
        <v>38.621691638169793</v>
      </c>
    </row>
    <row r="1727" spans="1:20">
      <c r="A1727" s="57">
        <f t="shared" si="495"/>
        <v>3718.8006974738337</v>
      </c>
      <c r="B1727" s="12">
        <f t="shared" si="512"/>
        <v>591.86551337654873</v>
      </c>
      <c r="C1727" s="57" t="str">
        <f t="shared" si="496"/>
        <v>-18.9858816245682-82.8203252485637i</v>
      </c>
      <c r="D1727" s="57" t="str">
        <f t="shared" si="497"/>
        <v>3.47812269831001-26.8932191174784i</v>
      </c>
      <c r="E1727" s="57" t="str">
        <f t="shared" si="498"/>
        <v>161.495263051981-2.09822379439235i</v>
      </c>
      <c r="F1727" s="57" t="str">
        <f t="shared" si="499"/>
        <v>2.90990953903474-252.350792113966i</v>
      </c>
      <c r="G1727" s="57" t="str">
        <f t="shared" si="500"/>
        <v>0.999999872547541-0.00035700482145634i</v>
      </c>
      <c r="H1727" s="57" t="str">
        <f t="shared" si="501"/>
        <v>73.9531708781975+24.4547929327691i</v>
      </c>
      <c r="I1727" s="57" t="str">
        <f t="shared" si="502"/>
        <v>18.0162536846658-52.4459292471098i</v>
      </c>
      <c r="K1727" s="57" t="str">
        <f t="shared" si="503"/>
        <v>0.146270347405745-0.0519014568368346i</v>
      </c>
      <c r="L1727" s="57" t="str">
        <f t="shared" si="504"/>
        <v>0.00025-1.78792484758039i</v>
      </c>
      <c r="M1727" s="57" t="str">
        <f t="shared" si="505"/>
        <v>0.0045-0.626815610899981i</v>
      </c>
      <c r="N1727" s="57">
        <f t="shared" si="506"/>
        <v>77.088500589261344</v>
      </c>
      <c r="O1727" s="57">
        <f t="shared" si="507"/>
        <v>38.585173456077861</v>
      </c>
      <c r="P1727" s="374">
        <f t="shared" si="508"/>
        <v>38.585173456077861</v>
      </c>
      <c r="Q1727" s="374">
        <f t="shared" si="509"/>
        <v>-102.91149941073866</v>
      </c>
      <c r="R1727" s="12">
        <f t="shared" si="510"/>
        <v>77.088500589261344</v>
      </c>
      <c r="S1727" s="57">
        <f t="shared" si="511"/>
        <v>0.59186551337654869</v>
      </c>
      <c r="T1727" s="12">
        <f t="shared" si="494"/>
        <v>38.585173456077861</v>
      </c>
    </row>
    <row r="1728" spans="1:20">
      <c r="A1728" s="57">
        <f t="shared" si="495"/>
        <v>3732.9321401242346</v>
      </c>
      <c r="B1728" s="12">
        <f t="shared" si="512"/>
        <v>594.11460232737966</v>
      </c>
      <c r="C1728" s="57" t="str">
        <f t="shared" si="496"/>
        <v>-18.9674230949589-82.4585684501808i</v>
      </c>
      <c r="D1728" s="57" t="str">
        <f t="shared" si="497"/>
        <v>3.47812268078394-26.7914332156163i</v>
      </c>
      <c r="E1728" s="57" t="str">
        <f t="shared" si="498"/>
        <v>161.488854860447-2.10355596384153i</v>
      </c>
      <c r="F1728" s="57" t="str">
        <f t="shared" si="499"/>
        <v>2.90990953621073-251.395497135126i</v>
      </c>
      <c r="G1728" s="57" t="str">
        <f t="shared" si="500"/>
        <v>0.999999871577062-0.000358361439430092i</v>
      </c>
      <c r="H1728" s="57" t="str">
        <f t="shared" si="501"/>
        <v>73.9626110334592+24.5489192186911i</v>
      </c>
      <c r="I1728" s="57" t="str">
        <f t="shared" si="502"/>
        <v>18.0171813936249-52.2525531058513i</v>
      </c>
      <c r="K1728" s="57" t="str">
        <f t="shared" si="503"/>
        <v>0.146144277077497-0.0520530107841571i</v>
      </c>
      <c r="L1728" s="57" t="str">
        <f t="shared" si="504"/>
        <v>0.00025-1.78115645305877i</v>
      </c>
      <c r="M1728" s="57" t="str">
        <f t="shared" si="505"/>
        <v>0.0045-0.624442728531558i</v>
      </c>
      <c r="N1728" s="57">
        <f t="shared" si="506"/>
        <v>77.045947072546014</v>
      </c>
      <c r="O1728" s="57">
        <f t="shared" si="507"/>
        <v>38.548631999116104</v>
      </c>
      <c r="P1728" s="374">
        <f t="shared" si="508"/>
        <v>38.548631999116104</v>
      </c>
      <c r="Q1728" s="374">
        <f t="shared" si="509"/>
        <v>-102.95405292745399</v>
      </c>
      <c r="R1728" s="12">
        <f t="shared" si="510"/>
        <v>77.045947072546014</v>
      </c>
      <c r="S1728" s="57">
        <f t="shared" si="511"/>
        <v>0.59411460232737967</v>
      </c>
      <c r="T1728" s="12">
        <f t="shared" si="494"/>
        <v>38.548631999116104</v>
      </c>
    </row>
    <row r="1729" spans="1:20">
      <c r="A1729" s="57">
        <f t="shared" si="495"/>
        <v>3747.1172822567064</v>
      </c>
      <c r="B1729" s="12">
        <f t="shared" si="512"/>
        <v>596.37223781622367</v>
      </c>
      <c r="C1729" s="57" t="str">
        <f t="shared" si="496"/>
        <v>-18.9488599000666-82.0980914521479i</v>
      </c>
      <c r="D1729" s="57" t="str">
        <f t="shared" si="497"/>
        <v>3.47812266312442-26.6900327175154i</v>
      </c>
      <c r="E1729" s="57" t="str">
        <f t="shared" si="498"/>
        <v>161.482411340456-2.10888333443941i</v>
      </c>
      <c r="F1729" s="57" t="str">
        <f t="shared" si="499"/>
        <v>2.90990953336521-250.443818564912i</v>
      </c>
      <c r="G1729" s="57" t="str">
        <f t="shared" si="500"/>
        <v>0.999999870599194-0.000359723212548164i</v>
      </c>
      <c r="H1729" s="57" t="str">
        <f t="shared" si="501"/>
        <v>73.9721247003937+24.6434169942444i</v>
      </c>
      <c r="I1729" s="57" t="str">
        <f t="shared" si="502"/>
        <v>18.0181162504778-52.0599296366828i</v>
      </c>
      <c r="K1729" s="57" t="str">
        <f t="shared" si="503"/>
        <v>0.146017470182143-0.052204699233808i</v>
      </c>
      <c r="L1729" s="57" t="str">
        <f t="shared" si="504"/>
        <v>0.00025-1.7744136810707i</v>
      </c>
      <c r="M1729" s="57" t="str">
        <f t="shared" si="505"/>
        <v>0.0045-0.622078828981429i</v>
      </c>
      <c r="N1729" s="57">
        <f t="shared" si="506"/>
        <v>77.003298339376556</v>
      </c>
      <c r="O1729" s="57">
        <f t="shared" si="507"/>
        <v>38.512067142503618</v>
      </c>
      <c r="P1729" s="374">
        <f t="shared" si="508"/>
        <v>38.512067142503618</v>
      </c>
      <c r="Q1729" s="374">
        <f t="shared" si="509"/>
        <v>-102.99670166062344</v>
      </c>
      <c r="R1729" s="12">
        <f t="shared" si="510"/>
        <v>77.003298339376556</v>
      </c>
      <c r="S1729" s="57">
        <f t="shared" si="511"/>
        <v>0.59637223781622373</v>
      </c>
      <c r="T1729" s="12">
        <f t="shared" si="494"/>
        <v>38.512067142503618</v>
      </c>
    </row>
    <row r="1730" spans="1:20">
      <c r="A1730" s="57">
        <f t="shared" si="495"/>
        <v>3761.3563279292825</v>
      </c>
      <c r="B1730" s="12">
        <f t="shared" si="512"/>
        <v>598.63845231992536</v>
      </c>
      <c r="C1730" s="57" t="str">
        <f t="shared" si="496"/>
        <v>-18.9301916857645-81.7388898652709i</v>
      </c>
      <c r="D1730" s="57" t="str">
        <f t="shared" si="497"/>
        <v>3.47812264533044-26.5890161644954i</v>
      </c>
      <c r="E1730" s="57" t="str">
        <f t="shared" si="498"/>
        <v>161.475932389183-2.11420568472114i</v>
      </c>
      <c r="F1730" s="57" t="str">
        <f t="shared" si="499"/>
        <v>2.90990953049803-249.495742713109i</v>
      </c>
      <c r="G1730" s="57" t="str">
        <f t="shared" si="500"/>
        <v>0.999999869613879-0.00036109016040006i</v>
      </c>
      <c r="H1730" s="57" t="str">
        <f t="shared" si="501"/>
        <v>73.9817124640298+24.7382878310378i</v>
      </c>
      <c r="I1730" s="57" t="str">
        <f t="shared" si="502"/>
        <v>18.0190583109434-51.8680560803458i</v>
      </c>
      <c r="K1730" s="57" t="str">
        <f t="shared" si="503"/>
        <v>0.145889923926027-0.0523565189819684i</v>
      </c>
      <c r="L1730" s="57" t="str">
        <f t="shared" si="504"/>
        <v>0.00025-1.76769643461915i</v>
      </c>
      <c r="M1730" s="57" t="str">
        <f t="shared" si="505"/>
        <v>0.0045-0.619723878244103i</v>
      </c>
      <c r="N1730" s="57">
        <f t="shared" si="506"/>
        <v>76.960554652482529</v>
      </c>
      <c r="O1730" s="57">
        <f t="shared" si="507"/>
        <v>38.475478761154299</v>
      </c>
      <c r="P1730" s="374">
        <f t="shared" si="508"/>
        <v>38.475478761154299</v>
      </c>
      <c r="Q1730" s="374">
        <f t="shared" si="509"/>
        <v>-103.03944534751747</v>
      </c>
      <c r="R1730" s="12">
        <f t="shared" si="510"/>
        <v>76.960554652482529</v>
      </c>
      <c r="S1730" s="57">
        <f t="shared" si="511"/>
        <v>0.59863845231992541</v>
      </c>
      <c r="T1730" s="12">
        <f t="shared" si="494"/>
        <v>38.475478761154299</v>
      </c>
    </row>
    <row r="1731" spans="1:20">
      <c r="A1731" s="57">
        <f t="shared" si="495"/>
        <v>3775.6494819754139</v>
      </c>
      <c r="B1731" s="12">
        <f t="shared" si="512"/>
        <v>600.91327843874114</v>
      </c>
      <c r="C1731" s="57" t="str">
        <f t="shared" si="496"/>
        <v>-18.9114180999853-81.3809593236439i</v>
      </c>
      <c r="D1731" s="57" t="str">
        <f t="shared" si="497"/>
        <v>3.47812262740097-26.4883821033993i</v>
      </c>
      <c r="E1731" s="57" t="str">
        <f t="shared" si="498"/>
        <v>161.46941790481-2.11952279130461i</v>
      </c>
      <c r="F1731" s="57" t="str">
        <f t="shared" si="499"/>
        <v>2.90990952760903-248.551255941327i</v>
      </c>
      <c r="G1731" s="57" t="str">
        <f t="shared" si="500"/>
        <v>0.999999868621062-0.000362462302649721i</v>
      </c>
      <c r="H1731" s="57" t="str">
        <f t="shared" si="501"/>
        <v>73.9913749142472+24.8335333085194i</v>
      </c>
      <c r="I1731" s="57" t="str">
        <f t="shared" si="502"/>
        <v>18.0200076311846-51.6769296885091i</v>
      </c>
      <c r="K1731" s="57" t="str">
        <f t="shared" si="503"/>
        <v>0.14576163552561-0.052508466790617i</v>
      </c>
      <c r="L1731" s="57" t="str">
        <f t="shared" si="504"/>
        <v>0.00025-1.76100461707427i</v>
      </c>
      <c r="M1731" s="57" t="str">
        <f t="shared" si="505"/>
        <v>0.0045-0.617377842442821i</v>
      </c>
      <c r="N1731" s="57">
        <f t="shared" si="506"/>
        <v>76.917716280536411</v>
      </c>
      <c r="O1731" s="57">
        <f t="shared" si="507"/>
        <v>38.438866729681607</v>
      </c>
      <c r="P1731" s="374">
        <f t="shared" si="508"/>
        <v>38.438866729681607</v>
      </c>
      <c r="Q1731" s="374">
        <f t="shared" si="509"/>
        <v>-103.08228371946359</v>
      </c>
      <c r="R1731" s="12">
        <f t="shared" si="510"/>
        <v>76.917716280536411</v>
      </c>
      <c r="S1731" s="57">
        <f t="shared" si="511"/>
        <v>0.60091327843874109</v>
      </c>
      <c r="T1731" s="12">
        <f t="shared" si="494"/>
        <v>38.438866729681607</v>
      </c>
    </row>
    <row r="1732" spans="1:20">
      <c r="A1732" s="57">
        <f t="shared" si="495"/>
        <v>3789.9969500069205</v>
      </c>
      <c r="B1732" s="12">
        <f t="shared" si="512"/>
        <v>603.19674889680834</v>
      </c>
      <c r="C1732" s="57" t="str">
        <f t="shared" si="496"/>
        <v>-18.8925387927734-81.0242954845851i</v>
      </c>
      <c r="D1732" s="57" t="str">
        <f t="shared" si="497"/>
        <v>3.47812260933495-26.3881290865723i</v>
      </c>
      <c r="E1732" s="57" t="str">
        <f t="shared" si="498"/>
        <v>161.462867786539-2.12483442888672i</v>
      </c>
      <c r="F1732" s="57" t="str">
        <f t="shared" si="499"/>
        <v>2.90990952469801-247.610344662805i</v>
      </c>
      <c r="G1732" s="57" t="str">
        <f t="shared" si="500"/>
        <v>0.999999867620685-0.000363839659035813i</v>
      </c>
      <c r="H1732" s="57" t="str">
        <f t="shared" si="501"/>
        <v>74.0011126458167+24.9291550140283i</v>
      </c>
      <c r="I1732" s="57" t="str">
        <f t="shared" si="502"/>
        <v>18.020964267812-51.486547723728i</v>
      </c>
      <c r="K1732" s="57" t="str">
        <f t="shared" si="503"/>
        <v>0.145632602207821-0.0526605393874292i</v>
      </c>
      <c r="L1732" s="57" t="str">
        <f t="shared" si="504"/>
        <v>0.00025-1.75433813217201i</v>
      </c>
      <c r="M1732" s="57" t="str">
        <f t="shared" si="505"/>
        <v>0.0045-0.615040687829069i</v>
      </c>
      <c r="N1732" s="57">
        <f t="shared" si="506"/>
        <v>76.874783498200145</v>
      </c>
      <c r="O1732" s="57">
        <f t="shared" si="507"/>
        <v>38.402230922403056</v>
      </c>
      <c r="P1732" s="374">
        <f t="shared" si="508"/>
        <v>38.402230922403056</v>
      </c>
      <c r="Q1732" s="374">
        <f t="shared" si="509"/>
        <v>-103.12521650179985</v>
      </c>
      <c r="R1732" s="12">
        <f t="shared" si="510"/>
        <v>76.874783498200145</v>
      </c>
      <c r="S1732" s="57">
        <f t="shared" si="511"/>
        <v>0.6031967488968083</v>
      </c>
      <c r="T1732" s="12">
        <f t="shared" si="494"/>
        <v>38.402230922403056</v>
      </c>
    </row>
    <row r="1733" spans="1:20">
      <c r="A1733" s="57">
        <f t="shared" si="495"/>
        <v>3804.3989384169467</v>
      </c>
      <c r="B1733" s="12">
        <f t="shared" si="512"/>
        <v>605.4888965426162</v>
      </c>
      <c r="C1733" s="57" t="str">
        <f t="shared" si="496"/>
        <v>-18.8735534163383-80.668894028573i</v>
      </c>
      <c r="D1733" s="57" t="str">
        <f t="shared" si="497"/>
        <v>3.47812259113138-26.2882556718411i</v>
      </c>
      <c r="E1733" s="57" t="str">
        <f t="shared" si="498"/>
        <v>161.456281934618-2.13014037024085i</v>
      </c>
      <c r="F1733" s="57" t="str">
        <f t="shared" si="499"/>
        <v>2.90990952176484-246.672995342221i</v>
      </c>
      <c r="G1733" s="57" t="str">
        <f t="shared" si="500"/>
        <v>0.999999866612691-0.000365222249372007i</v>
      </c>
      <c r="H1733" s="57" t="str">
        <f t="shared" si="501"/>
        <v>74.010926258447+25.0251545428483i</v>
      </c>
      <c r="I1733" s="57" t="str">
        <f t="shared" si="502"/>
        <v>18.0219282778888-51.2969074594107i</v>
      </c>
      <c r="K1733" s="57" t="str">
        <f t="shared" si="503"/>
        <v>0.1455028212104-0.0528127334656756i</v>
      </c>
      <c r="L1733" s="57" t="str">
        <f t="shared" si="504"/>
        <v>0.00025-1.74769688401276i</v>
      </c>
      <c r="M1733" s="57" t="str">
        <f t="shared" si="505"/>
        <v>0.0045-0.612712380782097i</v>
      </c>
      <c r="N1733" s="57">
        <f t="shared" si="506"/>
        <v>76.831756586171096</v>
      </c>
      <c r="O1733" s="57">
        <f t="shared" si="507"/>
        <v>38.365571213344808</v>
      </c>
      <c r="P1733" s="374">
        <f t="shared" si="508"/>
        <v>38.365571213344808</v>
      </c>
      <c r="Q1733" s="374">
        <f t="shared" si="509"/>
        <v>-103.1682434138289</v>
      </c>
      <c r="R1733" s="12">
        <f t="shared" si="510"/>
        <v>76.831756586171096</v>
      </c>
      <c r="S1733" s="57">
        <f t="shared" si="511"/>
        <v>0.60548889654261617</v>
      </c>
      <c r="T1733" s="12">
        <f t="shared" si="494"/>
        <v>38.365571213344808</v>
      </c>
    </row>
    <row r="1734" spans="1:20">
      <c r="A1734" s="57">
        <f t="shared" si="495"/>
        <v>3818.8556543829309</v>
      </c>
      <c r="B1734" s="12">
        <f t="shared" si="512"/>
        <v>607.78975434947813</v>
      </c>
      <c r="C1734" s="57" t="str">
        <f t="shared" si="496"/>
        <v>-18.8544616251076-80.3147506591876i</v>
      </c>
      <c r="D1734" s="57" t="str">
        <f t="shared" si="497"/>
        <v>3.47812257278923-26.1887604224932i</v>
      </c>
      <c r="E1734" s="57" t="str">
        <f t="shared" si="498"/>
        <v>161.449660250363-2.13544038621274i</v>
      </c>
      <c r="F1734" s="57" t="str">
        <f t="shared" si="499"/>
        <v>2.90990951880935-245.739194495488i</v>
      </c>
      <c r="G1734" s="57" t="str">
        <f t="shared" si="500"/>
        <v>0.999999865597021-0.000366610093547266i</v>
      </c>
      <c r="H1734" s="57" t="str">
        <f t="shared" si="501"/>
        <v>74.0208163568257+25.121533498258i</v>
      </c>
      <c r="I1734" s="57" t="str">
        <f t="shared" si="502"/>
        <v>18.0228997189321-51.1080061797765i</v>
      </c>
      <c r="K1734" s="57" t="str">
        <f t="shared" si="503"/>
        <v>0.145372289782258-0.0529650456841245i</v>
      </c>
      <c r="L1734" s="57" t="str">
        <f t="shared" si="504"/>
        <v>0.00025-1.74108077705994i</v>
      </c>
      <c r="M1734" s="57" t="str">
        <f t="shared" si="505"/>
        <v>0.0045-0.610392887808424i</v>
      </c>
      <c r="N1734" s="57">
        <f t="shared" si="506"/>
        <v>76.788635831229598</v>
      </c>
      <c r="O1734" s="57">
        <f t="shared" si="507"/>
        <v>38.328887476246898</v>
      </c>
      <c r="P1734" s="374">
        <f t="shared" si="508"/>
        <v>38.328887476246898</v>
      </c>
      <c r="Q1734" s="374">
        <f t="shared" si="509"/>
        <v>-103.2113641687704</v>
      </c>
      <c r="R1734" s="12">
        <f t="shared" si="510"/>
        <v>76.788635831229598</v>
      </c>
      <c r="S1734" s="57">
        <f t="shared" si="511"/>
        <v>0.60778975434947813</v>
      </c>
      <c r="T1734" s="12">
        <f t="shared" si="494"/>
        <v>38.328887476246898</v>
      </c>
    </row>
    <row r="1735" spans="1:20">
      <c r="A1735" s="57">
        <f t="shared" si="495"/>
        <v>3833.3673058695858</v>
      </c>
      <c r="B1735" s="12">
        <f t="shared" si="512"/>
        <v>610.09935541600612</v>
      </c>
      <c r="C1735" s="57" t="str">
        <f t="shared" si="496"/>
        <v>-18.8352630757833-79.961861103041i</v>
      </c>
      <c r="D1735" s="57" t="str">
        <f t="shared" si="497"/>
        <v>3.47812255430739-26.0896419072559i</v>
      </c>
      <c r="E1735" s="57" t="str">
        <f t="shared" si="498"/>
        <v>161.443002636177-2.14073424572039i</v>
      </c>
      <c r="F1735" s="57" t="str">
        <f t="shared" si="499"/>
        <v>2.90990951583135-244.808928689569i</v>
      </c>
      <c r="G1735" s="57" t="str">
        <f t="shared" si="500"/>
        <v>0.999999864573618-0.00036800321152613i</v>
      </c>
      <c r="H1735" s="57" t="str">
        <f t="shared" si="501"/>
        <v>74.0307835506657+25.2182934915874i</v>
      </c>
      <c r="I1735" s="57" t="str">
        <f t="shared" si="502"/>
        <v>18.0238786489199-50.9198411798215i</v>
      </c>
      <c r="K1735" s="57" t="str">
        <f t="shared" si="503"/>
        <v>0.145241005183826-0.0531174726669498i</v>
      </c>
      <c r="L1735" s="57" t="str">
        <f t="shared" si="504"/>
        <v>0.00025-1.73448971613861i</v>
      </c>
      <c r="M1735" s="57" t="str">
        <f t="shared" si="505"/>
        <v>0.0045-0.608082175541369i</v>
      </c>
      <c r="N1735" s="57">
        <f t="shared" si="506"/>
        <v>76.745421526282854</v>
      </c>
      <c r="O1735" s="57">
        <f t="shared" si="507"/>
        <v>38.292179584567549</v>
      </c>
      <c r="P1735" s="374">
        <f t="shared" si="508"/>
        <v>38.292179584567549</v>
      </c>
      <c r="Q1735" s="374">
        <f t="shared" si="509"/>
        <v>-103.25457847371715</v>
      </c>
      <c r="R1735" s="12">
        <f t="shared" si="510"/>
        <v>76.745421526282854</v>
      </c>
      <c r="S1735" s="57">
        <f t="shared" si="511"/>
        <v>0.61009935541600613</v>
      </c>
      <c r="T1735" s="12">
        <f t="shared" si="494"/>
        <v>38.292179584567549</v>
      </c>
    </row>
    <row r="1736" spans="1:20">
      <c r="A1736" s="57">
        <f t="shared" si="495"/>
        <v>3847.9341016318908</v>
      </c>
      <c r="B1736" s="12">
        <f t="shared" si="512"/>
        <v>612.41773296658698</v>
      </c>
      <c r="C1736" s="57" t="str">
        <f t="shared" si="496"/>
        <v>-18.8159574273929-79.6102211097194i</v>
      </c>
      <c r="D1736" s="57" t="str">
        <f t="shared" si="497"/>
        <v>3.47812253568481-25.9908987002761i</v>
      </c>
      <c r="E1736" s="57" t="str">
        <f t="shared" si="498"/>
        <v>161.436308995576-2.14602171574762i</v>
      </c>
      <c r="F1736" s="57" t="str">
        <f t="shared" si="499"/>
        <v>2.90990951283063-243.882184542278i</v>
      </c>
      <c r="G1736" s="57" t="str">
        <f t="shared" si="500"/>
        <v>0.999999863542422-0.000369401623349004i</v>
      </c>
      <c r="H1736" s="57" t="str">
        <f t="shared" si="501"/>
        <v>74.04082845475+25.3154361422689i</v>
      </c>
      <c r="I1736" s="57" t="str">
        <f t="shared" si="502"/>
        <v>18.0248651262919-50.7324097652807i</v>
      </c>
      <c r="K1736" s="57" t="str">
        <f t="shared" si="503"/>
        <v>0.145108964687418-0.0532700110036378i</v>
      </c>
      <c r="L1736" s="57" t="str">
        <f t="shared" si="504"/>
        <v>0.00025-1.72792360643416i</v>
      </c>
      <c r="M1736" s="57" t="str">
        <f t="shared" si="505"/>
        <v>0.0045-0.605780210740554i</v>
      </c>
      <c r="N1736" s="57">
        <f t="shared" si="506"/>
        <v>76.702113970414317</v>
      </c>
      <c r="O1736" s="57">
        <f t="shared" si="507"/>
        <v>38.255447411488639</v>
      </c>
      <c r="P1736" s="374">
        <f t="shared" si="508"/>
        <v>38.255447411488639</v>
      </c>
      <c r="Q1736" s="374">
        <f t="shared" si="509"/>
        <v>-103.29788602958568</v>
      </c>
      <c r="R1736" s="12">
        <f t="shared" si="510"/>
        <v>76.702113970414317</v>
      </c>
      <c r="S1736" s="57">
        <f t="shared" si="511"/>
        <v>0.61241773296658697</v>
      </c>
      <c r="T1736" s="12">
        <f t="shared" si="494"/>
        <v>38.255447411488639</v>
      </c>
    </row>
    <row r="1737" spans="1:20">
      <c r="A1737" s="57">
        <f t="shared" si="495"/>
        <v>3862.5562512180923</v>
      </c>
      <c r="B1737" s="12">
        <f t="shared" si="512"/>
        <v>614.74492035186006</v>
      </c>
      <c r="C1737" s="57" t="str">
        <f t="shared" si="496"/>
        <v>-18.7965443413477-79.2598264517196i</v>
      </c>
      <c r="D1737" s="57" t="str">
        <f t="shared" si="497"/>
        <v>3.47812251692044-25.8925293810997i</v>
      </c>
      <c r="E1737" s="57" t="str">
        <f t="shared" si="498"/>
        <v>161.429579233211-2.15130256134598i</v>
      </c>
      <c r="F1737" s="57" t="str">
        <f t="shared" si="499"/>
        <v>2.90990950980712-242.958948722088i</v>
      </c>
      <c r="G1737" s="57" t="str">
        <f t="shared" si="500"/>
        <v>0.999999862503374-0.000370805349132446i</v>
      </c>
      <c r="H1737" s="57" t="str">
        <f t="shared" si="501"/>
        <v>74.0509516889746+25.4129630778924i</v>
      </c>
      <c r="I1737" s="57" t="str">
        <f t="shared" si="502"/>
        <v>18.0258592099549-50.5457092525889i</v>
      </c>
      <c r="K1737" s="57" t="str">
        <f t="shared" si="503"/>
        <v>0.144976165577596-0.0534226572489009i</v>
      </c>
      <c r="L1737" s="57" t="str">
        <f t="shared" si="504"/>
        <v>0.00025-1.72138235349089i</v>
      </c>
      <c r="M1737" s="57" t="str">
        <f t="shared" si="505"/>
        <v>0.0045-0.603486960291447i</v>
      </c>
      <c r="N1737" s="57">
        <f t="shared" si="506"/>
        <v>76.658713468927971</v>
      </c>
      <c r="O1737" s="57">
        <f t="shared" si="507"/>
        <v>38.218690829920888</v>
      </c>
      <c r="P1737" s="374">
        <f t="shared" si="508"/>
        <v>38.218690829920888</v>
      </c>
      <c r="Q1737" s="374">
        <f t="shared" si="509"/>
        <v>-103.34128653107203</v>
      </c>
      <c r="R1737" s="12">
        <f t="shared" si="510"/>
        <v>76.658713468927971</v>
      </c>
      <c r="S1737" s="57">
        <f t="shared" si="511"/>
        <v>0.61474492035186001</v>
      </c>
      <c r="T1737" s="12">
        <f t="shared" si="494"/>
        <v>38.218690829920888</v>
      </c>
    </row>
    <row r="1738" spans="1:20">
      <c r="A1738" s="57">
        <f t="shared" si="495"/>
        <v>3877.2339649727205</v>
      </c>
      <c r="B1738" s="12">
        <f t="shared" si="512"/>
        <v>617.0809510491971</v>
      </c>
      <c r="C1738" s="57" t="str">
        <f t="shared" si="496"/>
        <v>-18.777023481495-78.9106729243779i</v>
      </c>
      <c r="D1738" s="57" t="str">
        <f t="shared" si="497"/>
        <v>3.47812249801319-25.7945325346509i</v>
      </c>
      <c r="E1738" s="57" t="str">
        <f t="shared" si="498"/>
        <v>161.422813254886-2.15657654562952i</v>
      </c>
      <c r="F1738" s="57" t="str">
        <f t="shared" si="499"/>
        <v>2.90990950676057-242.039207947943i</v>
      </c>
      <c r="G1738" s="57" t="str">
        <f t="shared" si="500"/>
        <v>0.999999861456414-0.000372214409069455i</v>
      </c>
      <c r="H1738" s="57" t="str">
        <f t="shared" si="501"/>
        <v>74.061153878399+25.5108759342611i</v>
      </c>
      <c r="I1738" s="57" t="str">
        <f t="shared" si="502"/>
        <v>18.026860959287-50.3597369688481i</v>
      </c>
      <c r="K1738" s="57" t="str">
        <f t="shared" si="503"/>
        <v>0.144842605151527-0.0535754079225916i</v>
      </c>
      <c r="L1738" s="57" t="str">
        <f t="shared" si="504"/>
        <v>0.00025-1.71486586321069i</v>
      </c>
      <c r="M1738" s="57" t="str">
        <f t="shared" si="505"/>
        <v>0.0045-0.601202391204867i</v>
      </c>
      <c r="N1738" s="57">
        <f t="shared" si="506"/>
        <v>76.615220333395555</v>
      </c>
      <c r="O1738" s="57">
        <f t="shared" si="507"/>
        <v>38.181909712508244</v>
      </c>
      <c r="P1738" s="374">
        <f t="shared" si="508"/>
        <v>38.181909712508244</v>
      </c>
      <c r="Q1738" s="374">
        <f t="shared" si="509"/>
        <v>-103.38477966660444</v>
      </c>
      <c r="R1738" s="12">
        <f t="shared" si="510"/>
        <v>76.615220333395555</v>
      </c>
      <c r="S1738" s="57">
        <f t="shared" si="511"/>
        <v>0.61708095104919714</v>
      </c>
      <c r="T1738" s="12">
        <f t="shared" si="494"/>
        <v>38.181909712508244</v>
      </c>
    </row>
    <row r="1739" spans="1:20">
      <c r="A1739" s="57">
        <f t="shared" si="495"/>
        <v>3891.9674540396172</v>
      </c>
      <c r="B1739" s="12">
        <f t="shared" si="512"/>
        <v>619.42585866318404</v>
      </c>
      <c r="C1739" s="57" t="str">
        <f t="shared" si="496"/>
        <v>-18.7573945141766-78.5627563458145i</v>
      </c>
      <c r="D1739" s="57" t="str">
        <f t="shared" si="497"/>
        <v>3.47812247896199-25.6969067512122i</v>
      </c>
      <c r="E1739" s="57" t="str">
        <f t="shared" si="498"/>
        <v>161.416010967586-2.16184342977493i</v>
      </c>
      <c r="F1739" s="57" t="str">
        <f t="shared" si="499"/>
        <v>2.90990950369079-241.122948989062i</v>
      </c>
      <c r="G1739" s="57" t="str">
        <f t="shared" si="500"/>
        <v>0.999999860401483-0.000373628823429766i</v>
      </c>
      <c r="H1739" s="57" t="str">
        <f t="shared" si="501"/>
        <v>74.0714356532875+25.6091763554452i</v>
      </c>
      <c r="I1739" s="57" t="str">
        <f t="shared" si="502"/>
        <v>18.0278704341405-50.1744902517865i</v>
      </c>
      <c r="K1739" s="57" t="str">
        <f t="shared" si="503"/>
        <v>0.144708280719362-0.053728259509623i</v>
      </c>
      <c r="L1739" s="57" t="str">
        <f t="shared" si="504"/>
        <v>0.00025-1.70837404185166i</v>
      </c>
      <c r="M1739" s="57" t="str">
        <f t="shared" si="505"/>
        <v>0.0045-0.598926470616524i</v>
      </c>
      <c r="N1739" s="57">
        <f t="shared" si="506"/>
        <v>76.571634881702408</v>
      </c>
      <c r="O1739" s="57">
        <f t="shared" si="507"/>
        <v>38.145103931634097</v>
      </c>
      <c r="P1739" s="374">
        <f t="shared" si="508"/>
        <v>38.145103931634097</v>
      </c>
      <c r="Q1739" s="374">
        <f t="shared" si="509"/>
        <v>-103.42836511829759</v>
      </c>
      <c r="R1739" s="12">
        <f t="shared" si="510"/>
        <v>76.571634881702408</v>
      </c>
      <c r="S1739" s="57">
        <f t="shared" si="511"/>
        <v>0.619425858663184</v>
      </c>
      <c r="T1739" s="12">
        <f t="shared" si="494"/>
        <v>38.145103931634097</v>
      </c>
    </row>
    <row r="1740" spans="1:20">
      <c r="A1740" s="57">
        <f t="shared" si="495"/>
        <v>3906.7569303649675</v>
      </c>
      <c r="B1740" s="12">
        <f t="shared" si="512"/>
        <v>621.77967692610412</v>
      </c>
      <c r="C1740" s="57" t="str">
        <f t="shared" si="496"/>
        <v>-18.7376571082831-78.2160725568648i</v>
      </c>
      <c r="D1740" s="57" t="str">
        <f t="shared" si="497"/>
        <v>3.47812245976571-25.599650626404i</v>
      </c>
      <c r="E1740" s="57" t="str">
        <f t="shared" si="498"/>
        <v>161.4091722795-2.1671029730185i</v>
      </c>
      <c r="F1740" s="57" t="str">
        <f t="shared" si="499"/>
        <v>2.90990950059767-240.210158664754i</v>
      </c>
      <c r="G1740" s="57" t="str">
        <f t="shared" si="500"/>
        <v>0.999999859338518-0.000375048612560136i</v>
      </c>
      <c r="H1740" s="57" t="str">
        <f t="shared" si="501"/>
        <v>74.0817976491589+25.7078659938384i</v>
      </c>
      <c r="I1740" s="57" t="str">
        <f t="shared" si="502"/>
        <v>18.0288876948465-49.9899664497252i</v>
      </c>
      <c r="K1740" s="57" t="str">
        <f t="shared" si="503"/>
        <v>0.144573189604602-0.0538812084598892i</v>
      </c>
      <c r="L1740" s="57" t="str">
        <f t="shared" si="504"/>
        <v>0.00025-1.70190679602676i</v>
      </c>
      <c r="M1740" s="57" t="str">
        <f t="shared" si="505"/>
        <v>0.0045-0.596659165786537i</v>
      </c>
      <c r="N1740" s="57">
        <f t="shared" si="506"/>
        <v>76.52795743809439</v>
      </c>
      <c r="O1740" s="57">
        <f t="shared" si="507"/>
        <v>38.1082733594262</v>
      </c>
      <c r="P1740" s="374">
        <f t="shared" si="508"/>
        <v>38.1082733594262</v>
      </c>
      <c r="Q1740" s="374">
        <f t="shared" si="509"/>
        <v>-103.47204256190561</v>
      </c>
      <c r="R1740" s="12">
        <f t="shared" si="510"/>
        <v>76.52795743809439</v>
      </c>
      <c r="S1740" s="57">
        <f t="shared" si="511"/>
        <v>0.62177967692610414</v>
      </c>
      <c r="T1740" s="12">
        <f t="shared" si="494"/>
        <v>38.1082733594262</v>
      </c>
    </row>
    <row r="1741" spans="1:20">
      <c r="A1741" s="57">
        <f t="shared" si="495"/>
        <v>3921.6026067003545</v>
      </c>
      <c r="B1741" s="12">
        <f t="shared" si="512"/>
        <v>624.14243969842335</v>
      </c>
      <c r="C1741" s="57" t="str">
        <f t="shared" si="496"/>
        <v>-18.7178109353107-77.870617421013i</v>
      </c>
      <c r="D1741" s="57" t="str">
        <f t="shared" si="497"/>
        <v>3.47812244042325-25.5027627611642i</v>
      </c>
      <c r="E1741" s="57" t="str">
        <f t="shared" si="498"/>
        <v>161.402297100039-2.17235493265571i</v>
      </c>
      <c r="F1741" s="57" t="str">
        <f t="shared" si="499"/>
        <v>2.909909497481-239.300823844223i</v>
      </c>
      <c r="G1741" s="57" t="str">
        <f t="shared" si="500"/>
        <v>0.99999985826746-0.000376473796884639i</v>
      </c>
      <c r="H1741" s="57" t="str">
        <f t="shared" si="501"/>
        <v>74.092240506833+25.806946510214i</v>
      </c>
      <c r="I1741" s="57" t="str">
        <f t="shared" si="502"/>
        <v>18.0299128022188-49.8061629215402i</v>
      </c>
      <c r="K1741" s="57" t="str">
        <f t="shared" si="503"/>
        <v>0.144437329144475-0.0540342511881915i</v>
      </c>
      <c r="L1741" s="57" t="str">
        <f t="shared" si="504"/>
        <v>0.00025-1.69546403270249i</v>
      </c>
      <c r="M1741" s="57" t="str">
        <f t="shared" si="505"/>
        <v>0.0045-0.594400444098961i</v>
      </c>
      <c r="N1741" s="57">
        <f t="shared" si="506"/>
        <v>76.48418833322367</v>
      </c>
      <c r="O1741" s="57">
        <f t="shared" si="507"/>
        <v>38.071417867761959</v>
      </c>
      <c r="P1741" s="374">
        <f t="shared" si="508"/>
        <v>38.071417867761959</v>
      </c>
      <c r="Q1741" s="374">
        <f t="shared" si="509"/>
        <v>-103.51581166677633</v>
      </c>
      <c r="R1741" s="12">
        <f t="shared" si="510"/>
        <v>76.48418833322367</v>
      </c>
      <c r="S1741" s="57">
        <f t="shared" si="511"/>
        <v>0.62414243969842331</v>
      </c>
      <c r="T1741" s="12">
        <f t="shared" si="494"/>
        <v>38.071417867761959</v>
      </c>
    </row>
    <row r="1742" spans="1:20">
      <c r="A1742" s="57">
        <f t="shared" si="495"/>
        <v>3936.5046966058162</v>
      </c>
      <c r="B1742" s="12">
        <f t="shared" si="512"/>
        <v>626.51418096927739</v>
      </c>
      <c r="C1742" s="57" t="str">
        <f t="shared" si="496"/>
        <v>-18.6978556694182-77.5263868243287i</v>
      </c>
      <c r="D1742" s="57" t="str">
        <f t="shared" si="497"/>
        <v>3.47812242093354-25.4062417617283i</v>
      </c>
      <c r="E1742" s="57" t="str">
        <f t="shared" si="498"/>
        <v>161.395385339863-2.17759906403899i</v>
      </c>
      <c r="F1742" s="57" t="str">
        <f t="shared" si="499"/>
        <v>2.90990949434058-238.39493144638i</v>
      </c>
      <c r="G1742" s="57" t="str">
        <f t="shared" si="500"/>
        <v>0.999999857188246-0.000377904396904961i</v>
      </c>
      <c r="H1742" s="57" t="str">
        <f t="shared" si="501"/>
        <v>74.1027648724782+25.9064195737822i</v>
      </c>
      <c r="I1742" s="57" t="str">
        <f t="shared" si="502"/>
        <v>18.0309458175579-49.6230770366268i</v>
      </c>
      <c r="K1742" s="57" t="str">
        <f t="shared" si="503"/>
        <v>0.144300696690314-0.054187384074168i</v>
      </c>
      <c r="L1742" s="57" t="str">
        <f t="shared" si="504"/>
        <v>0.00025-1.68904565919754i</v>
      </c>
      <c r="M1742" s="57" t="str">
        <f t="shared" si="505"/>
        <v>0.0045-0.592150273061326i</v>
      </c>
      <c r="N1742" s="57">
        <f t="shared" si="506"/>
        <v>76.440327904195271</v>
      </c>
      <c r="O1742" s="57">
        <f t="shared" si="507"/>
        <v>38.034537328274205</v>
      </c>
      <c r="P1742" s="374">
        <f t="shared" si="508"/>
        <v>38.034537328274205</v>
      </c>
      <c r="Q1742" s="374">
        <f t="shared" si="509"/>
        <v>-103.55967209580473</v>
      </c>
      <c r="R1742" s="12">
        <f t="shared" si="510"/>
        <v>76.440327904195271</v>
      </c>
      <c r="S1742" s="57">
        <f t="shared" si="511"/>
        <v>0.62651418096927736</v>
      </c>
      <c r="T1742" s="12">
        <f t="shared" si="494"/>
        <v>38.034537328274205</v>
      </c>
    </row>
    <row r="1743" spans="1:20">
      <c r="A1743" s="57">
        <f t="shared" si="495"/>
        <v>3951.4634144529182</v>
      </c>
      <c r="B1743" s="12">
        <f t="shared" si="512"/>
        <v>628.89493485696062</v>
      </c>
      <c r="C1743" s="57" t="str">
        <f t="shared" si="496"/>
        <v>-18.6777909874848-77.1833766754017i</v>
      </c>
      <c r="D1743" s="57" t="str">
        <f t="shared" si="497"/>
        <v>3.47812240129539-25.3100862396095i</v>
      </c>
      <c r="E1743" s="57" t="str">
        <f t="shared" si="498"/>
        <v>161.388436910904-2.18283512057846i</v>
      </c>
      <c r="F1743" s="57" t="str">
        <f t="shared" si="499"/>
        <v>2.90990949117626-237.492468439663i</v>
      </c>
      <c r="G1743" s="57" t="str">
        <f t="shared" si="500"/>
        <v>0.999999856100815-0.000379340433200693i</v>
      </c>
      <c r="H1743" s="57" t="str">
        <f t="shared" si="501"/>
        <v>74.1133713976596+26.0062868622458i</v>
      </c>
      <c r="I1743" s="57" t="str">
        <f t="shared" si="502"/>
        <v>18.0319868026551-49.4407061748646i</v>
      </c>
      <c r="K1743" s="57" t="str">
        <f t="shared" si="503"/>
        <v>0.144163289607941-0.0543406034622241i</v>
      </c>
      <c r="L1743" s="57" t="str">
        <f t="shared" si="504"/>
        <v>0.00025-1.68265158318145i</v>
      </c>
      <c r="M1743" s="57" t="str">
        <f t="shared" si="505"/>
        <v>0.0045-0.589908620304172i</v>
      </c>
      <c r="N1743" s="57">
        <f t="shared" si="506"/>
        <v>76.396376494612937</v>
      </c>
      <c r="O1743" s="57">
        <f t="shared" si="507"/>
        <v>37.997631612356884</v>
      </c>
      <c r="P1743" s="374">
        <f t="shared" si="508"/>
        <v>37.997631612356884</v>
      </c>
      <c r="Q1743" s="374">
        <f t="shared" si="509"/>
        <v>-103.60362350538706</v>
      </c>
      <c r="R1743" s="12">
        <f t="shared" si="510"/>
        <v>76.396376494612937</v>
      </c>
      <c r="S1743" s="57">
        <f t="shared" si="511"/>
        <v>0.62889493485696057</v>
      </c>
      <c r="T1743" s="12">
        <f t="shared" si="494"/>
        <v>37.997631612356884</v>
      </c>
    </row>
    <row r="1744" spans="1:20">
      <c r="A1744" s="57">
        <f t="shared" si="495"/>
        <v>3966.4789754278395</v>
      </c>
      <c r="B1744" s="12">
        <f t="shared" si="512"/>
        <v>631.28473560941711</v>
      </c>
      <c r="C1744" s="57" t="str">
        <f t="shared" si="496"/>
        <v>-18.6576165691664-76.8415829052753i</v>
      </c>
      <c r="D1744" s="57" t="str">
        <f t="shared" si="497"/>
        <v>3.47812238150772-25.2142948115782i</v>
      </c>
      <c r="E1744" s="57" t="str">
        <f t="shared" si="498"/>
        <v>161.381451726391-2.18806285373896i</v>
      </c>
      <c r="F1744" s="57" t="str">
        <f t="shared" si="499"/>
        <v>2.90990948798782-236.593421841835i</v>
      </c>
      <c r="G1744" s="57" t="str">
        <f t="shared" si="500"/>
        <v>0.999999855005103-0.000380781926429629i</v>
      </c>
      <c r="H1744" s="57" t="str">
        <f t="shared" si="501"/>
        <v>74.1240607393876+26.1065500618598i</v>
      </c>
      <c r="I1744" s="57" t="str">
        <f t="shared" si="502"/>
        <v>18.0330358197964-49.2590477265795i</v>
      </c>
      <c r="K1744" s="57" t="str">
        <f t="shared" si="503"/>
        <v>0.144025105278049-0.0544939056614709i</v>
      </c>
      <c r="L1744" s="57" t="str">
        <f t="shared" si="504"/>
        <v>0.00025-1.67628171267329i</v>
      </c>
      <c r="M1744" s="57" t="str">
        <f t="shared" si="505"/>
        <v>0.0045-0.587675453580566i</v>
      </c>
      <c r="N1744" s="57">
        <f t="shared" si="506"/>
        <v>76.35233445462606</v>
      </c>
      <c r="O1744" s="57">
        <f t="shared" si="507"/>
        <v>37.960700591170685</v>
      </c>
      <c r="P1744" s="374">
        <f t="shared" si="508"/>
        <v>37.960700591170685</v>
      </c>
      <c r="Q1744" s="374">
        <f t="shared" si="509"/>
        <v>-103.64766554537394</v>
      </c>
      <c r="R1744" s="12">
        <f t="shared" si="510"/>
        <v>76.35233445462606</v>
      </c>
      <c r="S1744" s="57">
        <f t="shared" si="511"/>
        <v>0.63128473560941711</v>
      </c>
      <c r="T1744" s="12">
        <f t="shared" si="494"/>
        <v>37.960700591170685</v>
      </c>
    </row>
    <row r="1745" spans="1:20">
      <c r="A1745" s="57">
        <f t="shared" si="495"/>
        <v>3981.5515955344654</v>
      </c>
      <c r="B1745" s="12">
        <f t="shared" si="512"/>
        <v>633.68361760473294</v>
      </c>
      <c r="C1745" s="57" t="str">
        <f t="shared" si="496"/>
        <v>-18.6373320969545-76.5010014673785i</v>
      </c>
      <c r="D1745" s="57" t="str">
        <f t="shared" si="497"/>
        <v>3.47812236156938-25.1188660996424i</v>
      </c>
      <c r="E1745" s="57" t="str">
        <f t="shared" si="498"/>
        <v>161.37442970087-2.19328201304099i</v>
      </c>
      <c r="F1745" s="57" t="str">
        <f t="shared" si="499"/>
        <v>2.90990948477512-235.697778719811i</v>
      </c>
      <c r="G1745" s="57" t="str">
        <f t="shared" si="500"/>
        <v>0.999999853901049-0.00038222889732806i</v>
      </c>
      <c r="H1745" s="57" t="str">
        <f t="shared" si="501"/>
        <v>74.1348335601671+26.2072108674889i</v>
      </c>
      <c r="I1745" s="57" t="str">
        <f t="shared" si="502"/>
        <v>18.0340929317672-49.0780990925107i</v>
      </c>
      <c r="K1745" s="57" t="str">
        <f t="shared" si="503"/>
        <v>0.143886141096592-0.054647286945664i</v>
      </c>
      <c r="L1745" s="57" t="str">
        <f t="shared" si="504"/>
        <v>0.00025-1.66993595604033i</v>
      </c>
      <c r="M1745" s="57" t="str">
        <f t="shared" si="505"/>
        <v>0.0045-0.585450740765654i</v>
      </c>
      <c r="N1745" s="57">
        <f t="shared" si="506"/>
        <v>76.308202140974956</v>
      </c>
      <c r="O1745" s="57">
        <f t="shared" si="507"/>
        <v>37.923744135648747</v>
      </c>
      <c r="P1745" s="374">
        <f t="shared" si="508"/>
        <v>37.923744135648747</v>
      </c>
      <c r="Q1745" s="374">
        <f t="shared" si="509"/>
        <v>-103.69179785902504</v>
      </c>
      <c r="R1745" s="12">
        <f t="shared" si="510"/>
        <v>76.308202140974956</v>
      </c>
      <c r="S1745" s="57">
        <f t="shared" si="511"/>
        <v>0.63368361760473291</v>
      </c>
      <c r="T1745" s="12">
        <f t="shared" si="494"/>
        <v>37.923744135648747</v>
      </c>
    </row>
    <row r="1746" spans="1:20">
      <c r="A1746" s="57">
        <f t="shared" si="495"/>
        <v>3996.6814915974965</v>
      </c>
      <c r="B1746" s="12">
        <f t="shared" si="512"/>
        <v>636.09161535163094</v>
      </c>
      <c r="C1746" s="57" t="str">
        <f t="shared" si="496"/>
        <v>-18.6169372562345-76.161628337462i</v>
      </c>
      <c r="D1746" s="57" t="str">
        <f t="shared" si="497"/>
        <v>3.47812234147923-25.0237987310284i</v>
      </c>
      <c r="E1746" s="57" t="str">
        <f t="shared" si="498"/>
        <v>161.367370750229-2.19849234606079i</v>
      </c>
      <c r="F1746" s="57" t="str">
        <f t="shared" si="499"/>
        <v>2.90990948153796-234.805526189463i</v>
      </c>
      <c r="G1746" s="57" t="str">
        <f t="shared" si="500"/>
        <v>0.999999852788587-0.000383681366711076i</v>
      </c>
      <c r="H1746" s="57" t="str">
        <f t="shared" si="501"/>
        <v>74.1456905280473+26.3082709826654i</v>
      </c>
      <c r="I1746" s="57" t="str">
        <f t="shared" si="502"/>
        <v>18.0351582018555-48.8978576837734i</v>
      </c>
      <c r="K1746" s="57" t="str">
        <f t="shared" si="503"/>
        <v>0.143746394475176-0.0548007435531461i</v>
      </c>
      <c r="L1746" s="57" t="str">
        <f t="shared" si="504"/>
        <v>0.00025-1.66361422199675i</v>
      </c>
      <c r="M1746" s="57" t="str">
        <f t="shared" si="505"/>
        <v>0.0045-0.583234449856201i</v>
      </c>
      <c r="N1746" s="57">
        <f t="shared" si="506"/>
        <v>76.263979917037446</v>
      </c>
      <c r="O1746" s="57">
        <f t="shared" si="507"/>
        <v>37.886762116502879</v>
      </c>
      <c r="P1746" s="374">
        <f t="shared" si="508"/>
        <v>37.886762116502879</v>
      </c>
      <c r="Q1746" s="374">
        <f t="shared" si="509"/>
        <v>-103.73602008296255</v>
      </c>
      <c r="R1746" s="12">
        <f t="shared" si="510"/>
        <v>76.263979917037446</v>
      </c>
      <c r="S1746" s="57">
        <f t="shared" si="511"/>
        <v>0.63609161535163095</v>
      </c>
      <c r="T1746" s="12">
        <f t="shared" si="494"/>
        <v>37.886762116502879</v>
      </c>
    </row>
    <row r="1747" spans="1:20">
      <c r="A1747" s="57">
        <f t="shared" si="495"/>
        <v>4011.8688812655669</v>
      </c>
      <c r="B1747" s="12">
        <f t="shared" si="512"/>
        <v>638.50876348996712</v>
      </c>
      <c r="C1747" s="57" t="str">
        <f t="shared" si="496"/>
        <v>-18.5964317353441-75.8234595135283i</v>
      </c>
      <c r="D1747" s="57" t="str">
        <f t="shared" si="497"/>
        <v>3.47812232123611-24.9290913381598i</v>
      </c>
      <c r="E1747" s="57" t="str">
        <f t="shared" si="498"/>
        <v>161.360274791725-2.20369359842931i</v>
      </c>
      <c r="F1747" s="57" t="str">
        <f t="shared" si="499"/>
        <v>2.90990947827615-233.91665141544i</v>
      </c>
      <c r="G1747" s="57" t="str">
        <f t="shared" si="500"/>
        <v>0.999999851667655-0.000385139355472862i</v>
      </c>
      <c r="H1747" s="57" t="str">
        <f t="shared" si="501"/>
        <v>74.1566323166711+26.4097321196505i</v>
      </c>
      <c r="I1747" s="57" t="str">
        <f t="shared" si="502"/>
        <v>18.0362316938573-48.7183209218245i</v>
      </c>
      <c r="K1747" s="57" t="str">
        <f t="shared" si="503"/>
        <v>0.143605862841453-0.0549542716867964i</v>
      </c>
      <c r="L1747" s="57" t="str">
        <f t="shared" si="504"/>
        <v>0.00025-1.65731641960226i</v>
      </c>
      <c r="M1747" s="57" t="str">
        <f t="shared" si="505"/>
        <v>0.0045-0.581026548970115i</v>
      </c>
      <c r="N1747" s="57">
        <f t="shared" si="506"/>
        <v>76.219668152874505</v>
      </c>
      <c r="O1747" s="57">
        <f t="shared" si="507"/>
        <v>37.849754404229309</v>
      </c>
      <c r="P1747" s="374">
        <f t="shared" si="508"/>
        <v>37.849754404229309</v>
      </c>
      <c r="Q1747" s="374">
        <f t="shared" si="509"/>
        <v>-103.7803318471255</v>
      </c>
      <c r="R1747" s="12">
        <f t="shared" si="510"/>
        <v>76.219668152874505</v>
      </c>
      <c r="S1747" s="57">
        <f t="shared" si="511"/>
        <v>0.6385087634899671</v>
      </c>
      <c r="T1747" s="12">
        <f t="shared" si="494"/>
        <v>37.849754404229309</v>
      </c>
    </row>
    <row r="1748" spans="1:20">
      <c r="A1748" s="57">
        <f t="shared" si="495"/>
        <v>4027.1139830143766</v>
      </c>
      <c r="B1748" s="12">
        <f t="shared" si="512"/>
        <v>640.93509679122906</v>
      </c>
      <c r="C1748" s="57" t="str">
        <f t="shared" si="496"/>
        <v>-18.5758152256323-75.4864910157655i</v>
      </c>
      <c r="D1748" s="57" t="str">
        <f t="shared" si="497"/>
        <v>3.47812230083883-24.8347425586392i</v>
      </c>
      <c r="E1748" s="57" t="str">
        <f t="shared" si="498"/>
        <v>161.353141744005-2.20888551383186i</v>
      </c>
      <c r="F1748" s="57" t="str">
        <f t="shared" si="499"/>
        <v>2.90990947498952-233.031141610978i</v>
      </c>
      <c r="G1748" s="57" t="str">
        <f t="shared" si="500"/>
        <v>0.999999850538187-0.000386602884587003i</v>
      </c>
      <c r="H1748" s="57" t="str">
        <f t="shared" si="501"/>
        <v>74.1676596053274+26.5115959994932i</v>
      </c>
      <c r="I1748" s="57" t="str">
        <f t="shared" si="502"/>
        <v>18.0373134720801-48.5394862384275i</v>
      </c>
      <c r="K1748" s="57" t="str">
        <f t="shared" si="503"/>
        <v>0.143464543639516-0.0551078675139803i</v>
      </c>
      <c r="L1748" s="57" t="str">
        <f t="shared" si="504"/>
        <v>0.00025-1.65104245826087i</v>
      </c>
      <c r="M1748" s="57" t="str">
        <f t="shared" si="505"/>
        <v>0.0045-0.578827006346i</v>
      </c>
      <c r="N1748" s="57">
        <f t="shared" si="506"/>
        <v>76.175267225276542</v>
      </c>
      <c r="O1748" s="57">
        <f t="shared" si="507"/>
        <v>37.812720869114884</v>
      </c>
      <c r="P1748" s="374">
        <f t="shared" si="508"/>
        <v>37.812720869114884</v>
      </c>
      <c r="Q1748" s="374">
        <f t="shared" si="509"/>
        <v>-103.82473277472346</v>
      </c>
      <c r="R1748" s="12">
        <f t="shared" si="510"/>
        <v>76.175267225276542</v>
      </c>
      <c r="S1748" s="57">
        <f t="shared" si="511"/>
        <v>0.64093509679122906</v>
      </c>
      <c r="T1748" s="12">
        <f t="shared" si="494"/>
        <v>37.812720869114884</v>
      </c>
    </row>
    <row r="1749" spans="1:20">
      <c r="A1749" s="57">
        <f t="shared" si="495"/>
        <v>4042.4170161498314</v>
      </c>
      <c r="B1749" s="12">
        <f t="shared" si="512"/>
        <v>643.37065015903579</v>
      </c>
      <c r="C1749" s="57" t="str">
        <f t="shared" si="496"/>
        <v>-18.5550874215189-75.1507188864787i</v>
      </c>
      <c r="D1749" s="57" t="str">
        <f t="shared" si="497"/>
        <v>3.47812228028625-24.7407510352277i</v>
      </c>
      <c r="E1749" s="57" t="str">
        <f t="shared" si="498"/>
        <v>161.345971527129-2.21406783401039i</v>
      </c>
      <c r="F1749" s="57" t="str">
        <f t="shared" si="499"/>
        <v>2.90990947167783-232.148984037723i</v>
      </c>
      <c r="G1749" s="57" t="str">
        <f t="shared" si="500"/>
        <v>0.999999849400119-0.000388071975106782i</v>
      </c>
      <c r="H1749" s="57" t="str">
        <f t="shared" si="501"/>
        <v>74.1787730790001+26.6138643520907i</v>
      </c>
      <c r="I1749" s="57" t="str">
        <f t="shared" si="502"/>
        <v>18.0384036013474-48.3613510756171i</v>
      </c>
      <c r="K1749" s="57" t="str">
        <f t="shared" si="503"/>
        <v>0.143322434330304-0.0552615271665056i</v>
      </c>
      <c r="L1749" s="57" t="str">
        <f t="shared" si="504"/>
        <v>0.00025-1.64479224771953i</v>
      </c>
      <c r="M1749" s="57" t="str">
        <f t="shared" si="505"/>
        <v>0.0045-0.576635790342698i</v>
      </c>
      <c r="N1749" s="57">
        <f t="shared" si="506"/>
        <v>76.130777517808909</v>
      </c>
      <c r="O1749" s="57">
        <f t="shared" si="507"/>
        <v>37.775661381243303</v>
      </c>
      <c r="P1749" s="374">
        <f t="shared" si="508"/>
        <v>37.775661381243303</v>
      </c>
      <c r="Q1749" s="374">
        <f t="shared" si="509"/>
        <v>-103.86922248219109</v>
      </c>
      <c r="R1749" s="12">
        <f t="shared" si="510"/>
        <v>76.130777517808909</v>
      </c>
      <c r="S1749" s="57">
        <f t="shared" si="511"/>
        <v>0.64337065015903583</v>
      </c>
      <c r="T1749" s="12">
        <f t="shared" si="494"/>
        <v>37.775661381243303</v>
      </c>
    </row>
    <row r="1750" spans="1:20">
      <c r="A1750" s="57">
        <f t="shared" si="495"/>
        <v>4057.7782008112008</v>
      </c>
      <c r="B1750" s="12">
        <f t="shared" si="512"/>
        <v>645.81545862964015</v>
      </c>
      <c r="C1750" s="57" t="str">
        <f t="shared" si="496"/>
        <v>-18.5342480205549-74.8161391900232i</v>
      </c>
      <c r="D1750" s="57" t="str">
        <f t="shared" si="497"/>
        <v>3.47812225957717-24.6471154158256i</v>
      </c>
      <c r="E1750" s="57" t="str">
        <f t="shared" si="498"/>
        <v>161.338764062601-2.21924029876357i</v>
      </c>
      <c r="F1750" s="57" t="str">
        <f t="shared" si="499"/>
        <v>2.90990946834093-231.270166005542i</v>
      </c>
      <c r="G1750" s="57" t="str">
        <f t="shared" si="500"/>
        <v>0.999999848253386-0.000389546648165481i</v>
      </c>
      <c r="H1750" s="57" t="str">
        <f t="shared" si="501"/>
        <v>74.1899734284212+26.7165389162495i</v>
      </c>
      <c r="I1750" s="57" t="str">
        <f t="shared" si="502"/>
        <v>18.0395021470032-48.1839128856652i</v>
      </c>
      <c r="K1750" s="57" t="str">
        <f t="shared" si="503"/>
        <v>0.143179532392002-0.055415246740581i</v>
      </c>
      <c r="L1750" s="57" t="str">
        <f t="shared" si="504"/>
        <v>0.00025-1.63856569806688i</v>
      </c>
      <c r="M1750" s="57" t="str">
        <f t="shared" si="505"/>
        <v>0.0045-0.574452869438829i</v>
      </c>
      <c r="N1750" s="57">
        <f t="shared" si="506"/>
        <v>76.086199420857554</v>
      </c>
      <c r="O1750" s="57">
        <f t="shared" si="507"/>
        <v>37.738575810501551</v>
      </c>
      <c r="P1750" s="374">
        <f t="shared" si="508"/>
        <v>37.738575810501551</v>
      </c>
      <c r="Q1750" s="374">
        <f t="shared" si="509"/>
        <v>-103.91380057914245</v>
      </c>
      <c r="R1750" s="12">
        <f t="shared" si="510"/>
        <v>76.086199420857554</v>
      </c>
      <c r="S1750" s="57">
        <f t="shared" si="511"/>
        <v>0.64581545862964018</v>
      </c>
      <c r="T1750" s="12">
        <f t="shared" si="494"/>
        <v>37.738575810501551</v>
      </c>
    </row>
    <row r="1751" spans="1:20">
      <c r="A1751" s="57">
        <f t="shared" si="495"/>
        <v>4073.1977579742838</v>
      </c>
      <c r="B1751" s="12">
        <f t="shared" si="512"/>
        <v>648.26955737243281</v>
      </c>
      <c r="C1751" s="57" t="str">
        <f t="shared" si="496"/>
        <v>-18.5132967234805-74.4827480127336i</v>
      </c>
      <c r="D1751" s="57" t="str">
        <f t="shared" si="497"/>
        <v>3.47812223871041-24.5538343534531i</v>
      </c>
      <c r="E1751" s="57" t="str">
        <f t="shared" si="498"/>
        <v>161.331519273386-2.22440264594623i</v>
      </c>
      <c r="F1751" s="57" t="str">
        <f t="shared" si="499"/>
        <v>2.90990946497865-230.394674872341i</v>
      </c>
      <c r="G1751" s="57" t="str">
        <f t="shared" si="500"/>
        <v>0.999999847097921-0.000391026924976692i</v>
      </c>
      <c r="H1751" s="57" t="str">
        <f t="shared" si="501"/>
        <v>74.2012613501225+26.8196214397469i</v>
      </c>
      <c r="I1751" s="57" t="str">
        <f t="shared" si="502"/>
        <v>18.0406091749155-48.0071691310453i</v>
      </c>
      <c r="K1751" s="57" t="str">
        <f t="shared" si="503"/>
        <v>0.143035835320449-0.0555690222967792i</v>
      </c>
      <c r="L1751" s="57" t="str">
        <f t="shared" si="504"/>
        <v>0.00025-1.6323627197319i</v>
      </c>
      <c r="M1751" s="57" t="str">
        <f t="shared" si="505"/>
        <v>0.0045-0.572278212232347i</v>
      </c>
      <c r="N1751" s="57">
        <f t="shared" si="506"/>
        <v>76.041533331675751</v>
      </c>
      <c r="O1751" s="57">
        <f t="shared" si="507"/>
        <v>37.701464026586081</v>
      </c>
      <c r="P1751" s="374">
        <f t="shared" si="508"/>
        <v>37.701464026586081</v>
      </c>
      <c r="Q1751" s="374">
        <f t="shared" si="509"/>
        <v>-103.95846666832425</v>
      </c>
      <c r="R1751" s="12">
        <f t="shared" si="510"/>
        <v>76.041533331675751</v>
      </c>
      <c r="S1751" s="57">
        <f t="shared" si="511"/>
        <v>0.64826955737243286</v>
      </c>
      <c r="T1751" s="12">
        <f t="shared" si="494"/>
        <v>37.701464026586081</v>
      </c>
    </row>
    <row r="1752" spans="1:20">
      <c r="A1752" s="57">
        <f t="shared" si="495"/>
        <v>4088.6759094545864</v>
      </c>
      <c r="B1752" s="12">
        <f t="shared" si="512"/>
        <v>650.73298169044813</v>
      </c>
      <c r="C1752" s="57" t="str">
        <f t="shared" si="496"/>
        <v>-18.4922332342885-74.150541462854i</v>
      </c>
      <c r="D1752" s="57" t="str">
        <f t="shared" si="497"/>
        <v>3.47812221768476-24.4609065062308i</v>
      </c>
      <c r="E1752" s="57" t="str">
        <f t="shared" si="498"/>
        <v>161.324237083938-2.22955461147313i</v>
      </c>
      <c r="F1752" s="57" t="str">
        <f t="shared" si="499"/>
        <v>2.90990946159072-229.522498043887i</v>
      </c>
      <c r="G1752" s="57" t="str">
        <f t="shared" si="500"/>
        <v>0.999999845933657-0.000392512826834615i</v>
      </c>
      <c r="H1752" s="57" t="str">
        <f t="shared" si="501"/>
        <v>74.2126375464891+26.9231136793945i</v>
      </c>
      <c r="I1752" s="57" t="str">
        <f t="shared" si="502"/>
        <v>18.0417247514826-47.8311172843999i</v>
      </c>
      <c r="K1752" s="57" t="str">
        <f t="shared" si="503"/>
        <v>0.142891340629544-0.0557228498600058i</v>
      </c>
      <c r="L1752" s="57" t="str">
        <f t="shared" si="504"/>
        <v>0.00025-1.62618322348266i</v>
      </c>
      <c r="M1752" s="57" t="str">
        <f t="shared" si="505"/>
        <v>0.0045-0.570111787440075i</v>
      </c>
      <c r="N1752" s="57">
        <f t="shared" si="506"/>
        <v>75.9967796544273</v>
      </c>
      <c r="O1752" s="57">
        <f t="shared" si="507"/>
        <v>37.664325899009306</v>
      </c>
      <c r="P1752" s="374">
        <f t="shared" si="508"/>
        <v>37.664325899009306</v>
      </c>
      <c r="Q1752" s="374">
        <f t="shared" si="509"/>
        <v>-104.0032203455727</v>
      </c>
      <c r="R1752" s="12">
        <f t="shared" si="510"/>
        <v>75.9967796544273</v>
      </c>
      <c r="S1752" s="57">
        <f t="shared" si="511"/>
        <v>0.65073298169044813</v>
      </c>
      <c r="T1752" s="12">
        <f t="shared" si="494"/>
        <v>37.664325899009306</v>
      </c>
    </row>
    <row r="1753" spans="1:20">
      <c r="A1753" s="57">
        <f t="shared" si="495"/>
        <v>4104.2128779105133</v>
      </c>
      <c r="B1753" s="12">
        <f t="shared" si="512"/>
        <v>653.2057670208718</v>
      </c>
      <c r="C1753" s="57" t="str">
        <f t="shared" si="496"/>
        <v>-18.4710572602821-73.8195156704723i</v>
      </c>
      <c r="D1753" s="57" t="str">
        <f t="shared" si="497"/>
        <v>3.47812219649899-24.3683305373605i</v>
      </c>
      <c r="E1753" s="57" t="str">
        <f t="shared" si="498"/>
        <v>161.316917420226-2.23469592931819i</v>
      </c>
      <c r="F1753" s="57" t="str">
        <f t="shared" si="499"/>
        <v>2.90990945817703-228.653622973624i</v>
      </c>
      <c r="G1753" s="57" t="str">
        <f t="shared" si="500"/>
        <v>0.999999844760528-0.000394004375114369i</v>
      </c>
      <c r="H1753" s="57" t="str">
        <f t="shared" si="501"/>
        <v>74.2241027258107+27.0270174010982i</v>
      </c>
      <c r="I1753" s="57" t="str">
        <f t="shared" si="502"/>
        <v>18.0428489436352-47.6557548285043i</v>
      </c>
      <c r="K1753" s="57" t="str">
        <f t="shared" si="503"/>
        <v>0.142746045851665-0.0558767254194692i</v>
      </c>
      <c r="L1753" s="57" t="str">
        <f t="shared" si="504"/>
        <v>0.00025-1.62002712042505i</v>
      </c>
      <c r="M1753" s="57" t="str">
        <f t="shared" si="505"/>
        <v>0.0045-0.567953563897266i</v>
      </c>
      <c r="N1753" s="57">
        <f t="shared" si="506"/>
        <v>75.951938800234899</v>
      </c>
      <c r="O1753" s="57">
        <f t="shared" si="507"/>
        <v>37.627161297106618</v>
      </c>
      <c r="P1753" s="374">
        <f t="shared" si="508"/>
        <v>37.627161297106618</v>
      </c>
      <c r="Q1753" s="374">
        <f t="shared" si="509"/>
        <v>-104.0480611997651</v>
      </c>
      <c r="R1753" s="12">
        <f t="shared" si="510"/>
        <v>75.951938800234899</v>
      </c>
      <c r="S1753" s="57">
        <f t="shared" si="511"/>
        <v>0.65320576702087185</v>
      </c>
      <c r="T1753" s="12">
        <f t="shared" si="494"/>
        <v>37.627161297106618</v>
      </c>
    </row>
    <row r="1754" spans="1:20">
      <c r="A1754" s="57">
        <f t="shared" si="495"/>
        <v>4119.8088868465738</v>
      </c>
      <c r="B1754" s="12">
        <f t="shared" si="512"/>
        <v>655.68794893555116</v>
      </c>
      <c r="C1754" s="57" t="str">
        <f t="shared" si="496"/>
        <v>-18.4497685121374-73.4896667874435i</v>
      </c>
      <c r="D1754" s="57" t="str">
        <f t="shared" si="497"/>
        <v>3.47812217515192-24.2761051151057i</v>
      </c>
      <c r="E1754" s="57" t="str">
        <f t="shared" si="498"/>
        <v>161.309560209756-2.23982633151761i</v>
      </c>
      <c r="F1754" s="57" t="str">
        <f t="shared" si="499"/>
        <v>2.90990945473734-227.788037162492i</v>
      </c>
      <c r="G1754" s="57" t="str">
        <f t="shared" si="500"/>
        <v>0.999999843578467-0.000395501591272296i</v>
      </c>
      <c r="H1754" s="57" t="str">
        <f t="shared" si="501"/>
        <v>74.2356576023386+27.1313343799249i</v>
      </c>
      <c r="I1754" s="57" t="str">
        <f t="shared" si="502"/>
        <v>18.0439818188431-47.4810792562345i</v>
      </c>
      <c r="K1754" s="57" t="str">
        <f t="shared" si="503"/>
        <v>0.142599948538075-0.0560306449286578i</v>
      </c>
      <c r="L1754" s="57" t="str">
        <f t="shared" si="504"/>
        <v>0.00025-1.61389432200144i</v>
      </c>
      <c r="M1754" s="57" t="str">
        <f t="shared" si="505"/>
        <v>0.0045-0.565803510557149i</v>
      </c>
      <c r="N1754" s="57">
        <f t="shared" si="506"/>
        <v>75.907011187223048</v>
      </c>
      <c r="O1754" s="57">
        <f t="shared" si="507"/>
        <v>37.589970090042399</v>
      </c>
      <c r="P1754" s="374">
        <f t="shared" si="508"/>
        <v>37.589970090042399</v>
      </c>
      <c r="Q1754" s="374">
        <f t="shared" si="509"/>
        <v>-104.09298881277695</v>
      </c>
      <c r="R1754" s="12">
        <f t="shared" si="510"/>
        <v>75.907011187223048</v>
      </c>
      <c r="S1754" s="57">
        <f t="shared" si="511"/>
        <v>0.65568794893555116</v>
      </c>
      <c r="T1754" s="12">
        <f t="shared" si="494"/>
        <v>37.589970090042399</v>
      </c>
    </row>
    <row r="1755" spans="1:20">
      <c r="A1755" s="57">
        <f t="shared" si="495"/>
        <v>4135.4641606165906</v>
      </c>
      <c r="B1755" s="12">
        <f t="shared" si="512"/>
        <v>658.17956314150626</v>
      </c>
      <c r="C1755" s="57" t="str">
        <f t="shared" si="496"/>
        <v>-18.4283667039649-73.1609909873255i</v>
      </c>
      <c r="D1755" s="57" t="str">
        <f t="shared" si="497"/>
        <v>3.47812215364231-24.1842289127727i</v>
      </c>
      <c r="E1755" s="57" t="str">
        <f t="shared" si="498"/>
        <v>161.302165381599-2.24494554817115i</v>
      </c>
      <c r="F1755" s="57" t="str">
        <f t="shared" si="499"/>
        <v>2.90990945127146-226.925728158748i</v>
      </c>
      <c r="G1755" s="57" t="str">
        <f t="shared" si="500"/>
        <v>0.999999842387405-0.000397004496846274i</v>
      </c>
      <c r="H1755" s="57" t="str">
        <f t="shared" si="501"/>
        <v>74.2473028963365+27.2360664001636i</v>
      </c>
      <c r="I1755" s="57" t="str">
        <f t="shared" si="502"/>
        <v>18.045123445118-47.3070880705316i</v>
      </c>
      <c r="K1755" s="57" t="str">
        <f t="shared" si="503"/>
        <v>0.142453046259349-0.0561846043053204i</v>
      </c>
      <c r="L1755" s="57" t="str">
        <f t="shared" si="504"/>
        <v>0.00025-1.60778473998948i</v>
      </c>
      <c r="M1755" s="57" t="str">
        <f t="shared" si="505"/>
        <v>0.0045-0.563661596490484i</v>
      </c>
      <c r="N1755" s="57">
        <f t="shared" si="506"/>
        <v>75.861997240564406</v>
      </c>
      <c r="O1755" s="57">
        <f t="shared" si="507"/>
        <v>37.552752146817532</v>
      </c>
      <c r="P1755" s="374">
        <f t="shared" si="508"/>
        <v>37.552752146817532</v>
      </c>
      <c r="Q1755" s="374">
        <f t="shared" si="509"/>
        <v>-104.13800275943559</v>
      </c>
      <c r="R1755" s="12">
        <f t="shared" si="510"/>
        <v>75.861997240564406</v>
      </c>
      <c r="S1755" s="57">
        <f t="shared" si="511"/>
        <v>0.65817956314150627</v>
      </c>
      <c r="T1755" s="12">
        <f t="shared" si="494"/>
        <v>37.552752146817532</v>
      </c>
    </row>
    <row r="1756" spans="1:20">
      <c r="A1756" s="57">
        <f t="shared" si="495"/>
        <v>4151.1789244269339</v>
      </c>
      <c r="B1756" s="12">
        <f t="shared" si="512"/>
        <v>660.680645481444</v>
      </c>
      <c r="C1756" s="57" t="str">
        <f t="shared" si="496"/>
        <v>-18.4068515533703-72.8334844653043i</v>
      </c>
      <c r="D1756" s="57" t="str">
        <f t="shared" si="497"/>
        <v>3.47812213196891-24.0927006086916i</v>
      </c>
      <c r="E1756" s="57" t="str">
        <f t="shared" si="498"/>
        <v>161.294732866414-2.25005330744534i</v>
      </c>
      <c r="F1756" s="57" t="str">
        <f t="shared" si="499"/>
        <v>2.90990944777918-226.066683557788i</v>
      </c>
      <c r="G1756" s="57" t="str">
        <f t="shared" si="500"/>
        <v>0.999999841187273-0.000398513113456022i</v>
      </c>
      <c r="H1756" s="57" t="str">
        <f t="shared" si="501"/>
        <v>74.2590393341381+27.3412152553914i</v>
      </c>
      <c r="I1756" s="57" t="str">
        <f t="shared" si="502"/>
        <v>18.046273891019-47.1337787843693i</v>
      </c>
      <c r="K1756" s="57" t="str">
        <f t="shared" si="503"/>
        <v>0.142305336605789-0.0563385994314497i</v>
      </c>
      <c r="L1756" s="57" t="str">
        <f t="shared" si="504"/>
        <v>0.00025-1.60169828650078i</v>
      </c>
      <c r="M1756" s="57" t="str">
        <f t="shared" si="505"/>
        <v>0.0045-0.561527790885123i</v>
      </c>
      <c r="N1756" s="57">
        <f t="shared" si="506"/>
        <v>75.81689739252468</v>
      </c>
      <c r="O1756" s="57">
        <f t="shared" si="507"/>
        <v>37.515507336275896</v>
      </c>
      <c r="P1756" s="374">
        <f t="shared" si="508"/>
        <v>37.515507336275896</v>
      </c>
      <c r="Q1756" s="374">
        <f t="shared" si="509"/>
        <v>-104.18310260747532</v>
      </c>
      <c r="R1756" s="12">
        <f t="shared" si="510"/>
        <v>75.81689739252468</v>
      </c>
      <c r="S1756" s="57">
        <f t="shared" si="511"/>
        <v>0.66068064548144401</v>
      </c>
      <c r="T1756" s="12">
        <f t="shared" si="494"/>
        <v>37.515507336275896</v>
      </c>
    </row>
    <row r="1757" spans="1:20">
      <c r="A1757" s="57">
        <f t="shared" si="495"/>
        <v>4166.9534043397571</v>
      </c>
      <c r="B1757" s="12">
        <f t="shared" si="512"/>
        <v>663.19123193427356</v>
      </c>
      <c r="C1757" s="57" t="str">
        <f t="shared" si="496"/>
        <v>-18.3852227815175-72.5071434381232i</v>
      </c>
      <c r="D1757" s="57" t="str">
        <f t="shared" si="497"/>
        <v>3.47812211013045-24.0015188861969i</v>
      </c>
      <c r="E1757" s="57" t="str">
        <f t="shared" si="498"/>
        <v>161.287262596477-2.25514933557505i</v>
      </c>
      <c r="F1757" s="57" t="str">
        <f t="shared" si="499"/>
        <v>2.9099094442603-225.210891001968i</v>
      </c>
      <c r="G1757" s="57" t="str">
        <f t="shared" si="500"/>
        <v>0.999999839978003-0.000400027462803413i</v>
      </c>
      <c r="H1757" s="57" t="str">
        <f t="shared" si="501"/>
        <v>74.2708676482012+27.4467827485388i</v>
      </c>
      <c r="I1757" s="57" t="str">
        <f t="shared" si="502"/>
        <v>18.0474332256575-46.9611489207202i</v>
      </c>
      <c r="K1757" s="57" t="str">
        <f t="shared" si="503"/>
        <v>0.142156817187849-0.0564926261532735i</v>
      </c>
      <c r="L1757" s="57" t="str">
        <f t="shared" si="504"/>
        <v>0.00025-1.59563487397966i</v>
      </c>
      <c r="M1757" s="57" t="str">
        <f t="shared" si="505"/>
        <v>0.0045-0.559402063045547i</v>
      </c>
      <c r="N1757" s="57">
        <f t="shared" si="506"/>
        <v>75.77171208250688</v>
      </c>
      <c r="O1757" s="57">
        <f t="shared" si="507"/>
        <v>37.478235527111551</v>
      </c>
      <c r="P1757" s="374">
        <f t="shared" si="508"/>
        <v>37.478235527111551</v>
      </c>
      <c r="Q1757" s="374">
        <f t="shared" si="509"/>
        <v>-104.22828791749312</v>
      </c>
      <c r="R1757" s="12">
        <f t="shared" si="510"/>
        <v>75.77171208250688</v>
      </c>
      <c r="S1757" s="57">
        <f t="shared" si="511"/>
        <v>0.66319123193427354</v>
      </c>
      <c r="T1757" s="12">
        <f t="shared" si="494"/>
        <v>37.478235527111551</v>
      </c>
    </row>
    <row r="1758" spans="1:20">
      <c r="A1758" s="57">
        <f t="shared" si="495"/>
        <v>4182.7878272762482</v>
      </c>
      <c r="B1758" s="12">
        <f t="shared" si="512"/>
        <v>665.71135861562379</v>
      </c>
      <c r="C1758" s="57" t="str">
        <f t="shared" si="496"/>
        <v>-18.3634801131888-72.181964144009i</v>
      </c>
      <c r="D1758" s="57" t="str">
        <f t="shared" si="497"/>
        <v>3.47812208812575-23.910682433609i</v>
      </c>
      <c r="E1758" s="57" t="str">
        <f t="shared" si="498"/>
        <v>161.279754505698-2.26023335686699i</v>
      </c>
      <c r="F1758" s="57" t="str">
        <f t="shared" si="499"/>
        <v>2.90990944071464-224.358338180423i</v>
      </c>
      <c r="G1758" s="57" t="str">
        <f t="shared" si="500"/>
        <v>0.999999838759526-0.000401547566672789i</v>
      </c>
      <c r="H1758" s="57" t="str">
        <f t="shared" si="501"/>
        <v>74.2827885771648+27.5527706919544i</v>
      </c>
      <c r="I1758" s="57" t="str">
        <f t="shared" si="502"/>
        <v>18.0486015187008-46.789196012522i</v>
      </c>
      <c r="K1758" s="57" t="str">
        <f t="shared" si="503"/>
        <v>0.142007485636562-0.0566466802812463i</v>
      </c>
      <c r="L1758" s="57" t="str">
        <f t="shared" si="504"/>
        <v>0.00025-1.58959441520189i</v>
      </c>
      <c r="M1758" s="57" t="str">
        <f t="shared" si="505"/>
        <v>0.0045-0.557284382392457i</v>
      </c>
      <c r="N1758" s="57">
        <f t="shared" si="506"/>
        <v>75.726441757097291</v>
      </c>
      <c r="O1758" s="57">
        <f t="shared" si="507"/>
        <v>37.440936587875512</v>
      </c>
      <c r="P1758" s="374">
        <f t="shared" si="508"/>
        <v>37.440936587875512</v>
      </c>
      <c r="Q1758" s="374">
        <f t="shared" si="509"/>
        <v>-104.27355824290271</v>
      </c>
      <c r="R1758" s="12">
        <f t="shared" si="510"/>
        <v>75.726441757097291</v>
      </c>
      <c r="S1758" s="57">
        <f t="shared" si="511"/>
        <v>0.6657113586156238</v>
      </c>
      <c r="T1758" s="12">
        <f t="shared" si="494"/>
        <v>37.440936587875512</v>
      </c>
    </row>
    <row r="1759" spans="1:20">
      <c r="A1759" s="57">
        <f t="shared" si="495"/>
        <v>4198.6824210198974</v>
      </c>
      <c r="B1759" s="12">
        <f t="shared" si="512"/>
        <v>668.24106177836313</v>
      </c>
      <c r="C1759" s="57" t="str">
        <f t="shared" si="496"/>
        <v>-18.3416232768497-71.857942842603i</v>
      </c>
      <c r="D1759" s="57" t="str">
        <f t="shared" si="497"/>
        <v>3.47812206595346-23.820189944215i</v>
      </c>
      <c r="E1759" s="57" t="str">
        <f t="shared" si="498"/>
        <v>161.272208529659-2.26530509370153i</v>
      </c>
      <c r="F1759" s="57" t="str">
        <f t="shared" si="499"/>
        <v>2.909909437142-223.509012828895i</v>
      </c>
      <c r="G1759" s="57" t="str">
        <f t="shared" si="500"/>
        <v>0.99999983753177-0.00040307344693127i</v>
      </c>
      <c r="H1759" s="57" t="str">
        <f t="shared" si="501"/>
        <v>74.2948028659051+27.6591809074723i</v>
      </c>
      <c r="I1759" s="57" t="str">
        <f t="shared" si="502"/>
        <v>18.0497788403776-46.6179176026453i</v>
      </c>
      <c r="K1759" s="57" t="str">
        <f t="shared" si="503"/>
        <v>0.141857339603968-0.0568007575900495i</v>
      </c>
      <c r="L1759" s="57" t="str">
        <f t="shared" si="504"/>
        <v>0.00025-1.58357682327345i</v>
      </c>
      <c r="M1759" s="57" t="str">
        <f t="shared" si="505"/>
        <v>0.0045-0.555174718462299i</v>
      </c>
      <c r="N1759" s="57">
        <f t="shared" si="506"/>
        <v>75.681086870108928</v>
      </c>
      <c r="O1759" s="57">
        <f t="shared" si="507"/>
        <v>37.403610386983523</v>
      </c>
      <c r="P1759" s="374">
        <f t="shared" si="508"/>
        <v>37.403610386983523</v>
      </c>
      <c r="Q1759" s="374">
        <f t="shared" si="509"/>
        <v>-104.31891312989107</v>
      </c>
      <c r="R1759" s="12">
        <f t="shared" si="510"/>
        <v>75.681086870108928</v>
      </c>
      <c r="S1759" s="57">
        <f t="shared" si="511"/>
        <v>0.66824106177836318</v>
      </c>
      <c r="T1759" s="12">
        <f t="shared" si="494"/>
        <v>37.403610386983523</v>
      </c>
    </row>
    <row r="1760" spans="1:20">
      <c r="A1760" s="57">
        <f t="shared" si="495"/>
        <v>4214.6374142197728</v>
      </c>
      <c r="B1760" s="12">
        <f t="shared" si="512"/>
        <v>670.78037781312094</v>
      </c>
      <c r="C1760" s="57" t="str">
        <f t="shared" si="496"/>
        <v>-18.3196520047102-71.5350758148852i</v>
      </c>
      <c r="D1760" s="57" t="str">
        <f t="shared" si="497"/>
        <v>3.47812204361237-23.7300401162501i</v>
      </c>
      <c r="E1760" s="57" t="str">
        <f t="shared" si="498"/>
        <v>161.26462460563-2.27036426653865i</v>
      </c>
      <c r="F1760" s="57" t="str">
        <f t="shared" si="499"/>
        <v>2.90990943354213-222.662902729555i</v>
      </c>
      <c r="G1760" s="57" t="str">
        <f t="shared" si="500"/>
        <v>0.999999836294665-0.00040460512552907i</v>
      </c>
      <c r="H1760" s="57" t="str">
        <f t="shared" si="501"/>
        <v>74.3069112655922+27.7660152264781i</v>
      </c>
      <c r="I1760" s="57" t="str">
        <f t="shared" si="502"/>
        <v>18.0509652614826-46.4473112438595i</v>
      </c>
      <c r="K1760" s="57" t="str">
        <f t="shared" si="503"/>
        <v>0.141706376763548-0.0569548538185939i</v>
      </c>
      <c r="L1760" s="57" t="str">
        <f t="shared" si="504"/>
        <v>0.00025-1.57758201162926i</v>
      </c>
      <c r="M1760" s="57" t="str">
        <f t="shared" si="505"/>
        <v>0.0045-0.553073040906855i</v>
      </c>
      <c r="N1760" s="57">
        <f t="shared" si="506"/>
        <v>75.635647882626628</v>
      </c>
      <c r="O1760" s="57">
        <f t="shared" si="507"/>
        <v>37.366256792723007</v>
      </c>
      <c r="P1760" s="374">
        <f t="shared" si="508"/>
        <v>37.366256792723007</v>
      </c>
      <c r="Q1760" s="374">
        <f t="shared" si="509"/>
        <v>-104.36435211737337</v>
      </c>
      <c r="R1760" s="12">
        <f t="shared" si="510"/>
        <v>75.635647882626628</v>
      </c>
      <c r="S1760" s="57">
        <f t="shared" si="511"/>
        <v>0.67078037781312094</v>
      </c>
      <c r="T1760" s="12">
        <f t="shared" si="494"/>
        <v>37.366256792723007</v>
      </c>
    </row>
    <row r="1761" spans="1:20">
      <c r="A1761" s="57">
        <f t="shared" si="495"/>
        <v>4230.6530363938082</v>
      </c>
      <c r="B1761" s="12">
        <f t="shared" si="512"/>
        <v>673.3293432488108</v>
      </c>
      <c r="C1761" s="57" t="str">
        <f t="shared" si="496"/>
        <v>-18.2975660327883-71.2133593631i</v>
      </c>
      <c r="D1761" s="57" t="str">
        <f t="shared" si="497"/>
        <v>3.47812202110114-23.6402316528787i</v>
      </c>
      <c r="E1761" s="57" t="str">
        <f t="shared" si="498"/>
        <v>161.257002672597-2.27541059391925i</v>
      </c>
      <c r="F1761" s="57" t="str">
        <f t="shared" si="499"/>
        <v>2.90990942991486-221.819995710823i</v>
      </c>
      <c r="G1761" s="57" t="str">
        <f t="shared" si="500"/>
        <v>0.999999835048141-0.000406142624499814i</v>
      </c>
      <c r="H1761" s="57" t="str">
        <f t="shared" si="501"/>
        <v>74.3191145337487+27.8732754899775i</v>
      </c>
      <c r="I1761" s="57" t="str">
        <f t="shared" si="502"/>
        <v>18.0521608533811-46.2773744988003i</v>
      </c>
      <c r="K1761" s="57" t="str">
        <f t="shared" si="503"/>
        <v>0.141554594810656-0.0571089646700282i</v>
      </c>
      <c r="L1761" s="57" t="str">
        <f t="shared" si="504"/>
        <v>0.00025-1.57160989403194i</v>
      </c>
      <c r="M1761" s="57" t="str">
        <f t="shared" si="505"/>
        <v>0.0045-0.550979319492783i</v>
      </c>
      <c r="N1761" s="57">
        <f t="shared" si="506"/>
        <v>75.590125263050723</v>
      </c>
      <c r="O1761" s="57">
        <f t="shared" si="507"/>
        <v>37.328875673260427</v>
      </c>
      <c r="P1761" s="374">
        <f t="shared" si="508"/>
        <v>37.328875673260427</v>
      </c>
      <c r="Q1761" s="374">
        <f t="shared" si="509"/>
        <v>-104.40987473694928</v>
      </c>
      <c r="R1761" s="12">
        <f t="shared" si="510"/>
        <v>75.590125263050723</v>
      </c>
      <c r="S1761" s="57">
        <f t="shared" si="511"/>
        <v>0.67332934324881077</v>
      </c>
      <c r="T1761" s="12">
        <f t="shared" si="494"/>
        <v>37.328875673260427</v>
      </c>
    </row>
    <row r="1762" spans="1:20">
      <c r="A1762" s="57">
        <f t="shared" si="495"/>
        <v>4246.7295179321045</v>
      </c>
      <c r="B1762" s="12">
        <f t="shared" si="512"/>
        <v>675.88799475315625</v>
      </c>
      <c r="C1762" s="57" t="str">
        <f t="shared" si="496"/>
        <v>-18.2753651009728-70.8927898106824i</v>
      </c>
      <c r="D1762" s="57" t="str">
        <f t="shared" si="497"/>
        <v>3.47812199841854-23.5507632621759i</v>
      </c>
      <c r="E1762" s="57" t="str">
        <f t="shared" si="498"/>
        <v>161.24934267129-2.28044379247027i</v>
      </c>
      <c r="F1762" s="57" t="str">
        <f t="shared" si="499"/>
        <v>2.90990942625999-220.980279647201i</v>
      </c>
      <c r="G1762" s="57" t="str">
        <f t="shared" si="500"/>
        <v>0.999999833792126-0.000407685965960853i</v>
      </c>
      <c r="H1762" s="57" t="str">
        <f t="shared" si="501"/>
        <v>74.3314134343091+27.9809635486644i</v>
      </c>
      <c r="I1762" s="57" t="str">
        <f t="shared" si="502"/>
        <v>18.0533656880145-46.1081049399386i</v>
      </c>
      <c r="K1762" s="57" t="str">
        <f t="shared" si="503"/>
        <v>0.141401991462955-0.0572630858117504i</v>
      </c>
      <c r="L1762" s="57" t="str">
        <f t="shared" si="504"/>
        <v>0.00025-1.56566038457057i</v>
      </c>
      <c r="M1762" s="57" t="str">
        <f t="shared" si="505"/>
        <v>0.0045-0.548893524101198i</v>
      </c>
      <c r="N1762" s="57">
        <f t="shared" si="506"/>
        <v>75.544519487141486</v>
      </c>
      <c r="O1762" s="57">
        <f t="shared" si="507"/>
        <v>37.291466896648842</v>
      </c>
      <c r="P1762" s="374">
        <f t="shared" si="508"/>
        <v>37.291466896648842</v>
      </c>
      <c r="Q1762" s="374">
        <f t="shared" si="509"/>
        <v>-104.45548051285851</v>
      </c>
      <c r="R1762" s="12">
        <f t="shared" si="510"/>
        <v>75.544519487141486</v>
      </c>
      <c r="S1762" s="57">
        <f t="shared" si="511"/>
        <v>0.6758879947531562</v>
      </c>
      <c r="T1762" s="12">
        <f t="shared" si="494"/>
        <v>37.291466896648842</v>
      </c>
    </row>
    <row r="1763" spans="1:20">
      <c r="A1763" s="57">
        <f t="shared" si="495"/>
        <v>4262.867090100247</v>
      </c>
      <c r="B1763" s="12">
        <f t="shared" si="512"/>
        <v>678.45636913321823</v>
      </c>
      <c r="C1763" s="57" t="str">
        <f t="shared" si="496"/>
        <v>-18.2530489530877-70.5733635021852i</v>
      </c>
      <c r="D1763" s="57" t="str">
        <f t="shared" si="497"/>
        <v>3.47812197556319-23.4616336571088i</v>
      </c>
      <c r="E1763" s="57" t="str">
        <f t="shared" si="498"/>
        <v>161.241644544208-2.28546357690898i</v>
      </c>
      <c r="F1763" s="57" t="str">
        <f t="shared" si="499"/>
        <v>2.90990942257726-220.143742459088i</v>
      </c>
      <c r="G1763" s="57" t="str">
        <f t="shared" si="500"/>
        <v>0.999999832526546-0.000409235172113585i</v>
      </c>
      <c r="H1763" s="57" t="str">
        <f t="shared" si="501"/>
        <v>74.3438087376761+28.0890812629891i</v>
      </c>
      <c r="I1763" s="57" t="str">
        <f t="shared" si="502"/>
        <v>18.054579837904-45.9395001495447i</v>
      </c>
      <c r="K1763" s="57" t="str">
        <f t="shared" si="503"/>
        <v>0.141248564460861-0.0574172128754273i</v>
      </c>
      <c r="L1763" s="57" t="str">
        <f t="shared" si="504"/>
        <v>0.00025-1.55973339765946i</v>
      </c>
      <c r="M1763" s="57" t="str">
        <f t="shared" si="505"/>
        <v>0.0045-0.546815624727232i</v>
      </c>
      <c r="N1763" s="57">
        <f t="shared" si="506"/>
        <v>75.498831038062789</v>
      </c>
      <c r="O1763" s="57">
        <f t="shared" si="507"/>
        <v>37.254030330835846</v>
      </c>
      <c r="P1763" s="374">
        <f t="shared" si="508"/>
        <v>37.254030330835846</v>
      </c>
      <c r="Q1763" s="374">
        <f t="shared" si="509"/>
        <v>-104.50116896193721</v>
      </c>
      <c r="R1763" s="12">
        <f t="shared" si="510"/>
        <v>75.498831038062789</v>
      </c>
      <c r="S1763" s="57">
        <f t="shared" si="511"/>
        <v>0.67845636913321827</v>
      </c>
      <c r="T1763" s="12">
        <f t="shared" si="494"/>
        <v>37.254030330835846</v>
      </c>
    </row>
    <row r="1764" spans="1:20">
      <c r="A1764" s="57">
        <f t="shared" si="495"/>
        <v>4279.0659850426273</v>
      </c>
      <c r="B1764" s="12">
        <f t="shared" si="512"/>
        <v>681.03450333592446</v>
      </c>
      <c r="C1764" s="57" t="str">
        <f t="shared" si="496"/>
        <v>-18.2306173369545-70.2550768032017i</v>
      </c>
      <c r="D1764" s="57" t="str">
        <f t="shared" si="497"/>
        <v>3.47812195253381-23.3728415555182i</v>
      </c>
      <c r="E1764" s="57" t="str">
        <f t="shared" si="498"/>
        <v>161.233908235645-2.29046966004642i</v>
      </c>
      <c r="F1764" s="57" t="str">
        <f t="shared" si="499"/>
        <v>2.90990941886648-219.31037211262i</v>
      </c>
      <c r="G1764" s="57" t="str">
        <f t="shared" si="500"/>
        <v>0.999999831251329-0.000410790265243769i</v>
      </c>
      <c r="H1764" s="57" t="str">
        <f t="shared" si="501"/>
        <v>74.3563012207831+28.1976305032283i</v>
      </c>
      <c r="I1764" s="57" t="str">
        <f t="shared" si="502"/>
        <v>18.0558033761565-45.7715577196604i</v>
      </c>
      <c r="K1764" s="57" t="str">
        <f t="shared" si="503"/>
        <v>0.141094311567981-0.0575713414570149i</v>
      </c>
      <c r="L1764" s="57" t="str">
        <f t="shared" si="504"/>
        <v>0.00025-1.55382884803692i</v>
      </c>
      <c r="M1764" s="57" t="str">
        <f t="shared" si="505"/>
        <v>0.0045-0.54474559147961i</v>
      </c>
      <c r="N1764" s="57">
        <f t="shared" si="506"/>
        <v>75.453060406426431</v>
      </c>
      <c r="O1764" s="57">
        <f t="shared" si="507"/>
        <v>37.216565843670935</v>
      </c>
      <c r="P1764" s="374">
        <f t="shared" si="508"/>
        <v>37.216565843670935</v>
      </c>
      <c r="Q1764" s="374">
        <f t="shared" si="509"/>
        <v>-104.54693959357357</v>
      </c>
      <c r="R1764" s="12">
        <f t="shared" si="510"/>
        <v>75.453060406426431</v>
      </c>
      <c r="S1764" s="57">
        <f t="shared" si="511"/>
        <v>0.68103450333592441</v>
      </c>
      <c r="T1764" s="12">
        <f t="shared" si="494"/>
        <v>37.216565843670935</v>
      </c>
    </row>
    <row r="1765" spans="1:20">
      <c r="A1765" s="57">
        <f t="shared" si="495"/>
        <v>4295.3264357857897</v>
      </c>
      <c r="B1765" s="12">
        <f t="shared" si="512"/>
        <v>683.62243444860098</v>
      </c>
      <c r="C1765" s="57" t="str">
        <f t="shared" si="496"/>
        <v>-18.2080700044579-69.9379261002901i</v>
      </c>
      <c r="D1765" s="57" t="str">
        <f t="shared" si="497"/>
        <v>3.47812192932909-23.2843856800999i</v>
      </c>
      <c r="E1765" s="57" t="str">
        <f t="shared" si="498"/>
        <v>161.226133691717-2.295461752795i</v>
      </c>
      <c r="F1765" s="57" t="str">
        <f t="shared" si="499"/>
        <v>2.90990941512747-218.480156619481i</v>
      </c>
      <c r="G1765" s="57" t="str">
        <f t="shared" si="500"/>
        <v>0.999999829966403-0.000412351267721855i</v>
      </c>
      <c r="H1765" s="57" t="str">
        <f t="shared" si="501"/>
        <v>74.3688916671524+28.3066131495554i</v>
      </c>
      <c r="I1765" s="57" t="str">
        <f t="shared" si="502"/>
        <v>18.0570363764692-45.6042752520623i</v>
      </c>
      <c r="K1765" s="57" t="str">
        <f t="shared" si="503"/>
        <v>0.140939230571559-0.0577254671167886i</v>
      </c>
      <c r="L1765" s="57" t="str">
        <f t="shared" si="504"/>
        <v>0.00025-1.54794665076402i</v>
      </c>
      <c r="M1765" s="57" t="str">
        <f t="shared" si="505"/>
        <v>0.0045-0.542683394580207i</v>
      </c>
      <c r="N1765" s="57">
        <f t="shared" si="506"/>
        <v>75.407208090334265</v>
      </c>
      <c r="O1765" s="57">
        <f t="shared" si="507"/>
        <v>37.179073302913523</v>
      </c>
      <c r="P1765" s="374">
        <f t="shared" si="508"/>
        <v>37.179073302913523</v>
      </c>
      <c r="Q1765" s="374">
        <f t="shared" si="509"/>
        <v>-104.59279190966573</v>
      </c>
      <c r="R1765" s="12">
        <f t="shared" si="510"/>
        <v>75.407208090334265</v>
      </c>
      <c r="S1765" s="57">
        <f t="shared" si="511"/>
        <v>0.68362243444860094</v>
      </c>
      <c r="T1765" s="12">
        <f t="shared" si="494"/>
        <v>37.179073302913523</v>
      </c>
    </row>
    <row r="1766" spans="1:20">
      <c r="A1766" s="57">
        <f t="shared" si="495"/>
        <v>4311.6486762417753</v>
      </c>
      <c r="B1766" s="12">
        <f t="shared" si="512"/>
        <v>686.22019969950566</v>
      </c>
      <c r="C1766" s="57" t="str">
        <f t="shared" si="496"/>
        <v>-18.1854067116083-69.6219078008951i</v>
      </c>
      <c r="D1766" s="57" t="str">
        <f t="shared" si="497"/>
        <v>3.47812190594766-23.1962647583864i</v>
      </c>
      <c r="E1766" s="57" t="str">
        <f t="shared" si="498"/>
        <v>161.218320860385-2.30043956416993i</v>
      </c>
      <c r="F1766" s="57" t="str">
        <f t="shared" si="499"/>
        <v>2.90990941135996-217.653084036745i</v>
      </c>
      <c r="G1766" s="57" t="str">
        <f t="shared" si="500"/>
        <v>0.999999828671693-0.000413918202003293i</v>
      </c>
      <c r="H1766" s="57" t="str">
        <f t="shared" si="501"/>
        <v>74.381580866958+28.4160310921123i</v>
      </c>
      <c r="I1766" s="57" t="str">
        <f t="shared" si="502"/>
        <v>18.0582789131353-45.4376503582342i</v>
      </c>
      <c r="K1766" s="57" t="str">
        <f t="shared" si="503"/>
        <v>0.140783319282921-0.0578795853793746i</v>
      </c>
      <c r="L1766" s="57" t="str">
        <f t="shared" si="504"/>
        <v>0.00025-1.54208672122337i</v>
      </c>
      <c r="M1766" s="57" t="str">
        <f t="shared" si="505"/>
        <v>0.0045-0.540629004363625i</v>
      </c>
      <c r="N1766" s="57">
        <f t="shared" si="506"/>
        <v>75.361274595422429</v>
      </c>
      <c r="O1766" s="57">
        <f t="shared" si="507"/>
        <v>37.141552576240578</v>
      </c>
      <c r="P1766" s="374">
        <f t="shared" si="508"/>
        <v>37.141552576240578</v>
      </c>
      <c r="Q1766" s="374">
        <f t="shared" si="509"/>
        <v>-104.63872540457757</v>
      </c>
      <c r="R1766" s="12">
        <f t="shared" si="510"/>
        <v>75.361274595422429</v>
      </c>
      <c r="S1766" s="57">
        <f t="shared" si="511"/>
        <v>0.68622019969950565</v>
      </c>
      <c r="T1766" s="12">
        <f t="shared" si="494"/>
        <v>37.141552576240578</v>
      </c>
    </row>
    <row r="1767" spans="1:20">
      <c r="A1767" s="57">
        <f t="shared" si="495"/>
        <v>4328.0329412114943</v>
      </c>
      <c r="B1767" s="12">
        <f t="shared" si="512"/>
        <v>688.82783645836378</v>
      </c>
      <c r="C1767" s="57" t="str">
        <f t="shared" si="496"/>
        <v>-18.1626272186075-69.3070183332754i</v>
      </c>
      <c r="D1767" s="57" t="str">
        <f t="shared" si="497"/>
        <v>3.47812188238821-23.1084775227287i</v>
      </c>
      <c r="E1767" s="57" t="str">
        <f t="shared" si="498"/>
        <v>161.210469691488-2.30540280129802i</v>
      </c>
      <c r="F1767" s="57" t="str">
        <f t="shared" si="499"/>
        <v>2.9099094075638-216.829142466694i</v>
      </c>
      <c r="G1767" s="57" t="str">
        <f t="shared" si="500"/>
        <v>0.999999827367124-0.000415491090628869i</v>
      </c>
      <c r="H1767" s="57" t="str">
        <f t="shared" si="501"/>
        <v>74.3943696170853+28.5258862310787i</v>
      </c>
      <c r="I1767" s="57" t="str">
        <f t="shared" si="502"/>
        <v>18.0595310610475-45.2716806593317i</v>
      </c>
      <c r="K1767" s="57" t="str">
        <f t="shared" si="503"/>
        <v>0.140626575537928-0.0580336917337874i</v>
      </c>
      <c r="L1767" s="57" t="str">
        <f t="shared" si="504"/>
        <v>0.00025-1.53624897511792i</v>
      </c>
      <c r="M1767" s="57" t="str">
        <f t="shared" si="505"/>
        <v>0.0045-0.538582391276773i</v>
      </c>
      <c r="N1767" s="57">
        <f t="shared" si="506"/>
        <v>75.315260434904118</v>
      </c>
      <c r="O1767" s="57">
        <f t="shared" si="507"/>
        <v>37.104003531255216</v>
      </c>
      <c r="P1767" s="374">
        <f t="shared" si="508"/>
        <v>37.104003531255216</v>
      </c>
      <c r="Q1767" s="374">
        <f t="shared" si="509"/>
        <v>-104.68473956509588</v>
      </c>
      <c r="R1767" s="12">
        <f t="shared" si="510"/>
        <v>75.315260434904118</v>
      </c>
      <c r="S1767" s="57">
        <f t="shared" si="511"/>
        <v>0.68882783645836376</v>
      </c>
      <c r="T1767" s="12">
        <f t="shared" si="494"/>
        <v>37.104003531255216</v>
      </c>
    </row>
    <row r="1768" spans="1:20">
      <c r="A1768" s="57">
        <f t="shared" si="495"/>
        <v>4344.4794663880984</v>
      </c>
      <c r="B1768" s="12">
        <f t="shared" si="512"/>
        <v>691.44538223690563</v>
      </c>
      <c r="C1768" s="57" t="str">
        <f t="shared" si="496"/>
        <v>-18.1397312899119-68.9932541464197i</v>
      </c>
      <c r="D1768" s="57" t="str">
        <f t="shared" si="497"/>
        <v>3.47812185864935-23.0210227102778i</v>
      </c>
      <c r="E1768" s="57" t="str">
        <f t="shared" si="498"/>
        <v>161.202580136761-2.31035116942226i</v>
      </c>
      <c r="F1768" s="57" t="str">
        <f t="shared" si="499"/>
        <v>2.90990940373871-216.008320056652i</v>
      </c>
      <c r="G1768" s="57" t="str">
        <f t="shared" si="500"/>
        <v>0.999999826052621-0.000417069956225019i</v>
      </c>
      <c r="H1768" s="57" t="str">
        <f t="shared" si="501"/>
        <v>74.4072587211947+28.6361804767464i</v>
      </c>
      <c r="I1768" s="57" t="str">
        <f t="shared" si="502"/>
        <v>18.0607928957048-45.1063637861531i</v>
      </c>
      <c r="K1768" s="57" t="str">
        <f t="shared" si="503"/>
        <v>0.140468997197424-0.0581877816334737i</v>
      </c>
      <c r="L1768" s="57" t="str">
        <f t="shared" si="504"/>
        <v>0.00025-1.53043332846974i</v>
      </c>
      <c r="M1768" s="57" t="str">
        <f t="shared" si="505"/>
        <v>0.0045-0.536543525878436i</v>
      </c>
      <c r="N1768" s="57">
        <f t="shared" si="506"/>
        <v>75.269166129612216</v>
      </c>
      <c r="O1768" s="57">
        <f t="shared" si="507"/>
        <v>37.066426035494132</v>
      </c>
      <c r="P1768" s="374">
        <f t="shared" si="508"/>
        <v>37.066426035494132</v>
      </c>
      <c r="Q1768" s="374">
        <f t="shared" si="509"/>
        <v>-104.73083387038778</v>
      </c>
      <c r="R1768" s="12">
        <f t="shared" si="510"/>
        <v>75.269166129612216</v>
      </c>
      <c r="S1768" s="57">
        <f t="shared" si="511"/>
        <v>0.69144538223690566</v>
      </c>
      <c r="T1768" s="12">
        <f t="shared" si="494"/>
        <v>37.066426035494132</v>
      </c>
    </row>
    <row r="1769" spans="1:20">
      <c r="A1769" s="57">
        <f t="shared" si="495"/>
        <v>4360.9884883603736</v>
      </c>
      <c r="B1769" s="12">
        <f t="shared" si="512"/>
        <v>694.07287468940592</v>
      </c>
      <c r="C1769" s="57" t="str">
        <f t="shared" si="496"/>
        <v>-18.1167186942991-68.6806117099762i</v>
      </c>
      <c r="D1769" s="57" t="str">
        <f t="shared" si="497"/>
        <v>3.47812183472976-22.9338990629671i</v>
      </c>
      <c r="E1769" s="57" t="str">
        <f t="shared" si="498"/>
        <v>161.194652149872-2.31528437190666i</v>
      </c>
      <c r="F1769" s="57" t="str">
        <f t="shared" si="499"/>
        <v>2.9099093998845-215.190604998814i</v>
      </c>
      <c r="G1769" s="57" t="str">
        <f t="shared" si="500"/>
        <v>0.99999982472811-0.000418654821504161i</v>
      </c>
      <c r="H1769" s="57" t="str">
        <f t="shared" si="501"/>
        <v>74.420248989783+28.7469157495918i</v>
      </c>
      <c r="I1769" s="57" t="str">
        <f t="shared" si="502"/>
        <v>18.0620644932168-44.9416973791065i</v>
      </c>
      <c r="K1769" s="57" t="str">
        <f t="shared" si="503"/>
        <v>0.140310582147692-0.0583418504963622i</v>
      </c>
      <c r="L1769" s="57" t="str">
        <f t="shared" si="504"/>
        <v>0.00025-1.52463969761879i</v>
      </c>
      <c r="M1769" s="57" t="str">
        <f t="shared" si="505"/>
        <v>0.0045-0.534512378838847i</v>
      </c>
      <c r="N1769" s="57">
        <f t="shared" si="506"/>
        <v>75.222992208041902</v>
      </c>
      <c r="O1769" s="57">
        <f t="shared" si="507"/>
        <v>37.028819956436763</v>
      </c>
      <c r="P1769" s="374">
        <f t="shared" si="508"/>
        <v>37.028819956436763</v>
      </c>
      <c r="Q1769" s="374">
        <f t="shared" si="509"/>
        <v>-104.7770077919581</v>
      </c>
      <c r="R1769" s="12">
        <f t="shared" si="510"/>
        <v>75.222992208041902</v>
      </c>
      <c r="S1769" s="57">
        <f t="shared" si="511"/>
        <v>0.69407287468940593</v>
      </c>
      <c r="T1769" s="12">
        <f t="shared" si="494"/>
        <v>37.028819956436763</v>
      </c>
    </row>
    <row r="1770" spans="1:20">
      <c r="A1770" s="57">
        <f t="shared" si="495"/>
        <v>4377.5602446161429</v>
      </c>
      <c r="B1770" s="12">
        <f t="shared" si="512"/>
        <v>696.71035161322573</v>
      </c>
      <c r="C1770" s="57" t="str">
        <f t="shared" si="496"/>
        <v>-18.0935892049307-68.3690875141646i</v>
      </c>
      <c r="D1770" s="57" t="str">
        <f t="shared" si="497"/>
        <v>3.47812181062802-22.8471053274934i</v>
      </c>
      <c r="E1770" s="57" t="str">
        <f t="shared" si="498"/>
        <v>161.186685686437-2.32020211024486i</v>
      </c>
      <c r="F1770" s="57" t="str">
        <f t="shared" si="499"/>
        <v>2.90990939600094-214.375985530073i</v>
      </c>
      <c r="G1770" s="57" t="str">
        <f t="shared" si="500"/>
        <v>0.999999823393513-0.000420245709265018i</v>
      </c>
      <c r="H1770" s="57" t="str">
        <f t="shared" si="501"/>
        <v>74.4333412402485+28.8580939803488i</v>
      </c>
      <c r="I1770" s="57" t="str">
        <f t="shared" si="502"/>
        <v>18.0633459303087-44.7776790881792i</v>
      </c>
      <c r="K1770" s="57" t="str">
        <f t="shared" si="503"/>
        <v>0.140151328300909-0.058495893704915i</v>
      </c>
      <c r="L1770" s="57" t="str">
        <f t="shared" si="504"/>
        <v>0.00025-1.51886799922174i</v>
      </c>
      <c r="M1770" s="57" t="str">
        <f t="shared" si="505"/>
        <v>0.0045-0.532488920939276i</v>
      </c>
      <c r="N1770" s="57">
        <f t="shared" si="506"/>
        <v>75.17673920639281</v>
      </c>
      <c r="O1770" s="57">
        <f t="shared" si="507"/>
        <v>36.991185161512554</v>
      </c>
      <c r="P1770" s="374">
        <f t="shared" si="508"/>
        <v>36.991185161512554</v>
      </c>
      <c r="Q1770" s="374">
        <f t="shared" si="509"/>
        <v>-104.82326079360719</v>
      </c>
      <c r="R1770" s="12">
        <f t="shared" si="510"/>
        <v>75.17673920639281</v>
      </c>
      <c r="S1770" s="57">
        <f t="shared" si="511"/>
        <v>0.6967103516132257</v>
      </c>
      <c r="T1770" s="12">
        <f t="shared" si="494"/>
        <v>36.991185161512554</v>
      </c>
    </row>
    <row r="1771" spans="1:20">
      <c r="A1771" s="57">
        <f t="shared" si="495"/>
        <v>4394.1949735456847</v>
      </c>
      <c r="B1771" s="12">
        <f t="shared" si="512"/>
        <v>699.35785094935602</v>
      </c>
      <c r="C1771" s="57" t="str">
        <f t="shared" si="496"/>
        <v>-18.0703425994189-68.0586780697047i</v>
      </c>
      <c r="D1771" s="57" t="str">
        <f t="shared" si="497"/>
        <v>3.47812178634277-22.7606402552999i</v>
      </c>
      <c r="E1771" s="57" t="str">
        <f t="shared" si="498"/>
        <v>161.178680704057-2.32510408406614i</v>
      </c>
      <c r="F1771" s="57" t="str">
        <f t="shared" si="499"/>
        <v>2.9099093920878-213.564449931855i</v>
      </c>
      <c r="G1771" s="57" t="str">
        <f t="shared" si="500"/>
        <v>0.999999822048753-0.000421842642392948i</v>
      </c>
      <c r="H1771" s="57" t="str">
        <f t="shared" si="501"/>
        <v>74.4465362969542+28.9697171100833i</v>
      </c>
      <c r="I1771" s="57" t="str">
        <f t="shared" si="502"/>
        <v>18.0646372843271-44.6143065729067i</v>
      </c>
      <c r="K1771" s="57" t="str">
        <f t="shared" si="503"/>
        <v>0.139991233595605-0.0586499066061877i</v>
      </c>
      <c r="L1771" s="57" t="str">
        <f t="shared" si="504"/>
        <v>0.00025-1.51311815025079i</v>
      </c>
      <c r="M1771" s="57" t="str">
        <f t="shared" si="505"/>
        <v>0.0045-0.530473123071605i</v>
      </c>
      <c r="N1771" s="57">
        <f t="shared" si="506"/>
        <v>75.130407668611412</v>
      </c>
      <c r="O1771" s="57">
        <f t="shared" si="507"/>
        <v>36.953521518110435</v>
      </c>
      <c r="P1771" s="374">
        <f t="shared" si="508"/>
        <v>36.953521518110435</v>
      </c>
      <c r="Q1771" s="374">
        <f t="shared" si="509"/>
        <v>-104.86959233138859</v>
      </c>
      <c r="R1771" s="12">
        <f t="shared" si="510"/>
        <v>75.130407668611412</v>
      </c>
      <c r="S1771" s="57">
        <f t="shared" si="511"/>
        <v>0.69935785094935599</v>
      </c>
      <c r="T1771" s="12">
        <f t="shared" si="494"/>
        <v>36.953521518110435</v>
      </c>
    </row>
    <row r="1772" spans="1:20">
      <c r="A1772" s="57">
        <f t="shared" si="495"/>
        <v>4410.8929144451586</v>
      </c>
      <c r="B1772" s="12">
        <f t="shared" si="512"/>
        <v>702.01541078296361</v>
      </c>
      <c r="C1772" s="57" t="str">
        <f t="shared" si="496"/>
        <v>-18.0469786598919-67.74937990773i</v>
      </c>
      <c r="D1772" s="57" t="str">
        <f t="shared" si="497"/>
        <v>3.47812176187259-22.6745026025574i</v>
      </c>
      <c r="E1772" s="57" t="str">
        <f t="shared" si="498"/>
        <v>161.17063716234-2.32998999114181i</v>
      </c>
      <c r="F1772" s="57" t="str">
        <f t="shared" si="499"/>
        <v>2.90990938814489-212.755986529948i</v>
      </c>
      <c r="G1772" s="57" t="str">
        <f t="shared" si="500"/>
        <v>0.999999820693755-0.000423445643860273i</v>
      </c>
      <c r="H1772" s="57" t="str">
        <f t="shared" si="501"/>
        <v>74.4598349912935+29.0817870902702i</v>
      </c>
      <c r="I1772" s="57" t="str">
        <f t="shared" si="502"/>
        <v>18.0659386332456-44.4515775023417i</v>
      </c>
      <c r="K1772" s="57" t="str">
        <f t="shared" si="503"/>
        <v>0.13983029599712-0.058803884511896i</v>
      </c>
      <c r="L1772" s="57" t="str">
        <f t="shared" si="504"/>
        <v>0.00025-1.50739006799242i</v>
      </c>
      <c r="M1772" s="57" t="str">
        <f t="shared" si="505"/>
        <v>0.0045-0.528464956237902i</v>
      </c>
      <c r="N1772" s="57">
        <f t="shared" si="506"/>
        <v>75.083998146431441</v>
      </c>
      <c r="O1772" s="57">
        <f t="shared" si="507"/>
        <v>36.915828893586642</v>
      </c>
      <c r="P1772" s="374">
        <f t="shared" si="508"/>
        <v>36.915828893586642</v>
      </c>
      <c r="Q1772" s="374">
        <f t="shared" si="509"/>
        <v>-104.91600185356856</v>
      </c>
      <c r="R1772" s="12">
        <f t="shared" si="510"/>
        <v>75.083998146431441</v>
      </c>
      <c r="S1772" s="57">
        <f t="shared" si="511"/>
        <v>0.70201541078296359</v>
      </c>
      <c r="T1772" s="12">
        <f t="shared" ref="T1772:T1835" si="513">P1772</f>
        <v>36.915828893586642</v>
      </c>
    </row>
    <row r="1773" spans="1:20">
      <c r="A1773" s="57">
        <f t="shared" ref="A1773:A1836" si="514">2*PI()*B1773</f>
        <v>4427.6543075200507</v>
      </c>
      <c r="B1773" s="12">
        <f t="shared" si="512"/>
        <v>704.68306934393888</v>
      </c>
      <c r="C1773" s="57" t="str">
        <f t="shared" ref="C1773:C1836" si="515">IMPRODUCT(D1773,E1773,$C$40,,K1773,$C$41)</f>
        <v>-18.0234971730577-67.4411895797108i</v>
      </c>
      <c r="D1773" s="57" t="str">
        <f t="shared" ref="D1773:D1836" si="516">IMDIV(IMPRODUCT($C$37,$C$38,COMPLEX(1,A1773/$C$38)),IMSUM(-1*A1773*A1773/$C$39,COMPLEX(0,1*A1773)))</f>
        <v>3.47812173721609-22.5886911301468i</v>
      </c>
      <c r="E1773" s="57" t="str">
        <f t="shared" ref="E1773:E1836" si="517">IMDIV(IMPRODUCT(IMSUM(F1773,G1773),$C$29,H1773),IMSUM(1,I1773))</f>
        <v>161.162555022926-2.33485952739334i</v>
      </c>
      <c r="F1773" s="57" t="str">
        <f t="shared" ref="F1773:F1836" si="518">IMDIV(IMPRODUCT($C$14,$C$15,COMPLEX(1,A1773/$C$15)),IMSUM(-1*A1773*A1773/$C$16,COMPLEX(0,A1773)))</f>
        <v>2.90990938417193-211.950583694334i</v>
      </c>
      <c r="G1773" s="57" t="str">
        <f t="shared" ref="G1773:G1836" si="519">IMDIV(1,COMPLEX(1,A1773*$C$9*$C$10))</f>
        <v>0.999999819328438-0.000425054736726608i</v>
      </c>
      <c r="H1773" s="57" t="str">
        <f t="shared" ref="H1773:H1836" si="520">IMDIV($C$3,IMSUM(K1773,COMPLEX(0,$C$28*A1773)))</f>
        <v>74.4732381617538+29.194305882866i</v>
      </c>
      <c r="I1773" s="57" t="str">
        <f t="shared" ref="I1773:I1836" si="521">IMPRODUCT(F1773,$C$29,H1773,$C$31)</f>
        <v>18.0672500556689-44.2894895550227i</v>
      </c>
      <c r="K1773" s="57" t="str">
        <f t="shared" ref="K1773:K1836" si="522">IF($C$26&lt;=0,IMDIV(1,IMSUM(IMDIV(1,L1773),1/$C$18)),IMDIV(1,IMSUM(IMDIV(1,L1773),1/$C$18,IMDIV(1,M1773))))</f>
        <v>0.139668513498073-0.0589578226984847i</v>
      </c>
      <c r="L1773" s="57" t="str">
        <f t="shared" ref="L1773:L1836" si="523">IMSUM($C$21/$C$22,IMDIV(1,COMPLEX(0,$C$20*$C$22*A1773)))</f>
        <v>0.00025-1.50168367004624i</v>
      </c>
      <c r="M1773" s="57" t="str">
        <f t="shared" ref="M1773:M1836" si="524">IMSUM($C$25/$C$26,IMDIV(1,COMPLEX(0,$C$24*$C$26*A1773)))</f>
        <v>0.0045-0.526464391550012i</v>
      </c>
      <c r="N1773" s="57">
        <f t="shared" ref="N1773:N1836" si="525">ABS(R1773)</f>
        <v>75.037511199417281</v>
      </c>
      <c r="O1773" s="57">
        <f t="shared" ref="O1773:O1836" si="526">ABS(P1773)</f>
        <v>36.878107155273824</v>
      </c>
      <c r="P1773" s="374">
        <f t="shared" ref="P1773:P1836" si="527">20*LOG10(IMABS(C1773))</f>
        <v>36.878107155273824</v>
      </c>
      <c r="Q1773" s="374">
        <f t="shared" ref="Q1773:Q1836" si="528">IMARGUMENT(C1773)*180/PI()</f>
        <v>-104.96248880058272</v>
      </c>
      <c r="R1773" s="12">
        <f t="shared" ref="R1773:R1836" si="529">IF(Q1773&lt;0,Q1773+180,Q1773-180)</f>
        <v>75.037511199417281</v>
      </c>
      <c r="S1773" s="57">
        <f t="shared" ref="S1773:S1836" si="530">B1773/1000</f>
        <v>0.70468306934393887</v>
      </c>
      <c r="T1773" s="12">
        <f t="shared" si="513"/>
        <v>36.878107155273824</v>
      </c>
    </row>
    <row r="1774" spans="1:20">
      <c r="A1774" s="57">
        <f t="shared" si="514"/>
        <v>4444.4793938886269</v>
      </c>
      <c r="B1774" s="12">
        <f t="shared" ref="B1774:B1837" si="531">B1773*(1+B$42)</f>
        <v>707.36086500744591</v>
      </c>
      <c r="C1774" s="57" t="str">
        <f t="shared" si="515"/>
        <v>-17.9998979302714-67.1341036573702i</v>
      </c>
      <c r="D1774" s="57" t="str">
        <f t="shared" si="516"/>
        <v>3.47812171237183-22.5032046036414i</v>
      </c>
      <c r="E1774" s="57" t="str">
        <f t="shared" si="517"/>
        <v>161.154434249519-2.33971238689984i</v>
      </c>
      <c r="F1774" s="57" t="str">
        <f t="shared" si="518"/>
        <v>2.90990938016875-211.148229839024i</v>
      </c>
      <c r="G1774" s="57" t="str">
        <f t="shared" si="519"/>
        <v>0.999999817952726-0.000426669944139193i</v>
      </c>
      <c r="H1774" s="57" t="str">
        <f t="shared" si="520"/>
        <v>74.4867466539859+29.3072754603885i</v>
      </c>
      <c r="I1774" s="57" t="str">
        <f t="shared" si="521"/>
        <v>18.0685716308398-44.1280404189451i</v>
      </c>
      <c r="K1774" s="57" t="str">
        <f t="shared" si="522"/>
        <v>0.139505884118818-0.0591117164072032i</v>
      </c>
      <c r="L1774" s="57" t="str">
        <f t="shared" si="523"/>
        <v>0.00025-1.49599887432381i</v>
      </c>
      <c r="M1774" s="57" t="str">
        <f t="shared" si="524"/>
        <v>0.0045-0.524471400229141i</v>
      </c>
      <c r="N1774" s="57">
        <f t="shared" si="525"/>
        <v>74.990947395003275</v>
      </c>
      <c r="O1774" s="57">
        <f t="shared" si="526"/>
        <v>36.840356170489592</v>
      </c>
      <c r="P1774" s="374">
        <f t="shared" si="527"/>
        <v>36.840356170489592</v>
      </c>
      <c r="Q1774" s="374">
        <f t="shared" si="528"/>
        <v>-105.00905260499673</v>
      </c>
      <c r="R1774" s="12">
        <f t="shared" si="529"/>
        <v>74.990947395003275</v>
      </c>
      <c r="S1774" s="57">
        <f t="shared" si="530"/>
        <v>0.70736086500744588</v>
      </c>
      <c r="T1774" s="12">
        <f t="shared" si="513"/>
        <v>36.840356170489592</v>
      </c>
    </row>
    <row r="1775" spans="1:20">
      <c r="A1775" s="57">
        <f t="shared" si="514"/>
        <v>4461.3684155854035</v>
      </c>
      <c r="B1775" s="12">
        <f t="shared" si="531"/>
        <v>710.0488362944742</v>
      </c>
      <c r="C1775" s="57" t="str">
        <f t="shared" si="515"/>
        <v>-17.9761807275996-66.828118732604i</v>
      </c>
      <c r="D1775" s="57" t="str">
        <f t="shared" si="516"/>
        <v>3.47812168733841-22.4180417932887i</v>
      </c>
      <c r="E1775" s="57" t="str">
        <f t="shared" si="517"/>
        <v>161.146274807911-2.34454826190625i</v>
      </c>
      <c r="F1775" s="57" t="str">
        <f t="shared" si="518"/>
        <v>2.90990937613506-210.348913421888i</v>
      </c>
      <c r="G1775" s="57" t="str">
        <f t="shared" si="519"/>
        <v>0.999999816566538-0.000428291289333231i</v>
      </c>
      <c r="H1775" s="57" t="str">
        <f t="shared" si="520"/>
        <v>74.5003613208675+29.4206978059912i</v>
      </c>
      <c r="I1775" s="57" t="str">
        <f t="shared" si="521"/>
        <v>18.0699034386431-43.9672277915288i</v>
      </c>
      <c r="K1775" s="57" t="str">
        <f t="shared" si="522"/>
        <v>0.139342405907918-0.0592655608441886i</v>
      </c>
      <c r="L1775" s="57" t="str">
        <f t="shared" si="523"/>
        <v>0.00025-1.49033559904743i</v>
      </c>
      <c r="M1775" s="57" t="str">
        <f t="shared" si="524"/>
        <v>0.0045-0.52248595360544i</v>
      </c>
      <c r="N1775" s="57">
        <f t="shared" si="525"/>
        <v>74.944307308535954</v>
      </c>
      <c r="O1775" s="57">
        <f t="shared" si="526"/>
        <v>36.802575806545576</v>
      </c>
      <c r="P1775" s="374">
        <f t="shared" si="527"/>
        <v>36.802575806545576</v>
      </c>
      <c r="Q1775" s="374">
        <f t="shared" si="528"/>
        <v>-105.05569269146405</v>
      </c>
      <c r="R1775" s="12">
        <f t="shared" si="529"/>
        <v>74.944307308535954</v>
      </c>
      <c r="S1775" s="57">
        <f t="shared" si="530"/>
        <v>0.71004883629447424</v>
      </c>
      <c r="T1775" s="12">
        <f t="shared" si="513"/>
        <v>36.802575806545576</v>
      </c>
    </row>
    <row r="1776" spans="1:20">
      <c r="A1776" s="57">
        <f t="shared" si="514"/>
        <v>4478.3216155646287</v>
      </c>
      <c r="B1776" s="12">
        <f t="shared" si="531"/>
        <v>712.74702187239325</v>
      </c>
      <c r="C1776" s="57" t="str">
        <f t="shared" si="515"/>
        <v>-17.9523453658875-66.5232314173966i</v>
      </c>
      <c r="D1776" s="57" t="str">
        <f t="shared" si="516"/>
        <v>3.47812166211437-22.3332014739931i</v>
      </c>
      <c r="E1776" s="57" t="str">
        <f t="shared" si="517"/>
        <v>161.138076666012-2.34936684283203i</v>
      </c>
      <c r="F1776" s="57" t="str">
        <f t="shared" si="518"/>
        <v>2.90990937207067-209.55262294449i</v>
      </c>
      <c r="G1776" s="57" t="str">
        <f t="shared" si="519"/>
        <v>0.999999815169795-0.00042991879563221i</v>
      </c>
      <c r="H1776" s="57" t="str">
        <f t="shared" si="520"/>
        <v>74.5140830225734+29.5345749135439i</v>
      </c>
      <c r="I1776" s="57" t="str">
        <f t="shared" si="521"/>
        <v>18.0712455596123-43.8070493795891i</v>
      </c>
      <c r="K1776" s="57" t="str">
        <f t="shared" si="522"/>
        <v>0.139178076942607-0.0594193511805529i</v>
      </c>
      <c r="L1776" s="57" t="str">
        <f t="shared" si="523"/>
        <v>0.00025-1.48469376274899i</v>
      </c>
      <c r="M1776" s="57" t="str">
        <f t="shared" si="524"/>
        <v>0.0045-0.520508023117592i</v>
      </c>
      <c r="N1776" s="57">
        <f t="shared" si="525"/>
        <v>74.897591523313295</v>
      </c>
      <c r="O1776" s="57">
        <f t="shared" si="526"/>
        <v>36.764765930756383</v>
      </c>
      <c r="P1776" s="374">
        <f t="shared" si="527"/>
        <v>36.764765930756383</v>
      </c>
      <c r="Q1776" s="374">
        <f t="shared" si="528"/>
        <v>-105.1024084766867</v>
      </c>
      <c r="R1776" s="12">
        <f t="shared" si="529"/>
        <v>74.897591523313295</v>
      </c>
      <c r="S1776" s="57">
        <f t="shared" si="530"/>
        <v>0.71274702187239325</v>
      </c>
      <c r="T1776" s="12">
        <f t="shared" si="513"/>
        <v>36.764765930756383</v>
      </c>
    </row>
    <row r="1777" spans="1:20">
      <c r="A1777" s="57">
        <f t="shared" si="514"/>
        <v>4495.3392377037744</v>
      </c>
      <c r="B1777" s="12">
        <f t="shared" si="531"/>
        <v>715.45546055550835</v>
      </c>
      <c r="C1777" s="57" t="str">
        <f t="shared" si="515"/>
        <v>-17.9283916508232-66.2194383437356i</v>
      </c>
      <c r="D1777" s="57" t="str">
        <f t="shared" si="516"/>
        <v>3.47812163669826-22.2486824252981i</v>
      </c>
      <c r="E1777" s="57" t="str">
        <f t="shared" si="517"/>
        <v>161.129839793869-2.35416781827962i</v>
      </c>
      <c r="F1777" s="57" t="str">
        <f t="shared" si="518"/>
        <v>2.90990936797532-208.759346951926i</v>
      </c>
      <c r="G1777" s="57" t="str">
        <f t="shared" si="519"/>
        <v>0.999999813762417-0.000431552486448255i</v>
      </c>
      <c r="H1777" s="57" t="str">
        <f t="shared" si="520"/>
        <v>74.5279126266431+29.6489087877098i</v>
      </c>
      <c r="I1777" s="57" t="str">
        <f t="shared" si="521"/>
        <v>18.0725980749349-43.6475028993071i</v>
      </c>
      <c r="K1777" s="57" t="str">
        <f t="shared" si="522"/>
        <v>0.139012895329263-0.0595730825524762i</v>
      </c>
      <c r="L1777" s="57" t="str">
        <f t="shared" si="523"/>
        <v>0.00025-1.47907328426876i</v>
      </c>
      <c r="M1777" s="57" t="str">
        <f t="shared" si="524"/>
        <v>0.0045-0.518537580312406i</v>
      </c>
      <c r="N1777" s="57">
        <f t="shared" si="525"/>
        <v>74.850800630625628</v>
      </c>
      <c r="O1777" s="57">
        <f t="shared" si="526"/>
        <v>36.726926410448343</v>
      </c>
      <c r="P1777" s="374">
        <f t="shared" si="527"/>
        <v>36.726926410448343</v>
      </c>
      <c r="Q1777" s="374">
        <f t="shared" si="528"/>
        <v>-105.14919936937437</v>
      </c>
      <c r="R1777" s="12">
        <f t="shared" si="529"/>
        <v>74.850800630625628</v>
      </c>
      <c r="S1777" s="57">
        <f t="shared" si="530"/>
        <v>0.71545546055550835</v>
      </c>
      <c r="T1777" s="12">
        <f t="shared" si="513"/>
        <v>36.726926410448343</v>
      </c>
    </row>
    <row r="1778" spans="1:20">
      <c r="A1778" s="57">
        <f t="shared" si="514"/>
        <v>4512.4215268070484</v>
      </c>
      <c r="B1778" s="12">
        <f t="shared" si="531"/>
        <v>718.17419130561927</v>
      </c>
      <c r="C1778" s="57" t="str">
        <f t="shared" si="515"/>
        <v>-17.9043193930047-65.9167361635335i</v>
      </c>
      <c r="D1778" s="57" t="str">
        <f t="shared" si="516"/>
        <v>3.47812161108864-22.1644834313689i</v>
      </c>
      <c r="E1778" s="57" t="str">
        <f t="shared" si="517"/>
        <v>161.121564163706-2.35895087504289i</v>
      </c>
      <c r="F1778" s="57" t="str">
        <f t="shared" si="518"/>
        <v>2.9099093638488-207.969074032653i</v>
      </c>
      <c r="G1778" s="57" t="str">
        <f t="shared" si="519"/>
        <v>0.999999812344322-0.000433192385282451i</v>
      </c>
      <c r="H1778" s="57" t="str">
        <f t="shared" si="520"/>
        <v>74.5418510080485+29.763701444025i</v>
      </c>
      <c r="I1778" s="57" t="str">
        <f t="shared" si="521"/>
        <v>18.0739610664568-43.4885860761981i</v>
      </c>
      <c r="K1778" s="57" t="str">
        <f t="shared" si="522"/>
        <v>0.138846859203881-0.0597267500613059i</v>
      </c>
      <c r="L1778" s="57" t="str">
        <f t="shared" si="523"/>
        <v>0.00025-1.4734740827543i</v>
      </c>
      <c r="M1778" s="57" t="str">
        <f t="shared" si="524"/>
        <v>0.0045-0.516574596844398i</v>
      </c>
      <c r="N1778" s="57">
        <f t="shared" si="525"/>
        <v>74.803935229796039</v>
      </c>
      <c r="O1778" s="57">
        <f t="shared" si="526"/>
        <v>36.68905711296955</v>
      </c>
      <c r="P1778" s="374">
        <f t="shared" si="527"/>
        <v>36.68905711296955</v>
      </c>
      <c r="Q1778" s="374">
        <f t="shared" si="528"/>
        <v>-105.19606477020396</v>
      </c>
      <c r="R1778" s="12">
        <f t="shared" si="529"/>
        <v>74.803935229796039</v>
      </c>
      <c r="S1778" s="57">
        <f t="shared" si="530"/>
        <v>0.71817419130561932</v>
      </c>
      <c r="T1778" s="12">
        <f t="shared" si="513"/>
        <v>36.68905711296955</v>
      </c>
    </row>
    <row r="1779" spans="1:20">
      <c r="A1779" s="57">
        <f t="shared" si="514"/>
        <v>4529.5687286089151</v>
      </c>
      <c r="B1779" s="12">
        <f t="shared" si="531"/>
        <v>720.9032532325806</v>
      </c>
      <c r="C1779" s="57" t="str">
        <f t="shared" si="515"/>
        <v>-17.880128408006-65.6151215485345i</v>
      </c>
      <c r="D1779" s="57" t="str">
        <f t="shared" si="516"/>
        <v>3.47812158528399-22.0806032809745i</v>
      </c>
      <c r="E1779" s="57" t="str">
        <f t="shared" si="517"/>
        <v>161.113249749941-2.36371569811797i</v>
      </c>
      <c r="F1779" s="57" t="str">
        <f t="shared" si="518"/>
        <v>2.90990935969085-207.181792818329i</v>
      </c>
      <c r="G1779" s="57" t="str">
        <f t="shared" si="519"/>
        <v>0.99999981091543-0.000434838515725187i</v>
      </c>
      <c r="H1779" s="57" t="str">
        <f t="shared" si="520"/>
        <v>74.555899049267+29.878954908981i</v>
      </c>
      <c r="I1779" s="57" t="str">
        <f t="shared" si="521"/>
        <v>18.0753346166905-43.3302966450842i</v>
      </c>
      <c r="K1779" s="57" t="str">
        <f t="shared" si="522"/>
        <v>0.13867996673254-0.0598803487736627i</v>
      </c>
      <c r="L1779" s="57" t="str">
        <f t="shared" si="523"/>
        <v>0.00025-1.46789607765919i</v>
      </c>
      <c r="M1779" s="57" t="str">
        <f t="shared" si="524"/>
        <v>0.0045-0.514619044475392i</v>
      </c>
      <c r="N1779" s="57">
        <f t="shared" si="525"/>
        <v>74.756995928218075</v>
      </c>
      <c r="O1779" s="57">
        <f t="shared" si="526"/>
        <v>36.651157905698085</v>
      </c>
      <c r="P1779" s="374">
        <f t="shared" si="527"/>
        <v>36.651157905698085</v>
      </c>
      <c r="Q1779" s="374">
        <f t="shared" si="528"/>
        <v>-105.24300407178193</v>
      </c>
      <c r="R1779" s="12">
        <f t="shared" si="529"/>
        <v>74.756995928218075</v>
      </c>
      <c r="S1779" s="57">
        <f t="shared" si="530"/>
        <v>0.72090325323258064</v>
      </c>
      <c r="T1779" s="12">
        <f t="shared" si="513"/>
        <v>36.651157905698085</v>
      </c>
    </row>
    <row r="1780" spans="1:20">
      <c r="A1780" s="57">
        <f t="shared" si="514"/>
        <v>4546.7810897776289</v>
      </c>
      <c r="B1780" s="12">
        <f t="shared" si="531"/>
        <v>723.64268559486447</v>
      </c>
      <c r="C1780" s="57" t="str">
        <f t="shared" si="515"/>
        <v>-17.8558185164425-65.3145911902366i</v>
      </c>
      <c r="D1780" s="57" t="str">
        <f t="shared" si="516"/>
        <v>3.47812155928287-21.997040767471i</v>
      </c>
      <c r="E1780" s="57" t="str">
        <f t="shared" si="517"/>
        <v>161.104896529217-2.36846197071205i</v>
      </c>
      <c r="F1780" s="57" t="str">
        <f t="shared" si="518"/>
        <v>2.90990935550124-206.397491983652i</v>
      </c>
      <c r="G1780" s="57" t="str">
        <f t="shared" si="519"/>
        <v>0.999999809475657-0.000436490901456494i</v>
      </c>
      <c r="H1780" s="57" t="str">
        <f t="shared" si="520"/>
        <v>74.5700576403481+29.9946712201027i</v>
      </c>
      <c r="I1780" s="57" t="str">
        <f t="shared" si="521"/>
        <v>18.0767188088181-43.1726323500629i</v>
      </c>
      <c r="K1780" s="57" t="str">
        <f t="shared" si="522"/>
        <v>0.138512216111886-0.0600338737215512i</v>
      </c>
      <c r="L1780" s="57" t="str">
        <f t="shared" si="523"/>
        <v>0.00025-1.46233918874197i</v>
      </c>
      <c r="M1780" s="57" t="str">
        <f t="shared" si="524"/>
        <v>0.0045-0.51267089507411i</v>
      </c>
      <c r="N1780" s="57">
        <f t="shared" si="525"/>
        <v>74.709983341397063</v>
      </c>
      <c r="O1780" s="57">
        <f t="shared" si="526"/>
        <v>36.613228656052435</v>
      </c>
      <c r="P1780" s="374">
        <f t="shared" si="527"/>
        <v>36.613228656052435</v>
      </c>
      <c r="Q1780" s="374">
        <f t="shared" si="528"/>
        <v>-105.29001665860294</v>
      </c>
      <c r="R1780" s="12">
        <f t="shared" si="529"/>
        <v>74.709983341397063</v>
      </c>
      <c r="S1780" s="57">
        <f t="shared" si="530"/>
        <v>0.72364268559486444</v>
      </c>
      <c r="T1780" s="12">
        <f t="shared" si="513"/>
        <v>36.613228656052435</v>
      </c>
    </row>
    <row r="1781" spans="1:20">
      <c r="A1781" s="57">
        <f t="shared" si="514"/>
        <v>4564.0588579187843</v>
      </c>
      <c r="B1781" s="12">
        <f t="shared" si="531"/>
        <v>726.39252780012498</v>
      </c>
      <c r="C1781" s="57" t="str">
        <f t="shared" si="515"/>
        <v>-17.8313895440381-65.0151417998i</v>
      </c>
      <c r="D1781" s="57" t="str">
        <f t="shared" si="516"/>
        <v>3.47812153308375-21.9137946887835i</v>
      </c>
      <c r="E1781" s="57" t="str">
        <f t="shared" si="517"/>
        <v>161.09650448043-2.37318937425396i</v>
      </c>
      <c r="F1781" s="57" t="str">
        <f t="shared" si="518"/>
        <v>2.90990935127974-205.61616024619i</v>
      </c>
      <c r="G1781" s="57" t="str">
        <f t="shared" si="519"/>
        <v>0.999999808024921-0.000438149566246389i</v>
      </c>
      <c r="H1781" s="57" t="str">
        <f t="shared" si="520"/>
        <v>74.584327678988+30.1108524260326i</v>
      </c>
      <c r="I1781" s="57" t="str">
        <f t="shared" si="521"/>
        <v>18.0781137266989-43.0155909444787i</v>
      </c>
      <c r="K1781" s="57" t="str">
        <f t="shared" si="522"/>
        <v>0.138343605569602-0.0601873199024778i</v>
      </c>
      <c r="L1781" s="57" t="str">
        <f t="shared" si="523"/>
        <v>0.00025-1.45680333606493i</v>
      </c>
      <c r="M1781" s="57" t="str">
        <f t="shared" si="524"/>
        <v>0.0045-0.510730120615769i</v>
      </c>
      <c r="N1781" s="57">
        <f t="shared" si="525"/>
        <v>74.662898092987035</v>
      </c>
      <c r="O1781" s="57">
        <f t="shared" si="526"/>
        <v>36.575269231500364</v>
      </c>
      <c r="P1781" s="374">
        <f t="shared" si="527"/>
        <v>36.575269231500364</v>
      </c>
      <c r="Q1781" s="374">
        <f t="shared" si="528"/>
        <v>-105.33710190701296</v>
      </c>
      <c r="R1781" s="12">
        <f t="shared" si="529"/>
        <v>74.662898092987035</v>
      </c>
      <c r="S1781" s="57">
        <f t="shared" si="530"/>
        <v>0.72639252780012498</v>
      </c>
      <c r="T1781" s="12">
        <f t="shared" si="513"/>
        <v>36.575269231500364</v>
      </c>
    </row>
    <row r="1782" spans="1:20">
      <c r="A1782" s="57">
        <f t="shared" si="514"/>
        <v>4581.4022815788758</v>
      </c>
      <c r="B1782" s="12">
        <f t="shared" si="531"/>
        <v>729.15281940576551</v>
      </c>
      <c r="C1782" s="57" t="str">
        <f t="shared" si="515"/>
        <v>-17.8068413216906-64.7167701079628i</v>
      </c>
      <c r="D1782" s="57" t="str">
        <f t="shared" si="516"/>
        <v>3.47812150668517-21.8308638473891i</v>
      </c>
      <c r="E1782" s="57" t="str">
        <f t="shared" si="517"/>
        <v>161.088073584757-2.37789758840478i</v>
      </c>
      <c r="F1782" s="57" t="str">
        <f t="shared" si="518"/>
        <v>2.90990934702606-204.837786366223i</v>
      </c>
      <c r="G1782" s="57" t="str">
        <f t="shared" si="519"/>
        <v>0.999999806563138-0.000439814533955212i</v>
      </c>
      <c r="H1782" s="57" t="str">
        <f t="shared" si="520"/>
        <v>74.5987100706003+30.2275005866126i</v>
      </c>
      <c r="I1782" s="57" t="str">
        <f t="shared" si="521"/>
        <v>18.0795194548744-42.8591701908936i</v>
      </c>
      <c r="K1782" s="57" t="str">
        <f t="shared" si="522"/>
        <v>0.138174133364889-0.0603406822795739i</v>
      </c>
      <c r="L1782" s="57" t="str">
        <f t="shared" si="523"/>
        <v>0.00025-1.45128843999295i</v>
      </c>
      <c r="M1782" s="57" t="str">
        <f t="shared" si="524"/>
        <v>0.0045-0.508796693181678i</v>
      </c>
      <c r="N1782" s="57">
        <f t="shared" si="525"/>
        <v>74.615740814830431</v>
      </c>
      <c r="O1782" s="57">
        <f t="shared" si="526"/>
        <v>36.537279499568875</v>
      </c>
      <c r="P1782" s="374">
        <f t="shared" si="527"/>
        <v>36.537279499568875</v>
      </c>
      <c r="Q1782" s="374">
        <f t="shared" si="528"/>
        <v>-105.38425918516957</v>
      </c>
      <c r="R1782" s="12">
        <f t="shared" si="529"/>
        <v>74.615740814830431</v>
      </c>
      <c r="S1782" s="57">
        <f t="shared" si="530"/>
        <v>0.72915281940576548</v>
      </c>
      <c r="T1782" s="12">
        <f t="shared" si="513"/>
        <v>36.537279499568875</v>
      </c>
    </row>
    <row r="1783" spans="1:20">
      <c r="A1783" s="57">
        <f t="shared" si="514"/>
        <v>4598.8116102488757</v>
      </c>
      <c r="B1783" s="12">
        <f t="shared" si="531"/>
        <v>731.92360011950746</v>
      </c>
      <c r="C1783" s="57" t="str">
        <f t="shared" si="515"/>
        <v>-17.7821736855381-64.4194728649516i</v>
      </c>
      <c r="D1783" s="57" t="str">
        <f t="shared" si="516"/>
        <v>3.47812148008556-21.7482470503i</v>
      </c>
      <c r="E1783" s="57" t="str">
        <f t="shared" si="517"/>
        <v>161.079603825679-2.38258629106738i</v>
      </c>
      <c r="F1783" s="57" t="str">
        <f t="shared" si="518"/>
        <v>2.90990934274002-204.062359146581i</v>
      </c>
      <c r="G1783" s="57" t="str">
        <f t="shared" si="519"/>
        <v>0.999999805090225-0.000441485828533972i</v>
      </c>
      <c r="H1783" s="57" t="str">
        <f t="shared" si="520"/>
        <v>74.6132057283887+30.344617772968i</v>
      </c>
      <c r="I1783" s="57" t="str">
        <f t="shared" si="521"/>
        <v>18.0809360785743-42.703367861058i</v>
      </c>
      <c r="K1783" s="57" t="str">
        <f t="shared" si="522"/>
        <v>0.138003797788944-0.0604939557817262i</v>
      </c>
      <c r="L1783" s="57" t="str">
        <f t="shared" si="523"/>
        <v>0.00025-1.44579442119242i</v>
      </c>
      <c r="M1783" s="57" t="str">
        <f t="shared" si="524"/>
        <v>0.0045-0.506870584958835i</v>
      </c>
      <c r="N1783" s="57">
        <f t="shared" si="525"/>
        <v>74.568512146995616</v>
      </c>
      <c r="O1783" s="57">
        <f t="shared" si="526"/>
        <v>36.499259327853764</v>
      </c>
      <c r="P1783" s="374">
        <f t="shared" si="527"/>
        <v>36.499259327853764</v>
      </c>
      <c r="Q1783" s="374">
        <f t="shared" si="528"/>
        <v>-105.43148785300438</v>
      </c>
      <c r="R1783" s="12">
        <f t="shared" si="529"/>
        <v>74.568512146995616</v>
      </c>
      <c r="S1783" s="57">
        <f t="shared" si="530"/>
        <v>0.73192360011950741</v>
      </c>
      <c r="T1783" s="12">
        <f t="shared" si="513"/>
        <v>36.499259327853764</v>
      </c>
    </row>
    <row r="1784" spans="1:20">
      <c r="A1784" s="57">
        <f t="shared" si="514"/>
        <v>4616.2870943678217</v>
      </c>
      <c r="B1784" s="12">
        <f t="shared" si="531"/>
        <v>734.70490979996157</v>
      </c>
      <c r="C1784" s="57" t="str">
        <f t="shared" si="515"/>
        <v>-17.7573864770256-64.1232468403936i</v>
      </c>
      <c r="D1784" s="57" t="str">
        <f t="shared" si="516"/>
        <v>3.47812145328341-21.6659431090457i</v>
      </c>
      <c r="E1784" s="57" t="str">
        <f t="shared" si="517"/>
        <v>161.071095189012-2.38725515839937i</v>
      </c>
      <c r="F1784" s="57" t="str">
        <f t="shared" si="518"/>
        <v>2.90990933842135-203.289867432485i</v>
      </c>
      <c r="G1784" s="57" t="str">
        <f t="shared" si="519"/>
        <v>0.999999803606097-0.000443163474024689i</v>
      </c>
      <c r="H1784" s="57" t="str">
        <f t="shared" si="520"/>
        <v>74.627815573421+30.462206067591i</v>
      </c>
      <c r="I1784" s="57" t="str">
        <f t="shared" si="521"/>
        <v>18.0823636837227-42.5481817358826i</v>
      </c>
      <c r="K1784" s="57" t="str">
        <f t="shared" si="522"/>
        <v>0.137832597165442-0.0606471353037126i</v>
      </c>
      <c r="L1784" s="57" t="str">
        <f t="shared" si="523"/>
        <v>0.00025-1.44032120063003i</v>
      </c>
      <c r="M1784" s="57" t="str">
        <f t="shared" si="524"/>
        <v>0.0045-0.504951768239524i</v>
      </c>
      <c r="N1784" s="57">
        <f t="shared" si="525"/>
        <v>74.521212737814295</v>
      </c>
      <c r="O1784" s="57">
        <f t="shared" si="526"/>
        <v>36.461208584029542</v>
      </c>
      <c r="P1784" s="374">
        <f t="shared" si="527"/>
        <v>36.461208584029542</v>
      </c>
      <c r="Q1784" s="374">
        <f t="shared" si="528"/>
        <v>-105.4787872621857</v>
      </c>
      <c r="R1784" s="12">
        <f t="shared" si="529"/>
        <v>74.521212737814295</v>
      </c>
      <c r="S1784" s="57">
        <f t="shared" si="530"/>
        <v>0.73470490979996161</v>
      </c>
      <c r="T1784" s="12">
        <f t="shared" si="513"/>
        <v>36.461208584029542</v>
      </c>
    </row>
    <row r="1785" spans="1:20">
      <c r="A1785" s="57">
        <f t="shared" si="514"/>
        <v>4633.8289853264196</v>
      </c>
      <c r="B1785" s="12">
        <f t="shared" si="531"/>
        <v>737.49678845720143</v>
      </c>
      <c r="C1785" s="57" t="str">
        <f t="shared" si="515"/>
        <v>-17.7324795429712-63.8280888232284i</v>
      </c>
      <c r="D1785" s="57" t="str">
        <f t="shared" si="516"/>
        <v>3.47812142627717-21.5839508396564i</v>
      </c>
      <c r="E1785" s="57" t="str">
        <f t="shared" si="517"/>
        <v>161.062547662939-2.39190386482409i</v>
      </c>
      <c r="F1785" s="57" t="str">
        <f t="shared" si="518"/>
        <v>2.90990933406979-202.520300111381i</v>
      </c>
      <c r="G1785" s="57" t="str">
        <f t="shared" si="519"/>
        <v>0.999999802110667-0.000444847494560745i</v>
      </c>
      <c r="H1785" s="57" t="str">
        <f t="shared" si="520"/>
        <v>74.6425405347046+30.5802675644274i</v>
      </c>
      <c r="I1785" s="57" t="str">
        <f t="shared" si="521"/>
        <v>18.0838023569441-42.3936096054089i</v>
      </c>
      <c r="K1785" s="57" t="str">
        <f t="shared" si="522"/>
        <v>0.137660529851014-0.060800215706344i</v>
      </c>
      <c r="L1785" s="57" t="str">
        <f t="shared" si="523"/>
        <v>0.00025-1.43486869957166i</v>
      </c>
      <c r="M1785" s="57" t="str">
        <f t="shared" si="524"/>
        <v>0.0045-0.503040215420927i</v>
      </c>
      <c r="N1785" s="57">
        <f t="shared" si="525"/>
        <v>74.473843243919276</v>
      </c>
      <c r="O1785" s="57">
        <f t="shared" si="526"/>
        <v>36.423127135859559</v>
      </c>
      <c r="P1785" s="374">
        <f t="shared" si="527"/>
        <v>36.423127135859559</v>
      </c>
      <c r="Q1785" s="374">
        <f t="shared" si="528"/>
        <v>-105.52615675608072</v>
      </c>
      <c r="R1785" s="12">
        <f t="shared" si="529"/>
        <v>74.473843243919276</v>
      </c>
      <c r="S1785" s="57">
        <f t="shared" si="530"/>
        <v>0.73749678845720146</v>
      </c>
      <c r="T1785" s="12">
        <f t="shared" si="513"/>
        <v>36.423127135859559</v>
      </c>
    </row>
    <row r="1786" spans="1:20">
      <c r="A1786" s="57">
        <f t="shared" si="514"/>
        <v>4651.4375354706599</v>
      </c>
      <c r="B1786" s="12">
        <f t="shared" si="531"/>
        <v>740.2992762533388</v>
      </c>
      <c r="C1786" s="57" t="str">
        <f t="shared" si="515"/>
        <v>-17.707452735632-63.5339956216156i</v>
      </c>
      <c r="D1786" s="57" t="str">
        <f t="shared" si="516"/>
        <v>3.4781213990653-21.5022690626457i</v>
      </c>
      <c r="E1786" s="57" t="str">
        <f t="shared" si="517"/>
        <v>161.053961238025-2.39653208304231i</v>
      </c>
      <c r="F1786" s="57" t="str">
        <f t="shared" si="518"/>
        <v>2.90990932968508-201.753646112786i</v>
      </c>
      <c r="G1786" s="57" t="str">
        <f t="shared" si="519"/>
        <v>0.999999800603851-0.000446537914367225i</v>
      </c>
      <c r="H1786" s="57" t="str">
        <f t="shared" si="520"/>
        <v>74.657381549259+30.6988043689609i</v>
      </c>
      <c r="I1786" s="57" t="str">
        <f t="shared" si="521"/>
        <v>18.085252185569-42.2396492687807i</v>
      </c>
      <c r="K1786" s="57" t="str">
        <f t="shared" si="522"/>
        <v>0.137487594235736-0.060953191816615i</v>
      </c>
      <c r="L1786" s="57" t="str">
        <f t="shared" si="523"/>
        <v>0.00025-1.42943683958125i</v>
      </c>
      <c r="M1786" s="57" t="str">
        <f t="shared" si="524"/>
        <v>0.0045-0.501135899004708i</v>
      </c>
      <c r="N1786" s="57">
        <f t="shared" si="525"/>
        <v>74.426404330280704</v>
      </c>
      <c r="O1786" s="57">
        <f t="shared" si="526"/>
        <v>36.385014851205717</v>
      </c>
      <c r="P1786" s="374">
        <f t="shared" si="527"/>
        <v>36.385014851205717</v>
      </c>
      <c r="Q1786" s="374">
        <f t="shared" si="528"/>
        <v>-105.5735956697193</v>
      </c>
      <c r="R1786" s="12">
        <f t="shared" si="529"/>
        <v>74.426404330280704</v>
      </c>
      <c r="S1786" s="57">
        <f t="shared" si="530"/>
        <v>0.7402992762533388</v>
      </c>
      <c r="T1786" s="12">
        <f t="shared" si="513"/>
        <v>36.385014851205717</v>
      </c>
    </row>
    <row r="1787" spans="1:20">
      <c r="A1787" s="57">
        <f t="shared" si="514"/>
        <v>4669.1129981054482</v>
      </c>
      <c r="B1787" s="12">
        <f t="shared" si="531"/>
        <v>743.11241350310149</v>
      </c>
      <c r="C1787" s="57" t="str">
        <f t="shared" si="515"/>
        <v>-17.6823059127708-63.2409640628477i</v>
      </c>
      <c r="D1787" s="57" t="str">
        <f t="shared" si="516"/>
        <v>3.47812137164623-21.4208966029939i</v>
      </c>
      <c r="E1787" s="57" t="str">
        <f t="shared" si="517"/>
        <v>161.04533590726-2.40113948404455i</v>
      </c>
      <c r="F1787" s="57" t="str">
        <f t="shared" si="518"/>
        <v>2.90990932526698-200.989894408123i</v>
      </c>
      <c r="G1787" s="57" t="str">
        <f t="shared" si="519"/>
        <v>0.999999799085562-0.00044823475776127i</v>
      </c>
      <c r="H1787" s="57" t="str">
        <f t="shared" si="520"/>
        <v>74.672339562195+30.8178185983007i</v>
      </c>
      <c r="I1787" s="57" t="str">
        <f t="shared" si="521"/>
        <v>18.08671325764-42.0862985342162i</v>
      </c>
      <c r="K1787" s="57" t="str">
        <f t="shared" si="522"/>
        <v>0.137313788743608-0.0611060584278567i</v>
      </c>
      <c r="L1787" s="57" t="str">
        <f t="shared" si="523"/>
        <v>0.00025-1.42402554251967i</v>
      </c>
      <c r="M1787" s="57" t="str">
        <f t="shared" si="524"/>
        <v>0.0045-0.49923879159664i</v>
      </c>
      <c r="N1787" s="57">
        <f t="shared" si="525"/>
        <v>74.378896670243208</v>
      </c>
      <c r="O1787" s="57">
        <f t="shared" si="526"/>
        <v>36.346871598039179</v>
      </c>
      <c r="P1787" s="374">
        <f t="shared" si="527"/>
        <v>36.346871598039179</v>
      </c>
      <c r="Q1787" s="374">
        <f t="shared" si="528"/>
        <v>-105.62110332975679</v>
      </c>
      <c r="R1787" s="12">
        <f t="shared" si="529"/>
        <v>74.378896670243208</v>
      </c>
      <c r="S1787" s="57">
        <f t="shared" si="530"/>
        <v>0.74311241350310153</v>
      </c>
      <c r="T1787" s="12">
        <f t="shared" si="513"/>
        <v>36.346871598039179</v>
      </c>
    </row>
    <row r="1788" spans="1:20">
      <c r="A1788" s="57">
        <f t="shared" si="514"/>
        <v>4686.8556274982493</v>
      </c>
      <c r="B1788" s="12">
        <f t="shared" si="531"/>
        <v>745.93624067441328</v>
      </c>
      <c r="C1788" s="57" t="str">
        <f t="shared" si="515"/>
        <v>-17.6570389377219-62.9489909932535i</v>
      </c>
      <c r="D1788" s="57" t="str">
        <f t="shared" si="516"/>
        <v>3.47812134401836-21.3398322901309i</v>
      </c>
      <c r="E1788" s="57" t="str">
        <f t="shared" si="517"/>
        <v>161.036671666072-2.4057257371235i</v>
      </c>
      <c r="F1788" s="57" t="str">
        <f t="shared" si="518"/>
        <v>2.90990932081526-200.229034010568i</v>
      </c>
      <c r="G1788" s="57" t="str">
        <f t="shared" si="519"/>
        <v>0.999999797555711-0.000449938049152425i</v>
      </c>
      <c r="H1788" s="57" t="str">
        <f t="shared" si="520"/>
        <v>74.6874155267902+30.9373123812703i</v>
      </c>
      <c r="I1788" s="57" t="str">
        <f t="shared" si="521"/>
        <v>18.0881856619189-41.9335552189802i</v>
      </c>
      <c r="K1788" s="57" t="str">
        <f t="shared" si="522"/>
        <v>0.137139111833039-0.0612588102999003i</v>
      </c>
      <c r="L1788" s="57" t="str">
        <f t="shared" si="523"/>
        <v>0.00025-1.41863473054361i</v>
      </c>
      <c r="M1788" s="57" t="str">
        <f t="shared" si="524"/>
        <v>0.0045-0.497348865906197i</v>
      </c>
      <c r="N1788" s="57">
        <f t="shared" si="525"/>
        <v>74.331320945560748</v>
      </c>
      <c r="O1788" s="57">
        <f t="shared" si="526"/>
        <v>36.308697244449924</v>
      </c>
      <c r="P1788" s="374">
        <f t="shared" si="527"/>
        <v>36.308697244449924</v>
      </c>
      <c r="Q1788" s="374">
        <f t="shared" si="528"/>
        <v>-105.66867905443925</v>
      </c>
      <c r="R1788" s="12">
        <f t="shared" si="529"/>
        <v>74.331320945560748</v>
      </c>
      <c r="S1788" s="57">
        <f t="shared" si="530"/>
        <v>0.74593624067441333</v>
      </c>
      <c r="T1788" s="12">
        <f t="shared" si="513"/>
        <v>36.308697244449924</v>
      </c>
    </row>
    <row r="1789" spans="1:20">
      <c r="A1789" s="57">
        <f t="shared" si="514"/>
        <v>4704.6656788827431</v>
      </c>
      <c r="B1789" s="12">
        <f t="shared" si="531"/>
        <v>748.77079838897612</v>
      </c>
      <c r="C1789" s="57" t="str">
        <f t="shared" si="515"/>
        <v>-17.6316516794574-62.6580732781097i</v>
      </c>
      <c r="D1789" s="57" t="str">
        <f t="shared" si="516"/>
        <v>3.47812131618015-21.2590749579192i</v>
      </c>
      <c r="E1789" s="57" t="str">
        <f t="shared" si="517"/>
        <v>161.027968512365-2.41029050988801i</v>
      </c>
      <c r="F1789" s="57" t="str">
        <f t="shared" si="518"/>
        <v>2.90990931632966-199.471053974889i</v>
      </c>
      <c r="G1789" s="57" t="str">
        <f t="shared" si="519"/>
        <v>0.999999796014211-0.000451647813042989i</v>
      </c>
      <c r="H1789" s="57" t="str">
        <f t="shared" si="520"/>
        <v>74.7026104045668+31.0572878584946i</v>
      </c>
      <c r="I1789" s="57" t="str">
        <f t="shared" si="521"/>
        <v>18.089669487892-41.7814171493555i</v>
      </c>
      <c r="K1789" s="57" t="str">
        <f t="shared" si="522"/>
        <v>0.136963561997336-0.0614114421592452i</v>
      </c>
      <c r="L1789" s="57" t="str">
        <f t="shared" si="523"/>
        <v>0.00025-1.41326432610441i</v>
      </c>
      <c r="M1789" s="57" t="str">
        <f t="shared" si="524"/>
        <v>0.0045-0.495466094746161i</v>
      </c>
      <c r="N1789" s="57">
        <f t="shared" si="525"/>
        <v>74.283677846433051</v>
      </c>
      <c r="O1789" s="57">
        <f t="shared" si="526"/>
        <v>36.270491658657676</v>
      </c>
      <c r="P1789" s="374">
        <f t="shared" si="527"/>
        <v>36.270491658657676</v>
      </c>
      <c r="Q1789" s="374">
        <f t="shared" si="528"/>
        <v>-105.71632215356695</v>
      </c>
      <c r="R1789" s="12">
        <f t="shared" si="529"/>
        <v>74.283677846433051</v>
      </c>
      <c r="S1789" s="57">
        <f t="shared" si="530"/>
        <v>0.74877079838897609</v>
      </c>
      <c r="T1789" s="12">
        <f t="shared" si="513"/>
        <v>36.270491658657676</v>
      </c>
    </row>
    <row r="1790" spans="1:20">
      <c r="A1790" s="57">
        <f t="shared" si="514"/>
        <v>4722.5434084624976</v>
      </c>
      <c r="B1790" s="12">
        <f t="shared" si="531"/>
        <v>751.61612742285422</v>
      </c>
      <c r="C1790" s="57" t="str">
        <f t="shared" si="515"/>
        <v>-17.6061440126534-62.3682078015472i</v>
      </c>
      <c r="D1790" s="57" t="str">
        <f t="shared" si="516"/>
        <v>3.47812128812994-21.1786234446375i</v>
      </c>
      <c r="E1790" s="57" t="str">
        <f t="shared" si="517"/>
        <v>161.019226446542-2.41483346827563i</v>
      </c>
      <c r="F1790" s="57" t="str">
        <f t="shared" si="518"/>
        <v>2.90990931180986-198.715943397289i</v>
      </c>
      <c r="G1790" s="57" t="str">
        <f t="shared" si="519"/>
        <v>0.999999794460974-0.000453364074028371i</v>
      </c>
      <c r="H1790" s="57" t="str">
        <f t="shared" si="520"/>
        <v>74.7179251653698+31.1777471824899i</v>
      </c>
      <c r="I1790" s="57" t="str">
        <f t="shared" si="521"/>
        <v>18.0911648257766-41.6298821606151i</v>
      </c>
      <c r="K1790" s="57" t="str">
        <f t="shared" si="522"/>
        <v>0.136787137765189-0.0615639486992336i</v>
      </c>
      <c r="L1790" s="57" t="str">
        <f t="shared" si="523"/>
        <v>0.00025-1.40791425194701i</v>
      </c>
      <c r="M1790" s="57" t="str">
        <f t="shared" si="524"/>
        <v>0.0045-0.493590451032239i</v>
      </c>
      <c r="N1790" s="57">
        <f t="shared" si="525"/>
        <v>74.235968071540398</v>
      </c>
      <c r="O1790" s="57">
        <f t="shared" si="526"/>
        <v>36.232254709022357</v>
      </c>
      <c r="P1790" s="374">
        <f t="shared" si="527"/>
        <v>36.232254709022357</v>
      </c>
      <c r="Q1790" s="374">
        <f t="shared" si="528"/>
        <v>-105.7640319284596</v>
      </c>
      <c r="R1790" s="12">
        <f t="shared" si="529"/>
        <v>74.235968071540398</v>
      </c>
      <c r="S1790" s="57">
        <f t="shared" si="530"/>
        <v>0.75161612742285422</v>
      </c>
      <c r="T1790" s="12">
        <f t="shared" si="513"/>
        <v>36.232254709022357</v>
      </c>
    </row>
    <row r="1791" spans="1:20">
      <c r="A1791" s="57">
        <f t="shared" si="514"/>
        <v>4740.4890734146547</v>
      </c>
      <c r="B1791" s="12">
        <f t="shared" si="531"/>
        <v>754.47226870706106</v>
      </c>
      <c r="C1791" s="57" t="str">
        <f t="shared" si="515"/>
        <v>-17.5805158177554-62.0793914664564i</v>
      </c>
      <c r="D1791" s="57" t="str">
        <f t="shared" si="516"/>
        <v>3.47812125986618-21.0984765929638i</v>
      </c>
      <c r="E1791" s="57" t="str">
        <f t="shared" si="517"/>
        <v>161.010445471532-2.41935427656581i</v>
      </c>
      <c r="F1791" s="57" t="str">
        <f t="shared" si="518"/>
        <v>2.90990930725568-197.963691415249i</v>
      </c>
      <c r="G1791" s="57" t="str">
        <f t="shared" si="519"/>
        <v>0.99999979289591-0.000455086856797438i</v>
      </c>
      <c r="H1791" s="57" t="str">
        <f t="shared" si="520"/>
        <v>74.7333607874471+31.2986925177544i</v>
      </c>
      <c r="I1791" s="57" t="str">
        <f t="shared" si="521"/>
        <v>18.0926717665273-41.4789480969951i</v>
      </c>
      <c r="K1791" s="57" t="str">
        <f t="shared" si="522"/>
        <v>0.136609837701159-0.0617163245802329i</v>
      </c>
      <c r="L1791" s="57" t="str">
        <f t="shared" si="523"/>
        <v>0.00025-1.4025844311088i</v>
      </c>
      <c r="M1791" s="57" t="str">
        <f t="shared" si="524"/>
        <v>0.0045-0.491721907782664i</v>
      </c>
      <c r="N1791" s="57">
        <f t="shared" si="525"/>
        <v>74.188192328078415</v>
      </c>
      <c r="O1791" s="57">
        <f t="shared" si="526"/>
        <v>36.19398626405448</v>
      </c>
      <c r="P1791" s="374">
        <f t="shared" si="527"/>
        <v>36.19398626405448</v>
      </c>
      <c r="Q1791" s="374">
        <f t="shared" si="528"/>
        <v>-105.81180767192158</v>
      </c>
      <c r="R1791" s="12">
        <f t="shared" si="529"/>
        <v>74.188192328078415</v>
      </c>
      <c r="S1791" s="57">
        <f t="shared" si="530"/>
        <v>0.75447226870706108</v>
      </c>
      <c r="T1791" s="12">
        <f t="shared" si="513"/>
        <v>36.19398626405448</v>
      </c>
    </row>
    <row r="1792" spans="1:20">
      <c r="A1792" s="57">
        <f t="shared" si="514"/>
        <v>4758.5029318936304</v>
      </c>
      <c r="B1792" s="12">
        <f t="shared" si="531"/>
        <v>757.33926332814792</v>
      </c>
      <c r="C1792" s="57" t="str">
        <f t="shared" si="515"/>
        <v>-17.5547669810457-61.7916211943923i</v>
      </c>
      <c r="D1792" s="57" t="str">
        <f t="shared" si="516"/>
        <v>3.47812123138718-21.0186332499587i</v>
      </c>
      <c r="E1792" s="57" t="str">
        <f t="shared" si="517"/>
        <v>161.001625592821-2.42385259739643i</v>
      </c>
      <c r="F1792" s="57" t="str">
        <f t="shared" si="518"/>
        <v>2.90990930266679-197.21428720737i</v>
      </c>
      <c r="G1792" s="57" t="str">
        <f t="shared" si="519"/>
        <v>0.999999791318928-0.000456816186132878i</v>
      </c>
      <c r="H1792" s="57" t="str">
        <f t="shared" si="520"/>
        <v>74.7489182575304+31.42012604086i</v>
      </c>
      <c r="I1792" s="57" t="str">
        <f t="shared" si="521"/>
        <v>18.0941904018428-41.3286128116666i</v>
      </c>
      <c r="K1792" s="57" t="str">
        <f t="shared" si="522"/>
        <v>0.136431660406164-0.0618685644298231i</v>
      </c>
      <c r="L1792" s="57" t="str">
        <f t="shared" si="523"/>
        <v>0.00025-1.39727478691851i</v>
      </c>
      <c r="M1792" s="57" t="str">
        <f t="shared" si="524"/>
        <v>0.0045-0.489860438117816i</v>
      </c>
      <c r="N1792" s="57">
        <f t="shared" si="525"/>
        <v>74.140351331790967</v>
      </c>
      <c r="O1792" s="57">
        <f t="shared" si="526"/>
        <v>36.155686192425947</v>
      </c>
      <c r="P1792" s="374">
        <f t="shared" si="527"/>
        <v>36.155686192425947</v>
      </c>
      <c r="Q1792" s="374">
        <f t="shared" si="528"/>
        <v>-105.85964866820903</v>
      </c>
      <c r="R1792" s="12">
        <f t="shared" si="529"/>
        <v>74.140351331790967</v>
      </c>
      <c r="S1792" s="57">
        <f t="shared" si="530"/>
        <v>0.75733926332814794</v>
      </c>
      <c r="T1792" s="12">
        <f t="shared" si="513"/>
        <v>36.155686192425947</v>
      </c>
    </row>
    <row r="1793" spans="1:20">
      <c r="A1793" s="57">
        <f t="shared" si="514"/>
        <v>4776.5852430348268</v>
      </c>
      <c r="B1793" s="12">
        <f t="shared" si="531"/>
        <v>760.21715252879494</v>
      </c>
      <c r="C1793" s="57" t="str">
        <f t="shared" si="515"/>
        <v>-17.5288973947071-61.5048939254809i</v>
      </c>
      <c r="D1793" s="57" t="str">
        <f t="shared" si="516"/>
        <v>3.47812120269133-20.9390922670489i</v>
      </c>
      <c r="E1793" s="57" t="str">
        <f t="shared" si="517"/>
        <v>160.992766818477-2.42832809177521i</v>
      </c>
      <c r="F1793" s="57" t="str">
        <f t="shared" si="518"/>
        <v>2.90990929804296-196.467719993222i</v>
      </c>
      <c r="G1793" s="57" t="str">
        <f t="shared" si="519"/>
        <v>0.999999789729939-0.000458552086911548i</v>
      </c>
      <c r="H1793" s="57" t="str">
        <f t="shared" si="520"/>
        <v>74.7645985709149+31.5420499405433i</v>
      </c>
      <c r="I1793" s="57" t="str">
        <f t="shared" si="521"/>
        <v>18.0957208241718-41.1788741667093i</v>
      </c>
      <c r="K1793" s="57" t="str">
        <f t="shared" si="522"/>
        <v>0.136252604517971-0.0620206628429931i</v>
      </c>
      <c r="L1793" s="57" t="str">
        <f t="shared" si="523"/>
        <v>0.00025-1.39198524299513i</v>
      </c>
      <c r="M1793" s="57" t="str">
        <f t="shared" si="524"/>
        <v>0.0045-0.48800601525983i</v>
      </c>
      <c r="N1793" s="57">
        <f t="shared" si="525"/>
        <v>74.092445807005831</v>
      </c>
      <c r="O1793" s="57">
        <f t="shared" si="526"/>
        <v>36.117354362980997</v>
      </c>
      <c r="P1793" s="374">
        <f t="shared" si="527"/>
        <v>36.117354362980997</v>
      </c>
      <c r="Q1793" s="374">
        <f t="shared" si="528"/>
        <v>-105.90755419299417</v>
      </c>
      <c r="R1793" s="12">
        <f t="shared" si="529"/>
        <v>74.092445807005831</v>
      </c>
      <c r="S1793" s="57">
        <f t="shared" si="530"/>
        <v>0.76021715252879496</v>
      </c>
      <c r="T1793" s="12">
        <f t="shared" si="513"/>
        <v>36.117354362980997</v>
      </c>
    </row>
    <row r="1794" spans="1:20">
      <c r="A1794" s="57">
        <f t="shared" si="514"/>
        <v>4794.736266958359</v>
      </c>
      <c r="B1794" s="12">
        <f t="shared" si="531"/>
        <v>763.10597770840434</v>
      </c>
      <c r="C1794" s="57" t="str">
        <f t="shared" si="515"/>
        <v>-17.5029069568904-61.21920661832i</v>
      </c>
      <c r="D1794" s="57" t="str">
        <f t="shared" si="516"/>
        <v>3.47812117377699-20.8598525000107i</v>
      </c>
      <c r="E1794" s="57" t="str">
        <f t="shared" si="517"/>
        <v>160.983869159174-2.432780419097i</v>
      </c>
      <c r="F1794" s="57" t="str">
        <f t="shared" si="518"/>
        <v>2.90990929338396-195.723979033186i</v>
      </c>
      <c r="G1794" s="57" t="str">
        <f t="shared" si="519"/>
        <v>0.999999788128851-0.000460294584104839i</v>
      </c>
      <c r="H1794" s="57" t="str">
        <f t="shared" si="520"/>
        <v>74.7804027315419+31.6644664178i</v>
      </c>
      <c r="I1794" s="57" t="str">
        <f t="shared" si="521"/>
        <v>18.0972631267201-41.0297300330836i</v>
      </c>
      <c r="K1794" s="57" t="str">
        <f t="shared" si="522"/>
        <v>0.136072668711684-0.0621726143823433i</v>
      </c>
      <c r="L1794" s="57" t="str">
        <f t="shared" si="523"/>
        <v>0.00025-1.38671572324679i</v>
      </c>
      <c r="M1794" s="57" t="str">
        <f t="shared" si="524"/>
        <v>0.0045-0.486158612532206i</v>
      </c>
      <c r="N1794" s="57">
        <f t="shared" si="525"/>
        <v>74.044476486665715</v>
      </c>
      <c r="O1794" s="57">
        <f t="shared" si="526"/>
        <v>36.078990644746824</v>
      </c>
      <c r="P1794" s="374">
        <f t="shared" si="527"/>
        <v>36.078990644746824</v>
      </c>
      <c r="Q1794" s="374">
        <f t="shared" si="528"/>
        <v>-105.95552351333428</v>
      </c>
      <c r="R1794" s="12">
        <f t="shared" si="529"/>
        <v>74.044476486665715</v>
      </c>
      <c r="S1794" s="57">
        <f t="shared" si="530"/>
        <v>0.76310597770840438</v>
      </c>
      <c r="T1794" s="12">
        <f t="shared" si="513"/>
        <v>36.078990644746824</v>
      </c>
    </row>
    <row r="1795" spans="1:20">
      <c r="A1795" s="57">
        <f t="shared" si="514"/>
        <v>4812.9562647728008</v>
      </c>
      <c r="B1795" s="12">
        <f t="shared" si="531"/>
        <v>766.00578042369625</v>
      </c>
      <c r="C1795" s="57" t="str">
        <f t="shared" si="515"/>
        <v>-17.4767955717786-60.9345562498855i</v>
      </c>
      <c r="D1795" s="57" t="str">
        <f t="shared" si="516"/>
        <v>3.47812114464247-20.7809128089535i</v>
      </c>
      <c r="E1795" s="57" t="str">
        <f t="shared" si="517"/>
        <v>160.974932628228-2.43720923715777i</v>
      </c>
      <c r="F1795" s="57" t="str">
        <f t="shared" si="518"/>
        <v>2.90990928868945-194.983053628298i</v>
      </c>
      <c r="G1795" s="57" t="str">
        <f t="shared" si="519"/>
        <v>0.999999786515571-0.000462043702779032i</v>
      </c>
      <c r="H1795" s="57" t="str">
        <f t="shared" si="520"/>
        <v>74.7963317520831+31.787377685978i</v>
      </c>
      <c r="I1795" s="57" t="str">
        <f t="shared" si="521"/>
        <v>18.0988174034565-40.8811782906043i</v>
      </c>
      <c r="K1795" s="57" t="str">
        <f t="shared" si="522"/>
        <v>0.135891851700232-0.0623244135782923i</v>
      </c>
      <c r="L1795" s="57" t="str">
        <f t="shared" si="523"/>
        <v>0.00025-1.38146615186968i</v>
      </c>
      <c r="M1795" s="57" t="str">
        <f t="shared" si="524"/>
        <v>0.0045-0.484318203359442i</v>
      </c>
      <c r="N1795" s="57">
        <f t="shared" si="525"/>
        <v>73.99644411236261</v>
      </c>
      <c r="O1795" s="57">
        <f t="shared" si="526"/>
        <v>36.040594906944968</v>
      </c>
      <c r="P1795" s="374">
        <f t="shared" si="527"/>
        <v>36.040594906944968</v>
      </c>
      <c r="Q1795" s="374">
        <f t="shared" si="528"/>
        <v>-106.00355588763739</v>
      </c>
      <c r="R1795" s="12">
        <f t="shared" si="529"/>
        <v>73.99644411236261</v>
      </c>
      <c r="S1795" s="57">
        <f t="shared" si="530"/>
        <v>0.76600578042369627</v>
      </c>
      <c r="T1795" s="12">
        <f t="shared" si="513"/>
        <v>36.040594906944968</v>
      </c>
    </row>
    <row r="1796" spans="1:20">
      <c r="A1796" s="57">
        <f t="shared" si="514"/>
        <v>4831.2454985789373</v>
      </c>
      <c r="B1796" s="12">
        <f t="shared" si="531"/>
        <v>768.91660238930626</v>
      </c>
      <c r="C1796" s="57" t="str">
        <f t="shared" si="515"/>
        <v>-17.4505631496532-60.6509398154302i</v>
      </c>
      <c r="D1796" s="57" t="str">
        <f t="shared" si="516"/>
        <v>3.47812111528612-20.7022720583031i</v>
      </c>
      <c r="E1796" s="57" t="str">
        <f t="shared" si="517"/>
        <v>160.965957241617-2.44161420217125i</v>
      </c>
      <c r="F1796" s="57" t="str">
        <f t="shared" si="518"/>
        <v>2.90990928395921-194.244933120096i</v>
      </c>
      <c r="G1796" s="57" t="str">
        <f t="shared" si="519"/>
        <v>0.999999784890007-0.000463799468095656i</v>
      </c>
      <c r="H1796" s="57" t="str">
        <f t="shared" si="520"/>
        <v>74.8123866540229+31.9107859708732i</v>
      </c>
      <c r="I1796" s="57" t="str">
        <f t="shared" si="521"/>
        <v>18.1003837491199-40.7332168279129i</v>
      </c>
      <c r="K1796" s="57" t="str">
        <f t="shared" si="522"/>
        <v>0.135710152234861-0.0624760549292958i</v>
      </c>
      <c r="L1796" s="57" t="str">
        <f t="shared" si="523"/>
        <v>0.00025-1.37623645334697i</v>
      </c>
      <c r="M1796" s="57" t="str">
        <f t="shared" si="524"/>
        <v>0.0045-0.482484761266629i</v>
      </c>
      <c r="N1796" s="57">
        <f t="shared" si="525"/>
        <v>73.94834943436841</v>
      </c>
      <c r="O1796" s="57">
        <f t="shared" si="526"/>
        <v>36.002167019002073</v>
      </c>
      <c r="P1796" s="374">
        <f t="shared" si="527"/>
        <v>36.002167019002073</v>
      </c>
      <c r="Q1796" s="374">
        <f t="shared" si="528"/>
        <v>-106.05165056563159</v>
      </c>
      <c r="R1796" s="12">
        <f t="shared" si="529"/>
        <v>73.94834943436841</v>
      </c>
      <c r="S1796" s="57">
        <f t="shared" si="530"/>
        <v>0.76891660238930626</v>
      </c>
      <c r="T1796" s="12">
        <f t="shared" si="513"/>
        <v>36.002167019002073</v>
      </c>
    </row>
    <row r="1797" spans="1:20">
      <c r="A1797" s="57">
        <f t="shared" si="514"/>
        <v>4849.6042314735378</v>
      </c>
      <c r="B1797" s="12">
        <f t="shared" si="531"/>
        <v>771.83848547838568</v>
      </c>
      <c r="C1797" s="57" t="str">
        <f t="shared" si="515"/>
        <v>-17.4242096069593-60.3683543283876i</v>
      </c>
      <c r="D1797" s="57" t="str">
        <f t="shared" si="516"/>
        <v>3.47812108570623-20.6239291167861i</v>
      </c>
      <c r="E1797" s="57" t="str">
        <f t="shared" si="517"/>
        <v>160.956943018011-2.44599496878382i</v>
      </c>
      <c r="F1797" s="57" t="str">
        <f t="shared" si="518"/>
        <v>2.90990927919294-193.50960689047i</v>
      </c>
      <c r="G1797" s="57" t="str">
        <f t="shared" si="519"/>
        <v>0.999999783252065-0.000465561905311857i</v>
      </c>
      <c r="H1797" s="57" t="str">
        <f t="shared" si="520"/>
        <v>74.8285684677442+32.0346935108255i</v>
      </c>
      <c r="I1797" s="57" t="str">
        <f t="shared" si="521"/>
        <v>18.1019622592266-40.5858435424528i</v>
      </c>
      <c r="K1797" s="57" t="str">
        <f t="shared" si="522"/>
        <v>0.135527569105622-0.0626275329020679i</v>
      </c>
      <c r="L1797" s="57" t="str">
        <f t="shared" si="523"/>
        <v>0.00025-1.37102655244766i</v>
      </c>
      <c r="M1797" s="57" t="str">
        <f t="shared" si="524"/>
        <v>0.0045-0.480658259879087i</v>
      </c>
      <c r="N1797" s="57">
        <f t="shared" si="525"/>
        <v>73.900193211667101</v>
      </c>
      <c r="O1797" s="57">
        <f t="shared" si="526"/>
        <v>35.963706850561437</v>
      </c>
      <c r="P1797" s="374">
        <f t="shared" si="527"/>
        <v>35.963706850561437</v>
      </c>
      <c r="Q1797" s="374">
        <f t="shared" si="528"/>
        <v>-106.0998067883329</v>
      </c>
      <c r="R1797" s="12">
        <f t="shared" si="529"/>
        <v>73.900193211667101</v>
      </c>
      <c r="S1797" s="57">
        <f t="shared" si="530"/>
        <v>0.77183848547838563</v>
      </c>
      <c r="T1797" s="12">
        <f t="shared" si="513"/>
        <v>35.963706850561437</v>
      </c>
    </row>
    <row r="1798" spans="1:20">
      <c r="A1798" s="57">
        <f t="shared" si="514"/>
        <v>4868.0327275531372</v>
      </c>
      <c r="B1798" s="12">
        <f t="shared" si="531"/>
        <v>774.7714717232036</v>
      </c>
      <c r="C1798" s="57" t="str">
        <f t="shared" si="515"/>
        <v>-17.39773486637-60.0867968202723i</v>
      </c>
      <c r="D1798" s="57" t="str">
        <f t="shared" si="516"/>
        <v>3.47812105590111-20.5458828574129i</v>
      </c>
      <c r="E1798" s="57" t="str">
        <f t="shared" si="517"/>
        <v>160.947889978801-2.45035119009182i</v>
      </c>
      <c r="F1798" s="57" t="str">
        <f t="shared" si="518"/>
        <v>2.90990927439039-192.777064361504i</v>
      </c>
      <c r="G1798" s="57" t="str">
        <f t="shared" si="519"/>
        <v>0.999999781601652-0.000467331039780752i</v>
      </c>
      <c r="H1798" s="57" t="str">
        <f t="shared" si="520"/>
        <v>74.8448782326134+32.1591025568144i</v>
      </c>
      <c r="I1798" s="57" t="str">
        <f t="shared" si="521"/>
        <v>18.1035530300753-40.4390563404407i</v>
      </c>
      <c r="K1798" s="57" t="str">
        <f t="shared" si="522"/>
        <v>0.135344101141865-0.0627788419318111i</v>
      </c>
      <c r="L1798" s="57" t="str">
        <f t="shared" si="523"/>
        <v>0.00025-1.36583637422561i</v>
      </c>
      <c r="M1798" s="57" t="str">
        <f t="shared" si="524"/>
        <v>0.0045-0.478838672921983i</v>
      </c>
      <c r="N1798" s="57">
        <f t="shared" si="525"/>
        <v>73.851976211986198</v>
      </c>
      <c r="O1798" s="57">
        <f t="shared" si="526"/>
        <v>35.925214271494298</v>
      </c>
      <c r="P1798" s="374">
        <f t="shared" si="527"/>
        <v>35.925214271494298</v>
      </c>
      <c r="Q1798" s="374">
        <f t="shared" si="528"/>
        <v>-106.1480237880138</v>
      </c>
      <c r="R1798" s="12">
        <f t="shared" si="529"/>
        <v>73.851976211986198</v>
      </c>
      <c r="S1798" s="57">
        <f t="shared" si="530"/>
        <v>0.7747714717232036</v>
      </c>
      <c r="T1798" s="12">
        <f t="shared" si="513"/>
        <v>35.925214271494298</v>
      </c>
    </row>
    <row r="1799" spans="1:20">
      <c r="A1799" s="57">
        <f t="shared" si="514"/>
        <v>4886.5312519178387</v>
      </c>
      <c r="B1799" s="12">
        <f t="shared" si="531"/>
        <v>777.71560331575176</v>
      </c>
      <c r="C1799" s="57" t="str">
        <f t="shared" si="515"/>
        <v>-17.3711388568522-59.8062643405769i</v>
      </c>
      <c r="D1799" s="57" t="str">
        <f t="shared" si="516"/>
        <v>3.47812102586903-20.4681321574619i</v>
      </c>
      <c r="E1799" s="57" t="str">
        <f t="shared" si="517"/>
        <v>160.938798148122-2.45468251765888i</v>
      </c>
      <c r="F1799" s="57" t="str">
        <f t="shared" si="518"/>
        <v>2.90990926955126-192.04729499533i</v>
      </c>
      <c r="G1799" s="57" t="str">
        <f t="shared" si="519"/>
        <v>0.999999779938671-0.000469106896951803i</v>
      </c>
      <c r="H1799" s="57" t="str">
        <f t="shared" si="520"/>
        <v>74.8613169970686+32.2840153725595i</v>
      </c>
      <c r="I1799" s="57" t="str">
        <f t="shared" si="521"/>
        <v>18.1051561587567-40.2928531368431i</v>
      </c>
      <c r="K1799" s="57" t="str">
        <f t="shared" si="522"/>
        <v>0.135159747212723-0.0629299764224545i</v>
      </c>
      <c r="L1799" s="57" t="str">
        <f t="shared" si="523"/>
        <v>0.00025-1.36066584401834i</v>
      </c>
      <c r="M1799" s="57" t="str">
        <f t="shared" si="524"/>
        <v>0.0045-0.477025974219949i</v>
      </c>
      <c r="N1799" s="57">
        <f t="shared" si="525"/>
        <v>73.803699211825773</v>
      </c>
      <c r="O1799" s="57">
        <f t="shared" si="526"/>
        <v>35.886689151911007</v>
      </c>
      <c r="P1799" s="374">
        <f t="shared" si="527"/>
        <v>35.886689151911007</v>
      </c>
      <c r="Q1799" s="374">
        <f t="shared" si="528"/>
        <v>-106.19630078817423</v>
      </c>
      <c r="R1799" s="12">
        <f t="shared" si="529"/>
        <v>73.803699211825773</v>
      </c>
      <c r="S1799" s="57">
        <f t="shared" si="530"/>
        <v>0.77771560331575174</v>
      </c>
      <c r="T1799" s="12">
        <f t="shared" si="513"/>
        <v>35.886689151911007</v>
      </c>
    </row>
    <row r="1800" spans="1:20">
      <c r="A1800" s="57">
        <f t="shared" si="514"/>
        <v>4905.1000706751265</v>
      </c>
      <c r="B1800" s="12">
        <f t="shared" si="531"/>
        <v>780.67092260835159</v>
      </c>
      <c r="C1800" s="57" t="str">
        <f t="shared" si="515"/>
        <v>-17.34442151373-59.5267539566748i</v>
      </c>
      <c r="D1800" s="57" t="str">
        <f t="shared" si="516"/>
        <v>3.47812099560828-20.3906758984631i</v>
      </c>
      <c r="E1800" s="57" t="str">
        <f t="shared" si="517"/>
        <v>160.929667552884-2.45898860153099i</v>
      </c>
      <c r="F1800" s="57" t="str">
        <f t="shared" si="518"/>
        <v>2.90990926467528-191.320288293969i</v>
      </c>
      <c r="G1800" s="57" t="str">
        <f t="shared" si="519"/>
        <v>0.999999778263027-0.000470889502371176i</v>
      </c>
      <c r="H1800" s="57" t="str">
        <f t="shared" si="520"/>
        <v>74.877885818705+32.4094342346163i</v>
      </c>
      <c r="I1800" s="57" t="str">
        <f t="shared" si="521"/>
        <v>18.106771743157-40.1472318553469i</v>
      </c>
      <c r="K1800" s="57" t="str">
        <f t="shared" si="522"/>
        <v>0.13497450622761-0.0630809307468972i</v>
      </c>
      <c r="L1800" s="57" t="str">
        <f t="shared" si="523"/>
        <v>0.00025-1.35551488744604i</v>
      </c>
      <c r="M1800" s="57" t="str">
        <f t="shared" si="524"/>
        <v>0.0045-0.475220137696701i</v>
      </c>
      <c r="N1800" s="57">
        <f t="shared" si="525"/>
        <v>73.75536299649022</v>
      </c>
      <c r="O1800" s="57">
        <f t="shared" si="526"/>
        <v>35.848131362172978</v>
      </c>
      <c r="P1800" s="374">
        <f t="shared" si="527"/>
        <v>35.848131362172978</v>
      </c>
      <c r="Q1800" s="374">
        <f t="shared" si="528"/>
        <v>-106.24463700350978</v>
      </c>
      <c r="R1800" s="12">
        <f t="shared" si="529"/>
        <v>73.75536299649022</v>
      </c>
      <c r="S1800" s="57">
        <f t="shared" si="530"/>
        <v>0.78067092260835158</v>
      </c>
      <c r="T1800" s="12">
        <f t="shared" si="513"/>
        <v>35.848131362172978</v>
      </c>
    </row>
    <row r="1801" spans="1:20">
      <c r="A1801" s="57">
        <f t="shared" si="514"/>
        <v>4923.7394509436917</v>
      </c>
      <c r="B1801" s="12">
        <f t="shared" si="531"/>
        <v>783.63747211426335</v>
      </c>
      <c r="C1801" s="57" t="str">
        <f t="shared" si="515"/>
        <v>-17.3175827787506-59.2482627537162i</v>
      </c>
      <c r="D1801" s="57" t="str">
        <f t="shared" si="516"/>
        <v>3.47812096511712-20.3135129661823i</v>
      </c>
      <c r="E1801" s="57" t="str">
        <f t="shared" si="517"/>
        <v>160.920498222799-2.46326909025674i</v>
      </c>
      <c r="F1801" s="57" t="str">
        <f t="shared" si="518"/>
        <v>2.9099092597622-190.596033799186i</v>
      </c>
      <c r="G1801" s="57" t="str">
        <f t="shared" si="519"/>
        <v>0.999999776574625-0.000472678881682114i</v>
      </c>
      <c r="H1801" s="57" t="str">
        <f t="shared" si="520"/>
        <v>74.8945857643656+32.5353614324786i</v>
      </c>
      <c r="I1801" s="57" t="str">
        <f t="shared" si="521"/>
        <v>18.1083998819679-40.0021904283365i</v>
      </c>
      <c r="K1801" s="57" t="str">
        <f t="shared" si="522"/>
        <v>0.134788377136705-0.0632316992472605i</v>
      </c>
      <c r="L1801" s="57" t="str">
        <f t="shared" si="523"/>
        <v>0.00025-1.35038343041048i</v>
      </c>
      <c r="M1801" s="57" t="str">
        <f t="shared" si="524"/>
        <v>0.0045-0.473421137374678i</v>
      </c>
      <c r="N1801" s="57">
        <f t="shared" si="525"/>
        <v>73.706968360115795</v>
      </c>
      <c r="O1801" s="57">
        <f t="shared" si="526"/>
        <v>35.809540772904207</v>
      </c>
      <c r="P1801" s="374">
        <f t="shared" si="527"/>
        <v>35.809540772904207</v>
      </c>
      <c r="Q1801" s="374">
        <f t="shared" si="528"/>
        <v>-106.29303163988421</v>
      </c>
      <c r="R1801" s="12">
        <f t="shared" si="529"/>
        <v>73.706968360115795</v>
      </c>
      <c r="S1801" s="57">
        <f t="shared" si="530"/>
        <v>0.78363747211426338</v>
      </c>
      <c r="T1801" s="12">
        <f t="shared" si="513"/>
        <v>35.809540772904207</v>
      </c>
    </row>
    <row r="1802" spans="1:20">
      <c r="A1802" s="57">
        <f t="shared" si="514"/>
        <v>4942.4496608572781</v>
      </c>
      <c r="B1802" s="12">
        <f t="shared" si="531"/>
        <v>786.61529450829755</v>
      </c>
      <c r="C1802" s="57" t="str">
        <f t="shared" si="515"/>
        <v>-17.2906226001471-58.9707878345239i</v>
      </c>
      <c r="D1802" s="57" t="str">
        <f t="shared" si="516"/>
        <v>3.47812093439379-20.2366422506048i</v>
      </c>
      <c r="E1802" s="57" t="str">
        <f t="shared" si="517"/>
        <v>160.911290190404-2.4675236309037i</v>
      </c>
      <c r="F1802" s="57" t="str">
        <f t="shared" si="518"/>
        <v>2.90990925481168-189.874521092337i</v>
      </c>
      <c r="G1802" s="57" t="str">
        <f t="shared" si="519"/>
        <v>0.999999774873366-0.000474475060625302i</v>
      </c>
      <c r="H1802" s="57" t="str">
        <f t="shared" si="520"/>
        <v>74.9114179102303+32.6617992686789i</v>
      </c>
      <c r="I1802" s="57" t="str">
        <f t="shared" si="521"/>
        <v>18.1100406746923-39.8577267968668i</v>
      </c>
      <c r="K1802" s="57" t="str">
        <f t="shared" si="522"/>
        <v>0.134601358931443-0.0633822762351464i</v>
      </c>
      <c r="L1802" s="57" t="str">
        <f t="shared" si="523"/>
        <v>0.00025-1.34527139909392i</v>
      </c>
      <c r="M1802" s="57" t="str">
        <f t="shared" si="524"/>
        <v>0.0045-0.471628947374654i</v>
      </c>
      <c r="N1802" s="57">
        <f t="shared" si="525"/>
        <v>73.658516105700159</v>
      </c>
      <c r="O1802" s="57">
        <f t="shared" si="526"/>
        <v>35.770917255002779</v>
      </c>
      <c r="P1802" s="374">
        <f t="shared" si="527"/>
        <v>35.770917255002779</v>
      </c>
      <c r="Q1802" s="374">
        <f t="shared" si="528"/>
        <v>-106.34148389429984</v>
      </c>
      <c r="R1802" s="12">
        <f t="shared" si="529"/>
        <v>73.658516105700159</v>
      </c>
      <c r="S1802" s="57">
        <f t="shared" si="530"/>
        <v>0.78661529450829759</v>
      </c>
      <c r="T1802" s="12">
        <f t="shared" si="513"/>
        <v>35.770917255002779</v>
      </c>
    </row>
    <row r="1803" spans="1:20">
      <c r="A1803" s="57">
        <f t="shared" si="514"/>
        <v>4961.2309695685362</v>
      </c>
      <c r="B1803" s="12">
        <f t="shared" si="531"/>
        <v>789.60443262742911</v>
      </c>
      <c r="C1803" s="57" t="str">
        <f t="shared" si="515"/>
        <v>-17.2635409327026-58.6943263194922i</v>
      </c>
      <c r="D1803" s="57" t="str">
        <f t="shared" si="516"/>
        <v>3.47812090343651-20.1600626459194i</v>
      </c>
      <c r="E1803" s="57" t="str">
        <f t="shared" si="517"/>
        <v>160.902043491093-2.47175186907667i</v>
      </c>
      <c r="F1803" s="57" t="str">
        <f t="shared" si="518"/>
        <v>2.90990924982348-189.155739794219i</v>
      </c>
      <c r="G1803" s="57" t="str">
        <f t="shared" si="519"/>
        <v>0.999999773159153-0.000476278065039236i</v>
      </c>
      <c r="H1803" s="57" t="str">
        <f t="shared" si="520"/>
        <v>74.928383341906+32.788750058889i</v>
      </c>
      <c r="I1803" s="57" t="str">
        <f t="shared" si="521"/>
        <v>18.1116942216508-39.7138389106376i</v>
      </c>
      <c r="K1803" s="57" t="str">
        <f t="shared" si="522"/>
        <v>0.134413450645007-0.0635326559919028i</v>
      </c>
      <c r="L1803" s="57" t="str">
        <f t="shared" si="523"/>
        <v>0.00025-1.34017871995808i</v>
      </c>
      <c r="M1803" s="57" t="str">
        <f t="shared" si="524"/>
        <v>0.0045-0.469843541915375i</v>
      </c>
      <c r="N1803" s="57">
        <f t="shared" si="525"/>
        <v>73.6100070451308</v>
      </c>
      <c r="O1803" s="57">
        <f t="shared" si="526"/>
        <v>35.732260679653059</v>
      </c>
      <c r="P1803" s="374">
        <f t="shared" si="527"/>
        <v>35.732260679653059</v>
      </c>
      <c r="Q1803" s="374">
        <f t="shared" si="528"/>
        <v>-106.3899929548692</v>
      </c>
      <c r="R1803" s="12">
        <f t="shared" si="529"/>
        <v>73.6100070451308</v>
      </c>
      <c r="S1803" s="57">
        <f t="shared" si="530"/>
        <v>0.78960443262742908</v>
      </c>
      <c r="T1803" s="12">
        <f t="shared" si="513"/>
        <v>35.732260679653059</v>
      </c>
    </row>
    <row r="1804" spans="1:20">
      <c r="A1804" s="57">
        <f t="shared" si="514"/>
        <v>4980.0836472528963</v>
      </c>
      <c r="B1804" s="12">
        <f t="shared" si="531"/>
        <v>792.60492947141336</v>
      </c>
      <c r="C1804" s="57" t="str">
        <f t="shared" si="515"/>
        <v>-17.236337737815-58.4188753464806i</v>
      </c>
      <c r="D1804" s="57" t="str">
        <f t="shared" si="516"/>
        <v>3.4781208722435-20.0837730505029i</v>
      </c>
      <c r="E1804" s="57" t="str">
        <f t="shared" si="517"/>
        <v>160.892758163142-2.47595344893743i</v>
      </c>
      <c r="F1804" s="57" t="str">
        <f t="shared" si="518"/>
        <v>2.9099092447973-188.439679564922i</v>
      </c>
      <c r="G1804" s="57" t="str">
        <f t="shared" si="519"/>
        <v>0.999999771431888-0.000478087920860599i</v>
      </c>
      <c r="H1804" s="57" t="str">
        <f t="shared" si="520"/>
        <v>74.9454831545198+32.9162161320259i</v>
      </c>
      <c r="I1804" s="57" t="str">
        <f t="shared" si="521"/>
        <v>18.1133606239908-39.5705247279694i</v>
      </c>
      <c r="K1804" s="57" t="str">
        <f t="shared" si="522"/>
        <v>0.134224651352811-0.0636828327688984i</v>
      </c>
      <c r="L1804" s="57" t="str">
        <f t="shared" si="523"/>
        <v>0.00025-1.33510531974306i</v>
      </c>
      <c r="M1804" s="57" t="str">
        <f t="shared" si="524"/>
        <v>0.0045-0.468064895313185i</v>
      </c>
      <c r="N1804" s="57">
        <f t="shared" si="525"/>
        <v>73.561441999211084</v>
      </c>
      <c r="O1804" s="57">
        <f t="shared" si="526"/>
        <v>35.693570918337493</v>
      </c>
      <c r="P1804" s="374">
        <f t="shared" si="527"/>
        <v>35.693570918337493</v>
      </c>
      <c r="Q1804" s="374">
        <f t="shared" si="528"/>
        <v>-106.43855800078892</v>
      </c>
      <c r="R1804" s="12">
        <f t="shared" si="529"/>
        <v>73.561441999211084</v>
      </c>
      <c r="S1804" s="57">
        <f t="shared" si="530"/>
        <v>0.79260492947141337</v>
      </c>
      <c r="T1804" s="12">
        <f t="shared" si="513"/>
        <v>35.693570918337493</v>
      </c>
    </row>
    <row r="1805" spans="1:20">
      <c r="A1805" s="57">
        <f t="shared" si="514"/>
        <v>4999.0079651124579</v>
      </c>
      <c r="B1805" s="12">
        <f t="shared" si="531"/>
        <v>795.61682820340479</v>
      </c>
      <c r="C1805" s="57" t="str">
        <f t="shared" si="515"/>
        <v>-17.2090129835586-58.1444320707107i</v>
      </c>
      <c r="D1805" s="57" t="str">
        <f t="shared" si="516"/>
        <v>3.47812084081299-20.0077723669038i</v>
      </c>
      <c r="E1805" s="57" t="str">
        <f t="shared" si="517"/>
        <v>160.883434247735-2.48012801322392i</v>
      </c>
      <c r="F1805" s="57" t="str">
        <f t="shared" si="518"/>
        <v>2.90990923973284-187.72633010368i</v>
      </c>
      <c r="G1805" s="57" t="str">
        <f t="shared" si="519"/>
        <v>0.99999976969147-0.000479904654124635i</v>
      </c>
      <c r="H1805" s="57" t="str">
        <f t="shared" si="520"/>
        <v>74.9627184528089+33.0441998303517i</v>
      </c>
      <c r="I1805" s="57" t="str">
        <f t="shared" si="521"/>
        <v>18.1150399836914-39.4277822157765i</v>
      </c>
      <c r="K1805" s="57" t="str">
        <f t="shared" si="522"/>
        <v>0.134034960172998-0.0638328007878021i</v>
      </c>
      <c r="L1805" s="57" t="str">
        <f t="shared" si="523"/>
        <v>0.00025-1.33005112546629i</v>
      </c>
      <c r="M1805" s="57" t="str">
        <f t="shared" si="524"/>
        <v>0.0045-0.466292981981656i</v>
      </c>
      <c r="N1805" s="57">
        <f t="shared" si="525"/>
        <v>73.512821797689142</v>
      </c>
      <c r="O1805" s="57">
        <f t="shared" si="526"/>
        <v>35.654847842848909</v>
      </c>
      <c r="P1805" s="374">
        <f t="shared" si="527"/>
        <v>35.654847842848909</v>
      </c>
      <c r="Q1805" s="374">
        <f t="shared" si="528"/>
        <v>-106.48717820231086</v>
      </c>
      <c r="R1805" s="12">
        <f t="shared" si="529"/>
        <v>73.512821797689142</v>
      </c>
      <c r="S1805" s="57">
        <f t="shared" si="530"/>
        <v>0.79561682820340485</v>
      </c>
      <c r="T1805" s="12">
        <f t="shared" si="513"/>
        <v>35.654847842848909</v>
      </c>
    </row>
    <row r="1806" spans="1:20">
      <c r="A1806" s="57">
        <f t="shared" si="514"/>
        <v>5018.0041953798855</v>
      </c>
      <c r="B1806" s="12">
        <f t="shared" si="531"/>
        <v>798.64017215057777</v>
      </c>
      <c r="C1806" s="57" t="str">
        <f t="shared" si="515"/>
        <v>-17.1815666447486-57.8709936646563i</v>
      </c>
      <c r="D1806" s="57" t="str">
        <f t="shared" si="516"/>
        <v>3.47812080914315-19.9320595018268i</v>
      </c>
      <c r="E1806" s="57" t="str">
        <f t="shared" si="517"/>
        <v>160.874071788991-2.48427520326866i</v>
      </c>
      <c r="F1806" s="57" t="str">
        <f t="shared" si="518"/>
        <v>2.9099092346298-187.01568114872i</v>
      </c>
      <c r="G1806" s="57" t="str">
        <f t="shared" si="519"/>
        <v>0.9999997679378-0.000481728290965516i</v>
      </c>
      <c r="H1806" s="57" t="str">
        <f t="shared" si="520"/>
        <v>74.9800903512173+33.1727035095837i</v>
      </c>
      <c r="I1806" s="57" t="str">
        <f t="shared" si="521"/>
        <v>18.116732403573-39.2856093495435i</v>
      </c>
      <c r="K1806" s="57" t="str">
        <f t="shared" si="522"/>
        <v>0.133844376266916-0.063982554240873i</v>
      </c>
      <c r="L1806" s="57" t="str">
        <f t="shared" si="523"/>
        <v>0.00025-1.32501606442149i</v>
      </c>
      <c r="M1806" s="57" t="str">
        <f t="shared" si="524"/>
        <v>0.0045-0.464527776431216i</v>
      </c>
      <c r="N1806" s="57">
        <f t="shared" si="525"/>
        <v>73.464147279281789</v>
      </c>
      <c r="O1806" s="57">
        <f t="shared" si="526"/>
        <v>35.616091325302236</v>
      </c>
      <c r="P1806" s="374">
        <f t="shared" si="527"/>
        <v>35.616091325302236</v>
      </c>
      <c r="Q1806" s="374">
        <f t="shared" si="528"/>
        <v>-106.53585272071821</v>
      </c>
      <c r="R1806" s="12">
        <f t="shared" si="529"/>
        <v>73.464147279281789</v>
      </c>
      <c r="S1806" s="57">
        <f t="shared" si="530"/>
        <v>0.79864017215057781</v>
      </c>
      <c r="T1806" s="12">
        <f t="shared" si="513"/>
        <v>35.616091325302236</v>
      </c>
    </row>
    <row r="1807" spans="1:20">
      <c r="A1807" s="57">
        <f t="shared" si="514"/>
        <v>5037.0726113223291</v>
      </c>
      <c r="B1807" s="12">
        <f t="shared" si="531"/>
        <v>801.67500480474996</v>
      </c>
      <c r="C1807" s="57" t="str">
        <f t="shared" si="515"/>
        <v>-17.1539987030028-57.5985573179404i</v>
      </c>
      <c r="D1807" s="57" t="str">
        <f t="shared" si="516"/>
        <v>3.47812077723217-19.8566333661169i</v>
      </c>
      <c r="E1807" s="57" t="str">
        <f t="shared" si="517"/>
        <v>160.864670833993-2.48839465901985i</v>
      </c>
      <c r="F1807" s="57" t="str">
        <f t="shared" si="518"/>
        <v>2.90990922948794-186.307722477119i</v>
      </c>
      <c r="G1807" s="57" t="str">
        <f t="shared" si="519"/>
        <v>0.999999766170776-0.000483558857616725i</v>
      </c>
      <c r="H1807" s="57" t="str">
        <f t="shared" si="520"/>
        <v>74.997599973989+33.3017295389964i</v>
      </c>
      <c r="I1807" s="57" t="str">
        <f t="shared" si="521"/>
        <v>18.1184379873028-39.1440041132999i</v>
      </c>
      <c r="K1807" s="57" t="str">
        <f t="shared" si="522"/>
        <v>0.133652898839614-0.0641320872912534i</v>
      </c>
      <c r="L1807" s="57" t="str">
        <f t="shared" si="523"/>
        <v>0.00025-1.32000006417761i</v>
      </c>
      <c r="M1807" s="57" t="str">
        <f t="shared" si="524"/>
        <v>0.0045-0.462769253268794i</v>
      </c>
      <c r="N1807" s="57">
        <f t="shared" si="525"/>
        <v>73.41541929170198</v>
      </c>
      <c r="O1807" s="57">
        <f t="shared" si="526"/>
        <v>35.577301238147328</v>
      </c>
      <c r="P1807" s="374">
        <f t="shared" si="527"/>
        <v>35.577301238147328</v>
      </c>
      <c r="Q1807" s="374">
        <f t="shared" si="528"/>
        <v>-106.58458070829802</v>
      </c>
      <c r="R1807" s="12">
        <f t="shared" si="529"/>
        <v>73.41541929170198</v>
      </c>
      <c r="S1807" s="57">
        <f t="shared" si="530"/>
        <v>0.80167500480474996</v>
      </c>
      <c r="T1807" s="12">
        <f t="shared" si="513"/>
        <v>35.577301238147328</v>
      </c>
    </row>
    <row r="1808" spans="1:20">
      <c r="A1808" s="57">
        <f t="shared" si="514"/>
        <v>5056.2134872453535</v>
      </c>
      <c r="B1808" s="12">
        <f t="shared" si="531"/>
        <v>804.72136982300799</v>
      </c>
      <c r="C1808" s="57" t="str">
        <f t="shared" si="515"/>
        <v>-17.1263091468035-57.3271202372225i</v>
      </c>
      <c r="D1808" s="57" t="str">
        <f t="shared" si="516"/>
        <v>3.47812074507819-19.7814928747438i</v>
      </c>
      <c r="E1808" s="57" t="str">
        <f t="shared" si="517"/>
        <v>160.855231432807-2.4924860190609i</v>
      </c>
      <c r="F1808" s="57" t="str">
        <f t="shared" si="518"/>
        <v>2.90990922430689-185.602443904655i</v>
      </c>
      <c r="G1808" s="57" t="str">
        <f t="shared" si="519"/>
        <v>0.999999764390298-0.000485396380411431i</v>
      </c>
      <c r="H1808" s="57" t="str">
        <f t="shared" si="520"/>
        <v>75.0152484552647+33.4312803015314i</v>
      </c>
      <c r="I1808" s="57" t="str">
        <f t="shared" si="521"/>
        <v>18.1201568394038-39.0029644995962i</v>
      </c>
      <c r="K1808" s="57" t="str">
        <f t="shared" si="522"/>
        <v>0.133460527140322-0.0642813940732734i</v>
      </c>
      <c r="L1808" s="57" t="str">
        <f t="shared" si="523"/>
        <v>0.00025-1.31500305257782i</v>
      </c>
      <c r="M1808" s="57" t="str">
        <f t="shared" si="524"/>
        <v>0.0045-0.461017387197444i</v>
      </c>
      <c r="N1808" s="57">
        <f t="shared" si="525"/>
        <v>73.366638691682795</v>
      </c>
      <c r="O1808" s="57">
        <f t="shared" si="526"/>
        <v>35.538477454180608</v>
      </c>
      <c r="P1808" s="374">
        <f t="shared" si="527"/>
        <v>35.538477454180608</v>
      </c>
      <c r="Q1808" s="374">
        <f t="shared" si="528"/>
        <v>-106.63336130831721</v>
      </c>
      <c r="R1808" s="12">
        <f t="shared" si="529"/>
        <v>73.366638691682795</v>
      </c>
      <c r="S1808" s="57">
        <f t="shared" si="530"/>
        <v>0.80472136982300801</v>
      </c>
      <c r="T1808" s="12">
        <f t="shared" si="513"/>
        <v>35.538477454180608</v>
      </c>
    </row>
    <row r="1809" spans="1:20">
      <c r="A1809" s="57">
        <f t="shared" si="514"/>
        <v>5075.4270984968862</v>
      </c>
      <c r="B1809" s="12">
        <f t="shared" si="531"/>
        <v>807.77931102833543</v>
      </c>
      <c r="C1809" s="57" t="str">
        <f t="shared" si="515"/>
        <v>-17.0984979715613-57.0566796460965i</v>
      </c>
      <c r="D1809" s="57" t="str">
        <f t="shared" si="516"/>
        <v>3.47812071267938-19.7066369467863i</v>
      </c>
      <c r="E1809" s="57" t="str">
        <f t="shared" si="517"/>
        <v>160.845753638523-2.49654892063207i</v>
      </c>
      <c r="F1809" s="57" t="str">
        <f t="shared" si="518"/>
        <v>2.90990921908641-184.899835285656i</v>
      </c>
      <c r="G1809" s="57" t="str">
        <f t="shared" si="519"/>
        <v>0.999999762596263-0.000487240885782866i</v>
      </c>
      <c r="H1809" s="57" t="str">
        <f t="shared" si="520"/>
        <v>75.0330369391778+33.5613581939043i</v>
      </c>
      <c r="I1809" s="57" t="str">
        <f t="shared" si="521"/>
        <v>18.1218890652607-38.8624885094777i</v>
      </c>
      <c r="K1809" s="57" t="str">
        <f t="shared" si="522"/>
        <v>0.13326726046294-0.0644304686927615i</v>
      </c>
      <c r="L1809" s="57" t="str">
        <f t="shared" si="523"/>
        <v>0.00025-1.31002495773841i</v>
      </c>
      <c r="M1809" s="57" t="str">
        <f t="shared" si="524"/>
        <v>0.0045-0.459272153015984i</v>
      </c>
      <c r="N1809" s="57">
        <f t="shared" si="525"/>
        <v>73.317806345001827</v>
      </c>
      <c r="O1809" s="57">
        <f t="shared" si="526"/>
        <v>35.499619846558595</v>
      </c>
      <c r="P1809" s="374">
        <f t="shared" si="527"/>
        <v>35.499619846558595</v>
      </c>
      <c r="Q1809" s="374">
        <f t="shared" si="528"/>
        <v>-106.68219365499817</v>
      </c>
      <c r="R1809" s="12">
        <f t="shared" si="529"/>
        <v>73.317806345001827</v>
      </c>
      <c r="S1809" s="57">
        <f t="shared" si="530"/>
        <v>0.80777931102833544</v>
      </c>
      <c r="T1809" s="12">
        <f t="shared" si="513"/>
        <v>35.499619846558595</v>
      </c>
    </row>
    <row r="1810" spans="1:20">
      <c r="A1810" s="57">
        <f t="shared" si="514"/>
        <v>5094.7137214711738</v>
      </c>
      <c r="B1810" s="12">
        <f t="shared" si="531"/>
        <v>810.84887241024308</v>
      </c>
      <c r="C1810" s="57" t="str">
        <f t="shared" si="515"/>
        <v>-17.0705651796746-56.7872327849737i</v>
      </c>
      <c r="D1810" s="57" t="str">
        <f t="shared" si="516"/>
        <v>3.47812068003388-19.6320645054167i</v>
      </c>
      <c r="E1810" s="57" t="str">
        <f t="shared" si="517"/>
        <v>160.836237507264-2.50058299965077i</v>
      </c>
      <c r="F1810" s="57" t="str">
        <f t="shared" si="518"/>
        <v>2.90990921382619-184.199886512864i</v>
      </c>
      <c r="G1810" s="57" t="str">
        <f t="shared" si="519"/>
        <v>0.999999760788567-0.000489092400264711i</v>
      </c>
      <c r="H1810" s="57" t="str">
        <f t="shared" si="520"/>
        <v>75.0509665799533+33.691965626716i</v>
      </c>
      <c r="I1810" s="57" t="str">
        <f t="shared" si="521"/>
        <v>18.1236347711297-38.722574152463i</v>
      </c>
      <c r="K1810" s="57" t="str">
        <f t="shared" si="522"/>
        <v>0.133073098146518-0.0645793052273629i</v>
      </c>
      <c r="L1810" s="57" t="str">
        <f t="shared" si="523"/>
        <v>0.00025-1.30506570804783i</v>
      </c>
      <c r="M1810" s="57" t="str">
        <f t="shared" si="524"/>
        <v>0.0045-0.457533525618633i</v>
      </c>
      <c r="N1810" s="57">
        <f t="shared" si="525"/>
        <v>73.268923126504561</v>
      </c>
      <c r="O1810" s="57">
        <f t="shared" si="526"/>
        <v>35.460728288809335</v>
      </c>
      <c r="P1810" s="374">
        <f t="shared" si="527"/>
        <v>35.460728288809335</v>
      </c>
      <c r="Q1810" s="374">
        <f t="shared" si="528"/>
        <v>-106.73107687349544</v>
      </c>
      <c r="R1810" s="12">
        <f t="shared" si="529"/>
        <v>73.268923126504561</v>
      </c>
      <c r="S1810" s="57">
        <f t="shared" si="530"/>
        <v>0.81084887241024306</v>
      </c>
      <c r="T1810" s="12">
        <f t="shared" si="513"/>
        <v>35.460728288809335</v>
      </c>
    </row>
    <row r="1811" spans="1:20">
      <c r="A1811" s="57">
        <f t="shared" si="514"/>
        <v>5114.0736336127648</v>
      </c>
      <c r="B1811" s="12">
        <f t="shared" si="531"/>
        <v>813.93009812540197</v>
      </c>
      <c r="C1811" s="57" t="str">
        <f t="shared" si="515"/>
        <v>-17.0425107805917-56.518776910978i</v>
      </c>
      <c r="D1811" s="57" t="str">
        <f t="shared" si="516"/>
        <v>3.4781206471398-19.5577744778854i</v>
      </c>
      <c r="E1811" s="57" t="str">
        <f t="shared" si="517"/>
        <v>160.826683098224-2.50458789073338i</v>
      </c>
      <c r="F1811" s="57" t="str">
        <f t="shared" si="518"/>
        <v>2.90990920852591-183.50258751728i</v>
      </c>
      <c r="G1811" s="57" t="str">
        <f t="shared" si="519"/>
        <v>0.999999758967106-0.000490950950491468i</v>
      </c>
      <c r="H1811" s="57" t="str">
        <f t="shared" si="520"/>
        <v>75.069038542006+33.8231050245604i</v>
      </c>
      <c r="I1811" s="57" t="str">
        <f t="shared" si="521"/>
        <v>18.1253940641434-38.5832194465173i</v>
      </c>
      <c r="K1811" s="57" t="str">
        <f t="shared" si="522"/>
        <v>0.132878039575743-0.0647278977268639i</v>
      </c>
      <c r="L1811" s="57" t="str">
        <f t="shared" si="523"/>
        <v>0.00025-1.3001252321656i</v>
      </c>
      <c r="M1811" s="57" t="str">
        <f t="shared" si="524"/>
        <v>0.0045-0.455801479994652i</v>
      </c>
      <c r="N1811" s="57">
        <f t="shared" si="525"/>
        <v>73.219989920127901</v>
      </c>
      <c r="O1811" s="57">
        <f t="shared" si="526"/>
        <v>35.421802654845926</v>
      </c>
      <c r="P1811" s="374">
        <f t="shared" si="527"/>
        <v>35.421802654845926</v>
      </c>
      <c r="Q1811" s="374">
        <f t="shared" si="528"/>
        <v>-106.7800100798721</v>
      </c>
      <c r="R1811" s="12">
        <f t="shared" si="529"/>
        <v>73.219989920127901</v>
      </c>
      <c r="S1811" s="57">
        <f t="shared" si="530"/>
        <v>0.81393009812540196</v>
      </c>
      <c r="T1811" s="12">
        <f t="shared" si="513"/>
        <v>35.421802654845926</v>
      </c>
    </row>
    <row r="1812" spans="1:20">
      <c r="A1812" s="57">
        <f t="shared" si="514"/>
        <v>5133.5071134204936</v>
      </c>
      <c r="B1812" s="12">
        <f t="shared" si="531"/>
        <v>817.02303249827855</v>
      </c>
      <c r="C1812" s="57" t="str">
        <f t="shared" si="515"/>
        <v>-17.0143347908721-56.2513092978314i</v>
      </c>
      <c r="D1812" s="57" t="str">
        <f t="shared" si="516"/>
        <v>3.47812061399524-19.4837657955054i</v>
      </c>
      <c r="E1812" s="57" t="str">
        <f t="shared" si="517"/>
        <v>160.817090473691-2.50856322721769i</v>
      </c>
      <c r="F1812" s="57" t="str">
        <f t="shared" si="518"/>
        <v>2.90990920318524-182.807928268023i</v>
      </c>
      <c r="G1812" s="57" t="str">
        <f t="shared" si="519"/>
        <v>0.999999757131776-0.000492816563198855i</v>
      </c>
      <c r="H1812" s="57" t="str">
        <f t="shared" si="520"/>
        <v>75.0872540000422+33.9547788261404i</v>
      </c>
      <c r="I1812" s="57" t="str">
        <f t="shared" si="521"/>
        <v>18.1271670523214-38.44442241803i</v>
      </c>
      <c r="K1812" s="57" t="str">
        <f t="shared" si="522"/>
        <v>0.132682084181414-0.064876240213527i</v>
      </c>
      <c r="L1812" s="57" t="str">
        <f t="shared" si="523"/>
        <v>0.00025-1.29520345902132i</v>
      </c>
      <c r="M1812" s="57" t="str">
        <f t="shared" si="524"/>
        <v>0.0045-0.454075991227987i</v>
      </c>
      <c r="N1812" s="57">
        <f t="shared" si="525"/>
        <v>73.171007618921067</v>
      </c>
      <c r="O1812" s="57">
        <f t="shared" si="526"/>
        <v>35.382842818978865</v>
      </c>
      <c r="P1812" s="374">
        <f t="shared" si="527"/>
        <v>35.382842818978865</v>
      </c>
      <c r="Q1812" s="374">
        <f t="shared" si="528"/>
        <v>-106.82899238107893</v>
      </c>
      <c r="R1812" s="12">
        <f t="shared" si="529"/>
        <v>73.171007618921067</v>
      </c>
      <c r="S1812" s="57">
        <f t="shared" si="530"/>
        <v>0.81702303249827857</v>
      </c>
      <c r="T1812" s="12">
        <f t="shared" si="513"/>
        <v>35.382842818978865</v>
      </c>
    </row>
    <row r="1813" spans="1:20">
      <c r="A1813" s="57">
        <f t="shared" si="514"/>
        <v>5153.0144404514913</v>
      </c>
      <c r="B1813" s="12">
        <f t="shared" si="531"/>
        <v>820.12772002177201</v>
      </c>
      <c r="C1813" s="57" t="str">
        <f t="shared" si="515"/>
        <v>-16.9860372342457-55.9848272357425i</v>
      </c>
      <c r="D1813" s="57" t="str">
        <f t="shared" si="516"/>
        <v>3.47812058059832-19.410037393637i</v>
      </c>
      <c r="E1813" s="57" t="str">
        <f t="shared" si="517"/>
        <v>160.80745969907-2.512508641185i</v>
      </c>
      <c r="F1813" s="57" t="str">
        <f t="shared" si="518"/>
        <v>2.90990919780393-182.115898772187i</v>
      </c>
      <c r="G1813" s="57" t="str">
        <f t="shared" si="519"/>
        <v>0.999999755282471-0.000494689265224179i</v>
      </c>
      <c r="H1813" s="57" t="str">
        <f t="shared" si="520"/>
        <v>75.1056141391604+34.0869894843775i</v>
      </c>
      <c r="I1813" s="57" t="str">
        <f t="shared" si="521"/>
        <v>18.1289538445765-38.3061811017911i</v>
      </c>
      <c r="K1813" s="57" t="str">
        <f t="shared" si="522"/>
        <v>0.132485231440926-0.0650243266824305i</v>
      </c>
      <c r="L1813" s="57" t="str">
        <f t="shared" si="523"/>
        <v>0.00025-1.29030031781363i</v>
      </c>
      <c r="M1813" s="57" t="str">
        <f t="shared" si="524"/>
        <v>0.0045-0.452357034496898i</v>
      </c>
      <c r="N1813" s="57">
        <f t="shared" si="525"/>
        <v>73.121977125068028</v>
      </c>
      <c r="O1813" s="57">
        <f t="shared" si="526"/>
        <v>35.343848655928966</v>
      </c>
      <c r="P1813" s="374">
        <f t="shared" si="527"/>
        <v>35.343848655928966</v>
      </c>
      <c r="Q1813" s="374">
        <f t="shared" si="528"/>
        <v>-106.87802287493197</v>
      </c>
      <c r="R1813" s="12">
        <f t="shared" si="529"/>
        <v>73.121977125068028</v>
      </c>
      <c r="S1813" s="57">
        <f t="shared" si="530"/>
        <v>0.82012772002177203</v>
      </c>
      <c r="T1813" s="12">
        <f t="shared" si="513"/>
        <v>35.343848655928966</v>
      </c>
    </row>
    <row r="1814" spans="1:20">
      <c r="A1814" s="57">
        <f t="shared" si="514"/>
        <v>5172.5958953252066</v>
      </c>
      <c r="B1814" s="12">
        <f t="shared" si="531"/>
        <v>823.24420535785475</v>
      </c>
      <c r="C1814" s="57" t="str">
        <f t="shared" si="515"/>
        <v>-16.9576181416736-55.7193280312943i</v>
      </c>
      <c r="D1814" s="57" t="str">
        <f t="shared" si="516"/>
        <v>3.47812054694709-19.3365882116724i</v>
      </c>
      <c r="E1814" s="57" t="str">
        <f t="shared" si="517"/>
        <v>160.797790842913-2.5164237634827i</v>
      </c>
      <c r="F1814" s="57" t="str">
        <f t="shared" si="518"/>
        <v>2.90990919238165-181.426489074696i</v>
      </c>
      <c r="G1814" s="57" t="str">
        <f t="shared" si="519"/>
        <v>0.999999753419085-0.000496569083506731i</v>
      </c>
      <c r="H1814" s="57" t="str">
        <f t="shared" si="520"/>
        <v>75.1241201549532+34.2197394665271i</v>
      </c>
      <c r="I1814" s="57" t="str">
        <f t="shared" si="521"/>
        <v>18.1307545507229-38.1684935409669i</v>
      </c>
      <c r="K1814" s="57" t="str">
        <f t="shared" si="522"/>
        <v>0.132287480878748-0.0651721511018175i</v>
      </c>
      <c r="L1814" s="57" t="str">
        <f t="shared" si="523"/>
        <v>0.00025-1.28541573800919i</v>
      </c>
      <c r="M1814" s="57" t="str">
        <f t="shared" si="524"/>
        <v>0.0045-0.450644585073619i</v>
      </c>
      <c r="N1814" s="57">
        <f t="shared" si="525"/>
        <v>73.072899349907686</v>
      </c>
      <c r="O1814" s="57">
        <f t="shared" si="526"/>
        <v>35.30482004084049</v>
      </c>
      <c r="P1814" s="374">
        <f t="shared" si="527"/>
        <v>35.30482004084049</v>
      </c>
      <c r="Q1814" s="374">
        <f t="shared" si="528"/>
        <v>-106.92710065009231</v>
      </c>
      <c r="R1814" s="12">
        <f t="shared" si="529"/>
        <v>73.072899349907686</v>
      </c>
      <c r="S1814" s="57">
        <f t="shared" si="530"/>
        <v>0.82324420535785481</v>
      </c>
      <c r="T1814" s="12">
        <f t="shared" si="513"/>
        <v>35.30482004084049</v>
      </c>
    </row>
    <row r="1815" spans="1:20">
      <c r="A1815" s="57">
        <f t="shared" si="514"/>
        <v>5192.2517597274427</v>
      </c>
      <c r="B1815" s="12">
        <f t="shared" si="531"/>
        <v>826.37253333821457</v>
      </c>
      <c r="C1815" s="57" t="str">
        <f t="shared" si="515"/>
        <v>-16.9290775514064-55.4548090073291i</v>
      </c>
      <c r="D1815" s="57" t="str">
        <f t="shared" si="516"/>
        <v>3.47812051303964-19.2634171930203i</v>
      </c>
      <c r="E1815" s="57" t="str">
        <f t="shared" si="517"/>
        <v>160.788083976943-2.5203082237464i</v>
      </c>
      <c r="F1815" s="57" t="str">
        <f t="shared" si="518"/>
        <v>2.90990918691808-180.73968925816i</v>
      </c>
      <c r="G1815" s="57" t="str">
        <f t="shared" si="519"/>
        <v>0.999999751541509-0.000498456045088167i</v>
      </c>
      <c r="H1815" s="57" t="str">
        <f t="shared" si="520"/>
        <v>75.1427732536121+34.3530312542942i</v>
      </c>
      <c r="I1815" s="57" t="str">
        <f t="shared" si="521"/>
        <v>18.1325692814841-38.0313577870772i</v>
      </c>
      <c r="K1815" s="57" t="str">
        <f t="shared" si="522"/>
        <v>0.132088832066897-0.0653197074134526i</v>
      </c>
      <c r="L1815" s="57" t="str">
        <f t="shared" si="523"/>
        <v>0.00025-1.28054964934169i</v>
      </c>
      <c r="M1815" s="57" t="str">
        <f t="shared" si="524"/>
        <v>0.0045-0.448938618323988i</v>
      </c>
      <c r="N1815" s="57">
        <f t="shared" si="525"/>
        <v>73.023775213954508</v>
      </c>
      <c r="O1815" s="57">
        <f t="shared" si="526"/>
        <v>35.265756849294021</v>
      </c>
      <c r="P1815" s="374">
        <f t="shared" si="527"/>
        <v>35.265756849294021</v>
      </c>
      <c r="Q1815" s="374">
        <f t="shared" si="528"/>
        <v>-106.97622478604549</v>
      </c>
      <c r="R1815" s="12">
        <f t="shared" si="529"/>
        <v>73.023775213954508</v>
      </c>
      <c r="S1815" s="57">
        <f t="shared" si="530"/>
        <v>0.82637253333821459</v>
      </c>
      <c r="T1815" s="12">
        <f t="shared" si="513"/>
        <v>35.265756849294021</v>
      </c>
    </row>
    <row r="1816" spans="1:20">
      <c r="A1816" s="57">
        <f t="shared" si="514"/>
        <v>5211.9823164144073</v>
      </c>
      <c r="B1816" s="12">
        <f t="shared" si="531"/>
        <v>829.51274896489986</v>
      </c>
      <c r="C1816" s="57" t="str">
        <f t="shared" si="515"/>
        <v>-16.9004155090443-55.1912675028344i</v>
      </c>
      <c r="D1816" s="57" t="str">
        <f t="shared" si="516"/>
        <v>3.47812047887398-19.1905232850912i</v>
      </c>
      <c r="E1816" s="57" t="str">
        <f t="shared" si="517"/>
        <v>160.778339176077-2.52416165042581i</v>
      </c>
      <c r="F1816" s="57" t="str">
        <f t="shared" si="518"/>
        <v>2.9099091814129-180.055489442732i</v>
      </c>
      <c r="G1816" s="57" t="str">
        <f t="shared" si="519"/>
        <v>0.999999749649638-0.000500350177112904i</v>
      </c>
      <c r="H1816" s="57" t="str">
        <f t="shared" si="520"/>
        <v>75.1615746520321+34.4868673439493i</v>
      </c>
      <c r="I1816" s="57" t="str">
        <f t="shared" si="521"/>
        <v>18.1343981485012-37.894771899972i</v>
      </c>
      <c r="K1816" s="57" t="str">
        <f t="shared" si="522"/>
        <v>0.131889284625414-0.0654669895329851i</v>
      </c>
      <c r="L1816" s="57" t="str">
        <f t="shared" si="523"/>
        <v>0.00025-1.27570198181081i</v>
      </c>
      <c r="M1816" s="57" t="str">
        <f t="shared" si="524"/>
        <v>0.0045-0.447239109707101i</v>
      </c>
      <c r="N1816" s="57">
        <f t="shared" si="525"/>
        <v>72.974605646916856</v>
      </c>
      <c r="O1816" s="57">
        <f t="shared" si="526"/>
        <v>35.226658957319742</v>
      </c>
      <c r="P1816" s="374">
        <f t="shared" si="527"/>
        <v>35.226658957319742</v>
      </c>
      <c r="Q1816" s="374">
        <f t="shared" si="528"/>
        <v>-107.02539435308314</v>
      </c>
      <c r="R1816" s="12">
        <f t="shared" si="529"/>
        <v>72.974605646916856</v>
      </c>
      <c r="S1816" s="57">
        <f t="shared" si="530"/>
        <v>0.8295127489648999</v>
      </c>
      <c r="T1816" s="12">
        <f t="shared" si="513"/>
        <v>35.226658957319742</v>
      </c>
    </row>
    <row r="1817" spans="1:20">
      <c r="A1817" s="57">
        <f t="shared" si="514"/>
        <v>5231.7878492167829</v>
      </c>
      <c r="B1817" s="12">
        <f t="shared" si="531"/>
        <v>832.66489741096655</v>
      </c>
      <c r="C1817" s="57" t="str">
        <f t="shared" si="515"/>
        <v>-16.8716320675948-54.9287008728271i</v>
      </c>
      <c r="D1817" s="57" t="str">
        <f t="shared" si="516"/>
        <v>3.47812044444818-19.1179054392817i</v>
      </c>
      <c r="E1817" s="57" t="str">
        <f t="shared" si="517"/>
        <v>160.768556518456-2.52798367080692i</v>
      </c>
      <c r="F1817" s="57" t="str">
        <f t="shared" si="518"/>
        <v>2.90990917586581-179.373879785969i</v>
      </c>
      <c r="G1817" s="57" t="str">
        <f t="shared" si="519"/>
        <v>0.99999974774336-0.000502251506828502i</v>
      </c>
      <c r="H1817" s="57" t="str">
        <f t="shared" si="520"/>
        <v>75.1805255779174+34.6212502464469i</v>
      </c>
      <c r="I1817" s="57" t="str">
        <f t="shared" si="521"/>
        <v>18.1362412643412-37.7587339478085i</v>
      </c>
      <c r="K1817" s="57" t="str">
        <f t="shared" si="522"/>
        <v>0.131688838222836-0.0656139913503219i</v>
      </c>
      <c r="L1817" s="57" t="str">
        <f t="shared" si="523"/>
        <v>0.00025-1.27087266568122i</v>
      </c>
      <c r="M1817" s="57" t="str">
        <f t="shared" si="524"/>
        <v>0.0045-0.445546034774956i</v>
      </c>
      <c r="N1817" s="57">
        <f t="shared" si="525"/>
        <v>72.925391587715893</v>
      </c>
      <c r="O1817" s="57">
        <f t="shared" si="526"/>
        <v>35.187526241410644</v>
      </c>
      <c r="P1817" s="374">
        <f t="shared" si="527"/>
        <v>35.187526241410644</v>
      </c>
      <c r="Q1817" s="374">
        <f t="shared" si="528"/>
        <v>-107.07460841228411</v>
      </c>
      <c r="R1817" s="12">
        <f t="shared" si="529"/>
        <v>72.925391587715893</v>
      </c>
      <c r="S1817" s="57">
        <f t="shared" si="530"/>
        <v>0.8326648974109665</v>
      </c>
      <c r="T1817" s="12">
        <f t="shared" si="513"/>
        <v>35.187526241410644</v>
      </c>
    </row>
    <row r="1818" spans="1:20">
      <c r="A1818" s="57">
        <f t="shared" si="514"/>
        <v>5251.6686430438067</v>
      </c>
      <c r="B1818" s="12">
        <f t="shared" si="531"/>
        <v>835.82902402112825</v>
      </c>
      <c r="C1818" s="57" t="str">
        <f t="shared" si="515"/>
        <v>-16.842727287531-54.667106488236i</v>
      </c>
      <c r="D1818" s="57" t="str">
        <f t="shared" si="516"/>
        <v>3.47812040976025-19.0455626109597i</v>
      </c>
      <c r="E1818" s="57" t="str">
        <f t="shared" si="517"/>
        <v>160.758736085466-2.5317739110376i</v>
      </c>
      <c r="F1818" s="57" t="str">
        <f t="shared" si="518"/>
        <v>2.90990917027647-178.694850482686i</v>
      </c>
      <c r="G1818" s="57" t="str">
        <f t="shared" si="519"/>
        <v>0.999999745822568-0.000504160061586063i</v>
      </c>
      <c r="H1818" s="57" t="str">
        <f t="shared" si="520"/>
        <v>75.19962726989+34.756182487544i</v>
      </c>
      <c r="I1818" s="57" t="str">
        <f t="shared" si="521"/>
        <v>18.138098742505-37.6232420070287i</v>
      </c>
      <c r="K1818" s="57" t="str">
        <f t="shared" si="522"/>
        <v>0.131487492576666-0.0657607067300055i</v>
      </c>
      <c r="L1818" s="57" t="str">
        <f t="shared" si="523"/>
        <v>0.00025-1.26606163148159i</v>
      </c>
      <c r="M1818" s="57" t="str">
        <f t="shared" si="524"/>
        <v>0.0045-0.443859369172102i</v>
      </c>
      <c r="N1818" s="57">
        <f t="shared" si="525"/>
        <v>72.876133984502644</v>
      </c>
      <c r="O1818" s="57">
        <f t="shared" si="526"/>
        <v>35.148358578535792</v>
      </c>
      <c r="P1818" s="374">
        <f t="shared" si="527"/>
        <v>35.148358578535792</v>
      </c>
      <c r="Q1818" s="374">
        <f t="shared" si="528"/>
        <v>-107.12386601549736</v>
      </c>
      <c r="R1818" s="12">
        <f t="shared" si="529"/>
        <v>72.876133984502644</v>
      </c>
      <c r="S1818" s="57">
        <f t="shared" si="530"/>
        <v>0.83582902402112824</v>
      </c>
      <c r="T1818" s="12">
        <f t="shared" si="513"/>
        <v>35.148358578535792</v>
      </c>
    </row>
    <row r="1819" spans="1:20">
      <c r="A1819" s="57">
        <f t="shared" si="514"/>
        <v>5271.6249838873737</v>
      </c>
      <c r="B1819" s="12">
        <f t="shared" si="531"/>
        <v>839.0051743124086</v>
      </c>
      <c r="C1819" s="57" t="str">
        <f t="shared" si="515"/>
        <v>-16.8137012368478-54.4064817357857i</v>
      </c>
      <c r="D1819" s="57" t="str">
        <f t="shared" si="516"/>
        <v>3.4781203748082-18.9734937594493i</v>
      </c>
      <c r="E1819" s="57" t="str">
        <f t="shared" si="517"/>
        <v>160.748877961764-2.5355319961496i</v>
      </c>
      <c r="F1819" s="57" t="str">
        <f t="shared" si="518"/>
        <v>2.9099091646446-178.01839176482i</v>
      </c>
      <c r="G1819" s="57" t="str">
        <f t="shared" si="519"/>
        <v>0.999999743887149-0.000506075868840621i</v>
      </c>
      <c r="H1819" s="57" t="str">
        <f t="shared" si="520"/>
        <v>75.2188809775968+34.8916666079208i</v>
      </c>
      <c r="I1819" s="57" t="str">
        <f t="shared" si="521"/>
        <v>18.1399706974358-37.4882941623367i</v>
      </c>
      <c r="K1819" s="57" t="str">
        <f t="shared" si="522"/>
        <v>0.131285247453842-0.0659071295116029i</v>
      </c>
      <c r="L1819" s="57" t="str">
        <f t="shared" si="523"/>
        <v>0.00025-1.26126881000358i</v>
      </c>
      <c r="M1819" s="57" t="str">
        <f t="shared" si="524"/>
        <v>0.0045-0.442179088635288i</v>
      </c>
      <c r="N1819" s="57">
        <f t="shared" si="525"/>
        <v>72.826833794676261</v>
      </c>
      <c r="O1819" s="57">
        <f t="shared" si="526"/>
        <v>35.109155846153833</v>
      </c>
      <c r="P1819" s="374">
        <f t="shared" si="527"/>
        <v>35.109155846153833</v>
      </c>
      <c r="Q1819" s="374">
        <f t="shared" si="528"/>
        <v>-107.17316620532374</v>
      </c>
      <c r="R1819" s="12">
        <f t="shared" si="529"/>
        <v>72.826833794676261</v>
      </c>
      <c r="S1819" s="57">
        <f t="shared" si="530"/>
        <v>0.83900517431240862</v>
      </c>
      <c r="T1819" s="12">
        <f t="shared" si="513"/>
        <v>35.109155846153833</v>
      </c>
    </row>
    <row r="1820" spans="1:20">
      <c r="A1820" s="57">
        <f t="shared" si="514"/>
        <v>5291.657158826145</v>
      </c>
      <c r="B1820" s="12">
        <f t="shared" si="531"/>
        <v>842.19339397479575</v>
      </c>
      <c r="C1820" s="57" t="str">
        <f t="shared" si="515"/>
        <v>-16.7845539911201-54.146824017878i</v>
      </c>
      <c r="D1820" s="57" t="str">
        <f t="shared" si="516"/>
        <v>3.47812033959-18.9016978480158i</v>
      </c>
      <c r="E1820" s="57" t="str">
        <f t="shared" si="517"/>
        <v>160.738982235304-2.53925755008718i</v>
      </c>
      <c r="F1820" s="57" t="str">
        <f t="shared" si="518"/>
        <v>2.90990915896981-177.344493901285i</v>
      </c>
      <c r="G1820" s="57" t="str">
        <f t="shared" si="519"/>
        <v>0.999999741936994-0.000507998956151539i</v>
      </c>
      <c r="H1820" s="57" t="str">
        <f t="shared" si="520"/>
        <v>75.2382879618197+35.0277051633011i</v>
      </c>
      <c r="I1820" s="57" t="str">
        <f t="shared" si="521"/>
        <v>18.1418572445271-37.3538885066756i</v>
      </c>
      <c r="K1820" s="57" t="str">
        <f t="shared" si="522"/>
        <v>0.131082102671204-0.0660532535100994i</v>
      </c>
      <c r="L1820" s="57" t="str">
        <f t="shared" si="523"/>
        <v>0.00025-1.25649413230084i</v>
      </c>
      <c r="M1820" s="57" t="str">
        <f t="shared" si="524"/>
        <v>0.0045-0.440505168993113i</v>
      </c>
      <c r="N1820" s="57">
        <f t="shared" si="525"/>
        <v>72.77749198489866</v>
      </c>
      <c r="O1820" s="57">
        <f t="shared" si="526"/>
        <v>35.069917922226601</v>
      </c>
      <c r="P1820" s="374">
        <f t="shared" si="527"/>
        <v>35.069917922226601</v>
      </c>
      <c r="Q1820" s="374">
        <f t="shared" si="528"/>
        <v>-107.22250801510134</v>
      </c>
      <c r="R1820" s="12">
        <f t="shared" si="529"/>
        <v>72.77749198489866</v>
      </c>
      <c r="S1820" s="57">
        <f t="shared" si="530"/>
        <v>0.84219339397479576</v>
      </c>
      <c r="T1820" s="12">
        <f t="shared" si="513"/>
        <v>35.069917922226601</v>
      </c>
    </row>
    <row r="1821" spans="1:20">
      <c r="A1821" s="57">
        <f t="shared" si="514"/>
        <v>5311.7654560296842</v>
      </c>
      <c r="B1821" s="12">
        <f t="shared" si="531"/>
        <v>845.39372887189995</v>
      </c>
      <c r="C1821" s="57" t="str">
        <f t="shared" si="515"/>
        <v>-16.7552856335589-53.8881307524724i</v>
      </c>
      <c r="D1821" s="57" t="str">
        <f t="shared" si="516"/>
        <v>3.47812030410365-18.8301738438511i</v>
      </c>
      <c r="E1821" s="57" t="str">
        <f t="shared" si="517"/>
        <v>160.729048997362-2.54295019573113i</v>
      </c>
      <c r="F1821" s="57" t="str">
        <f t="shared" si="518"/>
        <v>2.90990915325184-176.673147197833i</v>
      </c>
      <c r="G1821" s="57" t="str">
        <f t="shared" si="519"/>
        <v>0.999999739971989-0.000509929351182901i</v>
      </c>
      <c r="H1821" s="57" t="str">
        <f t="shared" si="520"/>
        <v>75.2578494945887+35.1643007245775i</v>
      </c>
      <c r="I1821" s="57" t="str">
        <f t="shared" si="521"/>
        <v>18.1437585001322-37.2200231412064i</v>
      </c>
      <c r="K1821" s="57" t="str">
        <f t="shared" si="522"/>
        <v>0.130878058095952-0.0661990725163018i</v>
      </c>
      <c r="L1821" s="57" t="str">
        <f t="shared" si="523"/>
        <v>0.00025-1.25173752968802i</v>
      </c>
      <c r="M1821" s="57" t="str">
        <f t="shared" si="524"/>
        <v>0.0045-0.438837586165685i</v>
      </c>
      <c r="N1821" s="57">
        <f t="shared" si="525"/>
        <v>72.728109531109695</v>
      </c>
      <c r="O1821" s="57">
        <f t="shared" si="526"/>
        <v>35.030644685232652</v>
      </c>
      <c r="P1821" s="374">
        <f t="shared" si="527"/>
        <v>35.030644685232652</v>
      </c>
      <c r="Q1821" s="374">
        <f t="shared" si="528"/>
        <v>-107.27189046889031</v>
      </c>
      <c r="R1821" s="12">
        <f t="shared" si="529"/>
        <v>72.728109531109695</v>
      </c>
      <c r="S1821" s="57">
        <f t="shared" si="530"/>
        <v>0.84539372887190001</v>
      </c>
      <c r="T1821" s="12">
        <f t="shared" si="513"/>
        <v>35.030644685232652</v>
      </c>
    </row>
    <row r="1822" spans="1:20">
      <c r="A1822" s="57">
        <f t="shared" si="514"/>
        <v>5331.9501647625975</v>
      </c>
      <c r="B1822" s="12">
        <f t="shared" si="531"/>
        <v>848.60622504161324</v>
      </c>
      <c r="C1822" s="57" t="str">
        <f t="shared" si="515"/>
        <v>-16.7258962550653-53.6303993729668i</v>
      </c>
      <c r="D1822" s="57" t="str">
        <f t="shared" si="516"/>
        <v>3.47812026834706-18.7589207180582i</v>
      </c>
      <c r="E1822" s="57" t="str">
        <f t="shared" si="517"/>
        <v>160.719078342558-2.54660955492403i</v>
      </c>
      <c r="F1822" s="57" t="str">
        <f t="shared" si="518"/>
        <v>2.9099091474903-176.004341996917i</v>
      </c>
      <c r="G1822" s="57" t="str">
        <f t="shared" si="519"/>
        <v>0.999999737992022-0.000511867081703915i</v>
      </c>
      <c r="H1822" s="57" t="str">
        <f t="shared" si="520"/>
        <v>75.2775668592908+35.301455877932i</v>
      </c>
      <c r="I1822" s="57" t="str">
        <f t="shared" si="521"/>
        <v>18.1456745815713-37.0866961752851i</v>
      </c>
      <c r="K1822" s="57" t="str">
        <f t="shared" si="522"/>
        <v>0.130673113646116-0.0663445802972493i</v>
      </c>
      <c r="L1822" s="57" t="str">
        <f t="shared" si="523"/>
        <v>0.00025-1.24699893373981i</v>
      </c>
      <c r="M1822" s="57" t="str">
        <f t="shared" si="524"/>
        <v>0.0045-0.437176316164261i</v>
      </c>
      <c r="N1822" s="57">
        <f t="shared" si="525"/>
        <v>72.678687418543362</v>
      </c>
      <c r="O1822" s="57">
        <f t="shared" si="526"/>
        <v>34.991336014180995</v>
      </c>
      <c r="P1822" s="374">
        <f t="shared" si="527"/>
        <v>34.991336014180995</v>
      </c>
      <c r="Q1822" s="374">
        <f t="shared" si="528"/>
        <v>-107.32131258145664</v>
      </c>
      <c r="R1822" s="12">
        <f t="shared" si="529"/>
        <v>72.678687418543362</v>
      </c>
      <c r="S1822" s="57">
        <f t="shared" si="530"/>
        <v>0.8486062250416132</v>
      </c>
      <c r="T1822" s="12">
        <f t="shared" si="513"/>
        <v>34.991336014180995</v>
      </c>
    </row>
    <row r="1823" spans="1:20">
      <c r="A1823" s="57">
        <f t="shared" si="514"/>
        <v>5352.2115753886956</v>
      </c>
      <c r="B1823" s="12">
        <f t="shared" si="531"/>
        <v>851.83092869677137</v>
      </c>
      <c r="C1823" s="57" t="str">
        <f t="shared" si="515"/>
        <v>-16.6963859542869-53.3736273280738i</v>
      </c>
      <c r="D1823" s="57" t="str">
        <f t="shared" si="516"/>
        <v>3.47812023231822-18.687937445637i</v>
      </c>
      <c r="E1823" s="57" t="str">
        <f t="shared" si="517"/>
        <v>160.709070368879-2.55023524849724i</v>
      </c>
      <c r="F1823" s="57" t="str">
        <f t="shared" si="518"/>
        <v>2.9099091416849-175.338068677549i</v>
      </c>
      <c r="G1823" s="57" t="str">
        <f t="shared" si="519"/>
        <v>0.999999735996979-0.000513812175589312i</v>
      </c>
      <c r="H1823" s="57" t="str">
        <f t="shared" si="520"/>
        <v>75.2974413507878+35.4391732249659i</v>
      </c>
      <c r="I1823" s="57" t="str">
        <f t="shared" si="521"/>
        <v>18.1476056071421-36.9539057264418i</v>
      </c>
      <c r="K1823" s="57" t="str">
        <f t="shared" si="522"/>
        <v>0.130467269291003-0.066489770596632i</v>
      </c>
      <c r="L1823" s="57" t="str">
        <f t="shared" si="523"/>
        <v>0.00025-1.24227827628991i</v>
      </c>
      <c r="M1823" s="57" t="str">
        <f t="shared" si="524"/>
        <v>0.0045-0.435521335090914i</v>
      </c>
      <c r="N1823" s="57">
        <f t="shared" si="525"/>
        <v>72.629226641739038</v>
      </c>
      <c r="O1823" s="57">
        <f t="shared" si="526"/>
        <v>34.951991788624554</v>
      </c>
      <c r="P1823" s="374">
        <f t="shared" si="527"/>
        <v>34.951991788624554</v>
      </c>
      <c r="Q1823" s="374">
        <f t="shared" si="528"/>
        <v>-107.37077335826096</v>
      </c>
      <c r="R1823" s="12">
        <f t="shared" si="529"/>
        <v>72.629226641739038</v>
      </c>
      <c r="S1823" s="57">
        <f t="shared" si="530"/>
        <v>0.85183092869677135</v>
      </c>
      <c r="T1823" s="12">
        <f t="shared" si="513"/>
        <v>34.951991788624554</v>
      </c>
    </row>
    <row r="1824" spans="1:20">
      <c r="A1824" s="57">
        <f t="shared" si="514"/>
        <v>5372.5499793751733</v>
      </c>
      <c r="B1824" s="12">
        <f t="shared" si="531"/>
        <v>855.06788622581917</v>
      </c>
      <c r="C1824" s="57" t="str">
        <f t="shared" si="515"/>
        <v>-16.6667548376719-53.1178120817048i</v>
      </c>
      <c r="D1824" s="57" t="str">
        <f t="shared" si="516"/>
        <v>3.47812019601505-18.6172230054693i</v>
      </c>
      <c r="E1824" s="57" t="str">
        <f t="shared" si="517"/>
        <v>160.699025177709-2.55382689629792i</v>
      </c>
      <c r="F1824" s="57" t="str">
        <f t="shared" si="518"/>
        <v>2.90990913583532-174.674317655165i</v>
      </c>
      <c r="G1824" s="57" t="str">
        <f t="shared" si="519"/>
        <v>0.999999733986744-0.000515764660819744i</v>
      </c>
      <c r="H1824" s="57" t="str">
        <f t="shared" si="520"/>
        <v>75.3174742755273+35.5774553828214i</v>
      </c>
      <c r="I1824" s="57" t="str">
        <f t="shared" si="521"/>
        <v>18.1495516961263-36.8216499203581i</v>
      </c>
      <c r="K1824" s="57" t="str">
        <f t="shared" si="522"/>
        <v>0.130260525051664-0.0666346371352165i</v>
      </c>
      <c r="L1824" s="57" t="str">
        <f t="shared" si="523"/>
        <v>0.00025-1.23757548943007i</v>
      </c>
      <c r="M1824" s="57" t="str">
        <f t="shared" si="524"/>
        <v>0.0045-0.433872619138189i</v>
      </c>
      <c r="N1824" s="57">
        <f t="shared" si="525"/>
        <v>72.579728204556332</v>
      </c>
      <c r="O1824" s="57">
        <f t="shared" si="526"/>
        <v>34.912611888674874</v>
      </c>
      <c r="P1824" s="374">
        <f t="shared" si="527"/>
        <v>34.912611888674874</v>
      </c>
      <c r="Q1824" s="374">
        <f t="shared" si="528"/>
        <v>-107.42027179544367</v>
      </c>
      <c r="R1824" s="12">
        <f t="shared" si="529"/>
        <v>72.579728204556332</v>
      </c>
      <c r="S1824" s="57">
        <f t="shared" si="530"/>
        <v>0.8550678862258192</v>
      </c>
      <c r="T1824" s="12">
        <f t="shared" si="513"/>
        <v>34.912611888674874</v>
      </c>
    </row>
    <row r="1825" spans="1:20">
      <c r="A1825" s="57">
        <f t="shared" si="514"/>
        <v>5392.9656692967983</v>
      </c>
      <c r="B1825" s="12">
        <f t="shared" si="531"/>
        <v>858.31714419347725</v>
      </c>
      <c r="C1825" s="57" t="str">
        <f t="shared" si="515"/>
        <v>-16.6370030195223-52.8629511128417i</v>
      </c>
      <c r="D1825" s="57" t="str">
        <f t="shared" si="516"/>
        <v>3.47812015943545-18.5467763803042i</v>
      </c>
      <c r="E1825" s="57" t="str">
        <f t="shared" si="517"/>
        <v>160.688942873847-2.55738411721481i</v>
      </c>
      <c r="F1825" s="57" t="str">
        <f t="shared" si="518"/>
        <v>2.90990912994116-174.013079381482i</v>
      </c>
      <c r="G1825" s="57" t="str">
        <f t="shared" si="519"/>
        <v>0.999999731961203-0.000517724565482186i</v>
      </c>
      <c r="H1825" s="57" t="str">
        <f t="shared" si="520"/>
        <v>75.3376669516623+35.7163049843144i</v>
      </c>
      <c r="I1825" s="57" t="str">
        <f t="shared" si="521"/>
        <v>18.1515129688001-36.6899268908459i</v>
      </c>
      <c r="K1825" s="57" t="str">
        <f t="shared" si="522"/>
        <v>0.130052881001336-0.0667791736112811i</v>
      </c>
      <c r="L1825" s="57" t="str">
        <f t="shared" si="523"/>
        <v>0.00025-1.23289050550914i</v>
      </c>
      <c r="M1825" s="57" t="str">
        <f t="shared" si="524"/>
        <v>0.0045-0.432230144588751i</v>
      </c>
      <c r="N1825" s="57">
        <f t="shared" si="525"/>
        <v>72.530193120185572</v>
      </c>
      <c r="O1825" s="57">
        <f t="shared" si="526"/>
        <v>34.873196195015254</v>
      </c>
      <c r="P1825" s="374">
        <f t="shared" si="527"/>
        <v>34.873196195015254</v>
      </c>
      <c r="Q1825" s="374">
        <f t="shared" si="528"/>
        <v>-107.46980687981443</v>
      </c>
      <c r="R1825" s="12">
        <f t="shared" si="529"/>
        <v>72.530193120185572</v>
      </c>
      <c r="S1825" s="57">
        <f t="shared" si="530"/>
        <v>0.85831714419347727</v>
      </c>
      <c r="T1825" s="12">
        <f t="shared" si="513"/>
        <v>34.873196195015254</v>
      </c>
    </row>
    <row r="1826" spans="1:20">
      <c r="A1826" s="57">
        <f t="shared" si="514"/>
        <v>5413.4589388401264</v>
      </c>
      <c r="B1826" s="12">
        <f t="shared" si="531"/>
        <v>861.5787493414125</v>
      </c>
      <c r="C1826" s="57" t="str">
        <f t="shared" si="515"/>
        <v>-16.6071306220474-52.6090419154165i</v>
      </c>
      <c r="D1826" s="57" t="str">
        <f t="shared" si="516"/>
        <v>3.4781201225773-18.4765965567432i</v>
      </c>
      <c r="E1826" s="57" t="str">
        <f t="shared" si="517"/>
        <v>160.678823565533-2.56090652920794i</v>
      </c>
      <c r="F1826" s="57" t="str">
        <f t="shared" si="518"/>
        <v>2.90990912400214-173.354344344366i</v>
      </c>
      <c r="G1826" s="57" t="str">
        <f t="shared" si="519"/>
        <v>0.999999729920238-0.000519691917770344i</v>
      </c>
      <c r="H1826" s="57" t="str">
        <f t="shared" si="520"/>
        <v>75.3580207091668+35.8557246780603i</v>
      </c>
      <c r="I1826" s="57" t="str">
        <f t="shared" si="521"/>
        <v>18.1534895464424-36.5587347798267i</v>
      </c>
      <c r="K1826" s="57" t="str">
        <f t="shared" si="522"/>
        <v>0.129844337265899-0.0669233737010568i</v>
      </c>
      <c r="L1826" s="57" t="str">
        <f t="shared" si="523"/>
        <v>0.00025-1.22822325713204i</v>
      </c>
      <c r="M1826" s="57" t="str">
        <f t="shared" si="524"/>
        <v>0.0045-0.430593887815056i</v>
      </c>
      <c r="N1826" s="57">
        <f t="shared" si="525"/>
        <v>72.48062241115926</v>
      </c>
      <c r="O1826" s="57">
        <f t="shared" si="526"/>
        <v>34.833744588915259</v>
      </c>
      <c r="P1826" s="374">
        <f t="shared" si="527"/>
        <v>34.833744588915259</v>
      </c>
      <c r="Q1826" s="374">
        <f t="shared" si="528"/>
        <v>-107.51937758884074</v>
      </c>
      <c r="R1826" s="12">
        <f t="shared" si="529"/>
        <v>72.48062241115926</v>
      </c>
      <c r="S1826" s="57">
        <f t="shared" si="530"/>
        <v>0.86157874934141254</v>
      </c>
      <c r="T1826" s="12">
        <f t="shared" si="513"/>
        <v>34.833744588915259</v>
      </c>
    </row>
    <row r="1827" spans="1:20">
      <c r="A1827" s="57">
        <f t="shared" si="514"/>
        <v>5434.0300828077188</v>
      </c>
      <c r="B1827" s="12">
        <f t="shared" si="531"/>
        <v>864.85274858890989</v>
      </c>
      <c r="C1827" s="57" t="str">
        <f t="shared" si="515"/>
        <v>-16.5771377754158-52.3560819981862i</v>
      </c>
      <c r="D1827" s="57" t="str">
        <f t="shared" si="516"/>
        <v>3.47812008543852-18.4066825252261i</v>
      </c>
      <c r="E1827" s="57" t="str">
        <f t="shared" si="517"/>
        <v>160.66866736447-2.56439374933443i</v>
      </c>
      <c r="F1827" s="57" t="str">
        <f t="shared" si="518"/>
        <v>2.90990911801788-172.698103067694i</v>
      </c>
      <c r="G1827" s="57" t="str">
        <f t="shared" si="519"/>
        <v>0.999999727863732-0.000521666745985061i</v>
      </c>
      <c r="H1827" s="57" t="str">
        <f t="shared" si="520"/>
        <v>75.3785368899564+35.9957171286078i</v>
      </c>
      <c r="I1827" s="57" t="str">
        <f t="shared" si="521"/>
        <v>18.1554815513444-36.4280717373105i</v>
      </c>
      <c r="K1827" s="57" t="str">
        <f t="shared" si="522"/>
        <v>0.129634894024316-0.067067231059178i</v>
      </c>
      <c r="L1827" s="57" t="str">
        <f t="shared" si="523"/>
        <v>0.00025-1.22357367715883i</v>
      </c>
      <c r="M1827" s="57" t="str">
        <f t="shared" si="524"/>
        <v>0.0045-0.428963825278995i</v>
      </c>
      <c r="N1827" s="57">
        <f t="shared" si="525"/>
        <v>72.431017109362315</v>
      </c>
      <c r="O1827" s="57">
        <f t="shared" si="526"/>
        <v>34.794256952244702</v>
      </c>
      <c r="P1827" s="374">
        <f t="shared" si="527"/>
        <v>34.794256952244702</v>
      </c>
      <c r="Q1827" s="374">
        <f t="shared" si="528"/>
        <v>-107.56898289063768</v>
      </c>
      <c r="R1827" s="12">
        <f t="shared" si="529"/>
        <v>72.431017109362315</v>
      </c>
      <c r="S1827" s="57">
        <f t="shared" si="530"/>
        <v>0.86485274858890993</v>
      </c>
      <c r="T1827" s="12">
        <f t="shared" si="513"/>
        <v>34.794256952244702</v>
      </c>
    </row>
    <row r="1828" spans="1:20">
      <c r="A1828" s="57">
        <f t="shared" si="514"/>
        <v>5454.6793971223888</v>
      </c>
      <c r="B1828" s="12">
        <f t="shared" si="531"/>
        <v>868.13918903354772</v>
      </c>
      <c r="C1828" s="57" t="str">
        <f t="shared" si="515"/>
        <v>-16.5470246178068-52.1040688846078i</v>
      </c>
      <c r="D1828" s="57" t="str">
        <f t="shared" si="516"/>
        <v>3.47812004801695-18.337033280016i</v>
      </c>
      <c r="E1828" s="57" t="str">
        <f t="shared" si="517"/>
        <v>160.658474385849-2.56784539377735i</v>
      </c>
      <c r="F1828" s="57" t="str">
        <f t="shared" si="518"/>
        <v>2.90990911198808-172.044346111213i</v>
      </c>
      <c r="G1828" s="57" t="str">
        <f t="shared" si="519"/>
        <v>0.999999725791567-0.000523649078534717i</v>
      </c>
      <c r="H1828" s="57" t="str">
        <f t="shared" si="520"/>
        <v>75.3992168480078+36.1362850165689i</v>
      </c>
      <c r="I1828" s="57" t="str">
        <f t="shared" si="521"/>
        <v>18.1574891068177-36.2979359213737i</v>
      </c>
      <c r="K1828" s="57" t="str">
        <f t="shared" si="522"/>
        <v>0.12942455150908-0.0672107393191393i</v>
      </c>
      <c r="L1828" s="57" t="str">
        <f t="shared" si="523"/>
        <v>0.00025-1.21894169870376i</v>
      </c>
      <c r="M1828" s="57" t="str">
        <f t="shared" si="524"/>
        <v>0.0045-0.427339933531576i</v>
      </c>
      <c r="N1828" s="57">
        <f t="shared" si="525"/>
        <v>72.381378256041401</v>
      </c>
      <c r="O1828" s="57">
        <f t="shared" si="526"/>
        <v>34.754733167487892</v>
      </c>
      <c r="P1828" s="374">
        <f t="shared" si="527"/>
        <v>34.754733167487892</v>
      </c>
      <c r="Q1828" s="374">
        <f t="shared" si="528"/>
        <v>-107.6186217439586</v>
      </c>
      <c r="R1828" s="12">
        <f t="shared" si="529"/>
        <v>72.381378256041401</v>
      </c>
      <c r="S1828" s="57">
        <f t="shared" si="530"/>
        <v>0.8681391890335477</v>
      </c>
      <c r="T1828" s="12">
        <f t="shared" si="513"/>
        <v>34.754733167487892</v>
      </c>
    </row>
    <row r="1829" spans="1:20">
      <c r="A1829" s="57">
        <f t="shared" si="514"/>
        <v>5475.4071788314541</v>
      </c>
      <c r="B1829" s="12">
        <f t="shared" si="531"/>
        <v>871.43811795187526</v>
      </c>
      <c r="C1829" s="57" t="str">
        <f t="shared" si="515"/>
        <v>-16.5167912954616-51.853000112712i</v>
      </c>
      <c r="D1829" s="57" t="str">
        <f t="shared" si="516"/>
        <v>3.47812001031042-18.2676478191852i</v>
      </c>
      <c r="E1829" s="57" t="str">
        <f t="shared" si="517"/>
        <v>160.648244748368-2.57126107787422i</v>
      </c>
      <c r="F1829" s="57" t="str">
        <f t="shared" si="518"/>
        <v>2.90990910591236-171.39306407041i</v>
      </c>
      <c r="G1829" s="57" t="str">
        <f t="shared" si="519"/>
        <v>0.999999723703624-0.000525638943935645i</v>
      </c>
      <c r="H1829" s="57" t="str">
        <f t="shared" si="520"/>
        <v>75.4200619494813+36.277431038754i</v>
      </c>
      <c r="I1829" s="57" t="str">
        <f t="shared" si="521"/>
        <v>18.1595123372045-36.1683254981401i</v>
      </c>
      <c r="K1829" s="57" t="str">
        <f t="shared" si="522"/>
        <v>0.12921331000665-0.0673538920937617i</v>
      </c>
      <c r="L1829" s="57" t="str">
        <f t="shared" si="523"/>
        <v>0.00025-1.21432725513425i</v>
      </c>
      <c r="M1829" s="57" t="str">
        <f t="shared" si="524"/>
        <v>0.0045-0.425722189212568i</v>
      </c>
      <c r="N1829" s="57">
        <f t="shared" si="525"/>
        <v>72.331706901812908</v>
      </c>
      <c r="O1829" s="57">
        <f t="shared" si="526"/>
        <v>34.715173117757899</v>
      </c>
      <c r="P1829" s="374">
        <f t="shared" si="527"/>
        <v>34.715173117757899</v>
      </c>
      <c r="Q1829" s="374">
        <f t="shared" si="528"/>
        <v>-107.66829309818709</v>
      </c>
      <c r="R1829" s="12">
        <f t="shared" si="529"/>
        <v>72.331706901812908</v>
      </c>
      <c r="S1829" s="57">
        <f t="shared" si="530"/>
        <v>0.8714381179518752</v>
      </c>
      <c r="T1829" s="12">
        <f t="shared" si="513"/>
        <v>34.715173117757899</v>
      </c>
    </row>
    <row r="1830" spans="1:20">
      <c r="A1830" s="57">
        <f t="shared" si="514"/>
        <v>5496.2137261110138</v>
      </c>
      <c r="B1830" s="12">
        <f t="shared" si="531"/>
        <v>874.74958280009241</v>
      </c>
      <c r="C1830" s="57" t="str">
        <f t="shared" si="515"/>
        <v>-16.4864379627339-51.6028732349781i</v>
      </c>
      <c r="D1830" s="57" t="str">
        <f t="shared" si="516"/>
        <v>3.47811997231677-18.1985251446004i</v>
      </c>
      <c r="E1830" s="57" t="str">
        <f t="shared" si="517"/>
        <v>160.637978574262-2.57464041614759i</v>
      </c>
      <c r="F1830" s="57" t="str">
        <f t="shared" si="518"/>
        <v>2.90990909979035-170.744247576374i</v>
      </c>
      <c r="G1830" s="57" t="str">
        <f t="shared" si="519"/>
        <v>0.999999721599783-0.000527636370812536i</v>
      </c>
      <c r="H1830" s="57" t="str">
        <f t="shared" si="520"/>
        <v>75.4410735728438+36.4191579083062i</v>
      </c>
      <c r="I1830" s="57" t="str">
        <f t="shared" si="521"/>
        <v>18.1615513678863-36.0392386417592i</v>
      </c>
      <c r="K1830" s="57" t="str">
        <f t="shared" si="522"/>
        <v>0.129001169857889-0.0674966829756659i</v>
      </c>
      <c r="L1830" s="57" t="str">
        <f t="shared" si="523"/>
        <v>0.00025-1.20973028006998i</v>
      </c>
      <c r="M1830" s="57" t="str">
        <f t="shared" si="524"/>
        <v>0.0045-0.424110569050177i</v>
      </c>
      <c r="N1830" s="57">
        <f t="shared" si="525"/>
        <v>72.282004106670357</v>
      </c>
      <c r="O1830" s="57">
        <f t="shared" si="526"/>
        <v>34.675576686811198</v>
      </c>
      <c r="P1830" s="374">
        <f t="shared" si="527"/>
        <v>34.675576686811198</v>
      </c>
      <c r="Q1830" s="374">
        <f t="shared" si="528"/>
        <v>-107.71799589332964</v>
      </c>
      <c r="R1830" s="12">
        <f t="shared" si="529"/>
        <v>72.282004106670357</v>
      </c>
      <c r="S1830" s="57">
        <f t="shared" si="530"/>
        <v>0.87474958280009241</v>
      </c>
      <c r="T1830" s="12">
        <f t="shared" si="513"/>
        <v>34.675576686811198</v>
      </c>
    </row>
    <row r="1831" spans="1:20">
      <c r="A1831" s="57">
        <f t="shared" si="514"/>
        <v>5517.0993382702354</v>
      </c>
      <c r="B1831" s="12">
        <f t="shared" si="531"/>
        <v>878.07363121473281</v>
      </c>
      <c r="C1831" s="57" t="str">
        <f t="shared" si="515"/>
        <v>-16.4559647821371-51.3536858182037i</v>
      </c>
      <c r="D1831" s="57" t="str">
        <f t="shared" si="516"/>
        <v>3.47811993403384-18.1296642619088i</v>
      </c>
      <c r="E1831" s="57" t="str">
        <f t="shared" si="517"/>
        <v>160.627675989313-2.57798302233246i</v>
      </c>
      <c r="F1831" s="57" t="str">
        <f t="shared" si="518"/>
        <v>2.90990909362175-170.097887295663i</v>
      </c>
      <c r="G1831" s="57" t="str">
        <f t="shared" si="519"/>
        <v>0.999999719479922-0.000529641387898858i</v>
      </c>
      <c r="H1831" s="57" t="str">
        <f t="shared" si="520"/>
        <v>75.4622531089933+36.5614683548368i</v>
      </c>
      <c r="I1831" s="57" t="str">
        <f t="shared" si="521"/>
        <v>18.1636063252933-35.9106735343866i</v>
      </c>
      <c r="K1831" s="57" t="str">
        <f t="shared" si="522"/>
        <v>0.128788131458496-0.0676391055377522i</v>
      </c>
      <c r="L1831" s="57" t="str">
        <f t="shared" si="523"/>
        <v>0.00025-1.20515070738193i</v>
      </c>
      <c r="M1831" s="57" t="str">
        <f t="shared" si="524"/>
        <v>0.0045-0.422505049860706i</v>
      </c>
      <c r="N1831" s="57">
        <f t="shared" si="525"/>
        <v>72.232270939992091</v>
      </c>
      <c r="O1831" s="57">
        <f t="shared" si="526"/>
        <v>34.635943759061668</v>
      </c>
      <c r="P1831" s="374">
        <f t="shared" si="527"/>
        <v>34.635943759061668</v>
      </c>
      <c r="Q1831" s="374">
        <f t="shared" si="528"/>
        <v>-107.76772906000791</v>
      </c>
      <c r="R1831" s="12">
        <f t="shared" si="529"/>
        <v>72.232270939992091</v>
      </c>
      <c r="S1831" s="57">
        <f t="shared" si="530"/>
        <v>0.87807363121473281</v>
      </c>
      <c r="T1831" s="12">
        <f t="shared" si="513"/>
        <v>34.635943759061668</v>
      </c>
    </row>
    <row r="1832" spans="1:20">
      <c r="A1832" s="57">
        <f t="shared" si="514"/>
        <v>5538.0643157556633</v>
      </c>
      <c r="B1832" s="12">
        <f t="shared" si="531"/>
        <v>881.41031101334886</v>
      </c>
      <c r="C1832" s="57" t="str">
        <f t="shared" si="515"/>
        <v>-16.4253719243956-51.1054354433792i</v>
      </c>
      <c r="D1832" s="57" t="str">
        <f t="shared" si="516"/>
        <v>3.4781198954594-18.0610641805235i</v>
      </c>
      <c r="E1832" s="57" t="str">
        <f t="shared" si="517"/>
        <v>160.617337122886-2.58128850940566i</v>
      </c>
      <c r="F1832" s="57" t="str">
        <f t="shared" si="518"/>
        <v>2.90990908740618-169.453973930166i</v>
      </c>
      <c r="G1832" s="57" t="str">
        <f t="shared" si="519"/>
        <v>0.999999717343919-0.000531654024037259i</v>
      </c>
      <c r="H1832" s="57" t="str">
        <f t="shared" si="520"/>
        <v>75.4836019613864+36.7043651245659i</v>
      </c>
      <c r="I1832" s="57" t="str">
        <f t="shared" si="521"/>
        <v>18.165677336914-35.7826283661637i</v>
      </c>
      <c r="K1832" s="57" t="str">
        <f t="shared" si="522"/>
        <v>0.12857419525943-0.0677811533336914i</v>
      </c>
      <c r="L1832" s="57" t="str">
        <f t="shared" si="523"/>
        <v>0.00025-1.2005884711914i</v>
      </c>
      <c r="M1832" s="57" t="str">
        <f t="shared" si="524"/>
        <v>0.0045-0.420905608548222i</v>
      </c>
      <c r="N1832" s="57">
        <f t="shared" si="525"/>
        <v>72.182508480545181</v>
      </c>
      <c r="O1832" s="57">
        <f t="shared" si="526"/>
        <v>34.596274219595635</v>
      </c>
      <c r="P1832" s="374">
        <f t="shared" si="527"/>
        <v>34.596274219595635</v>
      </c>
      <c r="Q1832" s="374">
        <f t="shared" si="528"/>
        <v>-107.81749151945482</v>
      </c>
      <c r="R1832" s="12">
        <f t="shared" si="529"/>
        <v>72.182508480545181</v>
      </c>
      <c r="S1832" s="57">
        <f t="shared" si="530"/>
        <v>0.88141031101334888</v>
      </c>
      <c r="T1832" s="12">
        <f t="shared" si="513"/>
        <v>34.596274219595635</v>
      </c>
    </row>
    <row r="1833" spans="1:20">
      <c r="A1833" s="57">
        <f t="shared" si="514"/>
        <v>5559.108960155535</v>
      </c>
      <c r="B1833" s="12">
        <f t="shared" si="531"/>
        <v>884.75967019519965</v>
      </c>
      <c r="C1833" s="57" t="str">
        <f t="shared" si="515"/>
        <v>-16.3946595684908-50.8581197055559i</v>
      </c>
      <c r="D1833" s="57" t="str">
        <f t="shared" si="516"/>
        <v>3.47811985659125-17.9927239136093i</v>
      </c>
      <c r="E1833" s="57" t="str">
        <f t="shared" si="517"/>
        <v>160.60696210794-2.58455648961916i</v>
      </c>
      <c r="F1833" s="57" t="str">
        <f t="shared" si="518"/>
        <v>2.90990908114328-168.812498216974i</v>
      </c>
      <c r="G1833" s="57" t="str">
        <f t="shared" si="519"/>
        <v>0.999999715191652-0.000533674308179989i</v>
      </c>
      <c r="H1833" s="57" t="str">
        <f t="shared" si="520"/>
        <v>75.505121546165+36.8478509804601i</v>
      </c>
      <c r="I1833" s="57" t="str">
        <f t="shared" si="521"/>
        <v>18.1677645313053-35.655101335198i</v>
      </c>
      <c r="K1833" s="57" t="str">
        <f t="shared" si="522"/>
        <v>0.128359361767337-0.06792281989842i</v>
      </c>
      <c r="L1833" s="57" t="str">
        <f t="shared" si="523"/>
        <v>0.00025-1.1960435058691i</v>
      </c>
      <c r="M1833" s="57" t="str">
        <f t="shared" si="524"/>
        <v>0.0045-0.419312222104227i</v>
      </c>
      <c r="N1833" s="57">
        <f t="shared" si="525"/>
        <v>72.132717816490683</v>
      </c>
      <c r="O1833" s="57">
        <f t="shared" si="526"/>
        <v>34.556567954186079</v>
      </c>
      <c r="P1833" s="374">
        <f t="shared" si="527"/>
        <v>34.556567954186079</v>
      </c>
      <c r="Q1833" s="374">
        <f t="shared" si="528"/>
        <v>-107.86728218350932</v>
      </c>
      <c r="R1833" s="12">
        <f t="shared" si="529"/>
        <v>72.132717816490683</v>
      </c>
      <c r="S1833" s="57">
        <f t="shared" si="530"/>
        <v>0.88475967019519963</v>
      </c>
      <c r="T1833" s="12">
        <f t="shared" si="513"/>
        <v>34.556567954186079</v>
      </c>
    </row>
    <row r="1834" spans="1:20">
      <c r="A1834" s="57">
        <f t="shared" si="514"/>
        <v>5580.2335742041259</v>
      </c>
      <c r="B1834" s="12">
        <f t="shared" si="531"/>
        <v>888.12175694194138</v>
      </c>
      <c r="C1834" s="57" t="str">
        <f t="shared" si="515"/>
        <v>-16.3638279017082-50.6117362137181i</v>
      </c>
      <c r="D1834" s="57" t="str">
        <f t="shared" si="516"/>
        <v>3.47811981742711-17.9246424780684i</v>
      </c>
      <c r="E1834" s="57" t="str">
        <f t="shared" si="517"/>
        <v>160.596551081056-2.58778657452634i</v>
      </c>
      <c r="F1834" s="57" t="str">
        <f t="shared" si="518"/>
        <v>2.90990907483267-168.173450928244i</v>
      </c>
      <c r="G1834" s="57" t="str">
        <f t="shared" si="519"/>
        <v>0.999999713022996-0.00053570226938932i</v>
      </c>
      <c r="H1834" s="57" t="str">
        <f t="shared" si="520"/>
        <v>75.5268132922858+36.9919287023737i</v>
      </c>
      <c r="I1834" s="57" t="str">
        <f t="shared" si="521"/>
        <v>18.1698680381011-35.528090647543i</v>
      </c>
      <c r="K1834" s="57" t="str">
        <f t="shared" si="522"/>
        <v>0.128143631544969-0.068064098748646i</v>
      </c>
      <c r="L1834" s="57" t="str">
        <f t="shared" si="523"/>
        <v>0.00025-1.19151574603417i</v>
      </c>
      <c r="M1834" s="57" t="str">
        <f t="shared" si="524"/>
        <v>0.0045-0.417724867607318i</v>
      </c>
      <c r="N1834" s="57">
        <f t="shared" si="525"/>
        <v>72.082900045387916</v>
      </c>
      <c r="O1834" s="57">
        <f t="shared" si="526"/>
        <v>34.516824849307632</v>
      </c>
      <c r="P1834" s="374">
        <f t="shared" si="527"/>
        <v>34.516824849307632</v>
      </c>
      <c r="Q1834" s="374">
        <f t="shared" si="528"/>
        <v>-107.91709995461208</v>
      </c>
      <c r="R1834" s="12">
        <f t="shared" si="529"/>
        <v>72.082900045387916</v>
      </c>
      <c r="S1834" s="57">
        <f t="shared" si="530"/>
        <v>0.8881217569419414</v>
      </c>
      <c r="T1834" s="12">
        <f t="shared" si="513"/>
        <v>34.516824849307632</v>
      </c>
    </row>
    <row r="1835" spans="1:20">
      <c r="A1835" s="57">
        <f t="shared" si="514"/>
        <v>5601.4384617861015</v>
      </c>
      <c r="B1835" s="12">
        <f t="shared" si="531"/>
        <v>891.49661961832078</v>
      </c>
      <c r="C1835" s="57" t="str">
        <f t="shared" si="515"/>
        <v>-16.3328771196839-50.3662825906515i</v>
      </c>
      <c r="D1835" s="57" t="str">
        <f t="shared" si="516"/>
        <v>3.4781197779648-17.8568188945266i</v>
      </c>
      <c r="E1835" s="57" t="str">
        <f t="shared" si="517"/>
        <v>160.586104182453-2.59097837501696i</v>
      </c>
      <c r="F1835" s="57" t="str">
        <f t="shared" si="518"/>
        <v>2.90990906847404-167.536822871064i</v>
      </c>
      <c r="G1835" s="57" t="str">
        <f t="shared" si="519"/>
        <v>0.999999710837828-0.000537737936837951i</v>
      </c>
      <c r="H1835" s="57" t="str">
        <f t="shared" si="520"/>
        <v>75.5486786416507+37.1366010871904i</v>
      </c>
      <c r="I1835" s="57" t="str">
        <f t="shared" si="521"/>
        <v>18.1719879880224-35.4015945171784i</v>
      </c>
      <c r="K1835" s="57" t="str">
        <f t="shared" si="522"/>
        <v>0.127927005211601-0.0682049833833599i</v>
      </c>
      <c r="L1835" s="57" t="str">
        <f t="shared" si="523"/>
        <v>0.00025-1.18700512655327i</v>
      </c>
      <c r="M1835" s="57" t="str">
        <f t="shared" si="524"/>
        <v>0.0045-0.416143522222871i</v>
      </c>
      <c r="N1835" s="57">
        <f t="shared" si="525"/>
        <v>72.033056274196454</v>
      </c>
      <c r="O1835" s="57">
        <f t="shared" si="526"/>
        <v>34.47704479215124</v>
      </c>
      <c r="P1835" s="374">
        <f t="shared" si="527"/>
        <v>34.47704479215124</v>
      </c>
      <c r="Q1835" s="374">
        <f t="shared" si="528"/>
        <v>-107.96694372580355</v>
      </c>
      <c r="R1835" s="12">
        <f t="shared" si="529"/>
        <v>72.033056274196454</v>
      </c>
      <c r="S1835" s="57">
        <f t="shared" si="530"/>
        <v>0.89149661961832083</v>
      </c>
      <c r="T1835" s="12">
        <f t="shared" si="513"/>
        <v>34.47704479215124</v>
      </c>
    </row>
    <row r="1836" spans="1:20">
      <c r="A1836" s="57">
        <f t="shared" si="514"/>
        <v>5622.7239279408886</v>
      </c>
      <c r="B1836" s="12">
        <f t="shared" si="531"/>
        <v>894.88430677287045</v>
      </c>
      <c r="C1836" s="57" t="str">
        <f t="shared" si="515"/>
        <v>-16.3018074264494-50.1217564728108i</v>
      </c>
      <c r="D1836" s="57" t="str">
        <f t="shared" si="516"/>
        <v>3.47811973820198-17.7892521873188i</v>
      </c>
      <c r="E1836" s="57" t="str">
        <f t="shared" si="517"/>
        <v>160.575621556013-2.59413150134556i</v>
      </c>
      <c r="F1836" s="57" t="str">
        <f t="shared" si="518"/>
        <v>2.90990906206697-166.902604887328i</v>
      </c>
      <c r="G1836" s="57" t="str">
        <f t="shared" si="519"/>
        <v>0.99999970863602-0.00053978133980944i</v>
      </c>
      <c r="H1836" s="57" t="str">
        <f t="shared" si="520"/>
        <v>75.5707190492406+37.2818709489689i</v>
      </c>
      <c r="I1836" s="57" t="str">
        <f t="shared" si="521"/>
        <v>18.1741245128879-35.2756111659925i</v>
      </c>
      <c r="K1836" s="57" t="str">
        <f t="shared" si="522"/>
        <v>0.127709483443438-0.0683454672843556i</v>
      </c>
      <c r="L1836" s="57" t="str">
        <f t="shared" si="523"/>
        <v>0.00025-1.18251158253962i</v>
      </c>
      <c r="M1836" s="57" t="str">
        <f t="shared" si="524"/>
        <v>0.0045-0.414568163202701i</v>
      </c>
      <c r="N1836" s="57">
        <f t="shared" si="525"/>
        <v>71.983187619277871</v>
      </c>
      <c r="O1836" s="57">
        <f t="shared" si="526"/>
        <v>34.43722767063889</v>
      </c>
      <c r="P1836" s="374">
        <f t="shared" si="527"/>
        <v>34.43722767063889</v>
      </c>
      <c r="Q1836" s="374">
        <f t="shared" si="528"/>
        <v>-108.01681238072213</v>
      </c>
      <c r="R1836" s="12">
        <f t="shared" si="529"/>
        <v>71.983187619277871</v>
      </c>
      <c r="S1836" s="57">
        <f t="shared" si="530"/>
        <v>0.89488430677287045</v>
      </c>
      <c r="T1836" s="12">
        <f t="shared" ref="T1836:T1899" si="532">P1836</f>
        <v>34.43722767063889</v>
      </c>
    </row>
    <row r="1837" spans="1:20">
      <c r="A1837" s="57">
        <f t="shared" ref="A1837:A1900" si="533">2*PI()*B1837</f>
        <v>5644.0902788670646</v>
      </c>
      <c r="B1837" s="12">
        <f t="shared" si="531"/>
        <v>898.28486713860741</v>
      </c>
      <c r="C1837" s="57" t="str">
        <f t="shared" ref="C1837:C1900" si="534">IMPRODUCT(D1837,E1837,$C$40,,K1837,$C$41)</f>
        <v>-16.2706190344758-49.8781555101886i</v>
      </c>
      <c r="D1837" s="57" t="str">
        <f t="shared" ref="D1837:D1900" si="535">IMDIV(IMPRODUCT($C$37,$C$38,COMPLEX(1,A1837/$C$38)),IMSUM(-1*A1837*A1837/$C$39,COMPLEX(0,1*A1837)))</f>
        <v>3.47811969813639-17.7219413844753i</v>
      </c>
      <c r="E1837" s="57" t="str">
        <f t="shared" ref="E1837:E1900" si="536">IMDIV(IMPRODUCT(IMSUM(F1837,G1837),$C$29,H1837),IMSUM(1,I1837))</f>
        <v>160.5651033493-2.59724556316349i</v>
      </c>
      <c r="F1837" s="57" t="str">
        <f t="shared" ref="F1837:F1900" si="537">IMDIV(IMPRODUCT($C$14,$C$15,COMPLEX(1,A1837/$C$15)),IMSUM(-1*A1837*A1837/$C$16,COMPLEX(0,A1837)))</f>
        <v>2.90990905561113-166.270787853597i</v>
      </c>
      <c r="G1837" s="57" t="str">
        <f t="shared" ref="G1837:G1900" si="538">IMDIV(1,COMPLEX(1,A1837*$C$9*$C$10))</f>
        <v>0.999999706417447-0.000541832507698621i</v>
      </c>
      <c r="H1837" s="57" t="str">
        <f t="shared" ref="H1837:H1900" si="539">IMDIV($C$3,IMSUM(K1837,COMPLEX(0,$C$28*A1837)))</f>
        <v>75.5929359832482+37.4277411190881i</v>
      </c>
      <c r="I1837" s="57" t="str">
        <f t="shared" ref="I1837:I1900" si="540">IMPRODUCT(F1837,$C$29,H1837,$C$31)</f>
        <v>18.1762777456233-35.1501388237614i</v>
      </c>
      <c r="K1837" s="57" t="str">
        <f t="shared" ref="K1837:K1900" si="541">IF($C$26&lt;=0,IMDIV(1,IMSUM(IMDIV(1,L1837),1/$C$18)),IMDIV(1,IMSUM(IMDIV(1,L1837),1/$C$18,IMDIV(1,M1837))))</f>
        <v>0.127491066974023-0.068485543916758i</v>
      </c>
      <c r="L1837" s="57" t="str">
        <f t="shared" ref="L1837:L1900" si="542">IMSUM($C$21/$C$22,IMDIV(1,COMPLEX(0,$C$20*$C$22*A1837)))</f>
        <v>0.00025-1.17803504935208i</v>
      </c>
      <c r="M1837" s="57" t="str">
        <f t="shared" ref="M1837:M1900" si="543">IMSUM($C$25/$C$26,IMDIV(1,COMPLEX(0,$C$24*$C$26*A1837)))</f>
        <v>0.0045-0.412998767884739i</v>
      </c>
      <c r="N1837" s="57">
        <f t="shared" ref="N1837:N1900" si="544">ABS(R1837)</f>
        <v>71.933295206397048</v>
      </c>
      <c r="O1837" s="57">
        <f t="shared" ref="O1837:O1900" si="545">ABS(P1837)</f>
        <v>34.397373373438725</v>
      </c>
      <c r="P1837" s="374">
        <f t="shared" ref="P1837:P1900" si="546">20*LOG10(IMABS(C1837))</f>
        <v>34.397373373438725</v>
      </c>
      <c r="Q1837" s="374">
        <f t="shared" ref="Q1837:Q1900" si="547">IMARGUMENT(C1837)*180/PI()</f>
        <v>-108.06670479360295</v>
      </c>
      <c r="R1837" s="12">
        <f t="shared" ref="R1837:R1900" si="548">IF(Q1837&lt;0,Q1837+180,Q1837-180)</f>
        <v>71.933295206397048</v>
      </c>
      <c r="S1837" s="57">
        <f t="shared" ref="S1837:S1900" si="549">B1837/1000</f>
        <v>0.89828486713860745</v>
      </c>
      <c r="T1837" s="12">
        <f t="shared" si="532"/>
        <v>34.397373373438725</v>
      </c>
    </row>
    <row r="1838" spans="1:20">
      <c r="A1838" s="57">
        <f t="shared" si="533"/>
        <v>5665.5378219267595</v>
      </c>
      <c r="B1838" s="12">
        <f t="shared" ref="B1838:B1901" si="550">B1837*(1+B$42)</f>
        <v>901.6983496337341</v>
      </c>
      <c r="C1838" s="57" t="str">
        <f t="shared" si="534"/>
        <v>-16.2393121647176-49.6354773661809i</v>
      </c>
      <c r="D1838" s="57" t="str">
        <f t="shared" si="535"/>
        <v>3.47811965776574-17.6548855177075i</v>
      </c>
      <c r="E1838" s="57" t="str">
        <f t="shared" si="536"/>
        <v>160.554549713579-2.60032016955259i</v>
      </c>
      <c r="F1838" s="57" t="str">
        <f t="shared" si="537"/>
        <v>2.90990904910613-165.64136268097i</v>
      </c>
      <c r="G1838" s="57" t="str">
        <f t="shared" si="538"/>
        <v>0.999999704181981-0.000543891470012024i</v>
      </c>
      <c r="H1838" s="57" t="str">
        <f t="shared" si="539"/>
        <v>75.6153309252135+37.5742144463935i</v>
      </c>
      <c r="I1838" s="57" t="str">
        <f t="shared" si="540"/>
        <v>18.1784478202714-35.0251757281303i</v>
      </c>
      <c r="K1838" s="57" t="str">
        <f t="shared" si="541"/>
        <v>0.12727175659464-0.068625206729559i</v>
      </c>
      <c r="L1838" s="57" t="str">
        <f t="shared" si="542"/>
        <v>0.00025-1.17357546259422i</v>
      </c>
      <c r="M1838" s="57" t="str">
        <f t="shared" si="543"/>
        <v>0.0045-0.411435313692707i</v>
      </c>
      <c r="N1838" s="57">
        <f t="shared" si="544"/>
        <v>71.883380170720997</v>
      </c>
      <c r="O1838" s="57">
        <f t="shared" si="545"/>
        <v>34.357481789979843</v>
      </c>
      <c r="P1838" s="374">
        <f t="shared" si="546"/>
        <v>34.357481789979843</v>
      </c>
      <c r="Q1838" s="374">
        <f t="shared" si="547"/>
        <v>-108.116619829279</v>
      </c>
      <c r="R1838" s="12">
        <f t="shared" si="548"/>
        <v>71.883380170720997</v>
      </c>
      <c r="S1838" s="57">
        <f t="shared" si="549"/>
        <v>0.90169834963373408</v>
      </c>
      <c r="T1838" s="12">
        <f t="shared" si="532"/>
        <v>34.357481789979843</v>
      </c>
    </row>
    <row r="1839" spans="1:20">
      <c r="A1839" s="57">
        <f t="shared" si="533"/>
        <v>5687.0668656500811</v>
      </c>
      <c r="B1839" s="12">
        <f t="shared" si="550"/>
        <v>905.12480336234228</v>
      </c>
      <c r="C1839" s="57" t="str">
        <f t="shared" si="534"/>
        <v>-16.2078870466552-49.3937197174554i</v>
      </c>
      <c r="D1839" s="57" t="str">
        <f t="shared" si="535"/>
        <v>3.47811961708768-17.5880836223943i</v>
      </c>
      <c r="E1839" s="57" t="str">
        <f t="shared" si="536"/>
        <v>160.54396080384-2.60335492905598i</v>
      </c>
      <c r="F1839" s="57" t="str">
        <f t="shared" si="537"/>
        <v>2.9099090425516-165.014320314955i</v>
      </c>
      <c r="G1839" s="57" t="str">
        <f t="shared" si="538"/>
        <v>0.999999701929494-0.000545958256368306i</v>
      </c>
      <c r="H1839" s="57" t="str">
        <f t="shared" si="539"/>
        <v>75.6379053701613+37.7212937973459i</v>
      </c>
      <c r="I1839" s="57" t="str">
        <f t="shared" si="540"/>
        <v>18.1806348720022-34.9007201245956i</v>
      </c>
      <c r="K1839" s="57" t="str">
        <f t="shared" si="541"/>
        <v>0.12705155315471-0.0687644491561595i</v>
      </c>
      <c r="L1839" s="57" t="str">
        <f t="shared" si="542"/>
        <v>0.00025-1.16913275811339i</v>
      </c>
      <c r="M1839" s="57" t="str">
        <f t="shared" si="543"/>
        <v>0.0045-0.409877778135792i</v>
      </c>
      <c r="N1839" s="57">
        <f t="shared" si="544"/>
        <v>71.833443656818261</v>
      </c>
      <c r="O1839" s="57">
        <f t="shared" si="545"/>
        <v>34.31755281046771</v>
      </c>
      <c r="P1839" s="374">
        <f t="shared" si="546"/>
        <v>34.31755281046771</v>
      </c>
      <c r="Q1839" s="374">
        <f t="shared" si="547"/>
        <v>-108.16655634318174</v>
      </c>
      <c r="R1839" s="12">
        <f t="shared" si="548"/>
        <v>71.833443656818261</v>
      </c>
      <c r="S1839" s="57">
        <f t="shared" si="549"/>
        <v>0.90512480336234225</v>
      </c>
      <c r="T1839" s="12">
        <f t="shared" si="532"/>
        <v>34.31755281046771</v>
      </c>
    </row>
    <row r="1840" spans="1:20">
      <c r="A1840" s="57">
        <f t="shared" si="533"/>
        <v>5708.6777197395513</v>
      </c>
      <c r="B1840" s="12">
        <f t="shared" si="550"/>
        <v>908.56427761511918</v>
      </c>
      <c r="C1840" s="57" t="str">
        <f t="shared" si="534"/>
        <v>-16.1763439183355-49.1528802538135i</v>
      </c>
      <c r="D1840" s="57" t="str">
        <f t="shared" si="535"/>
        <v>3.47811957609987-17.521534737568i</v>
      </c>
      <c r="E1840" s="57" t="str">
        <f t="shared" si="536"/>
        <v>160.533336778811-2.60634944971113i</v>
      </c>
      <c r="F1840" s="57" t="str">
        <f t="shared" si="537"/>
        <v>2.90990903594715-164.389651735336i</v>
      </c>
      <c r="G1840" s="57" t="str">
        <f t="shared" si="538"/>
        <v>0.999999699659854-0.000548032896498667i</v>
      </c>
      <c r="H1840" s="57" t="str">
        <f t="shared" si="539"/>
        <v>75.6606608267402+37.8689820561729i</v>
      </c>
      <c r="I1840" s="57" t="str">
        <f t="shared" si="540"/>
        <v>18.1828390371234-34.7767702664856i</v>
      </c>
      <c r="K1840" s="57" t="str">
        <f t="shared" si="541"/>
        <v>0.126830457562181-0.0689032646149214i</v>
      </c>
      <c r="L1840" s="57" t="str">
        <f t="shared" si="542"/>
        <v>0.00025-1.16470687199979i</v>
      </c>
      <c r="M1840" s="57" t="str">
        <f t="shared" si="543"/>
        <v>0.0045-0.408326138808319i</v>
      </c>
      <c r="N1840" s="57">
        <f t="shared" si="544"/>
        <v>71.783486818656513</v>
      </c>
      <c r="O1840" s="57">
        <f t="shared" si="545"/>
        <v>34.27758632589871</v>
      </c>
      <c r="P1840" s="374">
        <f t="shared" si="546"/>
        <v>34.27758632589871</v>
      </c>
      <c r="Q1840" s="374">
        <f t="shared" si="547"/>
        <v>-108.21651318134349</v>
      </c>
      <c r="R1840" s="12">
        <f t="shared" si="548"/>
        <v>71.783486818656513</v>
      </c>
      <c r="S1840" s="57">
        <f t="shared" si="549"/>
        <v>0.90856427761511915</v>
      </c>
      <c r="T1840" s="12">
        <f t="shared" si="532"/>
        <v>34.27758632589871</v>
      </c>
    </row>
    <row r="1841" spans="1:20">
      <c r="A1841" s="57">
        <f t="shared" si="533"/>
        <v>5730.3706950745618</v>
      </c>
      <c r="B1841" s="12">
        <f t="shared" si="550"/>
        <v>912.01682187005667</v>
      </c>
      <c r="C1841" s="57" t="str">
        <f t="shared" si="534"/>
        <v>-16.1446830264129-48.9129566780574i</v>
      </c>
      <c r="D1841" s="57" t="str">
        <f t="shared" si="535"/>
        <v>3.47811953479999-17.4552379059005i</v>
      </c>
      <c r="E1841" s="57" t="str">
        <f t="shared" si="536"/>
        <v>160.522677800984-2.6093033390816i</v>
      </c>
      <c r="F1841" s="57" t="str">
        <f t="shared" si="537"/>
        <v>2.90990902929241-163.767347956048i</v>
      </c>
      <c r="G1841" s="57" t="str">
        <f t="shared" si="538"/>
        <v>0.999999697372933-0.000550115420247291i</v>
      </c>
      <c r="H1841" s="57" t="str">
        <f t="shared" si="539"/>
        <v>75.6835988173633+38.0172821250203i</v>
      </c>
      <c r="I1841" s="57" t="str">
        <f t="shared" si="540"/>
        <v>18.1850604530911-34.6533244149439i</v>
      </c>
      <c r="K1841" s="57" t="str">
        <f t="shared" si="541"/>
        <v>0.126608470783915-0.069041646509725i</v>
      </c>
      <c r="L1841" s="57" t="str">
        <f t="shared" si="542"/>
        <v>0.00025-1.16029774058557i</v>
      </c>
      <c r="M1841" s="57" t="str">
        <f t="shared" si="543"/>
        <v>0.0045-0.406780373389439i</v>
      </c>
      <c r="N1841" s="57">
        <f t="shared" si="544"/>
        <v>71.733510819599516</v>
      </c>
      <c r="O1841" s="57">
        <f t="shared" si="545"/>
        <v>34.237582228075773</v>
      </c>
      <c r="P1841" s="374">
        <f t="shared" si="546"/>
        <v>34.237582228075773</v>
      </c>
      <c r="Q1841" s="374">
        <f t="shared" si="547"/>
        <v>-108.26648918040048</v>
      </c>
      <c r="R1841" s="12">
        <f t="shared" si="548"/>
        <v>71.733510819599516</v>
      </c>
      <c r="S1841" s="57">
        <f t="shared" si="549"/>
        <v>0.91201682187005673</v>
      </c>
      <c r="T1841" s="12">
        <f t="shared" si="532"/>
        <v>34.237582228075773</v>
      </c>
    </row>
    <row r="1842" spans="1:20">
      <c r="A1842" s="57">
        <f t="shared" si="533"/>
        <v>5752.146103715846</v>
      </c>
      <c r="B1842" s="12">
        <f t="shared" si="550"/>
        <v>915.48248579316294</v>
      </c>
      <c r="C1842" s="57" t="str">
        <f t="shared" si="534"/>
        <v>-16.1129046261901-48.6739467058533i</v>
      </c>
      <c r="D1842" s="57" t="str">
        <f t="shared" si="535"/>
        <v>3.47811949318559-17.3891921736896i</v>
      </c>
      <c r="E1842" s="57" t="str">
        <f t="shared" si="536"/>
        <v>160.511984036631-2.61221620429432i</v>
      </c>
      <c r="F1842" s="57" t="str">
        <f t="shared" si="537"/>
        <v>2.90990902258699-163.14740002504i</v>
      </c>
      <c r="G1842" s="57" t="str">
        <f t="shared" si="538"/>
        <v>0.999999695068598-0.000552205857571763i</v>
      </c>
      <c r="H1842" s="57" t="str">
        <f t="shared" si="539"/>
        <v>75.7067208783492+38.1661969241048i</v>
      </c>
      <c r="I1842" s="57" t="str">
        <f t="shared" si="540"/>
        <v>18.1872992585191-34.5303808389082i</v>
      </c>
      <c r="K1842" s="57" t="str">
        <f t="shared" si="541"/>
        <v>0.126385593846072-0.0691795882305361i</v>
      </c>
      <c r="L1842" s="57" t="str">
        <f t="shared" si="542"/>
        <v>0.00025-1.15590530044388i</v>
      </c>
      <c r="M1842" s="57" t="str">
        <f t="shared" si="543"/>
        <v>0.0045-0.405240459642796i</v>
      </c>
      <c r="N1842" s="57">
        <f t="shared" si="544"/>
        <v>71.683516832401267</v>
      </c>
      <c r="O1842" s="57">
        <f t="shared" si="545"/>
        <v>34.197540409623613</v>
      </c>
      <c r="P1842" s="374">
        <f t="shared" si="546"/>
        <v>34.197540409623613</v>
      </c>
      <c r="Q1842" s="374">
        <f t="shared" si="547"/>
        <v>-108.31648316759873</v>
      </c>
      <c r="R1842" s="12">
        <f t="shared" si="548"/>
        <v>71.683516832401267</v>
      </c>
      <c r="S1842" s="57">
        <f t="shared" si="549"/>
        <v>0.91548248579316294</v>
      </c>
      <c r="T1842" s="12">
        <f t="shared" si="532"/>
        <v>34.197540409623613</v>
      </c>
    </row>
    <row r="1843" spans="1:20">
      <c r="A1843" s="57">
        <f t="shared" si="533"/>
        <v>5774.0042589099658</v>
      </c>
      <c r="B1843" s="12">
        <f t="shared" si="550"/>
        <v>918.96131923917699</v>
      </c>
      <c r="C1843" s="57" t="str">
        <f t="shared" si="534"/>
        <v>-16.0810089816544-48.4358480655935i</v>
      </c>
      <c r="D1843" s="57" t="str">
        <f t="shared" si="535"/>
        <v>3.47811945125437-17.3233965908454i</v>
      </c>
      <c r="E1843" s="57" t="str">
        <f t="shared" si="536"/>
        <v>160.501255655819-2.61508765206883i</v>
      </c>
      <c r="F1843" s="57" t="str">
        <f t="shared" si="537"/>
        <v>2.90990901583053-162.529799024154i</v>
      </c>
      <c r="G1843" s="57" t="str">
        <f t="shared" si="538"/>
        <v>0.999999692746717-0.000554304238543508i</v>
      </c>
      <c r="H1843" s="57" t="str">
        <f t="shared" si="539"/>
        <v>75.7300285600674+38.3157293918711i</v>
      </c>
      <c r="I1843" s="57" t="str">
        <f t="shared" si="540"/>
        <v>18.1895555931909-34.4079378150957i</v>
      </c>
      <c r="K1843" s="57" t="str">
        <f t="shared" si="541"/>
        <v>0.126161827834482-0.0693170831539789i</v>
      </c>
      <c r="L1843" s="57" t="str">
        <f t="shared" si="542"/>
        <v>0.00025-1.15152948838801i</v>
      </c>
      <c r="M1843" s="57" t="str">
        <f t="shared" si="543"/>
        <v>0.0045-0.403706375416214i</v>
      </c>
      <c r="N1843" s="57">
        <f t="shared" si="544"/>
        <v>71.633506039202629</v>
      </c>
      <c r="O1843" s="57">
        <f t="shared" si="545"/>
        <v>34.157460764003751</v>
      </c>
      <c r="P1843" s="374">
        <f t="shared" si="546"/>
        <v>34.157460764003751</v>
      </c>
      <c r="Q1843" s="374">
        <f t="shared" si="547"/>
        <v>-108.36649396079737</v>
      </c>
      <c r="R1843" s="12">
        <f t="shared" si="548"/>
        <v>71.633506039202629</v>
      </c>
      <c r="S1843" s="57">
        <f t="shared" si="549"/>
        <v>0.91896131923917701</v>
      </c>
      <c r="T1843" s="12">
        <f t="shared" si="532"/>
        <v>34.157460764003751</v>
      </c>
    </row>
    <row r="1844" spans="1:20">
      <c r="A1844" s="57">
        <f t="shared" si="533"/>
        <v>5795.9454750938248</v>
      </c>
      <c r="B1844" s="12">
        <f t="shared" si="550"/>
        <v>922.45337225228593</v>
      </c>
      <c r="C1844" s="57" t="str">
        <f t="shared" si="534"/>
        <v>-16.0489963655166-48.1986584982593i</v>
      </c>
      <c r="D1844" s="57" t="str">
        <f t="shared" si="535"/>
        <v>3.47811940900385-17.2578502108761i</v>
      </c>
      <c r="E1844" s="57" t="str">
        <f t="shared" si="536"/>
        <v>160.490492832434-2.61791728875357i</v>
      </c>
      <c r="F1844" s="57" t="str">
        <f t="shared" si="537"/>
        <v>2.90990900902261-161.914536068993i</v>
      </c>
      <c r="G1844" s="57" t="str">
        <f t="shared" si="538"/>
        <v>0.999999690407156-0.000556410593348215i</v>
      </c>
      <c r="H1844" s="57" t="str">
        <f t="shared" si="539"/>
        <v>75.7535234270825+38.4658824851476i</v>
      </c>
      <c r="I1844" s="57" t="str">
        <f t="shared" si="540"/>
        <v>18.1918295980695-34.2859936279836i</v>
      </c>
      <c r="K1844" s="57" t="str">
        <f t="shared" si="541"/>
        <v>0.125937173895018-0.0694541246439171i</v>
      </c>
      <c r="L1844" s="57" t="str">
        <f t="shared" si="542"/>
        <v>0.00025-1.14717024147042i</v>
      </c>
      <c r="M1844" s="57" t="str">
        <f t="shared" si="543"/>
        <v>0.0045-0.402178098641378i</v>
      </c>
      <c r="N1844" s="57">
        <f t="shared" si="544"/>
        <v>71.583479631523531</v>
      </c>
      <c r="O1844" s="57">
        <f t="shared" si="545"/>
        <v>34.117343185530061</v>
      </c>
      <c r="P1844" s="374">
        <f t="shared" si="546"/>
        <v>34.117343185530061</v>
      </c>
      <c r="Q1844" s="374">
        <f t="shared" si="547"/>
        <v>-108.41652036847647</v>
      </c>
      <c r="R1844" s="12">
        <f t="shared" si="548"/>
        <v>71.583479631523531</v>
      </c>
      <c r="S1844" s="57">
        <f t="shared" si="549"/>
        <v>0.92245337225228596</v>
      </c>
      <c r="T1844" s="12">
        <f t="shared" si="532"/>
        <v>34.117343185530061</v>
      </c>
    </row>
    <row r="1845" spans="1:20">
      <c r="A1845" s="57">
        <f t="shared" si="533"/>
        <v>5817.9700678991812</v>
      </c>
      <c r="B1845" s="12">
        <f t="shared" si="550"/>
        <v>925.9586950668446</v>
      </c>
      <c r="C1845" s="57" t="str">
        <f t="shared" si="534"/>
        <v>-16.0168670592483-47.9623757572835i</v>
      </c>
      <c r="D1845" s="57" t="str">
        <f t="shared" si="535"/>
        <v>3.4781193664316-17.1925520908753i</v>
      </c>
      <c r="E1845" s="57" t="str">
        <f t="shared" si="536"/>
        <v>160.479695744199-2.62070472036087i</v>
      </c>
      <c r="F1845" s="57" t="str">
        <f t="shared" si="537"/>
        <v>2.90990900216287-161.301602308791i</v>
      </c>
      <c r="G1845" s="57" t="str">
        <f t="shared" si="538"/>
        <v>0.99999968804978-0.000558524952286285i</v>
      </c>
      <c r="H1845" s="57" t="str">
        <f t="shared" si="539"/>
        <v>75.7772070583039+38.6166591793068i</v>
      </c>
      <c r="I1845" s="57" t="str">
        <f t="shared" si="540"/>
        <v>18.1941214153088-34.1645465697921i</v>
      </c>
      <c r="K1845" s="57" t="str">
        <f t="shared" si="541"/>
        <v>0.125711633233956-0.0695907060520427i</v>
      </c>
      <c r="L1845" s="57" t="str">
        <f t="shared" si="542"/>
        <v>0.00025-1.14282749698189i</v>
      </c>
      <c r="M1845" s="57" t="str">
        <f t="shared" si="543"/>
        <v>0.0045-0.40065560733351i</v>
      </c>
      <c r="N1845" s="57">
        <f t="shared" si="544"/>
        <v>71.533438810254921</v>
      </c>
      <c r="O1845" s="57">
        <f t="shared" si="545"/>
        <v>34.0771875693844</v>
      </c>
      <c r="P1845" s="374">
        <f t="shared" si="546"/>
        <v>34.0771875693844</v>
      </c>
      <c r="Q1845" s="374">
        <f t="shared" si="547"/>
        <v>-108.46656118974508</v>
      </c>
      <c r="R1845" s="12">
        <f t="shared" si="548"/>
        <v>71.533438810254921</v>
      </c>
      <c r="S1845" s="57">
        <f t="shared" si="549"/>
        <v>0.92595869506684458</v>
      </c>
      <c r="T1845" s="12">
        <f t="shared" si="532"/>
        <v>34.0771875693844</v>
      </c>
    </row>
    <row r="1846" spans="1:20">
      <c r="A1846" s="57">
        <f t="shared" si="533"/>
        <v>5840.0783541571973</v>
      </c>
      <c r="B1846" s="12">
        <f t="shared" si="550"/>
        <v>929.47733810809859</v>
      </c>
      <c r="C1846" s="57" t="str">
        <f t="shared" si="534"/>
        <v>-15.9846213531149-47.7269976084096i</v>
      </c>
      <c r="D1846" s="57" t="str">
        <f t="shared" si="535"/>
        <v>3.47811932353521-17.1275012915073i</v>
      </c>
      <c r="E1846" s="57" t="str">
        <f t="shared" si="536"/>
        <v>160.468864572687-2.62344955259962i</v>
      </c>
      <c r="F1846" s="57" t="str">
        <f t="shared" si="537"/>
        <v>2.90990899525089-160.690988926292i</v>
      </c>
      <c r="G1846" s="57" t="str">
        <f t="shared" si="538"/>
        <v>0.999999685674455-0.000560647345773253i</v>
      </c>
      <c r="H1846" s="57" t="str">
        <f t="shared" si="539"/>
        <v>75.801081047132+38.7680624684238i</v>
      </c>
      <c r="I1846" s="57" t="str">
        <f t="shared" si="540"/>
        <v>18.196431188264-34.0435949404674i</v>
      </c>
      <c r="K1846" s="57" t="str">
        <f t="shared" si="541"/>
        <v>0.12548520711834-0.0697268207184717i</v>
      </c>
      <c r="L1846" s="57" t="str">
        <f t="shared" si="542"/>
        <v>0.00025-1.13850119245058i</v>
      </c>
      <c r="M1846" s="57" t="str">
        <f t="shared" si="543"/>
        <v>0.0045-0.399138879591064i</v>
      </c>
      <c r="N1846" s="57">
        <f t="shared" si="544"/>
        <v>71.483384785651992</v>
      </c>
      <c r="O1846" s="57">
        <f t="shared" si="545"/>
        <v>34.036993811631675</v>
      </c>
      <c r="P1846" s="374">
        <f t="shared" si="546"/>
        <v>34.036993811631675</v>
      </c>
      <c r="Q1846" s="374">
        <f t="shared" si="547"/>
        <v>-108.51661521434801</v>
      </c>
      <c r="R1846" s="12">
        <f t="shared" si="548"/>
        <v>71.483384785651992</v>
      </c>
      <c r="S1846" s="57">
        <f t="shared" si="549"/>
        <v>0.92947733810809863</v>
      </c>
      <c r="T1846" s="12">
        <f t="shared" si="532"/>
        <v>34.036993811631675</v>
      </c>
    </row>
    <row r="1847" spans="1:20">
      <c r="A1847" s="57">
        <f t="shared" si="533"/>
        <v>5862.2706519029953</v>
      </c>
      <c r="B1847" s="12">
        <f t="shared" si="550"/>
        <v>933.00935199290939</v>
      </c>
      <c r="C1847" s="57" t="str">
        <f t="shared" si="534"/>
        <v>-15.9522595462123-47.492521829553i</v>
      </c>
      <c r="D1847" s="57" t="str">
        <f t="shared" si="535"/>
        <v>3.47811928031218-17.0626968769948i</v>
      </c>
      <c r="E1847" s="57" t="str">
        <f t="shared" si="536"/>
        <v>160.457999503337-2.62615139091243i</v>
      </c>
      <c r="F1847" s="57" t="str">
        <f t="shared" si="537"/>
        <v>2.90990898828628-160.082687137615i</v>
      </c>
      <c r="G1847" s="57" t="str">
        <f t="shared" si="538"/>
        <v>0.999999683281043-0.000562777804340232i</v>
      </c>
      <c r="H1847" s="57" t="str">
        <f t="shared" si="539"/>
        <v>75.8251470016111+38.9200953654391i</v>
      </c>
      <c r="I1847" s="57" t="str">
        <f t="shared" si="540"/>
        <v>18.1987590615024-33.9231370476638i</v>
      </c>
      <c r="K1847" s="57" t="str">
        <f t="shared" si="541"/>
        <v>0.125257896876331-0.0698624619723476i</v>
      </c>
      <c r="L1847" s="57" t="str">
        <f t="shared" si="542"/>
        <v>0.00025-1.13419126564114i</v>
      </c>
      <c r="M1847" s="57" t="str">
        <f t="shared" si="543"/>
        <v>0.0045-0.397627893595403i</v>
      </c>
      <c r="N1847" s="57">
        <f t="shared" si="544"/>
        <v>71.433318777322356</v>
      </c>
      <c r="O1847" s="57">
        <f t="shared" si="545"/>
        <v>33.996761809235714</v>
      </c>
      <c r="P1847" s="374">
        <f t="shared" si="546"/>
        <v>33.996761809235714</v>
      </c>
      <c r="Q1847" s="374">
        <f t="shared" si="547"/>
        <v>-108.56668122267764</v>
      </c>
      <c r="R1847" s="12">
        <f t="shared" si="548"/>
        <v>71.433318777322356</v>
      </c>
      <c r="S1847" s="57">
        <f t="shared" si="549"/>
        <v>0.93300935199290935</v>
      </c>
      <c r="T1847" s="12">
        <f t="shared" si="532"/>
        <v>33.996761809235714</v>
      </c>
    </row>
    <row r="1848" spans="1:20">
      <c r="A1848" s="57">
        <f t="shared" si="533"/>
        <v>5884.5472803802268</v>
      </c>
      <c r="B1848" s="12">
        <f t="shared" si="550"/>
        <v>936.55478753048249</v>
      </c>
      <c r="C1848" s="57" t="str">
        <f t="shared" si="534"/>
        <v>-15.9197819464988-47.2589462106618i</v>
      </c>
      <c r="D1848" s="57" t="str">
        <f t="shared" si="535"/>
        <v>3.47811923676003-16.9981379151043i</v>
      </c>
      <c r="E1848" s="57" t="str">
        <f t="shared" si="536"/>
        <v>160.447100725483-2.62880984050948i</v>
      </c>
      <c r="F1848" s="57" t="str">
        <f t="shared" si="537"/>
        <v>2.90990898126863-159.476688192137i</v>
      </c>
      <c r="G1848" s="57" t="str">
        <f t="shared" si="538"/>
        <v>0.999999680869406-0.000564916358634351i</v>
      </c>
      <c r="H1848" s="57" t="str">
        <f t="shared" si="539"/>
        <v>75.8494065445821+39.0727609023238i</v>
      </c>
      <c r="I1848" s="57" t="str">
        <f t="shared" si="540"/>
        <v>18.2011051808156-33.8031712067286i</v>
      </c>
      <c r="K1848" s="57" t="str">
        <f t="shared" si="541"/>
        <v>0.125029703897553-0.0699976231324518i</v>
      </c>
      <c r="L1848" s="57" t="str">
        <f t="shared" si="542"/>
        <v>0.00025-1.12989765455384i</v>
      </c>
      <c r="M1848" s="57" t="str">
        <f t="shared" si="543"/>
        <v>0.0045-0.396122627610482i</v>
      </c>
      <c r="N1848" s="57">
        <f t="shared" si="544"/>
        <v>71.383242014217075</v>
      </c>
      <c r="O1848" s="57">
        <f t="shared" si="545"/>
        <v>33.956491460074943</v>
      </c>
      <c r="P1848" s="374">
        <f t="shared" si="546"/>
        <v>33.956491460074943</v>
      </c>
      <c r="Q1848" s="374">
        <f t="shared" si="547"/>
        <v>-108.61675798578293</v>
      </c>
      <c r="R1848" s="12">
        <f t="shared" si="548"/>
        <v>71.383242014217075</v>
      </c>
      <c r="S1848" s="57">
        <f t="shared" si="549"/>
        <v>0.93655478753048249</v>
      </c>
      <c r="T1848" s="12">
        <f t="shared" si="532"/>
        <v>33.956491460074943</v>
      </c>
    </row>
    <row r="1849" spans="1:20">
      <c r="A1849" s="57">
        <f t="shared" si="533"/>
        <v>5906.9085600456719</v>
      </c>
      <c r="B1849" s="12">
        <f t="shared" si="550"/>
        <v>940.11369572309832</v>
      </c>
      <c r="C1849" s="57" t="str">
        <f t="shared" si="534"/>
        <v>-15.8871888708277-47.0262685535715i</v>
      </c>
      <c r="D1849" s="57" t="str">
        <f t="shared" si="535"/>
        <v>3.47811919287627-16.9338234771336i</v>
      </c>
      <c r="E1849" s="57" t="str">
        <f t="shared" si="536"/>
        <v>160.43616843235-2.6314245064052i</v>
      </c>
      <c r="F1849" s="57" t="str">
        <f t="shared" si="537"/>
        <v>2.90990897419755-158.872983372359i</v>
      </c>
      <c r="G1849" s="57" t="str">
        <f t="shared" si="538"/>
        <v>0.999999678439406-0.000567063039419198i</v>
      </c>
      <c r="H1849" s="57" t="str">
        <f t="shared" si="539"/>
        <v>75.8738613138371+39.2260621302446i</v>
      </c>
      <c r="I1849" s="57" t="str">
        <f t="shared" si="540"/>
        <v>18.2034696932299-33.6836957406839i</v>
      </c>
      <c r="K1849" s="57" t="str">
        <f t="shared" si="541"/>
        <v>0.124800629633434-0.0701322975078217i</v>
      </c>
      <c r="L1849" s="57" t="str">
        <f t="shared" si="542"/>
        <v>0.00025-1.12562029742363i</v>
      </c>
      <c r="M1849" s="57" t="str">
        <f t="shared" si="543"/>
        <v>0.0045-0.394623059982549i</v>
      </c>
      <c r="N1849" s="57">
        <f t="shared" si="544"/>
        <v>71.333155734616696</v>
      </c>
      <c r="O1849" s="57">
        <f t="shared" si="545"/>
        <v>33.916182662957468</v>
      </c>
      <c r="P1849" s="374">
        <f t="shared" si="546"/>
        <v>33.916182662957468</v>
      </c>
      <c r="Q1849" s="374">
        <f t="shared" si="547"/>
        <v>-108.6668442653833</v>
      </c>
      <c r="R1849" s="12">
        <f t="shared" si="548"/>
        <v>71.333155734616696</v>
      </c>
      <c r="S1849" s="57">
        <f t="shared" si="549"/>
        <v>0.94011369572309833</v>
      </c>
      <c r="T1849" s="12">
        <f t="shared" si="532"/>
        <v>33.916182662957468</v>
      </c>
    </row>
    <row r="1850" spans="1:20">
      <c r="A1850" s="57">
        <f t="shared" si="533"/>
        <v>5929.3548125738453</v>
      </c>
      <c r="B1850" s="12">
        <f t="shared" si="550"/>
        <v>943.68612776684608</v>
      </c>
      <c r="C1850" s="57" t="str">
        <f t="shared" si="534"/>
        <v>-15.854480644979-46.7944866718684i</v>
      </c>
      <c r="D1850" s="57" t="str">
        <f t="shared" si="535"/>
        <v>3.47811914865834-16.8697526378978i</v>
      </c>
      <c r="E1850" s="57" t="str">
        <f t="shared" si="536"/>
        <v>160.425202821093-2.63399499345424i</v>
      </c>
      <c r="F1850" s="57" t="str">
        <f t="shared" si="537"/>
        <v>2.90990896707264-158.271563993784i</v>
      </c>
      <c r="G1850" s="57" t="str">
        <f t="shared" si="538"/>
        <v>0.999999675990903-0.000569217877575259i</v>
      </c>
      <c r="H1850" s="57" t="str">
        <f t="shared" si="539"/>
        <v>75.8985129622755+39.3800021197322i</v>
      </c>
      <c r="I1850" s="57" t="str">
        <f t="shared" si="540"/>
        <v>18.2058527470181-33.5647089802106i</v>
      </c>
      <c r="K1850" s="57" t="str">
        <f t="shared" si="541"/>
        <v>0.124570675597539-0.0702664783983763i</v>
      </c>
      <c r="L1850" s="57" t="str">
        <f t="shared" si="542"/>
        <v>0.00025-1.12135913271929i</v>
      </c>
      <c r="M1850" s="57" t="str">
        <f t="shared" si="543"/>
        <v>0.0045-0.393129169139817i</v>
      </c>
      <c r="N1850" s="57">
        <f t="shared" si="544"/>
        <v>71.283061186119284</v>
      </c>
      <c r="O1850" s="57">
        <f t="shared" si="545"/>
        <v>33.875835317637566</v>
      </c>
      <c r="P1850" s="374">
        <f t="shared" si="546"/>
        <v>33.875835317637566</v>
      </c>
      <c r="Q1850" s="374">
        <f t="shared" si="547"/>
        <v>-108.71693881388072</v>
      </c>
      <c r="R1850" s="12">
        <f t="shared" si="548"/>
        <v>71.283061186119284</v>
      </c>
      <c r="S1850" s="57">
        <f t="shared" si="549"/>
        <v>0.94368612776684613</v>
      </c>
      <c r="T1850" s="12">
        <f t="shared" si="532"/>
        <v>33.875835317637566</v>
      </c>
    </row>
    <row r="1851" spans="1:20">
      <c r="A1851" s="57">
        <f t="shared" si="533"/>
        <v>5951.8863608616257</v>
      </c>
      <c r="B1851" s="12">
        <f t="shared" si="550"/>
        <v>947.27213505236011</v>
      </c>
      <c r="C1851" s="57" t="str">
        <f t="shared" si="534"/>
        <v>-15.8216576036871-46.5635983907427i</v>
      </c>
      <c r="D1851" s="57" t="str">
        <f t="shared" si="535"/>
        <v>3.47811910410372-16.8059244757164i</v>
      </c>
      <c r="E1851" s="57" t="str">
        <f t="shared" si="536"/>
        <v>160.414204092791-2.63652090638686i</v>
      </c>
      <c r="F1851" s="57" t="str">
        <f t="shared" si="537"/>
        <v>2.90990895989344-157.672421404792i</v>
      </c>
      <c r="G1851" s="57" t="str">
        <f t="shared" si="538"/>
        <v>0.999999673523756-0.000571380904100363i</v>
      </c>
      <c r="H1851" s="57" t="str">
        <f t="shared" si="539"/>
        <v>75.9233631580638+39.5345839608494i</v>
      </c>
      <c r="I1851" s="57" t="str">
        <f t="shared" si="540"/>
        <v>18.2082544917104-33.4462092636329i</v>
      </c>
      <c r="K1851" s="57" t="str">
        <f t="shared" si="541"/>
        <v>0.124339843365899-0.0704001590955467i</v>
      </c>
      <c r="L1851" s="57" t="str">
        <f t="shared" si="542"/>
        <v>0.00025-1.11711409914255i</v>
      </c>
      <c r="M1851" s="57" t="str">
        <f t="shared" si="543"/>
        <v>0.0045-0.391640933592166i</v>
      </c>
      <c r="N1851" s="57">
        <f t="shared" si="544"/>
        <v>71.232959625626918</v>
      </c>
      <c r="O1851" s="57">
        <f t="shared" si="545"/>
        <v>33.835449324830655</v>
      </c>
      <c r="P1851" s="374">
        <f t="shared" si="546"/>
        <v>33.835449324830655</v>
      </c>
      <c r="Q1851" s="374">
        <f t="shared" si="547"/>
        <v>-108.76704037437308</v>
      </c>
      <c r="R1851" s="12">
        <f t="shared" si="548"/>
        <v>71.232959625626918</v>
      </c>
      <c r="S1851" s="57">
        <f t="shared" si="549"/>
        <v>0.94727213505236008</v>
      </c>
      <c r="T1851" s="12">
        <f t="shared" si="532"/>
        <v>33.835449324830655</v>
      </c>
    </row>
    <row r="1852" spans="1:20">
      <c r="A1852" s="57">
        <f t="shared" si="533"/>
        <v>5974.5035290329006</v>
      </c>
      <c r="B1852" s="12">
        <f t="shared" si="550"/>
        <v>950.87176916555916</v>
      </c>
      <c r="C1852" s="57" t="str">
        <f t="shared" si="534"/>
        <v>-15.7887200906728-46.3336015468493i</v>
      </c>
      <c r="D1852" s="57" t="str">
        <f t="shared" si="535"/>
        <v>3.47811905920986-16.7423380724i</v>
      </c>
      <c r="E1852" s="57" t="str">
        <f t="shared" si="536"/>
        <v>160.40317245248-2.63900184984683i</v>
      </c>
      <c r="F1852" s="57" t="str">
        <f t="shared" si="537"/>
        <v>2.90990895265961-157.075546986517i</v>
      </c>
      <c r="G1852" s="57" t="str">
        <f t="shared" si="538"/>
        <v>0.999999671037823-0.000573552150110133i</v>
      </c>
      <c r="H1852" s="57" t="str">
        <f t="shared" si="539"/>
        <v>75.9484135847946+39.6898107633646i</v>
      </c>
      <c r="I1852" s="57" t="str">
        <f t="shared" si="540"/>
        <v>18.2106750781071-33.328194936902i</v>
      </c>
      <c r="K1852" s="57" t="str">
        <f t="shared" si="541"/>
        <v>0.124108134577329-0.070533332882918i</v>
      </c>
      <c r="L1852" s="57" t="str">
        <f t="shared" si="542"/>
        <v>0.00025-1.11288513562717i</v>
      </c>
      <c r="M1852" s="57" t="str">
        <f t="shared" si="543"/>
        <v>0.0045-0.39015833193083i</v>
      </c>
      <c r="N1852" s="57">
        <f t="shared" si="544"/>
        <v>71.182852319328191</v>
      </c>
      <c r="O1852" s="57">
        <f t="shared" si="545"/>
        <v>33.795024586229907</v>
      </c>
      <c r="P1852" s="374">
        <f t="shared" si="546"/>
        <v>33.795024586229907</v>
      </c>
      <c r="Q1852" s="374">
        <f t="shared" si="547"/>
        <v>-108.81714768067181</v>
      </c>
      <c r="R1852" s="12">
        <f t="shared" si="548"/>
        <v>71.182852319328191</v>
      </c>
      <c r="S1852" s="57">
        <f t="shared" si="549"/>
        <v>0.95087176916555916</v>
      </c>
      <c r="T1852" s="12">
        <f t="shared" si="532"/>
        <v>33.795024586229907</v>
      </c>
    </row>
    <row r="1853" spans="1:20">
      <c r="A1853" s="57">
        <f t="shared" si="533"/>
        <v>5997.206642443226</v>
      </c>
      <c r="B1853" s="12">
        <f t="shared" si="550"/>
        <v>954.48508188838832</v>
      </c>
      <c r="C1853" s="57" t="str">
        <f t="shared" si="534"/>
        <v>-15.7556684586672-46.1044939881596i</v>
      </c>
      <c r="D1853" s="57" t="str">
        <f t="shared" si="535"/>
        <v>3.47811901397414-16.6789925132365i</v>
      </c>
      <c r="E1853" s="57" t="str">
        <f t="shared" si="536"/>
        <v>160.392108109155-2.64143742842674i</v>
      </c>
      <c r="F1853" s="57" t="str">
        <f t="shared" si="537"/>
        <v>2.90990894537069-156.480932152719i</v>
      </c>
      <c r="G1853" s="57" t="str">
        <f t="shared" si="538"/>
        <v>0.999999668532961-0.000575731646838422i</v>
      </c>
      <c r="H1853" s="57" t="str">
        <f t="shared" si="539"/>
        <v>75.9736659416499+39.845685656924i</v>
      </c>
      <c r="I1853" s="57" t="str">
        <f t="shared" si="540"/>
        <v>18.2131146582893-33.2106643535798i</v>
      </c>
      <c r="K1853" s="57" t="str">
        <f t="shared" si="541"/>
        <v>0.123875550933743-0.070665993036874i</v>
      </c>
      <c r="L1853" s="57" t="str">
        <f t="shared" si="542"/>
        <v>0.00025-1.10867218133808i</v>
      </c>
      <c r="M1853" s="57" t="str">
        <f t="shared" si="543"/>
        <v>0.0045-0.388681342828083i</v>
      </c>
      <c r="N1853" s="57">
        <f t="shared" si="544"/>
        <v>71.132740542683848</v>
      </c>
      <c r="O1853" s="57">
        <f t="shared" si="545"/>
        <v>33.754561004521115</v>
      </c>
      <c r="P1853" s="374">
        <f t="shared" si="546"/>
        <v>33.754561004521115</v>
      </c>
      <c r="Q1853" s="374">
        <f t="shared" si="547"/>
        <v>-108.86725945731615</v>
      </c>
      <c r="R1853" s="12">
        <f t="shared" si="548"/>
        <v>71.132740542683848</v>
      </c>
      <c r="S1853" s="57">
        <f t="shared" si="549"/>
        <v>0.95448508188838832</v>
      </c>
      <c r="T1853" s="12">
        <f t="shared" si="532"/>
        <v>33.754561004521115</v>
      </c>
    </row>
    <row r="1854" spans="1:20">
      <c r="A1854" s="57">
        <f t="shared" si="533"/>
        <v>6019.9960276845104</v>
      </c>
      <c r="B1854" s="12">
        <f t="shared" si="550"/>
        <v>958.11212519956428</v>
      </c>
      <c r="C1854" s="57" t="str">
        <f t="shared" si="534"/>
        <v>-15.7225030694409-45.8762735738229i</v>
      </c>
      <c r="D1854" s="57" t="str">
        <f t="shared" si="535"/>
        <v>3.47811896839399-16.615886886979i</v>
      </c>
      <c r="E1854" s="57" t="str">
        <f t="shared" si="536"/>
        <v>160.381011275793-2.64382724670775i</v>
      </c>
      <c r="F1854" s="57" t="str">
        <f t="shared" si="537"/>
        <v>2.90990893802626-155.888568349665i</v>
      </c>
      <c r="G1854" s="57" t="str">
        <f t="shared" si="538"/>
        <v>0.999999666009026-0.000577919425637777i</v>
      </c>
      <c r="H1854" s="57" t="str">
        <f t="shared" si="539"/>
        <v>75.999121943565+40.0022117912251i</v>
      </c>
      <c r="I1854" s="57" t="str">
        <f t="shared" si="540"/>
        <v>18.2155733856306-33.0936158748242i</v>
      </c>
      <c r="K1854" s="57" t="str">
        <f t="shared" si="541"/>
        <v>0.123642094200463-0.0707981328272503i</v>
      </c>
      <c r="L1854" s="57" t="str">
        <f t="shared" si="542"/>
        <v>0.00025-1.10447517567053i</v>
      </c>
      <c r="M1854" s="57" t="str">
        <f t="shared" si="543"/>
        <v>0.0045-0.387209945036943i</v>
      </c>
      <c r="N1854" s="57">
        <f t="shared" si="544"/>
        <v>71.082625580408177</v>
      </c>
      <c r="O1854" s="57">
        <f t="shared" si="545"/>
        <v>33.714058483399697</v>
      </c>
      <c r="P1854" s="374">
        <f t="shared" si="546"/>
        <v>33.714058483399697</v>
      </c>
      <c r="Q1854" s="374">
        <f t="shared" si="547"/>
        <v>-108.91737441959182</v>
      </c>
      <c r="R1854" s="12">
        <f t="shared" si="548"/>
        <v>71.082625580408177</v>
      </c>
      <c r="S1854" s="57">
        <f t="shared" si="549"/>
        <v>0.95811212519956424</v>
      </c>
      <c r="T1854" s="12">
        <f t="shared" si="532"/>
        <v>33.714058483399697</v>
      </c>
    </row>
    <row r="1855" spans="1:20">
      <c r="A1855" s="57">
        <f t="shared" si="533"/>
        <v>6042.8720125897116</v>
      </c>
      <c r="B1855" s="12">
        <f t="shared" si="550"/>
        <v>961.75295127532263</v>
      </c>
      <c r="C1855" s="57" t="str">
        <f t="shared" si="534"/>
        <v>-15.6892242938278-45.6489381740147i</v>
      </c>
      <c r="D1855" s="57" t="str">
        <f t="shared" si="535"/>
        <v>3.47811892246677-16.5530202858319i</v>
      </c>
      <c r="E1855" s="57" t="str">
        <f t="shared" si="536"/>
        <v>160.369882169359-2.64617090929418i</v>
      </c>
      <c r="F1855" s="57" t="str">
        <f t="shared" si="537"/>
        <v>2.90990893062591-155.298447056002i</v>
      </c>
      <c r="G1855" s="57" t="str">
        <f t="shared" si="538"/>
        <v>0.999999663465873-0.000580115517979877i</v>
      </c>
      <c r="H1855" s="57" t="str">
        <f t="shared" si="539"/>
        <v>76.024783321397+40.1593923361998i</v>
      </c>
      <c r="I1855" s="57" t="str">
        <f t="shared" si="540"/>
        <v>18.2180514148112-32.9770478693738i</v>
      </c>
      <c r="K1855" s="57" t="str">
        <f t="shared" si="541"/>
        <v>0.123407766206509-0.070929745517996i</v>
      </c>
      <c r="L1855" s="57" t="str">
        <f t="shared" si="542"/>
        <v>0.00025-1.10029405824919i</v>
      </c>
      <c r="M1855" s="57" t="str">
        <f t="shared" si="543"/>
        <v>0.0045-0.385744117390857i</v>
      </c>
      <c r="N1855" s="57">
        <f t="shared" si="544"/>
        <v>71.032508726448896</v>
      </c>
      <c r="O1855" s="57">
        <f t="shared" si="545"/>
        <v>33.673516927585453</v>
      </c>
      <c r="P1855" s="374">
        <f t="shared" si="546"/>
        <v>33.673516927585453</v>
      </c>
      <c r="Q1855" s="374">
        <f t="shared" si="547"/>
        <v>-108.9674912735511</v>
      </c>
      <c r="R1855" s="12">
        <f t="shared" si="548"/>
        <v>71.032508726448896</v>
      </c>
      <c r="S1855" s="57">
        <f t="shared" si="549"/>
        <v>0.96175295127532268</v>
      </c>
      <c r="T1855" s="12">
        <f t="shared" si="532"/>
        <v>33.673516927585453</v>
      </c>
    </row>
    <row r="1856" spans="1:20">
      <c r="A1856" s="57">
        <f t="shared" si="533"/>
        <v>6065.8349262375523</v>
      </c>
      <c r="B1856" s="12">
        <f t="shared" si="550"/>
        <v>965.40761249016884</v>
      </c>
      <c r="C1856" s="57" t="str">
        <f t="shared" si="534"/>
        <v>-15.6558325117481-45.4224856697973i</v>
      </c>
      <c r="D1856" s="57" t="str">
        <f t="shared" si="535"/>
        <v>3.47811887618983-16.4903918054378i</v>
      </c>
      <c r="E1856" s="57" t="str">
        <f t="shared" si="536"/>
        <v>160.358721010827-2.64846802085326i</v>
      </c>
      <c r="F1856" s="57" t="str">
        <f t="shared" si="537"/>
        <v>2.90990892316921-154.710559782637i</v>
      </c>
      <c r="G1856" s="57" t="str">
        <f t="shared" si="538"/>
        <v>0.999999660903355-0.000582319955455995i</v>
      </c>
      <c r="H1856" s="57" t="str">
        <f t="shared" si="539"/>
        <v>76.0506518220898+40.3172304821855i</v>
      </c>
      <c r="I1856" s="57" t="str">
        <f t="shared" si="540"/>
        <v>18.2205489018266-32.8609587135319i</v>
      </c>
      <c r="K1856" s="57" t="str">
        <f t="shared" si="541"/>
        <v>0.123172568844906-0.0710608243678393i</v>
      </c>
      <c r="L1856" s="57" t="str">
        <f t="shared" si="542"/>
        <v>0.00025-1.09612876892726i</v>
      </c>
      <c r="M1856" s="57" t="str">
        <f t="shared" si="543"/>
        <v>0.0045-0.384283838803404i</v>
      </c>
      <c r="N1856" s="57">
        <f t="shared" si="544"/>
        <v>70.982391283970472</v>
      </c>
      <c r="O1856" s="57">
        <f t="shared" si="545"/>
        <v>33.632936242839399</v>
      </c>
      <c r="P1856" s="374">
        <f t="shared" si="546"/>
        <v>33.632936242839399</v>
      </c>
      <c r="Q1856" s="374">
        <f t="shared" si="547"/>
        <v>-109.01760871602953</v>
      </c>
      <c r="R1856" s="12">
        <f t="shared" si="548"/>
        <v>70.982391283970472</v>
      </c>
      <c r="S1856" s="57">
        <f t="shared" si="549"/>
        <v>0.96540761249016882</v>
      </c>
      <c r="T1856" s="12">
        <f t="shared" si="532"/>
        <v>33.632936242839399</v>
      </c>
    </row>
    <row r="1857" spans="1:20">
      <c r="A1857" s="57">
        <f t="shared" si="533"/>
        <v>6088.8850989572557</v>
      </c>
      <c r="B1857" s="12">
        <f t="shared" si="550"/>
        <v>969.07616141763151</v>
      </c>
      <c r="C1857" s="57" t="str">
        <f t="shared" si="534"/>
        <v>-15.6223281122336-45.1969139529709i</v>
      </c>
      <c r="D1857" s="57" t="str">
        <f t="shared" si="535"/>
        <v>3.47811882956051-16.4280005448652i</v>
      </c>
      <c r="E1857" s="57" t="str">
        <f t="shared" si="536"/>
        <v>160.347528025192-2.6507181861527i</v>
      </c>
      <c r="F1857" s="57" t="str">
        <f t="shared" si="537"/>
        <v>2.90990891565575-154.124898072615i</v>
      </c>
      <c r="G1857" s="57" t="str">
        <f t="shared" si="538"/>
        <v>0.999999658321324-0.000584532769777446i</v>
      </c>
      <c r="H1857" s="57" t="str">
        <f t="shared" si="539"/>
        <v>76.076729208849+40.4757294401142i</v>
      </c>
      <c r="I1857" s="57" t="str">
        <f t="shared" si="540"/>
        <v>18.2230660040033-32.7453467911534i</v>
      </c>
      <c r="K1857" s="57" t="str">
        <f t="shared" si="541"/>
        <v>0.122936504072953-0.0711913626309617i</v>
      </c>
      <c r="L1857" s="57" t="str">
        <f t="shared" si="542"/>
        <v>0.00025-1.09197924778568i</v>
      </c>
      <c r="M1857" s="57" t="str">
        <f t="shared" si="543"/>
        <v>0.0045-0.382829088267986i</v>
      </c>
      <c r="N1857" s="57">
        <f t="shared" si="544"/>
        <v>70.932274565328626</v>
      </c>
      <c r="O1857" s="57">
        <f t="shared" si="545"/>
        <v>33.592316335979547</v>
      </c>
      <c r="P1857" s="374">
        <f t="shared" si="546"/>
        <v>33.592316335979547</v>
      </c>
      <c r="Q1857" s="374">
        <f t="shared" si="547"/>
        <v>-109.06772543467137</v>
      </c>
      <c r="R1857" s="12">
        <f t="shared" si="548"/>
        <v>70.932274565328626</v>
      </c>
      <c r="S1857" s="57">
        <f t="shared" si="549"/>
        <v>0.96907616141763153</v>
      </c>
      <c r="T1857" s="12">
        <f t="shared" si="532"/>
        <v>33.592316335979547</v>
      </c>
    </row>
    <row r="1858" spans="1:20">
      <c r="A1858" s="57">
        <f t="shared" si="533"/>
        <v>6112.0228623332923</v>
      </c>
      <c r="B1858" s="12">
        <f t="shared" si="550"/>
        <v>972.75865083101849</v>
      </c>
      <c r="C1858" s="57" t="str">
        <f t="shared" si="534"/>
        <v>-15.5887114934458-44.9722209259272i</v>
      </c>
      <c r="D1858" s="57" t="str">
        <f t="shared" si="535"/>
        <v>3.47811878257617-16.3658456065948i</v>
      </c>
      <c r="E1858" s="57" t="str">
        <f t="shared" si="536"/>
        <v>160.336303441476-2.65292101009848i</v>
      </c>
      <c r="F1858" s="57" t="str">
        <f t="shared" si="537"/>
        <v>2.90990890808506-153.541453500995i</v>
      </c>
      <c r="G1858" s="57" t="str">
        <f t="shared" si="538"/>
        <v>0.999999655719634-0.000586753992776047i</v>
      </c>
      <c r="H1858" s="57" t="str">
        <f t="shared" si="539"/>
        <v>76.1030172613103+40.6348924416892i</v>
      </c>
      <c r="I1858" s="57" t="str">
        <f t="shared" si="540"/>
        <v>18.2256028800082-32.6302104936281i</v>
      </c>
      <c r="K1858" s="57" t="str">
        <f t="shared" si="541"/>
        <v>0.122699573912514-0.0713213535576794i</v>
      </c>
      <c r="L1858" s="57" t="str">
        <f t="shared" si="542"/>
        <v>0.00025-1.08784543513218i</v>
      </c>
      <c r="M1858" s="57" t="str">
        <f t="shared" si="543"/>
        <v>0.0045-0.381379844857528i</v>
      </c>
      <c r="N1858" s="57">
        <f t="shared" si="544"/>
        <v>70.882159892051732</v>
      </c>
      <c r="O1858" s="57">
        <f t="shared" si="545"/>
        <v>33.551657114896713</v>
      </c>
      <c r="P1858" s="374">
        <f t="shared" si="546"/>
        <v>33.551657114896713</v>
      </c>
      <c r="Q1858" s="374">
        <f t="shared" si="547"/>
        <v>-109.11784010794827</v>
      </c>
      <c r="R1858" s="12">
        <f t="shared" si="548"/>
        <v>70.882159892051732</v>
      </c>
      <c r="S1858" s="57">
        <f t="shared" si="549"/>
        <v>0.97275865083101853</v>
      </c>
      <c r="T1858" s="12">
        <f t="shared" si="532"/>
        <v>33.551657114896713</v>
      </c>
    </row>
    <row r="1859" spans="1:20">
      <c r="A1859" s="57">
        <f t="shared" si="533"/>
        <v>6135.2485492101596</v>
      </c>
      <c r="B1859" s="12">
        <f t="shared" si="550"/>
        <v>976.45513370417643</v>
      </c>
      <c r="C1859" s="57" t="str">
        <f t="shared" si="534"/>
        <v>-15.5549830626977-44.7484045015005i</v>
      </c>
      <c r="D1859" s="57" t="str">
        <f t="shared" si="535"/>
        <v>3.47811873523406-16.3039260965068i</v>
      </c>
      <c r="E1859" s="57" t="str">
        <f t="shared" si="536"/>
        <v>160.325047492745-2.65507609777413i</v>
      </c>
      <c r="F1859" s="57" t="str">
        <f t="shared" si="537"/>
        <v>2.90990890045671-152.960217674731i</v>
      </c>
      <c r="G1859" s="57" t="str">
        <f t="shared" si="538"/>
        <v>0.999999653098132-0.000588983656404574i</v>
      </c>
      <c r="H1859" s="57" t="str">
        <f t="shared" si="539"/>
        <v>76.1295177757186+40.7947227395765i</v>
      </c>
      <c r="I1859" s="57" t="str">
        <f t="shared" si="540"/>
        <v>18.2281596898638-32.5155482198683i</v>
      </c>
      <c r="K1859" s="57" t="str">
        <f t="shared" si="541"/>
        <v>0.122461780450275-0.071450790395129i</v>
      </c>
      <c r="L1859" s="57" t="str">
        <f t="shared" si="542"/>
        <v>0.00025-1.08372727150047i</v>
      </c>
      <c r="M1859" s="57" t="str">
        <f t="shared" si="543"/>
        <v>0.0045-0.379936087724175i</v>
      </c>
      <c r="N1859" s="57">
        <f t="shared" si="544"/>
        <v>70.832048594814367</v>
      </c>
      <c r="O1859" s="57">
        <f t="shared" si="545"/>
        <v>33.510958488570395</v>
      </c>
      <c r="P1859" s="374">
        <f t="shared" si="546"/>
        <v>33.510958488570395</v>
      </c>
      <c r="Q1859" s="374">
        <f t="shared" si="547"/>
        <v>-109.16795140518563</v>
      </c>
      <c r="R1859" s="12">
        <f t="shared" si="548"/>
        <v>70.832048594814367</v>
      </c>
      <c r="S1859" s="57">
        <f t="shared" si="549"/>
        <v>0.97645513370417647</v>
      </c>
      <c r="T1859" s="12">
        <f t="shared" si="532"/>
        <v>33.510958488570395</v>
      </c>
    </row>
    <row r="1860" spans="1:20">
      <c r="A1860" s="57">
        <f t="shared" si="533"/>
        <v>6158.5624936971581</v>
      </c>
      <c r="B1860" s="12">
        <f t="shared" si="550"/>
        <v>980.1656632122523</v>
      </c>
      <c r="C1860" s="57" t="str">
        <f t="shared" si="534"/>
        <v>-15.5211432364728-44.5254626028254i</v>
      </c>
      <c r="D1860" s="57" t="str">
        <f t="shared" si="535"/>
        <v>3.47811868753147-16.2422411238684i</v>
      </c>
      <c r="E1860" s="57" t="str">
        <f t="shared" si="536"/>
        <v>160.313760416125-2.65718305447891i</v>
      </c>
      <c r="F1860" s="57" t="str">
        <f t="shared" si="537"/>
        <v>2.90990889277031-152.38118223255i</v>
      </c>
      <c r="G1860" s="57" t="str">
        <f t="shared" si="538"/>
        <v>0.99999965045667-0.00059122179273722i</v>
      </c>
      <c r="H1860" s="57" t="str">
        <f t="shared" si="539"/>
        <v>76.1562325651024+40.9552236075866i</v>
      </c>
      <c r="I1860" s="57" t="str">
        <f t="shared" si="540"/>
        <v>18.2307365949584-32.4013583762933i</v>
      </c>
      <c r="K1860" s="57" t="str">
        <f t="shared" si="541"/>
        <v>0.122223125838016-0.0715796663879612i</v>
      </c>
      <c r="L1860" s="57" t="str">
        <f t="shared" si="542"/>
        <v>0.00025-1.07962469764941i</v>
      </c>
      <c r="M1860" s="57" t="str">
        <f t="shared" si="543"/>
        <v>0.0045-0.378497796098999i</v>
      </c>
      <c r="N1860" s="57">
        <f t="shared" si="544"/>
        <v>70.781942013414351</v>
      </c>
      <c r="O1860" s="57">
        <f t="shared" si="545"/>
        <v>33.470220367085794</v>
      </c>
      <c r="P1860" s="374">
        <f t="shared" si="546"/>
        <v>33.470220367085794</v>
      </c>
      <c r="Q1860" s="374">
        <f t="shared" si="547"/>
        <v>-109.21805798658565</v>
      </c>
      <c r="R1860" s="12">
        <f t="shared" si="548"/>
        <v>70.781942013414351</v>
      </c>
      <c r="S1860" s="57">
        <f t="shared" si="549"/>
        <v>0.98016566321225229</v>
      </c>
      <c r="T1860" s="12">
        <f t="shared" si="532"/>
        <v>33.470220367085794</v>
      </c>
    </row>
    <row r="1861" spans="1:20">
      <c r="A1861" s="57">
        <f t="shared" si="533"/>
        <v>6181.9650311732075</v>
      </c>
      <c r="B1861" s="12">
        <f t="shared" si="550"/>
        <v>983.89029273245887</v>
      </c>
      <c r="C1861" s="57" t="str">
        <f t="shared" si="534"/>
        <v>-15.4871924404413-44.3033931631828i</v>
      </c>
      <c r="D1861" s="57" t="str">
        <f t="shared" si="535"/>
        <v>3.47811863946563-16.1807898013205i</v>
      </c>
      <c r="E1861" s="57" t="str">
        <f t="shared" si="536"/>
        <v>160.302442452804-2.65924148576858i</v>
      </c>
      <c r="F1861" s="57" t="str">
        <f t="shared" si="537"/>
        <v>2.90990888502536-151.804338844834i</v>
      </c>
      <c r="G1861" s="57" t="str">
        <f t="shared" si="538"/>
        <v>0.999999647795094-0.00059346843397006i</v>
      </c>
      <c r="H1861" s="57" t="str">
        <f t="shared" si="539"/>
        <v>76.1831634594541+41.1163983408675i</v>
      </c>
      <c r="I1861" s="57" t="str">
        <f t="shared" si="540"/>
        <v>18.2333337580607-32.2876393768165i</v>
      </c>
      <c r="K1861" s="57" t="str">
        <f t="shared" si="541"/>
        <v>0.121983612292859-0.0717079747790411i</v>
      </c>
      <c r="L1861" s="57" t="str">
        <f t="shared" si="542"/>
        <v>0.00025-1.07553765456207i</v>
      </c>
      <c r="M1861" s="57" t="str">
        <f t="shared" si="543"/>
        <v>0.0045-0.37706494929169i</v>
      </c>
      <c r="N1861" s="57">
        <f t="shared" si="544"/>
        <v>70.731841496745645</v>
      </c>
      <c r="O1861" s="57">
        <f t="shared" si="545"/>
        <v>33.429442661648878</v>
      </c>
      <c r="P1861" s="374">
        <f t="shared" si="546"/>
        <v>33.429442661648878</v>
      </c>
      <c r="Q1861" s="374">
        <f t="shared" si="547"/>
        <v>-109.26815850325436</v>
      </c>
      <c r="R1861" s="12">
        <f t="shared" si="548"/>
        <v>70.731841496745645</v>
      </c>
      <c r="S1861" s="57">
        <f t="shared" si="549"/>
        <v>0.98389029273245887</v>
      </c>
      <c r="T1861" s="12">
        <f t="shared" si="532"/>
        <v>33.429442661648878</v>
      </c>
    </row>
    <row r="1862" spans="1:20">
      <c r="A1862" s="57">
        <f t="shared" si="533"/>
        <v>6205.4564982916654</v>
      </c>
      <c r="B1862" s="12">
        <f t="shared" si="550"/>
        <v>987.62907584484219</v>
      </c>
      <c r="C1862" s="57" t="str">
        <f t="shared" si="534"/>
        <v>-15.4531311094768-44.0821941258544i</v>
      </c>
      <c r="D1862" s="57" t="str">
        <f t="shared" si="535"/>
        <v>3.47811859103381-16.1195712448652i</v>
      </c>
      <c r="E1862" s="57" t="str">
        <f t="shared" si="536"/>
        <v>160.291093848049-2.6612509974919i</v>
      </c>
      <c r="F1862" s="57" t="str">
        <f t="shared" si="537"/>
        <v>2.90990887722144-151.229679213497i</v>
      </c>
      <c r="G1862" s="57" t="str">
        <f t="shared" si="538"/>
        <v>0.999999645113252-0.000595723612421509i</v>
      </c>
      <c r="H1862" s="57" t="str">
        <f t="shared" si="539"/>
        <v>76.2103123059114+41.2782502560957i</v>
      </c>
      <c r="I1862" s="57" t="str">
        <f t="shared" si="540"/>
        <v>18.2359513433316-32.1743896428308i</v>
      </c>
      <c r="K1862" s="57" t="str">
        <f t="shared" si="541"/>
        <v>0.121743242097514-0.0718357088101547i</v>
      </c>
      <c r="L1862" s="57" t="str">
        <f t="shared" si="542"/>
        <v>0.00025-1.07146608344498i</v>
      </c>
      <c r="M1862" s="57" t="str">
        <f t="shared" si="543"/>
        <v>0.0045-0.375637526690268i</v>
      </c>
      <c r="N1862" s="57">
        <f t="shared" si="544"/>
        <v>70.681748402771632</v>
      </c>
      <c r="O1862" s="57">
        <f t="shared" si="545"/>
        <v>33.388625284603059</v>
      </c>
      <c r="P1862" s="374">
        <f t="shared" si="546"/>
        <v>33.388625284603059</v>
      </c>
      <c r="Q1862" s="374">
        <f t="shared" si="547"/>
        <v>-109.31825159722837</v>
      </c>
      <c r="R1862" s="12">
        <f t="shared" si="548"/>
        <v>70.681748402771632</v>
      </c>
      <c r="S1862" s="57">
        <f t="shared" si="549"/>
        <v>0.98762907584484216</v>
      </c>
      <c r="T1862" s="12">
        <f t="shared" si="532"/>
        <v>33.388625284603059</v>
      </c>
    </row>
    <row r="1863" spans="1:20">
      <c r="A1863" s="57">
        <f t="shared" si="533"/>
        <v>6229.0372329851743</v>
      </c>
      <c r="B1863" s="12">
        <f t="shared" si="550"/>
        <v>991.38206633305265</v>
      </c>
      <c r="C1863" s="57" t="str">
        <f t="shared" si="534"/>
        <v>-15.4189596876713-43.8618634439738i</v>
      </c>
      <c r="D1863" s="57" t="str">
        <f t="shared" si="535"/>
        <v>3.47811854223322-16.058584573853i</v>
      </c>
      <c r="E1863" s="57" t="str">
        <f t="shared" si="536"/>
        <v>160.279714851217-2.66321119583271i</v>
      </c>
      <c r="F1863" s="57" t="str">
        <f t="shared" si="537"/>
        <v>2.9099088693581-150.657195071866i</v>
      </c>
      <c r="G1863" s="57" t="str">
        <f t="shared" si="538"/>
        <v>0.999999642410989-0.000597987360532791i</v>
      </c>
      <c r="H1863" s="57" t="str">
        <f t="shared" si="539"/>
        <v>76.2376809689414+41.4407826916695i</v>
      </c>
      <c r="I1863" s="57" t="str">
        <f t="shared" si="540"/>
        <v>18.2385895163375-32.0616076031955i</v>
      </c>
      <c r="K1863" s="57" t="str">
        <f t="shared" si="541"/>
        <v>0.121502017600518-0.071962861722721i</v>
      </c>
      <c r="L1863" s="57" t="str">
        <f t="shared" si="542"/>
        <v>0.00025-1.06740992572722i</v>
      </c>
      <c r="M1863" s="57" t="str">
        <f t="shared" si="543"/>
        <v>0.0045-0.374215507760777i</v>
      </c>
      <c r="N1863" s="57">
        <f t="shared" si="544"/>
        <v>70.631664098496216</v>
      </c>
      <c r="O1863" s="57">
        <f t="shared" si="545"/>
        <v>33.347768149445436</v>
      </c>
      <c r="P1863" s="374">
        <f t="shared" si="546"/>
        <v>33.347768149445436</v>
      </c>
      <c r="Q1863" s="374">
        <f t="shared" si="547"/>
        <v>-109.36833590150378</v>
      </c>
      <c r="R1863" s="12">
        <f t="shared" si="548"/>
        <v>70.631664098496216</v>
      </c>
      <c r="S1863" s="57">
        <f t="shared" si="549"/>
        <v>0.9913820663330527</v>
      </c>
      <c r="T1863" s="12">
        <f t="shared" si="532"/>
        <v>33.347768149445436</v>
      </c>
    </row>
    <row r="1864" spans="1:20">
      <c r="A1864" s="57">
        <f t="shared" si="533"/>
        <v>6252.707574470518</v>
      </c>
      <c r="B1864" s="12">
        <f t="shared" si="550"/>
        <v>995.14931818511832</v>
      </c>
      <c r="C1864" s="57" t="str">
        <f t="shared" si="534"/>
        <v>-15.3846786283474-43.6423990803744i</v>
      </c>
      <c r="D1864" s="57" t="str">
        <f t="shared" si="535"/>
        <v>3.47811849306103-15.9978289109701i</v>
      </c>
      <c r="E1864" s="57" t="str">
        <f t="shared" si="536"/>
        <v>160.268305715759-2.66512168734829i</v>
      </c>
      <c r="F1864" s="57" t="str">
        <f t="shared" si="537"/>
        <v>2.90990886143489-150.086878184566i</v>
      </c>
      <c r="G1864" s="57" t="str">
        <f t="shared" si="538"/>
        <v>0.99999963968815-0.000600259710868405i</v>
      </c>
      <c r="H1864" s="57" t="str">
        <f t="shared" si="539"/>
        <v>76.2652713305275+41.6039990079058i</v>
      </c>
      <c r="I1864" s="57" t="str">
        <f t="shared" si="540"/>
        <v>18.2412484440642-31.9492916942241i</v>
      </c>
      <c r="K1864" s="57" t="str">
        <f t="shared" si="541"/>
        <v>0.121259941216461-0.0720894267585097i</v>
      </c>
      <c r="L1864" s="57" t="str">
        <f t="shared" si="542"/>
        <v>0.00025-1.06336912305959i</v>
      </c>
      <c r="M1864" s="57" t="str">
        <f t="shared" si="543"/>
        <v>0.0045-0.372798872046999i</v>
      </c>
      <c r="N1864" s="57">
        <f t="shared" si="544"/>
        <v>70.581589959934405</v>
      </c>
      <c r="O1864" s="57">
        <f t="shared" si="545"/>
        <v>33.306871170842456</v>
      </c>
      <c r="P1864" s="374">
        <f t="shared" si="546"/>
        <v>33.306871170842456</v>
      </c>
      <c r="Q1864" s="374">
        <f t="shared" si="547"/>
        <v>-109.4184100400656</v>
      </c>
      <c r="R1864" s="12">
        <f t="shared" si="548"/>
        <v>70.581589959934405</v>
      </c>
      <c r="S1864" s="57">
        <f t="shared" si="549"/>
        <v>0.99514931818511831</v>
      </c>
      <c r="T1864" s="12">
        <f t="shared" si="532"/>
        <v>33.306871170842456</v>
      </c>
    </row>
    <row r="1865" spans="1:20">
      <c r="A1865" s="57">
        <f t="shared" si="533"/>
        <v>6276.467863253506</v>
      </c>
      <c r="B1865" s="12">
        <f t="shared" si="550"/>
        <v>998.93088559422176</v>
      </c>
      <c r="C1865" s="57" t="str">
        <f t="shared" si="534"/>
        <v>-15.3502883940719-43.4237990074424i</v>
      </c>
      <c r="D1865" s="57" t="str">
        <f t="shared" si="535"/>
        <v>3.47811844351443-15.937303382226i</v>
      </c>
      <c r="E1865" s="57" t="str">
        <f t="shared" si="536"/>
        <v>160.256866699236-2.66698207900976i</v>
      </c>
      <c r="F1865" s="57" t="str">
        <f t="shared" si="537"/>
        <v>2.90990885345133-149.518720347396i</v>
      </c>
      <c r="G1865" s="57" t="str">
        <f t="shared" si="538"/>
        <v>0.999999636944578-0.000602540696116591i</v>
      </c>
      <c r="H1865" s="57" t="str">
        <f t="shared" si="539"/>
        <v>76.2930852903568+41.7679025872386i</v>
      </c>
      <c r="I1865" s="57" t="str">
        <f t="shared" si="540"/>
        <v>18.2439282949293-31.8374403596697i</v>
      </c>
      <c r="K1865" s="57" t="str">
        <f t="shared" si="541"/>
        <v>0.121017015426208-0.0722153971603676i</v>
      </c>
      <c r="L1865" s="57" t="str">
        <f t="shared" si="542"/>
        <v>0.00025-1.0593436173138i</v>
      </c>
      <c r="M1865" s="57" t="str">
        <f t="shared" si="543"/>
        <v>0.0045-0.371387599170152i</v>
      </c>
      <c r="N1865" s="57">
        <f t="shared" si="544"/>
        <v>70.531527372080532</v>
      </c>
      <c r="O1865" s="57">
        <f t="shared" si="545"/>
        <v>33.265934264646752</v>
      </c>
      <c r="P1865" s="374">
        <f t="shared" si="546"/>
        <v>33.265934264646752</v>
      </c>
      <c r="Q1865" s="374">
        <f t="shared" si="547"/>
        <v>-109.46847262791947</v>
      </c>
      <c r="R1865" s="12">
        <f t="shared" si="548"/>
        <v>70.531527372080532</v>
      </c>
      <c r="S1865" s="57">
        <f t="shared" si="549"/>
        <v>0.99893088559422172</v>
      </c>
      <c r="T1865" s="12">
        <f t="shared" si="532"/>
        <v>33.265934264646752</v>
      </c>
    </row>
    <row r="1866" spans="1:20">
      <c r="A1866" s="57">
        <f t="shared" si="533"/>
        <v>6300.3184411338698</v>
      </c>
      <c r="B1866" s="12">
        <f t="shared" si="550"/>
        <v>1002.7268229594798</v>
      </c>
      <c r="C1866" s="57" t="str">
        <f t="shared" si="534"/>
        <v>-15.3157894566646-43.2060612069655i</v>
      </c>
      <c r="D1866" s="57" t="str">
        <f t="shared" si="535"/>
        <v>3.47811839359055-15.8770071169405i</v>
      </c>
      <c r="E1866" s="57" t="str">
        <f t="shared" si="536"/>
        <v>160.245398063323-2.66879197824391i</v>
      </c>
      <c r="F1866" s="57" t="str">
        <f t="shared" si="537"/>
        <v>2.909908845407-148.952713387216i</v>
      </c>
      <c r="G1866" s="57" t="str">
        <f t="shared" si="538"/>
        <v>0.999999634180115-0.000604830349089801i</v>
      </c>
      <c r="H1866" s="57" t="str">
        <f t="shared" si="539"/>
        <v>76.3211247660105+41.932496834416i</v>
      </c>
      <c r="I1866" s="57" t="str">
        <f t="shared" si="540"/>
        <v>18.2466292387955-31.7260520507133i</v>
      </c>
      <c r="K1866" s="57" t="str">
        <f t="shared" si="541"/>
        <v>0.120773242777115-0.0723407661729477i</v>
      </c>
      <c r="L1866" s="57" t="str">
        <f t="shared" si="542"/>
        <v>0.00025-1.05533335058159i</v>
      </c>
      <c r="M1866" s="57" t="str">
        <f t="shared" si="543"/>
        <v>0.0045-0.369981668828603i</v>
      </c>
      <c r="N1866" s="57">
        <f t="shared" si="544"/>
        <v>70.481477728877593</v>
      </c>
      <c r="O1866" s="57">
        <f t="shared" si="545"/>
        <v>33.224957347913076</v>
      </c>
      <c r="P1866" s="374">
        <f t="shared" si="546"/>
        <v>33.224957347913076</v>
      </c>
      <c r="Q1866" s="374">
        <f t="shared" si="547"/>
        <v>-109.51852227112241</v>
      </c>
      <c r="R1866" s="12">
        <f t="shared" si="548"/>
        <v>70.481477728877593</v>
      </c>
      <c r="S1866" s="57">
        <f t="shared" si="549"/>
        <v>1.0027268229594799</v>
      </c>
      <c r="T1866" s="12">
        <f t="shared" si="532"/>
        <v>33.224957347913076</v>
      </c>
    </row>
    <row r="1867" spans="1:20">
      <c r="A1867" s="57">
        <f t="shared" si="533"/>
        <v>6324.2596512101791</v>
      </c>
      <c r="B1867" s="12">
        <f t="shared" si="550"/>
        <v>1006.5371848867259</v>
      </c>
      <c r="C1867" s="57" t="str">
        <f t="shared" si="534"/>
        <v>-15.2811822972085-42.9891836699809i</v>
      </c>
      <c r="D1867" s="57" t="str">
        <f t="shared" si="535"/>
        <v>3.47811834328654-15.8169392477316i</v>
      </c>
      <c r="E1867" s="57" t="str">
        <f t="shared" si="536"/>
        <v>160.233900073822-2.67055099296984i</v>
      </c>
      <c r="F1867" s="57" t="str">
        <f t="shared" si="537"/>
        <v>2.9099088373014-148.388849161824i</v>
      </c>
      <c r="G1867" s="57" t="str">
        <f t="shared" si="538"/>
        <v>0.999999631394602-0.000607128702725178i</v>
      </c>
      <c r="H1867" s="57" t="str">
        <f t="shared" si="539"/>
        <v>76.3493916931604+42.0977851767096i</v>
      </c>
      <c r="I1867" s="57" t="str">
        <f t="shared" si="540"/>
        <v>18.2493514469854-31.6151252259512i</v>
      </c>
      <c r="K1867" s="57" t="str">
        <f t="shared" si="541"/>
        <v>0.120528625883221-0.072465527043446i</v>
      </c>
      <c r="L1867" s="57" t="str">
        <f t="shared" si="542"/>
        <v>0.00025-1.05133826517393i</v>
      </c>
      <c r="M1867" s="57" t="str">
        <f t="shared" si="543"/>
        <v>0.0045-0.368581060797572i</v>
      </c>
      <c r="N1867" s="57">
        <f t="shared" si="544"/>
        <v>70.431442433181985</v>
      </c>
      <c r="O1867" s="57">
        <f t="shared" si="545"/>
        <v>33.18394033891439</v>
      </c>
      <c r="P1867" s="374">
        <f t="shared" si="546"/>
        <v>33.18394033891439</v>
      </c>
      <c r="Q1867" s="374">
        <f t="shared" si="547"/>
        <v>-109.56855756681801</v>
      </c>
      <c r="R1867" s="12">
        <f t="shared" si="548"/>
        <v>70.431442433181985</v>
      </c>
      <c r="S1867" s="57">
        <f t="shared" si="549"/>
        <v>1.0065371848867259</v>
      </c>
      <c r="T1867" s="12">
        <f t="shared" si="532"/>
        <v>33.18394033891439</v>
      </c>
    </row>
    <row r="1868" spans="1:20">
      <c r="A1868" s="57">
        <f t="shared" si="533"/>
        <v>6348.2918378847771</v>
      </c>
      <c r="B1868" s="12">
        <f t="shared" si="550"/>
        <v>1010.3620261892954</v>
      </c>
      <c r="C1868" s="57" t="str">
        <f t="shared" si="534"/>
        <v>-15.246467406057-42.7731643966257i</v>
      </c>
      <c r="D1868" s="57" t="str">
        <f t="shared" si="535"/>
        <v>3.47811829259949-15.7570989105029i</v>
      </c>
      <c r="E1868" s="57" t="str">
        <f t="shared" si="536"/>
        <v>160.222373000662-2.67225873164396i</v>
      </c>
      <c r="F1868" s="57" t="str">
        <f t="shared" si="537"/>
        <v>2.90990882913411-147.827119559845i</v>
      </c>
      <c r="G1868" s="57" t="str">
        <f t="shared" si="538"/>
        <v>0.99999962858788-0.000609435790085016i</v>
      </c>
      <c r="H1868" s="57" t="str">
        <f t="shared" si="539"/>
        <v>76.3778880257608+42.2637710641131i</v>
      </c>
      <c r="I1868" s="57" t="str">
        <f t="shared" si="540"/>
        <v>18.252095092294-31.5046583513826i</v>
      </c>
      <c r="K1868" s="57" t="str">
        <f t="shared" si="541"/>
        <v>0.120283167425454-0.0725896730223435i</v>
      </c>
      <c r="L1868" s="57" t="str">
        <f t="shared" si="542"/>
        <v>0.00025-1.04735830362017i</v>
      </c>
      <c r="M1868" s="57" t="str">
        <f t="shared" si="543"/>
        <v>0.0045-0.367185754928842i</v>
      </c>
      <c r="N1868" s="57">
        <f t="shared" si="544"/>
        <v>70.381422896729859</v>
      </c>
      <c r="O1868" s="57">
        <f t="shared" si="545"/>
        <v>33.142883157158359</v>
      </c>
      <c r="P1868" s="374">
        <f t="shared" si="546"/>
        <v>33.142883157158359</v>
      </c>
      <c r="Q1868" s="374">
        <f t="shared" si="547"/>
        <v>-109.61857710327014</v>
      </c>
      <c r="R1868" s="12">
        <f t="shared" si="548"/>
        <v>70.381422896729859</v>
      </c>
      <c r="S1868" s="57">
        <f t="shared" si="549"/>
        <v>1.0103620261892954</v>
      </c>
      <c r="T1868" s="12">
        <f t="shared" si="532"/>
        <v>33.142883157158359</v>
      </c>
    </row>
    <row r="1869" spans="1:20">
      <c r="A1869" s="57">
        <f t="shared" si="533"/>
        <v>6372.4153468687391</v>
      </c>
      <c r="B1869" s="12">
        <f t="shared" si="550"/>
        <v>1014.2014018888148</v>
      </c>
      <c r="C1869" s="57" t="str">
        <f t="shared" si="534"/>
        <v>-15.2116452828406-42.558001395985i</v>
      </c>
      <c r="D1869" s="57" t="str">
        <f t="shared" si="535"/>
        <v>3.4781182415265-15.6974852444309i</v>
      </c>
      <c r="E1869" s="57" t="str">
        <f t="shared" si="536"/>
        <v>160.210817117918-2.67391480329825i</v>
      </c>
      <c r="F1869" s="57" t="str">
        <f t="shared" si="537"/>
        <v>2.9099088209046-147.267516500611i</v>
      </c>
      <c r="G1869" s="57" t="str">
        <f t="shared" si="538"/>
        <v>0.999999625759786-0.000611751644357247i</v>
      </c>
      <c r="H1869" s="57" t="str">
        <f t="shared" si="539"/>
        <v>76.4066157362501+42.4304579695538i</v>
      </c>
      <c r="I1869" s="57" t="str">
        <f t="shared" si="540"/>
        <v>18.2548603490037-31.3946499003983i</v>
      </c>
      <c r="K1869" s="57" t="str">
        <f t="shared" si="541"/>
        <v>0.120036870151807-0.0727131973641538i</v>
      </c>
      <c r="L1869" s="57" t="str">
        <f t="shared" si="542"/>
        <v>0.00025-1.04339340866723i</v>
      </c>
      <c r="M1869" s="57" t="str">
        <f t="shared" si="543"/>
        <v>0.0045-0.365795731150471i</v>
      </c>
      <c r="N1869" s="57">
        <f t="shared" si="544"/>
        <v>70.331420540100282</v>
      </c>
      <c r="O1869" s="57">
        <f t="shared" si="545"/>
        <v>33.101785723403538</v>
      </c>
      <c r="P1869" s="374">
        <f t="shared" si="546"/>
        <v>33.101785723403538</v>
      </c>
      <c r="Q1869" s="374">
        <f t="shared" si="547"/>
        <v>-109.66857945989972</v>
      </c>
      <c r="R1869" s="12">
        <f t="shared" si="548"/>
        <v>70.331420540100282</v>
      </c>
      <c r="S1869" s="57">
        <f t="shared" si="549"/>
        <v>1.0142014018888148</v>
      </c>
      <c r="T1869" s="12">
        <f t="shared" si="532"/>
        <v>33.101785723403538</v>
      </c>
    </row>
    <row r="1870" spans="1:20">
      <c r="A1870" s="57">
        <f t="shared" si="533"/>
        <v>6396.6305251868407</v>
      </c>
      <c r="B1870" s="12">
        <f t="shared" si="550"/>
        <v>1018.0553672159923</v>
      </c>
      <c r="C1870" s="57" t="str">
        <f t="shared" si="534"/>
        <v>-15.1767164364713-42.3436926859409i</v>
      </c>
      <c r="D1870" s="57" t="str">
        <f t="shared" si="535"/>
        <v>3.4781181900646-15.6380973919532i</v>
      </c>
      <c r="E1870" s="57" t="str">
        <f t="shared" si="536"/>
        <v>160.199232703809-2.67551881758063i</v>
      </c>
      <c r="F1870" s="57" t="str">
        <f t="shared" si="537"/>
        <v>2.90990881261244-146.710031934042i</v>
      </c>
      <c r="G1870" s="57" t="str">
        <f t="shared" si="538"/>
        <v>0.999999622910157-0.000614076298855914i</v>
      </c>
      <c r="H1870" s="57" t="str">
        <f t="shared" si="539"/>
        <v>76.4355768157494+42.5978493891006i</v>
      </c>
      <c r="I1870" s="57" t="str">
        <f t="shared" si="540"/>
        <v>18.2576473928968-31.2850983537675i</v>
      </c>
      <c r="K1870" s="57" t="str">
        <f t="shared" si="541"/>
        <v>0.119789736877519-0.0728360933281766i</v>
      </c>
      <c r="L1870" s="57" t="str">
        <f t="shared" si="542"/>
        <v>0.00025-1.03944352327877i</v>
      </c>
      <c r="M1870" s="57" t="str">
        <f t="shared" si="543"/>
        <v>0.0045-0.364410969466499i</v>
      </c>
      <c r="N1870" s="57">
        <f t="shared" si="544"/>
        <v>70.281436792678747</v>
      </c>
      <c r="O1870" s="57">
        <f t="shared" si="545"/>
        <v>33.060647959675784</v>
      </c>
      <c r="P1870" s="374">
        <f t="shared" si="546"/>
        <v>33.060647959675784</v>
      </c>
      <c r="Q1870" s="374">
        <f t="shared" si="547"/>
        <v>-109.71856320732125</v>
      </c>
      <c r="R1870" s="12">
        <f t="shared" si="548"/>
        <v>70.281436792678747</v>
      </c>
      <c r="S1870" s="57">
        <f t="shared" si="549"/>
        <v>1.0180553672159922</v>
      </c>
      <c r="T1870" s="12">
        <f t="shared" si="532"/>
        <v>33.060647959675784</v>
      </c>
    </row>
    <row r="1871" spans="1:20">
      <c r="A1871" s="57">
        <f t="shared" si="533"/>
        <v>6420.9377211825513</v>
      </c>
      <c r="B1871" s="12">
        <f t="shared" si="550"/>
        <v>1021.9239776114131</v>
      </c>
      <c r="C1871" s="57" t="str">
        <f t="shared" si="534"/>
        <v>-15.1416813851457-42.130236293017i</v>
      </c>
      <c r="D1871" s="57" t="str">
        <f t="shared" si="535"/>
        <v>3.47811813821086-15.5789344987554i</v>
      </c>
      <c r="E1871" s="57" t="str">
        <f t="shared" si="536"/>
        <v>160.187620040704-2.67707038479966i</v>
      </c>
      <c r="F1871" s="57" t="str">
        <f t="shared" si="537"/>
        <v>2.90990880425714-146.154657840537i</v>
      </c>
      <c r="G1871" s="57" t="str">
        <f t="shared" si="538"/>
        <v>0.99999962003883-0.000616409787021652i</v>
      </c>
      <c r="H1871" s="57" t="str">
        <f t="shared" si="539"/>
        <v>76.4647732742678+42.765948842178i</v>
      </c>
      <c r="I1871" s="57" t="str">
        <f t="shared" si="540"/>
        <v>18.2604564012721-31.1760021996282i</v>
      </c>
      <c r="K1871" s="57" t="str">
        <f t="shared" si="541"/>
        <v>0.119541770485237-0.0729583541792558i</v>
      </c>
      <c r="L1871" s="57" t="str">
        <f t="shared" si="542"/>
        <v>0.00025-1.03550859063436i</v>
      </c>
      <c r="M1871" s="57" t="str">
        <f t="shared" si="543"/>
        <v>0.0045-0.363031449956663i</v>
      </c>
      <c r="N1871" s="57">
        <f t="shared" si="544"/>
        <v>70.231473092617222</v>
      </c>
      <c r="O1871" s="57">
        <f t="shared" si="545"/>
        <v>33.019469789283882</v>
      </c>
      <c r="P1871" s="374">
        <f t="shared" si="546"/>
        <v>33.019469789283882</v>
      </c>
      <c r="Q1871" s="374">
        <f t="shared" si="547"/>
        <v>-109.76852690738278</v>
      </c>
      <c r="R1871" s="12">
        <f t="shared" si="548"/>
        <v>70.231473092617222</v>
      </c>
      <c r="S1871" s="57">
        <f t="shared" si="549"/>
        <v>1.0219239776114131</v>
      </c>
      <c r="T1871" s="12">
        <f t="shared" si="532"/>
        <v>33.019469789283882</v>
      </c>
    </row>
    <row r="1872" spans="1:20">
      <c r="A1872" s="57">
        <f t="shared" si="533"/>
        <v>6445.3372845230451</v>
      </c>
      <c r="B1872" s="12">
        <f t="shared" si="550"/>
        <v>1025.8072887263365</v>
      </c>
      <c r="C1872" s="57" t="str">
        <f t="shared" si="534"/>
        <v>-15.106540656347-41.9176302522311i</v>
      </c>
      <c r="D1872" s="57" t="str">
        <f t="shared" si="535"/>
        <v>3.47811808596229-15.5199957137595i</v>
      </c>
      <c r="E1872" s="57" t="str">
        <f t="shared" si="536"/>
        <v>160.175979415134-2.67856911596238i</v>
      </c>
      <c r="F1872" s="57" t="str">
        <f t="shared" si="537"/>
        <v>2.90990879583822-145.601386230852i</v>
      </c>
      <c r="G1872" s="57" t="str">
        <f t="shared" si="538"/>
        <v>0.99999961714564-0.000618752142422166i</v>
      </c>
      <c r="H1872" s="57" t="str">
        <f t="shared" si="539"/>
        <v>76.4942071409066+42.9347598717774i</v>
      </c>
      <c r="I1872" s="57" t="str">
        <f t="shared" si="540"/>
        <v>18.2632875529563-31.0673599334743i</v>
      </c>
      <c r="K1872" s="57" t="str">
        <f t="shared" si="541"/>
        <v>0.119292973925179-0.073079973188543i</v>
      </c>
      <c r="L1872" s="57" t="str">
        <f t="shared" si="542"/>
        <v>0.00025-1.03158855412867i</v>
      </c>
      <c r="M1872" s="57" t="str">
        <f t="shared" si="543"/>
        <v>0.0045-0.361657152776113i</v>
      </c>
      <c r="N1872" s="57">
        <f t="shared" si="544"/>
        <v>70.181530886796239</v>
      </c>
      <c r="O1872" s="57">
        <f t="shared" si="545"/>
        <v>32.978251136836768</v>
      </c>
      <c r="P1872" s="374">
        <f t="shared" si="546"/>
        <v>32.978251136836768</v>
      </c>
      <c r="Q1872" s="374">
        <f t="shared" si="547"/>
        <v>-109.81846911320376</v>
      </c>
      <c r="R1872" s="12">
        <f t="shared" si="548"/>
        <v>70.181530886796239</v>
      </c>
      <c r="S1872" s="57">
        <f t="shared" si="549"/>
        <v>1.0258072887263365</v>
      </c>
      <c r="T1872" s="12">
        <f t="shared" si="532"/>
        <v>32.978251136836768</v>
      </c>
    </row>
    <row r="1873" spans="1:20">
      <c r="A1873" s="57">
        <f t="shared" si="533"/>
        <v>6469.8295662042328</v>
      </c>
      <c r="B1873" s="12">
        <f t="shared" si="550"/>
        <v>1029.7053564234966</v>
      </c>
      <c r="C1873" s="57" t="str">
        <f t="shared" si="534"/>
        <v>-15.0712947868459-41.7058726069394i</v>
      </c>
      <c r="D1873" s="57" t="str">
        <f t="shared" si="535"/>
        <v>3.47811803331587-15.4612801891113i</v>
      </c>
      <c r="E1873" s="57" t="str">
        <f t="shared" si="536"/>
        <v>160.164311117795-2.6800146228162i</v>
      </c>
      <c r="F1873" s="57" t="str">
        <f t="shared" si="537"/>
        <v>2.90990878735519-145.05020914599i</v>
      </c>
      <c r="G1873" s="57" t="str">
        <f t="shared" si="538"/>
        <v>0.999999614230419-0.000621103398752716i</v>
      </c>
      <c r="H1873" s="57" t="str">
        <f t="shared" si="539"/>
        <v>76.5238804640698+43.1042860446787i</v>
      </c>
      <c r="I1873" s="57" t="str">
        <f t="shared" si="540"/>
        <v>18.2661410283212-30.9591700581462i</v>
      </c>
      <c r="K1873" s="57" t="str">
        <f t="shared" si="541"/>
        <v>0.119043350215274-0.0732009436342674i</v>
      </c>
      <c r="L1873" s="57" t="str">
        <f t="shared" si="542"/>
        <v>0.00025-1.02768335737067i</v>
      </c>
      <c r="M1873" s="57" t="str">
        <f t="shared" si="543"/>
        <v>0.0045-0.360288058155123i</v>
      </c>
      <c r="N1873" s="57">
        <f t="shared" si="544"/>
        <v>70.131611630781549</v>
      </c>
      <c r="O1873" s="57">
        <f t="shared" si="545"/>
        <v>32.936991928259239</v>
      </c>
      <c r="P1873" s="374">
        <f t="shared" si="546"/>
        <v>32.936991928259239</v>
      </c>
      <c r="Q1873" s="374">
        <f t="shared" si="547"/>
        <v>-109.86838836921845</v>
      </c>
      <c r="R1873" s="12">
        <f t="shared" si="548"/>
        <v>70.131611630781549</v>
      </c>
      <c r="S1873" s="57">
        <f t="shared" si="549"/>
        <v>1.0297053564234966</v>
      </c>
      <c r="T1873" s="12">
        <f t="shared" si="532"/>
        <v>32.936991928259239</v>
      </c>
    </row>
    <row r="1874" spans="1:20">
      <c r="A1874" s="57">
        <f t="shared" si="533"/>
        <v>6494.414918555809</v>
      </c>
      <c r="B1874" s="12">
        <f t="shared" si="550"/>
        <v>1033.6182367779058</v>
      </c>
      <c r="C1874" s="57" t="str">
        <f t="shared" si="534"/>
        <v>-15.0359443226982-41.4949614086825i</v>
      </c>
      <c r="D1874" s="57" t="str">
        <f t="shared" si="535"/>
        <v>3.47811798026857-15.4027870801682i</v>
      </c>
      <c r="E1874" s="57" t="str">
        <f t="shared" si="536"/>
        <v>160.152615443547-2.68140651789398i</v>
      </c>
      <c r="F1874" s="57" t="str">
        <f t="shared" si="537"/>
        <v>2.90990877880756-144.501118657083i</v>
      </c>
      <c r="G1874" s="57" t="str">
        <f t="shared" si="538"/>
        <v>0.999999611293001-0.000623463589836603i</v>
      </c>
      <c r="H1874" s="57" t="str">
        <f t="shared" si="539"/>
        <v>76.5537953116748+43.2745309516665i</v>
      </c>
      <c r="I1874" s="57" t="str">
        <f t="shared" si="540"/>
        <v>18.2690170092968-30.8514310838188i</v>
      </c>
      <c r="K1874" s="57" t="str">
        <f t="shared" si="541"/>
        <v>0.118792902441305-0.0733212588025082i</v>
      </c>
      <c r="L1874" s="57" t="str">
        <f t="shared" si="542"/>
        <v>0.00025-1.02379294418277i</v>
      </c>
      <c r="M1874" s="57" t="str">
        <f t="shared" si="543"/>
        <v>0.0045-0.358924146398809i</v>
      </c>
      <c r="N1874" s="57">
        <f t="shared" si="544"/>
        <v>70.081716788782543</v>
      </c>
      <c r="O1874" s="57">
        <f t="shared" si="545"/>
        <v>32.895692090807962</v>
      </c>
      <c r="P1874" s="374">
        <f t="shared" si="546"/>
        <v>32.895692090807962</v>
      </c>
      <c r="Q1874" s="374">
        <f t="shared" si="547"/>
        <v>-109.91828321121746</v>
      </c>
      <c r="R1874" s="12">
        <f t="shared" si="548"/>
        <v>70.081716788782543</v>
      </c>
      <c r="S1874" s="57">
        <f t="shared" si="549"/>
        <v>1.0336182367779059</v>
      </c>
      <c r="T1874" s="12">
        <f t="shared" si="532"/>
        <v>32.895692090807962</v>
      </c>
    </row>
    <row r="1875" spans="1:20">
      <c r="A1875" s="57">
        <f t="shared" si="533"/>
        <v>6519.0936952463207</v>
      </c>
      <c r="B1875" s="12">
        <f t="shared" si="550"/>
        <v>1037.5459860776618</v>
      </c>
      <c r="C1875" s="57" t="str">
        <f t="shared" si="534"/>
        <v>-15.0004898192427-41.2848947170366i</v>
      </c>
      <c r="D1875" s="57" t="str">
        <f t="shared" si="535"/>
        <v>3.47811792681736-15.3445155454871i</v>
      </c>
      <c r="E1875" s="57" t="str">
        <f t="shared" si="536"/>
        <v>160.140892691428-2.68274441455099i</v>
      </c>
      <c r="F1875" s="57" t="str">
        <f t="shared" si="537"/>
        <v>2.90990877019485-143.954106865281i</v>
      </c>
      <c r="G1875" s="57" t="str">
        <f t="shared" si="538"/>
        <v>0.999999608333216-0.000625832749625651i</v>
      </c>
      <c r="H1875" s="57" t="str">
        <f t="shared" si="539"/>
        <v>76.5839537713649+43.4454982077524i</v>
      </c>
      <c r="I1875" s="57" t="str">
        <f t="shared" si="540"/>
        <v>18.271915679386-30.7441415279915i</v>
      </c>
      <c r="K1875" s="57" t="str">
        <f t="shared" si="541"/>
        <v>0.118541633757038-0.0734409119879753i</v>
      </c>
      <c r="L1875" s="57" t="str">
        <f t="shared" si="542"/>
        <v>0.00025-1.01991725860009i</v>
      </c>
      <c r="M1875" s="57" t="str">
        <f t="shared" si="543"/>
        <v>0.0045-0.357565397886839i</v>
      </c>
      <c r="N1875" s="57">
        <f t="shared" si="544"/>
        <v>70.031847833609518</v>
      </c>
      <c r="O1875" s="57">
        <f t="shared" si="545"/>
        <v>32.854351553088591</v>
      </c>
      <c r="P1875" s="374">
        <f t="shared" si="546"/>
        <v>32.854351553088591</v>
      </c>
      <c r="Q1875" s="374">
        <f t="shared" si="547"/>
        <v>-109.96815216639048</v>
      </c>
      <c r="R1875" s="12">
        <f t="shared" si="548"/>
        <v>70.031847833609518</v>
      </c>
      <c r="S1875" s="57">
        <f t="shared" si="549"/>
        <v>1.0375459860776619</v>
      </c>
      <c r="T1875" s="12">
        <f t="shared" si="532"/>
        <v>32.854351553088591</v>
      </c>
    </row>
    <row r="1876" spans="1:20">
      <c r="A1876" s="57">
        <f t="shared" si="533"/>
        <v>6543.8662512882574</v>
      </c>
      <c r="B1876" s="12">
        <f t="shared" si="550"/>
        <v>1041.4886608247571</v>
      </c>
      <c r="C1876" s="57" t="str">
        <f t="shared" si="534"/>
        <v>-14.9649318410975-41.075670599455i</v>
      </c>
      <c r="D1876" s="57" t="str">
        <f t="shared" si="535"/>
        <v>3.47811787295915-15.2864647468126i</v>
      </c>
      <c r="E1876" s="57" t="str">
        <f t="shared" si="536"/>
        <v>160.129143164648-2.68402792701095i</v>
      </c>
      <c r="F1876" s="57" t="str">
        <f t="shared" si="537"/>
        <v>2.90990876151657-143.409165901635i</v>
      </c>
      <c r="G1876" s="57" t="str">
        <f t="shared" si="538"/>
        <v>0.999999605350894-0.0006282109122007i</v>
      </c>
      <c r="H1876" s="57" t="str">
        <f t="shared" si="539"/>
        <v>76.61435795073+43.6171914524032i</v>
      </c>
      <c r="I1876" s="57" t="str">
        <f t="shared" si="540"/>
        <v>18.2748372236812-30.6372999154787i</v>
      </c>
      <c r="K1876" s="57" t="str">
        <f t="shared" si="541"/>
        <v>0.118289547384332-0.0735598964947906i</v>
      </c>
      <c r="L1876" s="57" t="str">
        <f t="shared" si="542"/>
        <v>0.00025-1.01605624486959i</v>
      </c>
      <c r="M1876" s="57" t="str">
        <f t="shared" si="543"/>
        <v>0.0045-0.356211793073161i</v>
      </c>
      <c r="N1876" s="57">
        <f t="shared" si="544"/>
        <v>69.982006246625602</v>
      </c>
      <c r="O1876" s="57">
        <f t="shared" si="545"/>
        <v>32.81297024507105</v>
      </c>
      <c r="P1876" s="374">
        <f t="shared" si="546"/>
        <v>32.81297024507105</v>
      </c>
      <c r="Q1876" s="374">
        <f t="shared" si="547"/>
        <v>-110.0179937533744</v>
      </c>
      <c r="R1876" s="12">
        <f t="shared" si="548"/>
        <v>69.982006246625602</v>
      </c>
      <c r="S1876" s="57">
        <f t="shared" si="549"/>
        <v>1.0414886608247571</v>
      </c>
      <c r="T1876" s="12">
        <f t="shared" si="532"/>
        <v>32.81297024507105</v>
      </c>
    </row>
    <row r="1877" spans="1:20">
      <c r="A1877" s="57">
        <f t="shared" si="533"/>
        <v>6568.7329430431528</v>
      </c>
      <c r="B1877" s="12">
        <f t="shared" si="550"/>
        <v>1045.4463177358912</v>
      </c>
      <c r="C1877" s="57" t="str">
        <f t="shared" si="534"/>
        <v>-14.9292709621533-40.8672871311194i</v>
      </c>
      <c r="D1877" s="57" t="str">
        <f t="shared" si="535"/>
        <v>3.47811781869083-15.2286338490643i</v>
      </c>
      <c r="E1877" s="57" t="str">
        <f t="shared" si="536"/>
        <v>160.117367170604-2.68525667040554i</v>
      </c>
      <c r="F1877" s="57" t="str">
        <f t="shared" si="537"/>
        <v>2.9099087527722-142.866287926986i</v>
      </c>
      <c r="G1877" s="57" t="str">
        <f t="shared" si="538"/>
        <v>0.999999602345863-0.000630598111772095i</v>
      </c>
      <c r="H1877" s="57" t="str">
        <f t="shared" si="539"/>
        <v>76.6450099775227+43.789614349764i</v>
      </c>
      <c r="I1877" s="57" t="str">
        <f t="shared" si="540"/>
        <v>18.2777818288773-30.5309047783987i</v>
      </c>
      <c r="K1877" s="57" t="str">
        <f t="shared" si="541"/>
        <v>0.118036646613256-0.0736782056372778i</v>
      </c>
      <c r="L1877" s="57" t="str">
        <f t="shared" si="542"/>
        <v>0.00025-1.01220984744928i</v>
      </c>
      <c r="M1877" s="57" t="str">
        <f t="shared" si="543"/>
        <v>0.0045-0.354863312485715i</v>
      </c>
      <c r="N1877" s="57">
        <f t="shared" si="544"/>
        <v>69.932193517703382</v>
      </c>
      <c r="O1877" s="57">
        <f t="shared" si="545"/>
        <v>32.77154809810667</v>
      </c>
      <c r="P1877" s="374">
        <f t="shared" si="546"/>
        <v>32.77154809810667</v>
      </c>
      <c r="Q1877" s="374">
        <f t="shared" si="547"/>
        <v>-110.06780648229662</v>
      </c>
      <c r="R1877" s="12">
        <f t="shared" si="548"/>
        <v>69.932193517703382</v>
      </c>
      <c r="S1877" s="57">
        <f t="shared" si="549"/>
        <v>1.0454463177358913</v>
      </c>
      <c r="T1877" s="12">
        <f t="shared" si="532"/>
        <v>32.77154809810667</v>
      </c>
    </row>
    <row r="1878" spans="1:20">
      <c r="A1878" s="57">
        <f t="shared" si="533"/>
        <v>6593.6941282267171</v>
      </c>
      <c r="B1878" s="12">
        <f t="shared" si="550"/>
        <v>1049.4190137432877</v>
      </c>
      <c r="C1878" s="57" t="str">
        <f t="shared" si="534"/>
        <v>-14.8935077655656-40.6597423947825i</v>
      </c>
      <c r="D1878" s="57" t="str">
        <f t="shared" si="535"/>
        <v>3.4781177640093-15.1710220203253i</v>
      </c>
      <c r="E1878" s="57" t="str">
        <f t="shared" si="536"/>
        <v>160.105565020869-2.68643026081793i</v>
      </c>
      <c r="F1878" s="57" t="str">
        <f t="shared" si="537"/>
        <v>2.90990874396125-142.325465131853i</v>
      </c>
      <c r="G1878" s="57" t="str">
        <f t="shared" si="538"/>
        <v>0.999999599317951-0.000632994382680177i</v>
      </c>
      <c r="H1878" s="57" t="str">
        <f t="shared" si="539"/>
        <v>76.6759119998823+43.9627705888899i</v>
      </c>
      <c r="I1878" s="57" t="str">
        <f t="shared" si="540"/>
        <v>18.2807496832886-30.4249546561651i</v>
      </c>
      <c r="K1878" s="57" t="str">
        <f t="shared" si="541"/>
        <v>0.117782934802183-0.0737958327407541i</v>
      </c>
      <c r="L1878" s="57" t="str">
        <f t="shared" si="542"/>
        <v>0.00025-1.00837801100745i</v>
      </c>
      <c r="M1878" s="57" t="str">
        <f t="shared" si="543"/>
        <v>0.0045-0.353519936726156i</v>
      </c>
      <c r="N1878" s="57">
        <f t="shared" si="544"/>
        <v>69.882411145175965</v>
      </c>
      <c r="O1878" s="57">
        <f t="shared" si="545"/>
        <v>32.730085044943664</v>
      </c>
      <c r="P1878" s="374">
        <f t="shared" si="546"/>
        <v>32.730085044943664</v>
      </c>
      <c r="Q1878" s="374">
        <f t="shared" si="547"/>
        <v>-110.11758885482404</v>
      </c>
      <c r="R1878" s="12">
        <f t="shared" si="548"/>
        <v>69.882411145175965</v>
      </c>
      <c r="S1878" s="57">
        <f t="shared" si="549"/>
        <v>1.0494190137432877</v>
      </c>
      <c r="T1878" s="12">
        <f t="shared" si="532"/>
        <v>32.730085044943664</v>
      </c>
    </row>
    <row r="1879" spans="1:20">
      <c r="A1879" s="57">
        <f t="shared" si="533"/>
        <v>6618.7501659139798</v>
      </c>
      <c r="B1879" s="12">
        <f t="shared" si="550"/>
        <v>1053.4068059955123</v>
      </c>
      <c r="C1879" s="57" t="str">
        <f t="shared" si="534"/>
        <v>-14.8576428437477-40.4530344806157i</v>
      </c>
      <c r="D1879" s="57" t="str">
        <f t="shared" si="535"/>
        <v>3.4781177089114-15.1136284318302i</v>
      </c>
      <c r="E1879" s="57" t="str">
        <f t="shared" si="536"/>
        <v>160.093737031203-2.68754831532549i</v>
      </c>
      <c r="F1879" s="57" t="str">
        <f t="shared" si="537"/>
        <v>2.9099087350832-141.786689736317i</v>
      </c>
      <c r="G1879" s="57" t="str">
        <f t="shared" si="538"/>
        <v>0.999999596266983-0.000635399759395776i</v>
      </c>
      <c r="H1879" s="57" t="str">
        <f t="shared" si="539"/>
        <v>76.707066186561+44.1366638839799i</v>
      </c>
      <c r="I1879" s="57" t="str">
        <f t="shared" si="540"/>
        <v>18.2837409768637-30.3194480954765i</v>
      </c>
      <c r="K1879" s="57" t="str">
        <f t="shared" si="541"/>
        <v>0.117528415377875-0.0739127711423277i</v>
      </c>
      <c r="L1879" s="57" t="str">
        <f t="shared" si="542"/>
        <v>0.00025-1.00456068042185i</v>
      </c>
      <c r="M1879" s="57" t="str">
        <f t="shared" si="543"/>
        <v>0.0045-0.352181646469571i</v>
      </c>
      <c r="N1879" s="57">
        <f t="shared" si="544"/>
        <v>69.832660635786169</v>
      </c>
      <c r="O1879" s="57">
        <f t="shared" si="545"/>
        <v>32.688581019743779</v>
      </c>
      <c r="P1879" s="374">
        <f t="shared" si="546"/>
        <v>32.688581019743779</v>
      </c>
      <c r="Q1879" s="374">
        <f t="shared" si="547"/>
        <v>-110.16733936421383</v>
      </c>
      <c r="R1879" s="12">
        <f t="shared" si="548"/>
        <v>69.832660635786169</v>
      </c>
      <c r="S1879" s="57">
        <f t="shared" si="549"/>
        <v>1.0534068059955124</v>
      </c>
      <c r="T1879" s="12">
        <f t="shared" si="532"/>
        <v>32.688581019743779</v>
      </c>
    </row>
    <row r="1880" spans="1:20">
      <c r="A1880" s="57">
        <f t="shared" si="533"/>
        <v>6643.9014165444532</v>
      </c>
      <c r="B1880" s="12">
        <f t="shared" si="550"/>
        <v>1057.4097518582953</v>
      </c>
      <c r="C1880" s="57" t="str">
        <f t="shared" si="534"/>
        <v>-14.8216767983576-40.2471614860563i</v>
      </c>
      <c r="D1880" s="57" t="str">
        <f t="shared" si="535"/>
        <v>3.47811765339397-15.0564522579529i</v>
      </c>
      <c r="E1880" s="57" t="str">
        <f t="shared" si="536"/>
        <v>160.081883521554-2.68861045203897i</v>
      </c>
      <c r="F1880" s="57" t="str">
        <f t="shared" si="537"/>
        <v>2.90990872613755-141.249953989915i</v>
      </c>
      <c r="G1880" s="57" t="str">
        <f t="shared" si="538"/>
        <v>0.999999593192783-0.000637814276520712i</v>
      </c>
      <c r="H1880" s="57" t="str">
        <f t="shared" si="539"/>
        <v>76.7384747271508+44.3112979746099i</v>
      </c>
      <c r="I1880" s="57" t="str">
        <f t="shared" si="540"/>
        <v>18.286755901201-30.2143836503088i</v>
      </c>
      <c r="K1880" s="57" t="str">
        <f t="shared" si="541"/>
        <v>0.117273091835565-0.0740290141916984i</v>
      </c>
      <c r="L1880" s="57" t="str">
        <f t="shared" si="542"/>
        <v>0.00025-1.00075780077889i</v>
      </c>
      <c r="M1880" s="57" t="str">
        <f t="shared" si="543"/>
        <v>0.0045-0.350848422464207i</v>
      </c>
      <c r="N1880" s="57">
        <f t="shared" si="544"/>
        <v>69.782943504639618</v>
      </c>
      <c r="O1880" s="57">
        <f t="shared" si="545"/>
        <v>32.647035958098499</v>
      </c>
      <c r="P1880" s="374">
        <f t="shared" si="546"/>
        <v>32.647035958098499</v>
      </c>
      <c r="Q1880" s="374">
        <f t="shared" si="547"/>
        <v>-110.21705649536038</v>
      </c>
      <c r="R1880" s="12">
        <f t="shared" si="548"/>
        <v>69.782943504639618</v>
      </c>
      <c r="S1880" s="57">
        <f t="shared" si="549"/>
        <v>1.0574097518582952</v>
      </c>
      <c r="T1880" s="12">
        <f t="shared" si="532"/>
        <v>32.647035958098499</v>
      </c>
    </row>
    <row r="1881" spans="1:20">
      <c r="A1881" s="57">
        <f t="shared" si="533"/>
        <v>6669.1482419273216</v>
      </c>
      <c r="B1881" s="12">
        <f t="shared" si="550"/>
        <v>1061.4279089153567</v>
      </c>
      <c r="C1881" s="57" t="str">
        <f t="shared" si="534"/>
        <v>-14.7856102402877-40.0421215156505i</v>
      </c>
      <c r="D1881" s="57" t="str">
        <f t="shared" si="535"/>
        <v>3.47811759745379-14.9994926761949i</v>
      </c>
      <c r="E1881" s="57" t="str">
        <f t="shared" si="536"/>
        <v>160.070004816053-2.68961629015138i</v>
      </c>
      <c r="F1881" s="57" t="str">
        <f t="shared" si="537"/>
        <v>2.9099087171238-140.715250171522i</v>
      </c>
      <c r="G1881" s="57" t="str">
        <f t="shared" si="538"/>
        <v>0.999999590095175-0.000640237968788283i</v>
      </c>
      <c r="H1881" s="57" t="str">
        <f t="shared" si="539"/>
        <v>76.7701398323163+44.4866766259725i</v>
      </c>
      <c r="I1881" s="57" t="str">
        <f t="shared" si="540"/>
        <v>18.289794649565-30.1097598819046i</v>
      </c>
      <c r="K1881" s="57" t="str">
        <f t="shared" si="541"/>
        <v>0.11701696773902-0.0741445552519627i</v>
      </c>
      <c r="L1881" s="57" t="str">
        <f t="shared" si="542"/>
        <v>0.00025-0.99696931737287i</v>
      </c>
      <c r="M1881" s="57" t="str">
        <f t="shared" si="543"/>
        <v>0.0045-0.349520245531188i</v>
      </c>
      <c r="N1881" s="57">
        <f t="shared" si="544"/>
        <v>69.73326127514936</v>
      </c>
      <c r="O1881" s="57">
        <f t="shared" si="545"/>
        <v>32.605449797044791</v>
      </c>
      <c r="P1881" s="374">
        <f t="shared" si="546"/>
        <v>32.605449797044791</v>
      </c>
      <c r="Q1881" s="374">
        <f t="shared" si="547"/>
        <v>-110.26673872485064</v>
      </c>
      <c r="R1881" s="12">
        <f t="shared" si="548"/>
        <v>69.73326127514936</v>
      </c>
      <c r="S1881" s="57">
        <f t="shared" si="549"/>
        <v>1.0614279089153567</v>
      </c>
      <c r="T1881" s="12">
        <f t="shared" si="532"/>
        <v>32.605449797044791</v>
      </c>
    </row>
    <row r="1882" spans="1:20">
      <c r="A1882" s="57">
        <f t="shared" si="533"/>
        <v>6694.4910052466457</v>
      </c>
      <c r="B1882" s="12">
        <f t="shared" si="550"/>
        <v>1065.4613349692352</v>
      </c>
      <c r="C1882" s="57" t="str">
        <f t="shared" si="534"/>
        <v>-14.7494437896505-39.8379126809032i</v>
      </c>
      <c r="D1882" s="57" t="str">
        <f t="shared" si="535"/>
        <v>3.47811754108767-14.9427488671735i</v>
      </c>
      <c r="E1882" s="57" t="str">
        <f t="shared" si="536"/>
        <v>160.058101243024-2.69056544997381i</v>
      </c>
      <c r="F1882" s="57" t="str">
        <f t="shared" si="537"/>
        <v>2.90990870804141-140.182570589243i</v>
      </c>
      <c r="G1882" s="57" t="str">
        <f t="shared" si="538"/>
        <v>0.999999586973981-0.000642670871063777i</v>
      </c>
      <c r="H1882" s="57" t="str">
        <f t="shared" si="539"/>
        <v>76.8020637340281+44.6628036291167i</v>
      </c>
      <c r="I1882" s="57" t="str">
        <f t="shared" si="540"/>
        <v>18.2928574169013-30.0055753587656i</v>
      </c>
      <c r="K1882" s="57" t="str">
        <f t="shared" si="541"/>
        <v>0.116760046720599-0.0742593877004237i</v>
      </c>
      <c r="L1882" s="57" t="str">
        <f t="shared" si="542"/>
        <v>0.00025-0.993195175705187i</v>
      </c>
      <c r="M1882" s="57" t="str">
        <f t="shared" si="543"/>
        <v>0.0045-0.348197096564244i</v>
      </c>
      <c r="N1882" s="57">
        <f t="shared" si="544"/>
        <v>69.683615478985118</v>
      </c>
      <c r="O1882" s="57">
        <f t="shared" si="545"/>
        <v>32.56382247508197</v>
      </c>
      <c r="P1882" s="374">
        <f t="shared" si="546"/>
        <v>32.56382247508197</v>
      </c>
      <c r="Q1882" s="374">
        <f t="shared" si="547"/>
        <v>-110.31638452101488</v>
      </c>
      <c r="R1882" s="12">
        <f t="shared" si="548"/>
        <v>69.683615478985118</v>
      </c>
      <c r="S1882" s="57">
        <f t="shared" si="549"/>
        <v>1.0654613349692352</v>
      </c>
      <c r="T1882" s="12">
        <f t="shared" si="532"/>
        <v>32.56382247508197</v>
      </c>
    </row>
    <row r="1883" spans="1:20">
      <c r="A1883" s="57">
        <f t="shared" si="533"/>
        <v>6719.930071066583</v>
      </c>
      <c r="B1883" s="12">
        <f t="shared" si="550"/>
        <v>1069.5100880421182</v>
      </c>
      <c r="C1883" s="57" t="str">
        <f t="shared" si="534"/>
        <v>-14.7131780757626-39.6345331001206i</v>
      </c>
      <c r="D1883" s="57" t="str">
        <f t="shared" si="535"/>
        <v>3.47811748429234-14.88622001461i</v>
      </c>
      <c r="E1883" s="57" t="str">
        <f t="shared" si="536"/>
        <v>160.046173134974-2.69145755298146i</v>
      </c>
      <c r="F1883" s="57" t="str">
        <f t="shared" si="537"/>
        <v>2.90990869888986-139.651907580306i</v>
      </c>
      <c r="G1883" s="57" t="str">
        <f t="shared" si="538"/>
        <v>0.99999958382902-0.000645113018344963i</v>
      </c>
      <c r="H1883" s="57" t="str">
        <f t="shared" si="539"/>
        <v>76.8342486858009+44.8396828011925i</v>
      </c>
      <c r="I1883" s="57" t="str">
        <f t="shared" si="540"/>
        <v>18.2959443998542-29.9018286566452i</v>
      </c>
      <c r="K1883" s="57" t="str">
        <f t="shared" si="541"/>
        <v>0.116502332481297-0.0743735049294027i</v>
      </c>
      <c r="L1883" s="57" t="str">
        <f t="shared" si="542"/>
        <v>0.00025-0.989435321483558i</v>
      </c>
      <c r="M1883" s="57" t="str">
        <f t="shared" si="543"/>
        <v>0.0045-0.346878956529433i</v>
      </c>
      <c r="N1883" s="57">
        <f t="shared" si="544"/>
        <v>69.634007656018213</v>
      </c>
      <c r="O1883" s="57">
        <f t="shared" si="545"/>
        <v>32.522153932187116</v>
      </c>
      <c r="P1883" s="374">
        <f t="shared" si="546"/>
        <v>32.522153932187116</v>
      </c>
      <c r="Q1883" s="374">
        <f t="shared" si="547"/>
        <v>-110.36599234398179</v>
      </c>
      <c r="R1883" s="12">
        <f t="shared" si="548"/>
        <v>69.634007656018213</v>
      </c>
      <c r="S1883" s="57">
        <f t="shared" si="549"/>
        <v>1.0695100880421182</v>
      </c>
      <c r="T1883" s="12">
        <f t="shared" si="532"/>
        <v>32.522153932187116</v>
      </c>
    </row>
    <row r="1884" spans="1:20">
      <c r="A1884" s="57">
        <f t="shared" si="533"/>
        <v>6745.4658053366365</v>
      </c>
      <c r="B1884" s="12">
        <f t="shared" si="550"/>
        <v>1073.5742263766783</v>
      </c>
      <c r="C1884" s="57" t="str">
        <f t="shared" si="534"/>
        <v>-14.6768137371292-39.431980898257i</v>
      </c>
      <c r="D1884" s="57" t="str">
        <f t="shared" si="535"/>
        <v>3.47811742706456-14.8299053053177i</v>
      </c>
      <c r="E1884" s="57" t="str">
        <f t="shared" si="536"/>
        <v>160.0342208286-2.69229222185728i</v>
      </c>
      <c r="F1884" s="57" t="str">
        <f t="shared" si="537"/>
        <v>2.90990868966861-139.123253510943i</v>
      </c>
      <c r="G1884" s="57" t="str">
        <f t="shared" si="538"/>
        <v>0.999999580660113-0.000647564445762601i</v>
      </c>
      <c r="H1884" s="57" t="str">
        <f t="shared" si="539"/>
        <v>76.8666969629349+45.0173179856989i</v>
      </c>
      <c r="I1884" s="57" t="str">
        <f t="shared" si="540"/>
        <v>18.2990557967826-29.7985183585387i</v>
      </c>
      <c r="K1884" s="57" t="str">
        <f t="shared" si="541"/>
        <v>0.116243828790777-0.074486900347057i</v>
      </c>
      <c r="L1884" s="57" t="str">
        <f t="shared" si="542"/>
        <v>0.00025-0.985689700621193i</v>
      </c>
      <c r="M1884" s="57" t="str">
        <f t="shared" si="543"/>
        <v>0.0045-0.345565806464866i</v>
      </c>
      <c r="N1884" s="57">
        <f t="shared" si="544"/>
        <v>69.584439354264148</v>
      </c>
      <c r="O1884" s="57">
        <f t="shared" si="545"/>
        <v>32.480444109831495</v>
      </c>
      <c r="P1884" s="374">
        <f t="shared" si="546"/>
        <v>32.480444109831495</v>
      </c>
      <c r="Q1884" s="374">
        <f t="shared" si="547"/>
        <v>-110.41556064573585</v>
      </c>
      <c r="R1884" s="12">
        <f t="shared" si="548"/>
        <v>69.584439354264148</v>
      </c>
      <c r="S1884" s="57">
        <f t="shared" si="549"/>
        <v>1.0735742263766783</v>
      </c>
      <c r="T1884" s="12">
        <f t="shared" si="532"/>
        <v>32.480444109831495</v>
      </c>
    </row>
    <row r="1885" spans="1:20">
      <c r="A1885" s="57">
        <f t="shared" si="533"/>
        <v>6771.0985753969153</v>
      </c>
      <c r="B1885" s="12">
        <f t="shared" si="550"/>
        <v>1077.6538084369097</v>
      </c>
      <c r="C1885" s="57" t="str">
        <f t="shared" si="534"/>
        <v>-14.6403514214237-39.2302542067627i</v>
      </c>
      <c r="D1885" s="57" t="str">
        <f t="shared" si="535"/>
        <v>3.47811736940103-14.7738039291907i</v>
      </c>
      <c r="E1885" s="57" t="str">
        <f t="shared" si="536"/>
        <v>160.022244664783-2.6930690805325i</v>
      </c>
      <c r="F1885" s="57" t="str">
        <f t="shared" si="537"/>
        <v>2.90990868037717-138.596600776289i</v>
      </c>
      <c r="G1885" s="57" t="str">
        <f t="shared" si="538"/>
        <v>0.999999577467076-0.000650025188580944i</v>
      </c>
      <c r="H1885" s="57" t="str">
        <f t="shared" si="539"/>
        <v>76.8994108627573+45.1957130527279i</v>
      </c>
      <c r="I1885" s="57" t="str">
        <f t="shared" si="540"/>
        <v>18.302191807775-29.6956430546768i</v>
      </c>
      <c r="K1885" s="57" t="str">
        <f t="shared" si="541"/>
        <v>0.115984539487402-0.0745995673781982i</v>
      </c>
      <c r="L1885" s="57" t="str">
        <f t="shared" si="542"/>
        <v>0.00025-0.981958259236092i</v>
      </c>
      <c r="M1885" s="57" t="str">
        <f t="shared" si="543"/>
        <v>0.0045-0.34425762748044i</v>
      </c>
      <c r="N1885" s="57">
        <f t="shared" si="544"/>
        <v>69.534912129828726</v>
      </c>
      <c r="O1885" s="57">
        <f t="shared" si="545"/>
        <v>32.438692950996838</v>
      </c>
      <c r="P1885" s="374">
        <f t="shared" si="546"/>
        <v>32.438692950996838</v>
      </c>
      <c r="Q1885" s="374">
        <f t="shared" si="547"/>
        <v>-110.46508787017127</v>
      </c>
      <c r="R1885" s="12">
        <f t="shared" si="548"/>
        <v>69.534912129828726</v>
      </c>
      <c r="S1885" s="57">
        <f t="shared" si="549"/>
        <v>1.0776538084369096</v>
      </c>
      <c r="T1885" s="12">
        <f t="shared" si="532"/>
        <v>32.438692950996838</v>
      </c>
    </row>
    <row r="1886" spans="1:20">
      <c r="A1886" s="57">
        <f t="shared" si="533"/>
        <v>6796.8287499834241</v>
      </c>
      <c r="B1886" s="12">
        <f t="shared" si="550"/>
        <v>1081.74889290897</v>
      </c>
      <c r="C1886" s="57" t="str">
        <f t="shared" si="534"/>
        <v>-14.6037917854685-39.0293511634266i</v>
      </c>
      <c r="D1886" s="57" t="str">
        <f t="shared" si="535"/>
        <v>3.47811731129843-14.7179150791919i</v>
      </c>
      <c r="E1886" s="57" t="str">
        <f t="shared" si="536"/>
        <v>160.010244988586-2.69378775423064i</v>
      </c>
      <c r="F1886" s="57" t="str">
        <f t="shared" si="537"/>
        <v>2.90990867101497-138.071941800267i</v>
      </c>
      <c r="G1886" s="57" t="str">
        <f t="shared" si="538"/>
        <v>0.999999574249726-0.000652495282198245i</v>
      </c>
      <c r="H1886" s="57" t="str">
        <f t="shared" si="539"/>
        <v>76.932392704872+45.3748718992237i</v>
      </c>
      <c r="I1886" s="57" t="str">
        <f t="shared" si="540"/>
        <v>18.3053526346686-29.5932013425179i</v>
      </c>
      <c r="K1886" s="57" t="str">
        <f t="shared" si="541"/>
        <v>0.115724468478237-0.0747114994651164i</v>
      </c>
      <c r="L1886" s="57" t="str">
        <f t="shared" si="542"/>
        <v>0.00025-0.978240943650222i</v>
      </c>
      <c r="M1886" s="57" t="str">
        <f t="shared" si="543"/>
        <v>0.0045-0.342954400757561i</v>
      </c>
      <c r="N1886" s="57">
        <f t="shared" si="544"/>
        <v>69.48542754684658</v>
      </c>
      <c r="O1886" s="57">
        <f t="shared" si="545"/>
        <v>32.396900400190837</v>
      </c>
      <c r="P1886" s="374">
        <f t="shared" si="546"/>
        <v>32.396900400190837</v>
      </c>
      <c r="Q1886" s="374">
        <f t="shared" si="547"/>
        <v>-110.51457245315342</v>
      </c>
      <c r="R1886" s="12">
        <f t="shared" si="548"/>
        <v>69.48542754684658</v>
      </c>
      <c r="S1886" s="57">
        <f t="shared" si="549"/>
        <v>1.08174889290897</v>
      </c>
      <c r="T1886" s="12">
        <f t="shared" si="532"/>
        <v>32.396900400190837</v>
      </c>
    </row>
    <row r="1887" spans="1:20">
      <c r="A1887" s="57">
        <f t="shared" si="533"/>
        <v>6822.656699233361</v>
      </c>
      <c r="B1887" s="12">
        <f t="shared" si="550"/>
        <v>1085.8595387020241</v>
      </c>
      <c r="C1887" s="57" t="str">
        <f t="shared" si="534"/>
        <v>-14.5671354952132-38.8292699122258i</v>
      </c>
      <c r="D1887" s="57" t="str">
        <f t="shared" si="535"/>
        <v>3.4781172527534-14.6622379513414i</v>
      </c>
      <c r="E1887" s="57" t="str">
        <f t="shared" si="536"/>
        <v>159.998222149259-2.69444786950944i</v>
      </c>
      <c r="F1887" s="57" t="str">
        <f t="shared" si="537"/>
        <v>2.90990866158148-137.549269035482i</v>
      </c>
      <c r="G1887" s="57" t="str">
        <f t="shared" si="538"/>
        <v>0.999999571007877-0.000654974762147269i</v>
      </c>
      <c r="H1887" s="57" t="str">
        <f t="shared" si="539"/>
        <v>76.9656448314084+45.5547984492329i</v>
      </c>
      <c r="I1887" s="57" t="str">
        <f t="shared" si="540"/>
        <v>18.3085384810642-29.4911918267411i</v>
      </c>
      <c r="K1887" s="57" t="str">
        <f t="shared" si="541"/>
        <v>0.115463619739058-0.074822690068406i</v>
      </c>
      <c r="L1887" s="57" t="str">
        <f t="shared" si="542"/>
        <v>0.00025-0.974537700388746i</v>
      </c>
      <c r="M1887" s="57" t="str">
        <f t="shared" si="543"/>
        <v>0.0045-0.341656107548876i</v>
      </c>
      <c r="N1887" s="57">
        <f t="shared" si="544"/>
        <v>69.435987177422874</v>
      </c>
      <c r="O1887" s="57">
        <f t="shared" si="545"/>
        <v>32.355066403463802</v>
      </c>
      <c r="P1887" s="374">
        <f t="shared" si="546"/>
        <v>32.355066403463802</v>
      </c>
      <c r="Q1887" s="374">
        <f t="shared" si="547"/>
        <v>-110.56401282257713</v>
      </c>
      <c r="R1887" s="12">
        <f t="shared" si="548"/>
        <v>69.435987177422874</v>
      </c>
      <c r="S1887" s="57">
        <f t="shared" si="549"/>
        <v>1.085859538702024</v>
      </c>
      <c r="T1887" s="12">
        <f t="shared" si="532"/>
        <v>32.355066403463802</v>
      </c>
    </row>
    <row r="1888" spans="1:20">
      <c r="A1888" s="57">
        <f t="shared" si="533"/>
        <v>6848.5827946904474</v>
      </c>
      <c r="B1888" s="12">
        <f t="shared" si="550"/>
        <v>1089.9858049490917</v>
      </c>
      <c r="C1888" s="57" t="str">
        <f t="shared" si="534"/>
        <v>-14.5303832257103-38.6300086031673i</v>
      </c>
      <c r="D1888" s="57" t="str">
        <f t="shared" si="535"/>
        <v>3.47811719376259-14.6067717447049i</v>
      </c>
      <c r="E1888" s="57" t="str">
        <f t="shared" si="536"/>
        <v>159.986176500224-2.69504905430643i</v>
      </c>
      <c r="F1888" s="57" t="str">
        <f t="shared" si="537"/>
        <v>2.90990865207615-137.028574963111i</v>
      </c>
      <c r="G1888" s="57" t="str">
        <f t="shared" si="538"/>
        <v>0.999999567741343-0.0006574636640958i</v>
      </c>
      <c r="H1888" s="57" t="str">
        <f t="shared" si="539"/>
        <v>76.999169607276+45.7354966541662i</v>
      </c>
      <c r="I1888" s="57" t="str">
        <f t="shared" si="540"/>
        <v>18.3117495523451-29.3896131192395i</v>
      </c>
      <c r="K1888" s="57" t="str">
        <f t="shared" si="541"/>
        <v>0.115201997314337-0.0749331326677951i</v>
      </c>
      <c r="L1888" s="57" t="str">
        <f t="shared" si="542"/>
        <v>0.00025-0.97084847617927i</v>
      </c>
      <c r="M1888" s="57" t="str">
        <f t="shared" si="543"/>
        <v>0.0045-0.340362729178i</v>
      </c>
      <c r="N1888" s="57">
        <f t="shared" si="544"/>
        <v>69.38659260157101</v>
      </c>
      <c r="O1888" s="57">
        <f t="shared" si="545"/>
        <v>32.313190908423771</v>
      </c>
      <c r="P1888" s="374">
        <f t="shared" si="546"/>
        <v>32.313190908423771</v>
      </c>
      <c r="Q1888" s="374">
        <f t="shared" si="547"/>
        <v>-110.61340739842899</v>
      </c>
      <c r="R1888" s="12">
        <f t="shared" si="548"/>
        <v>69.38659260157101</v>
      </c>
      <c r="S1888" s="57">
        <f t="shared" si="549"/>
        <v>1.0899858049490918</v>
      </c>
      <c r="T1888" s="12">
        <f t="shared" si="532"/>
        <v>32.313190908423771</v>
      </c>
    </row>
    <row r="1889" spans="1:20">
      <c r="A1889" s="57">
        <f t="shared" si="533"/>
        <v>6874.6074093102707</v>
      </c>
      <c r="B1889" s="12">
        <f t="shared" si="550"/>
        <v>1094.1277510078983</v>
      </c>
      <c r="C1889" s="57" t="str">
        <f t="shared" si="534"/>
        <v>-14.4935356610904-38.431565392139i</v>
      </c>
      <c r="D1889" s="57" t="str">
        <f t="shared" si="535"/>
        <v>3.4781171343226-14.5515156613824i</v>
      </c>
      <c r="E1889" s="57" t="str">
        <f t="shared" si="536"/>
        <v>159.974108399081-2.69559093797892i</v>
      </c>
      <c r="F1889" s="57" t="str">
        <f t="shared" si="537"/>
        <v>2.90990864249846-136.509852092795i</v>
      </c>
      <c r="G1889" s="57" t="str">
        <f t="shared" si="538"/>
        <v>0.999999564449937-0.00065996202384716i</v>
      </c>
      <c r="H1889" s="57" t="str">
        <f t="shared" si="539"/>
        <v>77.0329694204196+45.9169704930563i</v>
      </c>
      <c r="I1889" s="57" t="str">
        <f t="shared" si="540"/>
        <v>18.3149860556921-29.2884638391126i</v>
      </c>
      <c r="K1889" s="57" t="str">
        <f t="shared" si="541"/>
        <v>0.114939605317227-0.0750428207629779i</v>
      </c>
      <c r="L1889" s="57" t="str">
        <f t="shared" si="542"/>
        <v>0.00025-0.967173217951057i</v>
      </c>
      <c r="M1889" s="57" t="str">
        <f t="shared" si="543"/>
        <v>0.0045-0.33907424703925i</v>
      </c>
      <c r="N1889" s="57">
        <f t="shared" si="544"/>
        <v>69.337245407151698</v>
      </c>
      <c r="O1889" s="57">
        <f t="shared" si="545"/>
        <v>32.271273864253324</v>
      </c>
      <c r="P1889" s="374">
        <f t="shared" si="546"/>
        <v>32.271273864253324</v>
      </c>
      <c r="Q1889" s="374">
        <f t="shared" si="547"/>
        <v>-110.6627545928483</v>
      </c>
      <c r="R1889" s="12">
        <f t="shared" si="548"/>
        <v>69.337245407151698</v>
      </c>
      <c r="S1889" s="57">
        <f t="shared" si="549"/>
        <v>1.0941277510078982</v>
      </c>
      <c r="T1889" s="12">
        <f t="shared" si="532"/>
        <v>32.271273864253324</v>
      </c>
    </row>
    <row r="1890" spans="1:20">
      <c r="A1890" s="57">
        <f t="shared" si="533"/>
        <v>6900.7309174656502</v>
      </c>
      <c r="B1890" s="12">
        <f t="shared" si="550"/>
        <v>1098.2854364617283</v>
      </c>
      <c r="C1890" s="57" t="str">
        <f t="shared" si="534"/>
        <v>-14.4565934945356-38.2339384407524i</v>
      </c>
      <c r="D1890" s="57" t="str">
        <f t="shared" si="535"/>
        <v>3.47811707443-14.4964689064967i</v>
      </c>
      <c r="E1890" s="57" t="str">
        <f t="shared" si="536"/>
        <v>159.9620182076-2.69607315134745i</v>
      </c>
      <c r="F1890" s="57" t="str">
        <f t="shared" si="537"/>
        <v>2.90990863284785-135.99309296253i</v>
      </c>
      <c r="G1890" s="57" t="str">
        <f t="shared" si="538"/>
        <v>0.999999561133469-0.000662469877340717i</v>
      </c>
      <c r="H1890" s="57" t="str">
        <f t="shared" si="539"/>
        <v>77.0670466820828+46.099223972827i</v>
      </c>
      <c r="I1890" s="57" t="str">
        <f t="shared" si="540"/>
        <v>18.3182482001034-29.1877426126617i</v>
      </c>
      <c r="K1890" s="57" t="str">
        <f t="shared" si="541"/>
        <v>0.114676447929521-0.075151747874448i</v>
      </c>
      <c r="L1890" s="57" t="str">
        <f t="shared" si="542"/>
        <v>0.00025-0.963511872834286i</v>
      </c>
      <c r="M1890" s="57" t="str">
        <f t="shared" si="543"/>
        <v>0.0045-0.337790642597381i</v>
      </c>
      <c r="N1890" s="57">
        <f t="shared" si="544"/>
        <v>69.287947189806943</v>
      </c>
      <c r="O1890" s="57">
        <f t="shared" si="545"/>
        <v>32.229315221724804</v>
      </c>
      <c r="P1890" s="374">
        <f t="shared" si="546"/>
        <v>32.229315221724804</v>
      </c>
      <c r="Q1890" s="374">
        <f t="shared" si="547"/>
        <v>-110.71205281019306</v>
      </c>
      <c r="R1890" s="12">
        <f t="shared" si="548"/>
        <v>69.287947189806943</v>
      </c>
      <c r="S1890" s="57">
        <f t="shared" si="549"/>
        <v>1.0982854364617283</v>
      </c>
      <c r="T1890" s="12">
        <f t="shared" si="532"/>
        <v>32.229315221724804</v>
      </c>
    </row>
    <row r="1891" spans="1:20">
      <c r="A1891" s="57">
        <f t="shared" si="533"/>
        <v>6926.9536949520198</v>
      </c>
      <c r="B1891" s="12">
        <f t="shared" si="550"/>
        <v>1102.4589211202829</v>
      </c>
      <c r="C1891" s="57" t="str">
        <f t="shared" si="534"/>
        <v>-14.4195574282503-38.0371259161909i</v>
      </c>
      <c r="D1891" s="57" t="str">
        <f t="shared" si="535"/>
        <v>3.47811701408137-14.4416306881816i</v>
      </c>
      <c r="E1891" s="57" t="str">
        <f t="shared" si="536"/>
        <v>159.949906291719-2.69649532674i</v>
      </c>
      <c r="F1891" s="57" t="str">
        <f t="shared" si="537"/>
        <v>2.90990862312373-135.478290138563i</v>
      </c>
      <c r="G1891" s="57" t="str">
        <f t="shared" si="538"/>
        <v>0.999999557791748-0.00066498726065241i</v>
      </c>
      <c r="H1891" s="57" t="str">
        <f t="shared" si="539"/>
        <v>77.1014038270695+46.2822611285568i</v>
      </c>
      <c r="I1891" s="57" t="str">
        <f t="shared" si="540"/>
        <v>18.3215361964107-29.087448073383i</v>
      </c>
      <c r="K1891" s="57" t="str">
        <f t="shared" si="541"/>
        <v>0.114412529401615-0.075259907544337i</v>
      </c>
      <c r="L1891" s="57" t="str">
        <f t="shared" si="542"/>
        <v>0.00025-0.959864388159281i</v>
      </c>
      <c r="M1891" s="57" t="str">
        <f t="shared" si="543"/>
        <v>0.0045-0.336511897387308i</v>
      </c>
      <c r="N1891" s="57">
        <f t="shared" si="544"/>
        <v>69.238699552896449</v>
      </c>
      <c r="O1891" s="57">
        <f t="shared" si="545"/>
        <v>32.18731493321642</v>
      </c>
      <c r="P1891" s="374">
        <f t="shared" si="546"/>
        <v>32.18731493321642</v>
      </c>
      <c r="Q1891" s="374">
        <f t="shared" si="547"/>
        <v>-110.76130044710355</v>
      </c>
      <c r="R1891" s="12">
        <f t="shared" si="548"/>
        <v>69.238699552896449</v>
      </c>
      <c r="S1891" s="57">
        <f t="shared" si="549"/>
        <v>1.1024589211202829</v>
      </c>
      <c r="T1891" s="12">
        <f t="shared" si="532"/>
        <v>32.18731493321642</v>
      </c>
    </row>
    <row r="1892" spans="1:20">
      <c r="A1892" s="57">
        <f t="shared" si="533"/>
        <v>6953.2761189928378</v>
      </c>
      <c r="B1892" s="12">
        <f t="shared" si="550"/>
        <v>1106.6482650205401</v>
      </c>
      <c r="C1892" s="57" t="str">
        <f t="shared" si="534"/>
        <v>-14.3824281734308-37.8411259910557i</v>
      </c>
      <c r="D1892" s="57" t="str">
        <f t="shared" si="535"/>
        <v>3.4781169532732-14.387000217571i</v>
      </c>
      <c r="E1892" s="57" t="str">
        <f t="shared" si="536"/>
        <v>159.93777302153-2.69685709803382i</v>
      </c>
      <c r="F1892" s="57" t="str">
        <f t="shared" si="537"/>
        <v>2.90990861332558-134.965436215284i</v>
      </c>
      <c r="G1892" s="57" t="str">
        <f t="shared" si="538"/>
        <v>0.999999554424581-0.000667514209995256i</v>
      </c>
      <c r="H1892" s="57" t="str">
        <f t="shared" si="539"/>
        <v>77.1360433140118+46.4660860237499i</v>
      </c>
      <c r="I1892" s="57" t="str">
        <f t="shared" si="540"/>
        <v>18.3248502572971-28.9875788619625i</v>
      </c>
      <c r="K1892" s="57" t="str">
        <f t="shared" si="541"/>
        <v>0.114147854052452-0.0753672933372527i</v>
      </c>
      <c r="L1892" s="57" t="str">
        <f t="shared" si="542"/>
        <v>0.00025-0.956230711455748i</v>
      </c>
      <c r="M1892" s="57" t="str">
        <f t="shared" si="543"/>
        <v>0.0045-0.335237993013855i</v>
      </c>
      <c r="N1892" s="57">
        <f t="shared" si="544"/>
        <v>69.189504107430778</v>
      </c>
      <c r="O1892" s="57">
        <f t="shared" si="545"/>
        <v>32.145272952727844</v>
      </c>
      <c r="P1892" s="374">
        <f t="shared" si="546"/>
        <v>32.145272952727844</v>
      </c>
      <c r="Q1892" s="374">
        <f t="shared" si="547"/>
        <v>-110.81049589256922</v>
      </c>
      <c r="R1892" s="12">
        <f t="shared" si="548"/>
        <v>69.189504107430778</v>
      </c>
      <c r="S1892" s="57">
        <f t="shared" si="549"/>
        <v>1.10664826502054</v>
      </c>
      <c r="T1892" s="12">
        <f t="shared" si="532"/>
        <v>32.145272952727844</v>
      </c>
    </row>
    <row r="1893" spans="1:20">
      <c r="A1893" s="57">
        <f t="shared" si="533"/>
        <v>6979.6985682450113</v>
      </c>
      <c r="B1893" s="12">
        <f t="shared" si="550"/>
        <v>1110.8535284276181</v>
      </c>
      <c r="C1893" s="57" t="str">
        <f t="shared" si="534"/>
        <v>-14.3452064502347-37.6459368432134i</v>
      </c>
      <c r="D1893" s="57" t="str">
        <f t="shared" si="535"/>
        <v>3.47811689200202-14.3325767087872i</v>
      </c>
      <c r="E1893" s="57" t="str">
        <f t="shared" si="536"/>
        <v>159.925618771288-2.69715810069935i</v>
      </c>
      <c r="F1893" s="57" t="str">
        <f t="shared" si="537"/>
        <v>2.90990860345283-134.454523815115i</v>
      </c>
      <c r="G1893" s="57" t="str">
        <f t="shared" si="538"/>
        <v>0.999999551031775-0.000670050761719885i</v>
      </c>
      <c r="H1893" s="57" t="str">
        <f t="shared" si="539"/>
        <v>77.1709676256422+46.6507027506137i</v>
      </c>
      <c r="I1893" s="57" t="str">
        <f t="shared" si="540"/>
        <v>18.328190597316-28.8881336262696i</v>
      </c>
      <c r="K1893" s="57" t="str">
        <f t="shared" si="541"/>
        <v>0.113882426269449-0.0754738988411214i</v>
      </c>
      <c r="L1893" s="57" t="str">
        <f t="shared" si="542"/>
        <v>0.00025-0.952610790452027i</v>
      </c>
      <c r="M1893" s="57" t="str">
        <f t="shared" si="543"/>
        <v>0.0045-0.33396891115148i</v>
      </c>
      <c r="N1893" s="57">
        <f t="shared" si="544"/>
        <v>69.140362472001968</v>
      </c>
      <c r="O1893" s="57">
        <f t="shared" si="545"/>
        <v>32.103189235896153</v>
      </c>
      <c r="P1893" s="374">
        <f t="shared" si="546"/>
        <v>32.103189235896153</v>
      </c>
      <c r="Q1893" s="374">
        <f t="shared" si="547"/>
        <v>-110.85963752799803</v>
      </c>
      <c r="R1893" s="12">
        <f t="shared" si="548"/>
        <v>69.140362472001968</v>
      </c>
      <c r="S1893" s="57">
        <f t="shared" si="549"/>
        <v>1.1108535284276182</v>
      </c>
      <c r="T1893" s="12">
        <f t="shared" si="532"/>
        <v>32.103189235896153</v>
      </c>
    </row>
    <row r="1894" spans="1:20">
      <c r="A1894" s="57">
        <f t="shared" si="533"/>
        <v>7006.2214228043422</v>
      </c>
      <c r="B1894" s="12">
        <f t="shared" si="550"/>
        <v>1115.0747718356431</v>
      </c>
      <c r="C1894" s="57" t="str">
        <f t="shared" si="534"/>
        <v>-14.3078929877456-37.4515566556428i</v>
      </c>
      <c r="D1894" s="57" t="str">
        <f t="shared" si="535"/>
        <v>3.47811683026431-14.2783593789297i</v>
      </c>
      <c r="E1894" s="57" t="str">
        <f t="shared" si="536"/>
        <v>159.913443919391-2.69739797184165i</v>
      </c>
      <c r="F1894" s="57" t="str">
        <f t="shared" si="537"/>
        <v>2.90990859350488-133.945545588411i</v>
      </c>
      <c r="G1894" s="57" t="str">
        <f t="shared" si="538"/>
        <v>0.999999547613135-0.000672596952315053i</v>
      </c>
      <c r="H1894" s="57" t="str">
        <f t="shared" si="539"/>
        <v>77.2061792690671+46.8361154303317i</v>
      </c>
      <c r="I1894" s="57" t="str">
        <f t="shared" si="540"/>
        <v>18.3315574329085-28.7891110213537i</v>
      </c>
      <c r="K1894" s="57" t="str">
        <f t="shared" si="541"/>
        <v>0.113616250508425-0.0755797176680311i</v>
      </c>
      <c r="L1894" s="57" t="str">
        <f t="shared" si="542"/>
        <v>0.00025-0.949004573074348i</v>
      </c>
      <c r="M1894" s="57" t="str">
        <f t="shared" si="543"/>
        <v>0.0045-0.332704633544013i</v>
      </c>
      <c r="N1894" s="57">
        <f t="shared" si="544"/>
        <v>69.091276272716115</v>
      </c>
      <c r="O1894" s="57">
        <f t="shared" si="545"/>
        <v>32.061063740011306</v>
      </c>
      <c r="P1894" s="374">
        <f t="shared" si="546"/>
        <v>32.061063740011306</v>
      </c>
      <c r="Q1894" s="374">
        <f t="shared" si="547"/>
        <v>-110.90872372728388</v>
      </c>
      <c r="R1894" s="12">
        <f t="shared" si="548"/>
        <v>69.091276272716115</v>
      </c>
      <c r="S1894" s="57">
        <f t="shared" si="549"/>
        <v>1.1150747718356431</v>
      </c>
      <c r="T1894" s="12">
        <f t="shared" si="532"/>
        <v>32.061063740011306</v>
      </c>
    </row>
    <row r="1895" spans="1:20">
      <c r="A1895" s="57">
        <f t="shared" si="533"/>
        <v>7032.8450642109983</v>
      </c>
      <c r="B1895" s="12">
        <f t="shared" si="550"/>
        <v>1119.3120559686186</v>
      </c>
      <c r="C1895" s="57" t="str">
        <f t="shared" si="534"/>
        <v>-14.270488523939-37.257983616282i</v>
      </c>
      <c r="D1895" s="57" t="str">
        <f t="shared" si="535"/>
        <v>3.47811676805649-14.2243474480641i</v>
      </c>
      <c r="E1895" s="57" t="str">
        <f t="shared" si="536"/>
        <v>159.901248848381-2.69757635024399i</v>
      </c>
      <c r="F1895" s="57" t="str">
        <f t="shared" si="537"/>
        <v>2.90990858348121-133.438494213349i</v>
      </c>
      <c r="G1895" s="57" t="str">
        <f t="shared" si="538"/>
        <v>0.999999544168464-0.00067515281840817i</v>
      </c>
      <c r="H1895" s="57" t="str">
        <f t="shared" si="539"/>
        <v>77.2416807760466+47.0223282133479i</v>
      </c>
      <c r="I1895" s="57" t="str">
        <f t="shared" si="540"/>
        <v>18.3349509824228-28.6905097094386i</v>
      </c>
      <c r="K1895" s="57" t="str">
        <f t="shared" si="541"/>
        <v>0.113349331293504-0.075684743455076i</v>
      </c>
      <c r="L1895" s="57" t="str">
        <f t="shared" si="542"/>
        <v>0.00025-0.945412007446054i</v>
      </c>
      <c r="M1895" s="57" t="str">
        <f t="shared" si="543"/>
        <v>0.0045-0.331445142004396i</v>
      </c>
      <c r="N1895" s="57">
        <f t="shared" si="544"/>
        <v>69.042247143120932</v>
      </c>
      <c r="O1895" s="57">
        <f t="shared" si="545"/>
        <v>32.018896424031745</v>
      </c>
      <c r="P1895" s="374">
        <f t="shared" si="546"/>
        <v>32.018896424031745</v>
      </c>
      <c r="Q1895" s="374">
        <f t="shared" si="547"/>
        <v>-110.95775285687907</v>
      </c>
      <c r="R1895" s="12">
        <f t="shared" si="548"/>
        <v>69.042247143120932</v>
      </c>
      <c r="S1895" s="57">
        <f t="shared" si="549"/>
        <v>1.1193120559686185</v>
      </c>
      <c r="T1895" s="12">
        <f t="shared" si="532"/>
        <v>32.018896424031745</v>
      </c>
    </row>
    <row r="1896" spans="1:20">
      <c r="A1896" s="57">
        <f t="shared" si="533"/>
        <v>7059.5698754550012</v>
      </c>
      <c r="B1896" s="12">
        <f t="shared" si="550"/>
        <v>1123.5654417812993</v>
      </c>
      <c r="C1896" s="57" t="str">
        <f t="shared" si="534"/>
        <v>-14.232993805644-37.0652159178758i</v>
      </c>
      <c r="D1896" s="57" t="str">
        <f t="shared" si="535"/>
        <v>3.478116705375-14.1705401392104i</v>
      </c>
      <c r="E1896" s="57" t="str">
        <f t="shared" si="536"/>
        <v>159.889033944931-2.69769287641082i</v>
      </c>
      <c r="F1896" s="57" t="str">
        <f t="shared" si="537"/>
        <v>2.9099085733812-132.933362395825i</v>
      </c>
      <c r="G1896" s="57" t="str">
        <f t="shared" si="538"/>
        <v>0.999999540697564-0.000677718396765826i</v>
      </c>
      <c r="H1896" s="57" t="str">
        <f t="shared" si="539"/>
        <v>77.2774747032756+47.2093452796478i</v>
      </c>
      <c r="I1896" s="57" t="str">
        <f t="shared" si="540"/>
        <v>18.3383714661319-28.5923283599183i</v>
      </c>
      <c r="K1896" s="57" t="str">
        <f t="shared" si="541"/>
        <v>0.113081673217017-0.0757889698652039i</v>
      </c>
      <c r="L1896" s="57" t="str">
        <f t="shared" si="542"/>
        <v>0.00025-0.941833041886882i</v>
      </c>
      <c r="M1896" s="57" t="str">
        <f t="shared" si="543"/>
        <v>0.0045-0.330190418414421i</v>
      </c>
      <c r="N1896" s="57">
        <f t="shared" si="544"/>
        <v>68.993276724135214</v>
      </c>
      <c r="O1896" s="57">
        <f t="shared" si="545"/>
        <v>31.976687248599774</v>
      </c>
      <c r="P1896" s="374">
        <f t="shared" si="546"/>
        <v>31.976687248599774</v>
      </c>
      <c r="Q1896" s="374">
        <f t="shared" si="547"/>
        <v>-111.00672327586479</v>
      </c>
      <c r="R1896" s="12">
        <f t="shared" si="548"/>
        <v>68.993276724135214</v>
      </c>
      <c r="S1896" s="57">
        <f t="shared" si="549"/>
        <v>1.1235654417812992</v>
      </c>
      <c r="T1896" s="12">
        <f t="shared" si="532"/>
        <v>31.976687248599774</v>
      </c>
    </row>
    <row r="1897" spans="1:20">
      <c r="A1897" s="57">
        <f t="shared" si="533"/>
        <v>7086.3962409817304</v>
      </c>
      <c r="B1897" s="12">
        <f t="shared" si="550"/>
        <v>1127.8349904600684</v>
      </c>
      <c r="C1897" s="57" t="str">
        <f t="shared" si="534"/>
        <v>-14.1954095885061-36.8732517578262i</v>
      </c>
      <c r="D1897" s="57" t="str">
        <f t="shared" si="535"/>
        <v>3.47811664221624-14.1169366783326i</v>
      </c>
      <c r="E1897" s="57" t="str">
        <f t="shared" si="536"/>
        <v>159.876799599839-2.69774719261048i</v>
      </c>
      <c r="F1897" s="57" t="str">
        <f t="shared" si="537"/>
        <v>2.90990856320429-132.430142869348i</v>
      </c>
      <c r="G1897" s="57" t="str">
        <f t="shared" si="538"/>
        <v>0.999999537200234-0.000680293724294324i</v>
      </c>
      <c r="H1897" s="57" t="str">
        <f t="shared" si="539"/>
        <v>77.3135636326691+47.3971708390457i</v>
      </c>
      <c r="I1897" s="57" t="str">
        <f t="shared" si="540"/>
        <v>18.3418191062524-28.4945656493523i</v>
      </c>
      <c r="K1897" s="57" t="str">
        <f t="shared" si="541"/>
        <v>0.112813280939388-0.0758923905880645i</v>
      </c>
      <c r="L1897" s="57" t="str">
        <f t="shared" si="542"/>
        <v>0.00025-0.938267624912215i</v>
      </c>
      <c r="M1897" s="57" t="str">
        <f t="shared" si="543"/>
        <v>0.0045-0.328940444724469i</v>
      </c>
      <c r="N1897" s="57">
        <f t="shared" si="544"/>
        <v>68.944366663974577</v>
      </c>
      <c r="O1897" s="57">
        <f t="shared" si="545"/>
        <v>31.934436176057623</v>
      </c>
      <c r="P1897" s="374">
        <f t="shared" si="546"/>
        <v>31.934436176057623</v>
      </c>
      <c r="Q1897" s="374">
        <f t="shared" si="547"/>
        <v>-111.05563333602542</v>
      </c>
      <c r="R1897" s="12">
        <f t="shared" si="548"/>
        <v>68.944366663974577</v>
      </c>
      <c r="S1897" s="57">
        <f t="shared" si="549"/>
        <v>1.1278349904600684</v>
      </c>
      <c r="T1897" s="12">
        <f t="shared" si="532"/>
        <v>31.934436176057623</v>
      </c>
    </row>
    <row r="1898" spans="1:20">
      <c r="A1898" s="57">
        <f t="shared" si="533"/>
        <v>7113.3245466974613</v>
      </c>
      <c r="B1898" s="12">
        <f t="shared" si="550"/>
        <v>1132.1207634238167</v>
      </c>
      <c r="C1898" s="57" t="str">
        <f t="shared" si="534"/>
        <v>-14.1577366369462-36.6820893380371i</v>
      </c>
      <c r="D1898" s="57" t="str">
        <f t="shared" si="535"/>
        <v>3.47811657857654-14.0635362943268i</v>
      </c>
      <c r="E1898" s="57" t="str">
        <f t="shared" si="536"/>
        <v>159.864546208023-2.69773894291769i</v>
      </c>
      <c r="F1898" s="57" t="str">
        <f t="shared" si="537"/>
        <v>2.90990855294987-131.928828394936i</v>
      </c>
      <c r="G1898" s="57" t="str">
        <f t="shared" si="538"/>
        <v>0.999999533676275-0.000682878838040204i</v>
      </c>
      <c r="H1898" s="57" t="str">
        <f t="shared" si="539"/>
        <v>77.3499501716553+47.5858091314792i</v>
      </c>
      <c r="I1898" s="57" t="str">
        <f t="shared" si="540"/>
        <v>18.3452941269652-28.3972202614635i</v>
      </c>
      <c r="K1898" s="57" t="str">
        <f t="shared" si="541"/>
        <v>0.112544159189-0.0759949993408579i</v>
      </c>
      <c r="L1898" s="57" t="str">
        <f t="shared" si="542"/>
        <v>0.00025-0.934715705232329i</v>
      </c>
      <c r="M1898" s="57" t="str">
        <f t="shared" si="543"/>
        <v>0.0045-0.327695202953246i</v>
      </c>
      <c r="N1898" s="57">
        <f t="shared" si="544"/>
        <v>68.895518618075513</v>
      </c>
      <c r="O1898" s="57">
        <f t="shared" si="545"/>
        <v>31.892143170462059</v>
      </c>
      <c r="P1898" s="374">
        <f t="shared" si="546"/>
        <v>31.892143170462059</v>
      </c>
      <c r="Q1898" s="374">
        <f t="shared" si="547"/>
        <v>-111.10448138192449</v>
      </c>
      <c r="R1898" s="12">
        <f t="shared" si="548"/>
        <v>68.895518618075513</v>
      </c>
      <c r="S1898" s="57">
        <f t="shared" si="549"/>
        <v>1.1321207634238166</v>
      </c>
      <c r="T1898" s="12">
        <f t="shared" si="532"/>
        <v>31.892143170462059</v>
      </c>
    </row>
    <row r="1899" spans="1:20">
      <c r="A1899" s="57">
        <f t="shared" si="533"/>
        <v>7140.3551799749112</v>
      </c>
      <c r="B1899" s="12">
        <f t="shared" si="550"/>
        <v>1136.4228223248272</v>
      </c>
      <c r="C1899" s="57" t="str">
        <f t="shared" si="534"/>
        <v>-14.1199757241175-36.4917268647662i</v>
      </c>
      <c r="D1899" s="57" t="str">
        <f t="shared" si="535"/>
        <v>3.47811651445228-14.0103382190106i</v>
      </c>
      <c r="E1899" s="57" t="str">
        <f t="shared" si="536"/>
        <v>159.852274168505-2.69766777325537i</v>
      </c>
      <c r="F1899" s="57" t="str">
        <f t="shared" si="537"/>
        <v>2.90990854261739-131.429411761012i</v>
      </c>
      <c r="G1899" s="57" t="str">
        <f t="shared" si="538"/>
        <v>0.999999530125483-0.000685473775190781i</v>
      </c>
      <c r="H1899" s="57" t="str">
        <f t="shared" si="539"/>
        <v>77.3866369534659+47.7752644272987i</v>
      </c>
      <c r="I1899" s="57" t="str">
        <f t="shared" si="540"/>
        <v>18.3487967544329-28.3002908871333i</v>
      </c>
      <c r="K1899" s="57" t="str">
        <f t="shared" si="541"/>
        <v>0.112274312762065-0.0760967898691854i</v>
      </c>
      <c r="L1899" s="57" t="str">
        <f t="shared" si="542"/>
        <v>0.00025-0.931177231751671i</v>
      </c>
      <c r="M1899" s="57" t="str">
        <f t="shared" si="543"/>
        <v>0.0045-0.326454675187533i</v>
      </c>
      <c r="N1899" s="57">
        <f t="shared" si="544"/>
        <v>68.846734249022319</v>
      </c>
      <c r="O1899" s="57">
        <f t="shared" si="545"/>
        <v>31.84980819760025</v>
      </c>
      <c r="P1899" s="374">
        <f t="shared" si="546"/>
        <v>31.84980819760025</v>
      </c>
      <c r="Q1899" s="374">
        <f t="shared" si="547"/>
        <v>-111.15326575097768</v>
      </c>
      <c r="R1899" s="12">
        <f t="shared" si="548"/>
        <v>68.846734249022319</v>
      </c>
      <c r="S1899" s="57">
        <f t="shared" si="549"/>
        <v>1.1364228223248272</v>
      </c>
      <c r="T1899" s="12">
        <f t="shared" si="532"/>
        <v>31.84980819760025</v>
      </c>
    </row>
    <row r="1900" spans="1:20">
      <c r="A1900" s="57">
        <f t="shared" si="533"/>
        <v>7167.4885296588163</v>
      </c>
      <c r="B1900" s="12">
        <f t="shared" si="550"/>
        <v>1140.7412290496616</v>
      </c>
      <c r="C1900" s="57" t="str">
        <f t="shared" si="534"/>
        <v>-14.0821276318627-36.3021625484725i</v>
      </c>
      <c r="D1900" s="57" t="str">
        <f t="shared" si="535"/>
        <v>3.47811644983974-13.9573416871117i</v>
      </c>
      <c r="E1900" s="57" t="str">
        <f t="shared" si="536"/>
        <v>159.839983884404-2.6975333314381i</v>
      </c>
      <c r="F1900" s="57" t="str">
        <f t="shared" si="537"/>
        <v>2.90990853220623-130.931885783299i</v>
      </c>
      <c r="G1900" s="57" t="str">
        <f t="shared" si="538"/>
        <v>0.999999526547653-0.000688078573074676i</v>
      </c>
      <c r="H1900" s="57" t="str">
        <f t="shared" si="539"/>
        <v>77.423626637436+47.9655410275667i</v>
      </c>
      <c r="I1900" s="57" t="str">
        <f t="shared" si="540"/>
        <v>18.3523272168196-28.203776224399i</v>
      </c>
      <c r="K1900" s="57" t="str">
        <f t="shared" si="541"/>
        <v>0.11200374652247-0.0761977559479004i</v>
      </c>
      <c r="L1900" s="57" t="str">
        <f t="shared" si="542"/>
        <v>0.00025-0.927652153568112i</v>
      </c>
      <c r="M1900" s="57" t="str">
        <f t="shared" si="543"/>
        <v>0.0045-0.325218843581922i</v>
      </c>
      <c r="N1900" s="57">
        <f t="shared" si="544"/>
        <v>68.798015226467044</v>
      </c>
      <c r="O1900" s="57">
        <f t="shared" si="545"/>
        <v>31.807431225004787</v>
      </c>
      <c r="P1900" s="374">
        <f t="shared" si="546"/>
        <v>31.807431225004787</v>
      </c>
      <c r="Q1900" s="374">
        <f t="shared" si="547"/>
        <v>-111.20198477353296</v>
      </c>
      <c r="R1900" s="12">
        <f t="shared" si="548"/>
        <v>68.798015226467044</v>
      </c>
      <c r="S1900" s="57">
        <f t="shared" si="549"/>
        <v>1.1407412290496615</v>
      </c>
      <c r="T1900" s="12">
        <f t="shared" ref="T1900:T1963" si="551">P1900</f>
        <v>31.807431225004787</v>
      </c>
    </row>
    <row r="1901" spans="1:20">
      <c r="A1901" s="57">
        <f t="shared" ref="A1901:A1964" si="552">2*PI()*B1901</f>
        <v>7194.724986071521</v>
      </c>
      <c r="B1901" s="12">
        <f t="shared" si="550"/>
        <v>1145.0760457200504</v>
      </c>
      <c r="C1901" s="57" t="str">
        <f t="shared" ref="C1901:C1964" si="553">IMPRODUCT(D1901,E1901,$C$40,,K1901,$C$41)</f>
        <v>-14.0441931506686-36.1133946036666i</v>
      </c>
      <c r="D1901" s="57" t="str">
        <f t="shared" ref="D1901:D1964" si="554">IMDIV(IMPRODUCT($C$37,$C$38,COMPLEX(1,A1901/$C$38)),IMSUM(-1*A1901*A1901/$C$39,COMPLEX(0,1*A1901)))</f>
        <v>3.47811638473522-13.9045459362573i</v>
      </c>
      <c r="E1901" s="57" t="str">
        <f t="shared" ref="E1901:E1964" si="555">IMDIV(IMPRODUCT(IMSUM(F1901,G1901),$C$29,H1901),IMSUM(1,I1901))</f>
        <v>159.827675762927-2.69733526721413i</v>
      </c>
      <c r="F1901" s="57" t="str">
        <f t="shared" ref="F1901:F1964" si="556">IMDIV(IMPRODUCT($C$14,$C$15,COMPLEX(1,A1901/$C$15)),IMSUM(-1*A1901*A1901/$C$16,COMPLEX(0,A1901)))</f>
        <v>2.90990852171579-130.436243304721i</v>
      </c>
      <c r="G1901" s="57" t="str">
        <f t="shared" ref="G1901:G1964" si="557">IMDIV(1,COMPLEX(1,A1901*$C$9*$C$10))</f>
        <v>0.99999952294258-0.00069069326916236i</v>
      </c>
      <c r="H1901" s="57" t="str">
        <f t="shared" ref="H1901:H1964" si="558">IMDIV($C$3,IMSUM(K1901,COMPLEX(0,$C$28*A1901)))</f>
        <v>77.460921909306+48.156643264362i</v>
      </c>
      <c r="I1901" s="57" t="str">
        <f t="shared" ref="I1901:I1964" si="559">IMPRODUCT(F1901,$C$29,H1901,$C$31)</f>
        <v>18.3558857443127-28.1076749784521i</v>
      </c>
      <c r="K1901" s="57" t="str">
        <f t="shared" ref="K1901:K1964" si="560">IF($C$26&lt;=0,IMDIV(1,IMSUM(IMDIV(1,L1901),1/$C$18)),IMDIV(1,IMSUM(IMDIV(1,L1901),1/$C$18,IMDIV(1,M1901))))</f>
        <v>0.11173246540161-0.0762978913819606i</v>
      </c>
      <c r="L1901" s="57" t="str">
        <f t="shared" ref="L1901:L1964" si="561">IMSUM($C$21/$C$22,IMDIV(1,COMPLEX(0,$C$20*$C$22*A1901)))</f>
        <v>0.00025-0.924140419972218i</v>
      </c>
      <c r="M1901" s="57" t="str">
        <f t="shared" ref="M1901:M1964" si="562">IMSUM($C$25/$C$26,IMDIV(1,COMPLEX(0,$C$24*$C$26*A1901)))</f>
        <v>0.0045-0.32398769035856i</v>
      </c>
      <c r="N1901" s="57">
        <f t="shared" ref="N1901:N1964" si="563">ABS(R1901)</f>
        <v>68.749363227050978</v>
      </c>
      <c r="O1901" s="57">
        <f t="shared" ref="O1901:O1964" si="564">ABS(P1901)</f>
        <v>31.765012221968956</v>
      </c>
      <c r="P1901" s="374">
        <f t="shared" ref="P1901:P1964" si="565">20*LOG10(IMABS(C1901))</f>
        <v>31.765012221968956</v>
      </c>
      <c r="Q1901" s="374">
        <f t="shared" ref="Q1901:Q1964" si="566">IMARGUMENT(C1901)*180/PI()</f>
        <v>-111.25063677294902</v>
      </c>
      <c r="R1901" s="12">
        <f t="shared" ref="R1901:R1964" si="567">IF(Q1901&lt;0,Q1901+180,Q1901-180)</f>
        <v>68.749363227050978</v>
      </c>
      <c r="S1901" s="57">
        <f t="shared" ref="S1901:S1964" si="568">B1901/1000</f>
        <v>1.1450760457200504</v>
      </c>
      <c r="T1901" s="12">
        <f t="shared" si="551"/>
        <v>31.765012221968956</v>
      </c>
    </row>
    <row r="1902" spans="1:20">
      <c r="A1902" s="57">
        <f t="shared" si="552"/>
        <v>7222.0649410185924</v>
      </c>
      <c r="B1902" s="12">
        <f t="shared" ref="B1902:B1965" si="569">B1901*(1+B$42)</f>
        <v>1149.4273346937866</v>
      </c>
      <c r="C1902" s="57" t="str">
        <f t="shared" si="553"/>
        <v>-14.006173079618-35.9254212487607i</v>
      </c>
      <c r="D1902" s="57" t="str">
        <f t="shared" si="554"/>
        <v>3.47811631913497-13.8519502069627i</v>
      </c>
      <c r="E1902" s="57" t="str">
        <f t="shared" si="555"/>
        <v>159.815350215355-2.69707323230672i</v>
      </c>
      <c r="F1902" s="57" t="str">
        <f t="shared" si="556"/>
        <v>2.90990851114547-129.942477195294i</v>
      </c>
      <c r="G1902" s="57" t="str">
        <f t="shared" si="557"/>
        <v>0.999999519310057-0.000693317901066682i</v>
      </c>
      <c r="H1902" s="57" t="str">
        <f t="shared" si="558"/>
        <v>77.498525481527+48.3485755010802i</v>
      </c>
      <c r="I1902" s="57" t="str">
        <f t="shared" si="559"/>
        <v>18.35947256914-28.0119858616344i</v>
      </c>
      <c r="K1902" s="57" t="str">
        <f t="shared" si="560"/>
        <v>0.111460474398219-0.07639719000728i</v>
      </c>
      <c r="L1902" s="57" t="str">
        <f t="shared" si="561"/>
        <v>0.00025-0.920641980446521i</v>
      </c>
      <c r="M1902" s="57" t="str">
        <f t="shared" si="562"/>
        <v>0.0045-0.322761197806893i</v>
      </c>
      <c r="N1902" s="57">
        <f t="shared" si="563"/>
        <v>68.700779934325524</v>
      </c>
      <c r="O1902" s="57">
        <f t="shared" si="564"/>
        <v>31.722551159561778</v>
      </c>
      <c r="P1902" s="374">
        <f t="shared" si="565"/>
        <v>31.722551159561778</v>
      </c>
      <c r="Q1902" s="374">
        <f t="shared" si="566"/>
        <v>-111.29922006567448</v>
      </c>
      <c r="R1902" s="12">
        <f t="shared" si="567"/>
        <v>68.700779934325524</v>
      </c>
      <c r="S1902" s="57">
        <f t="shared" si="568"/>
        <v>1.1494273346937867</v>
      </c>
      <c r="T1902" s="12">
        <f t="shared" si="551"/>
        <v>31.722551159561778</v>
      </c>
    </row>
    <row r="1903" spans="1:20">
      <c r="A1903" s="57">
        <f t="shared" si="552"/>
        <v>7249.5087877944634</v>
      </c>
      <c r="B1903" s="12">
        <f t="shared" si="569"/>
        <v>1153.7951585656231</v>
      </c>
      <c r="C1903" s="57" t="str">
        <f t="shared" si="553"/>
        <v>-13.9680682263413-35.7382407059185i</v>
      </c>
      <c r="D1903" s="57" t="str">
        <f t="shared" si="554"/>
        <v>3.47811625303521-13.7995537426207i</v>
      </c>
      <c r="E1903" s="57" t="str">
        <f t="shared" si="555"/>
        <v>159.803007657032-2.69674688045863i</v>
      </c>
      <c r="F1903" s="57" t="str">
        <f t="shared" si="556"/>
        <v>2.90990850049467-129.450580352025i</v>
      </c>
      <c r="G1903" s="57" t="str">
        <f t="shared" si="557"/>
        <v>0.999999515649874-0.000695952506543422i</v>
      </c>
      <c r="H1903" s="57" t="str">
        <f t="shared" si="558"/>
        <v>77.5364400935719+48.5413421327458i</v>
      </c>
      <c r="I1903" s="57" t="str">
        <f t="shared" si="559"/>
        <v>18.3630879255918-27.9167075934365i</v>
      </c>
      <c r="K1903" s="57" t="str">
        <f t="shared" si="560"/>
        <v>0.111187778578178-0.0764956456915805i</v>
      </c>
      <c r="L1903" s="57" t="str">
        <f t="shared" si="561"/>
        <v>0.00025-0.917156784664795i</v>
      </c>
      <c r="M1903" s="57" t="str">
        <f t="shared" si="562"/>
        <v>0.0045-0.321539348283417i</v>
      </c>
      <c r="N1903" s="57">
        <f t="shared" si="563"/>
        <v>68.652267038669379</v>
      </c>
      <c r="O1903" s="57">
        <f t="shared" si="564"/>
        <v>31.680048010642889</v>
      </c>
      <c r="P1903" s="374">
        <f t="shared" si="565"/>
        <v>31.680048010642889</v>
      </c>
      <c r="Q1903" s="374">
        <f t="shared" si="566"/>
        <v>-111.34773296133062</v>
      </c>
      <c r="R1903" s="12">
        <f t="shared" si="567"/>
        <v>68.652267038669379</v>
      </c>
      <c r="S1903" s="57">
        <f t="shared" si="568"/>
        <v>1.153795158565623</v>
      </c>
      <c r="T1903" s="12">
        <f t="shared" si="551"/>
        <v>31.680048010642889</v>
      </c>
    </row>
    <row r="1904" spans="1:20">
      <c r="A1904" s="57">
        <f t="shared" si="552"/>
        <v>7277.056921188082</v>
      </c>
      <c r="B1904" s="12">
        <f t="shared" si="569"/>
        <v>1158.1795801681724</v>
      </c>
      <c r="C1904" s="57" t="str">
        <f t="shared" si="553"/>
        <v>-13.9298794069656-35.551851200908i</v>
      </c>
      <c r="D1904" s="57" t="str">
        <f t="shared" si="554"/>
        <v>3.47811618643214-13.7473557894906i</v>
      </c>
      <c r="E1904" s="57" t="str">
        <f t="shared" si="555"/>
        <v>159.790648507353-2.69635586747026i</v>
      </c>
      <c r="F1904" s="57" t="str">
        <f t="shared" si="556"/>
        <v>2.90990848976278-128.960545698814i</v>
      </c>
      <c r="G1904" s="57" t="str">
        <f t="shared" si="557"/>
        <v>0.999999511961821-0.000698597123491822i</v>
      </c>
      <c r="H1904" s="57" t="str">
        <f t="shared" si="558"/>
        <v>77.5746685122492+48.7349475863224i</v>
      </c>
      <c r="I1904" s="57" t="str">
        <f t="shared" si="559"/>
        <v>18.3667320500404-27.8218389004968i</v>
      </c>
      <c r="K1904" s="57" t="str">
        <f t="shared" si="560"/>
        <v>0.110914383074317-0.076593252335246i</v>
      </c>
      <c r="L1904" s="57" t="str">
        <f t="shared" si="561"/>
        <v>0.00025-0.913684782491329i</v>
      </c>
      <c r="M1904" s="57" t="str">
        <f t="shared" si="562"/>
        <v>0.0045-0.320322124211413i</v>
      </c>
      <c r="N1904" s="57">
        <f t="shared" si="563"/>
        <v>68.603826237206988</v>
      </c>
      <c r="O1904" s="57">
        <f t="shared" si="564"/>
        <v>31.637502749877832</v>
      </c>
      <c r="P1904" s="374">
        <f t="shared" si="565"/>
        <v>31.637502749877832</v>
      </c>
      <c r="Q1904" s="374">
        <f t="shared" si="566"/>
        <v>-111.39617376279301</v>
      </c>
      <c r="R1904" s="12">
        <f t="shared" si="567"/>
        <v>68.603826237206988</v>
      </c>
      <c r="S1904" s="57">
        <f t="shared" si="568"/>
        <v>1.1581795801681725</v>
      </c>
      <c r="T1904" s="12">
        <f t="shared" si="551"/>
        <v>31.637502749877832</v>
      </c>
    </row>
    <row r="1905" spans="1:20">
      <c r="A1905" s="57">
        <f t="shared" si="552"/>
        <v>7304.7097374885971</v>
      </c>
      <c r="B1905" s="12">
        <f t="shared" si="569"/>
        <v>1162.5806625728114</v>
      </c>
      <c r="C1905" s="57" t="str">
        <f t="shared" si="553"/>
        <v>-13.8916074460625-35.3662509629516i</v>
      </c>
      <c r="D1905" s="57" t="str">
        <f t="shared" si="554"/>
        <v>3.47811611932192-13.6953555966871i</v>
      </c>
      <c r="E1905" s="57" t="str">
        <f t="shared" si="555"/>
        <v>159.778273189754-2.69589985124587i</v>
      </c>
      <c r="F1905" s="57" t="str">
        <f t="shared" si="556"/>
        <v>2.90990847894914-128.472366186349i</v>
      </c>
      <c r="G1905" s="57" t="str">
        <f t="shared" si="557"/>
        <v>0.999999508245685-0.000701251789955142i</v>
      </c>
      <c r="H1905" s="57" t="str">
        <f t="shared" si="558"/>
        <v>77.6132135320225+48.9293963210297i</v>
      </c>
      <c r="I1905" s="57" t="str">
        <f t="shared" si="559"/>
        <v>18.3704051809616-27.7273785165997i</v>
      </c>
      <c r="K1905" s="57" t="str">
        <f t="shared" si="560"/>
        <v>0.110640293086203-0.076690003872173i</v>
      </c>
      <c r="L1905" s="57" t="str">
        <f t="shared" si="561"/>
        <v>0.00025-0.91022592398021i</v>
      </c>
      <c r="M1905" s="57" t="str">
        <f t="shared" si="562"/>
        <v>0.0045-0.319109508080706i</v>
      </c>
      <c r="N1905" s="57">
        <f t="shared" si="563"/>
        <v>68.555459233723184</v>
      </c>
      <c r="O1905" s="57">
        <f t="shared" si="564"/>
        <v>31.59491535375253</v>
      </c>
      <c r="P1905" s="374">
        <f t="shared" si="565"/>
        <v>31.59491535375253</v>
      </c>
      <c r="Q1905" s="374">
        <f t="shared" si="566"/>
        <v>-111.44454076627682</v>
      </c>
      <c r="R1905" s="12">
        <f t="shared" si="567"/>
        <v>68.555459233723184</v>
      </c>
      <c r="S1905" s="57">
        <f t="shared" si="568"/>
        <v>1.1625806625728115</v>
      </c>
      <c r="T1905" s="12">
        <f t="shared" si="551"/>
        <v>31.59491535375253</v>
      </c>
    </row>
    <row r="1906" spans="1:20">
      <c r="A1906" s="57">
        <f t="shared" si="552"/>
        <v>7332.4676344910531</v>
      </c>
      <c r="B1906" s="12">
        <f t="shared" si="569"/>
        <v>1166.9984690905881</v>
      </c>
      <c r="C1906" s="57" t="str">
        <f t="shared" si="553"/>
        <v>-13.8532531765937-35.1814382245793i</v>
      </c>
      <c r="D1906" s="57" t="str">
        <f t="shared" si="554"/>
        <v>3.47811605170071-13.6435524161702i</v>
      </c>
      <c r="E1906" s="57" t="str">
        <f t="shared" si="555"/>
        <v>159.765882131691-2.69537849183103i</v>
      </c>
      <c r="F1906" s="57" t="str">
        <f t="shared" si="556"/>
        <v>2.9099084680532-127.986034792002i</v>
      </c>
      <c r="G1906" s="57" t="str">
        <f t="shared" si="557"/>
        <v>0.999999504501253-0.000703916544121203i</v>
      </c>
      <c r="H1906" s="57" t="str">
        <f t="shared" si="558"/>
        <v>77.652077975334+49.1246928286639i</v>
      </c>
      <c r="I1906" s="57" t="str">
        <f t="shared" si="559"/>
        <v>18.3741075589543-27.6333251826741i</v>
      </c>
      <c r="K1906" s="57" t="str">
        <f t="shared" si="560"/>
        <v>0.110365513879913-0.0767858942706237i</v>
      </c>
      <c r="L1906" s="57" t="str">
        <f t="shared" si="561"/>
        <v>0.00025-0.906780159374586i</v>
      </c>
      <c r="M1906" s="57" t="str">
        <f t="shared" si="562"/>
        <v>0.0045-0.317901482447406i</v>
      </c>
      <c r="N1906" s="57">
        <f t="shared" si="563"/>
        <v>68.507167738578474</v>
      </c>
      <c r="O1906" s="57">
        <f t="shared" si="564"/>
        <v>31.552285800588244</v>
      </c>
      <c r="P1906" s="374">
        <f t="shared" si="565"/>
        <v>31.552285800588244</v>
      </c>
      <c r="Q1906" s="374">
        <f t="shared" si="566"/>
        <v>-111.49283226142153</v>
      </c>
      <c r="R1906" s="12">
        <f t="shared" si="567"/>
        <v>68.507167738578474</v>
      </c>
      <c r="S1906" s="57">
        <f t="shared" si="568"/>
        <v>1.1669984690905881</v>
      </c>
      <c r="T1906" s="12">
        <f t="shared" si="551"/>
        <v>31.552285800588244</v>
      </c>
    </row>
    <row r="1907" spans="1:20">
      <c r="A1907" s="57">
        <f t="shared" si="552"/>
        <v>7360.3310115021195</v>
      </c>
      <c r="B1907" s="12">
        <f t="shared" si="569"/>
        <v>1171.4330632731323</v>
      </c>
      <c r="C1907" s="57" t="str">
        <f t="shared" si="553"/>
        <v>-13.8148174398557-34.9974112214804i</v>
      </c>
      <c r="D1907" s="57" t="str">
        <f t="shared" si="554"/>
        <v>3.47811598356459-13.5919455027336i</v>
      </c>
      <c r="E1907" s="57" t="str">
        <f t="shared" si="555"/>
        <v>159.753475764633-2.69479145145746i</v>
      </c>
      <c r="F1907" s="57" t="str">
        <f t="shared" si="556"/>
        <v>2.90990845707428-127.501544519733i</v>
      </c>
      <c r="G1907" s="57" t="str">
        <f t="shared" si="557"/>
        <v>0.99999950072831-0.000706591424322932i</v>
      </c>
      <c r="H1907" s="57" t="str">
        <f t="shared" si="558"/>
        <v>77.6912646929324+49.3208416339223i</v>
      </c>
      <c r="I1907" s="57" t="str">
        <f t="shared" si="559"/>
        <v>18.3778394267636-27.5396776467938i</v>
      </c>
      <c r="K1907" s="57" t="str">
        <f t="shared" si="560"/>
        <v>0.110090050787797-0.0768809175340772i</v>
      </c>
      <c r="L1907" s="57" t="str">
        <f t="shared" si="561"/>
        <v>0.00025-0.903347439105979i</v>
      </c>
      <c r="M1907" s="57" t="str">
        <f t="shared" si="562"/>
        <v>0.0045-0.316698029933658i</v>
      </c>
      <c r="N1907" s="57">
        <f t="shared" si="563"/>
        <v>68.458953468620933</v>
      </c>
      <c r="O1907" s="57">
        <f t="shared" si="564"/>
        <v>31.509614070555966</v>
      </c>
      <c r="P1907" s="374">
        <f t="shared" si="565"/>
        <v>31.509614070555966</v>
      </c>
      <c r="Q1907" s="374">
        <f t="shared" si="566"/>
        <v>-111.54104653137907</v>
      </c>
      <c r="R1907" s="12">
        <f t="shared" si="567"/>
        <v>68.458953468620933</v>
      </c>
      <c r="S1907" s="57">
        <f t="shared" si="568"/>
        <v>1.1714330632731325</v>
      </c>
      <c r="T1907" s="12">
        <f t="shared" si="551"/>
        <v>31.509614070555966</v>
      </c>
    </row>
    <row r="1908" spans="1:20">
      <c r="A1908" s="57">
        <f t="shared" si="552"/>
        <v>7388.3002693458275</v>
      </c>
      <c r="B1908" s="12">
        <f t="shared" si="569"/>
        <v>1175.8845089135702</v>
      </c>
      <c r="C1908" s="57" t="str">
        <f t="shared" si="553"/>
        <v>-13.7763010854218-34.8141681923588i</v>
      </c>
      <c r="D1908" s="57" t="str">
        <f t="shared" si="554"/>
        <v>3.47811591490967-13.5405341139945i</v>
      </c>
      <c r="E1908" s="57" t="str">
        <f t="shared" si="555"/>
        <v>159.741054524044-2.69413839458287i</v>
      </c>
      <c r="F1908" s="57" t="str">
        <f t="shared" si="556"/>
        <v>2.90990844601173-127.018888399988i</v>
      </c>
      <c r="G1908" s="57" t="str">
        <f t="shared" si="557"/>
        <v>0.999999496926637-0.000709276469038921i</v>
      </c>
      <c r="H1908" s="57" t="str">
        <f t="shared" si="558"/>
        <v>77.7307765642039+49.5178472947273i</v>
      </c>
      <c r="I1908" s="57" t="str">
        <f t="shared" si="559"/>
        <v>18.3816010292999-27.4464346641768i</v>
      </c>
      <c r="K1908" s="57" t="str">
        <f t="shared" si="560"/>
        <v>0.109813909208233-0.0769750677020795i</v>
      </c>
      <c r="L1908" s="57" t="str">
        <f t="shared" si="561"/>
        <v>0.00025-0.899927713793566i</v>
      </c>
      <c r="M1908" s="57" t="str">
        <f t="shared" si="562"/>
        <v>0.0045-0.315499133227394i</v>
      </c>
      <c r="N1908" s="57">
        <f t="shared" si="563"/>
        <v>68.410818147099548</v>
      </c>
      <c r="O1908" s="57">
        <f t="shared" si="564"/>
        <v>31.466900145691369</v>
      </c>
      <c r="P1908" s="374">
        <f t="shared" si="565"/>
        <v>31.466900145691369</v>
      </c>
      <c r="Q1908" s="374">
        <f t="shared" si="566"/>
        <v>-111.58918185290045</v>
      </c>
      <c r="R1908" s="12">
        <f t="shared" si="567"/>
        <v>68.410818147099548</v>
      </c>
      <c r="S1908" s="57">
        <f t="shared" si="568"/>
        <v>1.1758845089135703</v>
      </c>
      <c r="T1908" s="12">
        <f t="shared" si="551"/>
        <v>31.466900145691369</v>
      </c>
    </row>
    <row r="1909" spans="1:20">
      <c r="A1909" s="57">
        <f t="shared" si="552"/>
        <v>7416.3758103693426</v>
      </c>
      <c r="B1909" s="12">
        <f t="shared" si="569"/>
        <v>1180.3528700474419</v>
      </c>
      <c r="C1909" s="57" t="str">
        <f t="shared" si="553"/>
        <v>-13.7377049710832-34.6317073787859i</v>
      </c>
      <c r="D1909" s="57" t="str">
        <f t="shared" si="554"/>
        <v>3.47811584573198-13.4893175103828i</v>
      </c>
      <c r="E1909" s="57" t="str">
        <f t="shared" si="555"/>
        <v>159.72861884937-2.69341898792998i</v>
      </c>
      <c r="F1909" s="57" t="str">
        <f t="shared" si="556"/>
        <v>2.90990843486499-126.538059489596i</v>
      </c>
      <c r="G1909" s="57" t="str">
        <f t="shared" si="557"/>
        <v>0.999999493096017-0.000711971716893975i</v>
      </c>
      <c r="H1909" s="57" t="str">
        <f t="shared" si="558"/>
        <v>77.7706164975121+49.7157144025645i</v>
      </c>
      <c r="I1909" s="57" t="str">
        <f t="shared" si="559"/>
        <v>18.3853926136626-27.3535949971855i</v>
      </c>
      <c r="K1909" s="57" t="str">
        <f t="shared" si="560"/>
        <v>0.109537094605356-0.077068338851094i</v>
      </c>
      <c r="L1909" s="57" t="str">
        <f t="shared" si="561"/>
        <v>0.00025-0.896520934243438i</v>
      </c>
      <c r="M1909" s="57" t="str">
        <f t="shared" si="562"/>
        <v>0.0045-0.314304775082082i</v>
      </c>
      <c r="N1909" s="57">
        <f t="shared" si="563"/>
        <v>68.362763503573674</v>
      </c>
      <c r="O1909" s="57">
        <f t="shared" si="564"/>
        <v>31.42414400990895</v>
      </c>
      <c r="P1909" s="374">
        <f t="shared" si="565"/>
        <v>31.42414400990895</v>
      </c>
      <c r="Q1909" s="374">
        <f t="shared" si="566"/>
        <v>-111.63723649642633</v>
      </c>
      <c r="R1909" s="12">
        <f t="shared" si="567"/>
        <v>68.362763503573674</v>
      </c>
      <c r="S1909" s="57">
        <f t="shared" si="568"/>
        <v>1.1803528700474419</v>
      </c>
      <c r="T1909" s="12">
        <f t="shared" si="551"/>
        <v>31.42414400990895</v>
      </c>
    </row>
    <row r="1910" spans="1:20">
      <c r="A1910" s="57">
        <f t="shared" si="552"/>
        <v>7444.5580384487457</v>
      </c>
      <c r="B1910" s="12">
        <f t="shared" si="569"/>
        <v>1184.8382109536221</v>
      </c>
      <c r="C1910" s="57" t="str">
        <f t="shared" si="553"/>
        <v>-13.6990299627881-34.450027025055i</v>
      </c>
      <c r="D1910" s="57" t="str">
        <f t="shared" si="554"/>
        <v>3.47811577602753-13.4382949551305i</v>
      </c>
      <c r="E1910" s="57" t="str">
        <f t="shared" si="555"/>
        <v>159.716169184017-2.69263290053225i</v>
      </c>
      <c r="F1910" s="57" t="str">
        <f t="shared" si="556"/>
        <v>2.90990842363335-126.05905087167i</v>
      </c>
      <c r="G1910" s="57" t="str">
        <f t="shared" si="557"/>
        <v>0.999999489236229-0.000714677206659669i</v>
      </c>
      <c r="H1910" s="57" t="str">
        <f t="shared" si="558"/>
        <v>77.8107874305368+49.9144475828127i</v>
      </c>
      <c r="I1910" s="57" t="str">
        <f t="shared" si="559"/>
        <v>18.3892144291602-27.2611574153267i</v>
      </c>
      <c r="K1910" s="57" t="str">
        <f t="shared" si="560"/>
        <v>0.109259612508791-0.0771607250953492i</v>
      </c>
      <c r="L1910" s="57" t="str">
        <f t="shared" si="561"/>
        <v>0.00025-0.893127051447938i</v>
      </c>
      <c r="M1910" s="57" t="str">
        <f t="shared" si="562"/>
        <v>0.0045-0.31311493831648i</v>
      </c>
      <c r="N1910" s="57">
        <f t="shared" si="563"/>
        <v>68.314791273821825</v>
      </c>
      <c r="O1910" s="57">
        <f t="shared" si="564"/>
        <v>31.381345649016307</v>
      </c>
      <c r="P1910" s="374">
        <f t="shared" si="565"/>
        <v>31.381345649016307</v>
      </c>
      <c r="Q1910" s="374">
        <f t="shared" si="566"/>
        <v>-111.68520872617817</v>
      </c>
      <c r="R1910" s="12">
        <f t="shared" si="567"/>
        <v>68.314791273821825</v>
      </c>
      <c r="S1910" s="57">
        <f t="shared" si="568"/>
        <v>1.1848382109536222</v>
      </c>
      <c r="T1910" s="12">
        <f t="shared" si="551"/>
        <v>31.381345649016307</v>
      </c>
    </row>
    <row r="1911" spans="1:20">
      <c r="A1911" s="57">
        <f t="shared" si="552"/>
        <v>7472.8473589948517</v>
      </c>
      <c r="B1911" s="12">
        <f t="shared" si="569"/>
        <v>1189.340596155246</v>
      </c>
      <c r="C1911" s="57" t="str">
        <f t="shared" si="553"/>
        <v>-13.6602769345789-34.269125378039i</v>
      </c>
      <c r="D1911" s="57" t="str">
        <f t="shared" si="554"/>
        <v>3.47811570579234-13.387465714261i</v>
      </c>
      <c r="E1911" s="57" t="str">
        <f t="shared" si="555"/>
        <v>159.703705975343-2.69177980376985i</v>
      </c>
      <c r="F1911" s="57" t="str">
        <f t="shared" si="556"/>
        <v>2.90990841231619-125.581855655513i</v>
      </c>
      <c r="G1911" s="57" t="str">
        <f t="shared" si="557"/>
        <v>0.999999485347051-0.000717392977254905i</v>
      </c>
      <c r="H1911" s="57" t="str">
        <f t="shared" si="558"/>
        <v>77.8512923306222+50.1140514950872i</v>
      </c>
      <c r="I1911" s="57" t="str">
        <f t="shared" si="559"/>
        <v>18.3930667273339-27.1691206952537i</v>
      </c>
      <c r="K1911" s="57" t="str">
        <f t="shared" si="560"/>
        <v>0.108981468513362-0.0772522205876867i</v>
      </c>
      <c r="L1911" s="57" t="str">
        <f t="shared" si="561"/>
        <v>0.00025-0.889746016584911i</v>
      </c>
      <c r="M1911" s="57" t="str">
        <f t="shared" si="562"/>
        <v>0.0045-0.311929605814385i</v>
      </c>
      <c r="N1911" s="57">
        <f t="shared" si="563"/>
        <v>68.266903199751013</v>
      </c>
      <c r="O1911" s="57">
        <f t="shared" si="564"/>
        <v>31.338505050728806</v>
      </c>
      <c r="P1911" s="374">
        <f t="shared" si="565"/>
        <v>31.338505050728806</v>
      </c>
      <c r="Q1911" s="374">
        <f t="shared" si="566"/>
        <v>-111.73309680024899</v>
      </c>
      <c r="R1911" s="12">
        <f t="shared" si="567"/>
        <v>68.266903199751013</v>
      </c>
      <c r="S1911" s="57">
        <f t="shared" si="568"/>
        <v>1.1893405961552459</v>
      </c>
      <c r="T1911" s="12">
        <f t="shared" si="551"/>
        <v>31.338505050728806</v>
      </c>
    </row>
    <row r="1912" spans="1:20">
      <c r="A1912" s="57">
        <f t="shared" si="552"/>
        <v>7501.2441789590321</v>
      </c>
      <c r="B1912" s="12">
        <f t="shared" si="569"/>
        <v>1193.860090420636</v>
      </c>
      <c r="C1912" s="57" t="str">
        <f t="shared" si="553"/>
        <v>-13.6214467685282-34.089000687045i</v>
      </c>
      <c r="D1912" s="57" t="str">
        <f t="shared" si="554"/>
        <v>3.47811563502234-13.3368290565785i</v>
      </c>
      <c r="E1912" s="57" t="str">
        <f t="shared" si="555"/>
        <v>159.691229674637-2.69085937141325i</v>
      </c>
      <c r="F1912" s="57" t="str">
        <f t="shared" si="556"/>
        <v>2.90990840091286-125.10646697651i</v>
      </c>
      <c r="G1912" s="57" t="str">
        <f t="shared" si="557"/>
        <v>0.999999481428259-0.000720119067746475i</v>
      </c>
      <c r="H1912" s="57" t="str">
        <f t="shared" si="558"/>
        <v>77.8921341951279+50.3145308335821i</v>
      </c>
      <c r="I1912" s="57" t="str">
        <f t="shared" si="559"/>
        <v>18.3969497619788-27.0774836207664i</v>
      </c>
      <c r="K1912" s="57" t="str">
        <f t="shared" si="560"/>
        <v>0.108702668278793-0.0773428195204055i</v>
      </c>
      <c r="L1912" s="57" t="str">
        <f t="shared" si="561"/>
        <v>0.00025-0.886377781017048i</v>
      </c>
      <c r="M1912" s="57" t="str">
        <f t="shared" si="562"/>
        <v>0.0045-0.310748760524393i</v>
      </c>
      <c r="N1912" s="57">
        <f t="shared" si="563"/>
        <v>68.219101029301854</v>
      </c>
      <c r="O1912" s="57">
        <f t="shared" si="564"/>
        <v>31.295622204683333</v>
      </c>
      <c r="P1912" s="374">
        <f t="shared" si="565"/>
        <v>31.295622204683333</v>
      </c>
      <c r="Q1912" s="374">
        <f t="shared" si="566"/>
        <v>-111.78089897069815</v>
      </c>
      <c r="R1912" s="12">
        <f t="shared" si="567"/>
        <v>68.219101029301854</v>
      </c>
      <c r="S1912" s="57">
        <f t="shared" si="568"/>
        <v>1.193860090420636</v>
      </c>
      <c r="T1912" s="12">
        <f t="shared" si="551"/>
        <v>31.295622204683333</v>
      </c>
    </row>
    <row r="1913" spans="1:20">
      <c r="A1913" s="57">
        <f t="shared" si="552"/>
        <v>7529.7489068390769</v>
      </c>
      <c r="B1913" s="12">
        <f t="shared" si="569"/>
        <v>1198.3967587642344</v>
      </c>
      <c r="C1913" s="57" t="str">
        <f t="shared" si="553"/>
        <v>-13.5825403546728-33.909651203671i</v>
      </c>
      <c r="D1913" s="57" t="str">
        <f t="shared" si="554"/>
        <v>3.47811556371348-13.2863842536577i</v>
      </c>
      <c r="E1913" s="57" t="str">
        <f t="shared" si="555"/>
        <v>159.678740737099-2.68987127966065i</v>
      </c>
      <c r="F1913" s="57" t="str">
        <f t="shared" si="556"/>
        <v>2.90990838942271-124.632877996036i</v>
      </c>
      <c r="G1913" s="57" t="str">
        <f t="shared" si="557"/>
        <v>0.999999477479628-0.00072285551734962i</v>
      </c>
      <c r="H1913" s="57" t="str">
        <f t="shared" si="558"/>
        <v>77.9333160517859+50.5158903274226i</v>
      </c>
      <c r="I1913" s="57" t="str">
        <f t="shared" si="559"/>
        <v>18.4008637891681-26.9862449828139i</v>
      </c>
      <c r="K1913" s="57" t="str">
        <f t="shared" si="560"/>
        <v>0.108423217529391-0.077432516126107i</v>
      </c>
      <c r="L1913" s="57" t="str">
        <f t="shared" si="561"/>
        <v>0.00025-0.883022296291141i</v>
      </c>
      <c r="M1913" s="57" t="str">
        <f t="shared" si="562"/>
        <v>0.0045-0.309572385459646i</v>
      </c>
      <c r="N1913" s="57">
        <f t="shared" si="563"/>
        <v>68.171386516353706</v>
      </c>
      <c r="O1913" s="57">
        <f t="shared" si="564"/>
        <v>31.252697102452242</v>
      </c>
      <c r="P1913" s="374">
        <f t="shared" si="565"/>
        <v>31.252697102452242</v>
      </c>
      <c r="Q1913" s="374">
        <f t="shared" si="566"/>
        <v>-111.82861348364629</v>
      </c>
      <c r="R1913" s="12">
        <f t="shared" si="567"/>
        <v>68.171386516353706</v>
      </c>
      <c r="S1913" s="57">
        <f t="shared" si="568"/>
        <v>1.1983967587642343</v>
      </c>
      <c r="T1913" s="12">
        <f t="shared" si="551"/>
        <v>31.252697102452242</v>
      </c>
    </row>
    <row r="1914" spans="1:20">
      <c r="A1914" s="57">
        <f t="shared" si="552"/>
        <v>7558.3619526850644</v>
      </c>
      <c r="B1914" s="12">
        <f t="shared" si="569"/>
        <v>1202.9506664475384</v>
      </c>
      <c r="C1914" s="57" t="str">
        <f t="shared" si="553"/>
        <v>-13.5435585909462-33.7310751816663i</v>
      </c>
      <c r="D1914" s="57" t="str">
        <f t="shared" si="554"/>
        <v>3.47811549186163-13.2361305798332i</v>
      </c>
      <c r="E1914" s="57" t="str">
        <f t="shared" si="555"/>
        <v>159.666239621825-2.68881520718091i</v>
      </c>
      <c r="F1914" s="57" t="str">
        <f t="shared" si="556"/>
        <v>2.90990837784505-124.161081901354i</v>
      </c>
      <c r="G1914" s="57" t="str">
        <f t="shared" si="557"/>
        <v>0.99999947350093-0.000725602365428594i</v>
      </c>
      <c r="H1914" s="57" t="str">
        <f t="shared" si="558"/>
        <v>77.9748409590601+50.7181347410105i</v>
      </c>
      <c r="I1914" s="57" t="str">
        <f t="shared" si="559"/>
        <v>18.4048090672734-26.8954035794954i</v>
      </c>
      <c r="K1914" s="57" t="str">
        <f t="shared" si="560"/>
        <v>0.10814312205373-0.0775213046785358i</v>
      </c>
      <c r="L1914" s="57" t="str">
        <f t="shared" si="561"/>
        <v>0.00025-0.879679514137424i</v>
      </c>
      <c r="M1914" s="57" t="str">
        <f t="shared" si="562"/>
        <v>0.0045-0.308400463697595i</v>
      </c>
      <c r="N1914" s="57">
        <f t="shared" si="563"/>
        <v>68.123761420629734</v>
      </c>
      <c r="O1914" s="57">
        <f t="shared" si="564"/>
        <v>31.209729737557797</v>
      </c>
      <c r="P1914" s="374">
        <f t="shared" si="565"/>
        <v>31.209729737557797</v>
      </c>
      <c r="Q1914" s="374">
        <f t="shared" si="566"/>
        <v>-111.87623857937027</v>
      </c>
      <c r="R1914" s="12">
        <f t="shared" si="567"/>
        <v>68.123761420629734</v>
      </c>
      <c r="S1914" s="57">
        <f t="shared" si="568"/>
        <v>1.2029506664475385</v>
      </c>
      <c r="T1914" s="12">
        <f t="shared" si="551"/>
        <v>31.209729737557797</v>
      </c>
    </row>
    <row r="1915" spans="1:20">
      <c r="A1915" s="57">
        <f t="shared" si="552"/>
        <v>7587.0837281052673</v>
      </c>
      <c r="B1915" s="12">
        <f t="shared" si="569"/>
        <v>1207.521878980039</v>
      </c>
      <c r="C1915" s="57" t="str">
        <f t="shared" si="553"/>
        <v>-13.5045023831093-33.5532708767877i</v>
      </c>
      <c r="D1915" s="57" t="str">
        <f t="shared" si="554"/>
        <v>3.47811541946268-13.186067312189i</v>
      </c>
      <c r="E1915" s="57" t="str">
        <f t="shared" si="555"/>
        <v>159.65372679179-2.68769083515134i</v>
      </c>
      <c r="F1915" s="57" t="str">
        <f t="shared" si="556"/>
        <v>2.90990836617924-123.691071905519i</v>
      </c>
      <c r="G1915" s="57" t="str">
        <f t="shared" si="557"/>
        <v>0.999999469491937-0.000728359651497233i</v>
      </c>
      <c r="H1915" s="57" t="str">
        <f t="shared" si="558"/>
        <v>78.0167120065154+50.9212688743894i</v>
      </c>
      <c r="I1915" s="57" t="str">
        <f t="shared" si="559"/>
        <v>18.408785856991-26.804958216064i</v>
      </c>
      <c r="K1915" s="57" t="str">
        <f t="shared" si="560"/>
        <v>0.107862387704302-0.0776091794934193i</v>
      </c>
      <c r="L1915" s="57" t="str">
        <f t="shared" si="561"/>
        <v>0.00025-0.876349386468841i</v>
      </c>
      <c r="M1915" s="57" t="str">
        <f t="shared" si="562"/>
        <v>0.0045-0.307232978379752i</v>
      </c>
      <c r="N1915" s="57">
        <f t="shared" si="563"/>
        <v>68.07622750759802</v>
      </c>
      <c r="O1915" s="57">
        <f t="shared" si="564"/>
        <v>31.166720105485357</v>
      </c>
      <c r="P1915" s="374">
        <f t="shared" si="565"/>
        <v>31.166720105485357</v>
      </c>
      <c r="Q1915" s="374">
        <f t="shared" si="566"/>
        <v>-111.92377249240198</v>
      </c>
      <c r="R1915" s="12">
        <f t="shared" si="567"/>
        <v>68.07622750759802</v>
      </c>
      <c r="S1915" s="57">
        <f t="shared" si="568"/>
        <v>1.207521878980039</v>
      </c>
      <c r="T1915" s="12">
        <f t="shared" si="551"/>
        <v>31.166720105485357</v>
      </c>
    </row>
    <row r="1916" spans="1:20">
      <c r="A1916" s="57">
        <f t="shared" si="552"/>
        <v>7615.9146462720682</v>
      </c>
      <c r="B1916" s="12">
        <f t="shared" si="569"/>
        <v>1212.1104621201632</v>
      </c>
      <c r="C1916" s="57" t="str">
        <f t="shared" si="553"/>
        <v>-13.465372644679-33.3762365466601i</v>
      </c>
      <c r="D1916" s="57" t="str">
        <f t="shared" si="554"/>
        <v>3.47811534651246-13.1361937305481i</v>
      </c>
      <c r="E1916" s="57" t="str">
        <f t="shared" si="555"/>
        <v>159.641202713822-2.68649784729742i</v>
      </c>
      <c r="F1916" s="57" t="str">
        <f t="shared" si="556"/>
        <v>2.9099083544246-123.222841247279i</v>
      </c>
      <c r="G1916" s="57" t="str">
        <f t="shared" si="557"/>
        <v>0.999999465452417-0.000731127415219517i</v>
      </c>
      <c r="H1916" s="57" t="str">
        <f t="shared" si="558"/>
        <v>78.0589323151873+51.1252975636003i</v>
      </c>
      <c r="I1916" s="57" t="str">
        <f t="shared" si="559"/>
        <v>18.4127944213632-26.7149077049287i</v>
      </c>
      <c r="K1916" s="57" t="str">
        <f t="shared" si="560"/>
        <v>0.107581020397174-0.0776961349293052i</v>
      </c>
      <c r="L1916" s="57" t="str">
        <f t="shared" si="561"/>
        <v>0.00025-0.873031865380393i</v>
      </c>
      <c r="M1916" s="57" t="str">
        <f t="shared" si="562"/>
        <v>0.0045-0.306069912711448i</v>
      </c>
      <c r="N1916" s="57">
        <f t="shared" si="563"/>
        <v>68.0287865483742</v>
      </c>
      <c r="O1916" s="57">
        <f t="shared" si="564"/>
        <v>31.123668203697243</v>
      </c>
      <c r="P1916" s="374">
        <f t="shared" si="565"/>
        <v>31.123668203697243</v>
      </c>
      <c r="Q1916" s="374">
        <f t="shared" si="566"/>
        <v>-111.9712134516258</v>
      </c>
      <c r="R1916" s="12">
        <f t="shared" si="567"/>
        <v>68.0287865483742</v>
      </c>
      <c r="S1916" s="57">
        <f t="shared" si="568"/>
        <v>1.2121104621201633</v>
      </c>
      <c r="T1916" s="12">
        <f t="shared" si="551"/>
        <v>31.123668203697243</v>
      </c>
    </row>
    <row r="1917" spans="1:20">
      <c r="A1917" s="57">
        <f t="shared" si="552"/>
        <v>7644.8551219279016</v>
      </c>
      <c r="B1917" s="12">
        <f t="shared" si="569"/>
        <v>1216.7164818762199</v>
      </c>
      <c r="C1917" s="57" t="str">
        <f t="shared" si="553"/>
        <v>-13.426170296856-33.1999704506376i</v>
      </c>
      <c r="D1917" s="57" t="str">
        <f t="shared" si="554"/>
        <v>3.47811527300677-13.0865091174623i</v>
      </c>
      <c r="E1917" s="57" t="str">
        <f t="shared" si="555"/>
        <v>159.628667858588-2.6852359299322i</v>
      </c>
      <c r="F1917" s="57" t="str">
        <f t="shared" si="556"/>
        <v>2.90990834258046-122.756383190979i</v>
      </c>
      <c r="G1917" s="57" t="str">
        <f t="shared" si="557"/>
        <v>0.999999461382139-0.000733905696410149i</v>
      </c>
      <c r="H1917" s="57" t="str">
        <f t="shared" si="558"/>
        <v>78.1015050379597+51.3302256810493i</v>
      </c>
      <c r="I1917" s="57" t="str">
        <f t="shared" si="559"/>
        <v>18.4168350258024-26.6252508656579i</v>
      </c>
      <c r="K1917" s="57" t="str">
        <f t="shared" si="560"/>
        <v>0.107299026111623-0.077782165388395i</v>
      </c>
      <c r="L1917" s="57" t="str">
        <f t="shared" si="561"/>
        <v>0.00025-0.869726903148427i</v>
      </c>
      <c r="M1917" s="57" t="str">
        <f t="shared" si="562"/>
        <v>0.0045-0.304911249961594i</v>
      </c>
      <c r="N1917" s="57">
        <f t="shared" si="563"/>
        <v>67.981440319621242</v>
      </c>
      <c r="O1917" s="57">
        <f t="shared" si="564"/>
        <v>31.080574031646407</v>
      </c>
      <c r="P1917" s="374">
        <f t="shared" si="565"/>
        <v>31.080574031646407</v>
      </c>
      <c r="Q1917" s="374">
        <f t="shared" si="566"/>
        <v>-112.01855968037876</v>
      </c>
      <c r="R1917" s="12">
        <f t="shared" si="567"/>
        <v>67.981440319621242</v>
      </c>
      <c r="S1917" s="57">
        <f t="shared" si="568"/>
        <v>1.2167164818762199</v>
      </c>
      <c r="T1917" s="12">
        <f t="shared" si="551"/>
        <v>31.080574031646407</v>
      </c>
    </row>
    <row r="1918" spans="1:20">
      <c r="A1918" s="57">
        <f t="shared" si="552"/>
        <v>7673.9055713912276</v>
      </c>
      <c r="B1918" s="12">
        <f t="shared" si="569"/>
        <v>1221.3400045073495</v>
      </c>
      <c r="C1918" s="57" t="str">
        <f t="shared" si="553"/>
        <v>-13.386896268451-33.0244708496645i</v>
      </c>
      <c r="D1918" s="57" t="str">
        <f t="shared" si="554"/>
        <v>3.47811519894137-13.0370127582017i</v>
      </c>
      <c r="E1918" s="57" t="str">
        <f t="shared" si="555"/>
        <v>159.616122700572-2.68390477199428i</v>
      </c>
      <c r="F1918" s="57" t="str">
        <f t="shared" si="556"/>
        <v>2.90990833064613-122.291691026463i</v>
      </c>
      <c r="G1918" s="57" t="str">
        <f t="shared" si="557"/>
        <v>0.999999457280868-0.000736694535035122i</v>
      </c>
      <c r="H1918" s="57" t="str">
        <f t="shared" si="558"/>
        <v>78.1444333599472+51.5360581358788i</v>
      </c>
      <c r="I1918" s="57" t="str">
        <f t="shared" si="559"/>
        <v>18.4209079381157-26.5359865249833i</v>
      </c>
      <c r="K1918" s="57" t="str">
        <f t="shared" si="560"/>
        <v>0.107016410889758-0.0778672653173767i</v>
      </c>
      <c r="L1918" s="57" t="str">
        <f t="shared" si="561"/>
        <v>0.00025-0.866434452229956i</v>
      </c>
      <c r="M1918" s="57" t="str">
        <f t="shared" si="562"/>
        <v>0.0045-0.303756973462437i</v>
      </c>
      <c r="N1918" s="57">
        <f t="shared" si="563"/>
        <v>67.93419060344722</v>
      </c>
      <c r="O1918" s="57">
        <f t="shared" si="564"/>
        <v>31.037437590789793</v>
      </c>
      <c r="P1918" s="374">
        <f t="shared" si="565"/>
        <v>31.037437590789793</v>
      </c>
      <c r="Q1918" s="374">
        <f t="shared" si="566"/>
        <v>-112.06580939655278</v>
      </c>
      <c r="R1918" s="12">
        <f t="shared" si="567"/>
        <v>67.93419060344722</v>
      </c>
      <c r="S1918" s="57">
        <f t="shared" si="568"/>
        <v>1.2213400045073495</v>
      </c>
      <c r="T1918" s="12">
        <f t="shared" si="551"/>
        <v>31.037437590789793</v>
      </c>
    </row>
    <row r="1919" spans="1:20">
      <c r="A1919" s="57">
        <f t="shared" si="552"/>
        <v>7703.0664125625144</v>
      </c>
      <c r="B1919" s="12">
        <f t="shared" si="569"/>
        <v>1225.9810965244774</v>
      </c>
      <c r="C1919" s="57" t="str">
        <f t="shared" si="553"/>
        <v>-13.3475514958083-32.849736006138i</v>
      </c>
      <c r="D1919" s="57" t="str">
        <f t="shared" si="554"/>
        <v>3.47811512431201-12.9877039407446i</v>
      </c>
      <c r="E1919" s="57" t="str">
        <f t="shared" si="555"/>
        <v>159.603567718054-2.68250406508853i</v>
      </c>
      <c r="F1919" s="57" t="str">
        <f t="shared" si="556"/>
        <v>2.90990831862092-121.82875806898i</v>
      </c>
      <c r="G1919" s="57" t="str">
        <f t="shared" si="557"/>
        <v>0.999999453148368-0.000739493971212295i</v>
      </c>
      <c r="H1919" s="57" t="str">
        <f t="shared" si="558"/>
        <v>78.1877204988826+51.7427998743411i</v>
      </c>
      <c r="I1919" s="57" t="str">
        <f t="shared" si="559"/>
        <v>18.4250134285288-26.4471135168039i</v>
      </c>
      <c r="K1919" s="57" t="str">
        <f t="shared" si="560"/>
        <v>0.106733180836134-0.0779514292082518i</v>
      </c>
      <c r="L1919" s="57" t="str">
        <f t="shared" si="561"/>
        <v>0.00025-0.863154465261962i</v>
      </c>
      <c r="M1919" s="57" t="str">
        <f t="shared" si="562"/>
        <v>0.0045-0.302607066609321i</v>
      </c>
      <c r="N1919" s="57">
        <f t="shared" si="563"/>
        <v>67.887039187303856</v>
      </c>
      <c r="O1919" s="57">
        <f t="shared" si="564"/>
        <v>30.994258884601606</v>
      </c>
      <c r="P1919" s="374">
        <f t="shared" si="565"/>
        <v>30.994258884601606</v>
      </c>
      <c r="Q1919" s="374">
        <f t="shared" si="566"/>
        <v>-112.11296081269614</v>
      </c>
      <c r="R1919" s="12">
        <f t="shared" si="567"/>
        <v>67.887039187303856</v>
      </c>
      <c r="S1919" s="57">
        <f t="shared" si="568"/>
        <v>1.2259810965244773</v>
      </c>
      <c r="T1919" s="12">
        <f t="shared" si="551"/>
        <v>30.994258884601606</v>
      </c>
    </row>
    <row r="1920" spans="1:20">
      <c r="A1920" s="57">
        <f t="shared" si="552"/>
        <v>7732.3380649302517</v>
      </c>
      <c r="B1920" s="12">
        <f t="shared" si="569"/>
        <v>1230.6398246912704</v>
      </c>
      <c r="C1920" s="57" t="str">
        <f t="shared" si="553"/>
        <v>-13.3081369227284-32.6757641837708i</v>
      </c>
      <c r="D1920" s="57" t="str">
        <f t="shared" si="554"/>
        <v>3.47811504911439-12.9385819557671i</v>
      </c>
      <c r="E1920" s="57" t="str">
        <f t="shared" si="555"/>
        <v>159.591003393088-2.68103350352141i</v>
      </c>
      <c r="F1920" s="57" t="str">
        <f t="shared" si="556"/>
        <v>2.90990830650415-121.367577659081i</v>
      </c>
      <c r="G1920" s="57" t="str">
        <f t="shared" si="557"/>
        <v>0.999999448984401-0.000742304045211971i</v>
      </c>
      <c r="H1920" s="57" t="str">
        <f t="shared" si="558"/>
        <v>78.231369705511+51.9504558801802i</v>
      </c>
      <c r="I1920" s="57" t="str">
        <f t="shared" si="559"/>
        <v>18.4291517697104-26.3586306821899i</v>
      </c>
      <c r="K1920" s="57" t="str">
        <f t="shared" si="560"/>
        <v>0.106449342117348-0.0780346515991617i</v>
      </c>
      <c r="L1920" s="57" t="str">
        <f t="shared" si="561"/>
        <v>0.00025-0.85988689506073i</v>
      </c>
      <c r="M1920" s="57" t="str">
        <f t="shared" si="562"/>
        <v>0.0045-0.301461512860451i</v>
      </c>
      <c r="N1920" s="57">
        <f t="shared" si="563"/>
        <v>67.839987863882143</v>
      </c>
      <c r="O1920" s="57">
        <f t="shared" si="564"/>
        <v>30.951037918586305</v>
      </c>
      <c r="P1920" s="374">
        <f t="shared" si="565"/>
        <v>30.951037918586305</v>
      </c>
      <c r="Q1920" s="374">
        <f t="shared" si="566"/>
        <v>-112.16001213611786</v>
      </c>
      <c r="R1920" s="12">
        <f t="shared" si="567"/>
        <v>67.839987863882143</v>
      </c>
      <c r="S1920" s="57">
        <f t="shared" si="568"/>
        <v>1.2306398246912704</v>
      </c>
      <c r="T1920" s="12">
        <f t="shared" si="551"/>
        <v>30.951037918586305</v>
      </c>
    </row>
    <row r="1921" spans="1:20">
      <c r="A1921" s="57">
        <f t="shared" si="552"/>
        <v>7761.7209495769876</v>
      </c>
      <c r="B1921" s="12">
        <f t="shared" si="569"/>
        <v>1235.3162560250973</v>
      </c>
      <c r="C1921" s="57" t="str">
        <f t="shared" si="553"/>
        <v>-13.2686535003889-32.5025536474569i</v>
      </c>
      <c r="D1921" s="57" t="str">
        <f t="shared" si="554"/>
        <v>3.47811497334419-12.8896460966329i</v>
      </c>
      <c r="E1921" s="57" t="str">
        <f t="shared" si="555"/>
        <v>159.578430211479-2.67949278434176i</v>
      </c>
      <c r="F1921" s="57" t="str">
        <f t="shared" si="556"/>
        <v>2.90990829429512-120.908143162534i</v>
      </c>
      <c r="G1921" s="57" t="str">
        <f t="shared" si="557"/>
        <v>0.999999444788728-0.000745124797457475i</v>
      </c>
      <c r="H1921" s="57" t="str">
        <f t="shared" si="558"/>
        <v>78.2753842639875+52.1590311750121i</v>
      </c>
      <c r="I1921" s="57" t="str">
        <f t="shared" si="559"/>
        <v>18.4333232367972-26.2705368693892i</v>
      </c>
      <c r="K1921" s="57" t="str">
        <f t="shared" si="560"/>
        <v>0.10616490096163-0.0781169270752082i</v>
      </c>
      <c r="L1921" s="57" t="str">
        <f t="shared" si="561"/>
        <v>0.00025-0.856631694621169i</v>
      </c>
      <c r="M1921" s="57" t="str">
        <f t="shared" si="562"/>
        <v>0.0045-0.300320295736652i</v>
      </c>
      <c r="N1921" s="57">
        <f t="shared" si="563"/>
        <v>67.793038431008142</v>
      </c>
      <c r="O1921" s="57">
        <f t="shared" si="564"/>
        <v>30.907774700291924</v>
      </c>
      <c r="P1921" s="374">
        <f t="shared" si="565"/>
        <v>30.907774700291924</v>
      </c>
      <c r="Q1921" s="374">
        <f t="shared" si="566"/>
        <v>-112.20696156899186</v>
      </c>
      <c r="R1921" s="12">
        <f t="shared" si="567"/>
        <v>67.793038431008142</v>
      </c>
      <c r="S1921" s="57">
        <f t="shared" si="568"/>
        <v>1.2353162560250974</v>
      </c>
      <c r="T1921" s="12">
        <f t="shared" si="551"/>
        <v>30.907774700291924</v>
      </c>
    </row>
    <row r="1922" spans="1:20">
      <c r="A1922" s="57">
        <f t="shared" si="552"/>
        <v>7791.2154891853806</v>
      </c>
      <c r="B1922" s="12">
        <f t="shared" si="569"/>
        <v>1240.0104577979928</v>
      </c>
      <c r="C1922" s="57" t="str">
        <f t="shared" si="553"/>
        <v>-13.2291021872643-32.3301026631359i</v>
      </c>
      <c r="D1922" s="57" t="str">
        <f t="shared" si="554"/>
        <v>3.47811489699703-12.8408956593831i</v>
      </c>
      <c r="E1922" s="57" t="str">
        <f t="shared" si="555"/>
        <v>159.565848662766-2.67788160737585i</v>
      </c>
      <c r="F1922" s="57" t="str">
        <f t="shared" si="556"/>
        <v>2.90990828199313-120.450447970217i</v>
      </c>
      <c r="G1922" s="57" t="str">
        <f t="shared" si="557"/>
        <v>0.999999440561107-0.000747956268525736i</v>
      </c>
      <c r="H1922" s="57" t="str">
        <f t="shared" si="558"/>
        <v>78.3197674922829+52.3685308187197i</v>
      </c>
      <c r="I1922" s="57" t="str">
        <f t="shared" si="559"/>
        <v>18.4375281074194-26.1828309338309i</v>
      </c>
      <c r="K1922" s="57" t="str">
        <f t="shared" si="560"/>
        <v>0.10587986365841-0.0781982502692728i</v>
      </c>
      <c r="L1922" s="57" t="str">
        <f t="shared" si="561"/>
        <v>0.00025-0.853388817116129i</v>
      </c>
      <c r="M1922" s="57" t="str">
        <f t="shared" si="562"/>
        <v>0.0045-0.299183398821132i</v>
      </c>
      <c r="N1922" s="57">
        <f t="shared" si="563"/>
        <v>67.746192691535256</v>
      </c>
      <c r="O1922" s="57">
        <f t="shared" si="564"/>
        <v>30.86446923932272</v>
      </c>
      <c r="P1922" s="374">
        <f t="shared" si="565"/>
        <v>30.86446923932272</v>
      </c>
      <c r="Q1922" s="374">
        <f t="shared" si="566"/>
        <v>-112.25380730846474</v>
      </c>
      <c r="R1922" s="12">
        <f t="shared" si="567"/>
        <v>67.746192691535256</v>
      </c>
      <c r="S1922" s="57">
        <f t="shared" si="568"/>
        <v>1.2400104577979927</v>
      </c>
      <c r="T1922" s="12">
        <f t="shared" si="551"/>
        <v>30.86446923932272</v>
      </c>
    </row>
    <row r="1923" spans="1:20">
      <c r="A1923" s="57">
        <f t="shared" si="552"/>
        <v>7820.8221080442854</v>
      </c>
      <c r="B1923" s="12">
        <f t="shared" si="569"/>
        <v>1244.7224975376253</v>
      </c>
      <c r="C1923" s="57" t="str">
        <f t="shared" si="553"/>
        <v>-13.1894839490429-32.1584094976598i</v>
      </c>
      <c r="D1923" s="57" t="str">
        <f t="shared" si="554"/>
        <v>3.47811482006855-12.7923299427265i</v>
      </c>
      <c r="E1923" s="57" t="str">
        <f t="shared" si="555"/>
        <v>159.553259240186-2.67619967526615i</v>
      </c>
      <c r="F1923" s="57" t="str">
        <f t="shared" si="556"/>
        <v>2.90990826959747-119.994485498032i</v>
      </c>
      <c r="G1923" s="57" t="str">
        <f t="shared" si="557"/>
        <v>0.999999436301296-0.000750798499147871i</v>
      </c>
      <c r="H1923" s="57" t="str">
        <f t="shared" si="558"/>
        <v>78.364522742594+52.5789599098419i</v>
      </c>
      <c r="I1923" s="57" t="str">
        <f t="shared" si="559"/>
        <v>18.4417666617256-26.0955117381326i</v>
      </c>
      <c r="K1923" s="57" t="str">
        <f t="shared" si="560"/>
        <v>0.105594236557885-0.0782786158628289i</v>
      </c>
      <c r="L1923" s="57" t="str">
        <f t="shared" si="561"/>
        <v>0.00025-0.850158215895725i</v>
      </c>
      <c r="M1923" s="57" t="str">
        <f t="shared" si="562"/>
        <v>0.0045-0.298050805759247i</v>
      </c>
      <c r="N1923" s="57">
        <f t="shared" si="563"/>
        <v>67.69945245323818</v>
      </c>
      <c r="O1923" s="57">
        <f t="shared" si="564"/>
        <v>30.821121547351886</v>
      </c>
      <c r="P1923" s="374">
        <f t="shared" si="565"/>
        <v>30.821121547351886</v>
      </c>
      <c r="Q1923" s="374">
        <f t="shared" si="566"/>
        <v>-112.30054754676182</v>
      </c>
      <c r="R1923" s="12">
        <f t="shared" si="567"/>
        <v>67.69945245323818</v>
      </c>
      <c r="S1923" s="57">
        <f t="shared" si="568"/>
        <v>1.2447224975376252</v>
      </c>
      <c r="T1923" s="12">
        <f t="shared" si="551"/>
        <v>30.821121547351886</v>
      </c>
    </row>
    <row r="1924" spans="1:20">
      <c r="A1924" s="57">
        <f t="shared" si="552"/>
        <v>7850.5412320548548</v>
      </c>
      <c r="B1924" s="12">
        <f t="shared" si="569"/>
        <v>1249.4524430282684</v>
      </c>
      <c r="C1924" s="57" t="str">
        <f t="shared" si="553"/>
        <v>-13.1497997585436-31.9874724186616i</v>
      </c>
      <c r="D1924" s="57" t="str">
        <f t="shared" si="554"/>
        <v>3.47811474255431-12.7439482480288i</v>
      </c>
      <c r="E1924" s="57" t="str">
        <f t="shared" si="555"/>
        <v>159.540662440667-2.67444669350813i</v>
      </c>
      <c r="F1924" s="57" t="str">
        <f t="shared" si="556"/>
        <v>2.90990825710742-119.540249186806i</v>
      </c>
      <c r="G1924" s="57" t="str">
        <f t="shared" si="557"/>
        <v>0.999999432009048-0.000753651530209773i</v>
      </c>
      <c r="H1924" s="57" t="str">
        <f t="shared" si="558"/>
        <v>78.4096534017591+52.7903235859739i</v>
      </c>
      <c r="I1924" s="57" t="str">
        <f t="shared" si="559"/>
        <v>18.4460391824085-26.008578152106i</v>
      </c>
      <c r="K1924" s="57" t="str">
        <f t="shared" si="560"/>
        <v>0.105308026070566-0.0783580185867531i</v>
      </c>
      <c r="L1924" s="57" t="str">
        <f t="shared" si="561"/>
        <v>0.00025-0.846939844486675i</v>
      </c>
      <c r="M1924" s="57" t="str">
        <f t="shared" si="562"/>
        <v>0.0045-0.296922500258266i</v>
      </c>
      <c r="N1924" s="57">
        <f t="shared" si="563"/>
        <v>67.652819528703802</v>
      </c>
      <c r="O1924" s="57">
        <f t="shared" si="564"/>
        <v>30.777731638134441</v>
      </c>
      <c r="P1924" s="374">
        <f t="shared" si="565"/>
        <v>30.777731638134441</v>
      </c>
      <c r="Q1924" s="374">
        <f t="shared" si="566"/>
        <v>-112.3471804712962</v>
      </c>
      <c r="R1924" s="12">
        <f t="shared" si="567"/>
        <v>67.652819528703802</v>
      </c>
      <c r="S1924" s="57">
        <f t="shared" si="568"/>
        <v>1.2494524430282683</v>
      </c>
      <c r="T1924" s="12">
        <f t="shared" si="551"/>
        <v>30.777731638134441</v>
      </c>
    </row>
    <row r="1925" spans="1:20">
      <c r="A1925" s="57">
        <f t="shared" si="552"/>
        <v>7880.3732887366632</v>
      </c>
      <c r="B1925" s="12">
        <f t="shared" si="569"/>
        <v>1254.2003623117757</v>
      </c>
      <c r="C1925" s="57" t="str">
        <f t="shared" si="553"/>
        <v>-13.1100505956303-31.8172896944225i</v>
      </c>
      <c r="D1925" s="57" t="str">
        <f t="shared" si="554"/>
        <v>3.47811466444983-12.695749879303i</v>
      </c>
      <c r="E1925" s="57" t="str">
        <f t="shared" si="555"/>
        <v>159.528058764793-2.67262237048541i</v>
      </c>
      <c r="F1925" s="57" t="str">
        <f t="shared" si="556"/>
        <v>2.90990824452226-119.087732502197i</v>
      </c>
      <c r="G1925" s="57" t="str">
        <f t="shared" si="557"/>
        <v>0.999999427684118-0.000756515402752692i</v>
      </c>
      <c r="H1925" s="57" t="str">
        <f t="shared" si="558"/>
        <v>78.4551628916828+53.0026270241739i</v>
      </c>
      <c r="I1925" s="57" t="str">
        <f t="shared" si="559"/>
        <v>18.4503459547319-25.9220290527642i</v>
      </c>
      <c r="K1925" s="57" t="str">
        <f t="shared" si="560"/>
        <v>0.10502123866681-0.0784364532221294i</v>
      </c>
      <c r="L1925" s="57" t="str">
        <f t="shared" si="561"/>
        <v>0.00025-0.843733656591629i</v>
      </c>
      <c r="M1925" s="57" t="str">
        <f t="shared" si="562"/>
        <v>0.0045-0.295798466087134i</v>
      </c>
      <c r="N1925" s="57">
        <f t="shared" si="563"/>
        <v>67.606295735220456</v>
      </c>
      <c r="O1925" s="57">
        <f t="shared" si="564"/>
        <v>30.734299527519283</v>
      </c>
      <c r="P1925" s="374">
        <f t="shared" si="565"/>
        <v>30.734299527519283</v>
      </c>
      <c r="Q1925" s="374">
        <f t="shared" si="566"/>
        <v>-112.39370426477954</v>
      </c>
      <c r="R1925" s="12">
        <f t="shared" si="567"/>
        <v>67.606295735220456</v>
      </c>
      <c r="S1925" s="57">
        <f t="shared" si="568"/>
        <v>1.2542003623117757</v>
      </c>
      <c r="T1925" s="12">
        <f t="shared" si="551"/>
        <v>30.734299527519283</v>
      </c>
    </row>
    <row r="1926" spans="1:20">
      <c r="A1926" s="57">
        <f t="shared" si="552"/>
        <v>7910.3187072338633</v>
      </c>
      <c r="B1926" s="12">
        <f t="shared" si="569"/>
        <v>1258.9663236885606</v>
      </c>
      <c r="C1926" s="57" t="str">
        <f t="shared" si="553"/>
        <v>-13.0702374471248-31.6478595937432i</v>
      </c>
      <c r="D1926" s="57" t="str">
        <f t="shared" si="554"/>
        <v>3.47811458575064-12.6477341431995i</v>
      </c>
      <c r="E1926" s="57" t="str">
        <f t="shared" si="555"/>
        <v>159.515448716779-2.67072641750831i</v>
      </c>
      <c r="F1926" s="57" t="str">
        <f t="shared" si="556"/>
        <v>2.90990823184127-118.636928934601i</v>
      </c>
      <c r="G1926" s="57" t="str">
        <f t="shared" si="557"/>
        <v>0.999999423326255-0.000759390157973832i</v>
      </c>
      <c r="H1926" s="57" t="str">
        <f t="shared" si="558"/>
        <v>78.5010546697616+53.2158754413672i</v>
      </c>
      <c r="I1926" s="57" t="str">
        <f t="shared" si="559"/>
        <v>18.4546872665557-25.8358633243281i</v>
      </c>
      <c r="K1926" s="57" t="str">
        <f t="shared" si="560"/>
        <v>0.104733880876351-0.078513914601051i</v>
      </c>
      <c r="L1926" s="57" t="str">
        <f t="shared" si="561"/>
        <v>0.00025-0.840539606088492i</v>
      </c>
      <c r="M1926" s="57" t="str">
        <f t="shared" si="562"/>
        <v>0.0045-0.294678687076244i</v>
      </c>
      <c r="N1926" s="57">
        <f t="shared" si="563"/>
        <v>67.55988289466795</v>
      </c>
      <c r="O1926" s="57">
        <f t="shared" si="564"/>
        <v>30.690825233461801</v>
      </c>
      <c r="P1926" s="374">
        <f t="shared" si="565"/>
        <v>30.690825233461801</v>
      </c>
      <c r="Q1926" s="374">
        <f t="shared" si="566"/>
        <v>-112.44011710533205</v>
      </c>
      <c r="R1926" s="12">
        <f t="shared" si="567"/>
        <v>67.55988289466795</v>
      </c>
      <c r="S1926" s="57">
        <f t="shared" si="568"/>
        <v>1.2589663236885607</v>
      </c>
      <c r="T1926" s="12">
        <f t="shared" si="551"/>
        <v>30.690825233461801</v>
      </c>
    </row>
    <row r="1927" spans="1:20">
      <c r="A1927" s="57">
        <f t="shared" si="552"/>
        <v>7940.3779183213528</v>
      </c>
      <c r="B1927" s="12">
        <f t="shared" si="569"/>
        <v>1263.7503957185772</v>
      </c>
      <c r="C1927" s="57" t="str">
        <f t="shared" si="553"/>
        <v>-13.0303613067183-31.4791803858142i</v>
      </c>
      <c r="D1927" s="57" t="str">
        <f t="shared" si="554"/>
        <v>3.4781145064522-12.5999003489957i</v>
      </c>
      <c r="E1927" s="57" t="str">
        <f t="shared" si="555"/>
        <v>159.502832804451-2.66875854884724i</v>
      </c>
      <c r="F1927" s="57" t="str">
        <f t="shared" si="556"/>
        <v>2.90990821906373-118.187831999056i</v>
      </c>
      <c r="G1927" s="57" t="str">
        <f t="shared" si="557"/>
        <v>0.99999941893521-0.000762275837226944i</v>
      </c>
      <c r="H1927" s="57" t="str">
        <f t="shared" si="558"/>
        <v>78.5473322293208+53.4300740947635i</v>
      </c>
      <c r="I1927" s="57" t="str">
        <f t="shared" si="559"/>
        <v>18.4590634083632-25.7500798582346i</v>
      </c>
      <c r="K1927" s="57" t="str">
        <f t="shared" si="560"/>
        <v>0.104445959287806-0.0785903976074149i</v>
      </c>
      <c r="L1927" s="57" t="str">
        <f t="shared" si="561"/>
        <v>0.00025-0.837357647029778i</v>
      </c>
      <c r="M1927" s="57" t="str">
        <f t="shared" si="562"/>
        <v>0.0045-0.293563147117199i</v>
      </c>
      <c r="N1927" s="57">
        <f t="shared" si="563"/>
        <v>67.513582833404669</v>
      </c>
      <c r="O1927" s="57">
        <f t="shared" si="564"/>
        <v>30.647308776035821</v>
      </c>
      <c r="P1927" s="374">
        <f t="shared" si="565"/>
        <v>30.647308776035821</v>
      </c>
      <c r="Q1927" s="374">
        <f t="shared" si="566"/>
        <v>-112.48641716659533</v>
      </c>
      <c r="R1927" s="12">
        <f t="shared" si="567"/>
        <v>67.513582833404669</v>
      </c>
      <c r="S1927" s="57">
        <f t="shared" si="568"/>
        <v>1.2637503957185772</v>
      </c>
      <c r="T1927" s="12">
        <f t="shared" si="551"/>
        <v>30.647308776035821</v>
      </c>
    </row>
    <row r="1928" spans="1:20">
      <c r="A1928" s="57">
        <f t="shared" si="552"/>
        <v>7970.5513544109735</v>
      </c>
      <c r="B1928" s="12">
        <f t="shared" si="569"/>
        <v>1268.5526472223078</v>
      </c>
      <c r="C1928" s="57" t="str">
        <f t="shared" si="553"/>
        <v>-12.9904231748817-31.3112503400883i</v>
      </c>
      <c r="D1928" s="57" t="str">
        <f t="shared" si="554"/>
        <v>3.47811442654996-12.5522478085864i</v>
      </c>
      <c r="E1928" s="57" t="str">
        <f t="shared" si="555"/>
        <v>159.490211539218-2.66671848176849i</v>
      </c>
      <c r="F1928" s="57" t="str">
        <f t="shared" si="556"/>
        <v>2.90990820618888-117.740435235154i</v>
      </c>
      <c r="G1928" s="57" t="str">
        <f t="shared" si="557"/>
        <v>0.99999941451073-0.000765172482022913i</v>
      </c>
      <c r="H1928" s="57" t="str">
        <f t="shared" si="558"/>
        <v>78.5939991000554+53.6452282822776i</v>
      </c>
      <c r="I1928" s="57" t="str">
        <f t="shared" si="559"/>
        <v>18.463474673289-25.6646775531452i</v>
      </c>
      <c r="K1928" s="57" t="str">
        <f t="shared" si="560"/>
        <v>0.104157480548173-0.0786658971777149i</v>
      </c>
      <c r="L1928" s="57" t="str">
        <f t="shared" si="561"/>
        <v>0.00025-0.834187733641938i</v>
      </c>
      <c r="M1928" s="57" t="str">
        <f t="shared" si="562"/>
        <v>0.0045-0.292451830162581i</v>
      </c>
      <c r="N1928" s="57">
        <f t="shared" si="563"/>
        <v>67.467397382153649</v>
      </c>
      <c r="O1928" s="57">
        <f t="shared" si="564"/>
        <v>30.603750177445704</v>
      </c>
      <c r="P1928" s="374">
        <f t="shared" si="565"/>
        <v>30.603750177445704</v>
      </c>
      <c r="Q1928" s="374">
        <f t="shared" si="566"/>
        <v>-112.53260261784635</v>
      </c>
      <c r="R1928" s="12">
        <f t="shared" si="567"/>
        <v>67.467397382153649</v>
      </c>
      <c r="S1928" s="57">
        <f t="shared" si="568"/>
        <v>1.2685526472223079</v>
      </c>
      <c r="T1928" s="12">
        <f t="shared" si="551"/>
        <v>30.603750177445704</v>
      </c>
    </row>
    <row r="1929" spans="1:20">
      <c r="A1929" s="57">
        <f t="shared" si="552"/>
        <v>8000.839449557735</v>
      </c>
      <c r="B1929" s="12">
        <f t="shared" si="569"/>
        <v>1273.3731472817526</v>
      </c>
      <c r="C1929" s="57" t="str">
        <f t="shared" si="553"/>
        <v>-12.9504240587736-31.1440677261549i</v>
      </c>
      <c r="D1929" s="57" t="str">
        <f t="shared" si="554"/>
        <v>3.47811434603931-12.5047758364738i</v>
      </c>
      <c r="E1929" s="57" t="str">
        <f t="shared" si="555"/>
        <v>159.477585436045-2.66460593657054i</v>
      </c>
      <c r="F1929" s="57" t="str">
        <f t="shared" si="556"/>
        <v>2.90990819321601-117.29473220694i</v>
      </c>
      <c r="G1929" s="57" t="str">
        <f t="shared" si="557"/>
        <v>0.99999941005256-0.000768080134030367i</v>
      </c>
      <c r="H1929" s="57" t="str">
        <f t="shared" si="558"/>
        <v>78.6410588484764+53.8613433429488i</v>
      </c>
      <c r="I1929" s="57" t="str">
        <f t="shared" si="559"/>
        <v>18.467921357144-25.579655314953i</v>
      </c>
      <c r="K1929" s="57" t="str">
        <f t="shared" si="560"/>
        <v>0.103868451362324-0.0787404083018253i</v>
      </c>
      <c r="L1929" s="57" t="str">
        <f t="shared" si="561"/>
        <v>0.00025-0.831029820324706i</v>
      </c>
      <c r="M1929" s="57" t="str">
        <f t="shared" si="562"/>
        <v>0.0045-0.291344720225723i</v>
      </c>
      <c r="N1929" s="57">
        <f t="shared" si="563"/>
        <v>67.421328375889047</v>
      </c>
      <c r="O1929" s="57">
        <f t="shared" si="564"/>
        <v>30.560149462038272</v>
      </c>
      <c r="P1929" s="374">
        <f t="shared" si="565"/>
        <v>30.560149462038272</v>
      </c>
      <c r="Q1929" s="374">
        <f t="shared" si="566"/>
        <v>-112.57867162411095</v>
      </c>
      <c r="R1929" s="12">
        <f t="shared" si="567"/>
        <v>67.421328375889047</v>
      </c>
      <c r="S1929" s="57">
        <f t="shared" si="568"/>
        <v>1.2733731472817527</v>
      </c>
      <c r="T1929" s="12">
        <f t="shared" si="551"/>
        <v>30.560149462038272</v>
      </c>
    </row>
    <row r="1930" spans="1:20">
      <c r="A1930" s="57">
        <f t="shared" si="552"/>
        <v>8031.2426394660552</v>
      </c>
      <c r="B1930" s="12">
        <f t="shared" si="569"/>
        <v>1278.2119652414233</v>
      </c>
      <c r="C1930" s="57" t="str">
        <f t="shared" si="553"/>
        <v>-12.9103649721478-30.9776308136131i</v>
      </c>
      <c r="D1930" s="57" t="str">
        <f t="shared" si="554"/>
        <v>3.47811426491561-12.4574837497577i</v>
      </c>
      <c r="E1930" s="57" t="str">
        <f t="shared" si="555"/>
        <v>159.464955013426-2.66242063661726i</v>
      </c>
      <c r="F1930" s="57" t="str">
        <f t="shared" si="556"/>
        <v>2.90990818014435-116.850716502827i</v>
      </c>
      <c r="G1930" s="57" t="str">
        <f t="shared" si="557"/>
        <v>0.999999405560443-0.000770998835076263i</v>
      </c>
      <c r="H1930" s="57" t="str">
        <f t="shared" si="558"/>
        <v>78.6885150783673+54.0784246573776i</v>
      </c>
      <c r="I1930" s="57" t="str">
        <f t="shared" si="559"/>
        <v>18.4724037584459-25.495012056794i</v>
      </c>
      <c r="K1930" s="57" t="str">
        <f t="shared" si="560"/>
        <v>0.10357887849247-0.0788139260237818i</v>
      </c>
      <c r="L1930" s="57" t="str">
        <f t="shared" si="561"/>
        <v>0.00025-0.827883861650435i</v>
      </c>
      <c r="M1930" s="57" t="str">
        <f t="shared" si="562"/>
        <v>0.0045-0.290241801380478i</v>
      </c>
      <c r="N1930" s="57">
        <f t="shared" si="563"/>
        <v>67.375377653718402</v>
      </c>
      <c r="O1930" s="57">
        <f t="shared" si="564"/>
        <v>30.516506656314156</v>
      </c>
      <c r="P1930" s="374">
        <f t="shared" si="565"/>
        <v>30.516506656314156</v>
      </c>
      <c r="Q1930" s="374">
        <f t="shared" si="566"/>
        <v>-112.6246223462816</v>
      </c>
      <c r="R1930" s="12">
        <f t="shared" si="567"/>
        <v>67.375377653718402</v>
      </c>
      <c r="S1930" s="57">
        <f t="shared" si="568"/>
        <v>1.2782119652414232</v>
      </c>
      <c r="T1930" s="12">
        <f t="shared" si="551"/>
        <v>30.516506656314156</v>
      </c>
    </row>
    <row r="1931" spans="1:20">
      <c r="A1931" s="57">
        <f t="shared" si="552"/>
        <v>8061.7613614960264</v>
      </c>
      <c r="B1931" s="12">
        <f t="shared" si="569"/>
        <v>1283.0691707093408</v>
      </c>
      <c r="C1931" s="57" t="str">
        <f t="shared" si="553"/>
        <v>-12.8702469352578-30.8119378719491i</v>
      </c>
      <c r="D1931" s="57" t="str">
        <f t="shared" si="554"/>
        <v>3.4781141831742-12.4103708681253i</v>
      </c>
      <c r="E1931" s="57" t="str">
        <f t="shared" si="555"/>
        <v>159.452320793359-2.66016230837276i</v>
      </c>
      <c r="F1931" s="57" t="str">
        <f t="shared" si="556"/>
        <v>2.90990816697316-116.408381735501i</v>
      </c>
      <c r="G1931" s="57" t="str">
        <f t="shared" si="557"/>
        <v>0.999999401034121-0.000773928627146501i</v>
      </c>
      <c r="H1931" s="57" t="str">
        <f t="shared" si="558"/>
        <v>78.7363714312421+54.296477648155i</v>
      </c>
      <c r="I1931" s="57" t="str">
        <f t="shared" si="559"/>
        <v>18.4769221784449-25.4107466990551i</v>
      </c>
      <c r="K1931" s="57" t="str">
        <f t="shared" si="560"/>
        <v>0.103288768757632-0.0788864454425567i</v>
      </c>
      <c r="L1931" s="57" t="str">
        <f t="shared" si="561"/>
        <v>0.00025-0.824749812363452i</v>
      </c>
      <c r="M1931" s="57" t="str">
        <f t="shared" si="562"/>
        <v>0.0045-0.289143057760986i</v>
      </c>
      <c r="N1931" s="57">
        <f t="shared" si="563"/>
        <v>67.329547058767901</v>
      </c>
      <c r="O1931" s="57">
        <f t="shared" si="564"/>
        <v>30.472821788939516</v>
      </c>
      <c r="P1931" s="374">
        <f t="shared" si="565"/>
        <v>30.472821788939516</v>
      </c>
      <c r="Q1931" s="374">
        <f t="shared" si="566"/>
        <v>-112.6704529412321</v>
      </c>
      <c r="R1931" s="12">
        <f t="shared" si="567"/>
        <v>67.329547058767901</v>
      </c>
      <c r="S1931" s="57">
        <f t="shared" si="568"/>
        <v>1.2830691707093409</v>
      </c>
      <c r="T1931" s="12">
        <f t="shared" si="551"/>
        <v>30.472821788939516</v>
      </c>
    </row>
    <row r="1932" spans="1:20">
      <c r="A1932" s="57">
        <f t="shared" si="552"/>
        <v>8092.3960546697117</v>
      </c>
      <c r="B1932" s="12">
        <f t="shared" si="569"/>
        <v>1287.9448335580364</v>
      </c>
      <c r="C1932" s="57" t="str">
        <f t="shared" si="553"/>
        <v>-12.8300709747621-30.6469871704142i</v>
      </c>
      <c r="D1932" s="57" t="str">
        <f t="shared" si="554"/>
        <v>3.47811410081039-12.3634365138422i</v>
      </c>
      <c r="E1932" s="57" t="str">
        <f t="shared" si="555"/>
        <v>159.439683301315-2.65783068143393i</v>
      </c>
      <c r="F1932" s="57" t="str">
        <f t="shared" si="556"/>
        <v>2.90990815370168-115.967721541827i</v>
      </c>
      <c r="G1932" s="57" t="str">
        <f t="shared" si="557"/>
        <v>0.999999396473334-0.000776869552386518i</v>
      </c>
      <c r="H1932" s="57" t="str">
        <f t="shared" si="558"/>
        <v>78.7846315868152+54.5155077803067i</v>
      </c>
      <c r="I1932" s="57" t="str">
        <f t="shared" si="559"/>
        <v>18.4814769211529-25.3268581693848i</v>
      </c>
      <c r="K1932" s="57" t="str">
        <f t="shared" si="560"/>
        <v>0.102998129033086-0.0789579617128265i</v>
      </c>
      <c r="L1932" s="57" t="str">
        <f t="shared" si="561"/>
        <v>0.00025-0.821627627379412i</v>
      </c>
      <c r="M1932" s="57" t="str">
        <f t="shared" si="562"/>
        <v>0.0045-0.288048473561452i</v>
      </c>
      <c r="N1932" s="57">
        <f t="shared" si="563"/>
        <v>67.283838438062688</v>
      </c>
      <c r="O1932" s="57">
        <f t="shared" si="564"/>
        <v>30.429094890757632</v>
      </c>
      <c r="P1932" s="374">
        <f t="shared" si="565"/>
        <v>30.429094890757632</v>
      </c>
      <c r="Q1932" s="374">
        <f t="shared" si="566"/>
        <v>-112.71616156193731</v>
      </c>
      <c r="R1932" s="12">
        <f t="shared" si="567"/>
        <v>67.283838438062688</v>
      </c>
      <c r="S1932" s="57">
        <f t="shared" si="568"/>
        <v>1.2879448335580364</v>
      </c>
      <c r="T1932" s="12">
        <f t="shared" si="551"/>
        <v>30.429094890757632</v>
      </c>
    </row>
    <row r="1933" spans="1:20">
      <c r="A1933" s="57">
        <f t="shared" si="552"/>
        <v>8123.1471596774572</v>
      </c>
      <c r="B1933" s="12">
        <f t="shared" si="569"/>
        <v>1292.8390239255571</v>
      </c>
      <c r="C1933" s="57" t="str">
        <f t="shared" si="553"/>
        <v>-12.7898381236259-30.4827769779016i</v>
      </c>
      <c r="D1933" s="57" t="str">
        <f t="shared" si="554"/>
        <v>3.47811401781943-12.3166800117419i</v>
      </c>
      <c r="E1933" s="57" t="str">
        <f t="shared" si="555"/>
        <v>159.427043066212-2.6554254885651i</v>
      </c>
      <c r="F1933" s="57" t="str">
        <f t="shared" si="556"/>
        <v>2.90990814032915-115.528729582761i</v>
      </c>
      <c r="G1933" s="57" t="str">
        <f t="shared" si="557"/>
        <v>0.999999391877819-0.000779821653101903i</v>
      </c>
      <c r="H1933" s="57" t="str">
        <f t="shared" si="558"/>
        <v>78.8332992634749+54.7355205617397i</v>
      </c>
      <c r="I1933" s="57" t="str">
        <f t="shared" si="559"/>
        <v>18.4860682933725-25.2433454027039i</v>
      </c>
      <c r="K1933" s="57" t="str">
        <f t="shared" si="560"/>
        <v>0.102706966249801-0.079028470045735i</v>
      </c>
      <c r="L1933" s="57" t="str">
        <f t="shared" si="561"/>
        <v>0.00025-0.818517261784627i</v>
      </c>
      <c r="M1933" s="57" t="str">
        <f t="shared" si="562"/>
        <v>0.0045-0.286958033035916i</v>
      </c>
      <c r="N1933" s="57">
        <f t="shared" si="563"/>
        <v>67.23825364240767</v>
      </c>
      <c r="O1933" s="57">
        <f t="shared" si="564"/>
        <v>30.385325994799551</v>
      </c>
      <c r="P1933" s="374">
        <f t="shared" si="565"/>
        <v>30.385325994799551</v>
      </c>
      <c r="Q1933" s="374">
        <f t="shared" si="566"/>
        <v>-112.76174635759233</v>
      </c>
      <c r="R1933" s="12">
        <f t="shared" si="567"/>
        <v>67.23825364240767</v>
      </c>
      <c r="S1933" s="57">
        <f t="shared" si="568"/>
        <v>1.2928390239255572</v>
      </c>
      <c r="T1933" s="12">
        <f t="shared" si="551"/>
        <v>30.385325994799551</v>
      </c>
    </row>
    <row r="1934" spans="1:20">
      <c r="A1934" s="57">
        <f t="shared" si="552"/>
        <v>8154.0151188842328</v>
      </c>
      <c r="B1934" s="12">
        <f t="shared" si="569"/>
        <v>1297.7518122164743</v>
      </c>
      <c r="C1934" s="57" t="str">
        <f t="shared" si="553"/>
        <v>-12.7495494210224-30.319305562828i</v>
      </c>
      <c r="D1934" s="57" t="str">
        <f t="shared" si="554"/>
        <v>3.47811393419654-12.2701006892162i</v>
      </c>
      <c r="E1934" s="57" t="str">
        <f t="shared" si="555"/>
        <v>159.414400620388-2.65294646572951i</v>
      </c>
      <c r="F1934" s="57" t="str">
        <f t="shared" si="556"/>
        <v>2.90990812685478-115.091399543255i</v>
      </c>
      <c r="G1934" s="57" t="str">
        <f t="shared" si="557"/>
        <v>0.999999387247313-0.000782784971758997i</v>
      </c>
      <c r="H1934" s="57" t="str">
        <f t="shared" si="558"/>
        <v>78.8823782187647+54.956521543693i</v>
      </c>
      <c r="I1934" s="57" t="str">
        <f t="shared" si="559"/>
        <v>18.490696604725-25.160207341216i</v>
      </c>
      <c r="K1934" s="57" t="str">
        <f t="shared" si="560"/>
        <v>0.102415287393867-0.0790979657096494i</v>
      </c>
      <c r="L1934" s="57" t="str">
        <f t="shared" si="561"/>
        <v>0.00025-0.815418670835452i</v>
      </c>
      <c r="M1934" s="57" t="str">
        <f t="shared" si="562"/>
        <v>0.0045-0.285871720498023i</v>
      </c>
      <c r="N1934" s="57">
        <f t="shared" si="563"/>
        <v>67.192794526267718</v>
      </c>
      <c r="O1934" s="57">
        <f t="shared" si="564"/>
        <v>30.341515136295428</v>
      </c>
      <c r="P1934" s="374">
        <f t="shared" si="565"/>
        <v>30.341515136295428</v>
      </c>
      <c r="Q1934" s="374">
        <f t="shared" si="566"/>
        <v>-112.80720547373228</v>
      </c>
      <c r="R1934" s="12">
        <f t="shared" si="567"/>
        <v>67.192794526267718</v>
      </c>
      <c r="S1934" s="57">
        <f t="shared" si="568"/>
        <v>1.2977518122164742</v>
      </c>
      <c r="T1934" s="12">
        <f t="shared" si="551"/>
        <v>30.341515136295428</v>
      </c>
    </row>
    <row r="1935" spans="1:20">
      <c r="A1935" s="57">
        <f t="shared" si="552"/>
        <v>8185.0003763359928</v>
      </c>
      <c r="B1935" s="12">
        <f t="shared" si="569"/>
        <v>1302.6832691028969</v>
      </c>
      <c r="C1935" s="57" t="str">
        <f t="shared" si="553"/>
        <v>-12.7092059122328-30.1565711930149i</v>
      </c>
      <c r="D1935" s="57" t="str">
        <f t="shared" si="554"/>
        <v>3.47811384993692-12.2236978762061i</v>
      </c>
      <c r="E1935" s="57" t="str">
        <f t="shared" si="555"/>
        <v>159.401756499566-2.65039335212289i</v>
      </c>
      <c r="F1935" s="57" t="str">
        <f t="shared" si="556"/>
        <v>2.90990811327784-114.65572513217i</v>
      </c>
      <c r="G1935" s="57" t="str">
        <f t="shared" si="557"/>
        <v>0.999999382581547-0.000785759550985509i</v>
      </c>
      <c r="H1935" s="57" t="str">
        <f t="shared" si="558"/>
        <v>78.9318722498724+55.1785163211957i</v>
      </c>
      <c r="I1935" s="57" t="str">
        <f t="shared" si="559"/>
        <v>18.4953621676805-25.0774429344199i</v>
      </c>
      <c r="K1935" s="57" t="str">
        <f t="shared" si="560"/>
        <v>0.102123099505908-0.0791664440309097i</v>
      </c>
      <c r="L1935" s="57" t="str">
        <f t="shared" si="561"/>
        <v>0.00025-0.812331809957616i</v>
      </c>
      <c r="M1935" s="57" t="str">
        <f t="shared" si="562"/>
        <v>0.0045-0.284789520320805i</v>
      </c>
      <c r="N1935" s="57">
        <f t="shared" si="563"/>
        <v>67.147462947645749</v>
      </c>
      <c r="O1935" s="57">
        <f t="shared" si="564"/>
        <v>30.297662352685379</v>
      </c>
      <c r="P1935" s="374">
        <f t="shared" si="565"/>
        <v>30.297662352685379</v>
      </c>
      <c r="Q1935" s="374">
        <f t="shared" si="566"/>
        <v>-112.85253705235425</v>
      </c>
      <c r="R1935" s="12">
        <f t="shared" si="567"/>
        <v>67.147462947645749</v>
      </c>
      <c r="S1935" s="57">
        <f t="shared" si="568"/>
        <v>1.3026832691028969</v>
      </c>
      <c r="T1935" s="12">
        <f t="shared" si="551"/>
        <v>30.297662352685379</v>
      </c>
    </row>
    <row r="1936" spans="1:20">
      <c r="A1936" s="57">
        <f t="shared" si="552"/>
        <v>8216.1033777660705</v>
      </c>
      <c r="B1936" s="12">
        <f t="shared" si="569"/>
        <v>1307.633465525488</v>
      </c>
      <c r="C1936" s="57" t="str">
        <f t="shared" si="553"/>
        <v>-12.6688086485445-29.9945721355712i</v>
      </c>
      <c r="D1936" s="57" t="str">
        <f t="shared" si="554"/>
        <v>3.4781137650357-12.1774709051914i</v>
      </c>
      <c r="E1936" s="57" t="str">
        <f t="shared" si="555"/>
        <v>159.389111242832-2.64776589020373i</v>
      </c>
      <c r="F1936" s="57" t="str">
        <f t="shared" si="556"/>
        <v>2.90990809959749-114.221700082184i</v>
      </c>
      <c r="G1936" s="57" t="str">
        <f t="shared" si="557"/>
        <v>0.999999377880254-0.000788745433571129i</v>
      </c>
      <c r="H1936" s="57" t="str">
        <f t="shared" si="558"/>
        <v>78.9817851941261+55.4015105335332i</v>
      </c>
      <c r="I1936" s="57" t="str">
        <f t="shared" si="559"/>
        <v>18.5000652975879-24.9950511391217i</v>
      </c>
      <c r="K1936" s="57" t="str">
        <f t="shared" si="560"/>
        <v>0.101830409680482-0.0792339003945724i</v>
      </c>
      <c r="L1936" s="57" t="str">
        <f t="shared" si="561"/>
        <v>0.00025-0.809256634745578i</v>
      </c>
      <c r="M1936" s="57" t="str">
        <f t="shared" si="562"/>
        <v>0.0045-0.283711416936446i</v>
      </c>
      <c r="N1936" s="57">
        <f t="shared" si="563"/>
        <v>67.102260767960033</v>
      </c>
      <c r="O1936" s="57">
        <f t="shared" si="564"/>
        <v>30.253767683629992</v>
      </c>
      <c r="P1936" s="374">
        <f t="shared" si="565"/>
        <v>30.253767683629992</v>
      </c>
      <c r="Q1936" s="374">
        <f t="shared" si="566"/>
        <v>-112.89773923203997</v>
      </c>
      <c r="R1936" s="12">
        <f t="shared" si="567"/>
        <v>67.102260767960033</v>
      </c>
      <c r="S1936" s="57">
        <f t="shared" si="568"/>
        <v>1.307633465525488</v>
      </c>
      <c r="T1936" s="12">
        <f t="shared" si="551"/>
        <v>30.253767683629992</v>
      </c>
    </row>
    <row r="1937" spans="1:20">
      <c r="A1937" s="57">
        <f t="shared" si="552"/>
        <v>8247.3245706015823</v>
      </c>
      <c r="B1937" s="12">
        <f t="shared" si="569"/>
        <v>1312.602472694485</v>
      </c>
      <c r="C1937" s="57" t="str">
        <f t="shared" si="553"/>
        <v>-12.6283586871477-29.8333066567773i</v>
      </c>
      <c r="D1937" s="57" t="str">
        <f t="shared" si="554"/>
        <v>3.47811367948801-12.1314191111816i</v>
      </c>
      <c r="E1937" s="57" t="str">
        <f t="shared" si="555"/>
        <v>159.376465392597-2.64506382572506i</v>
      </c>
      <c r="F1937" s="57" t="str">
        <f t="shared" si="556"/>
        <v>2.90990808581298-113.789318149701i</v>
      </c>
      <c r="G1937" s="57" t="str">
        <f t="shared" si="557"/>
        <v>0.999999373143163-0.00079174266246814i</v>
      </c>
      <c r="H1937" s="57" t="str">
        <f t="shared" si="558"/>
        <v>79.0321209294972+55.6255098647132i</v>
      </c>
      <c r="I1937" s="57" t="str">
        <f t="shared" si="559"/>
        <v>18.5048063127038-24.9130309194471i</v>
      </c>
      <c r="K1937" s="57" t="str">
        <f t="shared" si="560"/>
        <v>0.101537225065475-0.0793003302451449i</v>
      </c>
      <c r="L1937" s="57" t="str">
        <f t="shared" si="561"/>
        <v>0.00025-0.806193100961924i</v>
      </c>
      <c r="M1937" s="57" t="str">
        <f t="shared" si="562"/>
        <v>0.0045-0.282637394836069i</v>
      </c>
      <c r="N1937" s="57">
        <f t="shared" si="563"/>
        <v>67.057189851920953</v>
      </c>
      <c r="O1937" s="57">
        <f t="shared" si="564"/>
        <v>30.209831171020717</v>
      </c>
      <c r="P1937" s="374">
        <f t="shared" si="565"/>
        <v>30.209831171020717</v>
      </c>
      <c r="Q1937" s="374">
        <f t="shared" si="566"/>
        <v>-112.94281014807905</v>
      </c>
      <c r="R1937" s="12">
        <f t="shared" si="567"/>
        <v>67.057189851920953</v>
      </c>
      <c r="S1937" s="57">
        <f t="shared" si="568"/>
        <v>1.3126024726944849</v>
      </c>
      <c r="T1937" s="12">
        <f t="shared" si="551"/>
        <v>30.209831171020717</v>
      </c>
    </row>
    <row r="1938" spans="1:20">
      <c r="A1938" s="57">
        <f t="shared" si="552"/>
        <v>8278.6644039698676</v>
      </c>
      <c r="B1938" s="12">
        <f t="shared" si="569"/>
        <v>1317.5903620907241</v>
      </c>
      <c r="C1938" s="57" t="str">
        <f t="shared" si="553"/>
        <v>-12.587857091032-29.6727730219725i</v>
      </c>
      <c r="D1938" s="57" t="str">
        <f t="shared" si="554"/>
        <v>3.47811359328894-12.0855418317062i</v>
      </c>
      <c r="E1938" s="57" t="str">
        <f t="shared" si="555"/>
        <v>159.363819494576-2.64228690776721i</v>
      </c>
      <c r="F1938" s="57" t="str">
        <f t="shared" si="556"/>
        <v>2.90990807192352-113.358573114761i</v>
      </c>
      <c r="G1938" s="57" t="str">
        <f t="shared" si="557"/>
        <v>0.999999368370003-0.000794751280792041i</v>
      </c>
      <c r="H1938" s="57" t="str">
        <f t="shared" si="558"/>
        <v>79.0828833751109+55.8505200439435i</v>
      </c>
      <c r="I1938" s="57" t="str">
        <f t="shared" si="559"/>
        <v>18.5095855342239-24.8313812468546i</v>
      </c>
      <c r="K1938" s="57" t="str">
        <f t="shared" si="560"/>
        <v>0.101243552861478-0.0793657290873156i</v>
      </c>
      <c r="L1938" s="57" t="str">
        <f t="shared" si="561"/>
        <v>0.00025-0.803141164536684i</v>
      </c>
      <c r="M1938" s="57" t="str">
        <f t="shared" si="562"/>
        <v>0.0045-0.281567438569505i</v>
      </c>
      <c r="N1938" s="57">
        <f t="shared" si="563"/>
        <v>67.01225206740574</v>
      </c>
      <c r="O1938" s="57">
        <f t="shared" si="564"/>
        <v>30.16585285899065</v>
      </c>
      <c r="P1938" s="374">
        <f t="shared" si="565"/>
        <v>30.16585285899065</v>
      </c>
      <c r="Q1938" s="374">
        <f t="shared" si="566"/>
        <v>-112.98774793259426</v>
      </c>
      <c r="R1938" s="12">
        <f t="shared" si="567"/>
        <v>67.01225206740574</v>
      </c>
      <c r="S1938" s="57">
        <f t="shared" si="568"/>
        <v>1.3175903620907241</v>
      </c>
      <c r="T1938" s="12">
        <f t="shared" si="551"/>
        <v>30.16585285899065</v>
      </c>
    </row>
    <row r="1939" spans="1:20">
      <c r="A1939" s="57">
        <f t="shared" si="552"/>
        <v>8310.1233287049545</v>
      </c>
      <c r="B1939" s="12">
        <f t="shared" si="569"/>
        <v>1322.5972054666688</v>
      </c>
      <c r="C1939" s="57" t="str">
        <f t="shared" si="553"/>
        <v>-12.5473049288796-29.5129694954401i</v>
      </c>
      <c r="D1939" s="57" t="str">
        <f t="shared" si="554"/>
        <v>3.47811350643351-12.0398384068051i</v>
      </c>
      <c r="E1939" s="57" t="str">
        <f t="shared" si="555"/>
        <v>159.351174097746-2.63943488876444i</v>
      </c>
      <c r="F1939" s="57" t="str">
        <f t="shared" si="556"/>
        <v>2.9099080579283-112.929458780952i</v>
      </c>
      <c r="G1939" s="57" t="str">
        <f t="shared" si="557"/>
        <v>0.999999363560497-0.000797771331822163i</v>
      </c>
      <c r="H1939" s="57" t="str">
        <f t="shared" si="558"/>
        <v>79.1340764917651+56.0765468461142i</v>
      </c>
      <c r="I1939" s="57" t="str">
        <f t="shared" si="559"/>
        <v>18.5144032863133-24.7501011001497i</v>
      </c>
      <c r="K1939" s="57" t="str">
        <f t="shared" si="560"/>
        <v>0.100949400321153-0.0794300924866751i</v>
      </c>
      <c r="L1939" s="57" t="str">
        <f t="shared" si="561"/>
        <v>0.00025-0.800100781566729i</v>
      </c>
      <c r="M1939" s="57" t="str">
        <f t="shared" si="562"/>
        <v>0.0045-0.280501532745073i</v>
      </c>
      <c r="N1939" s="57">
        <f t="shared" si="563"/>
        <v>66.967449285332847</v>
      </c>
      <c r="O1939" s="57">
        <f t="shared" si="564"/>
        <v>30.121832793923961</v>
      </c>
      <c r="P1939" s="374">
        <f t="shared" si="565"/>
        <v>30.121832793923961</v>
      </c>
      <c r="Q1939" s="374">
        <f t="shared" si="566"/>
        <v>-113.03255071466715</v>
      </c>
      <c r="R1939" s="12">
        <f t="shared" si="567"/>
        <v>66.967449285332847</v>
      </c>
      <c r="S1939" s="57">
        <f t="shared" si="568"/>
        <v>1.3225972054666688</v>
      </c>
      <c r="T1939" s="12">
        <f t="shared" si="551"/>
        <v>30.121832793923961</v>
      </c>
    </row>
    <row r="1940" spans="1:20">
      <c r="A1940" s="57">
        <f t="shared" si="552"/>
        <v>8341.7017973540333</v>
      </c>
      <c r="B1940" s="12">
        <f t="shared" si="569"/>
        <v>1327.6230748474422</v>
      </c>
      <c r="C1940" s="57" t="str">
        <f t="shared" si="553"/>
        <v>-12.5067032749587-29.353894340298i</v>
      </c>
      <c r="D1940" s="57" t="str">
        <f t="shared" si="554"/>
        <v>3.47811341891673-11.9943081790192i</v>
      </c>
      <c r="E1940" s="57" t="str">
        <f t="shared" si="555"/>
        <v>159.338529754324-2.63650752453787i</v>
      </c>
      <c r="F1940" s="57" t="str">
        <f t="shared" si="556"/>
        <v>2.9099080438265-112.50196897532i</v>
      </c>
      <c r="G1940" s="57" t="str">
        <f t="shared" si="557"/>
        <v>0.99999935871437-0.000800802859002292i</v>
      </c>
      <c r="H1940" s="57" t="str">
        <f t="shared" si="558"/>
        <v>79.1857042824566+56.3035960922835i</v>
      </c>
      <c r="I1940" s="57" t="str">
        <f t="shared" si="559"/>
        <v>18.5192598961379-24.6691894654993i</v>
      </c>
      <c r="K1940" s="57" t="str">
        <f t="shared" si="560"/>
        <v>0.100654774748591-0.0794934160704289i</v>
      </c>
      <c r="L1940" s="57" t="str">
        <f t="shared" si="561"/>
        <v>0.00025-0.797071908315132i</v>
      </c>
      <c r="M1940" s="57" t="str">
        <f t="shared" si="562"/>
        <v>0.0045-0.279439662029362i</v>
      </c>
      <c r="N1940" s="57">
        <f t="shared" si="563"/>
        <v>66.922783379535687</v>
      </c>
      <c r="O1940" s="57">
        <f t="shared" si="564"/>
        <v>30.077771024466308</v>
      </c>
      <c r="P1940" s="374">
        <f t="shared" si="565"/>
        <v>30.077771024466308</v>
      </c>
      <c r="Q1940" s="374">
        <f t="shared" si="566"/>
        <v>-113.07721662046431</v>
      </c>
      <c r="R1940" s="12">
        <f t="shared" si="567"/>
        <v>66.922783379535687</v>
      </c>
      <c r="S1940" s="57">
        <f t="shared" si="568"/>
        <v>1.3276230748474422</v>
      </c>
      <c r="T1940" s="12">
        <f t="shared" si="551"/>
        <v>30.077771024466308</v>
      </c>
    </row>
    <row r="1941" spans="1:20">
      <c r="A1941" s="57">
        <f t="shared" si="552"/>
        <v>8373.4002641839779</v>
      </c>
      <c r="B1941" s="12">
        <f t="shared" si="569"/>
        <v>1332.6680425318625</v>
      </c>
      <c r="C1941" s="57" t="str">
        <f t="shared" si="553"/>
        <v>-12.4660532090152-29.195545818388i</v>
      </c>
      <c r="D1941" s="57" t="str">
        <f t="shared" si="554"/>
        <v>3.47811333073356-11.9489504933807i</v>
      </c>
      <c r="E1941" s="57" t="str">
        <f t="shared" si="555"/>
        <v>159.325887019731-2.63350457432339i</v>
      </c>
      <c r="F1941" s="57" t="str">
        <f t="shared" si="556"/>
        <v>2.90990802961732-112.076097548282i</v>
      </c>
      <c r="G1941" s="57" t="str">
        <f t="shared" si="557"/>
        <v>0.999999353831342-0.000803845905941296i</v>
      </c>
      <c r="H1941" s="57" t="str">
        <f t="shared" si="558"/>
        <v>79.2377707929151+56.5316736501742i</v>
      </c>
      <c r="I1941" s="57" t="str">
        <f t="shared" si="559"/>
        <v>18.5241556938959-24.5886453364465i</v>
      </c>
      <c r="K1941" s="57" t="str">
        <f t="shared" si="560"/>
        <v>0.100359683498654-0.0795556955281045i</v>
      </c>
      <c r="L1941" s="57" t="str">
        <f t="shared" si="561"/>
        <v>0.00025-0.794054501210535i</v>
      </c>
      <c r="M1941" s="57" t="str">
        <f t="shared" si="562"/>
        <v>0.0045-0.278381811147003i</v>
      </c>
      <c r="N1941" s="57">
        <f t="shared" si="563"/>
        <v>66.87825622663388</v>
      </c>
      <c r="O1941" s="57">
        <f t="shared" si="564"/>
        <v>30.033667601534283</v>
      </c>
      <c r="P1941" s="374">
        <f t="shared" si="565"/>
        <v>30.033667601534283</v>
      </c>
      <c r="Q1941" s="374">
        <f t="shared" si="566"/>
        <v>-113.12174377336612</v>
      </c>
      <c r="R1941" s="12">
        <f t="shared" si="567"/>
        <v>66.87825622663388</v>
      </c>
      <c r="S1941" s="57">
        <f t="shared" si="568"/>
        <v>1.3326680425318624</v>
      </c>
      <c r="T1941" s="12">
        <f t="shared" si="551"/>
        <v>30.033667601534283</v>
      </c>
    </row>
    <row r="1942" spans="1:20">
      <c r="A1942" s="57">
        <f t="shared" si="552"/>
        <v>8405.2191851878779</v>
      </c>
      <c r="B1942" s="12">
        <f t="shared" si="569"/>
        <v>1337.7321810934836</v>
      </c>
      <c r="C1942" s="57" t="str">
        <f t="shared" si="553"/>
        <v>-12.4253558161636-29.0379221901686i</v>
      </c>
      <c r="D1942" s="57" t="str">
        <f t="shared" si="554"/>
        <v>3.47811324187894-11.9037646974042i</v>
      </c>
      <c r="E1942" s="57" t="str">
        <f t="shared" si="555"/>
        <v>159.313246452559-2.63042580080057i</v>
      </c>
      <c r="F1942" s="57" t="str">
        <f t="shared" si="556"/>
        <v>2.90990801529996-111.651838373534i</v>
      </c>
      <c r="G1942" s="57" t="str">
        <f t="shared" si="557"/>
        <v>0.999999348911133-0.000806900516413751i</v>
      </c>
      <c r="H1942" s="57" t="str">
        <f t="shared" si="558"/>
        <v>79.2902801121451+56.7607854346733i</v>
      </c>
      <c r="I1942" s="57" t="str">
        <f t="shared" si="559"/>
        <v>18.52909101285-24.508467713926i</v>
      </c>
      <c r="K1942" s="57" t="str">
        <f t="shared" si="560"/>
        <v>0.100064133976309-0.0796169266122491i</v>
      </c>
      <c r="L1942" s="57" t="str">
        <f t="shared" si="561"/>
        <v>0.00025-0.791048516846516i</v>
      </c>
      <c r="M1942" s="57" t="str">
        <f t="shared" si="562"/>
        <v>0.0045-0.277327964880457i</v>
      </c>
      <c r="N1942" s="57">
        <f t="shared" si="563"/>
        <v>66.83386970590432</v>
      </c>
      <c r="O1942" s="57">
        <f t="shared" si="564"/>
        <v>29.989522578325243</v>
      </c>
      <c r="P1942" s="374">
        <f t="shared" si="565"/>
        <v>29.989522578325243</v>
      </c>
      <c r="Q1942" s="374">
        <f t="shared" si="566"/>
        <v>-113.16613029409568</v>
      </c>
      <c r="R1942" s="12">
        <f t="shared" si="567"/>
        <v>66.83386970590432</v>
      </c>
      <c r="S1942" s="57">
        <f t="shared" si="568"/>
        <v>1.3377321810934837</v>
      </c>
      <c r="T1942" s="12">
        <f t="shared" si="551"/>
        <v>29.989522578325243</v>
      </c>
    </row>
    <row r="1943" spans="1:20">
      <c r="A1943" s="57">
        <f t="shared" si="552"/>
        <v>8437.1590180915919</v>
      </c>
      <c r="B1943" s="12">
        <f t="shared" si="569"/>
        <v>1342.8155633816389</v>
      </c>
      <c r="C1943" s="57" t="str">
        <f t="shared" si="553"/>
        <v>-12.3846121867752-28.8810217146082i</v>
      </c>
      <c r="D1943" s="57" t="str">
        <f t="shared" si="554"/>
        <v>3.47811315234774-11.8587501410767i</v>
      </c>
      <c r="E1943" s="57" t="str">
        <f t="shared" si="555"/>
        <v>159.300608614542-2.62727097012107i</v>
      </c>
      <c r="F1943" s="57" t="str">
        <f t="shared" si="556"/>
        <v>2.90990800087358-111.229185347964i</v>
      </c>
      <c r="G1943" s="57" t="str">
        <f t="shared" si="557"/>
        <v>0.999999343953459-0.00080996673436057i</v>
      </c>
      <c r="H1943" s="57" t="str">
        <f t="shared" si="558"/>
        <v>79.3432363729762+56.9909374083377i</v>
      </c>
      <c r="I1943" s="57" t="str">
        <f t="shared" si="559"/>
        <v>18.5340661893584-24.4286556062796i</v>
      </c>
      <c r="K1943" s="57" t="str">
        <f t="shared" si="560"/>
        <v>0.0997681336359515-0.0796771051391187i</v>
      </c>
      <c r="L1943" s="57" t="str">
        <f t="shared" si="561"/>
        <v>0.00025-0.788053911980987i</v>
      </c>
      <c r="M1943" s="57" t="str">
        <f t="shared" si="562"/>
        <v>0.0045-0.276278108069792i</v>
      </c>
      <c r="N1943" s="57">
        <f t="shared" si="563"/>
        <v>66.789625699152438</v>
      </c>
      <c r="O1943" s="57">
        <f t="shared" si="564"/>
        <v>29.945336010326432</v>
      </c>
      <c r="P1943" s="374">
        <f t="shared" si="565"/>
        <v>29.945336010326432</v>
      </c>
      <c r="Q1943" s="374">
        <f t="shared" si="566"/>
        <v>-113.21037430084756</v>
      </c>
      <c r="R1943" s="12">
        <f t="shared" si="567"/>
        <v>66.789625699152438</v>
      </c>
      <c r="S1943" s="57">
        <f t="shared" si="568"/>
        <v>1.3428155633816388</v>
      </c>
      <c r="T1943" s="12">
        <f t="shared" si="551"/>
        <v>29.945336010326432</v>
      </c>
    </row>
    <row r="1944" spans="1:20">
      <c r="A1944" s="57">
        <f t="shared" si="552"/>
        <v>8469.2202223603399</v>
      </c>
      <c r="B1944" s="12">
        <f t="shared" si="569"/>
        <v>1347.9182625224892</v>
      </c>
      <c r="C1944" s="57" t="str">
        <f t="shared" si="553"/>
        <v>-12.343823416367-28.7248426490801i</v>
      </c>
      <c r="D1944" s="57" t="str">
        <f t="shared" si="554"/>
        <v>3.47811306213481-11.8139061768488i</v>
      </c>
      <c r="E1944" s="57" t="str">
        <f t="shared" si="555"/>
        <v>159.287974070521-2.62403985193566i</v>
      </c>
      <c r="F1944" s="57" t="str">
        <f t="shared" si="556"/>
        <v>2.90990798633734-110.808132391568i</v>
      </c>
      <c r="G1944" s="57" t="str">
        <f t="shared" si="557"/>
        <v>0.999999338958035-0.000813044603889635i</v>
      </c>
      <c r="H1944" s="57" t="str">
        <f t="shared" si="558"/>
        <v>79.3966437526231+57.2221355819112i</v>
      </c>
      <c r="I1944" s="57" t="str">
        <f t="shared" si="559"/>
        <v>18.5390815629098-24.3492080292748i</v>
      </c>
      <c r="K1944" s="57" t="str">
        <f t="shared" si="560"/>
        <v>0.0994716899807115-0.0797362269893599i</v>
      </c>
      <c r="L1944" s="57" t="str">
        <f t="shared" si="561"/>
        <v>0.00025-0.785070643535552i</v>
      </c>
      <c r="M1944" s="57" t="str">
        <f t="shared" si="562"/>
        <v>0.0045-0.275232225612465i</v>
      </c>
      <c r="N1944" s="57">
        <f t="shared" si="563"/>
        <v>66.745526090579858</v>
      </c>
      <c r="O1944" s="57">
        <f t="shared" si="564"/>
        <v>29.901107955324232</v>
      </c>
      <c r="P1944" s="374">
        <f t="shared" si="565"/>
        <v>29.901107955324232</v>
      </c>
      <c r="Q1944" s="374">
        <f t="shared" si="566"/>
        <v>-113.25447390942014</v>
      </c>
      <c r="R1944" s="12">
        <f t="shared" si="567"/>
        <v>66.745526090579858</v>
      </c>
      <c r="S1944" s="57">
        <f t="shared" si="568"/>
        <v>1.3479182625224893</v>
      </c>
      <c r="T1944" s="12">
        <f t="shared" si="551"/>
        <v>29.901107955324232</v>
      </c>
    </row>
    <row r="1945" spans="1:20">
      <c r="A1945" s="57">
        <f t="shared" si="552"/>
        <v>8501.40325920531</v>
      </c>
      <c r="B1945" s="12">
        <f t="shared" si="569"/>
        <v>1353.0403519200747</v>
      </c>
      <c r="C1945" s="57" t="str">
        <f t="shared" si="553"/>
        <v>-12.3029906054876-28.5693832492589i</v>
      </c>
      <c r="D1945" s="57" t="str">
        <f t="shared" si="554"/>
        <v>3.47811297123496-11.7692321596249i</v>
      </c>
      <c r="E1945" s="57" t="str">
        <f t="shared" si="555"/>
        <v>159.275343388407-2.62073221942233i</v>
      </c>
      <c r="F1945" s="57" t="str">
        <f t="shared" si="556"/>
        <v>2.90990797169042-110.388673447357i</v>
      </c>
      <c r="G1945" s="57" t="str">
        <f t="shared" si="557"/>
        <v>0.999999333924574-0.000816134169276434i</v>
      </c>
      <c r="H1945" s="57" t="str">
        <f t="shared" si="558"/>
        <v>79.4505064732507+57.4543860148407i</v>
      </c>
      <c r="I1945" s="57" t="str">
        <f t="shared" si="559"/>
        <v>18.5441374761546-24.2701240061199i</v>
      </c>
      <c r="K1945" s="57" t="str">
        <f t="shared" si="560"/>
        <v>0.0991748105617587-0.0797942881086827i</v>
      </c>
      <c r="L1945" s="57" t="str">
        <f t="shared" si="561"/>
        <v>0.00025-0.782098668594893i</v>
      </c>
      <c r="M1945" s="57" t="str">
        <f t="shared" si="562"/>
        <v>0.0045-0.274190302463105i</v>
      </c>
      <c r="N1945" s="57">
        <f t="shared" si="563"/>
        <v>66.701572766653541</v>
      </c>
      <c r="O1945" s="57">
        <f t="shared" si="564"/>
        <v>29.856838473412903</v>
      </c>
      <c r="P1945" s="374">
        <f t="shared" si="565"/>
        <v>29.856838473412903</v>
      </c>
      <c r="Q1945" s="374">
        <f t="shared" si="566"/>
        <v>-113.29842723334646</v>
      </c>
      <c r="R1945" s="12">
        <f t="shared" si="567"/>
        <v>66.701572766653541</v>
      </c>
      <c r="S1945" s="57">
        <f t="shared" si="568"/>
        <v>1.3530403519200747</v>
      </c>
      <c r="T1945" s="12">
        <f t="shared" si="551"/>
        <v>29.856838473412903</v>
      </c>
    </row>
    <row r="1946" spans="1:20">
      <c r="A1946" s="57">
        <f t="shared" si="552"/>
        <v>8533.7085915902899</v>
      </c>
      <c r="B1946" s="12">
        <f t="shared" si="569"/>
        <v>1358.181905257371</v>
      </c>
      <c r="C1946" s="57" t="str">
        <f t="shared" si="553"/>
        <v>-12.2621148596036-28.4146417690204i</v>
      </c>
      <c r="D1946" s="57" t="str">
        <f t="shared" si="554"/>
        <v>3.47811287964297-11.7247274467543i</v>
      </c>
      <c r="E1946" s="57" t="str">
        <f t="shared" si="555"/>
        <v>159.262717139156-2.61734784931228i</v>
      </c>
      <c r="F1946" s="57" t="str">
        <f t="shared" si="556"/>
        <v>2.90990795693197-109.970802481274i</v>
      </c>
      <c r="G1946" s="57" t="str">
        <f t="shared" si="557"/>
        <v>0.999999328852786-0.000819235474964692i</v>
      </c>
      <c r="H1946" s="57" t="str">
        <f t="shared" si="558"/>
        <v>79.5048288025515+57.6876948158059i</v>
      </c>
      <c r="I1946" s="57" t="str">
        <f t="shared" si="559"/>
        <v>18.5492342749393-24.1914025674835i</v>
      </c>
      <c r="K1946" s="57" t="str">
        <f t="shared" si="560"/>
        <v>0.0988775029775882-0.079851284508524i</v>
      </c>
      <c r="L1946" s="57" t="str">
        <f t="shared" si="561"/>
        <v>0.00025-0.77913794440615i</v>
      </c>
      <c r="M1946" s="57" t="str">
        <f t="shared" si="562"/>
        <v>0.0045-0.273152323633299i</v>
      </c>
      <c r="N1946" s="57">
        <f t="shared" si="563"/>
        <v>66.657767615972716</v>
      </c>
      <c r="O1946" s="57">
        <f t="shared" si="564"/>
        <v>29.81252762700381</v>
      </c>
      <c r="P1946" s="374">
        <f t="shared" si="565"/>
        <v>29.81252762700381</v>
      </c>
      <c r="Q1946" s="374">
        <f t="shared" si="566"/>
        <v>-113.34223238402728</v>
      </c>
      <c r="R1946" s="12">
        <f t="shared" si="567"/>
        <v>66.657767615972716</v>
      </c>
      <c r="S1946" s="57">
        <f t="shared" si="568"/>
        <v>1.3581819052573709</v>
      </c>
      <c r="T1946" s="12">
        <f t="shared" si="551"/>
        <v>29.81252762700381</v>
      </c>
    </row>
    <row r="1947" spans="1:20">
      <c r="A1947" s="57">
        <f t="shared" si="552"/>
        <v>8566.1366842383341</v>
      </c>
      <c r="B1947" s="12">
        <f t="shared" si="569"/>
        <v>1363.3429964973491</v>
      </c>
      <c r="C1947" s="57" t="str">
        <f t="shared" si="553"/>
        <v>-12.2211972889832-28.2606164603401i</v>
      </c>
      <c r="D1947" s="57" t="str">
        <f t="shared" si="554"/>
        <v>3.47811278735357-11.6803913980216i</v>
      </c>
      <c r="E1947" s="57" t="str">
        <f t="shared" si="555"/>
        <v>159.250095896728-2.61388652191473i</v>
      </c>
      <c r="F1947" s="57" t="str">
        <f t="shared" si="556"/>
        <v>2.90990794206116-109.554513482104i</v>
      </c>
      <c r="G1947" s="57" t="str">
        <f t="shared" si="557"/>
        <v>0.999999323742379-0.00082234856556702i</v>
      </c>
      <c r="H1947" s="57" t="str">
        <f t="shared" si="558"/>
        <v>79.5596150543292+57.9220681432521i</v>
      </c>
      <c r="I1947" s="57" t="str">
        <f t="shared" si="559"/>
        <v>18.55437230834-24.1130427515118i</v>
      </c>
      <c r="K1947" s="57" t="str">
        <f t="shared" si="560"/>
        <v>0.0985797748732996-0.0799072122667027i</v>
      </c>
      <c r="L1947" s="57" t="str">
        <f t="shared" si="561"/>
        <v>0.00025-0.77618842837831i</v>
      </c>
      <c r="M1947" s="57" t="str">
        <f t="shared" si="562"/>
        <v>0.0045-0.272118274191371i</v>
      </c>
      <c r="N1947" s="57">
        <f t="shared" si="563"/>
        <v>66.614112529135397</v>
      </c>
      <c r="O1947" s="57">
        <f t="shared" si="564"/>
        <v>29.768175480833463</v>
      </c>
      <c r="P1947" s="374">
        <f t="shared" si="565"/>
        <v>29.768175480833463</v>
      </c>
      <c r="Q1947" s="374">
        <f t="shared" si="566"/>
        <v>-113.3858874708646</v>
      </c>
      <c r="R1947" s="12">
        <f t="shared" si="567"/>
        <v>66.614112529135397</v>
      </c>
      <c r="S1947" s="57">
        <f t="shared" si="568"/>
        <v>1.3633429964973491</v>
      </c>
      <c r="T1947" s="12">
        <f t="shared" si="551"/>
        <v>29.768175480833463</v>
      </c>
    </row>
    <row r="1948" spans="1:20">
      <c r="A1948" s="57">
        <f t="shared" si="552"/>
        <v>8598.6880036384391</v>
      </c>
      <c r="B1948" s="12">
        <f t="shared" si="569"/>
        <v>1368.5236998840389</v>
      </c>
      <c r="C1948" s="57" t="str">
        <f t="shared" si="553"/>
        <v>-12.1802390085801-28.1073055731957i</v>
      </c>
      <c r="D1948" s="57" t="str">
        <f t="shared" si="554"/>
        <v>3.47811269436142-11.636223375638i</v>
      </c>
      <c r="E1948" s="57" t="str">
        <f t="shared" si="555"/>
        <v>159.237480238052-2.61034802114493i</v>
      </c>
      <c r="F1948" s="57" t="str">
        <f t="shared" si="556"/>
        <v>2.9099079270771-109.139800461391i</v>
      </c>
      <c r="G1948" s="57" t="str">
        <f t="shared" si="557"/>
        <v>0.99999931859306-0.000825473485865545i</v>
      </c>
      <c r="H1948" s="57" t="str">
        <f t="shared" si="558"/>
        <v>79.6148695890931+58.1575122059302i</v>
      </c>
      <c r="I1948" s="57" t="str">
        <f t="shared" si="559"/>
        <v>18.5595519286973-24.035043603849i</v>
      </c>
      <c r="K1948" s="57" t="str">
        <f t="shared" si="560"/>
        <v>0.0982816339398659-0.0799620675280649i</v>
      </c>
      <c r="L1948" s="57" t="str">
        <f t="shared" si="561"/>
        <v>0.00025-0.773250078081604i</v>
      </c>
      <c r="M1948" s="57" t="str">
        <f t="shared" si="562"/>
        <v>0.0045-0.271088139262175i</v>
      </c>
      <c r="N1948" s="57">
        <f t="shared" si="563"/>
        <v>66.570609398603125</v>
      </c>
      <c r="O1948" s="57">
        <f t="shared" si="564"/>
        <v>29.723782101972105</v>
      </c>
      <c r="P1948" s="374">
        <f t="shared" si="565"/>
        <v>29.723782101972105</v>
      </c>
      <c r="Q1948" s="374">
        <f t="shared" si="566"/>
        <v>-113.42939060139688</v>
      </c>
      <c r="R1948" s="12">
        <f t="shared" si="567"/>
        <v>66.570609398603125</v>
      </c>
      <c r="S1948" s="57">
        <f t="shared" si="568"/>
        <v>1.3685236998840389</v>
      </c>
      <c r="T1948" s="12">
        <f t="shared" si="551"/>
        <v>29.723782101972105</v>
      </c>
    </row>
    <row r="1949" spans="1:20">
      <c r="A1949" s="57">
        <f t="shared" si="552"/>
        <v>8631.363018052265</v>
      </c>
      <c r="B1949" s="12">
        <f t="shared" si="569"/>
        <v>1373.7240899435983</v>
      </c>
      <c r="C1949" s="57" t="str">
        <f t="shared" si="553"/>
        <v>-12.1392411379156-27.9547073554708i</v>
      </c>
      <c r="D1949" s="57" t="str">
        <f t="shared" si="554"/>
        <v>3.47811260066121-11.5922227442315i</v>
      </c>
      <c r="E1949" s="57" t="str">
        <f t="shared" si="555"/>
        <v>159.224870742998-2.60673213454647i</v>
      </c>
      <c r="F1949" s="57" t="str">
        <f t="shared" si="556"/>
        <v>2.90990791197895-108.726657453347i</v>
      </c>
      <c r="G1949" s="57" t="str">
        <f t="shared" si="557"/>
        <v>0.999999313404531-0.000828610280812562i</v>
      </c>
      <c r="H1949" s="57" t="str">
        <f t="shared" si="558"/>
        <v>79.6705968146597+58.3940332634458i</v>
      </c>
      <c r="I1949" s="57" t="str">
        <f t="shared" si="559"/>
        <v>18.5647734916504-23.9574041776557i</v>
      </c>
      <c r="K1949" s="57" t="str">
        <f t="shared" si="560"/>
        <v>0.0979830879133891-0.0800158465051208i</v>
      </c>
      <c r="L1949" s="57" t="str">
        <f t="shared" si="561"/>
        <v>0.00025-0.770322851246865i</v>
      </c>
      <c r="M1949" s="57" t="str">
        <f t="shared" si="562"/>
        <v>0.0045-0.270061904026873i</v>
      </c>
      <c r="N1949" s="57">
        <f t="shared" si="563"/>
        <v>66.527260118565792</v>
      </c>
      <c r="O1949" s="57">
        <f t="shared" si="564"/>
        <v>29.679347559831896</v>
      </c>
      <c r="P1949" s="374">
        <f t="shared" si="565"/>
        <v>29.679347559831896</v>
      </c>
      <c r="Q1949" s="374">
        <f t="shared" si="566"/>
        <v>-113.47273988143421</v>
      </c>
      <c r="R1949" s="12">
        <f t="shared" si="567"/>
        <v>66.527260118565792</v>
      </c>
      <c r="S1949" s="57">
        <f t="shared" si="568"/>
        <v>1.3737240899435983</v>
      </c>
      <c r="T1949" s="12">
        <f t="shared" si="551"/>
        <v>29.679347559831896</v>
      </c>
    </row>
    <row r="1950" spans="1:20">
      <c r="A1950" s="57">
        <f t="shared" si="552"/>
        <v>8664.1621975208636</v>
      </c>
      <c r="B1950" s="12">
        <f t="shared" si="569"/>
        <v>1378.9442414853841</v>
      </c>
      <c r="C1950" s="57" t="str">
        <f t="shared" si="553"/>
        <v>-12.0982048009595-27.8028200528603i</v>
      </c>
      <c r="D1950" s="57" t="str">
        <f t="shared" si="554"/>
        <v>3.47811250624753-11.5483888708383i</v>
      </c>
      <c r="E1950" s="57" t="str">
        <f t="shared" si="555"/>
        <v>159.212267994336-2.6030386533159i</v>
      </c>
      <c r="F1950" s="57" t="str">
        <f t="shared" si="556"/>
        <v>2.90990789676584-108.315078514774i</v>
      </c>
      <c r="G1950" s="57" t="str">
        <f t="shared" si="557"/>
        <v>0.999999308176495-0.000831758995531181i</v>
      </c>
      <c r="H1950" s="57" t="str">
        <f t="shared" si="558"/>
        <v>79.7268011867651+58.6316376268131i</v>
      </c>
      <c r="I1950" s="57" t="str">
        <f t="shared" si="559"/>
        <v>18.5700373561733-23.8801235336311i</v>
      </c>
      <c r="K1950" s="57" t="str">
        <f t="shared" si="560"/>
        <v>0.0976841445743483-0.080068545478671i</v>
      </c>
      <c r="L1950" s="57" t="str">
        <f t="shared" si="561"/>
        <v>0.00025-0.767406705764957i</v>
      </c>
      <c r="M1950" s="57" t="str">
        <f t="shared" si="562"/>
        <v>0.0045-0.269039553722727i</v>
      </c>
      <c r="N1950" s="57">
        <f t="shared" si="563"/>
        <v>66.484066584805575</v>
      </c>
      <c r="O1950" s="57">
        <f t="shared" si="564"/>
        <v>29.634871926174824</v>
      </c>
      <c r="P1950" s="374">
        <f t="shared" si="565"/>
        <v>29.634871926174824</v>
      </c>
      <c r="Q1950" s="374">
        <f t="shared" si="566"/>
        <v>-113.51593341519443</v>
      </c>
      <c r="R1950" s="12">
        <f t="shared" si="567"/>
        <v>66.484066584805575</v>
      </c>
      <c r="S1950" s="57">
        <f t="shared" si="568"/>
        <v>1.3789442414853841</v>
      </c>
      <c r="T1950" s="12">
        <f t="shared" si="551"/>
        <v>29.634871926174824</v>
      </c>
    </row>
    <row r="1951" spans="1:20">
      <c r="A1951" s="57">
        <f t="shared" si="552"/>
        <v>8697.0860138714434</v>
      </c>
      <c r="B1951" s="12">
        <f t="shared" si="569"/>
        <v>1384.1842296030286</v>
      </c>
      <c r="C1951" s="57" t="str">
        <f t="shared" si="553"/>
        <v>-12.0571311260101-27.6516419087761i</v>
      </c>
      <c r="D1951" s="57" t="str">
        <f t="shared" si="554"/>
        <v>3.47811241111496-11.5047211248934i</v>
      </c>
      <c r="E1951" s="57" t="str">
        <f t="shared" si="555"/>
        <v>159.1996725777-2.59926737232818i</v>
      </c>
      <c r="F1951" s="57" t="str">
        <f t="shared" si="556"/>
        <v>2.90990788143688-107.905057724968i</v>
      </c>
      <c r="G1951" s="57" t="str">
        <f t="shared" si="557"/>
        <v>0.99999930290865-0.00083491967531597i</v>
      </c>
      <c r="H1951" s="57" t="str">
        <f t="shared" si="558"/>
        <v>79.7834872096869+58.8703316590172i</v>
      </c>
      <c r="I1951" s="57" t="str">
        <f t="shared" si="559"/>
        <v>18.5753438846092-23.8032007400322i</v>
      </c>
      <c r="K1951" s="57" t="str">
        <f t="shared" si="560"/>
        <v>0.0973848117468365-0.0801201607984228i</v>
      </c>
      <c r="L1951" s="57" t="str">
        <f t="shared" si="561"/>
        <v>0.00025-0.764501599686148i</v>
      </c>
      <c r="M1951" s="57" t="str">
        <f t="shared" si="562"/>
        <v>0.0045-0.268021073642884i</v>
      </c>
      <c r="N1951" s="57">
        <f t="shared" si="563"/>
        <v>66.441030694558719</v>
      </c>
      <c r="O1951" s="57">
        <f t="shared" si="564"/>
        <v>29.590355275120107</v>
      </c>
      <c r="P1951" s="374">
        <f t="shared" si="565"/>
        <v>29.590355275120107</v>
      </c>
      <c r="Q1951" s="374">
        <f t="shared" si="566"/>
        <v>-113.55896930544128</v>
      </c>
      <c r="R1951" s="12">
        <f t="shared" si="567"/>
        <v>66.441030694558719</v>
      </c>
      <c r="S1951" s="57">
        <f t="shared" si="568"/>
        <v>1.3841842296030287</v>
      </c>
      <c r="T1951" s="12">
        <f t="shared" si="551"/>
        <v>29.590355275120107</v>
      </c>
    </row>
    <row r="1952" spans="1:20">
      <c r="A1952" s="57">
        <f t="shared" si="552"/>
        <v>8730.134940724156</v>
      </c>
      <c r="B1952" s="12">
        <f t="shared" si="569"/>
        <v>1389.4441296755201</v>
      </c>
      <c r="C1952" s="57" t="str">
        <f t="shared" si="553"/>
        <v>-12.0160212455742-27.5011711642581i</v>
      </c>
      <c r="D1952" s="57" t="str">
        <f t="shared" si="554"/>
        <v>3.47811231525798-11.4612188782215i</v>
      </c>
      <c r="E1952" s="57" t="str">
        <f t="shared" si="555"/>
        <v>159.187085081562-2.59541809015824i</v>
      </c>
      <c r="F1952" s="57" t="str">
        <f t="shared" si="556"/>
        <v>2.90990786599121-107.496589185644i</v>
      </c>
      <c r="G1952" s="57" t="str">
        <f t="shared" si="557"/>
        <v>0.999999297600693-0.000838092365633609i</v>
      </c>
      <c r="H1952" s="57" t="str">
        <f t="shared" si="558"/>
        <v>79.8406594368738+59.110121775584i</v>
      </c>
      <c r="I1952" s="57" t="str">
        <f t="shared" si="559"/>
        <v>18.580693442708-23.7266348726972i</v>
      </c>
      <c r="K1952" s="57" t="str">
        <f t="shared" si="560"/>
        <v>0.0970850972977871-0.0801706888835981i</v>
      </c>
      <c r="L1952" s="57" t="str">
        <f t="shared" si="561"/>
        <v>0.00025-0.761607491219518i</v>
      </c>
      <c r="M1952" s="57" t="str">
        <f t="shared" si="562"/>
        <v>0.0045-0.267006449136166i</v>
      </c>
      <c r="N1952" s="57">
        <f t="shared" si="563"/>
        <v>66.398154346377467</v>
      </c>
      <c r="O1952" s="57">
        <f t="shared" si="564"/>
        <v>29.54579768315233</v>
      </c>
      <c r="P1952" s="374">
        <f t="shared" si="565"/>
        <v>29.54579768315233</v>
      </c>
      <c r="Q1952" s="374">
        <f t="shared" si="566"/>
        <v>-113.60184565362253</v>
      </c>
      <c r="R1952" s="12">
        <f t="shared" si="567"/>
        <v>66.398154346377467</v>
      </c>
      <c r="S1952" s="57">
        <f t="shared" si="568"/>
        <v>1.3894441296755202</v>
      </c>
      <c r="T1952" s="12">
        <f t="shared" si="551"/>
        <v>29.54579768315233</v>
      </c>
    </row>
    <row r="1953" spans="1:20">
      <c r="A1953" s="57">
        <f t="shared" si="552"/>
        <v>8763.3094534989086</v>
      </c>
      <c r="B1953" s="12">
        <f t="shared" si="569"/>
        <v>1394.7240173682872</v>
      </c>
      <c r="C1953" s="57" t="str">
        <f t="shared" si="553"/>
        <v>-11.9748762962428-27.3514060578829i</v>
      </c>
      <c r="D1953" s="57" t="str">
        <f t="shared" si="554"/>
        <v>3.47811221867114-11.4178815050282i</v>
      </c>
      <c r="E1953" s="57" t="str">
        <f t="shared" si="555"/>
        <v>159.17450609718-2.59149060910067i</v>
      </c>
      <c r="F1953" s="57" t="str">
        <f t="shared" si="556"/>
        <v>2.90990785042792-107.089667020845i</v>
      </c>
      <c r="G1953" s="57" t="str">
        <f t="shared" si="557"/>
        <v>0.99999929225232-0.000841277112123549i</v>
      </c>
      <c r="H1953" s="57" t="str">
        <f t="shared" si="558"/>
        <v>79.8983224715871+59.3510144451559i</v>
      </c>
      <c r="I1953" s="57" t="str">
        <f t="shared" si="559"/>
        <v>18.5860863996615-23.6504250150672i</v>
      </c>
      <c r="K1953" s="57" t="str">
        <f t="shared" si="560"/>
        <v>0.0967850091361921-0.0802201262235292i</v>
      </c>
      <c r="L1953" s="57" t="str">
        <f t="shared" si="561"/>
        <v>0.00025-0.758724338732331i</v>
      </c>
      <c r="M1953" s="57" t="str">
        <f t="shared" si="562"/>
        <v>0.0045-0.26599566560686i</v>
      </c>
      <c r="N1953" s="57">
        <f t="shared" si="563"/>
        <v>66.355439439993575</v>
      </c>
      <c r="O1953" s="57">
        <f t="shared" si="564"/>
        <v>29.501199229128019</v>
      </c>
      <c r="P1953" s="374">
        <f t="shared" si="565"/>
        <v>29.501199229128019</v>
      </c>
      <c r="Q1953" s="374">
        <f t="shared" si="566"/>
        <v>-113.64456056000643</v>
      </c>
      <c r="R1953" s="12">
        <f t="shared" si="567"/>
        <v>66.355439439993575</v>
      </c>
      <c r="S1953" s="57">
        <f t="shared" si="568"/>
        <v>1.3947240173682871</v>
      </c>
      <c r="T1953" s="12">
        <f t="shared" si="551"/>
        <v>29.501199229128019</v>
      </c>
    </row>
    <row r="1954" spans="1:20">
      <c r="A1954" s="57">
        <f t="shared" si="552"/>
        <v>8796.6100294222033</v>
      </c>
      <c r="B1954" s="12">
        <f t="shared" si="569"/>
        <v>1400.0239686342866</v>
      </c>
      <c r="C1954" s="57" t="str">
        <f t="shared" si="553"/>
        <v>-11.9336974185711-27.2023448256767i</v>
      </c>
      <c r="D1954" s="57" t="str">
        <f t="shared" si="554"/>
        <v>3.47811212134884-11.3747083818907i</v>
      </c>
      <c r="E1954" s="57" t="str">
        <f t="shared" si="555"/>
        <v>159.161936218576-2.58748473519755i</v>
      </c>
      <c r="F1954" s="57" t="str">
        <f t="shared" si="556"/>
        <v>2.90990783474613-106.684285376858i</v>
      </c>
      <c r="G1954" s="57" t="str">
        <f t="shared" si="557"/>
        <v>0.999999286863221-0.000844473960598663i</v>
      </c>
      <c r="H1954" s="57" t="str">
        <f t="shared" si="558"/>
        <v>79.956480967551+59.5930161900776i</v>
      </c>
      <c r="I1954" s="57" t="str">
        <f t="shared" si="559"/>
        <v>18.5915231281413-23.574570258209i</v>
      </c>
      <c r="K1954" s="57" t="str">
        <f t="shared" si="560"/>
        <v>0.0964845552123082-0.0802684693782458i</v>
      </c>
      <c r="L1954" s="57" t="str">
        <f t="shared" si="561"/>
        <v>0.00025-0.755852100749485i</v>
      </c>
      <c r="M1954" s="57" t="str">
        <f t="shared" si="562"/>
        <v>0.0045-0.264988708514505i</v>
      </c>
      <c r="N1954" s="57">
        <f t="shared" si="563"/>
        <v>66.312887876173747</v>
      </c>
      <c r="O1954" s="57">
        <f t="shared" si="564"/>
        <v>29.456559994283133</v>
      </c>
      <c r="P1954" s="374">
        <f t="shared" si="565"/>
        <v>29.456559994283133</v>
      </c>
      <c r="Q1954" s="374">
        <f t="shared" si="566"/>
        <v>-113.68711212382625</v>
      </c>
      <c r="R1954" s="12">
        <f t="shared" si="567"/>
        <v>66.312887876173747</v>
      </c>
      <c r="S1954" s="57">
        <f t="shared" si="568"/>
        <v>1.4000239686342866</v>
      </c>
      <c r="T1954" s="12">
        <f t="shared" si="551"/>
        <v>29.456559994283133</v>
      </c>
    </row>
    <row r="1955" spans="1:20">
      <c r="A1955" s="57">
        <f t="shared" si="552"/>
        <v>8830.0371475340071</v>
      </c>
      <c r="B1955" s="12">
        <f t="shared" si="569"/>
        <v>1405.3440597150968</v>
      </c>
      <c r="C1955" s="57" t="str">
        <f t="shared" si="553"/>
        <v>-11.8924857569525-27.0539857010304i</v>
      </c>
      <c r="D1955" s="57" t="str">
        <f t="shared" si="554"/>
        <v>3.47811202328548-11.3316988877493i</v>
      </c>
      <c r="E1955" s="57" t="str">
        <f t="shared" si="555"/>
        <v>159.149376042491-2.58340027825308i</v>
      </c>
      <c r="F1955" s="57" t="str">
        <f t="shared" si="556"/>
        <v>2.90990781894493-106.280438422132i</v>
      </c>
      <c r="G1955" s="57" t="str">
        <f t="shared" si="557"/>
        <v>0.999999281433088-0.000847682957045902i</v>
      </c>
      <c r="H1955" s="57" t="str">
        <f t="shared" si="558"/>
        <v>80.015139629614+59.8361335869878i</v>
      </c>
      <c r="I1955" s="57" t="str">
        <f t="shared" si="559"/>
        <v>18.5970040043359-23.49906970084i</v>
      </c>
      <c r="K1955" s="57" t="str">
        <f t="shared" si="560"/>
        <v>0.0961837435168549-0.0803157149790502i</v>
      </c>
      <c r="L1955" s="57" t="str">
        <f t="shared" si="561"/>
        <v>0.00025-0.752990735952867i</v>
      </c>
      <c r="M1955" s="57" t="str">
        <f t="shared" si="562"/>
        <v>0.0045-0.263985563373685i</v>
      </c>
      <c r="N1955" s="57">
        <f t="shared" si="563"/>
        <v>66.270501556583426</v>
      </c>
      <c r="O1955" s="57">
        <f t="shared" si="564"/>
        <v>29.411880062239909</v>
      </c>
      <c r="P1955" s="374">
        <f t="shared" si="565"/>
        <v>29.411880062239909</v>
      </c>
      <c r="Q1955" s="374">
        <f t="shared" si="566"/>
        <v>-113.72949844341657</v>
      </c>
      <c r="R1955" s="12">
        <f t="shared" si="567"/>
        <v>66.270501556583426</v>
      </c>
      <c r="S1955" s="57">
        <f t="shared" si="568"/>
        <v>1.4053440597150968</v>
      </c>
      <c r="T1955" s="12">
        <f t="shared" si="551"/>
        <v>29.411880062239909</v>
      </c>
    </row>
    <row r="1956" spans="1:20">
      <c r="A1956" s="57">
        <f t="shared" si="552"/>
        <v>8863.5912886946371</v>
      </c>
      <c r="B1956" s="12">
        <f t="shared" si="569"/>
        <v>1410.6843671420143</v>
      </c>
      <c r="C1956" s="57" t="str">
        <f t="shared" si="553"/>
        <v>-11.851242459495-26.9063269146145i</v>
      </c>
      <c r="D1956" s="57" t="str">
        <f t="shared" si="554"/>
        <v>3.47811192447544-11.2888524038978i</v>
      </c>
      <c r="E1956" s="57" t="str">
        <f t="shared" si="555"/>
        <v>159.136826168354-2.57923705185963i</v>
      </c>
      <c r="F1956" s="57" t="str">
        <f t="shared" si="556"/>
        <v>2.90990780302341-105.878120347194i</v>
      </c>
      <c r="G1956" s="57" t="str">
        <f t="shared" si="557"/>
        <v>0.999999275961607-0.000850904147626968i</v>
      </c>
      <c r="H1956" s="57" t="str">
        <f t="shared" si="558"/>
        <v>80.0743032144184+60.0803732674189i</v>
      </c>
      <c r="I1956" s="57" t="str">
        <f t="shared" si="559"/>
        <v>18.6025294079893-23.4239224493521i</v>
      </c>
      <c r="K1956" s="57" t="str">
        <f t="shared" si="560"/>
        <v>0.0958825820802036-0.0803618597290835i</v>
      </c>
      <c r="L1956" s="57" t="str">
        <f t="shared" si="561"/>
        <v>0.00025-0.75014020318078i</v>
      </c>
      <c r="M1956" s="57" t="str">
        <f t="shared" si="562"/>
        <v>0.0045-0.26298621575382i</v>
      </c>
      <c r="N1956" s="57">
        <f t="shared" si="563"/>
        <v>66.228282383642352</v>
      </c>
      <c r="O1956" s="57">
        <f t="shared" si="564"/>
        <v>29.367159519013306</v>
      </c>
      <c r="P1956" s="374">
        <f t="shared" si="565"/>
        <v>29.367159519013306</v>
      </c>
      <c r="Q1956" s="374">
        <f t="shared" si="566"/>
        <v>-113.77171761635765</v>
      </c>
      <c r="R1956" s="12">
        <f t="shared" si="567"/>
        <v>66.228282383642352</v>
      </c>
      <c r="S1956" s="57">
        <f t="shared" si="568"/>
        <v>1.4106843671420142</v>
      </c>
      <c r="T1956" s="12">
        <f t="shared" si="551"/>
        <v>29.367159519013306</v>
      </c>
    </row>
    <row r="1957" spans="1:20">
      <c r="A1957" s="57">
        <f t="shared" si="552"/>
        <v>8897.2729355916763</v>
      </c>
      <c r="B1957" s="12">
        <f t="shared" si="569"/>
        <v>1416.0449677371539</v>
      </c>
      <c r="C1957" s="57" t="str">
        <f t="shared" si="553"/>
        <v>-11.8099686778947-26.7593666942978i</v>
      </c>
      <c r="D1957" s="57" t="str">
        <f t="shared" si="554"/>
        <v>3.47811182491302-11.2461683139751i</v>
      </c>
      <c r="E1957" s="57" t="str">
        <f t="shared" si="555"/>
        <v>159.124287198241-2.57499487341313i</v>
      </c>
      <c r="F1957" s="57" t="str">
        <f t="shared" si="556"/>
        <v>2.90990778698066-105.477325364563i</v>
      </c>
      <c r="G1957" s="57" t="str">
        <f t="shared" si="557"/>
        <v>0.999999270448464-0.000854137578678964i</v>
      </c>
      <c r="H1957" s="57" t="str">
        <f t="shared" si="558"/>
        <v>80.1339765310834+60.3257419184046i</v>
      </c>
      <c r="I1957" s="57" t="str">
        <f t="shared" si="559"/>
        <v>18.6080997224381-23.3491276178369i</v>
      </c>
      <c r="K1957" s="57" t="str">
        <f t="shared" si="560"/>
        <v>0.0955810789715568-0.0804069004038786i</v>
      </c>
      <c r="L1957" s="57" t="str">
        <f t="shared" si="561"/>
        <v>0.00025-0.747300461427353i</v>
      </c>
      <c r="M1957" s="57" t="str">
        <f t="shared" si="562"/>
        <v>0.0045-0.26199065127896i</v>
      </c>
      <c r="N1957" s="57">
        <f t="shared" si="563"/>
        <v>66.186232260384344</v>
      </c>
      <c r="O1957" s="57">
        <f t="shared" si="564"/>
        <v>29.32239845301752</v>
      </c>
      <c r="P1957" s="374">
        <f t="shared" si="565"/>
        <v>29.32239845301752</v>
      </c>
      <c r="Q1957" s="374">
        <f t="shared" si="566"/>
        <v>-113.81376773961566</v>
      </c>
      <c r="R1957" s="12">
        <f t="shared" si="567"/>
        <v>66.186232260384344</v>
      </c>
      <c r="S1957" s="57">
        <f t="shared" si="568"/>
        <v>1.4160449677371538</v>
      </c>
      <c r="T1957" s="12">
        <f t="shared" si="551"/>
        <v>29.32239845301752</v>
      </c>
    </row>
    <row r="1958" spans="1:20">
      <c r="A1958" s="57">
        <f t="shared" si="552"/>
        <v>8931.0825727469255</v>
      </c>
      <c r="B1958" s="12">
        <f t="shared" si="569"/>
        <v>1421.4259386145552</v>
      </c>
      <c r="C1958" s="57" t="str">
        <f t="shared" si="553"/>
        <v>-11.7686655673097-26.6131032650671i</v>
      </c>
      <c r="D1958" s="57" t="str">
        <f t="shared" si="554"/>
        <v>3.47811172459249-11.2036460039563i</v>
      </c>
      <c r="E1958" s="57" t="str">
        <f t="shared" si="555"/>
        <v>159.111759736837-2.5706735641347i</v>
      </c>
      <c r="F1958" s="57" t="str">
        <f t="shared" si="556"/>
        <v>2.90990777081576-105.078047708668i</v>
      </c>
      <c r="G1958" s="57" t="str">
        <f t="shared" si="557"/>
        <v>0.999999264893342-0.000857383296715072i</v>
      </c>
      <c r="H1958" s="57" t="str">
        <f t="shared" si="558"/>
        <v>80.1941644418959+60.5722462830963i</v>
      </c>
      <c r="I1958" s="57" t="str">
        <f t="shared" si="559"/>
        <v>18.6137153346516-23.274684328112i</v>
      </c>
      <c r="K1958" s="57" t="str">
        <f t="shared" si="560"/>
        <v>0.095279242298118-0.0804508338519045i</v>
      </c>
      <c r="L1958" s="57" t="str">
        <f t="shared" si="561"/>
        <v>0.00025-0.744471469841953i</v>
      </c>
      <c r="M1958" s="57" t="str">
        <f t="shared" si="562"/>
        <v>0.0045-0.260998855627576i</v>
      </c>
      <c r="N1958" s="57">
        <f t="shared" si="563"/>
        <v>66.144353090313487</v>
      </c>
      <c r="O1958" s="57">
        <f t="shared" si="564"/>
        <v>29.277596955072163</v>
      </c>
      <c r="P1958" s="374">
        <f t="shared" si="565"/>
        <v>29.277596955072163</v>
      </c>
      <c r="Q1958" s="374">
        <f t="shared" si="566"/>
        <v>-113.85564690968651</v>
      </c>
      <c r="R1958" s="12">
        <f t="shared" si="567"/>
        <v>66.144353090313487</v>
      </c>
      <c r="S1958" s="57">
        <f t="shared" si="568"/>
        <v>1.4214259386145551</v>
      </c>
      <c r="T1958" s="12">
        <f t="shared" si="551"/>
        <v>29.277596955072163</v>
      </c>
    </row>
    <row r="1959" spans="1:20">
      <c r="A1959" s="57">
        <f t="shared" si="552"/>
        <v>8965.0206865233649</v>
      </c>
      <c r="B1959" s="12">
        <f t="shared" si="569"/>
        <v>1426.8273571812906</v>
      </c>
      <c r="C1959" s="57" t="str">
        <f t="shared" si="553"/>
        <v>-11.7273342862327-26.4675348489487i</v>
      </c>
      <c r="D1959" s="57" t="str">
        <f t="shared" si="554"/>
        <v>3.4781116235081-11.1612848621437i</v>
      </c>
      <c r="E1959" s="57" t="str">
        <f t="shared" si="555"/>
        <v>159.099244391402-2.56627294908821i</v>
      </c>
      <c r="F1959" s="57" t="str">
        <f t="shared" si="556"/>
        <v>2.90990775452777-104.680281635766i</v>
      </c>
      <c r="G1959" s="57" t="str">
        <f t="shared" si="557"/>
        <v>0.999999259295921-0.000860641348425213i</v>
      </c>
      <c r="H1959" s="57" t="str">
        <f t="shared" si="558"/>
        <v>80.2548718630153+60.8198931613874i</v>
      </c>
      <c r="I1959" s="57" t="str">
        <f t="shared" si="559"/>
        <v>18.6193766352709-23.200591709748i</v>
      </c>
      <c r="K1959" s="57" t="str">
        <f t="shared" si="560"/>
        <v>0.0949770802042522-0.0804936569950974i</v>
      </c>
      <c r="L1959" s="57" t="str">
        <f t="shared" si="561"/>
        <v>0.00025-0.741653187728588i</v>
      </c>
      <c r="M1959" s="57" t="str">
        <f t="shared" si="562"/>
        <v>0.0045-0.260010814532353i</v>
      </c>
      <c r="N1959" s="57">
        <f t="shared" si="563"/>
        <v>66.102646777260404</v>
      </c>
      <c r="O1959" s="57">
        <f t="shared" si="564"/>
        <v>29.232755118408136</v>
      </c>
      <c r="P1959" s="374">
        <f t="shared" si="565"/>
        <v>29.232755118408136</v>
      </c>
      <c r="Q1959" s="374">
        <f t="shared" si="566"/>
        <v>-113.8973532227396</v>
      </c>
      <c r="R1959" s="12">
        <f t="shared" si="567"/>
        <v>66.102646777260404</v>
      </c>
      <c r="S1959" s="57">
        <f t="shared" si="568"/>
        <v>1.4268273571812906</v>
      </c>
      <c r="T1959" s="12">
        <f t="shared" si="551"/>
        <v>29.232755118408136</v>
      </c>
    </row>
    <row r="1960" spans="1:20">
      <c r="A1960" s="57">
        <f t="shared" si="552"/>
        <v>8999.0877651321534</v>
      </c>
      <c r="B1960" s="12">
        <f t="shared" si="569"/>
        <v>1432.2493011385795</v>
      </c>
      <c r="C1960" s="57" t="str">
        <f t="shared" si="553"/>
        <v>-11.6859759963627-26.3226596649322i</v>
      </c>
      <c r="D1960" s="57" t="str">
        <f t="shared" si="554"/>
        <v>3.47811152165399-11.1190842791578i</v>
      </c>
      <c r="E1960" s="57" t="str">
        <f t="shared" si="555"/>
        <v>159.086741771734-2.56179285719825i</v>
      </c>
      <c r="F1960" s="57" t="str">
        <f t="shared" si="556"/>
        <v>2.90990773811576-104.284021423859i</v>
      </c>
      <c r="G1960" s="57" t="str">
        <f t="shared" si="557"/>
        <v>0.999999253655878-0.000863911780676726i</v>
      </c>
      <c r="H1960" s="57" t="str">
        <f t="shared" si="558"/>
        <v>80.3161037651854+61.0686894105446i</v>
      </c>
      <c r="I1960" s="57" t="str">
        <f t="shared" si="559"/>
        <v>18.6250840186487-23.1268489000958i</v>
      </c>
      <c r="K1960" s="57" t="str">
        <f t="shared" si="560"/>
        <v>0.0946746008706406-0.0805353668293827i</v>
      </c>
      <c r="L1960" s="57" t="str">
        <f t="shared" si="561"/>
        <v>0.00025-0.738845574545311i</v>
      </c>
      <c r="M1960" s="57" t="str">
        <f t="shared" si="562"/>
        <v>0.0045-0.259026513779989i</v>
      </c>
      <c r="N1960" s="57">
        <f t="shared" si="563"/>
        <v>66.061115225238211</v>
      </c>
      <c r="O1960" s="57">
        <f t="shared" si="564"/>
        <v>29.187873038673402</v>
      </c>
      <c r="P1960" s="374">
        <f t="shared" si="565"/>
        <v>29.187873038673402</v>
      </c>
      <c r="Q1960" s="374">
        <f t="shared" si="566"/>
        <v>-113.93888477476179</v>
      </c>
      <c r="R1960" s="12">
        <f t="shared" si="567"/>
        <v>66.061115225238211</v>
      </c>
      <c r="S1960" s="57">
        <f t="shared" si="568"/>
        <v>1.4322493011385795</v>
      </c>
      <c r="T1960" s="12">
        <f t="shared" si="551"/>
        <v>29.187873038673402</v>
      </c>
    </row>
    <row r="1961" spans="1:20">
      <c r="A1961" s="57">
        <f t="shared" si="552"/>
        <v>9033.2842986396554</v>
      </c>
      <c r="B1961" s="12">
        <f t="shared" si="569"/>
        <v>1437.6918484829062</v>
      </c>
      <c r="C1961" s="57" t="str">
        <f t="shared" si="553"/>
        <v>-11.6445918624761-26.1784759288959i</v>
      </c>
      <c r="D1961" s="57" t="str">
        <f t="shared" si="554"/>
        <v>3.47811141902433-11.0770436479292i</v>
      </c>
      <c r="E1961" s="57" t="str">
        <f t="shared" si="555"/>
        <v>159.074252490123-2.5572331212682i</v>
      </c>
      <c r="F1961" s="57" t="str">
        <f t="shared" si="556"/>
        <v>2.90990772157877-103.889261372611i</v>
      </c>
      <c r="G1961" s="57" t="str">
        <f t="shared" si="557"/>
        <v>0.99999924797289-0.000867194640515037i</v>
      </c>
      <c r="H1961" s="57" t="str">
        <f t="shared" si="558"/>
        <v>80.3778651744621+61.3186419458485i</v>
      </c>
      <c r="I1961" s="57" t="str">
        <f t="shared" si="559"/>
        <v>18.6308378828895-23.053455044315i</v>
      </c>
      <c r="K1961" s="57" t="str">
        <f t="shared" si="560"/>
        <v>0.0943718125134236-0.0805759604251821i</v>
      </c>
      <c r="L1961" s="57" t="str">
        <f t="shared" si="561"/>
        <v>0.00025-0.736048589903682i</v>
      </c>
      <c r="M1961" s="57" t="str">
        <f t="shared" si="562"/>
        <v>0.0045-0.258045939210987i</v>
      </c>
      <c r="N1961" s="57">
        <f t="shared" si="563"/>
        <v>66.019760338297175</v>
      </c>
      <c r="O1961" s="57">
        <f t="shared" si="564"/>
        <v>29.142950813938391</v>
      </c>
      <c r="P1961" s="374">
        <f t="shared" si="565"/>
        <v>29.142950813938391</v>
      </c>
      <c r="Q1961" s="374">
        <f t="shared" si="566"/>
        <v>-113.98023966170283</v>
      </c>
      <c r="R1961" s="12">
        <f t="shared" si="567"/>
        <v>66.019760338297175</v>
      </c>
      <c r="S1961" s="57">
        <f t="shared" si="568"/>
        <v>1.4376918484829062</v>
      </c>
      <c r="T1961" s="12">
        <f t="shared" si="551"/>
        <v>29.142950813938391</v>
      </c>
    </row>
    <row r="1962" spans="1:20">
      <c r="A1962" s="57">
        <f t="shared" si="552"/>
        <v>9067.6107789744856</v>
      </c>
      <c r="B1962" s="12">
        <f t="shared" si="569"/>
        <v>1443.1550775071412</v>
      </c>
      <c r="C1962" s="57" t="str">
        <f t="shared" si="553"/>
        <v>-11.6031830522973-26.034981853535i</v>
      </c>
      <c r="D1962" s="57" t="str">
        <f t="shared" si="554"/>
        <v>3.47811131561322-11.0351623636893i</v>
      </c>
      <c r="E1962" s="57" t="str">
        <f t="shared" si="555"/>
        <v>159.061777161322-2.55259357799434i</v>
      </c>
      <c r="F1962" s="57" t="str">
        <f t="shared" si="556"/>
        <v>2.90990770491586-103.495995803266i</v>
      </c>
      <c r="G1962" s="57" t="str">
        <f t="shared" si="557"/>
        <v>0.999999242246629-0.000870489975164338i</v>
      </c>
      <c r="H1962" s="57" t="str">
        <f t="shared" si="558"/>
        <v>80.4401611729479+61.5697577412442i</v>
      </c>
      <c r="I1962" s="57" t="str">
        <f t="shared" si="559"/>
        <v>18.6366386298909-22.9804092954028i</v>
      </c>
      <c r="K1962" s="57" t="str">
        <f t="shared" si="560"/>
        <v>0.0940687233833361-0.0806154349279137i</v>
      </c>
      <c r="L1962" s="57" t="str">
        <f t="shared" si="561"/>
        <v>0.00025-0.733262193568122i</v>
      </c>
      <c r="M1962" s="57" t="str">
        <f t="shared" si="562"/>
        <v>0.0045-0.257069076719453i</v>
      </c>
      <c r="N1962" s="57">
        <f t="shared" si="563"/>
        <v>65.978584020379088</v>
      </c>
      <c r="O1962" s="57">
        <f t="shared" si="564"/>
        <v>29.097988544701519</v>
      </c>
      <c r="P1962" s="374">
        <f t="shared" si="565"/>
        <v>29.097988544701519</v>
      </c>
      <c r="Q1962" s="374">
        <f t="shared" si="566"/>
        <v>-114.02141597962091</v>
      </c>
      <c r="R1962" s="12">
        <f t="shared" si="567"/>
        <v>65.978584020379088</v>
      </c>
      <c r="S1962" s="57">
        <f t="shared" si="568"/>
        <v>1.4431550775071411</v>
      </c>
      <c r="T1962" s="12">
        <f t="shared" si="551"/>
        <v>29.097988544701519</v>
      </c>
    </row>
    <row r="1963" spans="1:20">
      <c r="A1963" s="57">
        <f t="shared" si="552"/>
        <v>9102.0676999345906</v>
      </c>
      <c r="B1963" s="12">
        <f t="shared" si="569"/>
        <v>1448.6390668016684</v>
      </c>
      <c r="C1963" s="57" t="str">
        <f t="shared" si="553"/>
        <v>-11.5617507363675-25.8921756482896i</v>
      </c>
      <c r="D1963" s="57" t="str">
        <f t="shared" si="554"/>
        <v>3.47811121141469-10.9934398239615i</v>
      </c>
      <c r="E1963" s="57" t="str">
        <f t="shared" si="555"/>
        <v>159.049316402505-2.54787406798483i</v>
      </c>
      <c r="F1963" s="57" t="str">
        <f t="shared" si="556"/>
        <v>2.90990768812609-103.104219058566i</v>
      </c>
      <c r="G1963" s="57" t="str">
        <f t="shared" si="557"/>
        <v>0.999999236476766-0.000873797832028265i</v>
      </c>
      <c r="H1963" s="57" t="str">
        <f t="shared" si="558"/>
        <v>80.502996899543+61.8220438299975i</v>
      </c>
      <c r="I1963" s="57" t="str">
        <f t="shared" si="559"/>
        <v>18.6424866653846-22.9077108142242i</v>
      </c>
      <c r="K1963" s="57" t="str">
        <f t="shared" si="560"/>
        <v>0.093765341764836-0.0806537875584747i</v>
      </c>
      <c r="L1963" s="57" t="str">
        <f t="shared" si="561"/>
        <v>0.00025-0.730486345455391i</v>
      </c>
      <c r="M1963" s="57" t="str">
        <f t="shared" si="562"/>
        <v>0.0045-0.256095912252892i</v>
      </c>
      <c r="N1963" s="57">
        <f t="shared" si="563"/>
        <v>65.937588175171044</v>
      </c>
      <c r="O1963" s="57">
        <f t="shared" si="564"/>
        <v>29.052986333893656</v>
      </c>
      <c r="P1963" s="374">
        <f t="shared" si="565"/>
        <v>29.052986333893656</v>
      </c>
      <c r="Q1963" s="374">
        <f t="shared" si="566"/>
        <v>-114.06241182482896</v>
      </c>
      <c r="R1963" s="12">
        <f t="shared" si="567"/>
        <v>65.937588175171044</v>
      </c>
      <c r="S1963" s="57">
        <f t="shared" si="568"/>
        <v>1.4486390668016684</v>
      </c>
      <c r="T1963" s="12">
        <f t="shared" si="551"/>
        <v>29.052986333893656</v>
      </c>
    </row>
    <row r="1964" spans="1:20">
      <c r="A1964" s="57">
        <f t="shared" si="552"/>
        <v>9136.6555571943409</v>
      </c>
      <c r="B1964" s="12">
        <f t="shared" si="569"/>
        <v>1454.1438952555147</v>
      </c>
      <c r="C1964" s="57" t="str">
        <f t="shared" si="553"/>
        <v>-11.520296087915-25.7500555192784i</v>
      </c>
      <c r="D1964" s="57" t="str">
        <f t="shared" si="554"/>
        <v>3.47811110642275-10.9518754285533i</v>
      </c>
      <c r="E1964" s="57" t="str">
        <f t="shared" si="555"/>
        <v>159.036870833229-2.54307443577212i</v>
      </c>
      <c r="F1964" s="57" t="str">
        <f t="shared" si="556"/>
        <v>2.90990767120846-102.713925502672i</v>
      </c>
      <c r="G1964" s="57" t="str">
        <f t="shared" si="557"/>
        <v>0.999999230662968-0.00087711825869058i</v>
      </c>
      <c r="H1964" s="57" t="str">
        <f t="shared" si="558"/>
        <v>80.5663775507036+62.0755073053624i</v>
      </c>
      <c r="I1964" s="57" t="str">
        <f t="shared" si="559"/>
        <v>18.6483823989792-22.8353587695429i</v>
      </c>
      <c r="K1964" s="57" t="str">
        <f t="shared" si="560"/>
        <v>0.0934616759752237-0.0806910156137175i</v>
      </c>
      <c r="L1964" s="57" t="str">
        <f t="shared" si="561"/>
        <v>0.00025-0.72772100563398i</v>
      </c>
      <c r="M1964" s="57" t="str">
        <f t="shared" si="562"/>
        <v>0.0045-0.255126431812007i</v>
      </c>
      <c r="N1964" s="57">
        <f t="shared" si="563"/>
        <v>65.896774705957867</v>
      </c>
      <c r="O1964" s="57">
        <f t="shared" si="564"/>
        <v>29.007944286883745</v>
      </c>
      <c r="P1964" s="374">
        <f t="shared" si="565"/>
        <v>29.007944286883745</v>
      </c>
      <c r="Q1964" s="374">
        <f t="shared" si="566"/>
        <v>-114.10322529404213</v>
      </c>
      <c r="R1964" s="12">
        <f t="shared" si="567"/>
        <v>65.896774705957867</v>
      </c>
      <c r="S1964" s="57">
        <f t="shared" si="568"/>
        <v>1.4541438952555148</v>
      </c>
      <c r="T1964" s="12">
        <f t="shared" ref="T1964:T2027" si="570">P1964</f>
        <v>29.007944286883745</v>
      </c>
    </row>
    <row r="1965" spans="1:20">
      <c r="A1965" s="57">
        <f t="shared" ref="A1965:A2028" si="571">2*PI()*B1965</f>
        <v>9171.3748483116815</v>
      </c>
      <c r="B1965" s="12">
        <f t="shared" si="569"/>
        <v>1459.6696420574858</v>
      </c>
      <c r="C1965" s="57" t="str">
        <f t="shared" ref="C1965:C2028" si="572">IMPRODUCT(D1965,E1965,$C$40,,K1965,$C$41)</f>
        <v>-11.4788202827218-25.6086196692293i</v>
      </c>
      <c r="D1965" s="57" t="str">
        <f t="shared" ref="D1965:D2028" si="573">IMDIV(IMPRODUCT($C$37,$C$38,COMPLEX(1,A1965/$C$38)),IMSUM(-1*A1965*A1965/$C$39,COMPLEX(0,1*A1965)))</f>
        <v>3.47811100063137-10.9104685795467i</v>
      </c>
      <c r="E1965" s="57" t="str">
        <f t="shared" ref="E1965:E2028" si="574">IMDIV(IMPRODUCT(IMSUM(F1965,G1965),$C$29,H1965),IMSUM(1,I1965))</f>
        <v>159.024441075393-2.53819452982897i</v>
      </c>
      <c r="F1965" s="57" t="str">
        <f t="shared" ref="F1965:F2028" si="575">IMDIV(IMPRODUCT($C$14,$C$15,COMPLEX(1,A1965/$C$15)),IMSUM(-1*A1965*A1965/$C$16,COMPLEX(0,A1965)))</f>
        <v>2.90990765416202-102.325109521079i</v>
      </c>
      <c r="G1965" s="57" t="str">
        <f t="shared" ref="G1965:G2028" si="576">IMDIV(1,COMPLEX(1,A1965*$C$9*$C$10))</f>
        <v>0.999999224804902-0.000880451302915858i</v>
      </c>
      <c r="H1965" s="57" t="str">
        <f t="shared" ref="H1965:H2028" si="577">IMDIV($C$3,IMSUM(K1965,COMPLEX(0,$C$28*A1965)))</f>
        <v>80.6303083812159+62.3301553212558i</v>
      </c>
      <c r="I1965" s="57" t="str">
        <f t="shared" ref="I1965:I2028" si="578">IMPRODUCT(F1965,$C$29,H1965,$C$31)</f>
        <v>18.6543262442013-22.7633523380522i</v>
      </c>
      <c r="K1965" s="57" t="str">
        <f t="shared" ref="K1965:K2028" si="579">IF($C$26&lt;=0,IMDIV(1,IMSUM(IMDIV(1,L1965),1/$C$18)),IMDIV(1,IMSUM(IMDIV(1,L1965),1/$C$18,IMDIV(1,M1965))))</f>
        <v>0.0931577343637544-0.0807271164669095i</v>
      </c>
      <c r="L1965" s="57" t="str">
        <f t="shared" ref="L1965:L2028" si="580">IMSUM($C$21/$C$22,IMDIV(1,COMPLEX(0,$C$20*$C$22*A1965)))</f>
        <v>0.00025-0.72496613432355i</v>
      </c>
      <c r="M1965" s="57" t="str">
        <f t="shared" ref="M1965:M2028" si="581">IMSUM($C$25/$C$26,IMDIV(1,COMPLEX(0,$C$24*$C$26*A1965)))</f>
        <v>0.0045-0.254160621450495i</v>
      </c>
      <c r="N1965" s="57">
        <f t="shared" ref="N1965:N2028" si="582">ABS(R1965)</f>
        <v>65.856145515475191</v>
      </c>
      <c r="O1965" s="57">
        <f t="shared" ref="O1965:O2028" si="583">ABS(P1965)</f>
        <v>28.962862511482331</v>
      </c>
      <c r="P1965" s="374">
        <f t="shared" ref="P1965:P2028" si="584">20*LOG10(IMABS(C1965))</f>
        <v>28.962862511482331</v>
      </c>
      <c r="Q1965" s="374">
        <f t="shared" ref="Q1965:Q2028" si="585">IMARGUMENT(C1965)*180/PI()</f>
        <v>-114.14385448452481</v>
      </c>
      <c r="R1965" s="12">
        <f t="shared" ref="R1965:R2028" si="586">IF(Q1965&lt;0,Q1965+180,Q1965-180)</f>
        <v>65.856145515475191</v>
      </c>
      <c r="S1965" s="57">
        <f t="shared" ref="S1965:S2028" si="587">B1965/1000</f>
        <v>1.4596696420574857</v>
      </c>
      <c r="T1965" s="12">
        <f t="shared" si="570"/>
        <v>28.962862511482331</v>
      </c>
    </row>
    <row r="1966" spans="1:20">
      <c r="A1966" s="57">
        <f t="shared" si="571"/>
        <v>9206.2260727352641</v>
      </c>
      <c r="B1966" s="12">
        <f t="shared" ref="B1966:B2029" si="588">B1965*(1+B$42)</f>
        <v>1465.2163866973042</v>
      </c>
      <c r="C1966" s="57" t="str">
        <f t="shared" si="572"/>
        <v>-11.4373244989927-25.4678662974172i</v>
      </c>
      <c r="D1966" s="57" t="str">
        <f t="shared" si="573"/>
        <v>3.47811089403445-10.8692186812903i</v>
      </c>
      <c r="E1966" s="57" t="str">
        <f t="shared" si="574"/>
        <v>159.012027753202-2.53323420258108i</v>
      </c>
      <c r="F1966" s="57" t="str">
        <f t="shared" si="575"/>
        <v>2.90990763698577-101.93776552054i</v>
      </c>
      <c r="G1966" s="57" t="str">
        <f t="shared" si="576"/>
        <v>0.99999921890223-0.00088379701265017i</v>
      </c>
      <c r="H1966" s="57" t="str">
        <f t="shared" si="577"/>
        <v>80.6947947049804+62.585995092943i</v>
      </c>
      <c r="I1966" s="57" t="str">
        <f t="shared" si="578"/>
        <v>18.6603186185403-22.6916907044086i</v>
      </c>
      <c r="K1966" s="57" t="str">
        <f t="shared" si="579"/>
        <v>0.0928535253107413-0.0807620875681829i</v>
      </c>
      <c r="L1966" s="57" t="str">
        <f t="shared" si="580"/>
        <v>0.00025-0.722221691894355i</v>
      </c>
      <c r="M1966" s="57" t="str">
        <f t="shared" si="581"/>
        <v>0.0045-0.25319846727485i</v>
      </c>
      <c r="N1966" s="57">
        <f t="shared" si="582"/>
        <v>65.815702505760427</v>
      </c>
      <c r="O1966" s="57">
        <f t="shared" si="583"/>
        <v>28.917741117946733</v>
      </c>
      <c r="P1966" s="374">
        <f t="shared" si="584"/>
        <v>28.917741117946733</v>
      </c>
      <c r="Q1966" s="374">
        <f t="shared" si="585"/>
        <v>-114.18429749423957</v>
      </c>
      <c r="R1966" s="12">
        <f t="shared" si="586"/>
        <v>65.815702505760427</v>
      </c>
      <c r="S1966" s="57">
        <f t="shared" si="587"/>
        <v>1.4652163866973043</v>
      </c>
      <c r="T1966" s="12">
        <f t="shared" si="570"/>
        <v>28.917741117946733</v>
      </c>
    </row>
    <row r="1967" spans="1:20">
      <c r="A1967" s="57">
        <f t="shared" si="571"/>
        <v>9241.2097318116594</v>
      </c>
      <c r="B1967" s="12">
        <f t="shared" si="588"/>
        <v>1470.784208966754</v>
      </c>
      <c r="C1967" s="57" t="str">
        <f t="shared" si="572"/>
        <v>-11.3958099172216-25.3277935996003i</v>
      </c>
      <c r="D1967" s="57" t="str">
        <f t="shared" si="573"/>
        <v>3.47811078662586-10.8281251403904i</v>
      </c>
      <c r="E1967" s="57" t="str">
        <f t="shared" si="574"/>
        <v>158.999631493129-2.52819331042181i</v>
      </c>
      <c r="F1967" s="57" t="str">
        <f t="shared" si="575"/>
        <v>2.90990761967874-101.55188792898i</v>
      </c>
      <c r="G1967" s="57" t="str">
        <f t="shared" si="576"/>
        <v>0.999999212954613-0.000887155436021776i</v>
      </c>
      <c r="H1967" s="57" t="str">
        <f t="shared" si="577"/>
        <v>80.7598418958096+62.8430338977302i</v>
      </c>
      <c r="I1967" s="57" t="str">
        <f t="shared" si="578"/>
        <v>18.6663599434903-22.6203730612632i</v>
      </c>
      <c r="K1967" s="57" t="str">
        <f t="shared" si="579"/>
        <v>0.0925490572266539-0.0807959264449714i</v>
      </c>
      <c r="L1967" s="57" t="str">
        <f t="shared" si="580"/>
        <v>0.00025-0.719487638866661i</v>
      </c>
      <c r="M1967" s="57" t="str">
        <f t="shared" si="581"/>
        <v>0.0045-0.252239955444162i</v>
      </c>
      <c r="N1967" s="57">
        <f t="shared" si="582"/>
        <v>65.775447578004645</v>
      </c>
      <c r="O1967" s="57">
        <f t="shared" si="583"/>
        <v>28.872580218984673</v>
      </c>
      <c r="P1967" s="374">
        <f t="shared" si="584"/>
        <v>28.872580218984673</v>
      </c>
      <c r="Q1967" s="374">
        <f t="shared" si="585"/>
        <v>-114.22455242199536</v>
      </c>
      <c r="R1967" s="12">
        <f t="shared" si="586"/>
        <v>65.775447578004645</v>
      </c>
      <c r="S1967" s="57">
        <f t="shared" si="587"/>
        <v>1.470784208966754</v>
      </c>
      <c r="T1967" s="12">
        <f t="shared" si="570"/>
        <v>28.872580218984673</v>
      </c>
    </row>
    <row r="1968" spans="1:20">
      <c r="A1968" s="57">
        <f t="shared" si="571"/>
        <v>9276.3263287925438</v>
      </c>
      <c r="B1968" s="12">
        <f t="shared" si="588"/>
        <v>1476.3731889608277</v>
      </c>
      <c r="C1968" s="57" t="str">
        <f t="shared" si="572"/>
        <v>-11.3542777200582-25.1883997679594i</v>
      </c>
      <c r="D1968" s="57" t="str">
        <f t="shared" si="573"/>
        <v>3.47811067839941-10.7871873657027i</v>
      </c>
      <c r="E1968" s="57" t="str">
        <f t="shared" si="574"/>
        <v>158.98725292387-2.52307171372245i</v>
      </c>
      <c r="F1968" s="57" t="str">
        <f t="shared" si="575"/>
        <v>2.90990760223992-101.167471195422i</v>
      </c>
      <c r="G1968" s="57" t="str">
        <f t="shared" si="576"/>
        <v>0.999999206961708-0.000890526621341813i</v>
      </c>
      <c r="H1968" s="57" t="str">
        <f t="shared" si="577"/>
        <v>80.8254553882386+63.1012790756681i</v>
      </c>
      <c r="I1968" s="57" t="str">
        <f t="shared" si="578"/>
        <v>18.6724506445957-22.5493986092983i</v>
      </c>
      <c r="K1968" s="57" t="str">
        <f t="shared" si="579"/>
        <v>0.0922443385512075-0.080828630702434i</v>
      </c>
      <c r="L1968" s="57" t="str">
        <f t="shared" si="580"/>
        <v>0.00025-0.7167639359102i</v>
      </c>
      <c r="M1968" s="57" t="str">
        <f t="shared" si="581"/>
        <v>0.0045-0.251285072169917i</v>
      </c>
      <c r="N1968" s="57">
        <f t="shared" si="582"/>
        <v>65.735382632402548</v>
      </c>
      <c r="O1968" s="57">
        <f t="shared" si="583"/>
        <v>28.827379929758095</v>
      </c>
      <c r="P1968" s="374">
        <f t="shared" si="584"/>
        <v>28.827379929758095</v>
      </c>
      <c r="Q1968" s="374">
        <f t="shared" si="585"/>
        <v>-114.26461736759745</v>
      </c>
      <c r="R1968" s="12">
        <f t="shared" si="586"/>
        <v>65.735382632402548</v>
      </c>
      <c r="S1968" s="57">
        <f t="shared" si="587"/>
        <v>1.4763731889608278</v>
      </c>
      <c r="T1968" s="12">
        <f t="shared" si="570"/>
        <v>28.827379929758095</v>
      </c>
    </row>
    <row r="1969" spans="1:20">
      <c r="A1969" s="57">
        <f t="shared" si="571"/>
        <v>9311.5763688419556</v>
      </c>
      <c r="B1969" s="12">
        <f t="shared" si="588"/>
        <v>1481.9834070788788</v>
      </c>
      <c r="C1969" s="57" t="str">
        <f t="shared" si="572"/>
        <v>-11.3127290921741-25.04968299104i</v>
      </c>
      <c r="D1969" s="57" t="str">
        <f t="shared" si="573"/>
        <v>3.4781105693489-10.7464047683233i</v>
      </c>
      <c r="E1969" s="57" t="str">
        <f t="shared" si="574"/>
        <v>158.974892676316-2.51786927684598i</v>
      </c>
      <c r="F1969" s="57" t="str">
        <f t="shared" si="575"/>
        <v>2.90990758466833-100.784509789901i</v>
      </c>
      <c r="G1969" s="57" t="str">
        <f t="shared" si="576"/>
        <v>0.99999920092317-0.000893910617104995i</v>
      </c>
      <c r="H1969" s="57" t="str">
        <f t="shared" si="577"/>
        <v>80.8916406783479+63.3607380302645i</v>
      </c>
      <c r="I1969" s="57" t="str">
        <f t="shared" si="578"/>
        <v>18.6785911514948-22.4787665572598i</v>
      </c>
      <c r="K1969" s="57" t="str">
        <f t="shared" si="579"/>
        <v>0.0919393777524453-0.0808601980238671i</v>
      </c>
      <c r="L1969" s="57" t="str">
        <f t="shared" si="580"/>
        <v>0.00025-0.714050543843595i</v>
      </c>
      <c r="M1969" s="57" t="str">
        <f t="shared" si="581"/>
        <v>0.0045-0.250333803715796i</v>
      </c>
      <c r="N1969" s="57">
        <f t="shared" si="582"/>
        <v>65.695509568003089</v>
      </c>
      <c r="O1969" s="57">
        <f t="shared" si="583"/>
        <v>28.782140367886978</v>
      </c>
      <c r="P1969" s="374">
        <f t="shared" si="584"/>
        <v>28.782140367886978</v>
      </c>
      <c r="Q1969" s="374">
        <f t="shared" si="585"/>
        <v>-114.30449043199691</v>
      </c>
      <c r="R1969" s="12">
        <f t="shared" si="586"/>
        <v>65.695509568003089</v>
      </c>
      <c r="S1969" s="57">
        <f t="shared" si="587"/>
        <v>1.4819834070788789</v>
      </c>
      <c r="T1969" s="12">
        <f t="shared" si="570"/>
        <v>28.782140367886978</v>
      </c>
    </row>
    <row r="1970" spans="1:20">
      <c r="A1970" s="57">
        <f t="shared" si="571"/>
        <v>9346.9603590435545</v>
      </c>
      <c r="B1970" s="12">
        <f t="shared" si="588"/>
        <v>1487.6149440257786</v>
      </c>
      <c r="C1970" s="57" t="str">
        <f t="shared" si="572"/>
        <v>-11.2711652201281-24.9116414536951i</v>
      </c>
      <c r="D1970" s="57" t="str">
        <f t="shared" si="573"/>
        <v>3.47811045946803-10.705776761581i</v>
      </c>
      <c r="E1970" s="57" t="str">
        <f t="shared" si="574"/>
        <v>158.962551383499-2.5125858681556i</v>
      </c>
      <c r="F1970" s="57" t="str">
        <f t="shared" si="575"/>
        <v>2.90990756696292-100.402998203388i</v>
      </c>
      <c r="G1970" s="57" t="str">
        <f t="shared" si="576"/>
        <v>0.999999194838652-0.000897307471990306i</v>
      </c>
      <c r="H1970" s="57" t="str">
        <f t="shared" si="577"/>
        <v>80.9584033246008+63.6214182292054i</v>
      </c>
      <c r="I1970" s="57" t="str">
        <f t="shared" si="578"/>
        <v>18.6847818979656-22.4084761219951i</v>
      </c>
      <c r="K1970" s="57" t="str">
        <f t="shared" si="579"/>
        <v>0.0916341833258158-0.080890626171102i</v>
      </c>
      <c r="L1970" s="57" t="str">
        <f t="shared" si="580"/>
        <v>0.00025-0.711347423633787i</v>
      </c>
      <c r="M1970" s="57" t="str">
        <f t="shared" si="581"/>
        <v>0.0045-0.249386136397486i</v>
      </c>
      <c r="N1970" s="57">
        <f t="shared" si="582"/>
        <v>65.655830282558739</v>
      </c>
      <c r="O1970" s="57">
        <f t="shared" si="583"/>
        <v>28.736861653452376</v>
      </c>
      <c r="P1970" s="374">
        <f t="shared" si="584"/>
        <v>28.736861653452376</v>
      </c>
      <c r="Q1970" s="374">
        <f t="shared" si="585"/>
        <v>-114.34416971744126</v>
      </c>
      <c r="R1970" s="12">
        <f t="shared" si="586"/>
        <v>65.655830282558739</v>
      </c>
      <c r="S1970" s="57">
        <f t="shared" si="587"/>
        <v>1.4876149440257787</v>
      </c>
      <c r="T1970" s="12">
        <f t="shared" si="570"/>
        <v>28.736861653452376</v>
      </c>
    </row>
    <row r="1971" spans="1:20">
      <c r="A1971" s="57">
        <f t="shared" si="571"/>
        <v>9382.478808407921</v>
      </c>
      <c r="B1971" s="12">
        <f t="shared" si="588"/>
        <v>1493.2678808130765</v>
      </c>
      <c r="C1971" s="57" t="str">
        <f t="shared" si="572"/>
        <v>-11.2295872922315-24.7742733370314i</v>
      </c>
      <c r="D1971" s="57" t="str">
        <f t="shared" si="573"/>
        <v>3.47811034875049-10.6653027610282i</v>
      </c>
      <c r="E1971" s="57" t="str">
        <f t="shared" si="574"/>
        <v>158.950229680566-2.50722136002685i</v>
      </c>
      <c r="F1971" s="57" t="str">
        <f t="shared" si="575"/>
        <v>2.9099075491227-100.022930947713i</v>
      </c>
      <c r="G1971" s="57" t="str">
        <f t="shared" si="576"/>
        <v>0.999999188707805-0.000900717234861704i</v>
      </c>
      <c r="H1971" s="57" t="str">
        <f t="shared" si="577"/>
        <v>81.0257489486933+63.8833272050876i</v>
      </c>
      <c r="I1971" s="57" t="str">
        <f t="shared" si="578"/>
        <v>18.6910233219721-22.3385265284894i</v>
      </c>
      <c r="K1971" s="57" t="str">
        <f t="shared" si="579"/>
        <v>0.091328763793241-0.0809199129848917i</v>
      </c>
      <c r="L1971" s="57" t="str">
        <f t="shared" si="580"/>
        <v>0.00025-0.708654536395484i</v>
      </c>
      <c r="M1971" s="57" t="str">
        <f t="shared" si="581"/>
        <v>0.0045-0.248442056582472i</v>
      </c>
      <c r="N1971" s="57">
        <f t="shared" si="582"/>
        <v>65.616346672374718</v>
      </c>
      <c r="O1971" s="57">
        <f t="shared" si="583"/>
        <v>28.691543908999805</v>
      </c>
      <c r="P1971" s="374">
        <f t="shared" si="584"/>
        <v>28.691543908999805</v>
      </c>
      <c r="Q1971" s="374">
        <f t="shared" si="585"/>
        <v>-114.38365332762528</v>
      </c>
      <c r="R1971" s="12">
        <f t="shared" si="586"/>
        <v>65.616346672374718</v>
      </c>
      <c r="S1971" s="57">
        <f t="shared" si="587"/>
        <v>1.4932678808130766</v>
      </c>
      <c r="T1971" s="12">
        <f t="shared" si="570"/>
        <v>28.691543908999805</v>
      </c>
    </row>
    <row r="1972" spans="1:20">
      <c r="A1972" s="57">
        <f t="shared" si="571"/>
        <v>9418.1322278798707</v>
      </c>
      <c r="B1972" s="12">
        <f t="shared" si="588"/>
        <v>1498.9422987601663</v>
      </c>
      <c r="C1972" s="57" t="str">
        <f t="shared" si="572"/>
        <v>-11.1879964984125-24.6375768183557i</v>
      </c>
      <c r="D1972" s="57" t="str">
        <f t="shared" si="573"/>
        <v>3.47811023718991-10.6249821844327i</v>
      </c>
      <c r="E1972" s="57" t="str">
        <f t="shared" si="574"/>
        <v>158.93792820473-2.5017756288577i</v>
      </c>
      <c r="F1972" s="57" t="str">
        <f t="shared" si="575"/>
        <v>2.90990753114665-99.6443025554785i</v>
      </c>
      <c r="G1972" s="57" t="str">
        <f t="shared" si="576"/>
        <v>0.999999182530274-0.000904139954768823i</v>
      </c>
      <c r="H1972" s="57" t="str">
        <f t="shared" si="577"/>
        <v>81.0936832364182+64.1464725561595i</v>
      </c>
      <c r="I1972" s="57" t="str">
        <f t="shared" si="578"/>
        <v>18.6973158657098-22.2689170099026i</v>
      </c>
      <c r="K1972" s="57" t="str">
        <f t="shared" si="579"/>
        <v>0.0910231277021809-0.0809480563852826i</v>
      </c>
      <c r="L1972" s="57" t="str">
        <f t="shared" si="580"/>
        <v>0.00025-0.705971843390601i</v>
      </c>
      <c r="M1972" s="57" t="str">
        <f t="shared" si="581"/>
        <v>0.0045-0.247501550689851i</v>
      </c>
      <c r="N1972" s="57">
        <f t="shared" si="582"/>
        <v>65.577060632157014</v>
      </c>
      <c r="O1972" s="57">
        <f t="shared" si="583"/>
        <v>28.646187259541655</v>
      </c>
      <c r="P1972" s="374">
        <f t="shared" si="584"/>
        <v>28.646187259541655</v>
      </c>
      <c r="Q1972" s="374">
        <f t="shared" si="585"/>
        <v>-114.42293936784299</v>
      </c>
      <c r="R1972" s="12">
        <f t="shared" si="586"/>
        <v>65.577060632157014</v>
      </c>
      <c r="S1972" s="57">
        <f t="shared" si="587"/>
        <v>1.4989422987601664</v>
      </c>
      <c r="T1972" s="12">
        <f t="shared" si="570"/>
        <v>28.646187259541655</v>
      </c>
    </row>
    <row r="1973" spans="1:20">
      <c r="A1973" s="57">
        <f t="shared" si="571"/>
        <v>9453.9211303458142</v>
      </c>
      <c r="B1973" s="12">
        <f t="shared" si="588"/>
        <v>1504.638279495455</v>
      </c>
      <c r="C1973" s="57" t="str">
        <f t="shared" si="572"/>
        <v>-11.1463940300805-24.5015500711262i</v>
      </c>
      <c r="D1973" s="57" t="str">
        <f t="shared" si="573"/>
        <v>3.47811012477986-10.5848144517695i</v>
      </c>
      <c r="E1973" s="57" t="str">
        <f t="shared" si="574"/>
        <v>158.925647595239-2.49624855507389i</v>
      </c>
      <c r="F1973" s="57" t="str">
        <f t="shared" si="575"/>
        <v>2.90990751303371-99.2671075799894i</v>
      </c>
      <c r="G1973" s="57" t="str">
        <f t="shared" si="576"/>
        <v>0.999999176305705-0.000907575680947671i</v>
      </c>
      <c r="H1973" s="57" t="str">
        <f t="shared" si="577"/>
        <v>81.1622119385431+64.4108619470737i</v>
      </c>
      <c r="I1973" s="57" t="str">
        <f t="shared" si="578"/>
        <v>18.7036599756537-22.1996468076093i</v>
      </c>
      <c r="K1973" s="57" t="str">
        <f t="shared" si="579"/>
        <v>0.0907172836246892-0.0809750543719741i</v>
      </c>
      <c r="L1973" s="57" t="str">
        <f t="shared" si="580"/>
        <v>0.00025-0.703299306027695i</v>
      </c>
      <c r="M1973" s="57" t="str">
        <f t="shared" si="581"/>
        <v>0.0045-0.246564605190129i</v>
      </c>
      <c r="N1973" s="57">
        <f t="shared" si="582"/>
        <v>65.537974054861721</v>
      </c>
      <c r="O1973" s="57">
        <f t="shared" si="583"/>
        <v>28.600791832560315</v>
      </c>
      <c r="P1973" s="374">
        <f t="shared" si="584"/>
        <v>28.600791832560315</v>
      </c>
      <c r="Q1973" s="374">
        <f t="shared" si="585"/>
        <v>-114.46202594513828</v>
      </c>
      <c r="R1973" s="12">
        <f t="shared" si="586"/>
        <v>65.537974054861721</v>
      </c>
      <c r="S1973" s="57">
        <f t="shared" si="587"/>
        <v>1.5046382794954549</v>
      </c>
      <c r="T1973" s="12">
        <f t="shared" si="570"/>
        <v>28.600791832560315</v>
      </c>
    </row>
    <row r="1974" spans="1:20">
      <c r="A1974" s="57">
        <f t="shared" si="571"/>
        <v>9489.8460306411289</v>
      </c>
      <c r="B1974" s="12">
        <f t="shared" si="588"/>
        <v>1510.3559049575379</v>
      </c>
      <c r="C1974" s="57" t="str">
        <f t="shared" si="572"/>
        <v>-11.1047810799903-24.3661912649025i</v>
      </c>
      <c r="D1974" s="57" t="str">
        <f t="shared" si="573"/>
        <v>3.47811001151388-10.5447989852123i</v>
      </c>
      <c r="E1974" s="57" t="str">
        <f t="shared" si="574"/>
        <v>158.913388493327-2.49064002314106i</v>
      </c>
      <c r="F1974" s="57" t="str">
        <f t="shared" si="575"/>
        <v>2.90990749478286-98.8913405951689i</v>
      </c>
      <c r="G1974" s="57" t="str">
        <f t="shared" si="576"/>
        <v>0.999999170033739-0.000911024462821354i</v>
      </c>
      <c r="H1974" s="57" t="str">
        <f t="shared" si="577"/>
        <v>81.2313408717032+64.676503109648i</v>
      </c>
      <c r="I1974" s="57" t="str">
        <f t="shared" si="578"/>
        <v>18.7100561026056-22.1307151712378i</v>
      </c>
      <c r="K1974" s="57" t="str">
        <f t="shared" si="579"/>
        <v>0.0904112401564654-0.0810009050246649i</v>
      </c>
      <c r="L1974" s="57" t="str">
        <f t="shared" si="580"/>
        <v>0.00025-0.700636885861419i</v>
      </c>
      <c r="M1974" s="57" t="str">
        <f t="shared" si="581"/>
        <v>0.0045-0.24563120660503i</v>
      </c>
      <c r="N1974" s="57">
        <f t="shared" si="582"/>
        <v>65.499088831540888</v>
      </c>
      <c r="O1974" s="57">
        <f t="shared" si="583"/>
        <v>28.555357758010047</v>
      </c>
      <c r="P1974" s="374">
        <f t="shared" si="584"/>
        <v>28.555357758010047</v>
      </c>
      <c r="Q1974" s="374">
        <f t="shared" si="585"/>
        <v>-114.50091116845911</v>
      </c>
      <c r="R1974" s="12">
        <f t="shared" si="586"/>
        <v>65.499088831540888</v>
      </c>
      <c r="S1974" s="57">
        <f t="shared" si="587"/>
        <v>1.5103559049575379</v>
      </c>
      <c r="T1974" s="12">
        <f t="shared" si="570"/>
        <v>28.555357758010047</v>
      </c>
    </row>
    <row r="1975" spans="1:20">
      <c r="A1975" s="57">
        <f t="shared" si="571"/>
        <v>9525.9074455575665</v>
      </c>
      <c r="B1975" s="12">
        <f t="shared" si="588"/>
        <v>1516.0952573963766</v>
      </c>
      <c r="C1975" s="57" t="str">
        <f t="shared" si="572"/>
        <v>-11.0631588421048-24.2314985653007i</v>
      </c>
      <c r="D1975" s="57" t="str">
        <f t="shared" si="573"/>
        <v>3.47810989738544-10.504935209125i</v>
      </c>
      <c r="E1975" s="57" t="str">
        <f t="shared" si="574"/>
        <v>158.901151542185-2.48494992156929i</v>
      </c>
      <c r="F1975" s="57" t="str">
        <f t="shared" si="575"/>
        <v>2.90990747639304-98.5169961954828i</v>
      </c>
      <c r="G1975" s="57" t="str">
        <f t="shared" si="576"/>
        <v>0.999999163714016-0.00091448635000077i</v>
      </c>
      <c r="H1975" s="57" t="str">
        <f t="shared" si="577"/>
        <v>81.3010759193077+64.943403843637i</v>
      </c>
      <c r="I1975" s="57" t="str">
        <f t="shared" si="578"/>
        <v>18.7165047017422-22.0621213587107i</v>
      </c>
      <c r="K1975" s="57" t="str">
        <f t="shared" si="579"/>
        <v>0.0901050059159007-0.0810256065033848i</v>
      </c>
      <c r="L1975" s="57" t="str">
        <f t="shared" si="580"/>
        <v>0.00025-0.69798454459197i</v>
      </c>
      <c r="M1975" s="57" t="str">
        <f t="shared" si="581"/>
        <v>0.0045-0.244701341507302i</v>
      </c>
      <c r="N1975" s="57">
        <f t="shared" si="582"/>
        <v>65.46040685119236</v>
      </c>
      <c r="O1975" s="57">
        <f t="shared" si="583"/>
        <v>28.509885168319343</v>
      </c>
      <c r="P1975" s="374">
        <f t="shared" si="584"/>
        <v>28.509885168319343</v>
      </c>
      <c r="Q1975" s="374">
        <f t="shared" si="585"/>
        <v>-114.53959314880764</v>
      </c>
      <c r="R1975" s="12">
        <f t="shared" si="586"/>
        <v>65.46040685119236</v>
      </c>
      <c r="S1975" s="57">
        <f t="shared" si="587"/>
        <v>1.5160952573963766</v>
      </c>
      <c r="T1975" s="12">
        <f t="shared" si="570"/>
        <v>28.509885168319343</v>
      </c>
    </row>
    <row r="1976" spans="1:20">
      <c r="A1976" s="57">
        <f t="shared" si="571"/>
        <v>9562.1058938506849</v>
      </c>
      <c r="B1976" s="12">
        <f t="shared" si="588"/>
        <v>1521.8564193744828</v>
      </c>
      <c r="C1976" s="57" t="str">
        <f t="shared" si="572"/>
        <v>-11.0215285114589-24.0974701339481i</v>
      </c>
      <c r="D1976" s="57" t="str">
        <f t="shared" si="573"/>
        <v>3.47810978238799-10.4652225500538i</v>
      </c>
      <c r="E1976" s="57" t="str">
        <f t="shared" si="574"/>
        <v>158.888937386911-2.47917814292143i</v>
      </c>
      <c r="F1976" s="57" t="str">
        <f t="shared" si="575"/>
        <v>2.90990745786319-98.1440689958614i</v>
      </c>
      <c r="G1976" s="57" t="str">
        <f t="shared" si="576"/>
        <v>0.999999157346172-0.000917961392285333i</v>
      </c>
      <c r="H1976" s="57" t="str">
        <f t="shared" si="577"/>
        <v>81.3714230324627+65.2115720175161i</v>
      </c>
      <c r="I1976" s="57" t="str">
        <f t="shared" si="578"/>
        <v>18.7230062326646-21.993864636287i</v>
      </c>
      <c r="K1976" s="57" t="str">
        <f t="shared" si="579"/>
        <v>0.0897985895431168-0.0810491570488143i</v>
      </c>
      <c r="L1976" s="57" t="str">
        <f t="shared" si="580"/>
        <v>0.00025-0.695342244064527i</v>
      </c>
      <c r="M1976" s="57" t="str">
        <f t="shared" si="581"/>
        <v>0.0045-0.243774996520524i</v>
      </c>
      <c r="N1976" s="57">
        <f t="shared" si="582"/>
        <v>65.421930000604547</v>
      </c>
      <c r="O1976" s="57">
        <f t="shared" si="583"/>
        <v>28.464374198392534</v>
      </c>
      <c r="P1976" s="374">
        <f t="shared" si="584"/>
        <v>28.464374198392534</v>
      </c>
      <c r="Q1976" s="374">
        <f t="shared" si="585"/>
        <v>-114.57806999939545</v>
      </c>
      <c r="R1976" s="12">
        <f t="shared" si="586"/>
        <v>65.421930000604547</v>
      </c>
      <c r="S1976" s="57">
        <f t="shared" si="587"/>
        <v>1.5218564193744828</v>
      </c>
      <c r="T1976" s="12">
        <f t="shared" si="570"/>
        <v>28.464374198392534</v>
      </c>
    </row>
    <row r="1977" spans="1:20">
      <c r="A1977" s="57">
        <f t="shared" si="571"/>
        <v>9598.4418962473192</v>
      </c>
      <c r="B1977" s="12">
        <f t="shared" si="588"/>
        <v>1527.639473768106</v>
      </c>
      <c r="C1977" s="57" t="str">
        <f t="shared" si="572"/>
        <v>-10.9798912840229-23.9641041284421i</v>
      </c>
      <c r="D1977" s="57" t="str">
        <f t="shared" si="573"/>
        <v>3.47810966651491-10.4256604367188i</v>
      </c>
      <c r="E1977" s="57" t="str">
        <f t="shared" si="574"/>
        <v>158.876746674479-2.4733245838182i</v>
      </c>
      <c r="F1977" s="57" t="str">
        <f t="shared" si="575"/>
        <v>2.90990743919223-97.7725536316215i</v>
      </c>
      <c r="G1977" s="57" t="str">
        <f t="shared" si="576"/>
        <v>0.999999150929841-0.000921449639663686i</v>
      </c>
      <c r="H1977" s="57" t="str">
        <f t="shared" si="577"/>
        <v>81.442388230907+65.4810155692737i</v>
      </c>
      <c r="I1977" s="57" t="str">
        <f t="shared" si="578"/>
        <v>18.7295611594474-21.925944278604i</v>
      </c>
      <c r="K1977" s="57" t="str">
        <f t="shared" si="579"/>
        <v>0.0894919996990014-0.0810715549825901i</v>
      </c>
      <c r="L1977" s="57" t="str">
        <f t="shared" si="580"/>
        <v>0.00025-0.692709946268703i</v>
      </c>
      <c r="M1977" s="57" t="str">
        <f t="shared" si="581"/>
        <v>0.0045-0.242852158318912i</v>
      </c>
      <c r="N1977" s="57">
        <f t="shared" si="582"/>
        <v>65.383660164203079</v>
      </c>
      <c r="O1977" s="57">
        <f t="shared" si="583"/>
        <v>28.41882498561171</v>
      </c>
      <c r="P1977" s="374">
        <f t="shared" si="584"/>
        <v>28.41882498561171</v>
      </c>
      <c r="Q1977" s="374">
        <f t="shared" si="585"/>
        <v>-114.61633983579692</v>
      </c>
      <c r="R1977" s="12">
        <f t="shared" si="586"/>
        <v>65.383660164203079</v>
      </c>
      <c r="S1977" s="57">
        <f t="shared" si="587"/>
        <v>1.527639473768106</v>
      </c>
      <c r="T1977" s="12">
        <f t="shared" si="570"/>
        <v>28.41882498561171</v>
      </c>
    </row>
    <row r="1978" spans="1:20">
      <c r="A1978" s="57">
        <f t="shared" si="571"/>
        <v>9634.9159754530574</v>
      </c>
      <c r="B1978" s="12">
        <f t="shared" si="588"/>
        <v>1533.4445037684247</v>
      </c>
      <c r="C1978" s="57" t="str">
        <f t="shared" si="572"/>
        <v>-10.9382483565641-23.8313987023093i</v>
      </c>
      <c r="D1978" s="57" t="str">
        <f t="shared" si="573"/>
        <v>3.47810954975952-10.3862483000056i</v>
      </c>
      <c r="E1978" s="57" t="str">
        <f t="shared" si="574"/>
        <v>158.864580053693-2.46738914494406i</v>
      </c>
      <c r="F1978" s="57" t="str">
        <f t="shared" si="575"/>
        <v>2.90990742037912-97.4024447583899i</v>
      </c>
      <c r="G1978" s="57" t="str">
        <f t="shared" si="576"/>
        <v>0.999999144464652-0.000924951142314419i</v>
      </c>
      <c r="H1978" s="57" t="str">
        <f t="shared" si="577"/>
        <v>81.5139776039657+65.7517425072153i</v>
      </c>
      <c r="I1978" s="57" t="str">
        <f t="shared" si="578"/>
        <v>18.7361699506892-21.858359568722i</v>
      </c>
      <c r="K1978" s="57" t="str">
        <f t="shared" si="579"/>
        <v>0.0891852450642382-0.0810927987075962i</v>
      </c>
      <c r="L1978" s="57" t="str">
        <f t="shared" si="580"/>
        <v>0.00025-0.69008761333802i</v>
      </c>
      <c r="M1978" s="57" t="str">
        <f t="shared" si="581"/>
        <v>0.0045-0.241932813627129i</v>
      </c>
      <c r="N1978" s="57">
        <f t="shared" si="582"/>
        <v>65.345599223898319</v>
      </c>
      <c r="O1978" s="57">
        <f t="shared" si="583"/>
        <v>28.373237669837607</v>
      </c>
      <c r="P1978" s="374">
        <f t="shared" si="584"/>
        <v>28.373237669837607</v>
      </c>
      <c r="Q1978" s="374">
        <f t="shared" si="585"/>
        <v>-114.65440077610168</v>
      </c>
      <c r="R1978" s="12">
        <f t="shared" si="586"/>
        <v>65.345599223898319</v>
      </c>
      <c r="S1978" s="57">
        <f t="shared" si="587"/>
        <v>1.5334445037684248</v>
      </c>
      <c r="T1978" s="12">
        <f t="shared" si="570"/>
        <v>28.373237669837607</v>
      </c>
    </row>
    <row r="1979" spans="1:20">
      <c r="A1979" s="57">
        <f t="shared" si="571"/>
        <v>9671.5286561597786</v>
      </c>
      <c r="B1979" s="12">
        <f t="shared" si="588"/>
        <v>1539.2715928827447</v>
      </c>
      <c r="C1979" s="57" t="str">
        <f t="shared" si="572"/>
        <v>-10.8966009265103-23.6993520049684i</v>
      </c>
      <c r="D1979" s="57" t="str">
        <f t="shared" si="573"/>
        <v>3.47810943211512-10.3469855729574i</v>
      </c>
      <c r="E1979" s="57" t="str">
        <f t="shared" si="574"/>
        <v>158.852438175153-2.46137173105025i</v>
      </c>
      <c r="F1979" s="57" t="str">
        <f t="shared" si="575"/>
        <v>2.90990740142275-97.0337370520264i</v>
      </c>
      <c r="G1979" s="57" t="str">
        <f t="shared" si="576"/>
        <v>0.999999137950236-0.000928465950606795i</v>
      </c>
      <c r="H1979" s="57" t="str">
        <f t="shared" si="577"/>
        <v>81.586197311518+66.0237609107792i</v>
      </c>
      <c r="I1979" s="57" t="str">
        <f t="shared" si="578"/>
        <v>18.7428330795635-21.7911097981683i</v>
      </c>
      <c r="K1979" s="57" t="str">
        <f t="shared" si="579"/>
        <v>0.0888783343383311-0.0811128867082421i</v>
      </c>
      <c r="L1979" s="57" t="str">
        <f t="shared" si="580"/>
        <v>0.00025-0.687475207549333i</v>
      </c>
      <c r="M1979" s="57" t="str">
        <f t="shared" si="581"/>
        <v>0.0045-0.241016949220093i</v>
      </c>
      <c r="N1979" s="57">
        <f t="shared" si="582"/>
        <v>65.30774905893027</v>
      </c>
      <c r="O1979" s="57">
        <f t="shared" si="583"/>
        <v>28.327612393411066</v>
      </c>
      <c r="P1979" s="374">
        <f t="shared" si="584"/>
        <v>28.327612393411066</v>
      </c>
      <c r="Q1979" s="374">
        <f t="shared" si="585"/>
        <v>-114.69225094106973</v>
      </c>
      <c r="R1979" s="12">
        <f t="shared" si="586"/>
        <v>65.30774905893027</v>
      </c>
      <c r="S1979" s="57">
        <f t="shared" si="587"/>
        <v>1.5392715928827447</v>
      </c>
      <c r="T1979" s="12">
        <f t="shared" si="570"/>
        <v>28.327612393411066</v>
      </c>
    </row>
    <row r="1980" spans="1:20">
      <c r="A1980" s="57">
        <f t="shared" si="571"/>
        <v>9708.2804650531871</v>
      </c>
      <c r="B1980" s="12">
        <f t="shared" si="588"/>
        <v>1545.1208249356991</v>
      </c>
      <c r="C1980" s="57" t="str">
        <f t="shared" si="572"/>
        <v>-10.8549501918117-23.5679621816938i</v>
      </c>
      <c r="D1980" s="57" t="str">
        <f t="shared" si="573"/>
        <v>3.47810931357493-10.3078716907666i</v>
      </c>
      <c r="E1980" s="57" t="str">
        <f t="shared" si="574"/>
        <v>158.840321691212-2.45527225095947i</v>
      </c>
      <c r="F1980" s="57" t="str">
        <f t="shared" si="575"/>
        <v>2.90990738232204-96.6664252085465i</v>
      </c>
      <c r="G1980" s="57" t="str">
        <f t="shared" si="576"/>
        <v>0.999999131386215-0.000931994115101467i</v>
      </c>
      <c r="H1980" s="57" t="str">
        <f t="shared" si="577"/>
        <v>81.6590535849815+66.2970789313618i</v>
      </c>
      <c r="I1980" s="57" t="str">
        <f t="shared" si="578"/>
        <v>18.7495510238699-21.7241942669834i</v>
      </c>
      <c r="K1980" s="57" t="str">
        <f t="shared" si="579"/>
        <v>0.0885712762386253-0.0811318175507264i</v>
      </c>
      <c r="L1980" s="57" t="str">
        <f t="shared" si="580"/>
        <v>0.00025-0.684872691322308i</v>
      </c>
      <c r="M1980" s="57" t="str">
        <f t="shared" si="581"/>
        <v>0.0045-0.240104551922786i</v>
      </c>
      <c r="N1980" s="57">
        <f t="shared" si="582"/>
        <v>65.270111545714514</v>
      </c>
      <c r="O1980" s="57">
        <f t="shared" si="583"/>
        <v>28.28194930115361</v>
      </c>
      <c r="P1980" s="374">
        <f t="shared" si="584"/>
        <v>28.28194930115361</v>
      </c>
      <c r="Q1980" s="374">
        <f t="shared" si="585"/>
        <v>-114.72988845428549</v>
      </c>
      <c r="R1980" s="12">
        <f t="shared" si="586"/>
        <v>65.270111545714514</v>
      </c>
      <c r="S1980" s="57">
        <f t="shared" si="587"/>
        <v>1.5451208249356991</v>
      </c>
      <c r="T1980" s="12">
        <f t="shared" si="570"/>
        <v>28.28194930115361</v>
      </c>
    </row>
    <row r="1981" spans="1:20">
      <c r="A1981" s="57">
        <f t="shared" si="571"/>
        <v>9745.1719308203883</v>
      </c>
      <c r="B1981" s="12">
        <f t="shared" si="588"/>
        <v>1550.9922840704548</v>
      </c>
      <c r="C1981" s="57" t="str">
        <f t="shared" si="572"/>
        <v>-10.8132973508032-23.4372273735819i</v>
      </c>
      <c r="D1981" s="57" t="str">
        <f t="shared" si="573"/>
        <v>3.47810919413214-10.2689060907668i</v>
      </c>
      <c r="E1981" s="57" t="str">
        <f t="shared" si="574"/>
        <v>158.828231255937-2.44909061756873i</v>
      </c>
      <c r="F1981" s="57" t="str">
        <f t="shared" si="575"/>
        <v>2.90990736307589-96.3005039440464i</v>
      </c>
      <c r="G1981" s="57" t="str">
        <f t="shared" si="576"/>
        <v>0.999999124772213-0.000935535686551212i</v>
      </c>
      <c r="H1981" s="57" t="str">
        <f t="shared" si="577"/>
        <v>81.7325527283126+66.5717047931558i</v>
      </c>
      <c r="I1981" s="57" t="str">
        <f t="shared" si="578"/>
        <v>18.7563242660869-21.6576122837678i</v>
      </c>
      <c r="K1981" s="57" t="str">
        <f t="shared" si="579"/>
        <v>0.0882640794993232-0.0811495898832872i</v>
      </c>
      <c r="L1981" s="57" t="str">
        <f t="shared" si="580"/>
        <v>0.00025-0.682280027218875i</v>
      </c>
      <c r="M1981" s="57" t="str">
        <f t="shared" si="581"/>
        <v>0.0045-0.239195608610068i</v>
      </c>
      <c r="N1981" s="57">
        <f t="shared" si="582"/>
        <v>65.232688557687425</v>
      </c>
      <c r="O1981" s="57">
        <f t="shared" si="583"/>
        <v>28.236248540367981</v>
      </c>
      <c r="P1981" s="374">
        <f t="shared" si="584"/>
        <v>28.236248540367981</v>
      </c>
      <c r="Q1981" s="374">
        <f t="shared" si="585"/>
        <v>-114.76731144231258</v>
      </c>
      <c r="R1981" s="12">
        <f t="shared" si="586"/>
        <v>65.232688557687425</v>
      </c>
      <c r="S1981" s="57">
        <f t="shared" si="587"/>
        <v>1.5509922840704549</v>
      </c>
      <c r="T1981" s="12">
        <f t="shared" si="570"/>
        <v>28.236248540367981</v>
      </c>
    </row>
    <row r="1982" spans="1:20">
      <c r="A1982" s="57">
        <f t="shared" si="571"/>
        <v>9782.2035841575071</v>
      </c>
      <c r="B1982" s="12">
        <f t="shared" si="588"/>
        <v>1556.8860547499226</v>
      </c>
      <c r="C1982" s="57" t="str">
        <f t="shared" si="572"/>
        <v>-10.7716436020675-23.3071457175194i</v>
      </c>
      <c r="D1982" s="57" t="str">
        <f t="shared" si="573"/>
        <v>3.47810907377985-10.2300882124248i</v>
      </c>
      <c r="E1982" s="57" t="str">
        <f t="shared" si="574"/>
        <v>158.816167525069-2.4428267478533i</v>
      </c>
      <c r="F1982" s="57" t="str">
        <f t="shared" si="575"/>
        <v>2.9099073436832-95.9359679946256i</v>
      </c>
      <c r="G1982" s="57" t="str">
        <f t="shared" si="576"/>
        <v>0.999999118107849-0.00093909071590166i</v>
      </c>
      <c r="H1982" s="57" t="str">
        <f t="shared" si="577"/>
        <v>81.8067011190244+66.8476467939987i</v>
      </c>
      <c r="I1982" s="57" t="str">
        <f t="shared" si="578"/>
        <v>18.7631532934247-21.5913631657299i</v>
      </c>
      <c r="K1982" s="57" t="str">
        <f t="shared" si="579"/>
        <v>0.0879567528704961-0.0811662024364371i</v>
      </c>
      <c r="L1982" s="57" t="str">
        <f t="shared" si="580"/>
        <v>0.00025-0.679697177942694i</v>
      </c>
      <c r="M1982" s="57" t="str">
        <f t="shared" si="581"/>
        <v>0.0045-0.238290106206483i</v>
      </c>
      <c r="N1982" s="57">
        <f t="shared" si="582"/>
        <v>65.19548196514954</v>
      </c>
      <c r="O1982" s="57">
        <f t="shared" si="583"/>
        <v>28.190510260838582</v>
      </c>
      <c r="P1982" s="374">
        <f t="shared" si="584"/>
        <v>28.190510260838582</v>
      </c>
      <c r="Q1982" s="374">
        <f t="shared" si="585"/>
        <v>-114.80451803485046</v>
      </c>
      <c r="R1982" s="12">
        <f t="shared" si="586"/>
        <v>65.19548196514954</v>
      </c>
      <c r="S1982" s="57">
        <f t="shared" si="587"/>
        <v>1.5568860547499226</v>
      </c>
      <c r="T1982" s="12">
        <f t="shared" si="570"/>
        <v>28.190510260838582</v>
      </c>
    </row>
    <row r="1983" spans="1:20">
      <c r="A1983" s="57">
        <f t="shared" si="571"/>
        <v>9819.3759577773053</v>
      </c>
      <c r="B1983" s="12">
        <f t="shared" si="588"/>
        <v>1562.8022217579723</v>
      </c>
      <c r="C1983" s="57" t="str">
        <f t="shared" si="572"/>
        <v>-10.7299901442955-23.1777153461547i</v>
      </c>
      <c r="D1983" s="57" t="str">
        <f t="shared" si="573"/>
        <v>3.47810895251116-10.1914174973323i</v>
      </c>
      <c r="E1983" s="57" t="str">
        <f t="shared" si="574"/>
        <v>158.804131155988-2.43648056286351i</v>
      </c>
      <c r="F1983" s="57" t="str">
        <f t="shared" si="575"/>
        <v>2.90990732414284-95.5728121163121i</v>
      </c>
      <c r="G1983" s="57" t="str">
        <f t="shared" si="576"/>
        <v>0.999999111392741-0.00094265925429202i</v>
      </c>
      <c r="H1983" s="57" t="str">
        <f t="shared" si="577"/>
        <v>81.8815052092203+67.1249133062331i</v>
      </c>
      <c r="I1983" s="57" t="str">
        <f t="shared" si="578"/>
        <v>18.7700385978781-21.5254462387354i</v>
      </c>
      <c r="K1983" s="57" t="str">
        <f t="shared" si="579"/>
        <v>0.0876493051170933-0.0811816540231856i</v>
      </c>
      <c r="L1983" s="57" t="str">
        <f t="shared" si="580"/>
        <v>0.00025-0.677124106338606i</v>
      </c>
      <c r="M1983" s="57" t="str">
        <f t="shared" si="581"/>
        <v>0.0045-0.237388031686076i</v>
      </c>
      <c r="N1983" s="57">
        <f t="shared" si="582"/>
        <v>65.158493635114283</v>
      </c>
      <c r="O1983" s="57">
        <f t="shared" si="583"/>
        <v>28.144734614831531</v>
      </c>
      <c r="P1983" s="374">
        <f t="shared" si="584"/>
        <v>28.144734614831531</v>
      </c>
      <c r="Q1983" s="374">
        <f t="shared" si="585"/>
        <v>-114.84150636488572</v>
      </c>
      <c r="R1983" s="12">
        <f t="shared" si="586"/>
        <v>65.158493635114283</v>
      </c>
      <c r="S1983" s="57">
        <f t="shared" si="587"/>
        <v>1.5628022217579725</v>
      </c>
      <c r="T1983" s="12">
        <f t="shared" si="570"/>
        <v>28.144734614831531</v>
      </c>
    </row>
    <row r="1984" spans="1:20">
      <c r="A1984" s="57">
        <f t="shared" si="571"/>
        <v>9856.6895864168582</v>
      </c>
      <c r="B1984" s="12">
        <f t="shared" si="588"/>
        <v>1568.7408702006526</v>
      </c>
      <c r="C1984" s="57" t="str">
        <f t="shared" si="572"/>
        <v>-10.6883381761499-23.0489343878687i</v>
      </c>
      <c r="D1984" s="57" t="str">
        <f t="shared" si="573"/>
        <v>3.47810883031909-10.152893389198i</v>
      </c>
      <c r="E1984" s="57" t="str">
        <f t="shared" si="574"/>
        <v>158.792122807667-2.43005198773219i</v>
      </c>
      <c r="F1984" s="57" t="str">
        <f t="shared" si="575"/>
        <v>2.90990730445369-95.2110310849868i</v>
      </c>
      <c r="G1984" s="57" t="str">
        <f t="shared" si="576"/>
        <v>0.9999991046265-0.000946241353055827i</v>
      </c>
      <c r="H1984" s="57" t="str">
        <f t="shared" si="577"/>
        <v>81.9569715266464+67.4035127775798i</v>
      </c>
      <c r="I1984" s="57" t="str">
        <f t="shared" si="578"/>
        <v>18.7769806762819-21.4598608373575i</v>
      </c>
      <c r="K1984" s="57" t="str">
        <f t="shared" si="579"/>
        <v>0.0873417450179456-0.0811959435392454i</v>
      </c>
      <c r="L1984" s="57" t="str">
        <f t="shared" si="580"/>
        <v>0.00025-0.674560775392115i</v>
      </c>
      <c r="M1984" s="57" t="str">
        <f t="shared" si="581"/>
        <v>0.0045-0.236489372072202i</v>
      </c>
      <c r="N1984" s="57">
        <f t="shared" si="582"/>
        <v>65.121725431148263</v>
      </c>
      <c r="O1984" s="57">
        <f t="shared" si="583"/>
        <v>28.098921757094132</v>
      </c>
      <c r="P1984" s="374">
        <f t="shared" si="584"/>
        <v>28.098921757094132</v>
      </c>
      <c r="Q1984" s="374">
        <f t="shared" si="585"/>
        <v>-114.87827456885174</v>
      </c>
      <c r="R1984" s="12">
        <f t="shared" si="586"/>
        <v>65.121725431148263</v>
      </c>
      <c r="S1984" s="57">
        <f t="shared" si="587"/>
        <v>1.5687408702006527</v>
      </c>
      <c r="T1984" s="12">
        <f t="shared" si="570"/>
        <v>28.098921757094132</v>
      </c>
    </row>
    <row r="1985" spans="1:20">
      <c r="A1985" s="57">
        <f t="shared" si="571"/>
        <v>9894.1450068452432</v>
      </c>
      <c r="B1985" s="12">
        <f t="shared" si="588"/>
        <v>1574.7020855074152</v>
      </c>
      <c r="C1985" s="57" t="str">
        <f t="shared" si="572"/>
        <v>-10.6466888961266-22.9208009667513i</v>
      </c>
      <c r="D1985" s="57" t="str">
        <f t="shared" si="573"/>
        <v>3.47810870719661-10.1145153338397i</v>
      </c>
      <c r="E1985" s="57" t="str">
        <f t="shared" si="574"/>
        <v>158.780143140639-2.42354095166856i</v>
      </c>
      <c r="F1985" s="57" t="str">
        <f t="shared" si="575"/>
        <v>2.90990728461463-94.8506196963082i</v>
      </c>
      <c r="G1985" s="57" t="str">
        <f t="shared" si="576"/>
        <v>0.999999097808738-0.000949837063721671i</v>
      </c>
      <c r="H1985" s="57" t="str">
        <f t="shared" si="577"/>
        <v>82.0331066757596+67.6834537320225i</v>
      </c>
      <c r="I1985" s="57" t="str">
        <f t="shared" si="578"/>
        <v>18.7839800303655-21.3946063049283i</v>
      </c>
      <c r="K1985" s="57" t="str">
        <f t="shared" si="579"/>
        <v>0.0870340813647666-0.0812090699632271i</v>
      </c>
      <c r="L1985" s="57" t="str">
        <f t="shared" si="580"/>
        <v>0.00025-0.67200714822885i</v>
      </c>
      <c r="M1985" s="57" t="str">
        <f t="shared" si="581"/>
        <v>0.0045-0.23559411443734i</v>
      </c>
      <c r="N1985" s="57">
        <f t="shared" si="582"/>
        <v>65.085179213218424</v>
      </c>
      <c r="O1985" s="57">
        <f t="shared" si="583"/>
        <v>28.053071844854863</v>
      </c>
      <c r="P1985" s="374">
        <f t="shared" si="584"/>
        <v>28.053071844854863</v>
      </c>
      <c r="Q1985" s="374">
        <f t="shared" si="585"/>
        <v>-114.91482078678158</v>
      </c>
      <c r="R1985" s="12">
        <f t="shared" si="586"/>
        <v>65.085179213218424</v>
      </c>
      <c r="S1985" s="57">
        <f t="shared" si="587"/>
        <v>1.5747020855074152</v>
      </c>
      <c r="T1985" s="12">
        <f t="shared" si="570"/>
        <v>28.053071844854863</v>
      </c>
    </row>
    <row r="1986" spans="1:20">
      <c r="A1986" s="57">
        <f t="shared" si="571"/>
        <v>9931.7427578712559</v>
      </c>
      <c r="B1986" s="12">
        <f t="shared" si="588"/>
        <v>1580.6859534323435</v>
      </c>
      <c r="C1986" s="57" t="str">
        <f t="shared" si="572"/>
        <v>-10.6050435024173-22.7933132025767i</v>
      </c>
      <c r="D1986" s="57" t="str">
        <f t="shared" si="573"/>
        <v>3.47810858313661-10.0762827791761i</v>
      </c>
      <c r="E1986" s="57" t="str">
        <f t="shared" si="574"/>
        <v>158.768192816955-2.41694738796158i</v>
      </c>
      <c r="F1986" s="57" t="str">
        <f t="shared" si="575"/>
        <v>2.90990726462447-94.4915727656369i</v>
      </c>
      <c r="G1986" s="57" t="str">
        <f t="shared" si="576"/>
        <v>0.999999090939063-0.000953446438013941i</v>
      </c>
      <c r="H1986" s="57" t="str">
        <f t="shared" si="577"/>
        <v>82.1099173388161+67.9647447707034i</v>
      </c>
      <c r="I1986" s="57" t="str">
        <f t="shared" si="578"/>
        <v>18.7910371668084-21.3296819935915i</v>
      </c>
      <c r="K1986" s="57" t="str">
        <f t="shared" si="579"/>
        <v>0.0867263229611513-0.0812210323568161i</v>
      </c>
      <c r="L1986" s="57" t="str">
        <f t="shared" si="580"/>
        <v>0.00025-0.669463188114013i</v>
      </c>
      <c r="M1986" s="57" t="str">
        <f t="shared" si="581"/>
        <v>0.0045-0.234702245902909i</v>
      </c>
      <c r="N1986" s="57">
        <f t="shared" si="582"/>
        <v>65.048856837534288</v>
      </c>
      <c r="O1986" s="57">
        <f t="shared" si="583"/>
        <v>28.007185037822232</v>
      </c>
      <c r="P1986" s="374">
        <f t="shared" si="584"/>
        <v>28.007185037822232</v>
      </c>
      <c r="Q1986" s="374">
        <f t="shared" si="585"/>
        <v>-114.95114316246571</v>
      </c>
      <c r="R1986" s="12">
        <f t="shared" si="586"/>
        <v>65.048856837534288</v>
      </c>
      <c r="S1986" s="57">
        <f t="shared" si="587"/>
        <v>1.5806859534323434</v>
      </c>
      <c r="T1986" s="12">
        <f t="shared" si="570"/>
        <v>28.007185037822232</v>
      </c>
    </row>
    <row r="1987" spans="1:20">
      <c r="A1987" s="57">
        <f t="shared" si="571"/>
        <v>9969.4833803511665</v>
      </c>
      <c r="B1987" s="12">
        <f t="shared" si="588"/>
        <v>1586.6925600553864</v>
      </c>
      <c r="C1987" s="57" t="str">
        <f t="shared" si="572"/>
        <v>-10.5634031927708-22.6664692107829i</v>
      </c>
      <c r="D1987" s="57" t="str">
        <f t="shared" si="573"/>
        <v>3.47810845813199-10.038195175219i</v>
      </c>
      <c r="E1987" s="57" t="str">
        <f t="shared" si="574"/>
        <v>158.756272500145-2.4102712339766i</v>
      </c>
      <c r="F1987" s="57" t="str">
        <f t="shared" si="575"/>
        <v>2.90990724448213-94.1338851279629i</v>
      </c>
      <c r="G1987" s="57" t="str">
        <f t="shared" si="576"/>
        <v>0.99999908401708-0.000957069527853568i</v>
      </c>
      <c r="H1987" s="57" t="str">
        <f t="shared" si="577"/>
        <v>82.1874102769761+68.2473945728333i</v>
      </c>
      <c r="I1987" s="57" t="str">
        <f t="shared" si="578"/>
        <v>18.7981525972973-21.2650872643564i</v>
      </c>
      <c r="K1987" s="57" t="str">
        <f t="shared" si="579"/>
        <v>0.0864184786215708-0.0812318298649382i</v>
      </c>
      <c r="L1987" s="57" t="str">
        <f t="shared" si="580"/>
        <v>0.00025-0.666928858451895i</v>
      </c>
      <c r="M1987" s="57" t="str">
        <f t="shared" si="581"/>
        <v>0.0045-0.23381375363908i</v>
      </c>
      <c r="N1987" s="57">
        <f t="shared" si="582"/>
        <v>65.012760156394222</v>
      </c>
      <c r="O1987" s="57">
        <f t="shared" si="583"/>
        <v>27.961261498183863</v>
      </c>
      <c r="P1987" s="374">
        <f t="shared" si="584"/>
        <v>27.961261498183863</v>
      </c>
      <c r="Q1987" s="374">
        <f t="shared" si="585"/>
        <v>-114.98723984360578</v>
      </c>
      <c r="R1987" s="12">
        <f t="shared" si="586"/>
        <v>65.012760156394222</v>
      </c>
      <c r="S1987" s="57">
        <f t="shared" si="587"/>
        <v>1.5866925600553863</v>
      </c>
      <c r="T1987" s="12">
        <f t="shared" si="570"/>
        <v>27.961261498183863</v>
      </c>
    </row>
    <row r="1988" spans="1:20">
      <c r="A1988" s="57">
        <f t="shared" si="571"/>
        <v>10007.367417196501</v>
      </c>
      <c r="B1988" s="12">
        <f t="shared" si="588"/>
        <v>1592.7219917835969</v>
      </c>
      <c r="C1988" s="57" t="str">
        <f t="shared" si="572"/>
        <v>-10.5217691643566-22.5402671024527i</v>
      </c>
      <c r="D1988" s="57" t="str">
        <f t="shared" si="573"/>
        <v>3.47810833217553-10.0002519740654i</v>
      </c>
      <c r="E1988" s="57" t="str">
        <f t="shared" si="574"/>
        <v>158.744382855181-2.40351243115489i</v>
      </c>
      <c r="F1988" s="57" t="str">
        <f t="shared" si="575"/>
        <v>2.90990722418641-93.7775516378292i</v>
      </c>
      <c r="G1988" s="57" t="str">
        <f t="shared" si="576"/>
        <v>0.999999077042389-0.000960706385358776i</v>
      </c>
      <c r="H1988" s="57" t="str">
        <f t="shared" si="577"/>
        <v>82.2655923314285+68.5314118966119i</v>
      </c>
      <c r="I1988" s="57" t="str">
        <f t="shared" si="578"/>
        <v>18.8053268385829-21.2008214871529i</v>
      </c>
      <c r="K1988" s="57" t="str">
        <f t="shared" si="579"/>
        <v>0.0861105571703655-0.0812414617159084i</v>
      </c>
      <c r="L1988" s="57" t="str">
        <f t="shared" si="580"/>
        <v>0.00025-0.664404122785315i</v>
      </c>
      <c r="M1988" s="57" t="str">
        <f t="shared" si="581"/>
        <v>0.0045-0.232928624864595i</v>
      </c>
      <c r="N1988" s="57">
        <f t="shared" si="582"/>
        <v>64.976891018027004</v>
      </c>
      <c r="O1988" s="57">
        <f t="shared" si="583"/>
        <v>27.915301390605425</v>
      </c>
      <c r="P1988" s="374">
        <f t="shared" si="584"/>
        <v>27.915301390605425</v>
      </c>
      <c r="Q1988" s="374">
        <f t="shared" si="585"/>
        <v>-115.023108981973</v>
      </c>
      <c r="R1988" s="12">
        <f t="shared" si="586"/>
        <v>64.976891018027004</v>
      </c>
      <c r="S1988" s="57">
        <f t="shared" si="587"/>
        <v>1.5927219917835969</v>
      </c>
      <c r="T1988" s="12">
        <f t="shared" si="570"/>
        <v>27.915301390605425</v>
      </c>
    </row>
    <row r="1989" spans="1:20">
      <c r="A1989" s="57">
        <f t="shared" si="571"/>
        <v>10045.39541338185</v>
      </c>
      <c r="B1989" s="12">
        <f t="shared" si="588"/>
        <v>1598.7743353523747</v>
      </c>
      <c r="C1989" s="57" t="str">
        <f t="shared" si="572"/>
        <v>-10.4801426136263-22.4147049842966i</v>
      </c>
      <c r="D1989" s="57" t="str">
        <f t="shared" si="573"/>
        <v>3.47810820526001-9.96245262988968i</v>
      </c>
      <c r="E1989" s="57" t="str">
        <f t="shared" si="574"/>
        <v>158.732524548436-2.3966709250074i</v>
      </c>
      <c r="F1989" s="57" t="str">
        <f t="shared" si="575"/>
        <v>2.90990720373616-93.4225671692593i</v>
      </c>
      <c r="G1989" s="57" t="str">
        <f t="shared" si="576"/>
        <v>0.99999907001459-0.000964357062845825i</v>
      </c>
      <c r="H1989" s="57" t="str">
        <f t="shared" si="577"/>
        <v>82.3444704245339+68.8168055801642i</v>
      </c>
      <c r="I1989" s="57" t="str">
        <f t="shared" si="578"/>
        <v>18.8125604125382-21.136884040888i</v>
      </c>
      <c r="K1989" s="57" t="str">
        <f t="shared" si="579"/>
        <v>0.0858025674407337-0.0812499272215672i</v>
      </c>
      <c r="L1989" s="57" t="str">
        <f t="shared" si="580"/>
        <v>0.00025-0.661888944795092i</v>
      </c>
      <c r="M1989" s="57" t="str">
        <f t="shared" si="581"/>
        <v>0.0045-0.232046846846578i</v>
      </c>
      <c r="N1989" s="57">
        <f t="shared" si="582"/>
        <v>64.941251266437675</v>
      </c>
      <c r="O1989" s="57">
        <f t="shared" si="583"/>
        <v>27.869304882228914</v>
      </c>
      <c r="P1989" s="374">
        <f t="shared" si="584"/>
        <v>27.869304882228914</v>
      </c>
      <c r="Q1989" s="374">
        <f t="shared" si="585"/>
        <v>-115.05874873356233</v>
      </c>
      <c r="R1989" s="12">
        <f t="shared" si="586"/>
        <v>64.941251266437675</v>
      </c>
      <c r="S1989" s="57">
        <f t="shared" si="587"/>
        <v>1.5987743353523747</v>
      </c>
      <c r="T1989" s="12">
        <f t="shared" si="570"/>
        <v>27.869304882228914</v>
      </c>
    </row>
    <row r="1990" spans="1:20">
      <c r="A1990" s="57">
        <f t="shared" si="571"/>
        <v>10083.567915952701</v>
      </c>
      <c r="B1990" s="12">
        <f t="shared" si="588"/>
        <v>1604.8496778267138</v>
      </c>
      <c r="C1990" s="57" t="str">
        <f t="shared" si="572"/>
        <v>-10.4385247361767-22.2897809586371i</v>
      </c>
      <c r="D1990" s="57" t="str">
        <f t="shared" si="573"/>
        <v>3.47810807737808-9.92479659893531i</v>
      </c>
      <c r="E1990" s="57" t="str">
        <f t="shared" si="574"/>
        <v>158.720698247648-2.38974666511649i</v>
      </c>
      <c r="F1990" s="57" t="str">
        <f t="shared" si="575"/>
        <v>2.90990718313017-93.0689266156811i</v>
      </c>
      <c r="G1990" s="57" t="str">
        <f t="shared" si="576"/>
        <v>0.999999062933279-0.00096802161282977i</v>
      </c>
      <c r="H1990" s="57" t="str">
        <f t="shared" si="577"/>
        <v>82.4240515609874+69.1035845424862i</v>
      </c>
      <c r="I1990" s="57" t="str">
        <f t="shared" si="578"/>
        <v>18.8198538462172-21.0732743135027i</v>
      </c>
      <c r="K1990" s="57" t="str">
        <f t="shared" si="579"/>
        <v>0.085494518273721-0.0812572257774005i</v>
      </c>
      <c r="L1990" s="57" t="str">
        <f t="shared" si="580"/>
        <v>0.00025-0.659383288299552i</v>
      </c>
      <c r="M1990" s="57" t="str">
        <f t="shared" si="581"/>
        <v>0.0045-0.231168406900356i</v>
      </c>
      <c r="N1990" s="57">
        <f t="shared" si="582"/>
        <v>64.90584274124943</v>
      </c>
      <c r="O1990" s="57">
        <f t="shared" si="583"/>
        <v>27.823272142670668</v>
      </c>
      <c r="P1990" s="374">
        <f t="shared" si="584"/>
        <v>27.823272142670668</v>
      </c>
      <c r="Q1990" s="374">
        <f t="shared" si="585"/>
        <v>-115.09415725875057</v>
      </c>
      <c r="R1990" s="12">
        <f t="shared" si="586"/>
        <v>64.90584274124943</v>
      </c>
      <c r="S1990" s="57">
        <f t="shared" si="587"/>
        <v>1.6048496778267138</v>
      </c>
      <c r="T1990" s="12">
        <f t="shared" si="570"/>
        <v>27.823272142670668</v>
      </c>
    </row>
    <row r="1991" spans="1:20">
      <c r="A1991" s="57">
        <f t="shared" si="571"/>
        <v>10121.885474033321</v>
      </c>
      <c r="B1991" s="12">
        <f t="shared" si="588"/>
        <v>1610.9481066024553</v>
      </c>
      <c r="C1991" s="57" t="str">
        <f t="shared" si="572"/>
        <v>-10.396916726613-22.1654931233978i</v>
      </c>
      <c r="D1991" s="57" t="str">
        <f t="shared" si="573"/>
        <v>3.47810794852242-9.88728333950778i</v>
      </c>
      <c r="E1991" s="57" t="str">
        <f t="shared" si="574"/>
        <v>158.708904621881-2.38273960512718i</v>
      </c>
      <c r="F1991" s="57" t="str">
        <f t="shared" si="575"/>
        <v>2.90990716236729-92.7166248898582i</v>
      </c>
      <c r="G1991" s="57" t="str">
        <f t="shared" si="576"/>
        <v>0.999999055798047-0.000971700088025212i</v>
      </c>
      <c r="H1991" s="57" t="str">
        <f t="shared" si="577"/>
        <v>82.5043428290019+69.3917577844058i</v>
      </c>
      <c r="I1991" s="57" t="str">
        <f t="shared" si="578"/>
        <v>18.8272076719149-21.0099917020327i</v>
      </c>
      <c r="K1991" s="57" t="str">
        <f t="shared" si="579"/>
        <v>0.085186418517206-0.0812633568626457i</v>
      </c>
      <c r="L1991" s="57" t="str">
        <f t="shared" si="580"/>
        <v>0.00025-0.656887117253989i</v>
      </c>
      <c r="M1991" s="57" t="str">
        <f t="shared" si="581"/>
        <v>0.0045-0.230293292389277i</v>
      </c>
      <c r="N1991" s="57">
        <f t="shared" si="582"/>
        <v>64.870667277548577</v>
      </c>
      <c r="O1991" s="57">
        <f t="shared" si="583"/>
        <v>27.777203344019963</v>
      </c>
      <c r="P1991" s="374">
        <f t="shared" si="584"/>
        <v>27.777203344019963</v>
      </c>
      <c r="Q1991" s="374">
        <f t="shared" si="585"/>
        <v>-115.12933272245142</v>
      </c>
      <c r="R1991" s="12">
        <f t="shared" si="586"/>
        <v>64.870667277548577</v>
      </c>
      <c r="S1991" s="57">
        <f t="shared" si="587"/>
        <v>1.6109481066024554</v>
      </c>
      <c r="T1991" s="12">
        <f t="shared" si="570"/>
        <v>27.777203344019963</v>
      </c>
    </row>
    <row r="1992" spans="1:20">
      <c r="A1992" s="57">
        <f t="shared" si="571"/>
        <v>10160.348638834648</v>
      </c>
      <c r="B1992" s="12">
        <f t="shared" si="588"/>
        <v>1617.0697094075447</v>
      </c>
      <c r="C1992" s="57" t="str">
        <f t="shared" si="572"/>
        <v>-10.355319778411-22.0418395720907i</v>
      </c>
      <c r="D1992" s="57" t="str">
        <f t="shared" si="573"/>
        <v>3.47810781868562-9.84991231196615i</v>
      </c>
      <c r="E1992" s="57" t="str">
        <f t="shared" si="574"/>
        <v>158.697144341486-2.3756497027441i</v>
      </c>
      <c r="F1992" s="57" t="str">
        <f t="shared" si="575"/>
        <v>2.90990714144632-92.3656569238113i</v>
      </c>
      <c r="G1992" s="57" t="str">
        <f t="shared" si="576"/>
        <v>0.999999048608485-0.000975392541347056i</v>
      </c>
      <c r="H1992" s="57" t="str">
        <f t="shared" si="577"/>
        <v>82.5853514015099+69.6813343895576i</v>
      </c>
      <c r="I1992" s="57" t="str">
        <f t="shared" si="578"/>
        <v>18.8346224272271-20.9470356126666i</v>
      </c>
      <c r="K1992" s="57" t="str">
        <f t="shared" si="579"/>
        <v>0.0848782770248837-0.0812683200403834i</v>
      </c>
      <c r="L1992" s="57" t="str">
        <f t="shared" si="580"/>
        <v>0.00025-0.654400395750138i</v>
      </c>
      <c r="M1992" s="57" t="str">
        <f t="shared" si="581"/>
        <v>0.0045-0.229421490724524i</v>
      </c>
      <c r="N1992" s="57">
        <f t="shared" si="582"/>
        <v>64.835726705728163</v>
      </c>
      <c r="O1992" s="57">
        <f t="shared" si="583"/>
        <v>27.731098660835958</v>
      </c>
      <c r="P1992" s="374">
        <f t="shared" si="584"/>
        <v>27.731098660835958</v>
      </c>
      <c r="Q1992" s="374">
        <f t="shared" si="585"/>
        <v>-115.16427329427184</v>
      </c>
      <c r="R1992" s="12">
        <f t="shared" si="586"/>
        <v>64.835726705728163</v>
      </c>
      <c r="S1992" s="57">
        <f t="shared" si="587"/>
        <v>1.6170697094075446</v>
      </c>
      <c r="T1992" s="12">
        <f t="shared" si="570"/>
        <v>27.731098660835958</v>
      </c>
    </row>
    <row r="1993" spans="1:20">
      <c r="A1993" s="57">
        <f t="shared" si="571"/>
        <v>10198.95796366222</v>
      </c>
      <c r="B1993" s="12">
        <f t="shared" si="588"/>
        <v>1623.2145743032934</v>
      </c>
      <c r="C1993" s="57" t="str">
        <f t="shared" si="572"/>
        <v>-10.3137350837814-21.9188183938084i</v>
      </c>
      <c r="D1993" s="57" t="str">
        <f t="shared" si="573"/>
        <v>3.47810768786018-9.81268297871554i</v>
      </c>
      <c r="E1993" s="57" t="str">
        <f t="shared" si="574"/>
        <v>158.685418078067-2.36847691972473i</v>
      </c>
      <c r="F1993" s="57" t="str">
        <f t="shared" si="575"/>
        <v>2.90990712036604-92.0160176687478i</v>
      </c>
      <c r="G1993" s="57" t="str">
        <f t="shared" si="576"/>
        <v>0.999999041364178-0.000979099025911274i</v>
      </c>
      <c r="H1993" s="57" t="str">
        <f t="shared" si="577"/>
        <v>82.6670845373878+69.9723235253697i</v>
      </c>
      <c r="I1993" s="57" t="str">
        <f t="shared" si="578"/>
        <v>18.8420986551119-20.8844054608088i</v>
      </c>
      <c r="K1993" s="57" t="str">
        <f t="shared" si="579"/>
        <v>0.0845701026552492-0.0812721149576142i</v>
      </c>
      <c r="L1993" s="57" t="str">
        <f t="shared" si="580"/>
        <v>0.00025-0.651923088015677i</v>
      </c>
      <c r="M1993" s="57" t="str">
        <f t="shared" si="581"/>
        <v>0.0045-0.228552989364937i</v>
      </c>
      <c r="N1993" s="57">
        <f t="shared" si="582"/>
        <v>64.801022851330288</v>
      </c>
      <c r="O1993" s="57">
        <f t="shared" si="583"/>
        <v>27.684958270145493</v>
      </c>
      <c r="P1993" s="374">
        <f t="shared" si="584"/>
        <v>27.684958270145493</v>
      </c>
      <c r="Q1993" s="374">
        <f t="shared" si="585"/>
        <v>-115.19897714866971</v>
      </c>
      <c r="R1993" s="12">
        <f t="shared" si="586"/>
        <v>64.801022851330288</v>
      </c>
      <c r="S1993" s="57">
        <f t="shared" si="587"/>
        <v>1.6232145743032933</v>
      </c>
      <c r="T1993" s="12">
        <f t="shared" si="570"/>
        <v>27.684958270145493</v>
      </c>
    </row>
    <row r="1994" spans="1:20">
      <c r="A1994" s="57">
        <f t="shared" si="571"/>
        <v>10237.714003924137</v>
      </c>
      <c r="B1994" s="12">
        <f t="shared" si="588"/>
        <v>1629.382789685646</v>
      </c>
      <c r="C1994" s="57" t="str">
        <f t="shared" si="572"/>
        <v>-10.2721638335327-21.7964276732177i</v>
      </c>
      <c r="D1994" s="57" t="str">
        <f t="shared" si="573"/>
        <v>3.47810755603859-9.77559480419952i</v>
      </c>
      <c r="E1994" s="57" t="str">
        <f t="shared" si="574"/>
        <v>158.673726504436-2.36122122187382i</v>
      </c>
      <c r="F1994" s="57" t="str">
        <f t="shared" si="575"/>
        <v>2.90990709912525-91.6677020949906i</v>
      </c>
      <c r="G1994" s="57" t="str">
        <f t="shared" si="576"/>
        <v>0.999999034064711-0.00098281959503567i</v>
      </c>
      <c r="H1994" s="57" t="str">
        <f t="shared" si="577"/>
        <v>82.7495495826992+70.2647344440647i</v>
      </c>
      <c r="I1994" s="57" t="str">
        <f t="shared" si="578"/>
        <v>18.8496369039522-20.8221006711426i</v>
      </c>
      <c r="K1994" s="57" t="str">
        <f t="shared" si="579"/>
        <v>0.08426190427058-0.0812747413453206i</v>
      </c>
      <c r="L1994" s="57" t="str">
        <f t="shared" si="580"/>
        <v>0.00025-0.649455158413706i</v>
      </c>
      <c r="M1994" s="57" t="str">
        <f t="shared" si="581"/>
        <v>0.0045-0.227687775816833i</v>
      </c>
      <c r="N1994" s="57">
        <f t="shared" si="582"/>
        <v>64.766557534891788</v>
      </c>
      <c r="O1994" s="57">
        <f t="shared" si="583"/>
        <v>27.638782351440216</v>
      </c>
      <c r="P1994" s="374">
        <f t="shared" si="584"/>
        <v>27.638782351440216</v>
      </c>
      <c r="Q1994" s="374">
        <f t="shared" si="585"/>
        <v>-115.23344246510821</v>
      </c>
      <c r="R1994" s="12">
        <f t="shared" si="586"/>
        <v>64.766557534891788</v>
      </c>
      <c r="S1994" s="57">
        <f t="shared" si="587"/>
        <v>1.6293827896856461</v>
      </c>
      <c r="T1994" s="12">
        <f t="shared" si="570"/>
        <v>27.638782351440216</v>
      </c>
    </row>
    <row r="1995" spans="1:20">
      <c r="A1995" s="57">
        <f t="shared" si="571"/>
        <v>10276.617317139049</v>
      </c>
      <c r="B1995" s="12">
        <f t="shared" si="588"/>
        <v>1635.5744442864516</v>
      </c>
      <c r="C1995" s="57" t="str">
        <f t="shared" si="572"/>
        <v>-10.2306072169359-21.6746654905547i</v>
      </c>
      <c r="D1995" s="57" t="str">
        <f t="shared" si="573"/>
        <v>3.47810742321327-9.73864725489218i</v>
      </c>
      <c r="E1995" s="57" t="str">
        <f t="shared" si="574"/>
        <v>158.662070294584-2.35388257903613i</v>
      </c>
      <c r="F1995" s="57" t="str">
        <f t="shared" si="575"/>
        <v>2.90990707772272-91.3207051919027i</v>
      </c>
      <c r="G1995" s="57" t="str">
        <f t="shared" si="576"/>
        <v>0.999999026709661-0.000986554302240644i</v>
      </c>
      <c r="H1995" s="57" t="str">
        <f t="shared" si="577"/>
        <v>82.8327539719621+70.5585764836756i</v>
      </c>
      <c r="I1995" s="57" t="str">
        <f t="shared" si="578"/>
        <v>18.8572377276176-20.7601206776938i</v>
      </c>
      <c r="K1995" s="57" t="str">
        <f t="shared" si="579"/>
        <v>0.0839536907359158-0.0812761990185142i</v>
      </c>
      <c r="L1995" s="57" t="str">
        <f t="shared" si="580"/>
        <v>0.00025-0.646996571442227i</v>
      </c>
      <c r="M1995" s="57" t="str">
        <f t="shared" si="581"/>
        <v>0.0045-0.226825837633825i</v>
      </c>
      <c r="N1995" s="57">
        <f t="shared" si="582"/>
        <v>64.732332571785889</v>
      </c>
      <c r="O1995" s="57">
        <f t="shared" si="583"/>
        <v>27.592571086673438</v>
      </c>
      <c r="P1995" s="374">
        <f t="shared" si="584"/>
        <v>27.592571086673438</v>
      </c>
      <c r="Q1995" s="374">
        <f t="shared" si="585"/>
        <v>-115.26766742821411</v>
      </c>
      <c r="R1995" s="12">
        <f t="shared" si="586"/>
        <v>64.732332571785889</v>
      </c>
      <c r="S1995" s="57">
        <f t="shared" si="587"/>
        <v>1.6355744442864515</v>
      </c>
      <c r="T1995" s="12">
        <f t="shared" si="570"/>
        <v>27.592571086673438</v>
      </c>
    </row>
    <row r="1996" spans="1:20">
      <c r="A1996" s="57">
        <f t="shared" si="571"/>
        <v>10315.668462944179</v>
      </c>
      <c r="B1996" s="12">
        <f t="shared" si="588"/>
        <v>1641.7896271747402</v>
      </c>
      <c r="C1996" s="57" t="str">
        <f t="shared" si="572"/>
        <v>-10.1890664215885-21.5535299216216i</v>
      </c>
      <c r="D1996" s="57" t="str">
        <f t="shared" si="573"/>
        <v>3.47810728937654-9.70183979929046i</v>
      </c>
      <c r="E1996" s="57" t="str">
        <f t="shared" si="574"/>
        <v>158.650450123638-2.34646096508919i</v>
      </c>
      <c r="F1996" s="57" t="str">
        <f t="shared" si="575"/>
        <v>2.90990705615721-90.9750219678165i</v>
      </c>
      <c r="G1996" s="57" t="str">
        <f t="shared" si="576"/>
        <v>0.999999019298608-0.00099030320124996i</v>
      </c>
      <c r="H1996" s="57" t="str">
        <f t="shared" si="577"/>
        <v>82.9167052294362+70.8538590690759i</v>
      </c>
      <c r="I1996" s="57" t="str">
        <f t="shared" si="578"/>
        <v>18.8649016855292-20.698464923897i</v>
      </c>
      <c r="K1996" s="57" t="str">
        <f t="shared" si="579"/>
        <v>0.0836454709180383-0.0812764878762682i</v>
      </c>
      <c r="L1996" s="57" t="str">
        <f t="shared" si="580"/>
        <v>0.00025-0.644547291733639i</v>
      </c>
      <c r="M1996" s="57" t="str">
        <f t="shared" si="581"/>
        <v>0.0045-0.225967162416641i</v>
      </c>
      <c r="N1996" s="57">
        <f t="shared" si="582"/>
        <v>64.698349772066379</v>
      </c>
      <c r="O1996" s="57">
        <f t="shared" si="583"/>
        <v>27.546324660256481</v>
      </c>
      <c r="P1996" s="374">
        <f t="shared" si="584"/>
        <v>27.546324660256481</v>
      </c>
      <c r="Q1996" s="374">
        <f t="shared" si="585"/>
        <v>-115.30165022793362</v>
      </c>
      <c r="R1996" s="12">
        <f t="shared" si="586"/>
        <v>64.698349772066379</v>
      </c>
      <c r="S1996" s="57">
        <f t="shared" si="587"/>
        <v>1.6417896271747401</v>
      </c>
      <c r="T1996" s="12">
        <f t="shared" si="570"/>
        <v>27.546324660256481</v>
      </c>
    </row>
    <row r="1997" spans="1:20">
      <c r="A1997" s="57">
        <f t="shared" si="571"/>
        <v>10354.868003103365</v>
      </c>
      <c r="B1997" s="12">
        <f t="shared" si="588"/>
        <v>1648.0284277580042</v>
      </c>
      <c r="C1997" s="57" t="str">
        <f t="shared" si="572"/>
        <v>-10.1475426332795-21.4330190377887i</v>
      </c>
      <c r="D1997" s="57" t="str">
        <f t="shared" si="573"/>
        <v>3.47810715452075-9.66517190790686i</v>
      </c>
      <c r="E1997" s="57" t="str">
        <f t="shared" si="574"/>
        <v>158.638866667829-2.33895635793177i</v>
      </c>
      <c r="F1997" s="57" t="str">
        <f t="shared" si="575"/>
        <v>2.90990703442749-90.6306474499641i</v>
      </c>
      <c r="G1997" s="57" t="str">
        <f t="shared" si="576"/>
        <v>0.999999011831123-0.000994066345991528i</v>
      </c>
      <c r="H1997" s="57" t="str">
        <f t="shared" si="577"/>
        <v>83.001410970432+71.150591713022i</v>
      </c>
      <c r="I1997" s="57" t="str">
        <f t="shared" si="578"/>
        <v>18.8726293427236-20.6371328626634i</v>
      </c>
      <c r="K1997" s="57" t="str">
        <f t="shared" si="579"/>
        <v>0.0833372536844527-0.081275607901736i</v>
      </c>
      <c r="L1997" s="57" t="str">
        <f t="shared" si="580"/>
        <v>0.00025-0.64210728405423i</v>
      </c>
      <c r="M1997" s="57" t="str">
        <f t="shared" si="581"/>
        <v>0.0045-0.225111737812952i</v>
      </c>
      <c r="N1997" s="57">
        <f t="shared" si="582"/>
        <v>64.66461094031304</v>
      </c>
      <c r="O1997" s="57">
        <f t="shared" si="583"/>
        <v>27.500043259055854</v>
      </c>
      <c r="P1997" s="374">
        <f t="shared" si="584"/>
        <v>27.500043259055854</v>
      </c>
      <c r="Q1997" s="374">
        <f t="shared" si="585"/>
        <v>-115.33538905968696</v>
      </c>
      <c r="R1997" s="12">
        <f t="shared" si="586"/>
        <v>64.66461094031304</v>
      </c>
      <c r="S1997" s="57">
        <f t="shared" si="587"/>
        <v>1.6480284277580042</v>
      </c>
      <c r="T1997" s="12">
        <f t="shared" si="570"/>
        <v>27.500043259055854</v>
      </c>
    </row>
    <row r="1998" spans="1:20">
      <c r="A1998" s="57">
        <f t="shared" si="571"/>
        <v>10394.216501515159</v>
      </c>
      <c r="B1998" s="12">
        <f t="shared" si="588"/>
        <v>1654.2909357834847</v>
      </c>
      <c r="C1998" s="57" t="str">
        <f t="shared" si="572"/>
        <v>-10.1060370358545-21.3131309059928i</v>
      </c>
      <c r="D1998" s="57" t="str">
        <f t="shared" si="573"/>
        <v>3.47810701863812-9.62864305326134i</v>
      </c>
      <c r="E1998" s="57" t="str">
        <f t="shared" si="574"/>
        <v>158.627320604449-2.33136873947892i</v>
      </c>
      <c r="F1998" s="57" t="str">
        <f t="shared" si="575"/>
        <v>2.90990701253233-90.2875766844018i</v>
      </c>
      <c r="G1998" s="57" t="str">
        <f t="shared" si="576"/>
        <v>0.999999004306778-0.000997843790598167i</v>
      </c>
      <c r="H1998" s="57" t="str">
        <f t="shared" si="577"/>
        <v>83.0868789026448+71.448784017213i</v>
      </c>
      <c r="I1998" s="57" t="str">
        <f t="shared" si="578"/>
        <v>18.8804212699184-20.5761239564486i</v>
      </c>
      <c r="K1998" s="57" t="str">
        <f t="shared" si="579"/>
        <v>0.083029047902366-0.0812735591621534i</v>
      </c>
      <c r="L1998" s="57" t="str">
        <f t="shared" si="580"/>
        <v>0.00025-0.639676513303677i</v>
      </c>
      <c r="M1998" s="57" t="str">
        <f t="shared" si="581"/>
        <v>0.0045-0.224259551517187i</v>
      </c>
      <c r="N1998" s="57">
        <f t="shared" si="582"/>
        <v>64.631117875472924</v>
      </c>
      <c r="O1998" s="57">
        <f t="shared" si="583"/>
        <v>27.453727072388286</v>
      </c>
      <c r="P1998" s="374">
        <f t="shared" si="584"/>
        <v>27.453727072388286</v>
      </c>
      <c r="Q1998" s="374">
        <f t="shared" si="585"/>
        <v>-115.36888212452708</v>
      </c>
      <c r="R1998" s="12">
        <f t="shared" si="586"/>
        <v>64.631117875472924</v>
      </c>
      <c r="S1998" s="57">
        <f t="shared" si="587"/>
        <v>1.6542909357834847</v>
      </c>
      <c r="T1998" s="12">
        <f t="shared" si="570"/>
        <v>27.453727072388286</v>
      </c>
    </row>
    <row r="1999" spans="1:20">
      <c r="A1999" s="57">
        <f t="shared" si="571"/>
        <v>10433.714524220917</v>
      </c>
      <c r="B1999" s="12">
        <f t="shared" si="588"/>
        <v>1660.577241339462</v>
      </c>
      <c r="C1999" s="57" t="str">
        <f t="shared" si="572"/>
        <v>-10.0645508110813-21.193863588743i</v>
      </c>
      <c r="D1999" s="57" t="str">
        <f t="shared" si="573"/>
        <v>3.47810688172085-9.59225270987406i</v>
      </c>
      <c r="E1999" s="57" t="str">
        <f t="shared" si="574"/>
        <v>158.615812611822-2.32369809564851i</v>
      </c>
      <c r="F1999" s="57" t="str">
        <f t="shared" si="575"/>
        <v>2.90990699047045-89.9458047359421i</v>
      </c>
      <c r="G1999" s="57" t="str">
        <f t="shared" si="576"/>
        <v>0.999998996725139-0.0010016355894084i</v>
      </c>
      <c r="H1999" s="57" t="str">
        <f t="shared" si="577"/>
        <v>83.1731168275105+71.7484456733651i</v>
      </c>
      <c r="I1999" s="57" t="str">
        <f t="shared" si="578"/>
        <v>18.8882780435791-20.5154376773239i</v>
      </c>
      <c r="K1999" s="57" t="str">
        <f t="shared" si="579"/>
        <v>0.0827208624376657-0.0812703418088272i</v>
      </c>
      <c r="L1999" s="57" t="str">
        <f t="shared" si="580"/>
        <v>0.00025-0.637254944514521i</v>
      </c>
      <c r="M1999" s="57" t="str">
        <f t="shared" si="581"/>
        <v>0.0045-0.223410591270359i</v>
      </c>
      <c r="N1999" s="57">
        <f t="shared" si="582"/>
        <v>64.597872370706739</v>
      </c>
      <c r="O1999" s="57">
        <f t="shared" si="583"/>
        <v>27.407376292017254</v>
      </c>
      <c r="P1999" s="374">
        <f t="shared" si="584"/>
        <v>27.407376292017254</v>
      </c>
      <c r="Q1999" s="374">
        <f t="shared" si="585"/>
        <v>-115.40212762929326</v>
      </c>
      <c r="R1999" s="12">
        <f t="shared" si="586"/>
        <v>64.597872370706739</v>
      </c>
      <c r="S1999" s="57">
        <f t="shared" si="587"/>
        <v>1.6605772413394619</v>
      </c>
      <c r="T1999" s="12">
        <f t="shared" si="570"/>
        <v>27.407376292017254</v>
      </c>
    </row>
    <row r="2000" spans="1:20">
      <c r="A2000" s="57">
        <f t="shared" si="571"/>
        <v>10473.362639412957</v>
      </c>
      <c r="B2000" s="12">
        <f t="shared" si="588"/>
        <v>1666.8874348565521</v>
      </c>
      <c r="C2000" s="57" t="str">
        <f t="shared" si="572"/>
        <v>-10.0230851385167-21.0752151441256i</v>
      </c>
      <c r="D2000" s="57" t="str">
        <f t="shared" si="573"/>
        <v>3.47810674376101-9.5560003542575i</v>
      </c>
      <c r="E2000" s="57" t="str">
        <f t="shared" si="574"/>
        <v>158.604343369265-2.3159444163531i</v>
      </c>
      <c r="F2000" s="57" t="str">
        <f t="shared" si="575"/>
        <v>2.90990696824056-89.6053266880791i</v>
      </c>
      <c r="G2000" s="57" t="str">
        <f t="shared" si="576"/>
        <v>0.999998989085771-0.00100544179696719i</v>
      </c>
      <c r="H2000" s="57" t="str">
        <f t="shared" si="577"/>
        <v>83.2601326415844+72.0495864642977i</v>
      </c>
      <c r="I2000" s="57" t="str">
        <f t="shared" si="578"/>
        <v>18.8962002459851-20.4550735070468i</v>
      </c>
      <c r="K2000" s="57" t="str">
        <f t="shared" si="579"/>
        <v>0.0824127061539025-0.0812659560771088i</v>
      </c>
      <c r="L2000" s="57" t="str">
        <f t="shared" si="580"/>
        <v>0.00025-0.634842542851685i</v>
      </c>
      <c r="M2000" s="57" t="str">
        <f t="shared" si="581"/>
        <v>0.0045-0.222564844859892i</v>
      </c>
      <c r="N2000" s="57">
        <f t="shared" si="582"/>
        <v>64.56487621323096</v>
      </c>
      <c r="O2000" s="57">
        <f t="shared" si="583"/>
        <v>27.360991112148405</v>
      </c>
      <c r="P2000" s="374">
        <f t="shared" si="584"/>
        <v>27.360991112148405</v>
      </c>
      <c r="Q2000" s="374">
        <f t="shared" si="585"/>
        <v>-115.43512378676904</v>
      </c>
      <c r="R2000" s="12">
        <f t="shared" si="586"/>
        <v>64.56487621323096</v>
      </c>
      <c r="S2000" s="57">
        <f t="shared" si="587"/>
        <v>1.6668874348565521</v>
      </c>
      <c r="T2000" s="12">
        <f t="shared" si="570"/>
        <v>27.360991112148405</v>
      </c>
    </row>
    <row r="2001" spans="1:20">
      <c r="A2001" s="57">
        <f t="shared" si="571"/>
        <v>10513.161417442727</v>
      </c>
      <c r="B2001" s="12">
        <f t="shared" si="588"/>
        <v>1673.221607109007</v>
      </c>
      <c r="C2001" s="57" t="str">
        <f t="shared" si="572"/>
        <v>-9.98164119537244-20.9571836258115i</v>
      </c>
      <c r="D2001" s="57" t="str">
        <f t="shared" si="573"/>
        <v>3.47810660475072-9.51988546490953i</v>
      </c>
      <c r="E2001" s="57" t="str">
        <f t="shared" si="574"/>
        <v>158.592913557048-2.3081076954845i</v>
      </c>
      <c r="F2001" s="57" t="str">
        <f t="shared" si="575"/>
        <v>2.90990694584144-89.2661376429241i</v>
      </c>
      <c r="G2001" s="57" t="str">
        <f t="shared" si="576"/>
        <v>0.999998981388233-0.00100926246802683i</v>
      </c>
      <c r="H2001" s="57" t="str">
        <f t="shared" si="577"/>
        <v>83.3479343379463+72.3522162650409i</v>
      </c>
      <c r="I2001" s="57" t="str">
        <f t="shared" si="578"/>
        <v>18.9041884652999-20.3950309371368i</v>
      </c>
      <c r="K2001" s="57" t="str">
        <f t="shared" si="579"/>
        <v>0.0821045879112673-0.0812604022863531i</v>
      </c>
      <c r="L2001" s="57" t="str">
        <f t="shared" si="580"/>
        <v>0.00025-0.632439273611959i</v>
      </c>
      <c r="M2001" s="57" t="str">
        <f t="shared" si="581"/>
        <v>0.0045-0.221722300119438i</v>
      </c>
      <c r="N2001" s="57">
        <f t="shared" si="582"/>
        <v>64.532131184163774</v>
      </c>
      <c r="O2001" s="57">
        <f t="shared" si="583"/>
        <v>27.314571729424642</v>
      </c>
      <c r="P2001" s="374">
        <f t="shared" si="584"/>
        <v>27.314571729424642</v>
      </c>
      <c r="Q2001" s="374">
        <f t="shared" si="585"/>
        <v>-115.46786881583623</v>
      </c>
      <c r="R2001" s="12">
        <f t="shared" si="586"/>
        <v>64.532131184163774</v>
      </c>
      <c r="S2001" s="57">
        <f t="shared" si="587"/>
        <v>1.6732216071090069</v>
      </c>
      <c r="T2001" s="12">
        <f t="shared" si="570"/>
        <v>27.314571729424642</v>
      </c>
    </row>
    <row r="2002" spans="1:20">
      <c r="A2002" s="57">
        <f t="shared" si="571"/>
        <v>10553.111430829011</v>
      </c>
      <c r="B2002" s="12">
        <f t="shared" si="588"/>
        <v>1679.5798492160213</v>
      </c>
      <c r="C2002" s="57" t="str">
        <f t="shared" si="572"/>
        <v>-9.94022015638338-20.8397670830663i</v>
      </c>
      <c r="D2002" s="57" t="str">
        <f t="shared" si="573"/>
        <v>3.47810646468194-9.48390752230507i</v>
      </c>
      <c r="E2002" s="57" t="str">
        <f t="shared" si="574"/>
        <v>158.581523856368-2.30018793090855i</v>
      </c>
      <c r="F2002" s="57" t="str">
        <f t="shared" si="575"/>
        <v>2.90990692327174-88.9282327211267i</v>
      </c>
      <c r="G2002" s="57" t="str">
        <f t="shared" si="576"/>
        <v>0.999998973632083-0.00101309765754759i</v>
      </c>
      <c r="H2002" s="57" t="str">
        <f t="shared" si="577"/>
        <v>83.4365300076277+72.6563450439523i</v>
      </c>
      <c r="I2002" s="57" t="str">
        <f t="shared" si="578"/>
        <v>18.9122432956381-20.3353094689473i</v>
      </c>
      <c r="K2002" s="57" t="str">
        <f t="shared" si="579"/>
        <v>0.0817965165655756-0.0812536808398628i</v>
      </c>
      <c r="L2002" s="57" t="str">
        <f t="shared" si="580"/>
        <v>0.00025-0.630045102223512i</v>
      </c>
      <c r="M2002" s="57" t="str">
        <f t="shared" si="581"/>
        <v>0.0045-0.220882944928708i</v>
      </c>
      <c r="N2002" s="57">
        <f t="shared" si="582"/>
        <v>64.499639058368089</v>
      </c>
      <c r="O2002" s="57">
        <f t="shared" si="583"/>
        <v>27.268118342921454</v>
      </c>
      <c r="P2002" s="374">
        <f t="shared" si="584"/>
        <v>27.268118342921454</v>
      </c>
      <c r="Q2002" s="374">
        <f t="shared" si="585"/>
        <v>-115.50036094163191</v>
      </c>
      <c r="R2002" s="12">
        <f t="shared" si="586"/>
        <v>64.499639058368089</v>
      </c>
      <c r="S2002" s="57">
        <f t="shared" si="587"/>
        <v>1.6795798492160214</v>
      </c>
      <c r="T2002" s="12">
        <f t="shared" si="570"/>
        <v>27.268118342921454</v>
      </c>
    </row>
    <row r="2003" spans="1:20">
      <c r="A2003" s="57">
        <f t="shared" si="571"/>
        <v>10593.213254266162</v>
      </c>
      <c r="B2003" s="12">
        <f t="shared" si="588"/>
        <v>1685.9622526430423</v>
      </c>
      <c r="C2003" s="57" t="str">
        <f t="shared" si="572"/>
        <v>-9.89882319367457-20.7229635607621i</v>
      </c>
      <c r="D2003" s="57" t="str">
        <f t="shared" si="573"/>
        <v>3.47810632354662-9.44806600888934i</v>
      </c>
      <c r="E2003" s="57" t="str">
        <f t="shared" si="574"/>
        <v>158.570174949306-2.2921851244445i</v>
      </c>
      <c r="F2003" s="57" t="str">
        <f t="shared" si="575"/>
        <v>2.90990690053017-88.5916070618118i</v>
      </c>
      <c r="G2003" s="57" t="str">
        <f t="shared" si="576"/>
        <v>0.999998965816874-0.0010169474206986i</v>
      </c>
      <c r="H2003" s="57" t="str">
        <f t="shared" si="577"/>
        <v>83.5259278410661+72.9619828638533i</v>
      </c>
      <c r="I2003" s="57" t="str">
        <f t="shared" si="578"/>
        <v>18.9203653371367-20.2759086137451i</v>
      </c>
      <c r="K2003" s="57" t="str">
        <f t="shared" si="579"/>
        <v>0.0814885009672489-0.0812457922248171i</v>
      </c>
      <c r="L2003" s="57" t="str">
        <f t="shared" si="580"/>
        <v>0.00025-0.627659994245379i</v>
      </c>
      <c r="M2003" s="57" t="str">
        <f t="shared" si="581"/>
        <v>0.0045-0.220046767213298i</v>
      </c>
      <c r="N2003" s="57">
        <f t="shared" si="582"/>
        <v>64.467401604298502</v>
      </c>
      <c r="O2003" s="57">
        <f t="shared" si="583"/>
        <v>27.221631154141626</v>
      </c>
      <c r="P2003" s="374">
        <f t="shared" si="584"/>
        <v>27.221631154141626</v>
      </c>
      <c r="Q2003" s="374">
        <f t="shared" si="585"/>
        <v>-115.5325983957015</v>
      </c>
      <c r="R2003" s="12">
        <f t="shared" si="586"/>
        <v>64.467401604298502</v>
      </c>
      <c r="S2003" s="57">
        <f t="shared" si="587"/>
        <v>1.6859622526430424</v>
      </c>
      <c r="T2003" s="12">
        <f t="shared" si="570"/>
        <v>27.221631154141626</v>
      </c>
    </row>
    <row r="2004" spans="1:20">
      <c r="A2004" s="57">
        <f t="shared" si="571"/>
        <v>10633.467464632373</v>
      </c>
      <c r="B2004" s="12">
        <f t="shared" si="588"/>
        <v>1692.3689092030859</v>
      </c>
      <c r="C2004" s="57" t="str">
        <f t="shared" si="572"/>
        <v>-9.85745147663098-20.6067710993905i</v>
      </c>
      <c r="D2004" s="57" t="str">
        <f t="shared" si="573"/>
        <v>3.47810618133666-9.41236040907018i</v>
      </c>
      <c r="E2004" s="57" t="str">
        <f t="shared" si="574"/>
        <v>158.558867518798-2.28409928185776i</v>
      </c>
      <c r="F2004" s="57" t="str">
        <f t="shared" si="575"/>
        <v>2.90990687761546-88.256255822507i</v>
      </c>
      <c r="G2004" s="57" t="str">
        <f t="shared" si="576"/>
        <v>0.999998957942157-0.00102081181285865i</v>
      </c>
      <c r="H2004" s="57" t="str">
        <f t="shared" si="577"/>
        <v>83.6161361295842+73.2691398831828i</v>
      </c>
      <c r="I2004" s="57" t="str">
        <f t="shared" si="578"/>
        <v>18.9285551960264-20.2168278927871i</v>
      </c>
      <c r="K2004" s="57" t="str">
        <f t="shared" si="579"/>
        <v>0.0811805499602966-0.0812367370121873i</v>
      </c>
      <c r="L2004" s="57" t="str">
        <f t="shared" si="580"/>
        <v>0.00025-0.625283915366983i</v>
      </c>
      <c r="M2004" s="57" t="str">
        <f t="shared" si="581"/>
        <v>0.0045-0.219213754944509i</v>
      </c>
      <c r="N2004" s="57">
        <f t="shared" si="582"/>
        <v>64.435420583842841</v>
      </c>
      <c r="O2004" s="57">
        <f t="shared" si="583"/>
        <v>27.175110367009736</v>
      </c>
      <c r="P2004" s="374">
        <f t="shared" si="584"/>
        <v>27.175110367009736</v>
      </c>
      <c r="Q2004" s="374">
        <f t="shared" si="585"/>
        <v>-115.56457941615716</v>
      </c>
      <c r="R2004" s="12">
        <f t="shared" si="586"/>
        <v>64.435420583842841</v>
      </c>
      <c r="S2004" s="57">
        <f t="shared" si="587"/>
        <v>1.6923689092030858</v>
      </c>
      <c r="T2004" s="12">
        <f t="shared" si="570"/>
        <v>27.175110367009736</v>
      </c>
    </row>
    <row r="2005" spans="1:20">
      <c r="A2005" s="57">
        <f t="shared" si="571"/>
        <v>10673.874640997976</v>
      </c>
      <c r="B2005" s="12">
        <f t="shared" si="588"/>
        <v>1698.7999110580577</v>
      </c>
      <c r="C2005" s="57" t="str">
        <f t="shared" si="572"/>
        <v>-9.81610617176525-20.491187735078i</v>
      </c>
      <c r="D2005" s="57" t="str">
        <f t="shared" si="573"/>
        <v>3.47810603804385-9.37679020921041i</v>
      </c>
      <c r="E2005" s="57" t="str">
        <f t="shared" si="574"/>
        <v>158.547602248594-2.27593041284227i</v>
      </c>
      <c r="F2005" s="57" t="str">
        <f t="shared" si="575"/>
        <v>2.90990685452626-87.9221741790715i</v>
      </c>
      <c r="G2005" s="57" t="str">
        <f t="shared" si="576"/>
        <v>0.999998950007478-0.00102469088961691i</v>
      </c>
      <c r="H2005" s="57" t="str">
        <f t="shared" si="577"/>
        <v>83.7071632668949+73.5778263571624i</v>
      </c>
      <c r="I2005" s="57" t="str">
        <f t="shared" si="578"/>
        <v>18.9368134847025-20.1580668374009i</v>
      </c>
      <c r="K2005" s="57" t="str">
        <f t="shared" si="579"/>
        <v>0.0808726723813043-0.081226515856636i</v>
      </c>
      <c r="L2005" s="57" t="str">
        <f t="shared" si="580"/>
        <v>0.00025-0.622916831407633i</v>
      </c>
      <c r="M2005" s="57" t="str">
        <f t="shared" si="581"/>
        <v>0.0045-0.21838389613918i</v>
      </c>
      <c r="N2005" s="57">
        <f t="shared" si="582"/>
        <v>64.403697752170672</v>
      </c>
      <c r="O2005" s="57">
        <f t="shared" si="583"/>
        <v>27.128556187866124</v>
      </c>
      <c r="P2005" s="374">
        <f t="shared" si="584"/>
        <v>27.128556187866124</v>
      </c>
      <c r="Q2005" s="374">
        <f t="shared" si="585"/>
        <v>-115.59630224782933</v>
      </c>
      <c r="R2005" s="12">
        <f t="shared" si="586"/>
        <v>64.403697752170672</v>
      </c>
      <c r="S2005" s="57">
        <f t="shared" si="587"/>
        <v>1.6987999110580576</v>
      </c>
      <c r="T2005" s="12">
        <f t="shared" si="570"/>
        <v>27.128556187866124</v>
      </c>
    </row>
    <row r="2006" spans="1:20">
      <c r="A2006" s="57">
        <f t="shared" si="571"/>
        <v>10714.435364633768</v>
      </c>
      <c r="B2006" s="12">
        <f t="shared" si="588"/>
        <v>1705.2553507200782</v>
      </c>
      <c r="C2006" s="57" t="str">
        <f t="shared" si="572"/>
        <v>-9.77478844258879-20.3762114996041i</v>
      </c>
      <c r="D2006" s="57" t="str">
        <f t="shared" si="573"/>
        <v>3.47810589365997-9.34135489762071i</v>
      </c>
      <c r="E2006" s="57" t="str">
        <f t="shared" si="574"/>
        <v>158.536379823232-2.26767853100726i</v>
      </c>
      <c r="F2006" s="57" t="str">
        <f t="shared" si="575"/>
        <v>2.90990683126125-87.5893573256287i</v>
      </c>
      <c r="G2006" s="57" t="str">
        <f t="shared" si="576"/>
        <v>0.999998942012382-0.0010285847067738i</v>
      </c>
      <c r="H2006" s="57" t="str">
        <f t="shared" si="577"/>
        <v>83.7990177506339+73.8880526389823i</v>
      </c>
      <c r="I2006" s="57" t="str">
        <f t="shared" si="578"/>
        <v>18.9451408217987-20.0996249890664i</v>
      </c>
      <c r="K2006" s="57" t="str">
        <f t="shared" si="579"/>
        <v>0.0805648770584189-0.0812151294964031i</v>
      </c>
      <c r="L2006" s="57" t="str">
        <f t="shared" si="580"/>
        <v>0.00025-0.620558708316034i</v>
      </c>
      <c r="M2006" s="57" t="str">
        <f t="shared" si="581"/>
        <v>0.0045-0.217557178859514i</v>
      </c>
      <c r="N2006" s="57">
        <f t="shared" si="582"/>
        <v>64.372234857576728</v>
      </c>
      <c r="O2006" s="57">
        <f t="shared" si="583"/>
        <v>27.081968825461253</v>
      </c>
      <c r="P2006" s="374">
        <f t="shared" si="584"/>
        <v>27.081968825461253</v>
      </c>
      <c r="Q2006" s="374">
        <f t="shared" si="585"/>
        <v>-115.62776514242327</v>
      </c>
      <c r="R2006" s="12">
        <f t="shared" si="586"/>
        <v>64.372234857576728</v>
      </c>
      <c r="S2006" s="57">
        <f t="shared" si="587"/>
        <v>1.7052553507200783</v>
      </c>
      <c r="T2006" s="12">
        <f t="shared" si="570"/>
        <v>27.081968825461253</v>
      </c>
    </row>
    <row r="2007" spans="1:20">
      <c r="A2007" s="57">
        <f t="shared" si="571"/>
        <v>10755.150219019375</v>
      </c>
      <c r="B2007" s="12">
        <f t="shared" si="588"/>
        <v>1711.7353210528145</v>
      </c>
      <c r="C2007" s="57" t="str">
        <f t="shared" si="572"/>
        <v>-9.73349944948189-20.2618404204207i</v>
      </c>
      <c r="D2007" s="57" t="str">
        <f t="shared" si="573"/>
        <v>3.4781057481767-9.30605396455219i</v>
      </c>
      <c r="E2007" s="57" t="str">
        <f t="shared" si="574"/>
        <v>158.525200927999-2.25934365386052i</v>
      </c>
      <c r="F2007" s="57" t="str">
        <f t="shared" si="575"/>
        <v>2.90990680781908-87.2578004744967i</v>
      </c>
      <c r="G2007" s="57" t="str">
        <f t="shared" si="576"/>
        <v>0.999998933956407-0.0010324933203418i</v>
      </c>
      <c r="H2007" s="57" t="str">
        <f t="shared" si="577"/>
        <v>83.8917081839185+74.1998291810035i</v>
      </c>
      <c r="I2007" s="57" t="str">
        <f t="shared" si="578"/>
        <v>18.953537832261-20.0415018994995i</v>
      </c>
      <c r="K2007" s="57" t="str">
        <f t="shared" si="579"/>
        <v>0.0802571728103383-0.0812025787531766i</v>
      </c>
      <c r="L2007" s="57" t="str">
        <f t="shared" si="580"/>
        <v>0.00025-0.61820951216979i</v>
      </c>
      <c r="M2007" s="57" t="str">
        <f t="shared" si="581"/>
        <v>0.0045-0.216733591212905i</v>
      </c>
      <c r="N2007" s="57">
        <f t="shared" si="582"/>
        <v>64.34103364132784</v>
      </c>
      <c r="O2007" s="57">
        <f t="shared" si="583"/>
        <v>27.035348490949367</v>
      </c>
      <c r="P2007" s="374">
        <f t="shared" si="584"/>
        <v>27.035348490949367</v>
      </c>
      <c r="Q2007" s="374">
        <f t="shared" si="585"/>
        <v>-115.65896635867216</v>
      </c>
      <c r="R2007" s="12">
        <f t="shared" si="586"/>
        <v>64.34103364132784</v>
      </c>
      <c r="S2007" s="57">
        <f t="shared" si="587"/>
        <v>1.7117353210528146</v>
      </c>
      <c r="T2007" s="12">
        <f t="shared" si="570"/>
        <v>27.035348490949367</v>
      </c>
    </row>
    <row r="2008" spans="1:20">
      <c r="A2008" s="57">
        <f t="shared" si="571"/>
        <v>10796.019789851649</v>
      </c>
      <c r="B2008" s="12">
        <f t="shared" si="588"/>
        <v>1718.2399152728151</v>
      </c>
      <c r="C2008" s="57" t="str">
        <f t="shared" si="572"/>
        <v>-9.69224034956562-20.1480725206732i</v>
      </c>
      <c r="D2008" s="57" t="str">
        <f t="shared" si="573"/>
        <v>3.47810560158569-9.27088690218907i</v>
      </c>
      <c r="E2008" s="57" t="str">
        <f t="shared" si="574"/>
        <v>158.514066248903-2.25092580279479i</v>
      </c>
      <c r="F2008" s="57" t="str">
        <f t="shared" si="575"/>
        <v>2.90990678419845-86.9274988561193i</v>
      </c>
      <c r="G2008" s="57" t="str">
        <f t="shared" si="576"/>
        <v>0.999998925839091-0.00103641678654617i</v>
      </c>
      <c r="H2008" s="57" t="str">
        <f t="shared" si="577"/>
        <v>83.9852432769356+74.5131665359758i</v>
      </c>
      <c r="I2008" s="57" t="str">
        <f t="shared" si="578"/>
        <v>18.9620051474227-19.9836971307373i</v>
      </c>
      <c r="K2008" s="57" t="str">
        <f t="shared" si="579"/>
        <v>0.0799495684453023-0.0811888645319483i</v>
      </c>
      <c r="L2008" s="57" t="str">
        <f t="shared" si="580"/>
        <v>0.00025-0.615869209174923i</v>
      </c>
      <c r="M2008" s="57" t="str">
        <f t="shared" si="581"/>
        <v>0.0045-0.215913121351768i</v>
      </c>
      <c r="N2008" s="57">
        <f t="shared" si="582"/>
        <v>64.310095837507646</v>
      </c>
      <c r="O2008" s="57">
        <f t="shared" si="583"/>
        <v>26.988695397881969</v>
      </c>
      <c r="P2008" s="374">
        <f t="shared" si="584"/>
        <v>26.988695397881969</v>
      </c>
      <c r="Q2008" s="374">
        <f t="shared" si="585"/>
        <v>-115.68990416249235</v>
      </c>
      <c r="R2008" s="12">
        <f t="shared" si="586"/>
        <v>64.310095837507646</v>
      </c>
      <c r="S2008" s="57">
        <f t="shared" si="587"/>
        <v>1.7182399152728152</v>
      </c>
      <c r="T2008" s="12">
        <f t="shared" si="570"/>
        <v>26.988695397881969</v>
      </c>
    </row>
    <row r="2009" spans="1:20">
      <c r="A2009" s="57">
        <f t="shared" si="571"/>
        <v>10837.044665053085</v>
      </c>
      <c r="B2009" s="12">
        <f t="shared" si="588"/>
        <v>1724.7692269508518</v>
      </c>
      <c r="C2009" s="57" t="str">
        <f t="shared" si="572"/>
        <v>-9.65101229657294-20.034905819223i</v>
      </c>
      <c r="D2009" s="57" t="str">
        <f t="shared" si="573"/>
        <v>3.47810545387843-9.2358532046411i</v>
      </c>
      <c r="E2009" s="57" t="str">
        <f t="shared" si="574"/>
        <v>158.502976472633-2.242425003068i</v>
      </c>
      <c r="F2009" s="57" t="str">
        <f t="shared" si="575"/>
        <v>2.90990676039791-86.5984477189951i</v>
      </c>
      <c r="G2009" s="57" t="str">
        <f t="shared" si="576"/>
        <v>0.999998917659966-0.00104035516182584i</v>
      </c>
      <c r="H2009" s="57" t="str">
        <f t="shared" si="577"/>
        <v>84.0796318485557+74.8280753582723i</v>
      </c>
      <c r="I2009" s="57" t="str">
        <f t="shared" si="578"/>
        <v>18.9705434050795-19.9262102552249i</v>
      </c>
      <c r="K2009" s="57" t="str">
        <f t="shared" si="579"/>
        <v>0.0796420727600888-0.0811739878208564i</v>
      </c>
      <c r="L2009" s="57" t="str">
        <f t="shared" si="580"/>
        <v>0.00025-0.613537765665397i</v>
      </c>
      <c r="M2009" s="57" t="str">
        <f t="shared" si="581"/>
        <v>0.0045-0.21509575747337i</v>
      </c>
      <c r="N2009" s="57">
        <f t="shared" si="582"/>
        <v>64.279423172864782</v>
      </c>
      <c r="O2009" s="57">
        <f t="shared" si="583"/>
        <v>26.942009762200541</v>
      </c>
      <c r="P2009" s="374">
        <f t="shared" si="584"/>
        <v>26.942009762200541</v>
      </c>
      <c r="Q2009" s="374">
        <f t="shared" si="585"/>
        <v>-115.72057682713522</v>
      </c>
      <c r="R2009" s="12">
        <f t="shared" si="586"/>
        <v>64.279423172864782</v>
      </c>
      <c r="S2009" s="57">
        <f t="shared" si="587"/>
        <v>1.7247692269508519</v>
      </c>
      <c r="T2009" s="12">
        <f t="shared" si="570"/>
        <v>26.942009762200541</v>
      </c>
    </row>
    <row r="2010" spans="1:20">
      <c r="A2010" s="57">
        <f t="shared" si="571"/>
        <v>10878.225434780288</v>
      </c>
      <c r="B2010" s="12">
        <f t="shared" si="588"/>
        <v>1731.3233500132651</v>
      </c>
      <c r="C2010" s="57" t="str">
        <f t="shared" si="572"/>
        <v>-9.60981644072326-19.9223383306744i</v>
      </c>
      <c r="D2010" s="57" t="str">
        <f t="shared" si="573"/>
        <v>3.47810530504651-9.20095236793691i</v>
      </c>
      <c r="E2010" s="57" t="str">
        <f t="shared" si="574"/>
        <v>158.491932286536-2.23384128378804i</v>
      </c>
      <c r="F2010" s="57" t="str">
        <f t="shared" si="575"/>
        <v>2.90990673641617-86.2706423296146i</v>
      </c>
      <c r="G2010" s="57" t="str">
        <f t="shared" si="576"/>
        <v>0.999998909418562-0.0010443085028342i</v>
      </c>
      <c r="H2010" s="57" t="str">
        <f t="shared" si="577"/>
        <v>84.1748828279796+75.1445664051475i</v>
      </c>
      <c r="I2010" s="57" t="str">
        <f t="shared" si="578"/>
        <v>18.9791532495689-19.8690408559055i</v>
      </c>
      <c r="K2010" s="57" t="str">
        <f t="shared" si="579"/>
        <v>0.0793346945390066-0.0811579496910121i</v>
      </c>
      <c r="L2010" s="57" t="str">
        <f t="shared" si="580"/>
        <v>0.00025-0.611215148102604i</v>
      </c>
      <c r="M2010" s="57" t="str">
        <f t="shared" si="581"/>
        <v>0.0045-0.214281487819655i</v>
      </c>
      <c r="N2010" s="57">
        <f t="shared" si="582"/>
        <v>64.249017366657824</v>
      </c>
      <c r="O2010" s="57">
        <f t="shared" si="583"/>
        <v>26.895291802230407</v>
      </c>
      <c r="P2010" s="374">
        <f t="shared" si="584"/>
        <v>26.895291802230407</v>
      </c>
      <c r="Q2010" s="374">
        <f t="shared" si="585"/>
        <v>-115.75098263334218</v>
      </c>
      <c r="R2010" s="12">
        <f t="shared" si="586"/>
        <v>64.249017366657824</v>
      </c>
      <c r="S2010" s="57">
        <f t="shared" si="587"/>
        <v>1.7313233500132652</v>
      </c>
      <c r="T2010" s="12">
        <f t="shared" si="570"/>
        <v>26.895291802230407</v>
      </c>
    </row>
    <row r="2011" spans="1:20">
      <c r="A2011" s="57">
        <f t="shared" si="571"/>
        <v>10919.562691432453</v>
      </c>
      <c r="B2011" s="12">
        <f t="shared" si="588"/>
        <v>1737.9023787433155</v>
      </c>
      <c r="C2011" s="57" t="str">
        <f t="shared" si="572"/>
        <v>-9.56865392859457-19.8103680653999i</v>
      </c>
      <c r="D2011" s="57" t="str">
        <f t="shared" si="573"/>
        <v>3.47810515508131-9.16618389001609i</v>
      </c>
      <c r="E2011" s="57" t="str">
        <f t="shared" si="574"/>
        <v>158.480934378576-2.22517467789237i</v>
      </c>
      <c r="F2011" s="57" t="str">
        <f t="shared" si="575"/>
        <v>2.90990671225181-85.9440779723866i</v>
      </c>
      <c r="G2011" s="57" t="str">
        <f t="shared" si="576"/>
        <v>0.999998901114404-0.0010482768664399i</v>
      </c>
      <c r="H2011" s="57" t="str">
        <f t="shared" si="577"/>
        <v>84.2710052564105+75.4626505380037i</v>
      </c>
      <c r="I2011" s="57" t="str">
        <f t="shared" si="578"/>
        <v>18.9878353318459-19.8121885263105i</v>
      </c>
      <c r="K2011" s="57" t="str">
        <f t="shared" si="579"/>
        <v>0.0790274425528998-0.0811407512963128i</v>
      </c>
      <c r="L2011" s="57" t="str">
        <f t="shared" si="580"/>
        <v>0.00025-0.608901323074921i</v>
      </c>
      <c r="M2011" s="57" t="str">
        <f t="shared" si="581"/>
        <v>0.0045-0.213470300677082i</v>
      </c>
      <c r="N2011" s="57">
        <f t="shared" si="582"/>
        <v>64.2188801305048</v>
      </c>
      <c r="O2011" s="57">
        <f t="shared" si="583"/>
        <v>26.84854173867253</v>
      </c>
      <c r="P2011" s="374">
        <f t="shared" si="584"/>
        <v>26.84854173867253</v>
      </c>
      <c r="Q2011" s="374">
        <f t="shared" si="585"/>
        <v>-115.7811198694952</v>
      </c>
      <c r="R2011" s="12">
        <f t="shared" si="586"/>
        <v>64.2188801305048</v>
      </c>
      <c r="S2011" s="57">
        <f t="shared" si="587"/>
        <v>1.7379023787433154</v>
      </c>
      <c r="T2011" s="12">
        <f t="shared" si="570"/>
        <v>26.84854173867253</v>
      </c>
    </row>
    <row r="2012" spans="1:20">
      <c r="A2012" s="57">
        <f t="shared" si="571"/>
        <v>10961.057029659894</v>
      </c>
      <c r="B2012" s="12">
        <f t="shared" si="588"/>
        <v>1744.50640778254</v>
      </c>
      <c r="C2012" s="57" t="str">
        <f t="shared" si="572"/>
        <v>-9.52752590299982-19.6989930295702i</v>
      </c>
      <c r="D2012" s="57" t="str">
        <f t="shared" si="573"/>
        <v>3.47810500397425-9.13154727072244i</v>
      </c>
      <c r="E2012" s="57" t="str">
        <f t="shared" si="574"/>
        <v>158.469983437311-2.21642522213307i</v>
      </c>
      <c r="F2012" s="57" t="str">
        <f t="shared" si="575"/>
        <v>2.90990668790347-85.6187499495739i</v>
      </c>
      <c r="G2012" s="57" t="str">
        <f t="shared" si="576"/>
        <v>0.999998892747015-0.00105226030972769i</v>
      </c>
      <c r="H2012" s="57" t="str">
        <f t="shared" si="577"/>
        <v>84.3680082887592+75.7823387236851i</v>
      </c>
      <c r="I2012" s="57" t="str">
        <f t="shared" si="578"/>
        <v>18.996590309564-19.7556528706524i</v>
      </c>
      <c r="K2012" s="57" t="str">
        <f t="shared" si="579"/>
        <v>0.0787203255581473-0.0811223938732411i</v>
      </c>
      <c r="L2012" s="57" t="str">
        <f t="shared" si="580"/>
        <v>0.00025-0.606596257297191i</v>
      </c>
      <c r="M2012" s="57" t="str">
        <f t="shared" si="581"/>
        <v>0.0045-0.212662184376452i</v>
      </c>
      <c r="N2012" s="57">
        <f t="shared" si="582"/>
        <v>64.189013168228158</v>
      </c>
      <c r="O2012" s="57">
        <f t="shared" si="583"/>
        <v>26.80175979459662</v>
      </c>
      <c r="P2012" s="374">
        <f t="shared" si="584"/>
        <v>26.80175979459662</v>
      </c>
      <c r="Q2012" s="374">
        <f t="shared" si="585"/>
        <v>-115.81098683177184</v>
      </c>
      <c r="R2012" s="12">
        <f t="shared" si="586"/>
        <v>64.189013168228158</v>
      </c>
      <c r="S2012" s="57">
        <f t="shared" si="587"/>
        <v>1.7445064077825401</v>
      </c>
      <c r="T2012" s="12">
        <f t="shared" si="570"/>
        <v>26.80175979459662</v>
      </c>
    </row>
    <row r="2013" spans="1:20">
      <c r="A2013" s="57">
        <f t="shared" si="571"/>
        <v>11002.709046372604</v>
      </c>
      <c r="B2013" s="12">
        <f t="shared" si="588"/>
        <v>1751.1355321321137</v>
      </c>
      <c r="C2013" s="57" t="str">
        <f t="shared" si="572"/>
        <v>-9.4864335028612-19.5882112251837i</v>
      </c>
      <c r="D2013" s="57" t="str">
        <f t="shared" si="573"/>
        <v>3.47810485171659-9.09704201179643i</v>
      </c>
      <c r="E2013" s="57" t="str">
        <f t="shared" si="574"/>
        <v>158.459080151855-2.20759295705407i</v>
      </c>
      <c r="F2013" s="57" t="str">
        <f t="shared" si="575"/>
        <v>2.90990666336973-85.2946535812229i</v>
      </c>
      <c r="G2013" s="57" t="str">
        <f t="shared" si="576"/>
        <v>0.999998884315913-0.00105625888999922i</v>
      </c>
      <c r="H2013" s="57" t="str">
        <f t="shared" si="577"/>
        <v>84.4659011953792+76.1036420357849i</v>
      </c>
      <c r="I2013" s="57" t="str">
        <f t="shared" si="578"/>
        <v>19.0054188471547-19.6994335039201i</v>
      </c>
      <c r="K2013" s="57" t="str">
        <f t="shared" si="579"/>
        <v>0.078413352295671-0.0811028787406484i</v>
      </c>
      <c r="L2013" s="57" t="str">
        <f t="shared" si="580"/>
        <v>0.00025-0.604299917610272i</v>
      </c>
      <c r="M2013" s="57" t="str">
        <f t="shared" si="581"/>
        <v>0.0045-0.211857127292739i</v>
      </c>
      <c r="N2013" s="57">
        <f t="shared" si="582"/>
        <v>64.159418175704488</v>
      </c>
      <c r="O2013" s="57">
        <f t="shared" si="583"/>
        <v>26.754946195432634</v>
      </c>
      <c r="P2013" s="374">
        <f t="shared" si="584"/>
        <v>26.754946195432634</v>
      </c>
      <c r="Q2013" s="374">
        <f t="shared" si="585"/>
        <v>-115.84058182429551</v>
      </c>
      <c r="R2013" s="12">
        <f t="shared" si="586"/>
        <v>64.159418175704488</v>
      </c>
      <c r="S2013" s="57">
        <f t="shared" si="587"/>
        <v>1.7511355321321136</v>
      </c>
      <c r="T2013" s="12">
        <f t="shared" si="570"/>
        <v>26.754946195432634</v>
      </c>
    </row>
    <row r="2014" spans="1:20">
      <c r="A2014" s="57">
        <f t="shared" si="571"/>
        <v>11044.519340748819</v>
      </c>
      <c r="B2014" s="12">
        <f t="shared" si="588"/>
        <v>1757.7898471542157</v>
      </c>
      <c r="C2014" s="57" t="str">
        <f t="shared" si="572"/>
        <v>-9.44537786308733-19.4780206501002i</v>
      </c>
      <c r="D2014" s="57" t="str">
        <f t="shared" si="573"/>
        <v>3.4781046982996-9.06266761686827i</v>
      </c>
      <c r="E2014" s="57" t="str">
        <f t="shared" si="574"/>
        <v>158.448225211854-2.1986779269721i</v>
      </c>
      <c r="F2014" s="57" t="str">
        <f t="shared" si="575"/>
        <v>2.90990663864917-84.9717842050988i</v>
      </c>
      <c r="G2014" s="57" t="str">
        <f t="shared" si="576"/>
        <v>0.999998875820613-0.00106027266477388i</v>
      </c>
      <c r="H2014" s="57" t="str">
        <f t="shared" si="577"/>
        <v>84.5646933638326+76.4265716559718i</v>
      </c>
      <c r="I2014" s="57" t="str">
        <f t="shared" si="578"/>
        <v>19.014321615909-19.6435300519755i</v>
      </c>
      <c r="K2014" s="57" t="str">
        <f t="shared" si="579"/>
        <v>0.0781065314899466-0.0810822072995257i</v>
      </c>
      <c r="L2014" s="57" t="str">
        <f t="shared" si="580"/>
        <v>0.00025-0.602012270980547i</v>
      </c>
      <c r="M2014" s="57" t="str">
        <f t="shared" si="581"/>
        <v>0.0045-0.211055117844928i</v>
      </c>
      <c r="N2014" s="57">
        <f t="shared" si="582"/>
        <v>64.130096840712923</v>
      </c>
      <c r="O2014" s="57">
        <f t="shared" si="583"/>
        <v>26.708101168963267</v>
      </c>
      <c r="P2014" s="374">
        <f t="shared" si="584"/>
        <v>26.708101168963267</v>
      </c>
      <c r="Q2014" s="374">
        <f t="shared" si="585"/>
        <v>-115.86990315928708</v>
      </c>
      <c r="R2014" s="12">
        <f t="shared" si="586"/>
        <v>64.130096840712923</v>
      </c>
      <c r="S2014" s="57">
        <f t="shared" si="587"/>
        <v>1.7577898471542157</v>
      </c>
      <c r="T2014" s="12">
        <f t="shared" si="570"/>
        <v>26.708101168963267</v>
      </c>
    </row>
    <row r="2015" spans="1:20">
      <c r="A2015" s="57">
        <f t="shared" si="571"/>
        <v>11086.488514243665</v>
      </c>
      <c r="B2015" s="12">
        <f t="shared" si="588"/>
        <v>1764.4694485734019</v>
      </c>
      <c r="C2015" s="57" t="str">
        <f t="shared" si="572"/>
        <v>-9.40436011445069-19.3684192980744i</v>
      </c>
      <c r="D2015" s="57" t="str">
        <f t="shared" si="573"/>
        <v>3.47810454371441-9.02842359145064i</v>
      </c>
      <c r="E2015" s="57" t="str">
        <f t="shared" si="574"/>
        <v>158.437419307452-2.18968017995738i</v>
      </c>
      <c r="F2015" s="57" t="str">
        <f t="shared" si="575"/>
        <v>2.90990661374036-84.6501371766166i</v>
      </c>
      <c r="G2015" s="57" t="str">
        <f t="shared" si="576"/>
        <v>0.999998867260626-0.00106430169178959i</v>
      </c>
      <c r="H2015" s="57" t="str">
        <f t="shared" si="577"/>
        <v>84.6643943006894+76.7511388753379i</v>
      </c>
      <c r="I2015" s="57" t="str">
        <f t="shared" si="578"/>
        <v>19.0232992940605-19.5879421516526i</v>
      </c>
      <c r="K2015" s="57" t="str">
        <f t="shared" si="579"/>
        <v>0.0777998718480171-0.0810603810327591i</v>
      </c>
      <c r="L2015" s="57" t="str">
        <f t="shared" si="580"/>
        <v>0.00025-0.599733284499448i</v>
      </c>
      <c r="M2015" s="57" t="str">
        <f t="shared" si="581"/>
        <v>0.0045-0.210256144495844i</v>
      </c>
      <c r="N2015" s="57">
        <f t="shared" si="582"/>
        <v>64.101050842783351</v>
      </c>
      <c r="O2015" s="57">
        <f t="shared" si="583"/>
        <v>26.661224945315265</v>
      </c>
      <c r="P2015" s="374">
        <f t="shared" si="584"/>
        <v>26.661224945315265</v>
      </c>
      <c r="Q2015" s="374">
        <f t="shared" si="585"/>
        <v>-115.89894915721665</v>
      </c>
      <c r="R2015" s="12">
        <f t="shared" si="586"/>
        <v>64.101050842783351</v>
      </c>
      <c r="S2015" s="57">
        <f t="shared" si="587"/>
        <v>1.7644694485734018</v>
      </c>
      <c r="T2015" s="12">
        <f t="shared" si="570"/>
        <v>26.661224945315265</v>
      </c>
    </row>
    <row r="2016" spans="1:20">
      <c r="A2016" s="57">
        <f t="shared" si="571"/>
        <v>11128.617170597792</v>
      </c>
      <c r="B2016" s="12">
        <f t="shared" si="588"/>
        <v>1771.1744324779809</v>
      </c>
      <c r="C2016" s="57" t="str">
        <f t="shared" si="572"/>
        <v>-9.36338138346612-19.2594051587929i</v>
      </c>
      <c r="D2016" s="57" t="str">
        <f t="shared" si="573"/>
        <v>3.47810438795219-8.99430944293178i</v>
      </c>
      <c r="E2016" s="57" t="str">
        <f t="shared" si="574"/>
        <v>158.426663129264-2.18059976781111i</v>
      </c>
      <c r="F2016" s="57" t="str">
        <f t="shared" si="575"/>
        <v>2.90990658864191-84.329707868777i</v>
      </c>
      <c r="G2016" s="57" t="str">
        <f t="shared" si="576"/>
        <v>0.99999885863546-0.00106834602900372i</v>
      </c>
      <c r="H2016" s="57" t="str">
        <f t="shared" si="577"/>
        <v>84.765013633359+77.0773550957639i</v>
      </c>
      <c r="I2016" s="57" t="str">
        <f t="shared" si="578"/>
        <v>19.0323525668691-19.5326694508589i</v>
      </c>
      <c r="K2016" s="57" t="str">
        <f t="shared" si="579"/>
        <v>0.0774933820585116-0.0810374015048718i</v>
      </c>
      <c r="L2016" s="57" t="str">
        <f t="shared" si="580"/>
        <v>0.00025-0.597462925382993i</v>
      </c>
      <c r="M2016" s="57" t="str">
        <f t="shared" si="581"/>
        <v>0.0045-0.209460195751987i</v>
      </c>
      <c r="N2016" s="57">
        <f t="shared" si="582"/>
        <v>64.072281853046874</v>
      </c>
      <c r="O2016" s="57">
        <f t="shared" si="583"/>
        <v>26.614317756951177</v>
      </c>
      <c r="P2016" s="374">
        <f t="shared" si="584"/>
        <v>26.614317756951177</v>
      </c>
      <c r="Q2016" s="374">
        <f t="shared" si="585"/>
        <v>-115.92771814695313</v>
      </c>
      <c r="R2016" s="12">
        <f t="shared" si="586"/>
        <v>64.072281853046874</v>
      </c>
      <c r="S2016" s="57">
        <f t="shared" si="587"/>
        <v>1.7711744324779808</v>
      </c>
      <c r="T2016" s="12">
        <f t="shared" si="570"/>
        <v>26.614317756951177</v>
      </c>
    </row>
    <row r="2017" spans="1:20">
      <c r="A2017" s="57">
        <f t="shared" si="571"/>
        <v>11170.905915846062</v>
      </c>
      <c r="B2017" s="12">
        <f t="shared" si="588"/>
        <v>1777.9048953213971</v>
      </c>
      <c r="C2017" s="57" t="str">
        <f t="shared" si="572"/>
        <v>-9.32244279227015-19.1509762179104i</v>
      </c>
      <c r="D2017" s="57" t="str">
        <f t="shared" si="573"/>
        <v>3.47810423100391-8.96032468056806i</v>
      </c>
      <c r="E2017" s="57" t="str">
        <f t="shared" si="574"/>
        <v>158.415957368344-2.17143674604414i</v>
      </c>
      <c r="F2017" s="57" t="str">
        <f t="shared" si="575"/>
        <v>2.90990656335235-84.0104916720959i</v>
      </c>
      <c r="G2017" s="57" t="str">
        <f t="shared" si="576"/>
        <v>0.999998849944618-0.00107240573459381i</v>
      </c>
      <c r="H2017" s="57" t="str">
        <f t="shared" si="577"/>
        <v>84.8665611119539+77.4052318313057i</v>
      </c>
      <c r="I2017" s="57" t="str">
        <f t="shared" si="578"/>
        <v>19.0414821267056-19.477711608678i</v>
      </c>
      <c r="K2017" s="57" t="str">
        <f t="shared" si="579"/>
        <v>0.0771870707906681-0.081013270361753i</v>
      </c>
      <c r="L2017" s="57" t="str">
        <f t="shared" si="580"/>
        <v>0.00025-0.595201160971302i</v>
      </c>
      <c r="M2017" s="57" t="str">
        <f t="shared" si="581"/>
        <v>0.0045-0.208667260163366i</v>
      </c>
      <c r="N2017" s="57">
        <f t="shared" si="582"/>
        <v>64.043791534084406</v>
      </c>
      <c r="O2017" s="57">
        <f t="shared" si="583"/>
        <v>26.567379838659871</v>
      </c>
      <c r="P2017" s="374">
        <f t="shared" si="584"/>
        <v>26.567379838659871</v>
      </c>
      <c r="Q2017" s="374">
        <f t="shared" si="585"/>
        <v>-115.95620846591559</v>
      </c>
      <c r="R2017" s="12">
        <f t="shared" si="586"/>
        <v>64.043791534084406</v>
      </c>
      <c r="S2017" s="57">
        <f t="shared" si="587"/>
        <v>1.7779048953213972</v>
      </c>
      <c r="T2017" s="12">
        <f t="shared" si="570"/>
        <v>26.567379838659871</v>
      </c>
    </row>
    <row r="2018" spans="1:20">
      <c r="A2018" s="57">
        <f t="shared" si="571"/>
        <v>11213.355358326278</v>
      </c>
      <c r="B2018" s="12">
        <f t="shared" si="588"/>
        <v>1784.6609339236186</v>
      </c>
      <c r="C2018" s="57" t="str">
        <f t="shared" si="572"/>
        <v>-9.28154545850171-19.043130457091i</v>
      </c>
      <c r="D2018" s="57" t="str">
        <f t="shared" si="573"/>
        <v>3.4781040728606-8.92646881547725i</v>
      </c>
      <c r="E2018" s="57" t="str">
        <f t="shared" si="574"/>
        <v>158.405302716161-2.1621911738562i</v>
      </c>
      <c r="F2018" s="57" t="str">
        <f t="shared" si="575"/>
        <v>2.90990653787022-83.6924839945417i</v>
      </c>
      <c r="G2018" s="57" t="str">
        <f t="shared" si="576"/>
        <v>0.9999988411876-0.0010764808669585i</v>
      </c>
      <c r="H2018" s="57" t="str">
        <f t="shared" si="577"/>
        <v>84.9690466111906+77.7347807095984i</v>
      </c>
      <c r="I2018" s="57" t="str">
        <f t="shared" si="578"/>
        <v>19.0506886731383-19.4230682954756i</v>
      </c>
      <c r="K2018" s="57" t="str">
        <f t="shared" si="579"/>
        <v>0.0768809466933622-0.0809879893303702i</v>
      </c>
      <c r="L2018" s="57" t="str">
        <f t="shared" si="580"/>
        <v>0.00025-0.592947958728136i</v>
      </c>
      <c r="M2018" s="57" t="str">
        <f t="shared" si="581"/>
        <v>0.0045-0.207877326323337i</v>
      </c>
      <c r="N2018" s="57">
        <f t="shared" si="582"/>
        <v>64.015581539778552</v>
      </c>
      <c r="O2018" s="57">
        <f t="shared" si="583"/>
        <v>26.520411427548069</v>
      </c>
      <c r="P2018" s="374">
        <f t="shared" si="584"/>
        <v>26.520411427548069</v>
      </c>
      <c r="Q2018" s="374">
        <f t="shared" si="585"/>
        <v>-115.98441846022145</v>
      </c>
      <c r="R2018" s="12">
        <f t="shared" si="586"/>
        <v>64.015581539778552</v>
      </c>
      <c r="S2018" s="57">
        <f t="shared" si="587"/>
        <v>1.7846609339236186</v>
      </c>
      <c r="T2018" s="12">
        <f t="shared" si="570"/>
        <v>26.520411427548069</v>
      </c>
    </row>
    <row r="2019" spans="1:20">
      <c r="A2019" s="57">
        <f t="shared" si="571"/>
        <v>11255.966108687919</v>
      </c>
      <c r="B2019" s="12">
        <f t="shared" si="588"/>
        <v>1791.4426454725283</v>
      </c>
      <c r="C2019" s="57" t="str">
        <f t="shared" si="572"/>
        <v>-9.24069049518353-18.9358658540487i</v>
      </c>
      <c r="D2019" s="57" t="str">
        <f t="shared" si="573"/>
        <v>3.47810391351313-8.8927413606313i</v>
      </c>
      <c r="E2019" s="57" t="str">
        <f t="shared" si="574"/>
        <v>158.394699864568-2.15286311410858i</v>
      </c>
      <c r="F2019" s="57" t="str">
        <f t="shared" si="575"/>
        <v>2.90990651219406-83.3756802614671i</v>
      </c>
      <c r="G2019" s="57" t="str">
        <f t="shared" si="576"/>
        <v>0.999998832363903-0.0010805714847183i</v>
      </c>
      <c r="H2019" s="57" t="str">
        <f t="shared" si="577"/>
        <v>85.0724801323216+78.0660134732845i</v>
      </c>
      <c r="I2019" s="57" t="str">
        <f t="shared" si="578"/>
        <v>19.05997291302-19.3687391930071i</v>
      </c>
      <c r="K2019" s="57" t="str">
        <f t="shared" si="579"/>
        <v>0.0765750183941387-0.0809615602184718i</v>
      </c>
      <c r="L2019" s="57" t="str">
        <f t="shared" si="580"/>
        <v>0.00025-0.590703286240423i</v>
      </c>
      <c r="M2019" s="57" t="str">
        <f t="shared" si="581"/>
        <v>0.0045-0.207090382868437i</v>
      </c>
      <c r="N2019" s="57">
        <f t="shared" si="582"/>
        <v>63.987653515164439</v>
      </c>
      <c r="O2019" s="57">
        <f t="shared" si="583"/>
        <v>26.473412763030666</v>
      </c>
      <c r="P2019" s="374">
        <f t="shared" si="584"/>
        <v>26.473412763030666</v>
      </c>
      <c r="Q2019" s="374">
        <f t="shared" si="585"/>
        <v>-116.01234648483556</v>
      </c>
      <c r="R2019" s="12">
        <f t="shared" si="586"/>
        <v>63.987653515164439</v>
      </c>
      <c r="S2019" s="57">
        <f t="shared" si="587"/>
        <v>1.7914426454725283</v>
      </c>
      <c r="T2019" s="12">
        <f t="shared" si="570"/>
        <v>26.473412763030666</v>
      </c>
    </row>
    <row r="2020" spans="1:20">
      <c r="A2020" s="57">
        <f t="shared" si="571"/>
        <v>11298.738779900932</v>
      </c>
      <c r="B2020" s="12">
        <f t="shared" si="588"/>
        <v>1798.2501275253239</v>
      </c>
      <c r="C2020" s="57" t="str">
        <f t="shared" si="572"/>
        <v>-9.19987901060505-18.8291803825903i</v>
      </c>
      <c r="D2020" s="57" t="str">
        <f t="shared" si="573"/>
        <v>3.47810375295233-8.85914183084934i</v>
      </c>
      <c r="E2020" s="57" t="str">
        <f t="shared" si="574"/>
        <v>158.384149505777-2.14345263330612i</v>
      </c>
      <c r="F2020" s="57" t="str">
        <f t="shared" si="575"/>
        <v>2.9099064863224-83.0600759155437i</v>
      </c>
      <c r="G2020" s="57" t="str">
        <f t="shared" si="576"/>
        <v>0.999998823473019-0.00108467764671647i</v>
      </c>
      <c r="H2020" s="57" t="str">
        <f t="shared" si="577"/>
        <v>85.1768718051067+78.398941981459i</v>
      </c>
      <c r="I2020" s="57" t="str">
        <f t="shared" si="578"/>
        <v>19.0693355605767-19.3147239945272i</v>
      </c>
      <c r="K2020" s="57" t="str">
        <f t="shared" si="579"/>
        <v>0.0762692944982501-0.0809339849142719i</v>
      </c>
      <c r="L2020" s="57" t="str">
        <f t="shared" si="580"/>
        <v>0.00025-0.588467111217794i</v>
      </c>
      <c r="M2020" s="57" t="str">
        <f t="shared" si="581"/>
        <v>0.0045-0.20630641847822i</v>
      </c>
      <c r="N2020" s="57">
        <f t="shared" si="582"/>
        <v>63.960009096280501</v>
      </c>
      <c r="O2020" s="57">
        <f t="shared" si="583"/>
        <v>26.426384086821102</v>
      </c>
      <c r="P2020" s="374">
        <f t="shared" si="584"/>
        <v>26.426384086821102</v>
      </c>
      <c r="Q2020" s="374">
        <f t="shared" si="585"/>
        <v>-116.0399909037195</v>
      </c>
      <c r="R2020" s="12">
        <f t="shared" si="586"/>
        <v>63.960009096280501</v>
      </c>
      <c r="S2020" s="57">
        <f t="shared" si="587"/>
        <v>1.798250127525324</v>
      </c>
      <c r="T2020" s="12">
        <f t="shared" si="570"/>
        <v>26.426384086821102</v>
      </c>
    </row>
    <row r="2021" spans="1:20">
      <c r="A2021" s="57">
        <f t="shared" si="571"/>
        <v>11341.673987264556</v>
      </c>
      <c r="B2021" s="12">
        <f t="shared" si="588"/>
        <v>1805.0834780099201</v>
      </c>
      <c r="C2021" s="57" t="str">
        <f t="shared" si="572"/>
        <v>-9.15911210820596-18.7230720126604i</v>
      </c>
      <c r="D2021" s="57" t="str">
        <f t="shared" si="573"/>
        <v>3.47810359116893-8.82566974279072i</v>
      </c>
      <c r="E2021" s="57" t="str">
        <f t="shared" si="574"/>
        <v>158.373652332331-2.13395980156952i</v>
      </c>
      <c r="F2021" s="57" t="str">
        <f t="shared" si="575"/>
        <v>2.9099064602537-82.7456664166966i</v>
      </c>
      <c r="G2021" s="57" t="str">
        <f t="shared" si="576"/>
        <v>0.999998814514435-0.00108879941201988i</v>
      </c>
      <c r="H2021" s="57" t="str">
        <f t="shared" si="577"/>
        <v>85.282231889818+78.7335782111385i</v>
      </c>
      <c r="I2021" s="57" t="str">
        <f t="shared" si="578"/>
        <v>19.0787773374974-19.2610224049026i</v>
      </c>
      <c r="K2021" s="57" t="str">
        <f t="shared" si="579"/>
        <v>0.0759637835876994-0.0809052653861242i</v>
      </c>
      <c r="L2021" s="57" t="str">
        <f t="shared" si="580"/>
        <v>0.00025-0.586239401492124i</v>
      </c>
      <c r="M2021" s="57" t="str">
        <f t="shared" si="581"/>
        <v>0.0045-0.205525421875095i</v>
      </c>
      <c r="N2021" s="57">
        <f t="shared" si="582"/>
        <v>63.932649910021937</v>
      </c>
      <c r="O2021" s="57">
        <f t="shared" si="583"/>
        <v>26.379325642921568</v>
      </c>
      <c r="P2021" s="374">
        <f t="shared" si="584"/>
        <v>26.379325642921568</v>
      </c>
      <c r="Q2021" s="374">
        <f t="shared" si="585"/>
        <v>-116.06735008997806</v>
      </c>
      <c r="R2021" s="12">
        <f t="shared" si="586"/>
        <v>63.932649910021937</v>
      </c>
      <c r="S2021" s="57">
        <f t="shared" si="587"/>
        <v>1.8050834780099201</v>
      </c>
      <c r="T2021" s="12">
        <f t="shared" si="570"/>
        <v>26.379325642921568</v>
      </c>
    </row>
    <row r="2022" spans="1:20">
      <c r="A2022" s="57">
        <f t="shared" si="571"/>
        <v>11384.772348416162</v>
      </c>
      <c r="B2022" s="12">
        <f t="shared" si="588"/>
        <v>1811.9427952263579</v>
      </c>
      <c r="C2022" s="57" t="str">
        <f t="shared" si="572"/>
        <v>-9.11839088646146-18.6175387103875i</v>
      </c>
      <c r="D2022" s="57" t="str">
        <f t="shared" si="573"/>
        <v>3.47810342815367-8.7923246149483i</v>
      </c>
      <c r="E2022" s="57" t="str">
        <f t="shared" si="574"/>
        <v>158.363209037075-2.12438469261189i</v>
      </c>
      <c r="F2022" s="57" t="str">
        <f t="shared" si="575"/>
        <v>2.90990643398654-82.4324472420407i</v>
      </c>
      <c r="G2022" s="57" t="str">
        <f t="shared" si="576"/>
        <v>0.999998805487637-0.00109293683991982i</v>
      </c>
      <c r="H2022" s="57" t="str">
        <f t="shared" si="577"/>
        <v>85.388570779283+79.0699342587499i</v>
      </c>
      <c r="I2022" s="57" t="str">
        <f t="shared" si="578"/>
        <v>19.088298973026-19.207634140727i</v>
      </c>
      <c r="K2022" s="57" t="str">
        <f t="shared" si="579"/>
        <v>0.0756584942202889-0.0808754036821819i</v>
      </c>
      <c r="L2022" s="57" t="str">
        <f t="shared" si="580"/>
        <v>0.00025-0.584020125017059i</v>
      </c>
      <c r="M2022" s="57" t="str">
        <f t="shared" si="581"/>
        <v>0.0045-0.204747381824163i</v>
      </c>
      <c r="N2022" s="57">
        <f t="shared" si="582"/>
        <v>63.905577573992417</v>
      </c>
      <c r="O2022" s="57">
        <f t="shared" si="583"/>
        <v>26.332237677612863</v>
      </c>
      <c r="P2022" s="374">
        <f t="shared" si="584"/>
        <v>26.332237677612863</v>
      </c>
      <c r="Q2022" s="374">
        <f t="shared" si="585"/>
        <v>-116.09442242600758</v>
      </c>
      <c r="R2022" s="12">
        <f t="shared" si="586"/>
        <v>63.905577573992417</v>
      </c>
      <c r="S2022" s="57">
        <f t="shared" si="587"/>
        <v>1.811942795226358</v>
      </c>
      <c r="T2022" s="12">
        <f t="shared" si="570"/>
        <v>26.332237677612863</v>
      </c>
    </row>
    <row r="2023" spans="1:20">
      <c r="A2023" s="57">
        <f t="shared" si="571"/>
        <v>11428.034483340143</v>
      </c>
      <c r="B2023" s="12">
        <f t="shared" si="588"/>
        <v>1818.828177848218</v>
      </c>
      <c r="C2023" s="57" t="str">
        <f t="shared" si="572"/>
        <v>-9.07771643876817-18.5125784381327i</v>
      </c>
      <c r="D2023" s="57" t="str">
        <f t="shared" si="573"/>
        <v>3.4781032638972-8.75910596764114i</v>
      </c>
      <c r="E2023" s="57" t="str">
        <f t="shared" si="574"/>
        <v>158.35282031314-2.11472738371369i</v>
      </c>
      <c r="F2023" s="57" t="str">
        <f t="shared" si="575"/>
        <v>2.90990640751938-82.1204138858131i</v>
      </c>
      <c r="G2023" s="57" t="str">
        <f t="shared" si="576"/>
        <v>0.999998796392105-0.00109708998993289i</v>
      </c>
      <c r="H2023" s="57" t="str">
        <f t="shared" si="577"/>
        <v>85.4958990009667+79.4080223416413i</v>
      </c>
      <c r="I2023" s="57" t="str">
        <f t="shared" si="578"/>
        <v>19.0979012040524-19.1545589304374i</v>
      </c>
      <c r="K2023" s="57" t="str">
        <f t="shared" si="579"/>
        <v>0.0753534349286752-0.0808444019300429i</v>
      </c>
      <c r="L2023" s="57" t="str">
        <f t="shared" si="580"/>
        <v>0.00025-0.581809249867562i</v>
      </c>
      <c r="M2023" s="57" t="str">
        <f t="shared" si="581"/>
        <v>0.0045-0.203972287133057i</v>
      </c>
      <c r="N2023" s="57">
        <f t="shared" si="582"/>
        <v>63.878793696359068</v>
      </c>
      <c r="O2023" s="57">
        <f t="shared" si="583"/>
        <v>26.285120439444256</v>
      </c>
      <c r="P2023" s="374">
        <f t="shared" si="584"/>
        <v>26.285120439444256</v>
      </c>
      <c r="Q2023" s="374">
        <f t="shared" si="585"/>
        <v>-116.12120630364093</v>
      </c>
      <c r="R2023" s="12">
        <f t="shared" si="586"/>
        <v>63.878793696359068</v>
      </c>
      <c r="S2023" s="57">
        <f t="shared" si="587"/>
        <v>1.818828177848218</v>
      </c>
      <c r="T2023" s="12">
        <f t="shared" si="570"/>
        <v>26.285120439444256</v>
      </c>
    </row>
    <row r="2024" spans="1:20">
      <c r="A2024" s="57">
        <f t="shared" si="571"/>
        <v>11471.461014376837</v>
      </c>
      <c r="B2024" s="12">
        <f t="shared" si="588"/>
        <v>1825.7397249240414</v>
      </c>
      <c r="C2024" s="57" t="str">
        <f t="shared" si="572"/>
        <v>-9.03708985333113-18.4081891545379i</v>
      </c>
      <c r="D2024" s="57" t="str">
        <f t="shared" si="573"/>
        <v>3.47810309838999-8.72601332300765i</v>
      </c>
      <c r="E2024" s="57" t="str">
        <f t="shared" si="574"/>
        <v>158.342486853906-2.10498795569606i</v>
      </c>
      <c r="F2024" s="57" t="str">
        <f t="shared" si="575"/>
        <v>2.90990638085067-81.809561859308i</v>
      </c>
      <c r="G2024" s="57" t="str">
        <f t="shared" si="576"/>
        <v>0.999998787227316-0.00110125892180182i</v>
      </c>
      <c r="H2024" s="57" t="str">
        <f t="shared" si="577"/>
        <v>85.6042272190903+79.7478547996153i</v>
      </c>
      <c r="I2024" s="57" t="str">
        <f t="shared" si="578"/>
        <v>19.1075847752068-19.1017965144342i</v>
      </c>
      <c r="K2024" s="57" t="str">
        <f t="shared" si="579"/>
        <v>0.0750486142194294-0.0808122623363842i</v>
      </c>
      <c r="L2024" s="57" t="str">
        <f t="shared" si="580"/>
        <v>0.00025-0.579606744239451i</v>
      </c>
      <c r="M2024" s="57" t="str">
        <f t="shared" si="581"/>
        <v>0.0045-0.20320012665178i</v>
      </c>
      <c r="N2024" s="57">
        <f t="shared" si="582"/>
        <v>63.852299875705526</v>
      </c>
      <c r="O2024" s="57">
        <f t="shared" si="583"/>
        <v>26.237974179222295</v>
      </c>
      <c r="P2024" s="374">
        <f t="shared" si="584"/>
        <v>26.237974179222295</v>
      </c>
      <c r="Q2024" s="374">
        <f t="shared" si="585"/>
        <v>-116.14770012429447</v>
      </c>
      <c r="R2024" s="12">
        <f t="shared" si="586"/>
        <v>63.852299875705526</v>
      </c>
      <c r="S2024" s="57">
        <f t="shared" si="587"/>
        <v>1.8257397249240415</v>
      </c>
      <c r="T2024" s="12">
        <f t="shared" si="570"/>
        <v>26.237974179222295</v>
      </c>
    </row>
    <row r="2025" spans="1:20">
      <c r="A2025" s="57">
        <f t="shared" si="571"/>
        <v>11515.052566231469</v>
      </c>
      <c r="B2025" s="12">
        <f t="shared" si="588"/>
        <v>1832.6775358787529</v>
      </c>
      <c r="C2025" s="57" t="str">
        <f t="shared" si="572"/>
        <v>-8.99651221305291-18.3043688145782i</v>
      </c>
      <c r="D2025" s="57" t="str">
        <f t="shared" si="573"/>
        <v>3.47810293162253-8.69304620499897i</v>
      </c>
      <c r="E2025" s="57" t="str">
        <f t="shared" si="574"/>
        <v>158.332209352987-2.09516649289656i</v>
      </c>
      <c r="F2025" s="57" t="str">
        <f t="shared" si="575"/>
        <v>2.90990635397887-81.4998866908148i</v>
      </c>
      <c r="G2025" s="57" t="str">
        <f t="shared" si="576"/>
        <v>0.999998777992743-0.00110544369549635i</v>
      </c>
      <c r="H2025" s="57" t="str">
        <f t="shared" si="577"/>
        <v>85.7135662367917+80.0894440964838i</v>
      </c>
      <c r="I2025" s="57" t="str">
        <f t="shared" si="578"/>
        <v>19.117350438955-19.0493466452033i</v>
      </c>
      <c r="K2025" s="57" t="str">
        <f t="shared" si="579"/>
        <v>0.0747440405721043-0.0807789871865802i</v>
      </c>
      <c r="L2025" s="57" t="str">
        <f t="shared" si="580"/>
        <v>0.00025-0.577412576448948i</v>
      </c>
      <c r="M2025" s="57" t="str">
        <f t="shared" si="581"/>
        <v>0.0045-0.202430889272544i</v>
      </c>
      <c r="N2025" s="57">
        <f t="shared" si="582"/>
        <v>63.82609770088709</v>
      </c>
      <c r="O2025" s="57">
        <f t="shared" si="583"/>
        <v>26.190799150000522</v>
      </c>
      <c r="P2025" s="374">
        <f t="shared" si="584"/>
        <v>26.190799150000522</v>
      </c>
      <c r="Q2025" s="374">
        <f t="shared" si="585"/>
        <v>-116.17390229911291</v>
      </c>
      <c r="R2025" s="12">
        <f t="shared" si="586"/>
        <v>63.82609770088709</v>
      </c>
      <c r="S2025" s="57">
        <f t="shared" si="587"/>
        <v>1.8326775358787528</v>
      </c>
      <c r="T2025" s="12">
        <f t="shared" si="570"/>
        <v>26.190799150000522</v>
      </c>
    </row>
    <row r="2026" spans="1:20">
      <c r="A2026" s="57">
        <f t="shared" si="571"/>
        <v>11558.809765983149</v>
      </c>
      <c r="B2026" s="12">
        <f t="shared" si="588"/>
        <v>1839.6417105150922</v>
      </c>
      <c r="C2026" s="57" t="str">
        <f t="shared" si="572"/>
        <v>-8.95598459542289-18.2011153696145i</v>
      </c>
      <c r="D2026" s="57" t="str">
        <f t="shared" si="573"/>
        <v>3.47810276358529-8.66020413937213i</v>
      </c>
      <c r="E2026" s="57" t="str">
        <f t="shared" si="574"/>
        <v>158.321988504201-2.0852630831395i</v>
      </c>
      <c r="F2026" s="57" t="str">
        <f t="shared" si="575"/>
        <v>2.9099063269025-81.1913839255538i</v>
      </c>
      <c r="G2026" s="57" t="str">
        <f t="shared" si="576"/>
        <v>0.999998768687853-0.0011096443712141i</v>
      </c>
      <c r="H2026" s="57" t="str">
        <f t="shared" si="577"/>
        <v>85.8239269983249+80.4328028216469i</v>
      </c>
      <c r="I2026" s="57" t="str">
        <f t="shared" si="578"/>
        <v>19.1271989556948-18.9972090874414i</v>
      </c>
      <c r="K2026" s="57" t="str">
        <f t="shared" si="579"/>
        <v>0.0744397224383075-0.0807445788443107i</v>
      </c>
      <c r="L2026" s="57" t="str">
        <f t="shared" si="580"/>
        <v>0.00025-0.575226714932203i</v>
      </c>
      <c r="M2026" s="57" t="str">
        <f t="shared" si="581"/>
        <v>0.0045-0.201664563929612i</v>
      </c>
      <c r="N2026" s="57">
        <f t="shared" si="582"/>
        <v>63.80018875088696</v>
      </c>
      <c r="O2026" s="57">
        <f t="shared" si="583"/>
        <v>26.143595607068232</v>
      </c>
      <c r="P2026" s="374">
        <f t="shared" si="584"/>
        <v>26.143595607068232</v>
      </c>
      <c r="Q2026" s="374">
        <f t="shared" si="585"/>
        <v>-116.19981124911304</v>
      </c>
      <c r="R2026" s="12">
        <f t="shared" si="586"/>
        <v>63.80018875088696</v>
      </c>
      <c r="S2026" s="57">
        <f t="shared" si="587"/>
        <v>1.8396417105150922</v>
      </c>
      <c r="T2026" s="12">
        <f t="shared" si="570"/>
        <v>26.143595607068232</v>
      </c>
    </row>
    <row r="2027" spans="1:20">
      <c r="A2027" s="57">
        <f t="shared" si="571"/>
        <v>11602.733243093886</v>
      </c>
      <c r="B2027" s="12">
        <f t="shared" si="588"/>
        <v>1846.6323490150496</v>
      </c>
      <c r="C2027" s="57" t="str">
        <f t="shared" si="572"/>
        <v>-8.91550807240838-18.0984267674467i</v>
      </c>
      <c r="D2027" s="57" t="str">
        <f t="shared" si="573"/>
        <v>3.47810259426852-8.6274866536827i</v>
      </c>
      <c r="E2027" s="57" t="str">
        <f t="shared" si="574"/>
        <v>158.311825001551-2.07527781771244i</v>
      </c>
      <c r="F2027" s="57" t="str">
        <f t="shared" si="575"/>
        <v>2.90990629961992-80.8840491256069i</v>
      </c>
      <c r="G2027" s="57" t="str">
        <f t="shared" si="576"/>
        <v>0.999998759312113-0.00111386100938143i</v>
      </c>
      <c r="H2027" s="57" t="str">
        <f t="shared" si="577"/>
        <v>85.9353205913014+80.7779436916946i</v>
      </c>
      <c r="I2027" s="57" t="str">
        <f t="shared" si="578"/>
        <v>19.1371310938532-18.9453836181817i</v>
      </c>
      <c r="K2027" s="57" t="str">
        <f t="shared" si="579"/>
        <v>0.074135668240781-0.0807090397511545i</v>
      </c>
      <c r="L2027" s="57" t="str">
        <f t="shared" si="580"/>
        <v>0.00025-0.573049128244874i</v>
      </c>
      <c r="M2027" s="57" t="str">
        <f t="shared" si="581"/>
        <v>0.0045-0.200901139599135i</v>
      </c>
      <c r="N2027" s="57">
        <f t="shared" si="582"/>
        <v>63.774574594671137</v>
      </c>
      <c r="O2027" s="57">
        <f t="shared" si="583"/>
        <v>26.096363807938722</v>
      </c>
      <c r="P2027" s="374">
        <f t="shared" si="584"/>
        <v>26.096363807938722</v>
      </c>
      <c r="Q2027" s="374">
        <f t="shared" si="585"/>
        <v>-116.22542540532886</v>
      </c>
      <c r="R2027" s="12">
        <f t="shared" si="586"/>
        <v>63.774574594671137</v>
      </c>
      <c r="S2027" s="57">
        <f t="shared" si="587"/>
        <v>1.8466323490150496</v>
      </c>
      <c r="T2027" s="12">
        <f t="shared" si="570"/>
        <v>26.096363807938722</v>
      </c>
    </row>
    <row r="2028" spans="1:20">
      <c r="A2028" s="57">
        <f t="shared" si="571"/>
        <v>11646.823629417642</v>
      </c>
      <c r="B2028" s="12">
        <f t="shared" si="588"/>
        <v>1853.6495519413068</v>
      </c>
      <c r="C2028" s="57" t="str">
        <f t="shared" si="572"/>
        <v>-8.87508371034707-17.9963009523716i</v>
      </c>
      <c r="D2028" s="57" t="str">
        <f t="shared" si="573"/>
        <v>3.47810242366254-8.59489327727878i</v>
      </c>
      <c r="E2028" s="57" t="str">
        <f t="shared" si="574"/>
        <v>158.301719539202-2.06521079133458i</v>
      </c>
      <c r="F2028" s="57" t="str">
        <f t="shared" si="575"/>
        <v>2.90990627212964-80.5778778698619i</v>
      </c>
      <c r="G2028" s="57" t="str">
        <f t="shared" si="576"/>
        <v>0.999998749864981-0.00111809367065429i</v>
      </c>
      <c r="H2028" s="57" t="str">
        <f t="shared" si="577"/>
        <v>86.047758248974+81.1248795520296i</v>
      </c>
      <c r="I2028" s="57" t="str">
        <f t="shared" si="578"/>
        <v>19.1471476299862-18.8938700269265i</v>
      </c>
      <c r="K2028" s="57" t="str">
        <f t="shared" si="579"/>
        <v>0.0738318863724895-0.0806723724261702i</v>
      </c>
      <c r="L2028" s="57" t="str">
        <f t="shared" si="580"/>
        <v>0.00025-0.57087978506164i</v>
      </c>
      <c r="M2028" s="57" t="str">
        <f t="shared" si="581"/>
        <v>0.0045-0.200140605298999i</v>
      </c>
      <c r="N2028" s="57">
        <f t="shared" si="582"/>
        <v>63.749256791047515</v>
      </c>
      <c r="O2028" s="57">
        <f t="shared" si="583"/>
        <v>26.04910401233855</v>
      </c>
      <c r="P2028" s="374">
        <f t="shared" si="584"/>
        <v>26.04910401233855</v>
      </c>
      <c r="Q2028" s="374">
        <f t="shared" si="585"/>
        <v>-116.25074320895249</v>
      </c>
      <c r="R2028" s="12">
        <f t="shared" si="586"/>
        <v>63.749256791047515</v>
      </c>
      <c r="S2028" s="57">
        <f t="shared" si="587"/>
        <v>1.8536495519413068</v>
      </c>
      <c r="T2028" s="12">
        <f t="shared" ref="T2028:T2091" si="589">P2028</f>
        <v>26.04910401233855</v>
      </c>
    </row>
    <row r="2029" spans="1:20">
      <c r="A2029" s="57">
        <f t="shared" ref="A2029:A2092" si="590">2*PI()*B2029</f>
        <v>11691.08155920943</v>
      </c>
      <c r="B2029" s="12">
        <f t="shared" si="588"/>
        <v>1860.6934202386838</v>
      </c>
      <c r="C2029" s="57" t="str">
        <f t="shared" ref="C2029:C2092" si="591">IMPRODUCT(D2029,E2029,$C$40,,K2029,$C$41)</f>
        <v>-8.83471256984005-17.8947358652381i</v>
      </c>
      <c r="D2029" s="57" t="str">
        <f t="shared" ref="D2029:D2092" si="592">IMDIV(IMPRODUCT($C$37,$C$38,COMPLEX(1,A2029/$C$38)),IMSUM(-1*A2029*A2029/$C$39,COMPLEX(0,1*A2029)))</f>
        <v>3.4781022517575-8.5624235412935i</v>
      </c>
      <c r="E2029" s="57" t="str">
        <f t="shared" ref="E2029:E2092" si="593">IMDIV(IMPRODUCT(IMSUM(F2029,G2029),$C$29,H2029),IMSUM(1,I2029))</f>
        <v>158.291672811458-2.05506210213027i</v>
      </c>
      <c r="F2029" s="57" t="str">
        <f t="shared" ref="F2029:F2092" si="594">IMDIV(IMPRODUCT($C$14,$C$15,COMPLEX(1,A2029/$C$15)),IMSUM(-1*A2029*A2029/$C$16,COMPLEX(0,A2029)))</f>
        <v>2.90990624443001-80.2728657539409i</v>
      </c>
      <c r="G2029" s="57" t="str">
        <f t="shared" ref="G2029:G2092" si="595">IMDIV(1,COMPLEX(1,A2029*$C$9*$C$10))</f>
        <v>0.999998740345915-0.00112234241591912i</v>
      </c>
      <c r="H2029" s="57" t="str">
        <f t="shared" ref="H2029:H2092" si="596">IMDIV($C$3,IMSUM(K2029,COMPLEX(0,$C$28*A2029)))</f>
        <v>86.1612513525636+81.4736233785187i</v>
      </c>
      <c r="I2029" s="57" t="str">
        <f t="shared" ref="I2029:I2092" si="597">IMPRODUCT(F2029,$C$29,H2029,$C$31)</f>
        <v>19.1572493488787-18.8426681157774i</v>
      </c>
      <c r="K2029" s="57" t="str">
        <f t="shared" ref="K2029:K2092" si="598">IF($C$26&lt;=0,IMDIV(1,IMSUM(IMDIV(1,L2029),1/$C$18)),IMDIV(1,IMSUM(IMDIV(1,L2029),1/$C$18,IMDIV(1,M2029))))</f>
        <v>0.0735283851957127-0.080634579465465i</v>
      </c>
      <c r="L2029" s="57" t="str">
        <f t="shared" ref="L2029:L2092" si="599">IMSUM($C$21/$C$22,IMDIV(1,COMPLEX(0,$C$20*$C$22*A2029)))</f>
        <v>0.00025-0.568718654175771i</v>
      </c>
      <c r="M2029" s="57" t="str">
        <f t="shared" ref="M2029:M2092" si="600">IMSUM($C$25/$C$26,IMDIV(1,COMPLEX(0,$C$24*$C$26*A2029)))</f>
        <v>0.0045-0.199382950088662i</v>
      </c>
      <c r="N2029" s="57">
        <f t="shared" ref="N2029:N2092" si="601">ABS(R2029)</f>
        <v>63.724236888522569</v>
      </c>
      <c r="O2029" s="57">
        <f t="shared" ref="O2029:O2092" si="602">ABS(P2029)</f>
        <v>26.001816482194769</v>
      </c>
      <c r="P2029" s="374">
        <f t="shared" ref="P2029:P2092" si="603">20*LOG10(IMABS(C2029))</f>
        <v>26.001816482194769</v>
      </c>
      <c r="Q2029" s="374">
        <f t="shared" ref="Q2029:Q2092" si="604">IMARGUMENT(C2029)*180/PI()</f>
        <v>-116.27576311147743</v>
      </c>
      <c r="R2029" s="12">
        <f t="shared" ref="R2029:R2092" si="605">IF(Q2029&lt;0,Q2029+180,Q2029-180)</f>
        <v>63.724236888522569</v>
      </c>
      <c r="S2029" s="57">
        <f t="shared" ref="S2029:S2092" si="606">B2029/1000</f>
        <v>1.8606934202386838</v>
      </c>
      <c r="T2029" s="12">
        <f t="shared" si="589"/>
        <v>26.001816482194769</v>
      </c>
    </row>
    <row r="2030" spans="1:20">
      <c r="A2030" s="57">
        <f t="shared" si="590"/>
        <v>11735.507669134426</v>
      </c>
      <c r="B2030" s="12">
        <f t="shared" ref="B2030:B2093" si="607">B2029*(1+B$42)</f>
        <v>1867.7640552355908</v>
      </c>
      <c r="C2030" s="57" t="str">
        <f t="shared" si="591"/>
        <v>-8.7943957056473-17.793729443507i</v>
      </c>
      <c r="D2030" s="57" t="str">
        <f t="shared" si="592"/>
        <v>3.47810207854351-8.53007697863878i</v>
      </c>
      <c r="E2030" s="57" t="str">
        <f t="shared" si="593"/>
        <v>158.281685512738-2.04483185160131i</v>
      </c>
      <c r="F2030" s="57" t="str">
        <f t="shared" si="594"/>
        <v>2.90990621651946-79.9690083901431i</v>
      </c>
      <c r="G2030" s="57" t="str">
        <f t="shared" si="595"/>
        <v>0.999998730754366-0.00112660730629368i</v>
      </c>
      <c r="H2030" s="57" t="str">
        <f t="shared" si="596"/>
        <v>86.2758114336293+81.8241882791629i</v>
      </c>
      <c r="I2030" s="57" t="str">
        <f t="shared" si="597"/>
        <v>19.1674370436473-18.7917776995731i</v>
      </c>
      <c r="K2030" s="57" t="str">
        <f t="shared" si="598"/>
        <v>0.0732251730411482-0.080595663541751i</v>
      </c>
      <c r="L2030" s="57" t="str">
        <f t="shared" si="599"/>
        <v>0.00025-0.566565704498676i</v>
      </c>
      <c r="M2030" s="57" t="str">
        <f t="shared" si="600"/>
        <v>0.0045-0.198628163069i</v>
      </c>
      <c r="N2030" s="57">
        <f t="shared" si="601"/>
        <v>63.699516425159615</v>
      </c>
      <c r="O2030" s="57">
        <f t="shared" si="602"/>
        <v>25.954501481623392</v>
      </c>
      <c r="P2030" s="374">
        <f t="shared" si="603"/>
        <v>25.954501481623392</v>
      </c>
      <c r="Q2030" s="374">
        <f t="shared" si="604"/>
        <v>-116.30048357484038</v>
      </c>
      <c r="R2030" s="12">
        <f t="shared" si="605"/>
        <v>63.699516425159615</v>
      </c>
      <c r="S2030" s="57">
        <f t="shared" si="606"/>
        <v>1.8677640552355907</v>
      </c>
      <c r="T2030" s="12">
        <f t="shared" si="589"/>
        <v>25.954501481623392</v>
      </c>
    </row>
    <row r="2031" spans="1:20">
      <c r="A2031" s="57">
        <f t="shared" si="590"/>
        <v>11780.102598277137</v>
      </c>
      <c r="B2031" s="12">
        <f t="shared" si="607"/>
        <v>1874.8615586454862</v>
      </c>
      <c r="C2031" s="57" t="str">
        <f t="shared" si="591"/>
        <v>-8.75413416658375-17.6932796213114i</v>
      </c>
      <c r="D2031" s="57" t="str">
        <f t="shared" si="592"/>
        <v>3.47810190401062-8.4978531239984i</v>
      </c>
      <c r="E2031" s="57" t="str">
        <f t="shared" si="593"/>
        <v>158.271758337563-2.03452014459561i</v>
      </c>
      <c r="F2031" s="57" t="str">
        <f t="shared" si="594"/>
        <v>2.90990618839641-79.666301407378i</v>
      </c>
      <c r="G2031" s="57" t="str">
        <f t="shared" si="595"/>
        <v>0.999998721089784-0.00113088840312803i</v>
      </c>
      <c r="H2031" s="57" t="str">
        <f t="shared" si="596"/>
        <v>86.3914501764851+82.1765874957981i</v>
      </c>
      <c r="I2031" s="57" t="str">
        <f t="shared" si="597"/>
        <v>19.1777115158434-18.7411986060265i</v>
      </c>
      <c r="K2031" s="57" t="str">
        <f t="shared" si="598"/>
        <v>0.0729222582070184-0.0805556274038884i</v>
      </c>
      <c r="L2031" s="57" t="str">
        <f t="shared" si="599"/>
        <v>0.00025-0.564420905059451i</v>
      </c>
      <c r="M2031" s="57" t="str">
        <f t="shared" si="600"/>
        <v>0.0045-0.197876233382148i</v>
      </c>
      <c r="N2031" s="57">
        <f t="shared" si="601"/>
        <v>63.675096928439118</v>
      </c>
      <c r="O2031" s="57">
        <f t="shared" si="602"/>
        <v>25.907159276917106</v>
      </c>
      <c r="P2031" s="374">
        <f t="shared" si="603"/>
        <v>25.907159276917106</v>
      </c>
      <c r="Q2031" s="374">
        <f t="shared" si="604"/>
        <v>-116.32490307156088</v>
      </c>
      <c r="R2031" s="12">
        <f t="shared" si="605"/>
        <v>63.675096928439118</v>
      </c>
      <c r="S2031" s="57">
        <f t="shared" si="606"/>
        <v>1.8748615586454862</v>
      </c>
      <c r="T2031" s="12">
        <f t="shared" si="589"/>
        <v>25.907159276917106</v>
      </c>
    </row>
    <row r="2032" spans="1:20">
      <c r="A2032" s="57">
        <f t="shared" si="590"/>
        <v>11824.86698815059</v>
      </c>
      <c r="B2032" s="12">
        <f t="shared" si="607"/>
        <v>1881.9860325683392</v>
      </c>
      <c r="C2032" s="57" t="str">
        <f t="shared" si="591"/>
        <v>-8.71392899541652-17.593384329518i</v>
      </c>
      <c r="D2032" s="57" t="str">
        <f t="shared" si="592"/>
        <v>3.47810172814876-8.46575151382125i</v>
      </c>
      <c r="E2032" s="57" t="str">
        <f t="shared" si="593"/>
        <v>158.261891980531-2.02412708927781i</v>
      </c>
      <c r="F2032" s="57" t="str">
        <f t="shared" si="594"/>
        <v>2.90990616005919-79.3647404511037i</v>
      </c>
      <c r="G2032" s="57" t="str">
        <f t="shared" si="595"/>
        <v>0.999998711351612-0.00113518576800526i</v>
      </c>
      <c r="H2032" s="57" t="str">
        <f t="shared" si="596"/>
        <v>86.5081794206618+82.5308344058149i</v>
      </c>
      <c r="I2032" s="57" t="str">
        <f t="shared" si="597"/>
        <v>19.1880735755576-18.6909306758671i</v>
      </c>
      <c r="K2032" s="57" t="str">
        <f t="shared" si="598"/>
        <v>0.0726196489581888-0.080514473876417i</v>
      </c>
      <c r="L2032" s="57" t="str">
        <f t="shared" si="599"/>
        <v>0.00025-0.562284225004433i</v>
      </c>
      <c r="M2032" s="57" t="str">
        <f t="shared" si="600"/>
        <v>0.0045-0.197127150211345i</v>
      </c>
      <c r="N2032" s="57">
        <f t="shared" si="601"/>
        <v>63.650979915119265</v>
      </c>
      <c r="O2032" s="57">
        <f t="shared" si="602"/>
        <v>25.859790136532517</v>
      </c>
      <c r="P2032" s="374">
        <f t="shared" si="603"/>
        <v>25.859790136532517</v>
      </c>
      <c r="Q2032" s="374">
        <f t="shared" si="604"/>
        <v>-116.34902008488073</v>
      </c>
      <c r="R2032" s="12">
        <f t="shared" si="605"/>
        <v>63.650979915119265</v>
      </c>
      <c r="S2032" s="57">
        <f t="shared" si="606"/>
        <v>1.8819860325683391</v>
      </c>
      <c r="T2032" s="12">
        <f t="shared" si="589"/>
        <v>25.859790136532517</v>
      </c>
    </row>
    <row r="2033" spans="1:20">
      <c r="A2033" s="57">
        <f t="shared" si="590"/>
        <v>11869.801482705563</v>
      </c>
      <c r="B2033" s="12">
        <f t="shared" si="607"/>
        <v>1889.1375794920989</v>
      </c>
      <c r="C2033" s="57" t="str">
        <f t="shared" si="591"/>
        <v>-8.67378122876456-17.4940414957899i</v>
      </c>
      <c r="D2033" s="57" t="str">
        <f t="shared" si="592"/>
        <v>3.47810155094783-8.43377168631487i</v>
      </c>
      <c r="E2033" s="57" t="str">
        <f t="shared" si="593"/>
        <v>158.252087136295-2.01365279710224i</v>
      </c>
      <c r="F2033" s="57" t="str">
        <f t="shared" si="594"/>
        <v>2.9099061315062-79.0643211832652i</v>
      </c>
      <c r="G2033" s="57" t="str">
        <f t="shared" si="595"/>
        <v>0.999998701539288-0.00113949946274253i</v>
      </c>
      <c r="H2033" s="57" t="str">
        <f t="shared" si="596"/>
        <v>86.6260111634144+82.8869425239089i</v>
      </c>
      <c r="I2033" s="57" t="str">
        <f t="shared" si="597"/>
        <v>19.1985240415277-18.6409737629846i</v>
      </c>
      <c r="K2033" s="57" t="str">
        <f t="shared" si="598"/>
        <v>0.0723173535252909-0.0804722058590764i</v>
      </c>
      <c r="L2033" s="57" t="str">
        <f t="shared" si="599"/>
        <v>0.00025-0.560155633596765i</v>
      </c>
      <c r="M2033" s="57" t="str">
        <f t="shared" si="600"/>
        <v>0.0045-0.196380902780777i</v>
      </c>
      <c r="N2033" s="57">
        <f t="shared" si="601"/>
        <v>63.627166891095143</v>
      </c>
      <c r="O2033" s="57">
        <f t="shared" si="602"/>
        <v>25.812394331077442</v>
      </c>
      <c r="P2033" s="374">
        <f t="shared" si="603"/>
        <v>25.812394331077442</v>
      </c>
      <c r="Q2033" s="374">
        <f t="shared" si="604"/>
        <v>-116.37283310890486</v>
      </c>
      <c r="R2033" s="12">
        <f t="shared" si="605"/>
        <v>63.627166891095143</v>
      </c>
      <c r="S2033" s="57">
        <f t="shared" si="606"/>
        <v>1.8891375794920988</v>
      </c>
      <c r="T2033" s="12">
        <f t="shared" si="589"/>
        <v>25.812394331077442</v>
      </c>
    </row>
    <row r="2034" spans="1:20">
      <c r="A2034" s="57">
        <f t="shared" si="590"/>
        <v>11914.906728339845</v>
      </c>
      <c r="B2034" s="12">
        <f t="shared" si="607"/>
        <v>1896.316302294169</v>
      </c>
      <c r="C2034" s="57" t="str">
        <f t="shared" si="591"/>
        <v>-8.63369189699823-17.3952490446521i</v>
      </c>
      <c r="D2034" s="57" t="str">
        <f t="shared" si="592"/>
        <v>3.47810137239767-8.40191318143869i</v>
      </c>
      <c r="E2034" s="57" t="str">
        <f t="shared" si="593"/>
        <v>158.242344499552-2.0030973827761i</v>
      </c>
      <c r="F2034" s="57" t="str">
        <f t="shared" si="594"/>
        <v>2.90990610273583-78.7650392822309i</v>
      </c>
      <c r="G2034" s="57" t="str">
        <f t="shared" si="595"/>
        <v>0.99999869165225-0.00114382954939185i</v>
      </c>
      <c r="H2034" s="57" t="str">
        <f t="shared" si="596"/>
        <v>86.7449575622813+83.2449255038515i</v>
      </c>
      <c r="I2034" s="57" t="str">
        <f t="shared" si="597"/>
        <v>19.2090637412446-18.5913277345776i</v>
      </c>
      <c r="K2034" s="57" t="str">
        <f t="shared" si="598"/>
        <v>0.0720153801038567-0.0804288263263124i</v>
      </c>
      <c r="L2034" s="57" t="str">
        <f t="shared" si="599"/>
        <v>0.00025-0.558035100215946i</v>
      </c>
      <c r="M2034" s="57" t="str">
        <f t="shared" si="600"/>
        <v>0.0045-0.195637480355427i</v>
      </c>
      <c r="N2034" s="57">
        <f t="shared" si="601"/>
        <v>63.603659351264199</v>
      </c>
      <c r="O2034" s="57">
        <f t="shared" si="602"/>
        <v>25.764972133298141</v>
      </c>
      <c r="P2034" s="374">
        <f t="shared" si="603"/>
        <v>25.764972133298141</v>
      </c>
      <c r="Q2034" s="374">
        <f t="shared" si="604"/>
        <v>-116.3963406487358</v>
      </c>
      <c r="R2034" s="12">
        <f t="shared" si="605"/>
        <v>63.603659351264199</v>
      </c>
      <c r="S2034" s="57">
        <f t="shared" si="606"/>
        <v>1.8963163022941689</v>
      </c>
      <c r="T2034" s="12">
        <f t="shared" si="589"/>
        <v>25.764972133298141</v>
      </c>
    </row>
    <row r="2035" spans="1:20">
      <c r="A2035" s="57">
        <f t="shared" si="590"/>
        <v>11960.183373907535</v>
      </c>
      <c r="B2035" s="12">
        <f t="shared" si="607"/>
        <v>1903.5223042428868</v>
      </c>
      <c r="C2035" s="57" t="str">
        <f t="shared" si="591"/>
        <v>-8.59366202414178-17.2970048975553i</v>
      </c>
      <c r="D2035" s="57" t="str">
        <f t="shared" si="592"/>
        <v>3.47810119248794-8.3701755408972i</v>
      </c>
      <c r="E2035" s="57" t="str">
        <f t="shared" si="593"/>
        <v>158.232664765019-1.99246096423636i</v>
      </c>
      <c r="F2035" s="57" t="str">
        <f t="shared" si="594"/>
        <v>2.90990607374638-78.4668904427289i</v>
      </c>
      <c r="G2035" s="57" t="str">
        <f t="shared" si="595"/>
        <v>0.999998681689928-0.00114817609024102i</v>
      </c>
      <c r="H2035" s="57" t="str">
        <f t="shared" si="596"/>
        <v>86.8650309376889+83.6047971402945i</v>
      </c>
      <c r="I2035" s="57" t="str">
        <f t="shared" si="597"/>
        <v>19.2196935110635-18.5419924713024i</v>
      </c>
      <c r="K2035" s="57" t="str">
        <f t="shared" si="598"/>
        <v>0.0717137368534562-0.0803843383267735i</v>
      </c>
      <c r="L2035" s="57" t="str">
        <f t="shared" si="599"/>
        <v>0.00025-0.555922594357388i</v>
      </c>
      <c r="M2035" s="57" t="str">
        <f t="shared" si="600"/>
        <v>0.0045-0.194896872240912i</v>
      </c>
      <c r="N2035" s="57">
        <f t="shared" si="601"/>
        <v>63.580458779384756</v>
      </c>
      <c r="O2035" s="57">
        <f t="shared" si="602"/>
        <v>25.717523818065452</v>
      </c>
      <c r="P2035" s="374">
        <f t="shared" si="603"/>
        <v>25.717523818065452</v>
      </c>
      <c r="Q2035" s="374">
        <f t="shared" si="604"/>
        <v>-116.41954122061524</v>
      </c>
      <c r="R2035" s="12">
        <f t="shared" si="605"/>
        <v>63.580458779384756</v>
      </c>
      <c r="S2035" s="57">
        <f t="shared" si="606"/>
        <v>1.9035223042428868</v>
      </c>
      <c r="T2035" s="12">
        <f t="shared" si="589"/>
        <v>25.717523818065452</v>
      </c>
    </row>
    <row r="2036" spans="1:20">
      <c r="A2036" s="57">
        <f t="shared" si="590"/>
        <v>12005.632070728385</v>
      </c>
      <c r="B2036" s="12">
        <f t="shared" si="607"/>
        <v>1910.7556889990099</v>
      </c>
      <c r="C2036" s="57" t="str">
        <f t="shared" si="591"/>
        <v>-8.55369262777602-17.199306972945i</v>
      </c>
      <c r="D2036" s="57" t="str">
        <f t="shared" si="592"/>
        <v>3.4781010112083-8.33855830813373i</v>
      </c>
      <c r="E2036" s="57" t="str">
        <f t="shared" si="593"/>
        <v>158.223048627418-1.98174366261065i</v>
      </c>
      <c r="F2036" s="57" t="str">
        <f t="shared" si="594"/>
        <v>2.90990604453616-78.1698703757883i</v>
      </c>
      <c r="G2036" s="57" t="str">
        <f t="shared" si="595"/>
        <v>0.999998671651748-0.00115253914781452i</v>
      </c>
      <c r="H2036" s="57" t="str">
        <f t="shared" si="596"/>
        <v>86.9862437756091+83.9665713705942i</v>
      </c>
      <c r="I2036" s="57" t="str">
        <f t="shared" si="597"/>
        <v>19.2304141963146-18.492967867429i</v>
      </c>
      <c r="K2036" s="57" t="str">
        <f t="shared" si="598"/>
        <v>0.0714124318968485-0.0803387449827944i</v>
      </c>
      <c r="L2036" s="57" t="str">
        <f t="shared" si="599"/>
        <v>0.00025-0.553818085631985i</v>
      </c>
      <c r="M2036" s="57" t="str">
        <f t="shared" si="600"/>
        <v>0.0045-0.194159067783335i</v>
      </c>
      <c r="N2036" s="57">
        <f t="shared" si="601"/>
        <v>63.557566647943929</v>
      </c>
      <c r="O2036" s="57">
        <f t="shared" si="602"/>
        <v>25.670049662362018</v>
      </c>
      <c r="P2036" s="374">
        <f t="shared" si="603"/>
        <v>25.670049662362018</v>
      </c>
      <c r="Q2036" s="374">
        <f t="shared" si="604"/>
        <v>-116.44243335205607</v>
      </c>
      <c r="R2036" s="12">
        <f t="shared" si="605"/>
        <v>63.557566647943929</v>
      </c>
      <c r="S2036" s="57">
        <f t="shared" si="606"/>
        <v>1.9107556889990098</v>
      </c>
      <c r="T2036" s="12">
        <f t="shared" si="589"/>
        <v>25.670049662362018</v>
      </c>
    </row>
    <row r="2037" spans="1:20">
      <c r="A2037" s="57">
        <f t="shared" si="590"/>
        <v>12051.253472597153</v>
      </c>
      <c r="B2037" s="12">
        <f t="shared" si="607"/>
        <v>1918.0165606172061</v>
      </c>
      <c r="C2037" s="57" t="str">
        <f t="shared" si="591"/>
        <v>-8.51378471894352-17.1021531863292i</v>
      </c>
      <c r="D2037" s="57" t="str">
        <f t="shared" si="592"/>
        <v>3.47810082854834-8.30706102832375i</v>
      </c>
      <c r="E2037" s="57" t="str">
        <f t="shared" si="593"/>
        <v>158.213496781462-1.97094560218998i</v>
      </c>
      <c r="F2037" s="57" t="str">
        <f t="shared" si="594"/>
        <v>2.90990601510354-77.8739748086763i</v>
      </c>
      <c r="G2037" s="57" t="str">
        <f t="shared" si="595"/>
        <v>0.999998661537134-0.00115691878487442i</v>
      </c>
      <c r="H2037" s="57" t="str">
        <f t="shared" si="596"/>
        <v>87.108608730266+84.3302622766647i</v>
      </c>
      <c r="I2037" s="57" t="str">
        <f t="shared" si="597"/>
        <v>19.2412266514154-18.4442538309969i</v>
      </c>
      <c r="K2037" s="57" t="str">
        <f t="shared" si="598"/>
        <v>0.0711114733191402-0.0802920494898693i</v>
      </c>
      <c r="L2037" s="57" t="str">
        <f t="shared" si="599"/>
        <v>0.00025-0.551721543765677i</v>
      </c>
      <c r="M2037" s="57" t="str">
        <f t="shared" si="600"/>
        <v>0.0045-0.193424056369132i</v>
      </c>
      <c r="N2037" s="57">
        <f t="shared" si="601"/>
        <v>63.53498441802013</v>
      </c>
      <c r="O2037" s="57">
        <f t="shared" si="602"/>
        <v>25.62254994526846</v>
      </c>
      <c r="P2037" s="374">
        <f t="shared" si="603"/>
        <v>25.62254994526846</v>
      </c>
      <c r="Q2037" s="374">
        <f t="shared" si="604"/>
        <v>-116.46501558197987</v>
      </c>
      <c r="R2037" s="12">
        <f t="shared" si="605"/>
        <v>63.53498441802013</v>
      </c>
      <c r="S2037" s="57">
        <f t="shared" si="606"/>
        <v>1.9180165606172062</v>
      </c>
      <c r="T2037" s="12">
        <f t="shared" si="589"/>
        <v>25.62254994526846</v>
      </c>
    </row>
    <row r="2038" spans="1:20">
      <c r="A2038" s="57">
        <f t="shared" si="590"/>
        <v>12097.048235793023</v>
      </c>
      <c r="B2038" s="12">
        <f t="shared" si="607"/>
        <v>1925.3050235475516</v>
      </c>
      <c r="C2038" s="57" t="str">
        <f t="shared" si="591"/>
        <v>-8.47393930205441-17.0055414503476i</v>
      </c>
      <c r="D2038" s="57" t="str">
        <f t="shared" si="592"/>
        <v>3.47810064449758-8.27568324836828i</v>
      </c>
      <c r="E2038" s="57" t="str">
        <f t="shared" si="593"/>
        <v>158.204009921834-1.96006691039516i</v>
      </c>
      <c r="F2038" s="57" t="str">
        <f t="shared" si="594"/>
        <v>2.90990598544682-77.5791994848362i</v>
      </c>
      <c r="G2038" s="57" t="str">
        <f t="shared" si="595"/>
        <v>0.999998651345502-0.00116131506442123i</v>
      </c>
      <c r="H2038" s="57" t="str">
        <f t="shared" si="596"/>
        <v>87.2321386268963+84.6958840868618i</v>
      </c>
      <c r="I2038" s="57" t="str">
        <f t="shared" si="597"/>
        <v>19.2521317399857-18.3958502839757i</v>
      </c>
      <c r="K2038" s="57" t="str">
        <f t="shared" si="598"/>
        <v>0.07081086916695-0.0802442551161134i</v>
      </c>
      <c r="L2038" s="57" t="str">
        <f t="shared" si="599"/>
        <v>0.00025-0.549632938599i</v>
      </c>
      <c r="M2038" s="57" t="str">
        <f t="shared" si="600"/>
        <v>0.0045-0.192691827424917i</v>
      </c>
      <c r="N2038" s="57">
        <f t="shared" si="601"/>
        <v>63.512713539149033</v>
      </c>
      <c r="O2038" s="57">
        <f t="shared" si="602"/>
        <v>25.575024947949171</v>
      </c>
      <c r="P2038" s="374">
        <f t="shared" si="603"/>
        <v>25.575024947949171</v>
      </c>
      <c r="Q2038" s="374">
        <f t="shared" si="604"/>
        <v>-116.48728646085097</v>
      </c>
      <c r="R2038" s="12">
        <f t="shared" si="605"/>
        <v>63.512713539149033</v>
      </c>
      <c r="S2038" s="57">
        <f t="shared" si="606"/>
        <v>1.9253050235475517</v>
      </c>
      <c r="T2038" s="12">
        <f t="shared" si="589"/>
        <v>25.575024947949171</v>
      </c>
    </row>
    <row r="2039" spans="1:20">
      <c r="A2039" s="57">
        <f t="shared" si="590"/>
        <v>12143.017019089039</v>
      </c>
      <c r="B2039" s="12">
        <f t="shared" si="607"/>
        <v>1932.6211826370325</v>
      </c>
      <c r="C2039" s="57" t="str">
        <f t="shared" si="591"/>
        <v>-8.434157374794-16.9094696748425i</v>
      </c>
      <c r="D2039" s="57" t="str">
        <f t="shared" si="592"/>
        <v>3.47810045904538-8.24442451688724i</v>
      </c>
      <c r="E2039" s="57" t="str">
        <f t="shared" si="593"/>
        <v>158.194588743177-1.94910771774468i</v>
      </c>
      <c r="F2039" s="57" t="str">
        <f t="shared" si="594"/>
        <v>2.90990595556428-77.285540163825i</v>
      </c>
      <c r="G2039" s="57" t="str">
        <f t="shared" si="595"/>
        <v>0.999998641076267-0.00116572804969488i</v>
      </c>
      <c r="H2039" s="57" t="str">
        <f t="shared" si="596"/>
        <v>87.3568464645641+85.0634511778903i</v>
      </c>
      <c r="I2039" s="57" t="str">
        <f t="shared" si="597"/>
        <v>19.2631303349629-18.3477571624291i</v>
      </c>
      <c r="K2039" s="57" t="str">
        <f t="shared" si="598"/>
        <v>0.070510627447586-0.0801953652017124i</v>
      </c>
      <c r="L2039" s="57" t="str">
        <f t="shared" si="599"/>
        <v>0.00025-0.547552240086671i</v>
      </c>
      <c r="M2039" s="57" t="str">
        <f t="shared" si="600"/>
        <v>0.0045-0.191962370417331i</v>
      </c>
      <c r="N2039" s="57">
        <f t="shared" si="601"/>
        <v>63.490755449190388</v>
      </c>
      <c r="O2039" s="57">
        <f t="shared" si="602"/>
        <v>25.527474953638226</v>
      </c>
      <c r="P2039" s="374">
        <f t="shared" si="603"/>
        <v>25.527474953638226</v>
      </c>
      <c r="Q2039" s="374">
        <f t="shared" si="604"/>
        <v>-116.50924455080961</v>
      </c>
      <c r="R2039" s="12">
        <f t="shared" si="605"/>
        <v>63.490755449190388</v>
      </c>
      <c r="S2039" s="57">
        <f t="shared" si="606"/>
        <v>1.9326211826370325</v>
      </c>
      <c r="T2039" s="12">
        <f t="shared" si="589"/>
        <v>25.527474953638226</v>
      </c>
    </row>
    <row r="2040" spans="1:20">
      <c r="A2040" s="57">
        <f t="shared" si="590"/>
        <v>12189.160483761578</v>
      </c>
      <c r="B2040" s="12">
        <f t="shared" si="607"/>
        <v>1939.9651431310533</v>
      </c>
      <c r="C2040" s="57" t="str">
        <f t="shared" si="591"/>
        <v>-8.39443992803205-16.8139357669311i</v>
      </c>
      <c r="D2040" s="57" t="str">
        <f t="shared" si="592"/>
        <v>3.47810027218107-8.21328438421316i</v>
      </c>
      <c r="E2040" s="57" t="str">
        <f t="shared" si="593"/>
        <v>158.185233940076-1.93806815782111i</v>
      </c>
      <c r="F2040" s="57" t="str">
        <f t="shared" si="594"/>
        <v>2.90990592545418-76.9929926212547i</v>
      </c>
      <c r="G2040" s="57" t="str">
        <f t="shared" si="595"/>
        <v>0.999998630728838-0.00117015780417558i</v>
      </c>
      <c r="H2040" s="57" t="str">
        <f t="shared" si="596"/>
        <v>87.4827454190286+85.432978076744i</v>
      </c>
      <c r="I2040" s="57" t="str">
        <f t="shared" si="597"/>
        <v>19.2742233187202-18.2999744166822i</v>
      </c>
      <c r="K2040" s="57" t="str">
        <f t="shared" si="598"/>
        <v>0.0702107561282286-0.0801453831583626i</v>
      </c>
      <c r="L2040" s="57" t="str">
        <f t="shared" si="599"/>
        <v>0.00025-0.545479418297142i</v>
      </c>
      <c r="M2040" s="57" t="str">
        <f t="shared" si="600"/>
        <v>0.0045-0.19123567485289i</v>
      </c>
      <c r="N2040" s="57">
        <f t="shared" si="601"/>
        <v>63.46911157419548</v>
      </c>
      <c r="O2040" s="57">
        <f t="shared" si="602"/>
        <v>25.479900247625093</v>
      </c>
      <c r="P2040" s="374">
        <f t="shared" si="603"/>
        <v>25.479900247625093</v>
      </c>
      <c r="Q2040" s="374">
        <f t="shared" si="604"/>
        <v>-116.53088842580452</v>
      </c>
      <c r="R2040" s="12">
        <f t="shared" si="605"/>
        <v>63.46911157419548</v>
      </c>
      <c r="S2040" s="57">
        <f t="shared" si="606"/>
        <v>1.9399651431310534</v>
      </c>
      <c r="T2040" s="12">
        <f t="shared" si="589"/>
        <v>25.479900247625093</v>
      </c>
    </row>
    <row r="2041" spans="1:20">
      <c r="A2041" s="57">
        <f t="shared" si="590"/>
        <v>12235.479293599872</v>
      </c>
      <c r="B2041" s="12">
        <f t="shared" si="607"/>
        <v>1947.3370106749514</v>
      </c>
      <c r="C2041" s="57" t="str">
        <f t="shared" si="591"/>
        <v>-8.35478794573355-16.7189376310794i</v>
      </c>
      <c r="D2041" s="57" t="str">
        <f t="shared" si="592"/>
        <v>3.47810008389392-8.18226240238481i</v>
      </c>
      <c r="E2041" s="57" t="str">
        <f t="shared" si="593"/>
        <v>158.175946207047-1.92694836723721i</v>
      </c>
      <c r="F2041" s="57" t="str">
        <f t="shared" si="594"/>
        <v>2.90990589511482-76.7015526487315i</v>
      </c>
      <c r="G2041" s="57" t="str">
        <f t="shared" si="595"/>
        <v>0.99999862030262-0.00117460439158475i</v>
      </c>
      <c r="H2041" s="57" t="str">
        <f t="shared" si="596"/>
        <v>87.6098488456694+85.8044794626707i</v>
      </c>
      <c r="I2041" s="57" t="str">
        <f t="shared" si="597"/>
        <v>19.2854115831862-18.2525020114928i</v>
      </c>
      <c r="K2041" s="57" t="str">
        <f t="shared" si="598"/>
        <v>0.069911263135126-0.0800943124686993i</v>
      </c>
      <c r="L2041" s="57" t="str">
        <f t="shared" si="599"/>
        <v>0.00025-0.543414443412175i</v>
      </c>
      <c r="M2041" s="57" t="str">
        <f t="shared" si="600"/>
        <v>0.0045-0.190511730277835i</v>
      </c>
      <c r="N2041" s="57">
        <f t="shared" si="601"/>
        <v>63.44778332827633</v>
      </c>
      <c r="O2041" s="57">
        <f t="shared" si="602"/>
        <v>25.43230111724041</v>
      </c>
      <c r="P2041" s="374">
        <f t="shared" si="603"/>
        <v>25.43230111724041</v>
      </c>
      <c r="Q2041" s="374">
        <f t="shared" si="604"/>
        <v>-116.55221667172367</v>
      </c>
      <c r="R2041" s="12">
        <f t="shared" si="605"/>
        <v>63.44778332827633</v>
      </c>
      <c r="S2041" s="57">
        <f t="shared" si="606"/>
        <v>1.9473370106749515</v>
      </c>
      <c r="T2041" s="12">
        <f t="shared" si="589"/>
        <v>25.43230111724041</v>
      </c>
    </row>
    <row r="2042" spans="1:20">
      <c r="A2042" s="57">
        <f t="shared" si="590"/>
        <v>12281.974114915551</v>
      </c>
      <c r="B2042" s="12">
        <f t="shared" si="607"/>
        <v>1954.7368913155162</v>
      </c>
      <c r="C2042" s="57" t="str">
        <f t="shared" si="591"/>
        <v>-8.31520240487042-16.6244731691751i</v>
      </c>
      <c r="D2042" s="57" t="str">
        <f t="shared" si="592"/>
        <v>3.47809989417309-8.15135812514041i</v>
      </c>
      <c r="E2042" s="57" t="str">
        <f t="shared" si="593"/>
        <v>158.166726238523-1.91574848560221i</v>
      </c>
      <c r="F2042" s="57" t="str">
        <f t="shared" si="594"/>
        <v>2.90990586454444-76.4112160537931i</v>
      </c>
      <c r="G2042" s="57" t="str">
        <f t="shared" si="595"/>
        <v>0.999998609797011-0.00117906787588593i</v>
      </c>
      <c r="H2042" s="57" t="str">
        <f t="shared" si="596"/>
        <v>87.7381702824688+86.1779701691707i</v>
      </c>
      <c r="I2042" s="57" t="str">
        <f t="shared" si="597"/>
        <v>19.2966960299654-18.2053399262253i</v>
      </c>
      <c r="K2042" s="57" t="str">
        <f t="shared" si="598"/>
        <v>0.0696121563527959-0.0800421566857144i</v>
      </c>
      <c r="L2042" s="57" t="str">
        <f t="shared" si="599"/>
        <v>0.00025-0.541357285726414i</v>
      </c>
      <c r="M2042" s="57" t="str">
        <f t="shared" si="600"/>
        <v>0.0045-0.189790526277978i</v>
      </c>
      <c r="N2042" s="57">
        <f t="shared" si="601"/>
        <v>63.426772113474684</v>
      </c>
      <c r="O2042" s="57">
        <f t="shared" si="602"/>
        <v>25.384677851840401</v>
      </c>
      <c r="P2042" s="374">
        <f t="shared" si="603"/>
        <v>25.384677851840401</v>
      </c>
      <c r="Q2042" s="374">
        <f t="shared" si="604"/>
        <v>-116.57322788652532</v>
      </c>
      <c r="R2042" s="12">
        <f t="shared" si="605"/>
        <v>63.426772113474684</v>
      </c>
      <c r="S2042" s="57">
        <f t="shared" si="606"/>
        <v>1.9547368913155163</v>
      </c>
      <c r="T2042" s="12">
        <f t="shared" si="589"/>
        <v>25.384677851840401</v>
      </c>
    </row>
    <row r="2043" spans="1:20">
      <c r="A2043" s="57">
        <f t="shared" si="590"/>
        <v>12328.64561655223</v>
      </c>
      <c r="B2043" s="12">
        <f t="shared" si="607"/>
        <v>1962.1648915025153</v>
      </c>
      <c r="C2043" s="57" t="str">
        <f t="shared" si="591"/>
        <v>-8.27568427533598-16.5305402806049i</v>
      </c>
      <c r="D2043" s="57" t="str">
        <f t="shared" si="592"/>
        <v>3.47809970300769-8.12057110791155i</v>
      </c>
      <c r="E2043" s="57" t="str">
        <f t="shared" si="593"/>
        <v>158.157574728843-1.90446865548977i</v>
      </c>
      <c r="F2043" s="57" t="str">
        <f t="shared" si="594"/>
        <v>2.90990583374132-76.1219786598508i</v>
      </c>
      <c r="G2043" s="57" t="str">
        <f t="shared" si="595"/>
        <v>0.999998599211409-0.0011835483212857i</v>
      </c>
      <c r="H2043" s="57" t="str">
        <f t="shared" si="596"/>
        <v>87.8677234530518+86.5534651860195i</v>
      </c>
      <c r="I2043" s="57" t="str">
        <f t="shared" si="597"/>
        <v>19.3080775704616-18.1584881550293i</v>
      </c>
      <c r="K2043" s="57" t="str">
        <f t="shared" si="598"/>
        <v>0.0693134436232412-0.0799889194321651i</v>
      </c>
      <c r="L2043" s="57" t="str">
        <f t="shared" si="599"/>
        <v>0.00025-0.539307915646955i</v>
      </c>
      <c r="M2043" s="57" t="str">
        <f t="shared" si="600"/>
        <v>0.0045-0.18907205247856i</v>
      </c>
      <c r="N2043" s="57">
        <f t="shared" si="601"/>
        <v>63.406079319632951</v>
      </c>
      <c r="O2043" s="57">
        <f t="shared" si="602"/>
        <v>25.337030742792791</v>
      </c>
      <c r="P2043" s="374">
        <f t="shared" si="603"/>
        <v>25.337030742792791</v>
      </c>
      <c r="Q2043" s="374">
        <f t="shared" si="604"/>
        <v>-116.59392068036705</v>
      </c>
      <c r="R2043" s="12">
        <f t="shared" si="605"/>
        <v>63.406079319632951</v>
      </c>
      <c r="S2043" s="57">
        <f t="shared" si="606"/>
        <v>1.9621648915025154</v>
      </c>
      <c r="T2043" s="12">
        <f t="shared" si="589"/>
        <v>25.337030742792791</v>
      </c>
    </row>
    <row r="2044" spans="1:20">
      <c r="A2044" s="57">
        <f t="shared" si="590"/>
        <v>12375.494469895129</v>
      </c>
      <c r="B2044" s="12">
        <f t="shared" si="607"/>
        <v>1969.6211180902249</v>
      </c>
      <c r="C2044" s="57" t="str">
        <f t="shared" si="591"/>
        <v>-8.23623451985953-16.4371368623292i</v>
      </c>
      <c r="D2044" s="57" t="str">
        <f t="shared" si="592"/>
        <v>3.47809951038667-8.08990090781645i</v>
      </c>
      <c r="E2044" s="57" t="str">
        <f t="shared" si="593"/>
        <v>158.14849237224-1.89310902240115i</v>
      </c>
      <c r="F2044" s="57" t="str">
        <f t="shared" si="594"/>
        <v>2.90990580270362-75.8338363061264i</v>
      </c>
      <c r="G2044" s="57" t="str">
        <f t="shared" si="595"/>
        <v>0.999998588545203-0.00118804579223463i</v>
      </c>
      <c r="H2044" s="57" t="str">
        <f t="shared" si="596"/>
        <v>87.9985222697884+86.9309796613283i</v>
      </c>
      <c r="I2044" s="57" t="str">
        <f t="shared" si="597"/>
        <v>19.3195571260023-18.1119467070215i</v>
      </c>
      <c r="K2044" s="57" t="str">
        <f t="shared" si="598"/>
        <v>0.0690151327451693-0.0799346043999697i</v>
      </c>
      <c r="L2044" s="57" t="str">
        <f t="shared" si="599"/>
        <v>0.00025-0.537266303692922i</v>
      </c>
      <c r="M2044" s="57" t="str">
        <f t="shared" si="600"/>
        <v>0.0045-0.188356298544092i</v>
      </c>
      <c r="N2044" s="57">
        <f t="shared" si="601"/>
        <v>63.385706324265158</v>
      </c>
      <c r="O2044" s="57">
        <f t="shared" si="602"/>
        <v>25.289360083460608</v>
      </c>
      <c r="P2044" s="374">
        <f t="shared" si="603"/>
        <v>25.289360083460608</v>
      </c>
      <c r="Q2044" s="374">
        <f t="shared" si="604"/>
        <v>-116.61429367573484</v>
      </c>
      <c r="R2044" s="12">
        <f t="shared" si="605"/>
        <v>63.385706324265158</v>
      </c>
      <c r="S2044" s="57">
        <f t="shared" si="606"/>
        <v>1.9696211180902248</v>
      </c>
      <c r="T2044" s="12">
        <f t="shared" si="589"/>
        <v>25.289360083460608</v>
      </c>
    </row>
    <row r="2045" spans="1:20">
      <c r="A2045" s="57">
        <f t="shared" si="590"/>
        <v>12422.521348880731</v>
      </c>
      <c r="B2045" s="12">
        <f t="shared" si="607"/>
        <v>1977.1056783389677</v>
      </c>
      <c r="C2045" s="57" t="str">
        <f t="shared" si="591"/>
        <v>-8.19685409392346-16.3442608089615i</v>
      </c>
      <c r="D2045" s="57" t="str">
        <f t="shared" si="592"/>
        <v>3.47809931629898-8.05934708365394i</v>
      </c>
      <c r="E2045" s="57" t="str">
        <f t="shared" si="593"/>
        <v>158.139479862829-1.88166973473047i</v>
      </c>
      <c r="F2045" s="57" t="str">
        <f t="shared" si="594"/>
        <v>2.90990577142959-75.5467848475961i</v>
      </c>
      <c r="G2045" s="57" t="str">
        <f t="shared" si="595"/>
        <v>0.999998577797781-0.00119256035342816i</v>
      </c>
      <c r="H2045" s="57" t="str">
        <f t="shared" si="596"/>
        <v>88.1305808369539+87.3105289036271i</v>
      </c>
      <c r="I2045" s="57" t="str">
        <f t="shared" si="597"/>
        <v>19.3311356279652-18.0657156064719i</v>
      </c>
      <c r="K2045" s="57" t="str">
        <f t="shared" si="598"/>
        <v>0.0687172314732284-0.0798792153495963i</v>
      </c>
      <c r="L2045" s="57" t="str">
        <f t="shared" si="599"/>
        <v>0.00025-0.535232420495042i</v>
      </c>
      <c r="M2045" s="57" t="str">
        <f t="shared" si="600"/>
        <v>0.0045-0.187643254178215i</v>
      </c>
      <c r="N2045" s="57">
        <f t="shared" si="601"/>
        <v>63.365654492431716</v>
      </c>
      <c r="O2045" s="57">
        <f t="shared" si="602"/>
        <v>25.241666169187503</v>
      </c>
      <c r="P2045" s="374">
        <f t="shared" si="603"/>
        <v>25.241666169187503</v>
      </c>
      <c r="Q2045" s="374">
        <f t="shared" si="604"/>
        <v>-116.63434550756828</v>
      </c>
      <c r="R2045" s="12">
        <f t="shared" si="605"/>
        <v>63.365654492431716</v>
      </c>
      <c r="S2045" s="57">
        <f t="shared" si="606"/>
        <v>1.9771056783389676</v>
      </c>
      <c r="T2045" s="12">
        <f t="shared" si="589"/>
        <v>25.241666169187503</v>
      </c>
    </row>
    <row r="2046" spans="1:20">
      <c r="A2046" s="57">
        <f t="shared" si="590"/>
        <v>12469.726930006478</v>
      </c>
      <c r="B2046" s="12">
        <f t="shared" si="607"/>
        <v>1984.6186799166558</v>
      </c>
      <c r="C2046" s="57" t="str">
        <f t="shared" si="591"/>
        <v>-8.15754394568188-16.2519100128461i</v>
      </c>
      <c r="D2046" s="57" t="str">
        <f t="shared" si="592"/>
        <v>3.47809912073342-8.02890919589689i</v>
      </c>
      <c r="E2046" s="57" t="str">
        <f t="shared" si="593"/>
        <v>158.1305378946-1.87015094373037i</v>
      </c>
      <c r="F2046" s="57" t="str">
        <f t="shared" si="594"/>
        <v>2.90990573991741-75.2608201549277i</v>
      </c>
      <c r="G2046" s="57" t="str">
        <f t="shared" si="595"/>
        <v>0.999998566968523-0.00119709206980754i</v>
      </c>
      <c r="H2046" s="57" t="str">
        <f t="shared" si="596"/>
        <v>88.2639134539551+87.6921283839867i</v>
      </c>
      <c r="I2046" s="57" t="str">
        <f t="shared" si="597"/>
        <v>19.3428140179069-18.0197948929935i</v>
      </c>
      <c r="K2046" s="57" t="str">
        <f t="shared" si="598"/>
        <v>0.0684197475172474-0.0798227561094396i</v>
      </c>
      <c r="L2046" s="57" t="str">
        <f t="shared" si="599"/>
        <v>0.00025-0.533206236795221i</v>
      </c>
      <c r="M2046" s="57" t="str">
        <f t="shared" si="600"/>
        <v>0.0045-0.186932909123546i</v>
      </c>
      <c r="N2046" s="57">
        <f t="shared" si="601"/>
        <v>63.345925176611033</v>
      </c>
      <c r="O2046" s="57">
        <f t="shared" si="602"/>
        <v>25.19394929728174</v>
      </c>
      <c r="P2046" s="374">
        <f t="shared" si="603"/>
        <v>25.19394929728174</v>
      </c>
      <c r="Q2046" s="374">
        <f t="shared" si="604"/>
        <v>-116.65407482338897</v>
      </c>
      <c r="R2046" s="12">
        <f t="shared" si="605"/>
        <v>63.345925176611033</v>
      </c>
      <c r="S2046" s="57">
        <f t="shared" si="606"/>
        <v>1.9846186799166559</v>
      </c>
      <c r="T2046" s="12">
        <f t="shared" si="589"/>
        <v>25.19394929728174</v>
      </c>
    </row>
    <row r="2047" spans="1:20">
      <c r="A2047" s="57">
        <f t="shared" si="590"/>
        <v>12517.111892340501</v>
      </c>
      <c r="B2047" s="12">
        <f t="shared" si="607"/>
        <v>1992.160230900339</v>
      </c>
      <c r="C2047" s="57" t="str">
        <f t="shared" si="591"/>
        <v>-8.11830501588053-16.1600823641384i</v>
      </c>
      <c r="D2047" s="57" t="str">
        <f t="shared" si="592"/>
        <v>3.47809892367878-7.99858680668604i</v>
      </c>
      <c r="E2047" s="57" t="str">
        <f t="shared" si="593"/>
        <v>158.121667161408-1.85855280347701i</v>
      </c>
      <c r="F2047" s="57" t="str">
        <f t="shared" si="594"/>
        <v>2.9099057081653-74.9759381144241i</v>
      </c>
      <c r="G2047" s="57" t="str">
        <f t="shared" si="595"/>
        <v>0.999998556056806-0.00120164100656083i</v>
      </c>
      <c r="H2047" s="57" t="str">
        <f t="shared" si="596"/>
        <v>88.3985346186188+88.0757937381673i</v>
      </c>
      <c r="I2047" s="57" t="str">
        <f t="shared" si="597"/>
        <v>19.3545932476931-17.9741846217368i</v>
      </c>
      <c r="K2047" s="57" t="str">
        <f t="shared" si="598"/>
        <v>0.0681226885414904-0.0797652305751884i</v>
      </c>
      <c r="L2047" s="57" t="str">
        <f t="shared" si="599"/>
        <v>0.00025-0.531187723446125i</v>
      </c>
      <c r="M2047" s="57" t="str">
        <f t="shared" si="600"/>
        <v>0.0045-0.186225253161532i</v>
      </c>
      <c r="N2047" s="57">
        <f t="shared" si="601"/>
        <v>63.326519716575888</v>
      </c>
      <c r="O2047" s="57">
        <f t="shared" si="602"/>
        <v>25.146209767000521</v>
      </c>
      <c r="P2047" s="374">
        <f t="shared" si="603"/>
        <v>25.146209767000521</v>
      </c>
      <c r="Q2047" s="374">
        <f t="shared" si="604"/>
        <v>-116.67348028342411</v>
      </c>
      <c r="R2047" s="12">
        <f t="shared" si="605"/>
        <v>63.326519716575888</v>
      </c>
      <c r="S2047" s="57">
        <f t="shared" si="606"/>
        <v>1.992160230900339</v>
      </c>
      <c r="T2047" s="12">
        <f t="shared" si="589"/>
        <v>25.146209767000521</v>
      </c>
    </row>
    <row r="2048" spans="1:20">
      <c r="A2048" s="57">
        <f t="shared" si="590"/>
        <v>12564.676917531395</v>
      </c>
      <c r="B2048" s="12">
        <f t="shared" si="607"/>
        <v>1999.7304397777602</v>
      </c>
      <c r="C2048" s="57" t="str">
        <f t="shared" si="591"/>
        <v>-8.07913823777832-16.0687757508848i</v>
      </c>
      <c r="D2048" s="57" t="str">
        <f t="shared" si="592"/>
        <v>3.47809872512369-7.96837947982348i</v>
      </c>
      <c r="E2048" s="57" t="str">
        <f t="shared" si="593"/>
        <v>158.112868356963-1.84687547083402i</v>
      </c>
      <c r="F2048" s="57" t="str">
        <f t="shared" si="594"/>
        <v>2.90990567617142-74.6921346279607i</v>
      </c>
      <c r="G2048" s="57" t="str">
        <f t="shared" si="595"/>
        <v>0.999998545062004-0.00120620722912373i</v>
      </c>
      <c r="H2048" s="57" t="str">
        <f t="shared" si="596"/>
        <v>88.5344590305462+88.4615407688006i</v>
      </c>
      <c r="I2048" s="57" t="str">
        <f t="shared" si="597"/>
        <v>19.3664742796302-17.9288848635868i</v>
      </c>
      <c r="K2048" s="57" t="str">
        <f t="shared" si="598"/>
        <v>0.0678260621639203-0.0797066427091848i</v>
      </c>
      <c r="L2048" s="57" t="str">
        <f t="shared" si="599"/>
        <v>0.00025-0.529176851410764i</v>
      </c>
      <c r="M2048" s="57" t="str">
        <f t="shared" si="600"/>
        <v>0.0045-0.185520276112305i</v>
      </c>
      <c r="N2048" s="57">
        <f t="shared" si="601"/>
        <v>63.30743943926845</v>
      </c>
      <c r="O2048" s="57">
        <f t="shared" si="602"/>
        <v>25.098447879533559</v>
      </c>
      <c r="P2048" s="374">
        <f t="shared" si="603"/>
        <v>25.098447879533559</v>
      </c>
      <c r="Q2048" s="374">
        <f t="shared" si="604"/>
        <v>-116.69256056073155</v>
      </c>
      <c r="R2048" s="12">
        <f t="shared" si="605"/>
        <v>63.30743943926845</v>
      </c>
      <c r="S2048" s="57">
        <f t="shared" si="606"/>
        <v>1.9997304397777602</v>
      </c>
      <c r="T2048" s="12">
        <f t="shared" si="589"/>
        <v>25.098447879533559</v>
      </c>
    </row>
    <row r="2049" spans="1:20">
      <c r="A2049" s="57">
        <f t="shared" si="590"/>
        <v>12612.422689818015</v>
      </c>
      <c r="B2049" s="12">
        <f t="shared" si="607"/>
        <v>2007.3294154489158</v>
      </c>
      <c r="C2049" s="57" t="str">
        <f t="shared" si="591"/>
        <v>-8.04004453707067-15.9779880591057i</v>
      </c>
      <c r="D2049" s="57" t="str">
        <f t="shared" si="592"/>
        <v>3.47809852505675-7.93828678076664i</v>
      </c>
      <c r="E2049" s="57" t="str">
        <f t="shared" si="593"/>
        <v>158.104142174826-1.83511910541507i</v>
      </c>
      <c r="F2049" s="57" t="str">
        <f t="shared" si="594"/>
        <v>2.90990564393392-74.4094056129294i</v>
      </c>
      <c r="G2049" s="57" t="str">
        <f t="shared" si="595"/>
        <v>0.999998533983482-0.00121079080318061i</v>
      </c>
      <c r="H2049" s="57" t="str">
        <f t="shared" si="596"/>
        <v>88.6717015945355+88.8493854476059i</v>
      </c>
      <c r="I2049" s="57" t="str">
        <f t="shared" si="597"/>
        <v>19.3784580865997-17.8838957053668i</v>
      </c>
      <c r="K2049" s="57" t="str">
        <f t="shared" si="598"/>
        <v>0.0675298759554723-0.0796469965397721i</v>
      </c>
      <c r="L2049" s="57" t="str">
        <f t="shared" si="599"/>
        <v>0.00025-0.527173591762068i</v>
      </c>
      <c r="M2049" s="57" t="str">
        <f t="shared" si="600"/>
        <v>0.0045-0.184817967834534i</v>
      </c>
      <c r="N2049" s="57">
        <f t="shared" si="601"/>
        <v>63.288685658679356</v>
      </c>
      <c r="O2049" s="57">
        <f t="shared" si="602"/>
        <v>25.050663937987405</v>
      </c>
      <c r="P2049" s="374">
        <f t="shared" si="603"/>
        <v>25.050663937987405</v>
      </c>
      <c r="Q2049" s="374">
        <f t="shared" si="604"/>
        <v>-116.71131434132064</v>
      </c>
      <c r="R2049" s="12">
        <f t="shared" si="605"/>
        <v>63.288685658679356</v>
      </c>
      <c r="S2049" s="57">
        <f t="shared" si="606"/>
        <v>2.0073294154489156</v>
      </c>
      <c r="T2049" s="12">
        <f t="shared" si="589"/>
        <v>25.050663937987405</v>
      </c>
    </row>
    <row r="2050" spans="1:20">
      <c r="A2050" s="57">
        <f t="shared" si="590"/>
        <v>12660.349896039324</v>
      </c>
      <c r="B2050" s="12">
        <f t="shared" si="607"/>
        <v>2014.9572672276217</v>
      </c>
      <c r="C2050" s="57" t="str">
        <f t="shared" si="591"/>
        <v>-8.00102483181439-15.8877171728764i</v>
      </c>
      <c r="D2050" s="57" t="str">
        <f t="shared" si="592"/>
        <v>3.47809832346643-7.90830827662179i</v>
      </c>
      <c r="E2050" s="57" t="str">
        <f t="shared" si="593"/>
        <v>158.095489308398-1.82328386954997i</v>
      </c>
      <c r="F2050" s="57" t="str">
        <f t="shared" si="594"/>
        <v>2.90990561145095-74.1277470021783i</v>
      </c>
      <c r="G2050" s="57" t="str">
        <f t="shared" si="595"/>
        <v>0.999998522820603-0.00121539179466541i</v>
      </c>
      <c r="H2050" s="57" t="str">
        <f t="shared" si="596"/>
        <v>88.8102774240712+89.2393439176392i</v>
      </c>
      <c r="I2050" s="57" t="str">
        <f t="shared" si="597"/>
        <v>19.3905456521945-17.8392172500441i</v>
      </c>
      <c r="K2050" s="57" t="str">
        <f t="shared" si="598"/>
        <v>0.0672341374393381-0.0795862961606355i</v>
      </c>
      <c r="L2050" s="57" t="str">
        <f t="shared" si="599"/>
        <v>0.00025-0.525177915682476i</v>
      </c>
      <c r="M2050" s="57" t="str">
        <f t="shared" si="600"/>
        <v>0.0045-0.184118318225278i</v>
      </c>
      <c r="N2050" s="57">
        <f t="shared" si="601"/>
        <v>63.270259675723693</v>
      </c>
      <c r="O2050" s="57">
        <f t="shared" si="602"/>
        <v>25.002858247368248</v>
      </c>
      <c r="P2050" s="374">
        <f t="shared" si="603"/>
        <v>25.002858247368248</v>
      </c>
      <c r="Q2050" s="374">
        <f t="shared" si="604"/>
        <v>-116.72974032427631</v>
      </c>
      <c r="R2050" s="12">
        <f t="shared" si="605"/>
        <v>63.270259675723693</v>
      </c>
      <c r="S2050" s="57">
        <f t="shared" si="606"/>
        <v>2.0149572672276217</v>
      </c>
      <c r="T2050" s="12">
        <f t="shared" si="589"/>
        <v>25.002858247368248</v>
      </c>
    </row>
    <row r="2051" spans="1:20">
      <c r="A2051" s="57">
        <f t="shared" si="590"/>
        <v>12708.459225644274</v>
      </c>
      <c r="B2051" s="12">
        <f t="shared" si="607"/>
        <v>2022.6141048430868</v>
      </c>
      <c r="C2051" s="57" t="str">
        <f t="shared" si="591"/>
        <v>-7.96208003235426-15.7979609744121i</v>
      </c>
      <c r="D2051" s="57" t="str">
        <f t="shared" si="592"/>
        <v>3.47809812034113-7.87844353613797i</v>
      </c>
      <c r="E2051" s="57" t="str">
        <f t="shared" si="593"/>
        <v>158.08691045092-1.81136992824588i</v>
      </c>
      <c r="F2051" s="57" t="str">
        <f t="shared" si="594"/>
        <v>2.90990557872063-73.8471547439533i</v>
      </c>
      <c r="G2051" s="57" t="str">
        <f t="shared" si="595"/>
        <v>0.999998511572726-0.00122001026976259i</v>
      </c>
      <c r="H2051" s="57" t="str">
        <f t="shared" si="596"/>
        <v>88.9502018448851+89.6314324955753i</v>
      </c>
      <c r="I2051" s="57" t="str">
        <f t="shared" si="597"/>
        <v>19.4027379708563-17.7948496169415i</v>
      </c>
      <c r="K2051" s="57" t="str">
        <f t="shared" si="598"/>
        <v>0.066938854090262-0.0795245457301328i</v>
      </c>
      <c r="L2051" s="57" t="str">
        <f t="shared" si="599"/>
        <v>0.00025-0.523189794463513i</v>
      </c>
      <c r="M2051" s="57" t="str">
        <f t="shared" si="600"/>
        <v>0.0045-0.183421317219843i</v>
      </c>
      <c r="N2051" s="57">
        <f t="shared" si="601"/>
        <v>63.252162778122525</v>
      </c>
      <c r="O2051" s="57">
        <f t="shared" si="602"/>
        <v>24.955031114565912</v>
      </c>
      <c r="P2051" s="374">
        <f t="shared" si="603"/>
        <v>24.955031114565912</v>
      </c>
      <c r="Q2051" s="374">
        <f t="shared" si="604"/>
        <v>-116.74783722187748</v>
      </c>
      <c r="R2051" s="12">
        <f t="shared" si="605"/>
        <v>63.252162778122525</v>
      </c>
      <c r="S2051" s="57">
        <f t="shared" si="606"/>
        <v>2.022614104843087</v>
      </c>
      <c r="T2051" s="12">
        <f t="shared" si="589"/>
        <v>24.955031114565912</v>
      </c>
    </row>
    <row r="2052" spans="1:20">
      <c r="A2052" s="57">
        <f t="shared" si="590"/>
        <v>12756.751370701722</v>
      </c>
      <c r="B2052" s="12">
        <f t="shared" si="607"/>
        <v>2030.3000384414906</v>
      </c>
      <c r="C2052" s="57" t="str">
        <f t="shared" si="591"/>
        <v>-7.92321104125125-15.7087173441514i</v>
      </c>
      <c r="D2052" s="57" t="str">
        <f t="shared" si="592"/>
        <v>3.47809791566918-7.84869212970087i</v>
      </c>
      <c r="E2052" s="57" t="str">
        <f t="shared" si="593"/>
        <v>158.078406295461-1.79937744915229i</v>
      </c>
      <c r="F2052" s="57" t="str">
        <f t="shared" si="594"/>
        <v>2.90990554574111-73.5676248018416i</v>
      </c>
      <c r="G2052" s="57" t="str">
        <f t="shared" si="595"/>
        <v>0.999998500239203-0.00122464629490811i</v>
      </c>
      <c r="H2052" s="57" t="str">
        <f t="shared" si="596"/>
        <v>89.0914903985895+90.0256676740257i</v>
      </c>
      <c r="I2052" s="57" t="str">
        <f t="shared" si="597"/>
        <v>19.4150360480166-17.7507929419533i</v>
      </c>
      <c r="K2052" s="57" t="str">
        <f t="shared" si="598"/>
        <v>0.0666440333338458-0.0794617494706165i</v>
      </c>
      <c r="L2052" s="57" t="str">
        <f t="shared" si="599"/>
        <v>0.00025-0.521209199505392i</v>
      </c>
      <c r="M2052" s="57" t="str">
        <f t="shared" si="600"/>
        <v>0.0045-0.182726954791634i</v>
      </c>
      <c r="N2052" s="57">
        <f t="shared" si="601"/>
        <v>63.234396240282308</v>
      </c>
      <c r="O2052" s="57">
        <f t="shared" si="602"/>
        <v>24.90718284833666</v>
      </c>
      <c r="P2052" s="374">
        <f t="shared" si="603"/>
        <v>24.90718284833666</v>
      </c>
      <c r="Q2052" s="374">
        <f t="shared" si="604"/>
        <v>-116.76560375971769</v>
      </c>
      <c r="R2052" s="12">
        <f t="shared" si="605"/>
        <v>63.234396240282308</v>
      </c>
      <c r="S2052" s="57">
        <f t="shared" si="606"/>
        <v>2.0303000384414904</v>
      </c>
      <c r="T2052" s="12">
        <f t="shared" si="589"/>
        <v>24.90718284833666</v>
      </c>
    </row>
    <row r="2053" spans="1:20">
      <c r="A2053" s="57">
        <f t="shared" si="590"/>
        <v>12805.227025910392</v>
      </c>
      <c r="B2053" s="12">
        <f t="shared" si="607"/>
        <v>2038.0151785875685</v>
      </c>
      <c r="C2053" s="57" t="str">
        <f t="shared" si="591"/>
        <v>-7.88441875321214-15.6199841608415i</v>
      </c>
      <c r="D2053" s="57" t="str">
        <f t="shared" si="592"/>
        <v>3.47809770943878-7.8190536293263i</v>
      </c>
      <c r="E2053" s="57" t="str">
        <f t="shared" si="593"/>
        <v>158.06997753492-1.78730660252417i</v>
      </c>
      <c r="F2053" s="57" t="str">
        <f t="shared" si="594"/>
        <v>2.90990551251044-73.28915315471i</v>
      </c>
      <c r="G2053" s="57" t="str">
        <f t="shared" si="595"/>
        <v>0.999998488819382-0.00122929993679035i</v>
      </c>
      <c r="H2053" s="57" t="str">
        <f t="shared" si="596"/>
        <v>89.2341588463827+90.4220661238887i</v>
      </c>
      <c r="I2053" s="57" t="str">
        <f t="shared" si="597"/>
        <v>19.4274409002376-17.707047377765i</v>
      </c>
      <c r="K2053" s="57" t="str">
        <f t="shared" si="598"/>
        <v>0.0663496825458682-0.0793979116677481i</v>
      </c>
      <c r="L2053" s="57" t="str">
        <f t="shared" si="599"/>
        <v>0.00025-0.51923610231659i</v>
      </c>
      <c r="M2053" s="57" t="str">
        <f t="shared" si="600"/>
        <v>0.0045-0.182035220952016i</v>
      </c>
      <c r="N2053" s="57">
        <f t="shared" si="601"/>
        <v>63.216961323177486</v>
      </c>
      <c r="O2053" s="57">
        <f t="shared" si="602"/>
        <v>24.859313759286074</v>
      </c>
      <c r="P2053" s="374">
        <f t="shared" si="603"/>
        <v>24.859313759286074</v>
      </c>
      <c r="Q2053" s="374">
        <f t="shared" si="604"/>
        <v>-116.78303867682251</v>
      </c>
      <c r="R2053" s="12">
        <f t="shared" si="605"/>
        <v>63.216961323177486</v>
      </c>
      <c r="S2053" s="57">
        <f t="shared" si="606"/>
        <v>2.0380151785875684</v>
      </c>
      <c r="T2053" s="12">
        <f t="shared" si="589"/>
        <v>24.859313759286074</v>
      </c>
    </row>
    <row r="2054" spans="1:20">
      <c r="A2054" s="57">
        <f t="shared" si="590"/>
        <v>12853.886888608851</v>
      </c>
      <c r="B2054" s="12">
        <f t="shared" si="607"/>
        <v>2045.7596362662014</v>
      </c>
      <c r="C2054" s="57" t="str">
        <f t="shared" si="591"/>
        <v>-7.84570405502109-15.5317593016246i</v>
      </c>
      <c r="D2054" s="57" t="str">
        <f t="shared" si="592"/>
        <v>3.47809750163807-7.78952760865444i</v>
      </c>
      <c r="E2054" s="57" t="str">
        <f t="shared" si="593"/>
        <v>158.061624862018-1.7751575611819i</v>
      </c>
      <c r="F2054" s="57" t="str">
        <f t="shared" si="594"/>
        <v>2.90990547902676-73.0117357966508i</v>
      </c>
      <c r="G2054" s="57" t="str">
        <f t="shared" si="595"/>
        <v>0.999998477312605-0.0012339712623511i</v>
      </c>
      <c r="H2054" s="57" t="str">
        <f t="shared" si="596"/>
        <v>89.37822317283+90.8206446967388i</v>
      </c>
      <c r="I2054" s="57" t="str">
        <f t="shared" si="597"/>
        <v>19.4399535553574-17.6636130940792i</v>
      </c>
      <c r="K2054" s="57" t="str">
        <f t="shared" si="598"/>
        <v>0.0660558090516112-0.0793330366698032i</v>
      </c>
      <c r="L2054" s="57" t="str">
        <f t="shared" si="599"/>
        <v>0.00025-0.517270474513439i</v>
      </c>
      <c r="M2054" s="57" t="str">
        <f t="shared" si="600"/>
        <v>0.0045-0.181346105750166i</v>
      </c>
      <c r="N2054" s="57">
        <f t="shared" si="601"/>
        <v>63.199859274234058</v>
      </c>
      <c r="O2054" s="57">
        <f t="shared" si="602"/>
        <v>24.811424159852024</v>
      </c>
      <c r="P2054" s="374">
        <f t="shared" si="603"/>
        <v>24.811424159852024</v>
      </c>
      <c r="Q2054" s="374">
        <f t="shared" si="604"/>
        <v>-116.80014072576594</v>
      </c>
      <c r="R2054" s="12">
        <f t="shared" si="605"/>
        <v>63.199859274234058</v>
      </c>
      <c r="S2054" s="57">
        <f t="shared" si="606"/>
        <v>2.0457596362662014</v>
      </c>
      <c r="T2054" s="12">
        <f t="shared" si="589"/>
        <v>24.811424159852024</v>
      </c>
    </row>
    <row r="2055" spans="1:20">
      <c r="A2055" s="57">
        <f t="shared" si="590"/>
        <v>12902.731658785566</v>
      </c>
      <c r="B2055" s="12">
        <f t="shared" si="607"/>
        <v>2053.5335228840131</v>
      </c>
      <c r="C2055" s="57" t="str">
        <f t="shared" si="591"/>
        <v>-7.80706782547302-15.444040642124i</v>
      </c>
      <c r="D2055" s="57" t="str">
        <f t="shared" si="592"/>
        <v>3.47809729225512-7.76011364294349i</v>
      </c>
      <c r="E2055" s="57" t="str">
        <f t="shared" si="593"/>
        <v>158.053348969299-1.76293050047729i</v>
      </c>
      <c r="F2055" s="57" t="str">
        <f t="shared" si="594"/>
        <v>2.90990544528812-72.7353687369226i</v>
      </c>
      <c r="G2055" s="57" t="str">
        <f t="shared" si="595"/>
        <v>0.999998465718211-0.00123866033878649i</v>
      </c>
      <c r="H2055" s="57" t="str">
        <f t="shared" si="596"/>
        <v>89.5236995897231+91.2214204272509i</v>
      </c>
      <c r="I2055" s="57" t="str">
        <f t="shared" si="597"/>
        <v>19.4525750526362-17.6204902778452i</v>
      </c>
      <c r="K2055" s="57" t="str">
        <f t="shared" si="598"/>
        <v>0.0657624201251994-0.0792671288869688i</v>
      </c>
      <c r="L2055" s="57" t="str">
        <f t="shared" si="599"/>
        <v>0.00025-0.515312287819723i</v>
      </c>
      <c r="M2055" s="57" t="str">
        <f t="shared" si="600"/>
        <v>0.0045-0.180659599272929i</v>
      </c>
      <c r="N2055" s="57">
        <f t="shared" si="601"/>
        <v>63.183091327212139</v>
      </c>
      <c r="O2055" s="57">
        <f t="shared" si="602"/>
        <v>24.763514364286991</v>
      </c>
      <c r="P2055" s="374">
        <f t="shared" si="603"/>
        <v>24.763514364286991</v>
      </c>
      <c r="Q2055" s="374">
        <f t="shared" si="604"/>
        <v>-116.81690867278786</v>
      </c>
      <c r="R2055" s="12">
        <f t="shared" si="605"/>
        <v>63.183091327212139</v>
      </c>
      <c r="S2055" s="57">
        <f t="shared" si="606"/>
        <v>2.0535335228840133</v>
      </c>
      <c r="T2055" s="12">
        <f t="shared" si="589"/>
        <v>24.763514364286991</v>
      </c>
    </row>
    <row r="2056" spans="1:20">
      <c r="A2056" s="57">
        <f t="shared" si="590"/>
        <v>12951.762039088951</v>
      </c>
      <c r="B2056" s="12">
        <f t="shared" si="607"/>
        <v>2061.3369502709725</v>
      </c>
      <c r="C2056" s="57" t="str">
        <f t="shared" si="591"/>
        <v>-7.76851093530801-15.3568260565323i</v>
      </c>
      <c r="D2056" s="57" t="str">
        <f t="shared" si="592"/>
        <v>3.47809708127784-7.73081130906354i</v>
      </c>
      <c r="E2056" s="57" t="str">
        <f t="shared" si="593"/>
        <v>158.045150549125-1.75062559825382i</v>
      </c>
      <c r="F2056" s="57" t="str">
        <f t="shared" si="594"/>
        <v>2.90990541129258-72.4600479998918i</v>
      </c>
      <c r="G2056" s="57" t="str">
        <f t="shared" si="595"/>
        <v>0.999998454035533-0.00124336723354801i</v>
      </c>
      <c r="H2056" s="57" t="str">
        <f t="shared" si="596"/>
        <v>89.6706045400167+91.6244105356587i</v>
      </c>
      <c r="I2056" s="57" t="str">
        <f t="shared" si="597"/>
        <v>19.4653064429041-17.5776791334937i</v>
      </c>
      <c r="K2056" s="57" t="str">
        <f t="shared" si="598"/>
        <v>0.0654695229889527-0.0792001927906328i</v>
      </c>
      <c r="L2056" s="57" t="str">
        <f t="shared" si="599"/>
        <v>0.00025-0.513361514066271i</v>
      </c>
      <c r="M2056" s="57" t="str">
        <f t="shared" si="600"/>
        <v>0.0045-0.179975691644679i</v>
      </c>
      <c r="N2056" s="57">
        <f t="shared" si="601"/>
        <v>63.166658702094225</v>
      </c>
      <c r="O2056" s="57">
        <f t="shared" si="602"/>
        <v>24.715584688640657</v>
      </c>
      <c r="P2056" s="374">
        <f t="shared" si="603"/>
        <v>24.715584688640657</v>
      </c>
      <c r="Q2056" s="374">
        <f t="shared" si="604"/>
        <v>-116.83334129790578</v>
      </c>
      <c r="R2056" s="12">
        <f t="shared" si="605"/>
        <v>63.166658702094225</v>
      </c>
      <c r="S2056" s="57">
        <f t="shared" si="606"/>
        <v>2.0613369502709724</v>
      </c>
      <c r="T2056" s="12">
        <f t="shared" si="589"/>
        <v>24.715584688640657</v>
      </c>
    </row>
    <row r="2057" spans="1:20">
      <c r="A2057" s="57">
        <f t="shared" si="590"/>
        <v>13000.978734837488</v>
      </c>
      <c r="B2057" s="12">
        <f t="shared" si="607"/>
        <v>2069.1700306820021</v>
      </c>
      <c r="C2057" s="57" t="str">
        <f t="shared" si="591"/>
        <v>-7.73003424714825-15.2701134176993i</v>
      </c>
      <c r="D2057" s="57" t="str">
        <f t="shared" si="592"/>
        <v>3.47809686869414-7.70162018549062i</v>
      </c>
      <c r="E2057" s="57" t="str">
        <f t="shared" si="593"/>
        <v>158.037030293679-1.73824303480983i</v>
      </c>
      <c r="F2057" s="57" t="str">
        <f t="shared" si="594"/>
        <v>2.90990537703819-72.1857696249778i</v>
      </c>
      <c r="G2057" s="57" t="str">
        <f t="shared" si="595"/>
        <v>0.999998442263897-0.00124809201434338i</v>
      </c>
      <c r="H2057" s="57" t="str">
        <f t="shared" si="596"/>
        <v>89.8189547018463+92.029632430253i</v>
      </c>
      <c r="I2057" s="57" t="str">
        <f t="shared" si="597"/>
        <v>19.4781487887125-17.5351798831775i</v>
      </c>
      <c r="K2057" s="57" t="str">
        <f t="shared" si="598"/>
        <v>0.0651771248127476-0.0791322329126662i</v>
      </c>
      <c r="L2057" s="57" t="str">
        <f t="shared" si="599"/>
        <v>0.00025-0.511418125190547i</v>
      </c>
      <c r="M2057" s="57" t="str">
        <f t="shared" si="600"/>
        <v>0.0045-0.179294373027176i</v>
      </c>
      <c r="N2057" s="57">
        <f t="shared" si="601"/>
        <v>63.150562604970048</v>
      </c>
      <c r="O2057" s="57">
        <f t="shared" si="602"/>
        <v>24.667635450742054</v>
      </c>
      <c r="P2057" s="374">
        <f t="shared" si="603"/>
        <v>24.667635450742054</v>
      </c>
      <c r="Q2057" s="374">
        <f t="shared" si="604"/>
        <v>-116.84943739502995</v>
      </c>
      <c r="R2057" s="12">
        <f t="shared" si="605"/>
        <v>63.150562604970048</v>
      </c>
      <c r="S2057" s="57">
        <f t="shared" si="606"/>
        <v>2.069170030682002</v>
      </c>
      <c r="T2057" s="12">
        <f t="shared" si="589"/>
        <v>24.667635450742054</v>
      </c>
    </row>
    <row r="2058" spans="1:20">
      <c r="A2058" s="57">
        <f t="shared" si="590"/>
        <v>13050.382454029872</v>
      </c>
      <c r="B2058" s="12">
        <f t="shared" si="607"/>
        <v>2077.0328767985939</v>
      </c>
      <c r="C2058" s="57" t="str">
        <f t="shared" si="591"/>
        <v>-7.69163861543577-15.1839005972202i</v>
      </c>
      <c r="D2058" s="57" t="str">
        <f t="shared" si="592"/>
        <v>3.47809665449174-7.67253985230044i</v>
      </c>
      <c r="E2058" s="57" t="str">
        <f t="shared" si="593"/>
        <v>158.028988894958-1.72578299285934i</v>
      </c>
      <c r="F2058" s="57" t="str">
        <f t="shared" si="594"/>
        <v>2.90990534252295-71.9125296665934i</v>
      </c>
      <c r="G2058" s="57" t="str">
        <f t="shared" si="595"/>
        <v>0.999998430402628-0.00125283474913765i</v>
      </c>
      <c r="H2058" s="57" t="str">
        <f t="shared" si="596"/>
        <v>89.9687669926283+92.4371037099187i</v>
      </c>
      <c r="I2058" s="57" t="str">
        <f t="shared" si="597"/>
        <v>19.4911031644867-17.492992767016i</v>
      </c>
      <c r="K2058" s="57" t="str">
        <f t="shared" si="598"/>
        <v>0.0648852327133903-0.0790632538446974i</v>
      </c>
      <c r="L2058" s="57" t="str">
        <f t="shared" si="599"/>
        <v>0.00025-0.50948209323625i</v>
      </c>
      <c r="M2058" s="57" t="str">
        <f t="shared" si="600"/>
        <v>0.0045-0.178615633619422i</v>
      </c>
      <c r="N2058" s="57">
        <f t="shared" si="601"/>
        <v>63.134804227925216</v>
      </c>
      <c r="O2058" s="57">
        <f t="shared" si="602"/>
        <v>24.61966697018115</v>
      </c>
      <c r="P2058" s="374">
        <f t="shared" si="603"/>
        <v>24.61966697018115</v>
      </c>
      <c r="Q2058" s="374">
        <f t="shared" si="604"/>
        <v>-116.86519577207478</v>
      </c>
      <c r="R2058" s="12">
        <f t="shared" si="605"/>
        <v>63.134804227925216</v>
      </c>
      <c r="S2058" s="57">
        <f t="shared" si="606"/>
        <v>2.0770328767985937</v>
      </c>
      <c r="T2058" s="12">
        <f t="shared" si="589"/>
        <v>24.61966697018115</v>
      </c>
    </row>
    <row r="2059" spans="1:20">
      <c r="A2059" s="57">
        <f t="shared" si="590"/>
        <v>13099.973907355188</v>
      </c>
      <c r="B2059" s="12">
        <f t="shared" si="607"/>
        <v>2084.9256017304288</v>
      </c>
      <c r="C2059" s="57" t="str">
        <f t="shared" si="591"/>
        <v>-7.65332488637294-15.0981854655266i</v>
      </c>
      <c r="D2059" s="57" t="str">
        <f t="shared" si="592"/>
        <v>3.47809643865835-7.64356989116261i</v>
      </c>
      <c r="E2059" s="57" t="str">
        <f t="shared" si="593"/>
        <v>158.021027044783-1.71324565749612i</v>
      </c>
      <c r="F2059" s="57" t="str">
        <f t="shared" si="594"/>
        <v>2.90990530774492-71.6403241940905i</v>
      </c>
      <c r="G2059" s="57" t="str">
        <f t="shared" si="595"/>
        <v>0.999998418451042-0.00125759550615409i</v>
      </c>
      <c r="H2059" s="57" t="str">
        <f t="shared" si="596"/>
        <v>90.1200585732462+92.8468421667066i</v>
      </c>
      <c r="I2059" s="57" t="str">
        <f t="shared" si="597"/>
        <v>19.5041706566811-17.4511180433463i</v>
      </c>
      <c r="K2059" s="57" t="str">
        <f t="shared" si="598"/>
        <v>0.0645938537540038-0.0789932602373784i</v>
      </c>
      <c r="L2059" s="57" t="str">
        <f t="shared" si="599"/>
        <v>0.00025-0.507553390352909i</v>
      </c>
      <c r="M2059" s="57" t="str">
        <f t="shared" si="600"/>
        <v>0.0045-0.177939463657523i</v>
      </c>
      <c r="N2059" s="57">
        <f t="shared" si="601"/>
        <v>63.119384748931054</v>
      </c>
      <c r="O2059" s="57">
        <f t="shared" si="602"/>
        <v>24.571679568291465</v>
      </c>
      <c r="P2059" s="374">
        <f t="shared" si="603"/>
        <v>24.571679568291465</v>
      </c>
      <c r="Q2059" s="374">
        <f t="shared" si="604"/>
        <v>-116.88061525106895</v>
      </c>
      <c r="R2059" s="12">
        <f t="shared" si="605"/>
        <v>63.119384748931054</v>
      </c>
      <c r="S2059" s="57">
        <f t="shared" si="606"/>
        <v>2.0849256017304287</v>
      </c>
      <c r="T2059" s="12">
        <f t="shared" si="589"/>
        <v>24.571679568291465</v>
      </c>
    </row>
    <row r="2060" spans="1:20">
      <c r="A2060" s="57">
        <f t="shared" si="590"/>
        <v>13149.753808203139</v>
      </c>
      <c r="B2060" s="12">
        <f t="shared" si="607"/>
        <v>2092.8483190170045</v>
      </c>
      <c r="C2060" s="57" t="str">
        <f t="shared" si="591"/>
        <v>-7.6150938978634-15.0129658919753i</v>
      </c>
      <c r="D2060" s="57" t="str">
        <f t="shared" si="592"/>
        <v>3.47809622118153-7.61470988533439i</v>
      </c>
      <c r="E2060" s="57" t="str">
        <f t="shared" si="593"/>
        <v>158.013145434792-1.70063121615218i</v>
      </c>
      <c r="F2060" s="57" t="str">
        <f t="shared" si="594"/>
        <v>2.90990527270208-71.3691492917021i</v>
      </c>
      <c r="G2060" s="57" t="str">
        <f t="shared" si="595"/>
        <v>0.999998406408451-0.00126237435387519i</v>
      </c>
      <c r="H2060" s="57" t="str">
        <f t="shared" si="596"/>
        <v>90.2728468523201+93.2588657884473i</v>
      </c>
      <c r="I2060" s="57" t="str">
        <f t="shared" si="597"/>
        <v>19.5173523639366-17.4095559889792i</v>
      </c>
      <c r="K2060" s="57" t="str">
        <f t="shared" si="598"/>
        <v>0.0643029949434241-0.0789222567996463i</v>
      </c>
      <c r="L2060" s="57" t="str">
        <f t="shared" si="599"/>
        <v>0.00025-0.505631988795486i</v>
      </c>
      <c r="M2060" s="57" t="str">
        <f t="shared" si="600"/>
        <v>0.0045-0.177265853414548i</v>
      </c>
      <c r="N2060" s="57">
        <f t="shared" si="601"/>
        <v>63.104305331735105</v>
      </c>
      <c r="O2060" s="57">
        <f t="shared" si="602"/>
        <v>24.523673568130956</v>
      </c>
      <c r="P2060" s="374">
        <f t="shared" si="603"/>
        <v>24.523673568130956</v>
      </c>
      <c r="Q2060" s="374">
        <f t="shared" si="604"/>
        <v>-116.89569466826489</v>
      </c>
      <c r="R2060" s="12">
        <f t="shared" si="605"/>
        <v>63.104305331735105</v>
      </c>
      <c r="S2060" s="57">
        <f t="shared" si="606"/>
        <v>2.0928483190170044</v>
      </c>
      <c r="T2060" s="12">
        <f t="shared" si="589"/>
        <v>24.523673568130956</v>
      </c>
    </row>
    <row r="2061" spans="1:20">
      <c r="A2061" s="57">
        <f t="shared" si="590"/>
        <v>13199.722872674311</v>
      </c>
      <c r="B2061" s="12">
        <f t="shared" si="607"/>
        <v>2100.8011426292692</v>
      </c>
      <c r="C2061" s="57" t="str">
        <f t="shared" si="591"/>
        <v>-7.57694647945561-14.9282397449396i</v>
      </c>
      <c r="D2061" s="57" t="str">
        <f t="shared" si="592"/>
        <v>3.47809600204877-7.58595941965475i</v>
      </c>
      <c r="E2061" s="57" t="str">
        <f t="shared" si="593"/>
        <v>158.005344756446-1.68793985856145i</v>
      </c>
      <c r="F2061" s="57" t="str">
        <f t="shared" si="594"/>
        <v>2.90990523739239-71.0990010584855i</v>
      </c>
      <c r="G2061" s="57" t="str">
        <f t="shared" si="595"/>
        <v>0.999998394274163-0.00126717136104367i</v>
      </c>
      <c r="H2061" s="57" t="str">
        <f t="shared" si="596"/>
        <v>90.4271494905685+93.6731927614055i</v>
      </c>
      <c r="I2061" s="57" t="str">
        <f t="shared" si="597"/>
        <v>19.5306493972405-17.3683068994605i</v>
      </c>
      <c r="K2061" s="57" t="str">
        <f t="shared" si="598"/>
        <v>0.0640126632356086-0.078850248297975i</v>
      </c>
      <c r="L2061" s="57" t="str">
        <f t="shared" si="599"/>
        <v>0.00025-0.503717860923974i</v>
      </c>
      <c r="M2061" s="57" t="str">
        <f t="shared" si="600"/>
        <v>0.0045-0.176594793200386i</v>
      </c>
      <c r="N2061" s="57">
        <f t="shared" si="601"/>
        <v>63.089567125753319</v>
      </c>
      <c r="O2061" s="57">
        <f t="shared" si="602"/>
        <v>24.475649294463778</v>
      </c>
      <c r="P2061" s="374">
        <f t="shared" si="603"/>
        <v>24.475649294463778</v>
      </c>
      <c r="Q2061" s="374">
        <f t="shared" si="604"/>
        <v>-116.91043287424668</v>
      </c>
      <c r="R2061" s="12">
        <f t="shared" si="605"/>
        <v>63.089567125753319</v>
      </c>
      <c r="S2061" s="57">
        <f t="shared" si="606"/>
        <v>2.100801142629269</v>
      </c>
      <c r="T2061" s="12">
        <f t="shared" si="589"/>
        <v>24.475649294463778</v>
      </c>
    </row>
    <row r="2062" spans="1:20">
      <c r="A2062" s="57">
        <f t="shared" si="590"/>
        <v>13249.881819590475</v>
      </c>
      <c r="B2062" s="12">
        <f t="shared" si="607"/>
        <v>2108.7841869712606</v>
      </c>
      <c r="C2062" s="57" t="str">
        <f t="shared" si="591"/>
        <v>-7.53888345228819-14.8440048919011i</v>
      </c>
      <c r="D2062" s="57" t="str">
        <f t="shared" si="592"/>
        <v>3.47809578124745-7.5573180805385i</v>
      </c>
      <c r="E2062" s="57" t="str">
        <f t="shared" si="593"/>
        <v>157.997625701036-1.67517177672238i</v>
      </c>
      <c r="F2062" s="57" t="str">
        <f t="shared" si="594"/>
        <v>2.90990520181383-70.829875608268i</v>
      </c>
      <c r="G2062" s="57" t="str">
        <f t="shared" si="595"/>
        <v>0.99999838204748-0.00127198659666344i</v>
      </c>
      <c r="H2062" s="57" t="str">
        <f t="shared" si="596"/>
        <v>90.5829844052581+94.0898414729694i</v>
      </c>
      <c r="I2062" s="57" t="str">
        <f t="shared" si="597"/>
        <v>19.5440628800886-17.3273710893385i</v>
      </c>
      <c r="K2062" s="57" t="str">
        <f t="shared" si="598"/>
        <v>0.0637228655290593-0.0787772395556225i</v>
      </c>
      <c r="L2062" s="57" t="str">
        <f t="shared" si="599"/>
        <v>0.00025-0.501810979203003i</v>
      </c>
      <c r="M2062" s="57" t="str">
        <f t="shared" si="600"/>
        <v>0.0045-0.175926273361612i</v>
      </c>
      <c r="N2062" s="57">
        <f t="shared" si="601"/>
        <v>63.075171265963021</v>
      </c>
      <c r="O2062" s="57">
        <f t="shared" si="602"/>
        <v>24.427607073741903</v>
      </c>
      <c r="P2062" s="374">
        <f t="shared" si="603"/>
        <v>24.427607073741903</v>
      </c>
      <c r="Q2062" s="374">
        <f t="shared" si="604"/>
        <v>-116.92482873403698</v>
      </c>
      <c r="R2062" s="12">
        <f t="shared" si="605"/>
        <v>63.075171265963021</v>
      </c>
      <c r="S2062" s="57">
        <f t="shared" si="606"/>
        <v>2.1087841869712607</v>
      </c>
      <c r="T2062" s="12">
        <f t="shared" si="589"/>
        <v>24.427607073741903</v>
      </c>
    </row>
    <row r="2063" spans="1:20">
      <c r="A2063" s="57">
        <f t="shared" si="590"/>
        <v>13300.23137050492</v>
      </c>
      <c r="B2063" s="12">
        <f t="shared" si="607"/>
        <v>2116.7975668817517</v>
      </c>
      <c r="C2063" s="57" t="str">
        <f t="shared" si="591"/>
        <v>-7.50090562903597-14.7602591995406i</v>
      </c>
      <c r="D2063" s="57" t="str">
        <f t="shared" si="592"/>
        <v>3.47809555876491-7.52878545597032i</v>
      </c>
      <c r="E2063" s="57" t="str">
        <f t="shared" si="593"/>
        <v>157.989988959678-1.66232716485495i</v>
      </c>
      <c r="F2063" s="57" t="str">
        <f t="shared" si="594"/>
        <v>2.90990516596438-70.5617690695903i</v>
      </c>
      <c r="G2063" s="57" t="str">
        <f t="shared" si="595"/>
        <v>0.999998369727698-0.00127682013000058i</v>
      </c>
      <c r="H2063" s="57" t="str">
        <f t="shared" si="596"/>
        <v>90.7403697747476+94.5088305143891i</v>
      </c>
      <c r="I2063" s="57" t="str">
        <f t="shared" si="597"/>
        <v>19.55759394865-17.2867488924378i</v>
      </c>
      <c r="K2063" s="57" t="str">
        <f t="shared" si="598"/>
        <v>0.0634336086662527-0.0787032354518711i</v>
      </c>
      <c r="L2063" s="57" t="str">
        <f t="shared" si="599"/>
        <v>0.00025-0.499911316201438i</v>
      </c>
      <c r="M2063" s="57" t="str">
        <f t="shared" si="600"/>
        <v>0.0045-0.175260284281343i</v>
      </c>
      <c r="N2063" s="57">
        <f t="shared" si="601"/>
        <v>63.061118872798218</v>
      </c>
      <c r="O2063" s="57">
        <f t="shared" si="602"/>
        <v>24.379547234085621</v>
      </c>
      <c r="P2063" s="374">
        <f t="shared" si="603"/>
        <v>24.379547234085621</v>
      </c>
      <c r="Q2063" s="374">
        <f t="shared" si="604"/>
        <v>-116.93888112720178</v>
      </c>
      <c r="R2063" s="12">
        <f t="shared" si="605"/>
        <v>63.061118872798218</v>
      </c>
      <c r="S2063" s="57">
        <f t="shared" si="606"/>
        <v>2.1167975668817518</v>
      </c>
      <c r="T2063" s="12">
        <f t="shared" si="589"/>
        <v>24.379547234085621</v>
      </c>
    </row>
    <row r="2064" spans="1:20">
      <c r="A2064" s="57">
        <f t="shared" si="590"/>
        <v>13350.77224971284</v>
      </c>
      <c r="B2064" s="12">
        <f t="shared" si="607"/>
        <v>2124.8413976359025</v>
      </c>
      <c r="C2064" s="57" t="str">
        <f t="shared" si="591"/>
        <v>-7.4630138138588-14.6770005338313i</v>
      </c>
      <c r="D2064" s="57" t="str">
        <f t="shared" si="592"/>
        <v>3.4780953345883-7.50036113549865i</v>
      </c>
      <c r="E2064" s="57" t="str">
        <f t="shared" si="593"/>
        <v>157.982435223328-1.64940621936556i</v>
      </c>
      <c r="F2064" s="57" t="str">
        <f t="shared" si="594"/>
        <v>2.90990512984196-70.2946775856491i</v>
      </c>
      <c r="G2064" s="57" t="str">
        <f t="shared" si="595"/>
        <v>0.999998357314107-0.00128167203058441i</v>
      </c>
      <c r="H2064" s="57" t="str">
        <f t="shared" si="596"/>
        <v>90.8993240431258+94.9301786835483i</v>
      </c>
      <c r="I2064" s="57" t="str">
        <f t="shared" si="597"/>
        <v>19.5712437519332-17.2464406621371i</v>
      </c>
      <c r="K2064" s="57" t="str">
        <f t="shared" si="598"/>
        <v>0.0631448994330873-0.0786282409212608i</v>
      </c>
      <c r="L2064" s="57" t="str">
        <f t="shared" si="599"/>
        <v>0.00025-0.498018844591988i</v>
      </c>
      <c r="M2064" s="57" t="str">
        <f t="shared" si="600"/>
        <v>0.0045-0.174596816379103i</v>
      </c>
      <c r="N2064" s="57">
        <f t="shared" si="601"/>
        <v>63.047411052045547</v>
      </c>
      <c r="O2064" s="57">
        <f t="shared" si="602"/>
        <v>24.331470105265005</v>
      </c>
      <c r="P2064" s="374">
        <f t="shared" si="603"/>
        <v>24.331470105265005</v>
      </c>
      <c r="Q2064" s="374">
        <f t="shared" si="604"/>
        <v>-116.95258894795445</v>
      </c>
      <c r="R2064" s="12">
        <f t="shared" si="605"/>
        <v>63.047411052045547</v>
      </c>
      <c r="S2064" s="57">
        <f t="shared" si="606"/>
        <v>2.1248413976359024</v>
      </c>
      <c r="T2064" s="12">
        <f t="shared" si="589"/>
        <v>24.331470105265005</v>
      </c>
    </row>
    <row r="2065" spans="1:20">
      <c r="A2065" s="57">
        <f t="shared" si="590"/>
        <v>13401.505184261749</v>
      </c>
      <c r="B2065" s="12">
        <f t="shared" si="607"/>
        <v>2132.915794946919</v>
      </c>
      <c r="C2065" s="57" t="str">
        <f t="shared" si="591"/>
        <v>-7.42520880235146-14.5942267601308i</v>
      </c>
      <c r="D2065" s="57" t="str">
        <f t="shared" si="592"/>
        <v>3.47809510870475-7.47204471022999i</v>
      </c>
      <c r="E2065" s="57" t="str">
        <f t="shared" si="593"/>
        <v>157.974965182777-1.63640913880825i</v>
      </c>
      <c r="F2065" s="57" t="str">
        <f t="shared" si="594"/>
        <v>2.90990509344449-70.0285973142438i</v>
      </c>
      <c r="G2065" s="57" t="str">
        <f t="shared" si="595"/>
        <v>0.999998344805995-0.00128654236820839i</v>
      </c>
      <c r="H2065" s="57" t="str">
        <f t="shared" si="596"/>
        <v>91.0598659249484+95.3539049877858i</v>
      </c>
      <c r="I2065" s="57" t="str">
        <f t="shared" si="597"/>
        <v>19.5850134519569-17.2064467716556i</v>
      </c>
      <c r="K2065" s="57" t="str">
        <f t="shared" si="598"/>
        <v>0.0628567445583384-0.0785522609528176i</v>
      </c>
      <c r="L2065" s="57" t="str">
        <f t="shared" si="599"/>
        <v>0.00025-0.496133537150814i</v>
      </c>
      <c r="M2065" s="57" t="str">
        <f t="shared" si="600"/>
        <v>0.0045-0.173935860110682i</v>
      </c>
      <c r="N2065" s="57">
        <f t="shared" si="601"/>
        <v>63.034048894741119</v>
      </c>
      <c r="O2065" s="57">
        <f t="shared" si="602"/>
        <v>24.283376018680251</v>
      </c>
      <c r="P2065" s="374">
        <f t="shared" si="603"/>
        <v>24.283376018680251</v>
      </c>
      <c r="Q2065" s="374">
        <f t="shared" si="604"/>
        <v>-116.96595110525888</v>
      </c>
      <c r="R2065" s="12">
        <f t="shared" si="605"/>
        <v>63.034048894741119</v>
      </c>
      <c r="S2065" s="57">
        <f t="shared" si="606"/>
        <v>2.1329157949469191</v>
      </c>
      <c r="T2065" s="12">
        <f t="shared" si="589"/>
        <v>24.283376018680251</v>
      </c>
    </row>
    <row r="2066" spans="1:20">
      <c r="A2066" s="57">
        <f t="shared" si="590"/>
        <v>13452.430903961942</v>
      </c>
      <c r="B2066" s="12">
        <f t="shared" si="607"/>
        <v>2141.0208749677172</v>
      </c>
      <c r="C2066" s="57" t="str">
        <f t="shared" si="591"/>
        <v>-7.38749138149555-14.5119357432755i</v>
      </c>
      <c r="D2066" s="57" t="str">
        <f t="shared" si="592"/>
        <v>3.47809488110125-7.44383577282294i</v>
      </c>
      <c r="E2066" s="57" t="str">
        <f t="shared" si="593"/>
        <v>157.967579528668-1.62333612384202i</v>
      </c>
      <c r="F2066" s="57" t="str">
        <f t="shared" si="594"/>
        <v>2.90990505676985-69.7635244277203i</v>
      </c>
      <c r="G2066" s="57" t="str">
        <f t="shared" si="595"/>
        <v>0.999998332202641-0.00129143121293119i</v>
      </c>
      <c r="H2066" s="57" t="str">
        <f t="shared" si="596"/>
        <v>91.2220144100722+95.7800286467523i</v>
      </c>
      <c r="I2066" s="57" t="str">
        <f t="shared" si="597"/>
        <v>19.5989042239207-17.1667676143442i</v>
      </c>
      <c r="K2066" s="57" t="str">
        <f t="shared" si="598"/>
        <v>0.0625691507131298-0.0784753005892757i</v>
      </c>
      <c r="L2066" s="57" t="str">
        <f t="shared" si="599"/>
        <v>0.00025-0.494255366757137i</v>
      </c>
      <c r="M2066" s="57" t="str">
        <f t="shared" si="600"/>
        <v>0.0045-0.173277405968004i</v>
      </c>
      <c r="N2066" s="57">
        <f t="shared" si="601"/>
        <v>63.021033477070816</v>
      </c>
      <c r="O2066" s="57">
        <f t="shared" si="602"/>
        <v>24.235265307342843</v>
      </c>
      <c r="P2066" s="374">
        <f t="shared" si="603"/>
        <v>24.235265307342843</v>
      </c>
      <c r="Q2066" s="374">
        <f t="shared" si="604"/>
        <v>-116.97896652292918</v>
      </c>
      <c r="R2066" s="12">
        <f t="shared" si="605"/>
        <v>63.021033477070816</v>
      </c>
      <c r="S2066" s="57">
        <f t="shared" si="606"/>
        <v>2.1410208749677171</v>
      </c>
      <c r="T2066" s="12">
        <f t="shared" si="589"/>
        <v>24.235265307342843</v>
      </c>
    </row>
    <row r="2067" spans="1:20">
      <c r="A2067" s="57">
        <f t="shared" si="590"/>
        <v>13503.550141396998</v>
      </c>
      <c r="B2067" s="12">
        <f t="shared" si="607"/>
        <v>2149.1567542925945</v>
      </c>
      <c r="C2067" s="57" t="str">
        <f t="shared" si="591"/>
        <v>-7.34986232961315-14.4301253476735i</v>
      </c>
      <c r="D2067" s="57" t="str">
        <f t="shared" si="592"/>
        <v>3.47809465176469-7.41573391748234i</v>
      </c>
      <c r="E2067" s="57" t="str">
        <f t="shared" si="593"/>
        <v>157.960278951498-1.61018737719568i</v>
      </c>
      <c r="F2067" s="57" t="str">
        <f t="shared" si="594"/>
        <v>2.90990501981596-69.4994551129162i</v>
      </c>
      <c r="G2067" s="57" t="str">
        <f t="shared" si="595"/>
        <v>0.999998319503319-0.00129633863507768i</v>
      </c>
      <c r="H2067" s="57" t="str">
        <f t="shared" si="596"/>
        <v>91.3857887685945+96.2085690953185i</v>
      </c>
      <c r="I2067" s="57" t="str">
        <f t="shared" si="597"/>
        <v>19.6129172563805-17.1274036039835i</v>
      </c>
      <c r="K2067" s="57" t="str">
        <f t="shared" si="598"/>
        <v>0.0622821245104129-0.078397364926294i</v>
      </c>
      <c r="L2067" s="57" t="str">
        <f t="shared" si="599"/>
        <v>0.00025-0.492384306392845i</v>
      </c>
      <c r="M2067" s="57" t="str">
        <f t="shared" si="600"/>
        <v>0.0045-0.172621444478984i</v>
      </c>
      <c r="N2067" s="57">
        <f t="shared" si="601"/>
        <v>63.008365860268825</v>
      </c>
      <c r="O2067" s="57">
        <f t="shared" si="602"/>
        <v>24.187138305855676</v>
      </c>
      <c r="P2067" s="374">
        <f t="shared" si="603"/>
        <v>24.187138305855676</v>
      </c>
      <c r="Q2067" s="374">
        <f t="shared" si="604"/>
        <v>-116.99163413973118</v>
      </c>
      <c r="R2067" s="12">
        <f t="shared" si="605"/>
        <v>63.008365860268825</v>
      </c>
      <c r="S2067" s="57">
        <f t="shared" si="606"/>
        <v>2.1491567542925947</v>
      </c>
      <c r="T2067" s="12">
        <f t="shared" si="589"/>
        <v>24.187138305855676</v>
      </c>
    </row>
    <row r="2068" spans="1:20">
      <c r="A2068" s="57">
        <f t="shared" si="590"/>
        <v>13554.863631934306</v>
      </c>
      <c r="B2068" s="12">
        <f t="shared" si="607"/>
        <v>2157.3235499589064</v>
      </c>
      <c r="C2068" s="57" t="str">
        <f t="shared" si="591"/>
        <v>-7.31232241632168-14.3487934373985i</v>
      </c>
      <c r="D2068" s="57" t="str">
        <f t="shared" si="592"/>
        <v>3.47809442068191-7.38773873995349i</v>
      </c>
      <c r="E2068" s="57" t="str">
        <f t="shared" si="593"/>
        <v>157.953064141623-1.59696310362779i</v>
      </c>
      <c r="F2068" s="57" t="str">
        <f t="shared" si="594"/>
        <v>2.9099049825807-69.2363855711061i</v>
      </c>
      <c r="G2068" s="57" t="str">
        <f t="shared" si="595"/>
        <v>0.9999983067073-0.00130126470523993i</v>
      </c>
      <c r="H2068" s="57" t="str">
        <f t="shared" si="596"/>
        <v>91.551208555895+96.6395459865223i</v>
      </c>
      <c r="I2068" s="57" t="str">
        <f t="shared" si="597"/>
        <v>19.6270537514258-17.0883551750885i</v>
      </c>
      <c r="K2068" s="57" t="str">
        <f t="shared" si="598"/>
        <v>0.0619956725044615-0.0783184591116666i</v>
      </c>
      <c r="L2068" s="57" t="str">
        <f t="shared" si="599"/>
        <v>0.00025-0.490520329142105i</v>
      </c>
      <c r="M2068" s="57" t="str">
        <f t="shared" si="600"/>
        <v>0.0045-0.171967966207395i</v>
      </c>
      <c r="N2068" s="57">
        <f t="shared" si="601"/>
        <v>62.996047090520037</v>
      </c>
      <c r="O2068" s="57">
        <f t="shared" si="602"/>
        <v>24.138995350393184</v>
      </c>
      <c r="P2068" s="374">
        <f t="shared" si="603"/>
        <v>24.138995350393184</v>
      </c>
      <c r="Q2068" s="374">
        <f t="shared" si="604"/>
        <v>-117.00395290947996</v>
      </c>
      <c r="R2068" s="12">
        <f t="shared" si="605"/>
        <v>62.996047090520037</v>
      </c>
      <c r="S2068" s="57">
        <f t="shared" si="606"/>
        <v>2.1573235499589063</v>
      </c>
      <c r="T2068" s="12">
        <f t="shared" si="589"/>
        <v>24.138995350393184</v>
      </c>
    </row>
    <row r="2069" spans="1:20">
      <c r="A2069" s="57">
        <f t="shared" si="590"/>
        <v>13606.372113735659</v>
      </c>
      <c r="B2069" s="12">
        <f t="shared" si="607"/>
        <v>2165.5213794487504</v>
      </c>
      <c r="C2069" s="57" t="str">
        <f t="shared" si="591"/>
        <v>-7.27487240249121-14.2679378762856i</v>
      </c>
      <c r="D2069" s="57" t="str">
        <f t="shared" si="592"/>
        <v>3.47809418783958-7.3598498375162i</v>
      </c>
      <c r="E2069" s="57" t="str">
        <f t="shared" si="593"/>
        <v>157.945935789278-1.58366350988502i</v>
      </c>
      <c r="F2069" s="57" t="str">
        <f t="shared" si="594"/>
        <v>2.90990494506191-68.9743120179456i</v>
      </c>
      <c r="G2069" s="57" t="str">
        <f t="shared" si="595"/>
        <v>0.999998293813846-0.00130620949427826i</v>
      </c>
      <c r="H2069" s="57" t="str">
        <f t="shared" si="596"/>
        <v>91.7182936177833+97.0729791945607i</v>
      </c>
      <c r="I2069" s="57" t="str">
        <f t="shared" si="597"/>
        <v>19.6413149248578-17.0496227832194i</v>
      </c>
      <c r="K2069" s="57" t="str">
        <f t="shared" si="598"/>
        <v>0.0617098011903788-0.0782385883445305i</v>
      </c>
      <c r="L2069" s="57" t="str">
        <f t="shared" si="599"/>
        <v>0.00025-0.48866340819098i</v>
      </c>
      <c r="M2069" s="57" t="str">
        <f t="shared" si="600"/>
        <v>0.0045-0.171316961752735i</v>
      </c>
      <c r="N2069" s="57">
        <f t="shared" si="601"/>
        <v>62.984078198864253</v>
      </c>
      <c r="O2069" s="57">
        <f t="shared" si="602"/>
        <v>24.090836778682203</v>
      </c>
      <c r="P2069" s="374">
        <f t="shared" si="603"/>
        <v>24.090836778682203</v>
      </c>
      <c r="Q2069" s="374">
        <f t="shared" si="604"/>
        <v>-117.01592180113575</v>
      </c>
      <c r="R2069" s="12">
        <f t="shared" si="605"/>
        <v>62.984078198864253</v>
      </c>
      <c r="S2069" s="57">
        <f t="shared" si="606"/>
        <v>2.1655213794487502</v>
      </c>
      <c r="T2069" s="12">
        <f t="shared" si="589"/>
        <v>24.090836778682203</v>
      </c>
    </row>
    <row r="2070" spans="1:20">
      <c r="A2070" s="57">
        <f t="shared" si="590"/>
        <v>13658.076327767854</v>
      </c>
      <c r="B2070" s="12">
        <f t="shared" si="607"/>
        <v>2173.7503606906557</v>
      </c>
      <c r="C2070" s="57" t="str">
        <f t="shared" si="591"/>
        <v>-7.23751304020285-14.1875565280243i</v>
      </c>
      <c r="D2070" s="57" t="str">
        <f t="shared" si="592"/>
        <v>3.47809395322432-7.33206680897917i</v>
      </c>
      <c r="E2070" s="57" t="str">
        <f t="shared" si="593"/>
        <v>157.938894584573-1.57028880466601i</v>
      </c>
      <c r="F2070" s="57" t="str">
        <f t="shared" si="594"/>
        <v>2.90990490725743-68.7132306834195i</v>
      </c>
      <c r="G2070" s="57" t="str">
        <f t="shared" si="595"/>
        <v>0.999998280822216-0.00131117307332222i</v>
      </c>
      <c r="H2070" s="57" t="str">
        <f t="shared" si="596"/>
        <v>91.8870640957606+97.5088888178333i</v>
      </c>
      <c r="I2070" s="57" t="str">
        <f t="shared" si="597"/>
        <v>19.6557020063743-17.0112069053005i</v>
      </c>
      <c r="K2070" s="57" t="str">
        <f t="shared" si="598"/>
        <v>0.0614245170036135-0.0781577578745655i</v>
      </c>
      <c r="L2070" s="57" t="str">
        <f t="shared" si="599"/>
        <v>0.00025-0.486813516827035i</v>
      </c>
      <c r="M2070" s="57" t="str">
        <f t="shared" si="600"/>
        <v>0.0045-0.170668421750085i</v>
      </c>
      <c r="N2070" s="57">
        <f t="shared" si="601"/>
        <v>62.972460201098443</v>
      </c>
      <c r="O2070" s="57">
        <f t="shared" si="602"/>
        <v>24.042662929981084</v>
      </c>
      <c r="P2070" s="374">
        <f t="shared" si="603"/>
        <v>24.042662929981084</v>
      </c>
      <c r="Q2070" s="374">
        <f t="shared" si="604"/>
        <v>-117.02753979890156</v>
      </c>
      <c r="R2070" s="12">
        <f t="shared" si="605"/>
        <v>62.972460201098443</v>
      </c>
      <c r="S2070" s="57">
        <f t="shared" si="606"/>
        <v>2.1737503606906556</v>
      </c>
      <c r="T2070" s="12">
        <f t="shared" si="589"/>
        <v>24.042662929981084</v>
      </c>
    </row>
    <row r="2071" spans="1:20">
      <c r="A2071" s="57">
        <f t="shared" si="590"/>
        <v>13709.977017813373</v>
      </c>
      <c r="B2071" s="12">
        <f t="shared" si="607"/>
        <v>2182.0106120612804</v>
      </c>
      <c r="C2071" s="57" t="str">
        <f t="shared" si="591"/>
        <v>-7.20024507270922-14.1076472562549i</v>
      </c>
      <c r="D2071" s="57" t="str">
        <f t="shared" si="592"/>
        <v>3.47809371682264-7.30438925467407i</v>
      </c>
      <c r="E2071" s="57" t="str">
        <f t="shared" si="593"/>
        <v>157.931941217515-1.55683919858117i</v>
      </c>
      <c r="F2071" s="57" t="str">
        <f t="shared" si="594"/>
        <v>2.9099048691651-68.4531378117847i</v>
      </c>
      <c r="G2071" s="57" t="str">
        <f t="shared" si="595"/>
        <v>0.999998267731663-0.00131615551377161i</v>
      </c>
      <c r="H2071" s="57" t="str">
        <f t="shared" si="596"/>
        <v>92.0575404323897+97.9472951820239i</v>
      </c>
      <c r="I2071" s="57" t="str">
        <f t="shared" si="597"/>
        <v>19.6702162397529-16.9731080399448i</v>
      </c>
      <c r="K2071" s="57" t="str">
        <f t="shared" si="598"/>
        <v>0.061139826319493-0.0780759730011911i</v>
      </c>
      <c r="L2071" s="57" t="str">
        <f t="shared" si="599"/>
        <v>0.00025-0.484970628438969i</v>
      </c>
      <c r="M2071" s="57" t="str">
        <f t="shared" si="600"/>
        <v>0.0045-0.170022336869979i</v>
      </c>
      <c r="N2071" s="57">
        <f t="shared" si="601"/>
        <v>62.961194097684441</v>
      </c>
      <c r="O2071" s="57">
        <f t="shared" si="602"/>
        <v>23.994474145060188</v>
      </c>
      <c r="P2071" s="374">
        <f t="shared" si="603"/>
        <v>23.994474145060188</v>
      </c>
      <c r="Q2071" s="374">
        <f t="shared" si="604"/>
        <v>-117.03880590231556</v>
      </c>
      <c r="R2071" s="12">
        <f t="shared" si="605"/>
        <v>62.961194097684441</v>
      </c>
      <c r="S2071" s="57">
        <f t="shared" si="606"/>
        <v>2.1820106120612803</v>
      </c>
      <c r="T2071" s="12">
        <f t="shared" si="589"/>
        <v>23.994474145060188</v>
      </c>
    </row>
    <row r="2072" spans="1:20">
      <c r="A2072" s="57">
        <f t="shared" si="590"/>
        <v>13762.074930481063</v>
      </c>
      <c r="B2072" s="12">
        <f t="shared" si="607"/>
        <v>2190.3022523871132</v>
      </c>
      <c r="C2072" s="57" t="str">
        <f t="shared" si="591"/>
        <v>-7.16306923439643-14.0282079246634i</v>
      </c>
      <c r="D2072" s="57" t="str">
        <f t="shared" si="592"/>
        <v>3.47809347862092-7.27681677644986i</v>
      </c>
      <c r="E2072" s="57" t="str">
        <f t="shared" si="593"/>
        <v>157.925076378015-1.54331490411165i</v>
      </c>
      <c r="F2072" s="57" t="str">
        <f t="shared" si="594"/>
        <v>2.90990483078272-68.1940296615178i</v>
      </c>
      <c r="G2072" s="57" t="str">
        <f t="shared" si="595"/>
        <v>0.999998254541433-0.00132115688729755i</v>
      </c>
      <c r="H2072" s="57" t="str">
        <f t="shared" si="596"/>
        <v>92.2297433767824+98.3882188432366i</v>
      </c>
      <c r="I2072" s="57" t="str">
        <f t="shared" si="597"/>
        <v>19.6848588830396-16.9353267077869i</v>
      </c>
      <c r="K2072" s="57" t="str">
        <f t="shared" si="598"/>
        <v>0.0608557354527651-0.0779932390727586i</v>
      </c>
      <c r="L2072" s="57" t="str">
        <f t="shared" si="599"/>
        <v>0.00025-0.483134716516207i</v>
      </c>
      <c r="M2072" s="57" t="str">
        <f t="shared" si="600"/>
        <v>0.0045-0.169378697818269i</v>
      </c>
      <c r="N2072" s="57">
        <f t="shared" si="601"/>
        <v>62.950280873655871</v>
      </c>
      <c r="O2072" s="57">
        <f t="shared" si="602"/>
        <v>23.946270766181335</v>
      </c>
      <c r="P2072" s="374">
        <f t="shared" si="603"/>
        <v>23.946270766181335</v>
      </c>
      <c r="Q2072" s="374">
        <f t="shared" si="604"/>
        <v>-117.04971912634413</v>
      </c>
      <c r="R2072" s="12">
        <f t="shared" si="605"/>
        <v>62.950280873655871</v>
      </c>
      <c r="S2072" s="57">
        <f t="shared" si="606"/>
        <v>2.1903022523871134</v>
      </c>
      <c r="T2072" s="12">
        <f t="shared" si="589"/>
        <v>23.946270766181335</v>
      </c>
    </row>
    <row r="2073" spans="1:20">
      <c r="A2073" s="57">
        <f t="shared" si="590"/>
        <v>13814.370815216891</v>
      </c>
      <c r="B2073" s="12">
        <f t="shared" si="607"/>
        <v>2198.6254009461841</v>
      </c>
      <c r="C2073" s="57" t="str">
        <f t="shared" si="591"/>
        <v>-7.12598625074791-13.9492363970772i</v>
      </c>
      <c r="D2073" s="57" t="str">
        <f t="shared" si="592"/>
        <v>3.47809323860547-7.24934897766707i</v>
      </c>
      <c r="E2073" s="57" t="str">
        <f t="shared" si="593"/>
        <v>157.918300755901-1.52971613557304i</v>
      </c>
      <c r="F2073" s="57" t="str">
        <f t="shared" si="594"/>
        <v>2.90990479210809-67.9359025052615i</v>
      </c>
      <c r="G2073" s="57" t="str">
        <f t="shared" si="595"/>
        <v>0.999998241250766-0.00132617726584347i</v>
      </c>
      <c r="H2073" s="57" t="str">
        <f t="shared" si="596"/>
        <v>92.4036939902036+98.8316805911734i</v>
      </c>
      <c r="I2073" s="57" t="str">
        <f t="shared" si="597"/>
        <v>19.6996312087395-16.8978634518229i</v>
      </c>
      <c r="K2073" s="57" t="str">
        <f t="shared" si="598"/>
        <v>0.0605722506571557-0.077909561485739i</v>
      </c>
      <c r="L2073" s="57" t="str">
        <f t="shared" si="599"/>
        <v>0.00025-0.481305754648543i</v>
      </c>
      <c r="M2073" s="57" t="str">
        <f t="shared" si="600"/>
        <v>0.0045-0.168737495335992i</v>
      </c>
      <c r="N2073" s="57">
        <f t="shared" si="601"/>
        <v>62.939721498526865</v>
      </c>
      <c r="O2073" s="57">
        <f t="shared" si="602"/>
        <v>23.898053137077451</v>
      </c>
      <c r="P2073" s="374">
        <f t="shared" si="603"/>
        <v>23.898053137077451</v>
      </c>
      <c r="Q2073" s="374">
        <f t="shared" si="604"/>
        <v>-117.06027850147314</v>
      </c>
      <c r="R2073" s="12">
        <f t="shared" si="605"/>
        <v>62.939721498526865</v>
      </c>
      <c r="S2073" s="57">
        <f t="shared" si="606"/>
        <v>2.1986254009461841</v>
      </c>
      <c r="T2073" s="12">
        <f t="shared" si="589"/>
        <v>23.898053137077451</v>
      </c>
    </row>
    <row r="2074" spans="1:20">
      <c r="A2074" s="57">
        <f t="shared" si="590"/>
        <v>13866.865424314716</v>
      </c>
      <c r="B2074" s="12">
        <f t="shared" si="607"/>
        <v>2206.9801774697798</v>
      </c>
      <c r="C2074" s="57" t="str">
        <f t="shared" si="591"/>
        <v>-7.08899683830979-13.8707305375607i</v>
      </c>
      <c r="D2074" s="57" t="str">
        <f t="shared" si="592"/>
        <v>3.47809299676246-7.22198546319207i</v>
      </c>
      <c r="E2074" s="57" t="str">
        <f t="shared" si="593"/>
        <v>157.91161504093-1.51604310907365i</v>
      </c>
      <c r="F2074" s="57" t="str">
        <f t="shared" si="594"/>
        <v>2.90990475313897-67.6787526297696i</v>
      </c>
      <c r="G2074" s="57" t="str">
        <f t="shared" si="595"/>
        <v>0.9999982278589-0.00133121672162616i</v>
      </c>
      <c r="H2074" s="57" t="str">
        <f t="shared" si="596"/>
        <v>92.5794136517964+99.2777014523662i</v>
      </c>
      <c r="I2074" s="57" t="str">
        <f t="shared" si="597"/>
        <v>19.7145345040103-16.8607188377574i</v>
      </c>
      <c r="K2074" s="57" t="str">
        <f t="shared" si="598"/>
        <v>0.0602893781249354-0.077824945683907i</v>
      </c>
      <c r="L2074" s="57" t="str">
        <f t="shared" si="599"/>
        <v>0.00025-0.479483716525745i</v>
      </c>
      <c r="M2074" s="57" t="str">
        <f t="shared" si="600"/>
        <v>0.0045-0.168098720199235i</v>
      </c>
      <c r="N2074" s="57">
        <f t="shared" si="601"/>
        <v>62.929516926202126</v>
      </c>
      <c r="O2074" s="57">
        <f t="shared" si="602"/>
        <v>23.849821602931836</v>
      </c>
      <c r="P2074" s="374">
        <f t="shared" si="603"/>
        <v>23.849821602931836</v>
      </c>
      <c r="Q2074" s="374">
        <f t="shared" si="604"/>
        <v>-117.07048307379787</v>
      </c>
      <c r="R2074" s="12">
        <f t="shared" si="605"/>
        <v>62.929516926202126</v>
      </c>
      <c r="S2074" s="57">
        <f t="shared" si="606"/>
        <v>2.2069801774697799</v>
      </c>
      <c r="T2074" s="12">
        <f t="shared" si="589"/>
        <v>23.849821602931836</v>
      </c>
    </row>
    <row r="2075" spans="1:20">
      <c r="A2075" s="57">
        <f t="shared" si="590"/>
        <v>13919.559512927113</v>
      </c>
      <c r="B2075" s="12">
        <f t="shared" si="607"/>
        <v>2215.3667021441652</v>
      </c>
      <c r="C2075" s="57" t="str">
        <f t="shared" si="591"/>
        <v>-7.05210170465805-13.792688210512i</v>
      </c>
      <c r="D2075" s="57" t="str">
        <f t="shared" si="592"/>
        <v>3.478092753078-7.19472583939136i</v>
      </c>
      <c r="E2075" s="57" t="str">
        <f t="shared" si="593"/>
        <v>157.905019922806-1.50229604247769i</v>
      </c>
      <c r="F2075" s="57" t="str">
        <f t="shared" si="594"/>
        <v>2.90990471387311-67.4225763358547i</v>
      </c>
      <c r="G2075" s="57" t="str">
        <f t="shared" si="595"/>
        <v>0.999998214365062-0.00133627532713683i</v>
      </c>
      <c r="H2075" s="57" t="str">
        <f t="shared" si="596"/>
        <v>92.7569240644334+99.7263026934542i</v>
      </c>
      <c r="I2075" s="57" t="str">
        <f t="shared" si="597"/>
        <v>19.7295700708585-16.8238934543593i</v>
      </c>
      <c r="K2075" s="57" t="str">
        <f t="shared" si="598"/>
        <v>0.0600071239865016-0.0777393971575198i</v>
      </c>
      <c r="L2075" s="57" t="str">
        <f t="shared" si="599"/>
        <v>0.00025-0.477668575937183i</v>
      </c>
      <c r="M2075" s="57" t="str">
        <f t="shared" si="600"/>
        <v>0.0045-0.167462363219003i</v>
      </c>
      <c r="N2075" s="57">
        <f t="shared" si="601"/>
        <v>62.919668094890099</v>
      </c>
      <c r="O2075" s="57">
        <f t="shared" si="602"/>
        <v>23.801576510357783</v>
      </c>
      <c r="P2075" s="374">
        <f t="shared" si="603"/>
        <v>23.801576510357783</v>
      </c>
      <c r="Q2075" s="374">
        <f t="shared" si="604"/>
        <v>-117.0803319051099</v>
      </c>
      <c r="R2075" s="12">
        <f t="shared" si="605"/>
        <v>62.919668094890099</v>
      </c>
      <c r="S2075" s="57">
        <f t="shared" si="606"/>
        <v>2.215366702144165</v>
      </c>
      <c r="T2075" s="12">
        <f t="shared" si="589"/>
        <v>23.801576510357783</v>
      </c>
    </row>
    <row r="2076" spans="1:20">
      <c r="A2076" s="57">
        <f t="shared" si="590"/>
        <v>13972.453839076235</v>
      </c>
      <c r="B2076" s="12">
        <f t="shared" si="607"/>
        <v>2223.7850956123129</v>
      </c>
      <c r="C2076" s="57" t="str">
        <f t="shared" si="591"/>
        <v>-7.0153015483674-13.7151072807582i</v>
      </c>
      <c r="D2076" s="57" t="str">
        <f t="shared" si="592"/>
        <v>3.47809250753804-7.167569714126i</v>
      </c>
      <c r="E2076" s="57" t="str">
        <f t="shared" si="593"/>
        <v>157.898516091192-1.48847515536289i</v>
      </c>
      <c r="F2076" s="57" t="str">
        <f t="shared" si="594"/>
        <v>2.90990467430827-67.1673699383352i</v>
      </c>
      <c r="G2076" s="57" t="str">
        <f t="shared" si="595"/>
        <v>0.999998200768476-0.0013413531551421i</v>
      </c>
      <c r="H2076" s="57" t="str">
        <f t="shared" si="596"/>
        <v>92.9362472606909+100.177505824513i</v>
      </c>
      <c r="I2076" s="57" t="str">
        <f t="shared" si="597"/>
        <v>19.7447392263392-16.7873879138248i</v>
      </c>
      <c r="K2076" s="57" t="str">
        <f t="shared" si="598"/>
        <v>0.0597254943099716-0.0776529214424948i</v>
      </c>
      <c r="L2076" s="57" t="str">
        <f t="shared" si="599"/>
        <v>0.00025-0.475860306771451i</v>
      </c>
      <c r="M2076" s="57" t="str">
        <f t="shared" si="600"/>
        <v>0.0045-0.166828415241087i</v>
      </c>
      <c r="N2076" s="57">
        <f t="shared" si="601"/>
        <v>62.910175927014407</v>
      </c>
      <c r="O2076" s="57">
        <f t="shared" si="602"/>
        <v>23.753318207377319</v>
      </c>
      <c r="P2076" s="374">
        <f t="shared" si="603"/>
        <v>23.753318207377319</v>
      </c>
      <c r="Q2076" s="374">
        <f t="shared" si="604"/>
        <v>-117.08982407298559</v>
      </c>
      <c r="R2076" s="12">
        <f t="shared" si="605"/>
        <v>62.910175927014407</v>
      </c>
      <c r="S2076" s="57">
        <f t="shared" si="606"/>
        <v>2.2237850956123131</v>
      </c>
      <c r="T2076" s="12">
        <f t="shared" si="589"/>
        <v>23.753318207377319</v>
      </c>
    </row>
    <row r="2077" spans="1:20">
      <c r="A2077" s="57">
        <f t="shared" si="590"/>
        <v>14025.549163664724</v>
      </c>
      <c r="B2077" s="12">
        <f t="shared" si="607"/>
        <v>2232.2354789756396</v>
      </c>
      <c r="C2077" s="57" t="str">
        <f t="shared" si="591"/>
        <v>-6.97859705898177-13.6379856136525i</v>
      </c>
      <c r="D2077" s="57" t="str">
        <f t="shared" si="592"/>
        <v>3.47809226012846-7.14051669674587i</v>
      </c>
      <c r="E2077" s="57" t="str">
        <f t="shared" si="593"/>
        <v>157.892104235728-1.47458066898412i</v>
      </c>
      <c r="F2077" s="57" t="str">
        <f t="shared" si="594"/>
        <v>2.90990463444217-66.9131297659809i</v>
      </c>
      <c r="G2077" s="57" t="str">
        <f t="shared" si="595"/>
        <v>0.99999818706836-0.00134645027868507i</v>
      </c>
      <c r="H2077" s="57" t="str">
        <f t="shared" si="596"/>
        <v>93.117405608957+100.631332602433i</v>
      </c>
      <c r="I2077" s="57" t="str">
        <f t="shared" si="597"/>
        <v>19.7600433027574-16.7512028521487i</v>
      </c>
      <c r="K2077" s="57" t="str">
        <f t="shared" si="598"/>
        <v>0.059444495100789-0.0775655241195819i</v>
      </c>
      <c r="L2077" s="57" t="str">
        <f t="shared" si="599"/>
        <v>0.00025-0.474058883015992i</v>
      </c>
      <c r="M2077" s="57" t="str">
        <f t="shared" si="600"/>
        <v>0.0045-0.166196867145932i</v>
      </c>
      <c r="N2077" s="57">
        <f t="shared" si="601"/>
        <v>62.901041329130223</v>
      </c>
      <c r="O2077" s="57">
        <f t="shared" si="602"/>
        <v>23.705047043400572</v>
      </c>
      <c r="P2077" s="374">
        <f t="shared" si="603"/>
        <v>23.705047043400572</v>
      </c>
      <c r="Q2077" s="374">
        <f t="shared" si="604"/>
        <v>-117.09895867086978</v>
      </c>
      <c r="R2077" s="12">
        <f t="shared" si="605"/>
        <v>62.901041329130223</v>
      </c>
      <c r="S2077" s="57">
        <f t="shared" si="606"/>
        <v>2.2322354789756398</v>
      </c>
      <c r="T2077" s="12">
        <f t="shared" si="589"/>
        <v>23.705047043400572</v>
      </c>
    </row>
    <row r="2078" spans="1:20">
      <c r="A2078" s="57">
        <f t="shared" si="590"/>
        <v>14078.846250486651</v>
      </c>
      <c r="B2078" s="12">
        <f t="shared" si="607"/>
        <v>2240.7179737957472</v>
      </c>
      <c r="C2078" s="57" t="str">
        <f t="shared" si="591"/>
        <v>-6.94198891698615-13.5613210751697i</v>
      </c>
      <c r="D2078" s="57" t="str">
        <f t="shared" si="592"/>
        <v>3.47809201083503-7.11356639808407i</v>
      </c>
      <c r="E2078" s="57" t="str">
        <f t="shared" si="593"/>
        <v>157.885785046042-1.46061280623232i</v>
      </c>
      <c r="F2078" s="57" t="str">
        <f t="shared" si="594"/>
        <v>2.90990459427249-66.6598521614616i</v>
      </c>
      <c r="G2078" s="57" t="str">
        <f t="shared" si="595"/>
        <v>0.999998173263926-0.00135156677108643i</v>
      </c>
      <c r="H2078" s="57" t="str">
        <f t="shared" si="596"/>
        <v>93.3004218196707+101.087805034352i</v>
      </c>
      <c r="I2078" s="57" t="str">
        <f t="shared" si="597"/>
        <v>19.7754836478745-16.7153389295046i</v>
      </c>
      <c r="K2078" s="57" t="str">
        <f t="shared" si="598"/>
        <v>0.0591641323013428-0.0774772108135332i</v>
      </c>
      <c r="L2078" s="57" t="str">
        <f t="shared" si="599"/>
        <v>0.00025-0.472264278756716i</v>
      </c>
      <c r="M2078" s="57" t="str">
        <f t="shared" si="600"/>
        <v>0.0045-0.165567709848508i</v>
      </c>
      <c r="N2078" s="57">
        <f t="shared" si="601"/>
        <v>62.892265191840153</v>
      </c>
      <c r="O2078" s="57">
        <f t="shared" si="602"/>
        <v>23.656763369204118</v>
      </c>
      <c r="P2078" s="374">
        <f t="shared" si="603"/>
        <v>23.656763369204118</v>
      </c>
      <c r="Q2078" s="374">
        <f t="shared" si="604"/>
        <v>-117.10773480815985</v>
      </c>
      <c r="R2078" s="12">
        <f t="shared" si="605"/>
        <v>62.892265191840153</v>
      </c>
      <c r="S2078" s="57">
        <f t="shared" si="606"/>
        <v>2.2407179737957472</v>
      </c>
      <c r="T2078" s="12">
        <f t="shared" si="589"/>
        <v>23.656763369204118</v>
      </c>
    </row>
    <row r="2079" spans="1:20">
      <c r="A2079" s="57">
        <f t="shared" si="590"/>
        <v>14132.345866238502</v>
      </c>
      <c r="B2079" s="12">
        <f t="shared" si="607"/>
        <v>2249.2327020961711</v>
      </c>
      <c r="C2079" s="57" t="str">
        <f t="shared" si="591"/>
        <v>-6.9054777937815-13.4851115320044i</v>
      </c>
      <c r="D2079" s="57" t="str">
        <f t="shared" si="592"/>
        <v>3.47809175964342-7.08671843045148i</v>
      </c>
      <c r="E2079" s="57" t="str">
        <f t="shared" si="593"/>
        <v>157.87955921178-1.44657179159822i</v>
      </c>
      <c r="F2079" s="57" t="str">
        <f t="shared" si="594"/>
        <v>2.90990455379698-66.4075334812947i</v>
      </c>
      <c r="G2079" s="57" t="str">
        <f t="shared" si="595"/>
        <v>0.99999815935438-0.00135670270594541i</v>
      </c>
      <c r="H2079" s="57" t="str">
        <f t="shared" si="596"/>
        <v>93.4853189516986+101.546945381139i</v>
      </c>
      <c r="I2079" s="57" t="str">
        <f t="shared" si="597"/>
        <v>19.7910616251161-16.6797968306326i</v>
      </c>
      <c r="K2079" s="57" t="str">
        <f t="shared" si="598"/>
        <v>0.0588844117905981-0.0773879871922702i</v>
      </c>
      <c r="L2079" s="57" t="str">
        <f t="shared" si="599"/>
        <v>0.00025-0.470476468177641i</v>
      </c>
      <c r="M2079" s="57" t="str">
        <f t="shared" si="600"/>
        <v>0.0045-0.164940934298175i</v>
      </c>
      <c r="N2079" s="57">
        <f t="shared" si="601"/>
        <v>62.883848389711588</v>
      </c>
      <c r="O2079" s="57">
        <f t="shared" si="602"/>
        <v>23.608467536910844</v>
      </c>
      <c r="P2079" s="374">
        <f t="shared" si="603"/>
        <v>23.608467536910844</v>
      </c>
      <c r="Q2079" s="374">
        <f t="shared" si="604"/>
        <v>-117.11615161028841</v>
      </c>
      <c r="R2079" s="12">
        <f t="shared" si="605"/>
        <v>62.883848389711588</v>
      </c>
      <c r="S2079" s="57">
        <f t="shared" si="606"/>
        <v>2.2492327020961711</v>
      </c>
      <c r="T2079" s="12">
        <f t="shared" si="589"/>
        <v>23.608467536910844</v>
      </c>
    </row>
    <row r="2080" spans="1:20">
      <c r="A2080" s="57">
        <f t="shared" si="590"/>
        <v>14186.048780530209</v>
      </c>
      <c r="B2080" s="12">
        <f t="shared" si="607"/>
        <v>2257.7797863641367</v>
      </c>
      <c r="C2080" s="57" t="str">
        <f t="shared" si="591"/>
        <v>-6.86906435165887-13.4093548516654i</v>
      </c>
      <c r="D2080" s="57" t="str">
        <f t="shared" si="592"/>
        <v>3.47809150653916-7.05997240763084i</v>
      </c>
      <c r="E2080" s="57" t="str">
        <f t="shared" si="593"/>
        <v>157.873427422612-1.43245785112983i</v>
      </c>
      <c r="F2080" s="57" t="str">
        <f t="shared" si="594"/>
        <v>2.90990451301325-66.1561700957906i</v>
      </c>
      <c r="G2080" s="57" t="str">
        <f t="shared" si="595"/>
        <v>0.99999814533892-0.0013618581571409i</v>
      </c>
      <c r="H2080" s="57" t="str">
        <f t="shared" si="596"/>
        <v>93.6721204188517+102.008776160929i</v>
      </c>
      <c r="I2080" s="57" t="str">
        <f t="shared" si="597"/>
        <v>19.8067786137829-16.6445772652368i</v>
      </c>
      <c r="K2080" s="57" t="str">
        <f t="shared" si="598"/>
        <v>0.0586053393837411-0.0772978589660473i</v>
      </c>
      <c r="L2080" s="57" t="str">
        <f t="shared" si="599"/>
        <v>0.00025-0.468695425560511i</v>
      </c>
      <c r="M2080" s="57" t="str">
        <f t="shared" si="600"/>
        <v>0.0045-0.164316531478557i</v>
      </c>
      <c r="N2080" s="57">
        <f t="shared" si="601"/>
        <v>62.875791781197137</v>
      </c>
      <c r="O2080" s="57">
        <f t="shared" si="602"/>
        <v>23.560159899967132</v>
      </c>
      <c r="P2080" s="374">
        <f t="shared" si="603"/>
        <v>23.560159899967132</v>
      </c>
      <c r="Q2080" s="374">
        <f t="shared" si="604"/>
        <v>-117.12420821880286</v>
      </c>
      <c r="R2080" s="12">
        <f t="shared" si="605"/>
        <v>62.875791781197137</v>
      </c>
      <c r="S2080" s="57">
        <f t="shared" si="606"/>
        <v>2.2577797863641367</v>
      </c>
      <c r="T2080" s="12">
        <f t="shared" si="589"/>
        <v>23.560159899967132</v>
      </c>
    </row>
    <row r="2081" spans="1:20">
      <c r="A2081" s="57">
        <f t="shared" si="590"/>
        <v>14239.955765896224</v>
      </c>
      <c r="B2081" s="12">
        <f t="shared" si="607"/>
        <v>2266.3593495523205</v>
      </c>
      <c r="C2081" s="57" t="str">
        <f t="shared" si="591"/>
        <v>-6.83274924377761-13.3340489025738i</v>
      </c>
      <c r="D2081" s="57" t="str">
        <f t="shared" si="592"/>
        <v>3.47809125150769-7.03332794487154i</v>
      </c>
      <c r="E2081" s="57" t="str">
        <f t="shared" si="593"/>
        <v>157.867390368257-1.4182712123959i</v>
      </c>
      <c r="F2081" s="57" t="str">
        <f t="shared" si="594"/>
        <v>2.90990447191899-65.9057583890027i</v>
      </c>
      <c r="G2081" s="57" t="str">
        <f t="shared" si="595"/>
        <v>0.999998131216741-0.00136703319883251i</v>
      </c>
      <c r="H2081" s="57" t="str">
        <f t="shared" si="596"/>
        <v>93.860849996546+102.473320152717i</v>
      </c>
      <c r="I2081" s="57" t="str">
        <f t="shared" si="597"/>
        <v>19.8226360092663-16.6096809683913i</v>
      </c>
      <c r="K2081" s="57" t="str">
        <f t="shared" si="598"/>
        <v>0.0583269208318346-0.0772068318866139i</v>
      </c>
      <c r="L2081" s="57" t="str">
        <f t="shared" si="599"/>
        <v>0.00025-0.46692112528443i</v>
      </c>
      <c r="M2081" s="57" t="str">
        <f t="shared" si="600"/>
        <v>0.0045-0.163694492407408i</v>
      </c>
      <c r="N2081" s="57">
        <f t="shared" si="601"/>
        <v>62.868096208554761</v>
      </c>
      <c r="O2081" s="57">
        <f t="shared" si="602"/>
        <v>23.511840813122404</v>
      </c>
      <c r="P2081" s="374">
        <f t="shared" si="603"/>
        <v>23.511840813122404</v>
      </c>
      <c r="Q2081" s="374">
        <f t="shared" si="604"/>
        <v>-117.13190379144524</v>
      </c>
      <c r="R2081" s="12">
        <f t="shared" si="605"/>
        <v>62.868096208554761</v>
      </c>
      <c r="S2081" s="57">
        <f t="shared" si="606"/>
        <v>2.2663593495523204</v>
      </c>
      <c r="T2081" s="12">
        <f t="shared" si="589"/>
        <v>23.511840813122404</v>
      </c>
    </row>
    <row r="2082" spans="1:20">
      <c r="A2082" s="57">
        <f t="shared" si="590"/>
        <v>14294.067597806632</v>
      </c>
      <c r="B2082" s="12">
        <f t="shared" si="607"/>
        <v>2274.9715150806196</v>
      </c>
      <c r="C2082" s="57" t="str">
        <f t="shared" si="591"/>
        <v>-6.79653311414381-13.2591915541594i</v>
      </c>
      <c r="D2082" s="57" t="str">
        <f t="shared" si="592"/>
        <v>3.47809099453433-7.00678465888387i</v>
      </c>
      <c r="E2082" s="57" t="str">
        <f t="shared" si="593"/>
        <v>157.861448738505-1.40401210444607i</v>
      </c>
      <c r="F2082" s="57" t="str">
        <f t="shared" si="594"/>
        <v>2.90990443051181-65.6562947586744i</v>
      </c>
      <c r="G2082" s="57" t="str">
        <f t="shared" si="595"/>
        <v>0.99999811698703-0.00137222790546163i</v>
      </c>
      <c r="H2082" s="57" t="str">
        <f t="shared" si="596"/>
        <v>94.0515318286095+102.940600399999i</v>
      </c>
      <c r="I2082" s="57" t="str">
        <f t="shared" si="597"/>
        <v>19.8386352232649-16.5751087009555i</v>
      </c>
      <c r="K2082" s="57" t="str">
        <f t="shared" si="598"/>
        <v>0.0580491618214896-0.0771149117463736i</v>
      </c>
      <c r="L2082" s="57" t="str">
        <f t="shared" si="599"/>
        <v>0.00025-0.465153541825492i</v>
      </c>
      <c r="M2082" s="57" t="str">
        <f t="shared" si="600"/>
        <v>0.0045-0.16307480813649i</v>
      </c>
      <c r="N2082" s="57">
        <f t="shared" si="601"/>
        <v>62.860762497771418</v>
      </c>
      <c r="O2082" s="57">
        <f t="shared" si="602"/>
        <v>23.463510632407313</v>
      </c>
      <c r="P2082" s="374">
        <f t="shared" si="603"/>
        <v>23.463510632407313</v>
      </c>
      <c r="Q2082" s="374">
        <f t="shared" si="604"/>
        <v>-117.13923750222858</v>
      </c>
      <c r="R2082" s="12">
        <f t="shared" si="605"/>
        <v>62.860762497771418</v>
      </c>
      <c r="S2082" s="57">
        <f t="shared" si="606"/>
        <v>2.2749715150806198</v>
      </c>
      <c r="T2082" s="12">
        <f t="shared" si="589"/>
        <v>23.463510632407313</v>
      </c>
    </row>
    <row r="2083" spans="1:20">
      <c r="A2083" s="57">
        <f t="shared" si="590"/>
        <v>14348.385054678298</v>
      </c>
      <c r="B2083" s="12">
        <f t="shared" si="607"/>
        <v>2283.6164068379262</v>
      </c>
      <c r="C2083" s="57" t="str">
        <f t="shared" si="591"/>
        <v>-6.76041659759076-13.1847806769565i</v>
      </c>
      <c r="D2083" s="57" t="str">
        <f t="shared" si="592"/>
        <v>3.4780907356043-6.98034216783362i</v>
      </c>
      <c r="E2083" s="57" t="str">
        <f t="shared" si="593"/>
        <v>157.855603223232-1.38968075777293i</v>
      </c>
      <c r="F2083" s="57" t="str">
        <f t="shared" si="594"/>
        <v>2.90990438878934-65.4077756161877i</v>
      </c>
      <c r="G2083" s="57" t="str">
        <f t="shared" si="595"/>
        <v>0.999998102648968-0.00137744235175249i</v>
      </c>
      <c r="H2083" s="57" t="str">
        <f t="shared" si="596"/>
        <v>94.2441904342421+103.410640214477i</v>
      </c>
      <c r="I2083" s="57" t="str">
        <f t="shared" si="597"/>
        <v>19.8547776840067-16.5408612499993i</v>
      </c>
      <c r="K2083" s="57" t="str">
        <f t="shared" si="598"/>
        <v>0.0577720679745444-0.0770221043775407i</v>
      </c>
      <c r="L2083" s="57" t="str">
        <f t="shared" si="599"/>
        <v>0.00025-0.463392649756417i</v>
      </c>
      <c r="M2083" s="57" t="str">
        <f t="shared" si="600"/>
        <v>0.0045-0.162457469751434i</v>
      </c>
      <c r="N2083" s="57">
        <f t="shared" si="601"/>
        <v>62.853791458485873</v>
      </c>
      <c r="O2083" s="57">
        <f t="shared" si="602"/>
        <v>23.415169715111595</v>
      </c>
      <c r="P2083" s="374">
        <f t="shared" si="603"/>
        <v>23.415169715111595</v>
      </c>
      <c r="Q2083" s="374">
        <f t="shared" si="604"/>
        <v>-117.14620854151413</v>
      </c>
      <c r="R2083" s="12">
        <f t="shared" si="605"/>
        <v>62.853791458485873</v>
      </c>
      <c r="S2083" s="57">
        <f t="shared" si="606"/>
        <v>2.2836164068379263</v>
      </c>
      <c r="T2083" s="12">
        <f t="shared" si="589"/>
        <v>23.415169715111595</v>
      </c>
    </row>
    <row r="2084" spans="1:20">
      <c r="A2084" s="57">
        <f t="shared" si="590"/>
        <v>14402.908917886078</v>
      </c>
      <c r="B2084" s="12">
        <f t="shared" si="607"/>
        <v>2292.2941491839106</v>
      </c>
      <c r="C2084" s="57" t="str">
        <f t="shared" si="591"/>
        <v>-6.72440031976154-13.1108141427014i</v>
      </c>
      <c r="D2084" s="57" t="str">
        <f t="shared" si="592"/>
        <v>3.4780904747027-6.95400009133655i</v>
      </c>
      <c r="E2084" s="57" t="str">
        <f t="shared" si="593"/>
        <v>157.849854512431-1.37527740427417i</v>
      </c>
      <c r="F2084" s="57" t="str">
        <f t="shared" si="594"/>
        <v>2.90990434674917-65.1601973865113i</v>
      </c>
      <c r="G2084" s="57" t="str">
        <f t="shared" si="595"/>
        <v>0.99999808820173-0.00138267661271325i</v>
      </c>
      <c r="H2084" s="57" t="str">
        <f t="shared" si="596"/>
        <v>94.4388507151273+103.883463179815i</v>
      </c>
      <c r="I2084" s="57" t="str">
        <f t="shared" si="597"/>
        <v>19.8710648364725-16.5069394292367i</v>
      </c>
      <c r="K2084" s="57" t="str">
        <f t="shared" si="598"/>
        <v>0.057495644847762-0.0769284156512966i</v>
      </c>
      <c r="L2084" s="57" t="str">
        <f t="shared" si="599"/>
        <v>0.00025-0.461638423746182i</v>
      </c>
      <c r="M2084" s="57" t="str">
        <f t="shared" si="600"/>
        <v>0.0045-0.161842468371622i</v>
      </c>
      <c r="N2084" s="57">
        <f t="shared" si="601"/>
        <v>62.84718388391461</v>
      </c>
      <c r="O2084" s="57">
        <f t="shared" si="602"/>
        <v>23.366818419762915</v>
      </c>
      <c r="P2084" s="374">
        <f t="shared" si="603"/>
        <v>23.366818419762915</v>
      </c>
      <c r="Q2084" s="374">
        <f t="shared" si="604"/>
        <v>-117.15281611608539</v>
      </c>
      <c r="R2084" s="12">
        <f t="shared" si="605"/>
        <v>62.84718388391461</v>
      </c>
      <c r="S2084" s="57">
        <f t="shared" si="606"/>
        <v>2.2922941491839106</v>
      </c>
      <c r="T2084" s="12">
        <f t="shared" si="589"/>
        <v>23.366818419762915</v>
      </c>
    </row>
    <row r="2085" spans="1:20">
      <c r="A2085" s="57">
        <f t="shared" si="590"/>
        <v>14457.639971774046</v>
      </c>
      <c r="B2085" s="12">
        <f t="shared" si="607"/>
        <v>2301.0048669508096</v>
      </c>
      <c r="C2085" s="57" t="str">
        <f t="shared" si="591"/>
        <v>-6.68848489709207-13.0372898244282i</v>
      </c>
      <c r="D2085" s="57" t="str">
        <f t="shared" si="592"/>
        <v>3.47809021181454-6.92775805045294i</v>
      </c>
      <c r="E2085" s="57" t="str">
        <f t="shared" si="593"/>
        <v>157.844203296225-1.36080227721141i</v>
      </c>
      <c r="F2085" s="57" t="str">
        <f t="shared" si="594"/>
        <v>2.90990430438892-64.9135565081497i</v>
      </c>
      <c r="G2085" s="57" t="str">
        <f t="shared" si="595"/>
        <v>0.999998073644484-0.00138793076363708i</v>
      </c>
      <c r="H2085" s="57" t="str">
        <f t="shared" si="596"/>
        <v>94.6355379627064+104.359093155456i</v>
      </c>
      <c r="I2085" s="57" t="str">
        <f t="shared" si="597"/>
        <v>19.8874981426244-16.4733440794715i</v>
      </c>
      <c r="K2085" s="57" t="str">
        <f t="shared" si="598"/>
        <v>0.0572198979325351-0.076833851476942i</v>
      </c>
      <c r="L2085" s="57" t="str">
        <f t="shared" si="599"/>
        <v>0.00025-0.459890838559655i</v>
      </c>
      <c r="M2085" s="57" t="str">
        <f t="shared" si="600"/>
        <v>0.0045-0.161229795150052i</v>
      </c>
      <c r="N2085" s="57">
        <f t="shared" si="601"/>
        <v>62.840940550780374</v>
      </c>
      <c r="O2085" s="57">
        <f t="shared" si="602"/>
        <v>23.318457106104358</v>
      </c>
      <c r="P2085" s="374">
        <f t="shared" si="603"/>
        <v>23.318457106104358</v>
      </c>
      <c r="Q2085" s="374">
        <f t="shared" si="604"/>
        <v>-117.15905944921963</v>
      </c>
      <c r="R2085" s="12">
        <f t="shared" si="605"/>
        <v>62.840940550780374</v>
      </c>
      <c r="S2085" s="57">
        <f t="shared" si="606"/>
        <v>2.3010048669508096</v>
      </c>
      <c r="T2085" s="12">
        <f t="shared" si="589"/>
        <v>23.318457106104358</v>
      </c>
    </row>
    <row r="2086" spans="1:20">
      <c r="A2086" s="57">
        <f t="shared" si="590"/>
        <v>14512.579003666788</v>
      </c>
      <c r="B2086" s="12">
        <f t="shared" si="607"/>
        <v>2309.7486854452227</v>
      </c>
      <c r="C2086" s="57" t="str">
        <f t="shared" si="591"/>
        <v>-6.65267093679696-12.9642055965651i</v>
      </c>
      <c r="D2086" s="57" t="str">
        <f t="shared" si="592"/>
        <v>3.47808994692465-6.90161566768199i</v>
      </c>
      <c r="E2086" s="57" t="str">
        <f t="shared" si="593"/>
        <v>157.8386502649-1.346255611175i</v>
      </c>
      <c r="F2086" s="57" t="str">
        <f t="shared" si="594"/>
        <v>2.90990426170609-64.6678494330901i</v>
      </c>
      <c r="G2086" s="57" t="str">
        <f t="shared" si="595"/>
        <v>0.999998058976394-0.0013932048801032i</v>
      </c>
      <c r="H2086" s="57" t="str">
        <f t="shared" si="596"/>
        <v>94.834277865613+104.837554280491i</v>
      </c>
      <c r="I2086" s="57" t="str">
        <f t="shared" si="597"/>
        <v>19.9040790816351-16.4400760690507i</v>
      </c>
      <c r="K2086" s="57" t="str">
        <f t="shared" si="598"/>
        <v>0.0569448326546078-0.0767384178010501i</v>
      </c>
      <c r="L2086" s="57" t="str">
        <f t="shared" si="599"/>
        <v>0.00025-0.458149869057239i</v>
      </c>
      <c r="M2086" s="57" t="str">
        <f t="shared" si="600"/>
        <v>0.0045-0.160619441273214i</v>
      </c>
      <c r="N2086" s="57">
        <f t="shared" si="601"/>
        <v>62.835062219239376</v>
      </c>
      <c r="O2086" s="57">
        <f t="shared" si="602"/>
        <v>23.270086135072535</v>
      </c>
      <c r="P2086" s="374">
        <f t="shared" si="603"/>
        <v>23.270086135072535</v>
      </c>
      <c r="Q2086" s="374">
        <f t="shared" si="604"/>
        <v>-117.16493778076062</v>
      </c>
      <c r="R2086" s="12">
        <f t="shared" si="605"/>
        <v>62.835062219239376</v>
      </c>
      <c r="S2086" s="57">
        <f t="shared" si="606"/>
        <v>2.3097486854452227</v>
      </c>
      <c r="T2086" s="12">
        <f t="shared" si="589"/>
        <v>23.270086135072535</v>
      </c>
    </row>
    <row r="2087" spans="1:20">
      <c r="A2087" s="57">
        <f t="shared" si="590"/>
        <v>14567.726803880721</v>
      </c>
      <c r="B2087" s="12">
        <f t="shared" si="607"/>
        <v>2318.5257304499146</v>
      </c>
      <c r="C2087" s="57" t="str">
        <f t="shared" si="591"/>
        <v>-6.61695903685656-12.8915593350311i</v>
      </c>
      <c r="D2087" s="57" t="str">
        <f t="shared" si="592"/>
        <v>3.47808968001782-6.87557256695669i</v>
      </c>
      <c r="E2087" s="57" t="str">
        <f t="shared" si="593"/>
        <v>157.833196108923-1.33163764204482i</v>
      </c>
      <c r="F2087" s="57" t="str">
        <f t="shared" si="594"/>
        <v>2.90990421869827-64.4230726267546i</v>
      </c>
      <c r="G2087" s="57" t="str">
        <f t="shared" si="595"/>
        <v>0.999998044196616-0.00139849903797805i</v>
      </c>
      <c r="H2087" s="57" t="str">
        <f t="shared" si="596"/>
        <v>95.0350965172754+105.318870977595i</v>
      </c>
      <c r="I2087" s="57" t="str">
        <f t="shared" si="597"/>
        <v>19.9208091501243-16.4071362943307i</v>
      </c>
      <c r="K2087" s="57" t="str">
        <f t="shared" si="598"/>
        <v>0.0566704543738059-0.0766421206066165i</v>
      </c>
      <c r="L2087" s="57" t="str">
        <f t="shared" si="599"/>
        <v>0.00025-0.456415490194499i</v>
      </c>
      <c r="M2087" s="57" t="str">
        <f t="shared" si="600"/>
        <v>0.0045-0.160011397960962i</v>
      </c>
      <c r="N2087" s="57">
        <f t="shared" si="601"/>
        <v>62.829549632812459</v>
      </c>
      <c r="O2087" s="57">
        <f t="shared" si="602"/>
        <v>23.221705868775658</v>
      </c>
      <c r="P2087" s="374">
        <f t="shared" si="603"/>
        <v>23.221705868775658</v>
      </c>
      <c r="Q2087" s="374">
        <f t="shared" si="604"/>
        <v>-117.17045036718754</v>
      </c>
      <c r="R2087" s="12">
        <f t="shared" si="605"/>
        <v>62.829549632812459</v>
      </c>
      <c r="S2087" s="57">
        <f t="shared" si="606"/>
        <v>2.3185257304499145</v>
      </c>
      <c r="T2087" s="12">
        <f t="shared" si="589"/>
        <v>23.221705868775658</v>
      </c>
    </row>
    <row r="2088" spans="1:20">
      <c r="A2088" s="57">
        <f t="shared" si="590"/>
        <v>14623.084165735467</v>
      </c>
      <c r="B2088" s="12">
        <f t="shared" si="607"/>
        <v>2327.3361282256242</v>
      </c>
      <c r="C2088" s="57" t="str">
        <f t="shared" si="591"/>
        <v>-6.58134978600484-12.8193489173314i</v>
      </c>
      <c r="D2088" s="57" t="str">
        <f t="shared" si="592"/>
        <v>3.47808941107868-6.84962837363808i</v>
      </c>
      <c r="E2088" s="57" t="str">
        <f t="shared" si="593"/>
        <v>157.827841518966-1.31694860695045i</v>
      </c>
      <c r="F2088" s="57" t="str">
        <f t="shared" si="594"/>
        <v>2.90990417536295-64.179222567946i</v>
      </c>
      <c r="G2088" s="57" t="str">
        <f t="shared" si="595"/>
        <v>0.999998029304297-0.00140381331341628i</v>
      </c>
      <c r="H2088" s="57" t="str">
        <f t="shared" si="596"/>
        <v>95.2380204236894+105.803067957016i</v>
      </c>
      <c r="I2088" s="57" t="str">
        <f t="shared" si="597"/>
        <v>19.9376898623948-16.3745256801523i</v>
      </c>
      <c r="K2088" s="57" t="str">
        <f t="shared" si="598"/>
        <v>0.056396768383785-0.0765449659122101i</v>
      </c>
      <c r="L2088" s="57" t="str">
        <f t="shared" si="599"/>
        <v>0.00025-0.454687677021817i</v>
      </c>
      <c r="M2088" s="57" t="str">
        <f t="shared" si="600"/>
        <v>0.0045-0.15940565646639i</v>
      </c>
      <c r="N2088" s="57">
        <f t="shared" si="601"/>
        <v>62.82440351831832</v>
      </c>
      <c r="O2088" s="57">
        <f t="shared" si="602"/>
        <v>23.1733166704708</v>
      </c>
      <c r="P2088" s="374">
        <f t="shared" si="603"/>
        <v>23.1733166704708</v>
      </c>
      <c r="Q2088" s="374">
        <f t="shared" si="604"/>
        <v>-117.17559648168168</v>
      </c>
      <c r="R2088" s="12">
        <f t="shared" si="605"/>
        <v>62.82440351831832</v>
      </c>
      <c r="S2088" s="57">
        <f t="shared" si="606"/>
        <v>2.3273361282256242</v>
      </c>
      <c r="T2088" s="12">
        <f t="shared" si="589"/>
        <v>23.1733166704708</v>
      </c>
    </row>
    <row r="2089" spans="1:20">
      <c r="A2089" s="57">
        <f t="shared" si="590"/>
        <v>14678.651885565261</v>
      </c>
      <c r="B2089" s="12">
        <f t="shared" si="607"/>
        <v>2336.1800055128815</v>
      </c>
      <c r="C2089" s="57" t="str">
        <f t="shared" si="591"/>
        <v>-6.54584376372068-12.747572222654i</v>
      </c>
      <c r="D2089" s="57" t="str">
        <f t="shared" si="592"/>
        <v>3.47808914009176-6.82378271451012i</v>
      </c>
      <c r="E2089" s="57" t="str">
        <f t="shared" si="593"/>
        <v>157.822587185944-1.30218874423592i</v>
      </c>
      <c r="F2089" s="57" t="str">
        <f t="shared" si="594"/>
        <v>2.90990413169767-63.9362957487998i</v>
      </c>
      <c r="G2089" s="57" t="str">
        <f t="shared" si="595"/>
        <v>0.999998014298583-0.00140914778286196i</v>
      </c>
      <c r="H2089" s="57" t="str">
        <f t="shared" si="596"/>
        <v>95.4430765113689+106.290170220631i</v>
      </c>
      <c r="I2089" s="57" t="str">
        <f t="shared" si="597"/>
        <v>19.9547227506751-16.3422451803279i</v>
      </c>
      <c r="K2089" s="57" t="str">
        <f t="shared" si="598"/>
        <v>0.0561237799117843-0.0764469597711209i</v>
      </c>
      <c r="L2089" s="57" t="str">
        <f t="shared" si="599"/>
        <v>0.00025-0.452966404684016i</v>
      </c>
      <c r="M2089" s="57" t="str">
        <f t="shared" si="600"/>
        <v>0.0045-0.158802208075702i</v>
      </c>
      <c r="N2089" s="57">
        <f t="shared" si="601"/>
        <v>62.819624585805002</v>
      </c>
      <c r="O2089" s="57">
        <f t="shared" si="602"/>
        <v>23.124918904542191</v>
      </c>
      <c r="P2089" s="374">
        <f t="shared" si="603"/>
        <v>23.124918904542191</v>
      </c>
      <c r="Q2089" s="374">
        <f t="shared" si="604"/>
        <v>-117.180375414195</v>
      </c>
      <c r="R2089" s="12">
        <f t="shared" si="605"/>
        <v>62.819624585805002</v>
      </c>
      <c r="S2089" s="57">
        <f t="shared" si="606"/>
        <v>2.3361800055128814</v>
      </c>
      <c r="T2089" s="12">
        <f t="shared" si="589"/>
        <v>23.124918904542191</v>
      </c>
    </row>
    <row r="2090" spans="1:20">
      <c r="A2090" s="57">
        <f t="shared" si="590"/>
        <v>14734.43076273041</v>
      </c>
      <c r="B2090" s="12">
        <f t="shared" si="607"/>
        <v>2345.0574895338304</v>
      </c>
      <c r="C2090" s="57" t="str">
        <f t="shared" si="591"/>
        <v>-6.51044154021855-12.6762271319644i</v>
      </c>
      <c r="D2090" s="57" t="str">
        <f t="shared" si="592"/>
        <v>3.47808886704149-6.79803521777419i</v>
      </c>
      <c r="E2090" s="57" t="str">
        <f t="shared" si="593"/>
        <v>157.817433801025-1.28735829342087i</v>
      </c>
      <c r="F2090" s="57" t="str">
        <f t="shared" si="594"/>
        <v>2.90990408769992-63.6942886747322i</v>
      </c>
      <c r="G2090" s="57" t="str">
        <f t="shared" si="595"/>
        <v>0.999997999178609-0.00141450252304955i</v>
      </c>
      <c r="H2090" s="57" t="str">
        <f t="shared" si="596"/>
        <v>95.6502921354752+106.780203066053i</v>
      </c>
      <c r="I2090" s="57" t="str">
        <f t="shared" si="597"/>
        <v>19.9719093653629-16.3102957781399i</v>
      </c>
      <c r="K2090" s="57" t="str">
        <f t="shared" si="598"/>
        <v>0.0558514941184-0.076348108270509i</v>
      </c>
      <c r="L2090" s="57" t="str">
        <f t="shared" si="599"/>
        <v>0.00025-0.451251648420022i</v>
      </c>
      <c r="M2090" s="57" t="str">
        <f t="shared" si="600"/>
        <v>0.0045-0.158201044108091i</v>
      </c>
      <c r="N2090" s="57">
        <f t="shared" si="601"/>
        <v>62.815213528486865</v>
      </c>
      <c r="O2090" s="57">
        <f t="shared" si="602"/>
        <v>23.076512936477997</v>
      </c>
      <c r="P2090" s="374">
        <f t="shared" si="603"/>
        <v>23.076512936477997</v>
      </c>
      <c r="Q2090" s="374">
        <f t="shared" si="604"/>
        <v>-117.18478647151314</v>
      </c>
      <c r="R2090" s="12">
        <f t="shared" si="605"/>
        <v>62.815213528486865</v>
      </c>
      <c r="S2090" s="57">
        <f t="shared" si="606"/>
        <v>2.3450574895338305</v>
      </c>
      <c r="T2090" s="12">
        <f t="shared" si="589"/>
        <v>23.076512936477997</v>
      </c>
    </row>
    <row r="2091" spans="1:20">
      <c r="A2091" s="57">
        <f t="shared" si="590"/>
        <v>14790.421599628786</v>
      </c>
      <c r="B2091" s="12">
        <f t="shared" si="607"/>
        <v>2353.9687079940591</v>
      </c>
      <c r="C2091" s="57" t="str">
        <f t="shared" si="591"/>
        <v>-6.47514367644276-12.6053115281023i</v>
      </c>
      <c r="D2091" s="57" t="str">
        <f t="shared" si="592"/>
        <v>3.47808859191213-6.77238551304371i</v>
      </c>
      <c r="E2091" s="57" t="str">
        <f t="shared" si="593"/>
        <v>157.812382055676-1.27245749516451i</v>
      </c>
      <c r="F2091" s="57" t="str">
        <f t="shared" si="594"/>
        <v>2.90990404336713-63.4531978643897i</v>
      </c>
      <c r="G2091" s="57" t="str">
        <f t="shared" si="595"/>
        <v>0.999997983943505-0.00141987761100511i</v>
      </c>
      <c r="H2091" s="57" t="str">
        <f t="shared" si="596"/>
        <v>95.8596950881311+107.273192090818i</v>
      </c>
      <c r="I2091" s="57" t="str">
        <f t="shared" si="597"/>
        <v>19.9892512752753-16.2786784868494i</v>
      </c>
      <c r="K2091" s="57" t="str">
        <f t="shared" si="598"/>
        <v>0.0555799160973651-0.076248417530552i</v>
      </c>
      <c r="L2091" s="57" t="str">
        <f t="shared" si="599"/>
        <v>0.00025-0.449543383562483i</v>
      </c>
      <c r="M2091" s="57" t="str">
        <f t="shared" si="600"/>
        <v>0.0045-0.157602155915612i</v>
      </c>
      <c r="N2091" s="57">
        <f t="shared" si="601"/>
        <v>62.811171022680867</v>
      </c>
      <c r="O2091" s="57">
        <f t="shared" si="602"/>
        <v>23.028099132848677</v>
      </c>
      <c r="P2091" s="374">
        <f t="shared" si="603"/>
        <v>23.028099132848677</v>
      </c>
      <c r="Q2091" s="374">
        <f t="shared" si="604"/>
        <v>-117.18882897731913</v>
      </c>
      <c r="R2091" s="12">
        <f t="shared" si="605"/>
        <v>62.811171022680867</v>
      </c>
      <c r="S2091" s="57">
        <f t="shared" si="606"/>
        <v>2.353968707994059</v>
      </c>
      <c r="T2091" s="12">
        <f t="shared" si="589"/>
        <v>23.028099132848677</v>
      </c>
    </row>
    <row r="2092" spans="1:20">
      <c r="A2092" s="57">
        <f t="shared" si="590"/>
        <v>14846.625201707377</v>
      </c>
      <c r="B2092" s="12">
        <f t="shared" si="607"/>
        <v>2362.9137890844368</v>
      </c>
      <c r="C2092" s="57" t="str">
        <f t="shared" si="591"/>
        <v>-6.43995072406165-12.5348232958753i</v>
      </c>
      <c r="D2092" s="57" t="str">
        <f t="shared" si="592"/>
        <v>3.47808831468784-6.74683323133893i</v>
      </c>
      <c r="E2092" s="57" t="str">
        <f t="shared" si="593"/>
        <v>157.807432641675-1.25748659122707i</v>
      </c>
      <c r="F2092" s="57" t="str">
        <f t="shared" si="594"/>
        <v>2.90990399869678-63.2130198496003i</v>
      </c>
      <c r="G2092" s="57" t="str">
        <f t="shared" si="595"/>
        <v>0.999997968592395-0.00142527312404737i</v>
      </c>
      <c r="H2092" s="57" t="str">
        <f t="shared" si="596"/>
        <v>96.0713136069263+107.769163196613i</v>
      </c>
      <c r="I2092" s="57" t="str">
        <f t="shared" si="597"/>
        <v>20.0067500678993-16.2473943502189i</v>
      </c>
      <c r="K2092" s="57" t="str">
        <f t="shared" si="598"/>
        <v>0.0553090508753459-0.076147893703593i</v>
      </c>
      <c r="L2092" s="57" t="str">
        <f t="shared" si="599"/>
        <v>0.00025-0.447841585537441i</v>
      </c>
      <c r="M2092" s="57" t="str">
        <f t="shared" si="600"/>
        <v>0.0045-0.157005534883056i</v>
      </c>
      <c r="N2092" s="57">
        <f t="shared" si="601"/>
        <v>62.807497727744803</v>
      </c>
      <c r="O2092" s="57">
        <f t="shared" si="602"/>
        <v>22.979677861283374</v>
      </c>
      <c r="P2092" s="374">
        <f t="shared" si="603"/>
        <v>22.979677861283374</v>
      </c>
      <c r="Q2092" s="374">
        <f t="shared" si="604"/>
        <v>-117.1925022722552</v>
      </c>
      <c r="R2092" s="12">
        <f t="shared" si="605"/>
        <v>62.807497727744803</v>
      </c>
      <c r="S2092" s="57">
        <f t="shared" si="606"/>
        <v>2.3629137890844367</v>
      </c>
      <c r="T2092" s="12">
        <f t="shared" ref="T2092:T2155" si="608">P2092</f>
        <v>22.979677861283374</v>
      </c>
    </row>
    <row r="2093" spans="1:20">
      <c r="A2093" s="57">
        <f t="shared" ref="A2093:A2156" si="609">2*PI()*B2093</f>
        <v>14903.042377473867</v>
      </c>
      <c r="B2093" s="12">
        <f t="shared" si="607"/>
        <v>2371.8928614829579</v>
      </c>
      <c r="C2093" s="57" t="str">
        <f t="shared" ref="C2093:C2156" si="610">IMPRODUCT(D2093,E2093,$C$40,,K2093,$C$41)</f>
        <v>-6.40486322546423-12.4647603221551i</v>
      </c>
      <c r="D2093" s="57" t="str">
        <f t="shared" ref="D2093:D2156" si="611">IMDIV(IMPRODUCT($C$37,$C$38,COMPLEX(1,A2093/$C$38)),IMSUM(-1*A2093*A2093/$C$39,COMPLEX(0,1*A2093)))</f>
        <v>3.4780880353527-6.72137800508155i</v>
      </c>
      <c r="E2093" s="57" t="str">
        <f t="shared" ref="E2093:E2156" si="612">IMDIV(IMPRODUCT(IMSUM(F2093,G2093),$C$29,H2093),IMSUM(1,I2093))</f>
        <v>157.802586251153-1.24244582443077i</v>
      </c>
      <c r="F2093" s="57" t="str">
        <f t="shared" ref="F2093:F2156" si="613">IMDIV(IMPRODUCT($C$14,$C$15,COMPLEX(1,A2093/$C$15)),IMSUM(-1*A2093*A2093/$C$16,COMPLEX(0,A2093)))</f>
        <v>2.9099039536863-62.9737511753226i</v>
      </c>
      <c r="G2093" s="57" t="str">
        <f t="shared" ref="G2093:G2156" si="614">IMDIV(1,COMPLEX(1,A2093*$C$9*$C$10))</f>
        <v>0.999997953124396-0.0014306891397888i</v>
      </c>
      <c r="H2093" s="57" t="str">
        <f t="shared" ref="H2093:H2156" si="615">IMDIV($C$3,IMSUM(K2093,COMPLEX(0,$C$28*A2093)))</f>
        <v>96.2851763836154+108.26814259359i</v>
      </c>
      <c r="I2093" s="57" t="str">
        <f t="shared" ref="I2093:I2156" si="616">IMPRODUCT(F2093,$C$29,H2093,$C$31)</f>
        <v>20.0244073496487-16.2164444430453i</v>
      </c>
      <c r="K2093" s="57" t="str">
        <f t="shared" ref="K2093:K2156" si="617">IF($C$26&lt;=0,IMDIV(1,IMSUM(IMDIV(1,L2093),1/$C$18)),IMDIV(1,IMSUM(IMDIV(1,L2093),1/$C$18,IMDIV(1,M2093))))</f>
        <v>0.0550389034117489-0.0760465429732881i</v>
      </c>
      <c r="L2093" s="57" t="str">
        <f t="shared" ref="L2093:L2156" si="618">IMSUM($C$21/$C$22,IMDIV(1,COMPLEX(0,$C$20*$C$22*A2093)))</f>
        <v>0.00025-0.446146229863958i</v>
      </c>
      <c r="M2093" s="57" t="str">
        <f t="shared" ref="M2093:M2156" si="619">IMSUM($C$25/$C$26,IMDIV(1,COMPLEX(0,$C$24*$C$26*A2093)))</f>
        <v>0.0045-0.156411172427831i</v>
      </c>
      <c r="N2093" s="57">
        <f t="shared" ref="N2093:N2156" si="620">ABS(R2093)</f>
        <v>62.804194286019111</v>
      </c>
      <c r="O2093" s="57">
        <f t="shared" ref="O2093:O2156" si="621">ABS(P2093)</f>
        <v>22.931249490447968</v>
      </c>
      <c r="P2093" s="374">
        <f t="shared" ref="P2093:P2156" si="622">20*LOG10(IMABS(C2093))</f>
        <v>22.931249490447968</v>
      </c>
      <c r="Q2093" s="374">
        <f t="shared" ref="Q2093:Q2156" si="623">IMARGUMENT(C2093)*180/PI()</f>
        <v>-117.19580571398089</v>
      </c>
      <c r="R2093" s="12">
        <f t="shared" ref="R2093:R2156" si="624">IF(Q2093&lt;0,Q2093+180,Q2093-180)</f>
        <v>62.804194286019111</v>
      </c>
      <c r="S2093" s="57">
        <f t="shared" ref="S2093:S2156" si="625">B2093/1000</f>
        <v>2.3718928614829577</v>
      </c>
      <c r="T2093" s="12">
        <f t="shared" si="608"/>
        <v>22.931249490447968</v>
      </c>
    </row>
    <row r="2094" spans="1:20">
      <c r="A2094" s="57">
        <f t="shared" si="609"/>
        <v>14959.673938508269</v>
      </c>
      <c r="B2094" s="12">
        <f t="shared" ref="B2094:B2157" si="626">B2093*(1+B$42)</f>
        <v>2380.9060543565934</v>
      </c>
      <c r="C2094" s="57" t="str">
        <f t="shared" si="610"/>
        <v>-6.36988171375839-12.3951204959712i</v>
      </c>
      <c r="D2094" s="57" t="str">
        <f t="shared" si="611"/>
        <v>3.47808775389063-6.69601946808943i</v>
      </c>
      <c r="E2094" s="57" t="str">
        <f t="shared" si="612"/>
        <v>157.797843576619-1.22733543862805i</v>
      </c>
      <c r="F2094" s="57" t="str">
        <f t="shared" si="613"/>
        <v>2.90990390833308-62.7353883995965i</v>
      </c>
      <c r="G2094" s="57" t="str">
        <f t="shared" si="614"/>
        <v>0.999997937538616-0.00143612573613681i</v>
      </c>
      <c r="H2094" s="57" t="str">
        <f t="shared" si="615"/>
        <v>96.5013125730187+108.770156804729i</v>
      </c>
      <c r="I2094" s="57" t="str">
        <f t="shared" si="616"/>
        <v>20.0422247461233-16.1858298717064i</v>
      </c>
      <c r="K2094" s="57" t="str">
        <f t="shared" si="617"/>
        <v>0.0547694785985389-0.0759443715537534i</v>
      </c>
      <c r="L2094" s="57" t="str">
        <f t="shared" si="618"/>
        <v>0.00025-0.444457292153774i</v>
      </c>
      <c r="M2094" s="57" t="str">
        <f t="shared" si="619"/>
        <v>0.0045-0.155819059999831i</v>
      </c>
      <c r="N2094" s="57">
        <f t="shared" si="620"/>
        <v>62.801261322766436</v>
      </c>
      <c r="O2094" s="57">
        <f t="shared" si="621"/>
        <v>22.882814390021814</v>
      </c>
      <c r="P2094" s="374">
        <f t="shared" si="622"/>
        <v>22.882814390021814</v>
      </c>
      <c r="Q2094" s="374">
        <f t="shared" si="623"/>
        <v>-117.19873867723356</v>
      </c>
      <c r="R2094" s="12">
        <f t="shared" si="624"/>
        <v>62.801261322766436</v>
      </c>
      <c r="S2094" s="57">
        <f t="shared" si="625"/>
        <v>2.3809060543565934</v>
      </c>
      <c r="T2094" s="12">
        <f t="shared" si="608"/>
        <v>22.882814390021814</v>
      </c>
    </row>
    <row r="2095" spans="1:20">
      <c r="A2095" s="57">
        <f t="shared" si="609"/>
        <v>15016.5206994746</v>
      </c>
      <c r="B2095" s="12">
        <f t="shared" si="626"/>
        <v>2389.9534973631485</v>
      </c>
      <c r="C2095" s="57" t="str">
        <f t="shared" si="610"/>
        <v>-6.33500671277019-12.3259017086059i</v>
      </c>
      <c r="D2095" s="57" t="str">
        <f t="shared" si="611"/>
        <v>3.47808747028543-6.67075725557137i</v>
      </c>
      <c r="E2095" s="57" t="str">
        <f t="shared" si="612"/>
        <v>157.793205310992-1.21215567866153i</v>
      </c>
      <c r="F2095" s="57" t="str">
        <f t="shared" si="613"/>
        <v>2.90990386263454-62.4979280934934i</v>
      </c>
      <c r="G2095" s="57" t="str">
        <f t="shared" si="614"/>
        <v>0.99999792183416-0.00144158299129481i</v>
      </c>
      <c r="H2095" s="57" t="str">
        <f t="shared" si="615"/>
        <v>96.7197518021249+109.275232670274i</v>
      </c>
      <c r="I2095" s="57" t="str">
        <f t="shared" si="616"/>
        <v>20.0602039023723-16.1555517747198i</v>
      </c>
      <c r="K2095" s="57" t="str">
        <f t="shared" si="617"/>
        <v>0.0545007812600735-0.0758413856887141i</v>
      </c>
      <c r="L2095" s="57" t="str">
        <f t="shared" si="618"/>
        <v>0.00025-0.442774748110952i</v>
      </c>
      <c r="M2095" s="57" t="str">
        <f t="shared" si="619"/>
        <v>0.0045-0.155229189081322i</v>
      </c>
      <c r="N2095" s="57">
        <f t="shared" si="620"/>
        <v>62.798699446116899</v>
      </c>
      <c r="O2095" s="57">
        <f t="shared" si="621"/>
        <v>22.834372930675229</v>
      </c>
      <c r="P2095" s="374">
        <f t="shared" si="622"/>
        <v>22.834372930675229</v>
      </c>
      <c r="Q2095" s="374">
        <f t="shared" si="623"/>
        <v>-117.2013005538831</v>
      </c>
      <c r="R2095" s="12">
        <f t="shared" si="624"/>
        <v>62.798699446116899</v>
      </c>
      <c r="S2095" s="57">
        <f t="shared" si="625"/>
        <v>2.3899534973631487</v>
      </c>
      <c r="T2095" s="12">
        <f t="shared" si="608"/>
        <v>22.834372930675229</v>
      </c>
    </row>
    <row r="2096" spans="1:20">
      <c r="A2096" s="57">
        <f t="shared" si="609"/>
        <v>15073.583478132605</v>
      </c>
      <c r="B2096" s="12">
        <f t="shared" si="626"/>
        <v>2399.0353206531286</v>
      </c>
      <c r="C2096" s="57" t="str">
        <f t="shared" si="610"/>
        <v>-6.3002387370447-12.2571018536877i</v>
      </c>
      <c r="D2096" s="57" t="str">
        <f t="shared" si="611"/>
        <v>3.47808718452078-6.64559100412177i</v>
      </c>
      <c r="E2096" s="57" t="str">
        <f t="shared" si="612"/>
        <v>157.788672147635-1.19690679032723i</v>
      </c>
      <c r="F2096" s="57" t="str">
        <f t="shared" si="613"/>
        <v>2.90990381658802-62.2613668410669i</v>
      </c>
      <c r="G2096" s="57" t="str">
        <f t="shared" si="614"/>
        <v>0.999997906010124-0.00144706098376334i</v>
      </c>
      <c r="H2096" s="57" t="str">
        <f t="shared" si="615"/>
        <v>96.9405241794068+109.783397352235i</v>
      </c>
      <c r="I2096" s="57" t="str">
        <f t="shared" si="616"/>
        <v>20.0783464831611-16.1256113233152i</v>
      </c>
      <c r="K2096" s="57" t="str">
        <f t="shared" si="617"/>
        <v>0.0542328161529453-0.0757375916506525i</v>
      </c>
      <c r="L2096" s="57" t="str">
        <f t="shared" si="618"/>
        <v>0.00025-0.441098573531533i</v>
      </c>
      <c r="M2096" s="57" t="str">
        <f t="shared" si="619"/>
        <v>0.0045-0.154641551186812i</v>
      </c>
      <c r="N2096" s="57">
        <f t="shared" si="620"/>
        <v>62.796509247013191</v>
      </c>
      <c r="O2096" s="57">
        <f t="shared" si="621"/>
        <v>22.78592548404616</v>
      </c>
      <c r="P2096" s="374">
        <f t="shared" si="622"/>
        <v>22.78592548404616</v>
      </c>
      <c r="Q2096" s="374">
        <f t="shared" si="623"/>
        <v>-117.20349075298681</v>
      </c>
      <c r="R2096" s="12">
        <f t="shared" si="624"/>
        <v>62.796509247013191</v>
      </c>
      <c r="S2096" s="57">
        <f t="shared" si="625"/>
        <v>2.3990353206531285</v>
      </c>
      <c r="T2096" s="12">
        <f t="shared" si="608"/>
        <v>22.78592548404616</v>
      </c>
    </row>
    <row r="2097" spans="1:20">
      <c r="A2097" s="57">
        <f t="shared" si="609"/>
        <v>15130.863095349509</v>
      </c>
      <c r="B2097" s="12">
        <f t="shared" si="626"/>
        <v>2408.1516548716104</v>
      </c>
      <c r="C2097" s="57" t="str">
        <f t="shared" si="610"/>
        <v>-6.26557829184884-12.188718827285i</v>
      </c>
      <c r="D2097" s="57" t="str">
        <f t="shared" si="611"/>
        <v>3.47808689658024-6.6205203517155i</v>
      </c>
      <c r="E2097" s="57" t="str">
        <f t="shared" si="612"/>
        <v>157.784244780384-1.18158902034151i</v>
      </c>
      <c r="F2097" s="57" t="str">
        <f t="shared" si="613"/>
        <v>2.90990377019088-62.0257012393041i</v>
      </c>
      <c r="G2097" s="57" t="str">
        <f t="shared" si="614"/>
        <v>0.999997890065598-0.00145255979234121i</v>
      </c>
      <c r="H2097" s="57" t="str">
        <f t="shared" si="615"/>
        <v>97.1636603043515+110.294678338959i</v>
      </c>
      <c r="I2097" s="57" t="str">
        <f t="shared" si="616"/>
        <v>20.0966541732435-16.0960097220199i</v>
      </c>
      <c r="K2097" s="57" t="str">
        <f t="shared" si="617"/>
        <v>0.0539655879658381-0.0756329957399575i</v>
      </c>
      <c r="L2097" s="57" t="str">
        <f t="shared" si="618"/>
        <v>0.00025-0.439428744303179i</v>
      </c>
      <c r="M2097" s="57" t="str">
        <f t="shared" si="619"/>
        <v>0.0045-0.154056137862933i</v>
      </c>
      <c r="N2097" s="57">
        <f t="shared" si="620"/>
        <v>62.79469129915617</v>
      </c>
      <c r="O2097" s="57">
        <f t="shared" si="621"/>
        <v>22.737472422717335</v>
      </c>
      <c r="P2097" s="374">
        <f t="shared" si="622"/>
        <v>22.737472422717335</v>
      </c>
      <c r="Q2097" s="374">
        <f t="shared" si="623"/>
        <v>-117.20530870084383</v>
      </c>
      <c r="R2097" s="12">
        <f t="shared" si="624"/>
        <v>62.79469129915617</v>
      </c>
      <c r="S2097" s="57">
        <f t="shared" si="625"/>
        <v>2.4081516548716104</v>
      </c>
      <c r="T2097" s="12">
        <f t="shared" si="608"/>
        <v>22.737472422717335</v>
      </c>
    </row>
    <row r="2098" spans="1:20">
      <c r="A2098" s="57">
        <f t="shared" si="609"/>
        <v>15188.360375111835</v>
      </c>
      <c r="B2098" s="12">
        <f t="shared" si="626"/>
        <v>2417.3026311601225</v>
      </c>
      <c r="C2098" s="57" t="str">
        <f t="shared" si="610"/>
        <v>-6.23102587317517-12.1207505279994i</v>
      </c>
      <c r="D2098" s="57" t="str">
        <f t="shared" si="611"/>
        <v>3.47808660644724-6.59554493770265i</v>
      </c>
      <c r="E2098" s="57" t="str">
        <f t="shared" si="612"/>
        <v>157.779923903589-1.16620261630213i</v>
      </c>
      <c r="F2098" s="57" t="str">
        <f t="shared" si="613"/>
        <v>2.90990372344047-61.7909278980761i</v>
      </c>
      <c r="G2098" s="57" t="str">
        <f t="shared" si="614"/>
        <v>0.999997873999663-0.00145807949612665i</v>
      </c>
      <c r="H2098" s="57" t="str">
        <f t="shared" si="615"/>
        <v>97.3891912772143+110.809103449766i</v>
      </c>
      <c r="I2098" s="57" t="str">
        <f t="shared" si="616"/>
        <v>20.1151286776356-16.0667482092587i</v>
      </c>
      <c r="K2098" s="57" t="str">
        <f t="shared" si="617"/>
        <v>0.053699101319396-0.0755276042840746i</v>
      </c>
      <c r="L2098" s="57" t="str">
        <f t="shared" si="618"/>
        <v>0.00025-0.437765236404842i</v>
      </c>
      <c r="M2098" s="57" t="str">
        <f t="shared" si="619"/>
        <v>0.0045-0.153472940688317i</v>
      </c>
      <c r="N2098" s="57">
        <f t="shared" si="620"/>
        <v>62.793246158954474</v>
      </c>
      <c r="O2098" s="57">
        <f t="shared" si="621"/>
        <v>22.689014120193146</v>
      </c>
      <c r="P2098" s="374">
        <f t="shared" si="622"/>
        <v>22.689014120193146</v>
      </c>
      <c r="Q2098" s="374">
        <f t="shared" si="623"/>
        <v>-117.20675384104553</v>
      </c>
      <c r="R2098" s="12">
        <f t="shared" si="624"/>
        <v>62.793246158954474</v>
      </c>
      <c r="S2098" s="57">
        <f t="shared" si="625"/>
        <v>2.4173026311601227</v>
      </c>
      <c r="T2098" s="12">
        <f t="shared" si="608"/>
        <v>22.689014120193146</v>
      </c>
    </row>
    <row r="2099" spans="1:20">
      <c r="A2099" s="57">
        <f t="shared" si="609"/>
        <v>15246.076144537261</v>
      </c>
      <c r="B2099" s="12">
        <f t="shared" si="626"/>
        <v>2426.488381158531</v>
      </c>
      <c r="C2099" s="57" t="str">
        <f t="shared" si="610"/>
        <v>-6.19658196774719-12.0531948570585i</v>
      </c>
      <c r="D2099" s="57" t="str">
        <f t="shared" si="611"/>
        <v>3.47808631410507-6.57066440280329i</v>
      </c>
      <c r="E2099" s="57" t="str">
        <f t="shared" si="612"/>
        <v>157.775710212139-1.1507478266541i</v>
      </c>
      <c r="F2099" s="57" t="str">
        <f t="shared" si="613"/>
        <v>2.90990367633406-61.5570434400893i</v>
      </c>
      <c r="G2099" s="57" t="str">
        <f t="shared" si="614"/>
        <v>0.999997857811396-0.0014636201745184i</v>
      </c>
      <c r="H2099" s="57" t="str">
        <f t="shared" si="615"/>
        <v>97.6171487089971+111.326700839656i</v>
      </c>
      <c r="I2099" s="57" t="str">
        <f t="shared" si="616"/>
        <v>20.1337717218952-16.0378280579673i</v>
      </c>
      <c r="K2099" s="57" t="str">
        <f t="shared" si="617"/>
        <v>0.0534333607661039-0.0754214236366582i</v>
      </c>
      <c r="L2099" s="57" t="str">
        <f t="shared" si="618"/>
        <v>0.00025-0.436108025906398i</v>
      </c>
      <c r="M2099" s="57" t="str">
        <f t="shared" si="619"/>
        <v>0.0045-0.152891951273478i</v>
      </c>
      <c r="N2099" s="57">
        <f t="shared" si="620"/>
        <v>62.792174365475219</v>
      </c>
      <c r="O2099" s="57">
        <f t="shared" si="621"/>
        <v>22.640550950876449</v>
      </c>
      <c r="P2099" s="374">
        <f t="shared" si="622"/>
        <v>22.640550950876449</v>
      </c>
      <c r="Q2099" s="374">
        <f t="shared" si="623"/>
        <v>-117.20782563452478</v>
      </c>
      <c r="R2099" s="12">
        <f t="shared" si="624"/>
        <v>62.792174365475219</v>
      </c>
      <c r="S2099" s="57">
        <f t="shared" si="625"/>
        <v>2.4264883811585309</v>
      </c>
      <c r="T2099" s="12">
        <f t="shared" si="608"/>
        <v>22.640550950876449</v>
      </c>
    </row>
    <row r="2100" spans="1:20">
      <c r="A2100" s="57">
        <f t="shared" si="609"/>
        <v>15304.011233886504</v>
      </c>
      <c r="B2100" s="12">
        <f t="shared" si="626"/>
        <v>2435.7090370069336</v>
      </c>
      <c r="C2100" s="57" t="str">
        <f t="shared" si="610"/>
        <v>-6.16224705302673-11.9860497184083i</v>
      </c>
      <c r="D2100" s="57" t="str">
        <f t="shared" si="611"/>
        <v>3.47808601953696-6.5458783891025i</v>
      </c>
      <c r="E2100" s="57" t="str">
        <f t="shared" si="612"/>
        <v>157.771604401507-1.13522490065518i</v>
      </c>
      <c r="F2100" s="57" t="str">
        <f t="shared" si="613"/>
        <v>2.90990362886898-61.3240445008379i</v>
      </c>
      <c r="G2100" s="57" t="str">
        <f t="shared" si="614"/>
        <v>0.999997841499864-0.00146918190721691i</v>
      </c>
      <c r="H2100" s="57" t="str">
        <f t="shared" si="615"/>
        <v>97.8475647316641+111.847499004088i</v>
      </c>
      <c r="I2100" s="57" t="str">
        <f t="shared" si="616"/>
        <v>20.1525850524051-16.0092505762208i</v>
      </c>
      <c r="K2100" s="57" t="str">
        <f t="shared" si="617"/>
        <v>0.0531683707901788-0.0753144601767232i</v>
      </c>
      <c r="L2100" s="57" t="str">
        <f t="shared" si="618"/>
        <v>0.00025-0.434457088968318i</v>
      </c>
      <c r="M2100" s="57" t="str">
        <f t="shared" si="619"/>
        <v>0.0045-0.152313161260688i</v>
      </c>
      <c r="N2100" s="57">
        <f t="shared" si="620"/>
        <v>62.791476440394192</v>
      </c>
      <c r="O2100" s="57">
        <f t="shared" si="621"/>
        <v>22.592083290045501</v>
      </c>
      <c r="P2100" s="374">
        <f t="shared" si="622"/>
        <v>22.592083290045501</v>
      </c>
      <c r="Q2100" s="374">
        <f t="shared" si="623"/>
        <v>-117.20852355960581</v>
      </c>
      <c r="R2100" s="12">
        <f t="shared" si="624"/>
        <v>62.791476440394192</v>
      </c>
      <c r="S2100" s="57">
        <f t="shared" si="625"/>
        <v>2.4357090370069336</v>
      </c>
      <c r="T2100" s="12">
        <f t="shared" si="608"/>
        <v>22.592083290045501</v>
      </c>
    </row>
    <row r="2101" spans="1:20">
      <c r="A2101" s="57">
        <f t="shared" si="609"/>
        <v>15362.166476575276</v>
      </c>
      <c r="B2101" s="12">
        <f t="shared" si="626"/>
        <v>2444.9647313475602</v>
      </c>
      <c r="C2101" s="57" t="str">
        <f t="shared" si="610"/>
        <v>-6.12802159722169-11.9193130188046i</v>
      </c>
      <c r="D2101" s="57" t="str">
        <f t="shared" si="611"/>
        <v>3.47808572272591-6.5211865400449i</v>
      </c>
      <c r="E2101" s="57" t="str">
        <f t="shared" si="612"/>
        <v>157.767607167781-1.1196340883391i</v>
      </c>
      <c r="F2101" s="57" t="str">
        <f t="shared" si="613"/>
        <v>2.90990358104246-61.0919277285533i</v>
      </c>
      <c r="G2101" s="57" t="str">
        <f t="shared" si="614"/>
        <v>0.99999782506413-0.00147476477422545i</v>
      </c>
      <c r="H2101" s="57" t="str">
        <f t="shared" si="615"/>
        <v>98.080472008597+112.371526783834i</v>
      </c>
      <c r="I2101" s="57" t="str">
        <f t="shared" si="616"/>
        <v>20.1715704366604-15.9810171078772i</v>
      </c>
      <c r="K2101" s="57" t="str">
        <f t="shared" si="617"/>
        <v>0.0529041358074745-0.0752067203077993i</v>
      </c>
      <c r="L2101" s="57" t="str">
        <f t="shared" si="618"/>
        <v>0.00025-0.432812401841321i</v>
      </c>
      <c r="M2101" s="57" t="str">
        <f t="shared" si="619"/>
        <v>0.0045-0.151736562323857i</v>
      </c>
      <c r="N2101" s="57">
        <f t="shared" si="620"/>
        <v>62.791152887950986</v>
      </c>
      <c r="O2101" s="57">
        <f t="shared" si="621"/>
        <v>22.543611513830179</v>
      </c>
      <c r="P2101" s="374">
        <f t="shared" si="622"/>
        <v>22.543611513830179</v>
      </c>
      <c r="Q2101" s="374">
        <f t="shared" si="623"/>
        <v>-117.20884711204901</v>
      </c>
      <c r="R2101" s="12">
        <f t="shared" si="624"/>
        <v>62.791152887950986</v>
      </c>
      <c r="S2101" s="57">
        <f t="shared" si="625"/>
        <v>2.4449647313475604</v>
      </c>
      <c r="T2101" s="12">
        <f t="shared" si="608"/>
        <v>22.543611513830179</v>
      </c>
    </row>
    <row r="2102" spans="1:20">
      <c r="A2102" s="57">
        <f t="shared" si="609"/>
        <v>15420.542709186262</v>
      </c>
      <c r="B2102" s="12">
        <f t="shared" si="626"/>
        <v>2454.2555973266813</v>
      </c>
      <c r="C2102" s="57" t="str">
        <f t="shared" si="610"/>
        <v>-6.09390605929639-11.8529826679052i</v>
      </c>
      <c r="D2102" s="57" t="str">
        <f t="shared" si="611"/>
        <v>3.47808542365486-6.49658850042981i</v>
      </c>
      <c r="E2102" s="57" t="str">
        <f t="shared" si="612"/>
        <v>157.763719207703-1.10397564048323i</v>
      </c>
      <c r="F2102" s="57" t="str">
        <f t="shared" si="613"/>
        <v>2.90990353285178-60.8606897841582i</v>
      </c>
      <c r="G2102" s="57" t="str">
        <f t="shared" si="614"/>
        <v>0.999997808503248-0.00148036885585123i</v>
      </c>
      <c r="H2102" s="57" t="str">
        <f t="shared" si="615"/>
        <v>98.3159037452929+112.898813369889i</v>
      </c>
      <c r="I2102" s="57" t="str">
        <f t="shared" si="616"/>
        <v>20.1907296635587-15.9531290332359i</v>
      </c>
      <c r="K2102" s="57" t="str">
        <f t="shared" si="617"/>
        <v>0.0526406601653987-0.0750982104570881i</v>
      </c>
      <c r="L2102" s="57" t="str">
        <f t="shared" si="618"/>
        <v>0.00025-0.431173940866031i</v>
      </c>
      <c r="M2102" s="57" t="str">
        <f t="shared" si="619"/>
        <v>0.0045-0.151162146168417i</v>
      </c>
      <c r="N2102" s="57">
        <f t="shared" si="620"/>
        <v>62.791204194903315</v>
      </c>
      <c r="O2102" s="57">
        <f t="shared" si="621"/>
        <v>22.495135999189252</v>
      </c>
      <c r="P2102" s="374">
        <f t="shared" si="622"/>
        <v>22.495135999189252</v>
      </c>
      <c r="Q2102" s="374">
        <f t="shared" si="623"/>
        <v>-117.20879580509668</v>
      </c>
      <c r="R2102" s="12">
        <f t="shared" si="624"/>
        <v>62.791204194903315</v>
      </c>
      <c r="S2102" s="57">
        <f t="shared" si="625"/>
        <v>2.4542555973266813</v>
      </c>
      <c r="T2102" s="12">
        <f t="shared" si="608"/>
        <v>22.495135999189252</v>
      </c>
    </row>
    <row r="2103" spans="1:20">
      <c r="A2103" s="57">
        <f t="shared" si="609"/>
        <v>15479.14077148117</v>
      </c>
      <c r="B2103" s="12">
        <f t="shared" si="626"/>
        <v>2463.5817685965226</v>
      </c>
      <c r="C2103" s="57" t="str">
        <f t="shared" si="610"/>
        <v>-6.05990088898227-11.7870565783602i</v>
      </c>
      <c r="D2103" s="57" t="str">
        <f t="shared" si="611"/>
        <v>3.47808512230661-6.47208391640602i</v>
      </c>
      <c r="E2103" s="57" t="str">
        <f t="shared" si="612"/>
        <v>157.759941218705-1.08824980857141i</v>
      </c>
      <c r="F2103" s="57" t="str">
        <f t="shared" si="613"/>
        <v>2.90990348429417-60.6303273412169i</v>
      </c>
      <c r="G2103" s="57" t="str">
        <f t="shared" si="614"/>
        <v>0.999997791816264-0.00148599423270665i</v>
      </c>
      <c r="H2103" s="57" t="str">
        <f t="shared" si="615"/>
        <v>98.5538937003216+113.429388308479i</v>
      </c>
      <c r="I2103" s="57" t="str">
        <f t="shared" si="616"/>
        <v>20.210064543697-15.9255877697124i</v>
      </c>
      <c r="K2103" s="57" t="str">
        <f t="shared" si="617"/>
        <v>0.0523779481428394-0.0749889370746193i</v>
      </c>
      <c r="L2103" s="57" t="str">
        <f t="shared" si="618"/>
        <v>0.00025-0.429541682472634i</v>
      </c>
      <c r="M2103" s="57" t="str">
        <f t="shared" si="619"/>
        <v>0.0045-0.150589904531198i</v>
      </c>
      <c r="N2103" s="57">
        <f t="shared" si="620"/>
        <v>62.79163083048465</v>
      </c>
      <c r="O2103" s="57">
        <f t="shared" si="621"/>
        <v>22.446657123886425</v>
      </c>
      <c r="P2103" s="374">
        <f t="shared" si="622"/>
        <v>22.446657123886425</v>
      </c>
      <c r="Q2103" s="374">
        <f t="shared" si="623"/>
        <v>-117.20836916951535</v>
      </c>
      <c r="R2103" s="12">
        <f t="shared" si="624"/>
        <v>62.79163083048465</v>
      </c>
      <c r="S2103" s="57">
        <f t="shared" si="625"/>
        <v>2.4635817685965224</v>
      </c>
      <c r="T2103" s="12">
        <f t="shared" si="608"/>
        <v>22.446657123886425</v>
      </c>
    </row>
    <row r="2104" spans="1:20">
      <c r="A2104" s="57">
        <f t="shared" si="609"/>
        <v>15537.961506412797</v>
      </c>
      <c r="B2104" s="12">
        <f t="shared" si="626"/>
        <v>2472.9433793171893</v>
      </c>
      <c r="C2104" s="57" t="str">
        <f t="shared" si="610"/>
        <v>-6.02600652679067-11.7215326659028i</v>
      </c>
      <c r="D2104" s="57" t="str">
        <f t="shared" si="611"/>
        <v>3.47808481866382-6.44767243546666i</v>
      </c>
      <c r="E2104" s="57" t="str">
        <f t="shared" si="612"/>
        <v>157.75627389895-1.07245684476169i</v>
      </c>
      <c r="F2104" s="57" t="str">
        <f t="shared" si="613"/>
        <v>2.90990343536682-60.4008370858886i</v>
      </c>
      <c r="G2104" s="57" t="str">
        <f t="shared" si="614"/>
        <v>0.999997775002219-0.00149164098571036i</v>
      </c>
      <c r="H2104" s="57" t="str">
        <f t="shared" si="615"/>
        <v>98.7944761965368+113.963281506119i</v>
      </c>
      <c r="I2104" s="57" t="str">
        <f t="shared" si="616"/>
        <v>20.2295769096702-15.8983947725291i</v>
      </c>
      <c r="K2104" s="57" t="str">
        <f t="shared" si="617"/>
        <v>0.0521160039501056-0.0748789066324116i</v>
      </c>
      <c r="L2104" s="57" t="str">
        <f t="shared" si="618"/>
        <v>0.00025-0.427915603180549i</v>
      </c>
      <c r="M2104" s="57" t="str">
        <f t="shared" si="619"/>
        <v>0.0045-0.150019829180313i</v>
      </c>
      <c r="N2104" s="57">
        <f t="shared" si="620"/>
        <v>62.79243324636316</v>
      </c>
      <c r="O2104" s="57">
        <f t="shared" si="621"/>
        <v>22.39817526646717</v>
      </c>
      <c r="P2104" s="374">
        <f t="shared" si="622"/>
        <v>22.39817526646717</v>
      </c>
      <c r="Q2104" s="374">
        <f t="shared" si="623"/>
        <v>-117.20756675363684</v>
      </c>
      <c r="R2104" s="12">
        <f t="shared" si="624"/>
        <v>62.79243324636316</v>
      </c>
      <c r="S2104" s="57">
        <f t="shared" si="625"/>
        <v>2.4729433793171891</v>
      </c>
      <c r="T2104" s="12">
        <f t="shared" si="608"/>
        <v>22.39817526646717</v>
      </c>
    </row>
    <row r="2105" spans="1:20">
      <c r="A2105" s="57">
        <f t="shared" si="609"/>
        <v>15597.005760137166</v>
      </c>
      <c r="B2105" s="12">
        <f t="shared" si="626"/>
        <v>2482.3405641585946</v>
      </c>
      <c r="C2105" s="57" t="str">
        <f t="shared" si="610"/>
        <v>-5.99222340402699-11.656408849439i</v>
      </c>
      <c r="D2105" s="57" t="str">
        <f t="shared" si="611"/>
        <v>3.478084512709-6.42335370644419i</v>
      </c>
      <c r="E2105" s="57" t="str">
        <f t="shared" si="612"/>
        <v>157.752717947373-1.05659700185288i</v>
      </c>
      <c r="F2105" s="57" t="str">
        <f t="shared" si="613"/>
        <v>2.9099033860669-60.1722157168783i</v>
      </c>
      <c r="G2105" s="57" t="str">
        <f t="shared" si="614"/>
        <v>0.999997758060145-0.00149730919608848i</v>
      </c>
      <c r="H2105" s="57" t="str">
        <f t="shared" si="615"/>
        <v>99.0376861325591+114.500523234762i</v>
      </c>
      <c r="I2105" s="57" t="str">
        <f t="shared" si="616"/>
        <v>20.2492686163753-15.8715515354223i</v>
      </c>
      <c r="K2105" s="57" t="str">
        <f t="shared" si="617"/>
        <v>0.0518548317288775-0.0747681256236338i</v>
      </c>
      <c r="L2105" s="57" t="str">
        <f t="shared" si="618"/>
        <v>0.00025-0.426295679598075i</v>
      </c>
      <c r="M2105" s="57" t="str">
        <f t="shared" si="619"/>
        <v>0.0045-0.149451911915036i</v>
      </c>
      <c r="N2105" s="57">
        <f t="shared" si="620"/>
        <v>62.79361187660065</v>
      </c>
      <c r="O2105" s="57">
        <f t="shared" si="621"/>
        <v>22.349690806235124</v>
      </c>
      <c r="P2105" s="374">
        <f t="shared" si="622"/>
        <v>22.349690806235124</v>
      </c>
      <c r="Q2105" s="374">
        <f t="shared" si="623"/>
        <v>-117.20638812339935</v>
      </c>
      <c r="R2105" s="12">
        <f t="shared" si="624"/>
        <v>62.79361187660065</v>
      </c>
      <c r="S2105" s="57">
        <f t="shared" si="625"/>
        <v>2.4823405641585947</v>
      </c>
      <c r="T2105" s="12">
        <f t="shared" si="608"/>
        <v>22.349690806235124</v>
      </c>
    </row>
    <row r="2106" spans="1:20">
      <c r="A2106" s="57">
        <f t="shared" si="609"/>
        <v>15656.274382025687</v>
      </c>
      <c r="B2106" s="12">
        <f t="shared" si="626"/>
        <v>2491.7734583023971</v>
      </c>
      <c r="C2106" s="57" t="str">
        <f t="shared" si="610"/>
        <v>-5.95855194280572-11.591683051137i</v>
      </c>
      <c r="D2106" s="57" t="str">
        <f t="shared" si="611"/>
        <v>3.47808420442458-6.39912737950538i</v>
      </c>
      <c r="E2106" s="57" t="str">
        <f t="shared" si="612"/>
        <v>157.749274063717-1.04067053325006i</v>
      </c>
      <c r="F2106" s="57" t="str">
        <f t="shared" si="613"/>
        <v>2.9099033363916-59.9444599453916i</v>
      </c>
      <c r="G2106" s="57" t="str">
        <f t="shared" si="614"/>
        <v>0.999997740989067-0.00150299894537575i</v>
      </c>
      <c r="H2106" s="57" t="str">
        <f t="shared" si="615"/>
        <v>99.2835589945306+115.041144137018i</v>
      </c>
      <c r="I2106" s="57" t="str">
        <f t="shared" si="616"/>
        <v>20.2691415413204-15.8450595913676i</v>
      </c>
      <c r="K2106" s="57" t="str">
        <f t="shared" si="617"/>
        <v>0.0515944355521701-0.0746566005617699i</v>
      </c>
      <c r="L2106" s="57" t="str">
        <f t="shared" si="618"/>
        <v>0.00025-0.424681888422072i</v>
      </c>
      <c r="M2106" s="57" t="str">
        <f t="shared" si="619"/>
        <v>0.0045-0.148886144565687i</v>
      </c>
      <c r="N2106" s="57">
        <f t="shared" si="620"/>
        <v>62.795167137616048</v>
      </c>
      <c r="O2106" s="57">
        <f t="shared" si="621"/>
        <v>22.30120412322848</v>
      </c>
      <c r="P2106" s="374">
        <f t="shared" si="622"/>
        <v>22.30120412322848</v>
      </c>
      <c r="Q2106" s="374">
        <f t="shared" si="623"/>
        <v>-117.20483286238395</v>
      </c>
      <c r="R2106" s="12">
        <f t="shared" si="624"/>
        <v>62.795167137616048</v>
      </c>
      <c r="S2106" s="57">
        <f t="shared" si="625"/>
        <v>2.4917734583023972</v>
      </c>
      <c r="T2106" s="12">
        <f t="shared" si="608"/>
        <v>22.30120412322848</v>
      </c>
    </row>
    <row r="2107" spans="1:20">
      <c r="A2107" s="57">
        <f t="shared" si="609"/>
        <v>15715.768224677384</v>
      </c>
      <c r="B2107" s="12">
        <f t="shared" si="626"/>
        <v>2501.2421974439462</v>
      </c>
      <c r="C2107" s="57" t="str">
        <f t="shared" si="610"/>
        <v>-5.92499255606719-11.5273531965162i</v>
      </c>
      <c r="D2107" s="57" t="str">
        <f t="shared" si="611"/>
        <v>3.47808389379279-6.37499310614618i</v>
      </c>
      <c r="E2107" s="57" t="str">
        <f t="shared" si="612"/>
        <v>157.745942948578-1.02467769293112i</v>
      </c>
      <c r="F2107" s="57" t="str">
        <f t="shared" si="613"/>
        <v>2.90990328633806-59.7175664950847i</v>
      </c>
      <c r="G2107" s="57" t="str">
        <f t="shared" si="614"/>
        <v>0.999997723788003-0.00150871031541669i</v>
      </c>
      <c r="H2107" s="57" t="str">
        <f t="shared" si="615"/>
        <v>99.5321308681526+115.585175231449i</v>
      </c>
      <c r="I2107" s="57" t="str">
        <f t="shared" si="616"/>
        <v>20.2891975849362-15.8189205133211i</v>
      </c>
      <c r="K2107" s="57" t="str">
        <f t="shared" si="617"/>
        <v>0.0513348194243061-0.0745443379797851i</v>
      </c>
      <c r="L2107" s="57" t="str">
        <f t="shared" si="618"/>
        <v>0.00025-0.423074206437608i</v>
      </c>
      <c r="M2107" s="57" t="str">
        <f t="shared" si="619"/>
        <v>0.0045-0.148322518993511i</v>
      </c>
      <c r="N2107" s="57">
        <f t="shared" si="620"/>
        <v>62.797099428149451</v>
      </c>
      <c r="O2107" s="57">
        <f t="shared" si="621"/>
        <v>22.252715598196524</v>
      </c>
      <c r="P2107" s="374">
        <f t="shared" si="622"/>
        <v>22.252715598196524</v>
      </c>
      <c r="Q2107" s="374">
        <f t="shared" si="623"/>
        <v>-117.20290057185055</v>
      </c>
      <c r="R2107" s="12">
        <f t="shared" si="624"/>
        <v>62.797099428149451</v>
      </c>
      <c r="S2107" s="57">
        <f t="shared" si="625"/>
        <v>2.501242197443946</v>
      </c>
      <c r="T2107" s="12">
        <f t="shared" si="608"/>
        <v>22.252715598196524</v>
      </c>
    </row>
    <row r="2108" spans="1:20">
      <c r="A2108" s="57">
        <f t="shared" si="609"/>
        <v>15775.488143931159</v>
      </c>
      <c r="B2108" s="12">
        <f t="shared" si="626"/>
        <v>2510.7469177942335</v>
      </c>
      <c r="C2108" s="57" t="str">
        <f t="shared" si="610"/>
        <v>-5.89154564759574-11.4634172145346i</v>
      </c>
      <c r="D2108" s="57" t="str">
        <f t="shared" si="611"/>
        <v>3.47808358079576-6.35095053918678i</v>
      </c>
      <c r="E2108" s="57" t="str">
        <f t="shared" si="612"/>
        <v>157.742725303444-1.00861873541673i</v>
      </c>
      <c r="F2108" s="57" t="str">
        <f t="shared" si="613"/>
        <v>2.90990323590338-59.4915321020192i</v>
      </c>
      <c r="G2108" s="57" t="str">
        <f t="shared" si="614"/>
        <v>0.999997706455963-0.00151444338836682i</v>
      </c>
      <c r="H2108" s="57" t="str">
        <f t="shared" si="615"/>
        <v>99.7834384510112+116.132647917941i</v>
      </c>
      <c r="I2108" s="57" t="str">
        <f t="shared" si="616"/>
        <v>20.3094386708936-15.79313591498i</v>
      </c>
      <c r="K2108" s="57" t="str">
        <f t="shared" si="617"/>
        <v>0.0510759872809032-0.0744313444292968i</v>
      </c>
      <c r="L2108" s="57" t="str">
        <f t="shared" si="618"/>
        <v>0.00025-0.421472610517641i</v>
      </c>
      <c r="M2108" s="57" t="str">
        <f t="shared" si="619"/>
        <v>0.0045-0.147761027090567i</v>
      </c>
      <c r="N2108" s="57">
        <f t="shared" si="620"/>
        <v>62.799409129225339</v>
      </c>
      <c r="O2108" s="57">
        <f t="shared" si="621"/>
        <v>22.204225612575538</v>
      </c>
      <c r="P2108" s="374">
        <f t="shared" si="622"/>
        <v>22.204225612575538</v>
      </c>
      <c r="Q2108" s="374">
        <f t="shared" si="623"/>
        <v>-117.20059087077466</v>
      </c>
      <c r="R2108" s="12">
        <f t="shared" si="624"/>
        <v>62.799409129225339</v>
      </c>
      <c r="S2108" s="57">
        <f t="shared" si="625"/>
        <v>2.5107469177942336</v>
      </c>
      <c r="T2108" s="12">
        <f t="shared" si="608"/>
        <v>22.204225612575538</v>
      </c>
    </row>
    <row r="2109" spans="1:20">
      <c r="A2109" s="57">
        <f t="shared" si="609"/>
        <v>15835.434998878098</v>
      </c>
      <c r="B2109" s="12">
        <f t="shared" si="626"/>
        <v>2520.2877560818515</v>
      </c>
      <c r="C2109" s="57" t="str">
        <f t="shared" si="610"/>
        <v>-5.85821161203897-11.3998730376778i</v>
      </c>
      <c r="D2109" s="57" t="str">
        <f t="shared" si="611"/>
        <v>3.4780832654155-6.32699933276663i</v>
      </c>
      <c r="E2109" s="57" t="str">
        <f t="shared" si="612"/>
        <v>157.739621830743-0.99249391573443i</v>
      </c>
      <c r="F2109" s="57" t="str">
        <f t="shared" si="613"/>
        <v>2.90990318508468-59.2663535146149i</v>
      </c>
      <c r="G2109" s="57" t="str">
        <f t="shared" si="614"/>
        <v>0.99999768899195-0.0015201982466938i</v>
      </c>
      <c r="H2109" s="57" t="str">
        <f t="shared" si="615"/>
        <v>100.037519065203+116.683593983158i</v>
      </c>
      <c r="I2109" s="57" t="str">
        <f t="shared" si="616"/>
        <v>20.329866746425-15.7677074515614i</v>
      </c>
      <c r="K2109" s="57" t="str">
        <f t="shared" si="617"/>
        <v>0.0508179429888689-0.0743176264797458i</v>
      </c>
      <c r="L2109" s="57" t="str">
        <f t="shared" si="618"/>
        <v>0.00025-0.419877077622674i</v>
      </c>
      <c r="M2109" s="57" t="str">
        <f t="shared" si="619"/>
        <v>0.0045-0.147201660779605i</v>
      </c>
      <c r="N2109" s="57">
        <f t="shared" si="620"/>
        <v>62.802096604123136</v>
      </c>
      <c r="O2109" s="57">
        <f t="shared" si="621"/>
        <v>22.155734548465958</v>
      </c>
      <c r="P2109" s="374">
        <f t="shared" si="622"/>
        <v>22.155734548465958</v>
      </c>
      <c r="Q2109" s="374">
        <f t="shared" si="623"/>
        <v>-117.19790339587686</v>
      </c>
      <c r="R2109" s="12">
        <f t="shared" si="624"/>
        <v>62.802096604123136</v>
      </c>
      <c r="S2109" s="57">
        <f t="shared" si="625"/>
        <v>2.5202877560818515</v>
      </c>
      <c r="T2109" s="12">
        <f t="shared" si="608"/>
        <v>22.155734548465958</v>
      </c>
    </row>
    <row r="2110" spans="1:20">
      <c r="A2110" s="57">
        <f t="shared" si="609"/>
        <v>15895.609651873836</v>
      </c>
      <c r="B2110" s="12">
        <f t="shared" si="626"/>
        <v>2529.8648495549628</v>
      </c>
      <c r="C2110" s="57" t="str">
        <f t="shared" si="610"/>
        <v>-5.82499083492822-11.3367186020447i</v>
      </c>
      <c r="D2110" s="57" t="str">
        <f t="shared" si="611"/>
        <v>3.47808294763387-6.30313914233938i</v>
      </c>
      <c r="E2110" s="57" t="str">
        <f t="shared" si="612"/>
        <v>157.736633233882-0.976303489388442i</v>
      </c>
      <c r="F2110" s="57" t="str">
        <f t="shared" si="613"/>
        <v>2.90990313387903-59.0420274936019i</v>
      </c>
      <c r="G2110" s="57" t="str">
        <f t="shared" si="614"/>
        <v>0.999997671394959-0.0015259749731786i</v>
      </c>
      <c r="H2110" s="57" t="str">
        <f t="shared" si="615"/>
        <v>100.294410670263+117.238045606071i</v>
      </c>
      <c r="I2110" s="57" t="str">
        <f t="shared" si="616"/>
        <v>20.3504837826498-15.7426368205997i</v>
      </c>
      <c r="K2110" s="57" t="str">
        <f t="shared" si="617"/>
        <v>0.0505606903464094-0.0742031907175723i</v>
      </c>
      <c r="L2110" s="57" t="str">
        <f t="shared" si="618"/>
        <v>0.00025-0.418287584800434i</v>
      </c>
      <c r="M2110" s="57" t="str">
        <f t="shared" si="619"/>
        <v>0.0045-0.146644412013951i</v>
      </c>
      <c r="N2110" s="57">
        <f t="shared" si="620"/>
        <v>62.805162198344092</v>
      </c>
      <c r="O2110" s="57">
        <f t="shared" si="621"/>
        <v>22.107242788607813</v>
      </c>
      <c r="P2110" s="374">
        <f t="shared" si="622"/>
        <v>22.107242788607813</v>
      </c>
      <c r="Q2110" s="374">
        <f t="shared" si="623"/>
        <v>-117.19483780165591</v>
      </c>
      <c r="R2110" s="12">
        <f t="shared" si="624"/>
        <v>62.805162198344092</v>
      </c>
      <c r="S2110" s="57">
        <f t="shared" si="625"/>
        <v>2.5298648495549627</v>
      </c>
      <c r="T2110" s="12">
        <f t="shared" si="608"/>
        <v>22.107242788607813</v>
      </c>
    </row>
    <row r="2111" spans="1:20">
      <c r="A2111" s="57">
        <f t="shared" si="609"/>
        <v>15956.012968550958</v>
      </c>
      <c r="B2111" s="12">
        <f t="shared" si="626"/>
        <v>2539.4783359832718</v>
      </c>
      <c r="C2111" s="57" t="str">
        <f t="shared" si="610"/>
        <v>-5.79188369270075-11.2739518474342i</v>
      </c>
      <c r="D2111" s="57" t="str">
        <f t="shared" si="611"/>
        <v>3.47808262743253-6.27936962466793i</v>
      </c>
      <c r="E2111" s="57" t="str">
        <f t="shared" si="612"/>
        <v>157.733760217293-0.960047712329288i</v>
      </c>
      <c r="F2111" s="57" t="str">
        <f t="shared" si="613"/>
        <v>2.90990308228346-58.8185508119745i</v>
      </c>
      <c r="G2111" s="57" t="str">
        <f t="shared" si="614"/>
        <v>0.999997653663977-0.00153177365091676i</v>
      </c>
      <c r="H2111" s="57" t="str">
        <f t="shared" si="615"/>
        <v>100.554151876413+117.796035363572i</v>
      </c>
      <c r="I2111" s="57" t="str">
        <f t="shared" si="616"/>
        <v>20.3712917749056-15.7179257627644i</v>
      </c>
      <c r="K2111" s="57" t="str">
        <f t="shared" si="617"/>
        <v>0.0503042330830489-0.0740880437453953i</v>
      </c>
      <c r="L2111" s="57" t="str">
        <f t="shared" si="618"/>
        <v>0.00025-0.416704109185529i</v>
      </c>
      <c r="M2111" s="57" t="str">
        <f t="shared" si="619"/>
        <v>0.0045-0.146089272777397i</v>
      </c>
      <c r="N2111" s="57">
        <f t="shared" si="620"/>
        <v>62.808606239581778</v>
      </c>
      <c r="O2111" s="57">
        <f t="shared" si="621"/>
        <v>22.058750716357281</v>
      </c>
      <c r="P2111" s="374">
        <f t="shared" si="622"/>
        <v>22.058750716357281</v>
      </c>
      <c r="Q2111" s="374">
        <f t="shared" si="623"/>
        <v>-117.19139376041822</v>
      </c>
      <c r="R2111" s="12">
        <f t="shared" si="624"/>
        <v>62.808606239581778</v>
      </c>
      <c r="S2111" s="57">
        <f t="shared" si="625"/>
        <v>2.5394783359832718</v>
      </c>
      <c r="T2111" s="12">
        <f t="shared" si="608"/>
        <v>22.058750716357281</v>
      </c>
    </row>
    <row r="2112" spans="1:20">
      <c r="A2112" s="57">
        <f t="shared" si="609"/>
        <v>16016.645817831451</v>
      </c>
      <c r="B2112" s="12">
        <f t="shared" si="626"/>
        <v>2549.1283536600081</v>
      </c>
      <c r="C2112" s="57" t="str">
        <f t="shared" si="610"/>
        <v>-5.75889055272264-11.2115707174311i</v>
      </c>
      <c r="D2112" s="57" t="str">
        <f t="shared" si="611"/>
        <v>3.47808230479312-6.25569043781967i</v>
      </c>
      <c r="E2112" s="57" t="str">
        <f t="shared" si="612"/>
        <v>157.731003486477-0.943726840918636i</v>
      </c>
      <c r="F2112" s="57" t="str">
        <f t="shared" si="613"/>
        <v>2.90990303029503-58.5959202549465i</v>
      </c>
      <c r="G2112" s="57" t="str">
        <f t="shared" si="614"/>
        <v>0.999997635797984-0.00153759436331953i</v>
      </c>
      <c r="H2112" s="57" t="str">
        <f t="shared" si="615"/>
        <v>100.816781958121+118.357596236161i</v>
      </c>
      <c r="I2112" s="57" t="str">
        <f t="shared" si="616"/>
        <v>20.3922927430824-15.6935760626971i</v>
      </c>
      <c r="K2112" s="57" t="str">
        <f t="shared" si="617"/>
        <v>0.0500485748596583-0.0739721921811939i</v>
      </c>
      <c r="L2112" s="57" t="str">
        <f t="shared" si="618"/>
        <v>0.00025-0.415126627999132i</v>
      </c>
      <c r="M2112" s="57" t="str">
        <f t="shared" si="619"/>
        <v>0.0045-0.145536235084078i</v>
      </c>
      <c r="N2112" s="57">
        <f t="shared" si="620"/>
        <v>62.81242903769602</v>
      </c>
      <c r="O2112" s="57">
        <f t="shared" si="621"/>
        <v>22.01025871566295</v>
      </c>
      <c r="P2112" s="374">
        <f t="shared" si="622"/>
        <v>22.01025871566295</v>
      </c>
      <c r="Q2112" s="374">
        <f t="shared" si="623"/>
        <v>-117.18757096230398</v>
      </c>
      <c r="R2112" s="12">
        <f t="shared" si="624"/>
        <v>62.81242903769602</v>
      </c>
      <c r="S2112" s="57">
        <f t="shared" si="625"/>
        <v>2.549128353660008</v>
      </c>
      <c r="T2112" s="12">
        <f t="shared" si="608"/>
        <v>22.01025871566295</v>
      </c>
    </row>
    <row r="2113" spans="1:20">
      <c r="A2113" s="57">
        <f t="shared" si="609"/>
        <v>16077.50907193921</v>
      </c>
      <c r="B2113" s="12">
        <f t="shared" si="626"/>
        <v>2558.815041403916</v>
      </c>
      <c r="C2113" s="57" t="str">
        <f t="shared" si="610"/>
        <v>-5.72601177331375-11.1495731594912i</v>
      </c>
      <c r="D2113" s="57" t="str">
        <f t="shared" si="611"/>
        <v>3.47808197969706-6.23210124116136i</v>
      </c>
      <c r="E2113" s="57" t="str">
        <f t="shared" si="612"/>
        <v>157.728363748055-0.927341131904183i</v>
      </c>
      <c r="F2113" s="57" t="str">
        <f t="shared" si="613"/>
        <v>2.90990297791075-58.3741326199024i</v>
      </c>
      <c r="G2113" s="57" t="str">
        <f t="shared" si="614"/>
        <v>0.999997617795953-0.00154343719411507i</v>
      </c>
      <c r="H2113" s="57" t="str">
        <f t="shared" si="615"/>
        <v>101.082340868007+118.922761613724i</v>
      </c>
      <c r="I2113" s="57" t="str">
        <f t="shared" si="616"/>
        <v>20.4134887319629-15.6695895498698i</v>
      </c>
      <c r="K2113" s="57" t="str">
        <f t="shared" si="617"/>
        <v>0.0497937192684964-0.0738556426574932i</v>
      </c>
      <c r="L2113" s="57" t="str">
        <f t="shared" si="618"/>
        <v>0.00025-0.413555118548646i</v>
      </c>
      <c r="M2113" s="57" t="str">
        <f t="shared" si="619"/>
        <v>0.0045-0.14498529097836i</v>
      </c>
      <c r="N2113" s="57">
        <f t="shared" si="620"/>
        <v>62.816630884685239</v>
      </c>
      <c r="O2113" s="57">
        <f t="shared" si="621"/>
        <v>21.961767171042233</v>
      </c>
      <c r="P2113" s="374">
        <f t="shared" si="622"/>
        <v>21.961767171042233</v>
      </c>
      <c r="Q2113" s="374">
        <f t="shared" si="623"/>
        <v>-117.18336911531476</v>
      </c>
      <c r="R2113" s="12">
        <f t="shared" si="624"/>
        <v>62.816630884685239</v>
      </c>
      <c r="S2113" s="57">
        <f t="shared" si="625"/>
        <v>2.5588150414039159</v>
      </c>
      <c r="T2113" s="12">
        <f t="shared" si="608"/>
        <v>21.961767171042233</v>
      </c>
    </row>
    <row r="2114" spans="1:20">
      <c r="A2114" s="57">
        <f t="shared" si="609"/>
        <v>16138.603606412578</v>
      </c>
      <c r="B2114" s="12">
        <f t="shared" si="626"/>
        <v>2568.5385385612508</v>
      </c>
      <c r="C2114" s="57" t="str">
        <f t="shared" si="610"/>
        <v>-5.69324770377252-11.0879571250248i</v>
      </c>
      <c r="D2114" s="57" t="str">
        <f t="shared" si="611"/>
        <v>3.47808165212562-6.20860169535423i</v>
      </c>
      <c r="E2114" s="57" t="str">
        <f t="shared" si="612"/>
        <v>157.725841709806-0.910890842383218i</v>
      </c>
      <c r="F2114" s="57" t="str">
        <f t="shared" si="613"/>
        <v>2.90990292512757-58.1531847163521i</v>
      </c>
      <c r="G2114" s="57" t="str">
        <f t="shared" si="614"/>
        <v>0.999997599656847-0.00154930222734969i</v>
      </c>
      <c r="H2114" s="57" t="str">
        <f t="shared" si="615"/>
        <v>101.35086925108+119.491565301388i</v>
      </c>
      <c r="I2114" s="57" t="str">
        <f t="shared" si="616"/>
        <v>20.4348818115661-15.6459680994645i</v>
      </c>
      <c r="K2114" s="57" t="str">
        <f t="shared" si="617"/>
        <v>0.0495396698332626-0.0737384018205543i</v>
      </c>
      <c r="L2114" s="57" t="str">
        <f t="shared" si="618"/>
        <v>0.00025-0.411989558227383i</v>
      </c>
      <c r="M2114" s="57" t="str">
        <f t="shared" si="619"/>
        <v>0.0045-0.144436432534728i</v>
      </c>
      <c r="N2114" s="57">
        <f t="shared" si="620"/>
        <v>62.821212054664088</v>
      </c>
      <c r="O2114" s="57">
        <f t="shared" si="621"/>
        <v>21.913276467556745</v>
      </c>
      <c r="P2114" s="374">
        <f t="shared" si="622"/>
        <v>21.913276467556745</v>
      </c>
      <c r="Q2114" s="374">
        <f t="shared" si="623"/>
        <v>-117.17878794533591</v>
      </c>
      <c r="R2114" s="12">
        <f t="shared" si="624"/>
        <v>62.821212054664088</v>
      </c>
      <c r="S2114" s="57">
        <f t="shared" si="625"/>
        <v>2.5685385385612509</v>
      </c>
      <c r="T2114" s="12">
        <f t="shared" si="608"/>
        <v>21.913276467556745</v>
      </c>
    </row>
    <row r="2115" spans="1:20">
      <c r="A2115" s="57">
        <f t="shared" si="609"/>
        <v>16199.930300116948</v>
      </c>
      <c r="B2115" s="12">
        <f t="shared" si="626"/>
        <v>2578.2989850077838</v>
      </c>
      <c r="C2115" s="57" t="str">
        <f t="shared" si="610"/>
        <v>-5.66059868440369-11.0267205694817i</v>
      </c>
      <c r="D2115" s="57" t="str">
        <f t="shared" si="611"/>
        <v>3.47808132205999-6.18519146234929i</v>
      </c>
      <c r="E2115" s="57" t="str">
        <f t="shared" si="612"/>
        <v>157.723438080725-0.894376229775512i</v>
      </c>
      <c r="F2115" s="57" t="str">
        <f t="shared" si="613"/>
        <v>2.90990287194252-57.9330733658865i</v>
      </c>
      <c r="G2115" s="57" t="str">
        <f t="shared" si="614"/>
        <v>0.999997581379622-0.001555189547389i</v>
      </c>
      <c r="H2115" s="57" t="str">
        <f t="shared" si="615"/>
        <v>101.622408459328+120.064041525456i</v>
      </c>
      <c r="I2115" s="57" t="str">
        <f t="shared" si="616"/>
        <v>20.4564740774962-15.6227136332743i</v>
      </c>
      <c r="K2115" s="57" t="str">
        <f t="shared" si="617"/>
        <v>0.0492864300091574-0.0736204763295666i</v>
      </c>
      <c r="L2115" s="57" t="str">
        <f t="shared" si="618"/>
        <v>0.00025-0.410429924514229i</v>
      </c>
      <c r="M2115" s="57" t="str">
        <f t="shared" si="619"/>
        <v>0.0045-0.143889651857669i</v>
      </c>
      <c r="N2115" s="57">
        <f t="shared" si="620"/>
        <v>62.826172803840549</v>
      </c>
      <c r="O2115" s="57">
        <f t="shared" si="621"/>
        <v>21.864786990789575</v>
      </c>
      <c r="P2115" s="374">
        <f t="shared" si="622"/>
        <v>21.864786990789575</v>
      </c>
      <c r="Q2115" s="374">
        <f t="shared" si="623"/>
        <v>-117.17382719615945</v>
      </c>
      <c r="R2115" s="12">
        <f t="shared" si="624"/>
        <v>62.826172803840549</v>
      </c>
      <c r="S2115" s="57">
        <f t="shared" si="625"/>
        <v>2.578298985007784</v>
      </c>
      <c r="T2115" s="12">
        <f t="shared" si="608"/>
        <v>21.864786990789575</v>
      </c>
    </row>
    <row r="2116" spans="1:20">
      <c r="A2116" s="57">
        <f t="shared" si="609"/>
        <v>16261.490035257391</v>
      </c>
      <c r="B2116" s="12">
        <f t="shared" si="626"/>
        <v>2588.0965211508133</v>
      </c>
      <c r="C2116" s="57" t="str">
        <f t="shared" si="610"/>
        <v>-5.628065046546-10.9658614524327i</v>
      </c>
      <c r="D2116" s="57" t="str">
        <f t="shared" si="611"/>
        <v>3.47808098948114-6.16187020538219i</v>
      </c>
      <c r="E2116" s="57" t="str">
        <f t="shared" si="612"/>
        <v>157.721153571065-0.877797551795273i</v>
      </c>
      <c r="F2116" s="57" t="str">
        <f t="shared" si="613"/>
        <v>2.90990281835245-57.7137954021292i</v>
      </c>
      <c r="G2116" s="57" t="str">
        <f t="shared" si="614"/>
        <v>0.999997562963227-0.00156109923891919i</v>
      </c>
      <c r="H2116" s="57" t="str">
        <f t="shared" si="615"/>
        <v>101.897000566669+120.640224939434i</v>
      </c>
      <c r="I2116" s="57" t="str">
        <f t="shared" si="616"/>
        <v>20.4782676512962-15.5998281206265i</v>
      </c>
      <c r="K2116" s="57" t="str">
        <f t="shared" si="617"/>
        <v>0.049034003182956-0.0735018728558459i</v>
      </c>
      <c r="L2116" s="57" t="str">
        <f t="shared" si="618"/>
        <v>0.00025-0.40887619497333i</v>
      </c>
      <c r="M2116" s="57" t="str">
        <f t="shared" si="619"/>
        <v>0.0045-0.143344941081559i</v>
      </c>
      <c r="N2116" s="57">
        <f t="shared" si="620"/>
        <v>62.831513370493923</v>
      </c>
      <c r="O2116" s="57">
        <f t="shared" si="621"/>
        <v>21.816299126820443</v>
      </c>
      <c r="P2116" s="374">
        <f t="shared" si="622"/>
        <v>21.816299126820443</v>
      </c>
      <c r="Q2116" s="374">
        <f t="shared" si="623"/>
        <v>-117.16848662950608</v>
      </c>
      <c r="R2116" s="12">
        <f t="shared" si="624"/>
        <v>62.831513370493923</v>
      </c>
      <c r="S2116" s="57">
        <f t="shared" si="625"/>
        <v>2.5880965211508133</v>
      </c>
      <c r="T2116" s="12">
        <f t="shared" si="608"/>
        <v>21.816299126820443</v>
      </c>
    </row>
    <row r="2117" spans="1:20">
      <c r="A2117" s="57">
        <f t="shared" si="609"/>
        <v>16323.283697391371</v>
      </c>
      <c r="B2117" s="12">
        <f t="shared" si="626"/>
        <v>2597.9312879311865</v>
      </c>
      <c r="C2117" s="57" t="str">
        <f t="shared" si="610"/>
        <v>-5.59564711260136-10.9053777376526i</v>
      </c>
      <c r="D2117" s="57" t="str">
        <f t="shared" si="611"/>
        <v>3.47808065436995-6.13863758896868i</v>
      </c>
      <c r="E2117" s="57" t="str">
        <f t="shared" si="612"/>
        <v>157.718988892384-0.86115506641769i</v>
      </c>
      <c r="F2117" s="57" t="str">
        <f t="shared" si="613"/>
        <v>2.90990276435434-57.4953476706934i</v>
      </c>
      <c r="G2117" s="57" t="str">
        <f t="shared" si="614"/>
        <v>0.999997544406602-0.00156703138694819i</v>
      </c>
      <c r="H2117" s="57" t="str">
        <f t="shared" si="615"/>
        <v>102.174688384272+121.220150630137i</v>
      </c>
      <c r="I2117" s="57" t="str">
        <f t="shared" si="616"/>
        <v>20.5002646808067-15.5773135793302i</v>
      </c>
      <c r="K2117" s="57" t="str">
        <f t="shared" si="617"/>
        <v>0.0487823926730914-0.073382598082035i</v>
      </c>
      <c r="L2117" s="57" t="str">
        <f t="shared" si="618"/>
        <v>0.00025-0.407328347253766i</v>
      </c>
      <c r="M2117" s="57" t="str">
        <f t="shared" si="619"/>
        <v>0.0045-0.142802292370551i</v>
      </c>
      <c r="N2117" s="57">
        <f t="shared" si="620"/>
        <v>62.837233974958068</v>
      </c>
      <c r="O2117" s="57">
        <f t="shared" si="621"/>
        <v>21.767813262202274</v>
      </c>
      <c r="P2117" s="374">
        <f t="shared" si="622"/>
        <v>21.767813262202274</v>
      </c>
      <c r="Q2117" s="374">
        <f t="shared" si="623"/>
        <v>-117.16276602504193</v>
      </c>
      <c r="R2117" s="12">
        <f t="shared" si="624"/>
        <v>62.837233974958068</v>
      </c>
      <c r="S2117" s="57">
        <f t="shared" si="625"/>
        <v>2.5979312879311864</v>
      </c>
      <c r="T2117" s="12">
        <f t="shared" si="608"/>
        <v>21.767813262202274</v>
      </c>
    </row>
    <row r="2118" spans="1:20">
      <c r="A2118" s="57">
        <f t="shared" si="609"/>
        <v>16385.312175441457</v>
      </c>
      <c r="B2118" s="12">
        <f t="shared" si="626"/>
        <v>2607.803426825325</v>
      </c>
      <c r="C2118" s="57" t="str">
        <f t="shared" si="610"/>
        <v>-5.56334519606562-10.8452673932017i</v>
      </c>
      <c r="D2118" s="57" t="str">
        <f t="shared" si="611"/>
        <v>3.47808031670714-6.11549327889956i</v>
      </c>
      <c r="E2118" s="57" t="str">
        <f t="shared" si="612"/>
        <v>157.716944757604-0.844449031853286i</v>
      </c>
      <c r="F2118" s="57" t="str">
        <f t="shared" si="613"/>
        <v>2.90990270994507-57.2777270291352i</v>
      </c>
      <c r="G2118" s="57" t="str">
        <f t="shared" si="614"/>
        <v>0.99999752570868-0.00157298607680695i</v>
      </c>
      <c r="H2118" s="57" t="str">
        <f t="shared" si="615"/>
        <v>102.455515476263+121.803854123883i</v>
      </c>
      <c r="I2118" s="57" t="str">
        <f t="shared" si="616"/>
        <v>20.5224673405284-15.5551720766466i</v>
      </c>
      <c r="K2118" s="57" t="str">
        <f t="shared" si="617"/>
        <v>0.0485316017297478-0.0732626587013099i</v>
      </c>
      <c r="L2118" s="57" t="str">
        <f t="shared" si="618"/>
        <v>0.00025-0.405786359089226i</v>
      </c>
      <c r="M2118" s="57" t="str">
        <f t="shared" si="619"/>
        <v>0.0045-0.142261697918461i</v>
      </c>
      <c r="N2118" s="57">
        <f t="shared" si="620"/>
        <v>62.843334819602873</v>
      </c>
      <c r="O2118" s="57">
        <f t="shared" si="621"/>
        <v>21.7193297839375</v>
      </c>
      <c r="P2118" s="374">
        <f t="shared" si="622"/>
        <v>21.7193297839375</v>
      </c>
      <c r="Q2118" s="374">
        <f t="shared" si="623"/>
        <v>-117.15666518039713</v>
      </c>
      <c r="R2118" s="12">
        <f t="shared" si="624"/>
        <v>62.843334819602873</v>
      </c>
      <c r="S2118" s="57">
        <f t="shared" si="625"/>
        <v>2.607803426825325</v>
      </c>
      <c r="T2118" s="12">
        <f t="shared" si="608"/>
        <v>21.7193297839375</v>
      </c>
    </row>
    <row r="2119" spans="1:20">
      <c r="A2119" s="57">
        <f t="shared" si="609"/>
        <v>16447.576361708136</v>
      </c>
      <c r="B2119" s="12">
        <f t="shared" si="626"/>
        <v>2617.7130798472613</v>
      </c>
      <c r="C2119" s="57" t="str">
        <f t="shared" si="610"/>
        <v>-5.53115960155978-10.7855283915058i</v>
      </c>
      <c r="D2119" s="57" t="str">
        <f t="shared" si="611"/>
        <v>3.47807997647331-6.09243694223598i</v>
      </c>
      <c r="E2119" s="57" t="str">
        <f t="shared" si="612"/>
        <v>157.715021881052-0.827679706519129i</v>
      </c>
      <c r="F2119" s="57" t="str">
        <f t="shared" si="613"/>
        <v>2.90990265512152-57.0609303469089i</v>
      </c>
      <c r="G2119" s="57" t="str">
        <f t="shared" si="614"/>
        <v>0.999997506868384-0.00157896339415061i</v>
      </c>
      <c r="H2119" s="57" t="str">
        <f t="shared" si="615"/>
        <v>102.739526175813+122.391371392768i</v>
      </c>
      <c r="I2119" s="57" t="str">
        <f t="shared" si="616"/>
        <v>20.54487783199-15.533405730283i</v>
      </c>
      <c r="K2119" s="57" t="str">
        <f t="shared" si="617"/>
        <v>0.0482816335349643-0.0731420614165894i</v>
      </c>
      <c r="L2119" s="57" t="str">
        <f t="shared" si="618"/>
        <v>0.00025-0.404250208297696i</v>
      </c>
      <c r="M2119" s="57" t="str">
        <f t="shared" si="619"/>
        <v>0.0045-0.141723149948656i</v>
      </c>
      <c r="N2119" s="57">
        <f t="shared" si="620"/>
        <v>62.849816088818983</v>
      </c>
      <c r="O2119" s="57">
        <f t="shared" si="621"/>
        <v>21.670849079453603</v>
      </c>
      <c r="P2119" s="374">
        <f t="shared" si="622"/>
        <v>21.670849079453603</v>
      </c>
      <c r="Q2119" s="374">
        <f t="shared" si="623"/>
        <v>-117.15018391118102</v>
      </c>
      <c r="R2119" s="12">
        <f t="shared" si="624"/>
        <v>62.849816088818983</v>
      </c>
      <c r="S2119" s="57">
        <f t="shared" si="625"/>
        <v>2.6177130798472614</v>
      </c>
      <c r="T2119" s="12">
        <f t="shared" si="608"/>
        <v>21.670849079453603</v>
      </c>
    </row>
    <row r="2120" spans="1:20">
      <c r="A2120" s="57">
        <f t="shared" si="609"/>
        <v>16510.077151882626</v>
      </c>
      <c r="B2120" s="12">
        <f t="shared" si="626"/>
        <v>2627.660389550681</v>
      </c>
      <c r="C2120" s="57" t="str">
        <f t="shared" si="610"/>
        <v>-5.49909062486287-10.7261587094368i</v>
      </c>
      <c r="D2120" s="57" t="str">
        <f t="shared" si="611"/>
        <v>3.47807963364884-6.06946824730452i</v>
      </c>
      <c r="E2120" s="57" t="str">
        <f t="shared" si="612"/>
        <v>157.71322097852-0.810847349009126i</v>
      </c>
      <c r="F2120" s="57" t="str">
        <f t="shared" si="613"/>
        <v>2.90990259988051-56.8449545053207i</v>
      </c>
      <c r="G2120" s="57" t="str">
        <f t="shared" si="614"/>
        <v>0.999997487884631-0.00158496342495975i</v>
      </c>
      <c r="H2120" s="57" t="str">
        <f t="shared" si="615"/>
        <v>103.026765601643+122.982738861034i</v>
      </c>
      <c r="I2120" s="57" t="str">
        <f t="shared" si="616"/>
        <v>20.5674983841203-15.5120167094138i</v>
      </c>
      <c r="K2120" s="57" t="str">
        <f t="shared" si="617"/>
        <v>0.0480324912027486-0.0730208129397498i</v>
      </c>
      <c r="L2120" s="57" t="str">
        <f t="shared" si="618"/>
        <v>0.00025-0.402719872781127i</v>
      </c>
      <c r="M2120" s="57" t="str">
        <f t="shared" si="619"/>
        <v>0.0045-0.141186640713943i</v>
      </c>
      <c r="N2120" s="57">
        <f t="shared" si="620"/>
        <v>62.856677949004776</v>
      </c>
      <c r="O2120" s="57">
        <f t="shared" si="621"/>
        <v>21.622371536579735</v>
      </c>
      <c r="P2120" s="374">
        <f t="shared" si="622"/>
        <v>21.622371536579735</v>
      </c>
      <c r="Q2120" s="374">
        <f t="shared" si="623"/>
        <v>-117.14332205099522</v>
      </c>
      <c r="R2120" s="12">
        <f t="shared" si="624"/>
        <v>62.856677949004776</v>
      </c>
      <c r="S2120" s="57">
        <f t="shared" si="625"/>
        <v>2.6276603895506812</v>
      </c>
      <c r="T2120" s="12">
        <f t="shared" si="608"/>
        <v>21.622371536579735</v>
      </c>
    </row>
    <row r="2121" spans="1:20">
      <c r="A2121" s="57">
        <f t="shared" si="609"/>
        <v>16572.815445059779</v>
      </c>
      <c r="B2121" s="12">
        <f t="shared" si="626"/>
        <v>2637.6454990309735</v>
      </c>
      <c r="C2121" s="57" t="str">
        <f t="shared" si="610"/>
        <v>-5.46713855294561-10.6671563283912i</v>
      </c>
      <c r="D2121" s="57" t="str">
        <f t="shared" si="611"/>
        <v>3.47807928821401-6.0465868636926i</v>
      </c>
      <c r="E2121" s="57" t="str">
        <f t="shared" si="612"/>
        <v>157.711542767308-0.793952218068233i</v>
      </c>
      <c r="F2121" s="57" t="str">
        <f t="shared" si="613"/>
        <v>2.90990254421886-56.6297963974858i</v>
      </c>
      <c r="G2121" s="57" t="str">
        <f t="shared" si="614"/>
        <v>0.999997468756327-0.00159098625554165i</v>
      </c>
      <c r="H2121" s="57" t="str">
        <f t="shared" si="615"/>
        <v>103.31727967493+123.577993411521i</v>
      </c>
      <c r="I2121" s="57" t="str">
        <f t="shared" si="616"/>
        <v>20.5903312536268-15.4910072357257i</v>
      </c>
      <c r="K2121" s="57" t="str">
        <f t="shared" si="617"/>
        <v>0.0477841777792014-0.0728989199908445i</v>
      </c>
      <c r="L2121" s="57" t="str">
        <f t="shared" si="618"/>
        <v>0.00025-0.401195330525132i</v>
      </c>
      <c r="M2121" s="57" t="str">
        <f t="shared" si="619"/>
        <v>0.0045-0.140652162496457i</v>
      </c>
      <c r="N2121" s="57">
        <f t="shared" si="620"/>
        <v>62.863920548553679</v>
      </c>
      <c r="O2121" s="57">
        <f t="shared" si="621"/>
        <v>21.573897543522396</v>
      </c>
      <c r="P2121" s="374">
        <f t="shared" si="622"/>
        <v>21.573897543522396</v>
      </c>
      <c r="Q2121" s="374">
        <f t="shared" si="623"/>
        <v>-117.13607945144632</v>
      </c>
      <c r="R2121" s="12">
        <f t="shared" si="624"/>
        <v>62.863920548553679</v>
      </c>
      <c r="S2121" s="57">
        <f t="shared" si="625"/>
        <v>2.6376454990309735</v>
      </c>
      <c r="T2121" s="12">
        <f t="shared" si="608"/>
        <v>21.573897543522396</v>
      </c>
    </row>
    <row r="2122" spans="1:20">
      <c r="A2122" s="57">
        <f t="shared" si="609"/>
        <v>16635.792143751009</v>
      </c>
      <c r="B2122" s="12">
        <f t="shared" si="626"/>
        <v>2647.6685519272914</v>
      </c>
      <c r="C2122" s="57" t="str">
        <f t="shared" si="610"/>
        <v>-5.43530366400566-10.6085192343693i</v>
      </c>
      <c r="D2122" s="57" t="str">
        <f t="shared" si="611"/>
        <v>3.47807894014897-6.02379246224365i</v>
      </c>
      <c r="E2122" s="57" t="str">
        <f t="shared" si="612"/>
        <v>157.709987966288-0.776994572565282i</v>
      </c>
      <c r="F2122" s="57" t="str">
        <f t="shared" si="613"/>
        <v>2.90990248813339-56.415452928283i</v>
      </c>
      <c r="G2122" s="57" t="str">
        <f t="shared" si="614"/>
        <v>0.999997449482373-0.00159703197253152i</v>
      </c>
      <c r="H2122" s="57" t="str">
        <f t="shared" si="615"/>
        <v>103.611115136652+124.177172392208i</v>
      </c>
      <c r="I2122" s="57" t="str">
        <f t="shared" si="616"/>
        <v>20.6133787253776-15.4703795844904i</v>
      </c>
      <c r="K2122" s="57" t="str">
        <f t="shared" si="617"/>
        <v>0.0475366962426482-0.0727763892973272i</v>
      </c>
      <c r="L2122" s="57" t="str">
        <f t="shared" si="618"/>
        <v>0.00025-0.399676559598657i</v>
      </c>
      <c r="M2122" s="57" t="str">
        <f t="shared" si="619"/>
        <v>0.0045-0.140119707607548i</v>
      </c>
      <c r="N2122" s="57">
        <f t="shared" si="620"/>
        <v>62.871544017844457</v>
      </c>
      <c r="O2122" s="57">
        <f t="shared" si="621"/>
        <v>21.525427488842194</v>
      </c>
      <c r="P2122" s="374">
        <f t="shared" si="622"/>
        <v>21.525427488842194</v>
      </c>
      <c r="Q2122" s="374">
        <f t="shared" si="623"/>
        <v>-117.12845598215554</v>
      </c>
      <c r="R2122" s="12">
        <f t="shared" si="624"/>
        <v>62.871544017844457</v>
      </c>
      <c r="S2122" s="57">
        <f t="shared" si="625"/>
        <v>2.6476685519272913</v>
      </c>
      <c r="T2122" s="12">
        <f t="shared" si="608"/>
        <v>21.525427488842194</v>
      </c>
    </row>
    <row r="2123" spans="1:20">
      <c r="A2123" s="57">
        <f t="shared" si="609"/>
        <v>16699.008153897263</v>
      </c>
      <c r="B2123" s="12">
        <f t="shared" si="626"/>
        <v>2657.7296924246152</v>
      </c>
      <c r="C2123" s="57" t="str">
        <f t="shared" si="610"/>
        <v>-5.40358622750311-10.5502454180516i</v>
      </c>
      <c r="D2123" s="57" t="str">
        <f t="shared" si="611"/>
        <v>3.47807858943367-6.00108471505229i</v>
      </c>
      <c r="E2123" s="57" t="str">
        <f t="shared" si="612"/>
        <v>157.708557295948-0.759974671465788i</v>
      </c>
      <c r="F2123" s="57" t="str">
        <f t="shared" si="613"/>
        <v>2.90990243162086-56.2019210143091i</v>
      </c>
      <c r="G2123" s="57" t="str">
        <f t="shared" si="614"/>
        <v>0.99999743006166-0.0016031006628937i</v>
      </c>
      <c r="H2123" s="57" t="str">
        <f t="shared" si="615"/>
        <v>103.908319565357+124.780313622835i</v>
      </c>
      <c r="I2123" s="57" t="str">
        <f t="shared" si="616"/>
        <v>20.6366431127875-15.4501360856632i</v>
      </c>
      <c r="K2123" s="57" t="str">
        <f t="shared" si="617"/>
        <v>0.0472900495037856-0.0726532275932826i</v>
      </c>
      <c r="L2123" s="57" t="str">
        <f t="shared" si="618"/>
        <v>0.00025-0.398163538153673i</v>
      </c>
      <c r="M2123" s="57" t="str">
        <f t="shared" si="619"/>
        <v>0.0045-0.139589268387675i</v>
      </c>
      <c r="N2123" s="57">
        <f t="shared" si="620"/>
        <v>62.879548469232077</v>
      </c>
      <c r="O2123" s="57">
        <f t="shared" si="621"/>
        <v>21.476961761429138</v>
      </c>
      <c r="P2123" s="374">
        <f t="shared" si="622"/>
        <v>21.476961761429138</v>
      </c>
      <c r="Q2123" s="374">
        <f t="shared" si="623"/>
        <v>-117.12045153076792</v>
      </c>
      <c r="R2123" s="12">
        <f t="shared" si="624"/>
        <v>62.879548469232077</v>
      </c>
      <c r="S2123" s="57">
        <f t="shared" si="625"/>
        <v>2.6577296924246152</v>
      </c>
      <c r="T2123" s="12">
        <f t="shared" si="608"/>
        <v>21.476961761429138</v>
      </c>
    </row>
    <row r="2124" spans="1:20">
      <c r="A2124" s="57">
        <f t="shared" si="609"/>
        <v>16762.464384882074</v>
      </c>
      <c r="B2124" s="12">
        <f t="shared" si="626"/>
        <v>2667.8290652558289</v>
      </c>
      <c r="C2124" s="57" t="str">
        <f t="shared" si="610"/>
        <v>-5.37198650419767-10.4923328748762i</v>
      </c>
      <c r="D2124" s="57" t="str">
        <f t="shared" si="611"/>
        <v>3.47807823604796-5.97846329545977i</v>
      </c>
      <c r="E2124" s="57" t="str">
        <f t="shared" si="612"/>
        <v>157.707251478451-0.742892773805062i</v>
      </c>
      <c r="F2124" s="57" t="str">
        <f t="shared" si="613"/>
        <v>2.90990237467803-55.989197583836i</v>
      </c>
      <c r="G2124" s="57" t="str">
        <f t="shared" si="614"/>
        <v>0.999997410493069-0.00160919241392298i</v>
      </c>
      <c r="H2124" s="57" t="str">
        <f t="shared" si="615"/>
        <v>104.2089413954+125.387455401625i</v>
      </c>
      <c r="I2124" s="57" t="str">
        <f t="shared" si="616"/>
        <v>20.660126758211-15.4302791250119i</v>
      </c>
      <c r="K2124" s="57" t="str">
        <f t="shared" si="617"/>
        <v>0.0470442404058316-0.0725294416186585i</v>
      </c>
      <c r="L2124" s="57" t="str">
        <f t="shared" si="618"/>
        <v>0.00025-0.396656244424859i</v>
      </c>
      <c r="M2124" s="57" t="str">
        <f t="shared" si="619"/>
        <v>0.0045-0.139060837206291i</v>
      </c>
      <c r="N2124" s="57">
        <f t="shared" si="620"/>
        <v>62.887933997042069</v>
      </c>
      <c r="O2124" s="57">
        <f t="shared" si="621"/>
        <v>21.428500750479241</v>
      </c>
      <c r="P2124" s="374">
        <f t="shared" si="622"/>
        <v>21.428500750479241</v>
      </c>
      <c r="Q2124" s="374">
        <f t="shared" si="623"/>
        <v>-117.11206600295793</v>
      </c>
      <c r="R2124" s="12">
        <f t="shared" si="624"/>
        <v>62.887933997042069</v>
      </c>
      <c r="S2124" s="57">
        <f t="shared" si="625"/>
        <v>2.667829065255829</v>
      </c>
      <c r="T2124" s="12">
        <f t="shared" si="608"/>
        <v>21.428500750479241</v>
      </c>
    </row>
    <row r="2125" spans="1:20">
      <c r="A2125" s="57">
        <f t="shared" si="609"/>
        <v>16826.161749544626</v>
      </c>
      <c r="B2125" s="12">
        <f t="shared" si="626"/>
        <v>2677.9668157038013</v>
      </c>
      <c r="C2125" s="57" t="str">
        <f t="shared" si="610"/>
        <v>-5.34050474618682-10.4347796051145i</v>
      </c>
      <c r="D2125" s="57" t="str">
        <f t="shared" si="611"/>
        <v>3.47807787997148-5.95592787804915i</v>
      </c>
      <c r="E2125" s="57" t="str">
        <f t="shared" si="612"/>
        <v>157.706071237692-0.72574913866292i</v>
      </c>
      <c r="F2125" s="57" t="str">
        <f t="shared" si="613"/>
        <v>2.90990231730161-55.7772795767659i</v>
      </c>
      <c r="G2125" s="57" t="str">
        <f t="shared" si="614"/>
        <v>0.999997390775476-0.00161530731324583i</v>
      </c>
      <c r="H2125" s="57" t="str">
        <f t="shared" si="615"/>
        <v>104.51302993563+125.998636512089i</v>
      </c>
      <c r="I2125" s="57" t="str">
        <f t="shared" si="616"/>
        <v>20.6838320333391-15.4108111452724i</v>
      </c>
      <c r="K2125" s="57" t="str">
        <f t="shared" si="617"/>
        <v>0.0467992717246891-0.0724050381185064i</v>
      </c>
      <c r="L2125" s="57" t="str">
        <f t="shared" si="618"/>
        <v>0.00025-0.395154656729287i</v>
      </c>
      <c r="M2125" s="57" t="str">
        <f t="shared" si="619"/>
        <v>0.0045-0.138534406461736i</v>
      </c>
      <c r="N2125" s="57">
        <f t="shared" si="620"/>
        <v>62.896700677564638</v>
      </c>
      <c r="O2125" s="57">
        <f t="shared" si="621"/>
        <v>21.380044845470621</v>
      </c>
      <c r="P2125" s="374">
        <f t="shared" si="622"/>
        <v>21.380044845470621</v>
      </c>
      <c r="Q2125" s="374">
        <f t="shared" si="623"/>
        <v>-117.10329932243536</v>
      </c>
      <c r="R2125" s="12">
        <f t="shared" si="624"/>
        <v>62.896700677564638</v>
      </c>
      <c r="S2125" s="57">
        <f t="shared" si="625"/>
        <v>2.6779668157038015</v>
      </c>
      <c r="T2125" s="12">
        <f t="shared" si="608"/>
        <v>21.380044845470621</v>
      </c>
    </row>
    <row r="2126" spans="1:20">
      <c r="A2126" s="57">
        <f t="shared" si="609"/>
        <v>16890.101164192896</v>
      </c>
      <c r="B2126" s="12">
        <f t="shared" si="626"/>
        <v>2688.1430896034758</v>
      </c>
      <c r="C2126" s="57" t="str">
        <f t="shared" si="610"/>
        <v>-5.30914119694478-10.3775836139462i</v>
      </c>
      <c r="D2126" s="57" t="str">
        <f t="shared" si="611"/>
        <v>3.47807752118374-5.93347813864063i</v>
      </c>
      <c r="E2126" s="57" t="str">
        <f t="shared" si="612"/>
        <v>157.705017299349-0.708544025141255i</v>
      </c>
      <c r="F2126" s="57" t="str">
        <f t="shared" si="613"/>
        <v>2.9099022594883-55.5661639445866i</v>
      </c>
      <c r="G2126" s="57" t="str">
        <f t="shared" si="614"/>
        <v>0.999997370907744-0.00162144544882164i</v>
      </c>
      <c r="H2126" s="57" t="str">
        <f t="shared" si="615"/>
        <v>104.820635388566+126.613896229917i</v>
      </c>
      <c r="I2126" s="57" t="str">
        <f t="shared" si="616"/>
        <v>20.7077613396007-15.3917346473353i</v>
      </c>
      <c r="K2126" s="57" t="str">
        <f t="shared" si="617"/>
        <v>0.0465551461691185-0.0722800238422263i</v>
      </c>
      <c r="L2126" s="57" t="str">
        <f t="shared" si="618"/>
        <v>0.00025-0.393658753466116i</v>
      </c>
      <c r="M2126" s="57" t="str">
        <f t="shared" si="619"/>
        <v>0.0045-0.138009968581128i</v>
      </c>
      <c r="N2126" s="57">
        <f t="shared" si="620"/>
        <v>62.905848569051741</v>
      </c>
      <c r="O2126" s="57">
        <f t="shared" si="621"/>
        <v>21.331594436139618</v>
      </c>
      <c r="P2126" s="374">
        <f t="shared" si="622"/>
        <v>21.331594436139618</v>
      </c>
      <c r="Q2126" s="374">
        <f t="shared" si="623"/>
        <v>-117.09415143094826</v>
      </c>
      <c r="R2126" s="12">
        <f t="shared" si="624"/>
        <v>62.905848569051741</v>
      </c>
      <c r="S2126" s="57">
        <f t="shared" si="625"/>
        <v>2.6881430896034759</v>
      </c>
      <c r="T2126" s="12">
        <f t="shared" si="608"/>
        <v>21.331594436139618</v>
      </c>
    </row>
    <row r="2127" spans="1:20">
      <c r="A2127" s="57">
        <f t="shared" si="609"/>
        <v>16954.28354861683</v>
      </c>
      <c r="B2127" s="12">
        <f t="shared" si="626"/>
        <v>2698.3580333439691</v>
      </c>
      <c r="C2127" s="57" t="str">
        <f t="shared" si="610"/>
        <v>-5.27789609136247-10.3207429115335i</v>
      </c>
      <c r="D2127" s="57" t="str">
        <f t="shared" si="611"/>
        <v>3.47807715966413-5.91111375428697i</v>
      </c>
      <c r="E2127" s="57" t="str">
        <f t="shared" si="612"/>
        <v>157.704090390946-0.691277692333941i</v>
      </c>
      <c r="F2127" s="57" t="str">
        <f t="shared" si="613"/>
        <v>2.90990220123478-55.3558476503293i</v>
      </c>
      <c r="G2127" s="57" t="str">
        <f t="shared" si="614"/>
        <v>0.999997350888732-0.001627606908944i</v>
      </c>
      <c r="H2127" s="57" t="str">
        <f t="shared" si="615"/>
        <v>105.131808870055+127.233274329965i</v>
      </c>
      <c r="I2127" s="57" t="str">
        <f t="shared" si="616"/>
        <v>20.7319171085692-15.3730521914626i</v>
      </c>
      <c r="K2127" s="57" t="str">
        <f t="shared" si="617"/>
        <v>0.0463118663809174-0.0721544055428156i</v>
      </c>
      <c r="L2127" s="57" t="str">
        <f t="shared" si="618"/>
        <v>0.00025-0.392168513116274i</v>
      </c>
      <c r="M2127" s="57" t="str">
        <f t="shared" si="619"/>
        <v>0.0045-0.137487516020251i</v>
      </c>
      <c r="N2127" s="57">
        <f t="shared" si="620"/>
        <v>62.915377711716047</v>
      </c>
      <c r="O2127" s="57">
        <f t="shared" si="621"/>
        <v>21.283149912456949</v>
      </c>
      <c r="P2127" s="374">
        <f t="shared" si="622"/>
        <v>21.283149912456949</v>
      </c>
      <c r="Q2127" s="374">
        <f t="shared" si="623"/>
        <v>-117.08462228828395</v>
      </c>
      <c r="R2127" s="12">
        <f t="shared" si="624"/>
        <v>62.915377711716047</v>
      </c>
      <c r="S2127" s="57">
        <f t="shared" si="625"/>
        <v>2.6983580333439692</v>
      </c>
      <c r="T2127" s="12">
        <f t="shared" si="608"/>
        <v>21.283149912456949</v>
      </c>
    </row>
    <row r="2128" spans="1:20">
      <c r="A2128" s="57">
        <f t="shared" si="609"/>
        <v>17018.709826101574</v>
      </c>
      <c r="B2128" s="12">
        <f t="shared" si="626"/>
        <v>2708.6117938706761</v>
      </c>
      <c r="C2128" s="57" t="str">
        <f t="shared" si="610"/>
        <v>-5.24676965578871-10.2642555130941i</v>
      </c>
      <c r="D2128" s="57" t="str">
        <f t="shared" si="611"/>
        <v>3.4780767953918-5.88883440326872i</v>
      </c>
      <c r="E2128" s="57" t="str">
        <f t="shared" si="612"/>
        <v>157.703291241906-0.673950399307233i</v>
      </c>
      <c r="F2128" s="57" t="str">
        <f t="shared" si="613"/>
        <v>2.90990214253769-55.1463276685231i</v>
      </c>
      <c r="G2128" s="57" t="str">
        <f t="shared" si="614"/>
        <v>0.999997330717287-0.00163379178224195i</v>
      </c>
      <c r="H2128" s="57" t="str">
        <f t="shared" si="615"/>
        <v>105.446602429445+127.856811093326i</v>
      </c>
      <c r="I2128" s="57" t="str">
        <f t="shared" si="616"/>
        <v>20.756301802374-15.3547663985361i</v>
      </c>
      <c r="K2128" s="57" t="str">
        <f t="shared" si="617"/>
        <v>0.0460694349351113-0.0720281899761258i</v>
      </c>
      <c r="L2128" s="57" t="str">
        <f t="shared" si="618"/>
        <v>0.00025-0.390683914242153i</v>
      </c>
      <c r="M2128" s="57" t="str">
        <f t="shared" si="619"/>
        <v>0.0045-0.13696704126345i</v>
      </c>
      <c r="N2128" s="57">
        <f t="shared" si="620"/>
        <v>62.925288127729885</v>
      </c>
      <c r="O2128" s="57">
        <f t="shared" si="621"/>
        <v>21.234711664603804</v>
      </c>
      <c r="P2128" s="374">
        <f t="shared" si="622"/>
        <v>21.234711664603804</v>
      </c>
      <c r="Q2128" s="374">
        <f t="shared" si="623"/>
        <v>-117.07471187227011</v>
      </c>
      <c r="R2128" s="12">
        <f t="shared" si="624"/>
        <v>62.925288127729885</v>
      </c>
      <c r="S2128" s="57">
        <f t="shared" si="625"/>
        <v>2.7086117938706762</v>
      </c>
      <c r="T2128" s="12">
        <f t="shared" si="608"/>
        <v>21.234711664603804</v>
      </c>
    </row>
    <row r="2129" spans="1:20">
      <c r="A2129" s="57">
        <f t="shared" si="609"/>
        <v>17083.38092344076</v>
      </c>
      <c r="B2129" s="12">
        <f t="shared" si="626"/>
        <v>2718.9045186873846</v>
      </c>
      <c r="C2129" s="57" t="str">
        <f t="shared" si="610"/>
        <v>-5.21576210807206-10.208119438974i</v>
      </c>
      <c r="D2129" s="57" t="str">
        <f t="shared" si="611"/>
        <v>3.47807642834582-5.86663976508975i</v>
      </c>
      <c r="E2129" s="57" t="str">
        <f t="shared" si="612"/>
        <v>157.702620583609-0.656562405073427i</v>
      </c>
      <c r="F2129" s="57" t="str">
        <f t="shared" si="613"/>
        <v>2.90990208339366-54.937600985153i</v>
      </c>
      <c r="G2129" s="57" t="str">
        <f t="shared" si="614"/>
        <v>0.999997310392249-0.00164000015768131i</v>
      </c>
      <c r="H2129" s="57" t="str">
        <f t="shared" si="615"/>
        <v>105.765069070272+128.484547314497i</v>
      </c>
      <c r="I2129" s="57" t="str">
        <f t="shared" si="616"/>
        <v>20.7809179141172-15.336879951338i</v>
      </c>
      <c r="K2129" s="57" t="str">
        <f t="shared" si="617"/>
        <v>0.0458278543401532-0.0719013839001234i</v>
      </c>
      <c r="L2129" s="57" t="str">
        <f t="shared" si="618"/>
        <v>0.00025-0.389204935487302i</v>
      </c>
      <c r="M2129" s="57" t="str">
        <f t="shared" si="619"/>
        <v>0.0045-0.13644853682352i</v>
      </c>
      <c r="N2129" s="57">
        <f t="shared" si="620"/>
        <v>62.9355798212287</v>
      </c>
      <c r="O2129" s="57">
        <f t="shared" si="621"/>
        <v>21.186280082948251</v>
      </c>
      <c r="P2129" s="374">
        <f t="shared" si="622"/>
        <v>21.186280082948251</v>
      </c>
      <c r="Q2129" s="374">
        <f t="shared" si="623"/>
        <v>-117.0644201787713</v>
      </c>
      <c r="R2129" s="12">
        <f t="shared" si="624"/>
        <v>62.9355798212287</v>
      </c>
      <c r="S2129" s="57">
        <f t="shared" si="625"/>
        <v>2.7189045186873844</v>
      </c>
      <c r="T2129" s="12">
        <f t="shared" si="608"/>
        <v>21.186280082948251</v>
      </c>
    </row>
    <row r="2130" spans="1:20">
      <c r="A2130" s="57">
        <f t="shared" si="609"/>
        <v>17148.297770949834</v>
      </c>
      <c r="B2130" s="12">
        <f t="shared" si="626"/>
        <v>2729.2363558583966</v>
      </c>
      <c r="C2130" s="57" t="str">
        <f t="shared" si="610"/>
        <v>-5.18487365760381-10.1523327147189i</v>
      </c>
      <c r="D2130" s="57" t="str">
        <f t="shared" si="611"/>
        <v>3.47807605850509-5.84452952047252i</v>
      </c>
      <c r="E2130" s="57" t="str">
        <f t="shared" si="612"/>
        <v>157.702079149455-0.639113968568457i</v>
      </c>
      <c r="F2130" s="57" t="str">
        <f t="shared" si="613"/>
        <v>2.90990202379929-54.7296645976157i</v>
      </c>
      <c r="G2130" s="57" t="str">
        <f t="shared" si="614"/>
        <v>0.999997289912447-0.0016462321245659i</v>
      </c>
      <c r="H2130" s="57" t="str">
        <f t="shared" si="615"/>
        <v>106.087262771489+129.116524308629i</v>
      </c>
      <c r="I2130" s="57" t="str">
        <f t="shared" si="616"/>
        <v>20.8057679682942-15.3193955958648i</v>
      </c>
      <c r="K2130" s="57" t="str">
        <f t="shared" si="617"/>
        <v>0.0455871270381311-0.071773994074157i</v>
      </c>
      <c r="L2130" s="57" t="str">
        <f t="shared" si="618"/>
        <v>0.00025-0.387731555576112i</v>
      </c>
      <c r="M2130" s="57" t="str">
        <f t="shared" si="619"/>
        <v>0.0045-0.135931995241602i</v>
      </c>
      <c r="N2130" s="57">
        <f t="shared" si="620"/>
        <v>62.946252778314047</v>
      </c>
      <c r="O2130" s="57">
        <f t="shared" si="621"/>
        <v>21.137855558021421</v>
      </c>
      <c r="P2130" s="374">
        <f t="shared" si="622"/>
        <v>21.137855558021421</v>
      </c>
      <c r="Q2130" s="374">
        <f t="shared" si="623"/>
        <v>-117.05374722168595</v>
      </c>
      <c r="R2130" s="12">
        <f t="shared" si="624"/>
        <v>62.946252778314047</v>
      </c>
      <c r="S2130" s="57">
        <f t="shared" si="625"/>
        <v>2.7292363558583967</v>
      </c>
      <c r="T2130" s="12">
        <f t="shared" si="608"/>
        <v>21.137855558021421</v>
      </c>
    </row>
    <row r="2131" spans="1:20">
      <c r="A2131" s="57">
        <f t="shared" si="609"/>
        <v>17213.461302479442</v>
      </c>
      <c r="B2131" s="12">
        <f t="shared" si="626"/>
        <v>2739.6074540106583</v>
      </c>
      <c r="C2131" s="57" t="str">
        <f t="shared" si="610"/>
        <v>-5.15410450536177-10.0968933711445i</v>
      </c>
      <c r="D2131" s="57" t="str">
        <f t="shared" si="611"/>
        <v>3.4780756858483-5.82250335135344i</v>
      </c>
      <c r="E2131" s="57" t="str">
        <f t="shared" si="612"/>
        <v>157.701667674921-0.621605348629185i</v>
      </c>
      <c r="F2131" s="57" t="str">
        <f t="shared" si="613"/>
        <v>2.90990196375114-54.5225155146761i</v>
      </c>
      <c r="G2131" s="57" t="str">
        <f t="shared" si="614"/>
        <v>0.999997269276705-0.00165248777253885i</v>
      </c>
      <c r="H2131" s="57" t="str">
        <f t="shared" si="615"/>
        <v>106.41323850924+129.752783918869i</v>
      </c>
      <c r="I2131" s="57" t="str">
        <f t="shared" si="616"/>
        <v>20.8308545212194-15.3023161426753i</v>
      </c>
      <c r="K2131" s="57" t="str">
        <f t="shared" si="617"/>
        <v>0.0453472554049847-0.0716460272582303i</v>
      </c>
      <c r="L2131" s="57" t="str">
        <f t="shared" si="618"/>
        <v>0.00025-0.386263753313521i</v>
      </c>
      <c r="M2131" s="57" t="str">
        <f t="shared" si="619"/>
        <v>0.0045-0.135417409087071i</v>
      </c>
      <c r="N2131" s="57">
        <f t="shared" si="620"/>
        <v>62.957306967058585</v>
      </c>
      <c r="O2131" s="57">
        <f t="shared" si="621"/>
        <v>21.089438480493584</v>
      </c>
      <c r="P2131" s="374">
        <f t="shared" si="622"/>
        <v>21.089438480493584</v>
      </c>
      <c r="Q2131" s="374">
        <f t="shared" si="623"/>
        <v>-117.04269303294141</v>
      </c>
      <c r="R2131" s="12">
        <f t="shared" si="624"/>
        <v>62.957306967058585</v>
      </c>
      <c r="S2131" s="57">
        <f t="shared" si="625"/>
        <v>2.7396074540106583</v>
      </c>
      <c r="T2131" s="12">
        <f t="shared" si="608"/>
        <v>21.089438480493584</v>
      </c>
    </row>
    <row r="2132" spans="1:20">
      <c r="A2132" s="57">
        <f t="shared" si="609"/>
        <v>17278.872455428864</v>
      </c>
      <c r="B2132" s="12">
        <f t="shared" si="626"/>
        <v>2750.017962335899</v>
      </c>
      <c r="C2132" s="57" t="str">
        <f t="shared" si="610"/>
        <v>-5.12345484395497-10.0417994444067i</v>
      </c>
      <c r="D2132" s="57" t="str">
        <f t="shared" si="611"/>
        <v>3.478075310354-5.80056094087843i</v>
      </c>
      <c r="E2132" s="57" t="str">
        <f t="shared" si="612"/>
        <v>157.701386897619-0.604036803971064i</v>
      </c>
      <c r="F2132" s="57" t="str">
        <f t="shared" si="613"/>
        <v>2.90990190324574-54.3161507564249i</v>
      </c>
      <c r="G2132" s="57" t="str">
        <f t="shared" si="614"/>
        <v>0.999997248483833-0.00165876719158387i</v>
      </c>
      <c r="H2132" s="57" t="str">
        <f t="shared" si="615"/>
        <v>106.743052279211+130.393368523797i</v>
      </c>
      <c r="I2132" s="57" t="str">
        <f t="shared" si="616"/>
        <v>20.8561801614577-15.2856444682747i</v>
      </c>
      <c r="K2132" s="57" t="str">
        <f t="shared" si="617"/>
        <v>0.0451082417507313-0.071517490212281i</v>
      </c>
      <c r="L2132" s="57" t="str">
        <f t="shared" si="618"/>
        <v>0.00025-0.3848015075847i</v>
      </c>
      <c r="M2132" s="57" t="str">
        <f t="shared" si="619"/>
        <v>0.0045-0.134904770957433i</v>
      </c>
      <c r="N2132" s="57">
        <f t="shared" si="620"/>
        <v>62.968742337514541</v>
      </c>
      <c r="O2132" s="57">
        <f t="shared" si="621"/>
        <v>21.041029241150703</v>
      </c>
      <c r="P2132" s="374">
        <f t="shared" si="622"/>
        <v>21.041029241150703</v>
      </c>
      <c r="Q2132" s="374">
        <f t="shared" si="623"/>
        <v>-117.03125766248546</v>
      </c>
      <c r="R2132" s="12">
        <f t="shared" si="624"/>
        <v>62.968742337514541</v>
      </c>
      <c r="S2132" s="57">
        <f t="shared" si="625"/>
        <v>2.7500179623358991</v>
      </c>
      <c r="T2132" s="12">
        <f t="shared" si="608"/>
        <v>21.041029241150703</v>
      </c>
    </row>
    <row r="2133" spans="1:20">
      <c r="A2133" s="57">
        <f t="shared" si="609"/>
        <v>17344.532170759496</v>
      </c>
      <c r="B2133" s="12">
        <f t="shared" si="626"/>
        <v>2760.4680305927754</v>
      </c>
      <c r="C2133" s="57" t="str">
        <f t="shared" si="610"/>
        <v>-5.09292485766947-9.98704897607036i</v>
      </c>
      <c r="D2133" s="57" t="str">
        <f t="shared" si="611"/>
        <v>3.47807493200063-5.77870197339836i</v>
      </c>
      <c r="E2133" s="57" t="str">
        <f t="shared" si="612"/>
        <v>157.701237557363-0.586408593166038i</v>
      </c>
      <c r="F2133" s="57" t="str">
        <f t="shared" si="613"/>
        <v>2.90990184227965-54.1105673542363i</v>
      </c>
      <c r="G2133" s="57" t="str">
        <f t="shared" si="614"/>
        <v>0.999997227532637-0.00166507047202657i</v>
      </c>
      <c r="H2133" s="57" t="str">
        <f t="shared" si="615"/>
        <v>107.076761119563+131.038321044943i</v>
      </c>
      <c r="I2133" s="57" t="str">
        <f t="shared" si="616"/>
        <v>20.8817475102594-15.2693835165348i</v>
      </c>
      <c r="K2133" s="57" t="str">
        <f t="shared" si="617"/>
        <v>0.0448700883196988-0.0713883896954656i</v>
      </c>
      <c r="L2133" s="57" t="str">
        <f t="shared" si="618"/>
        <v>0.00025-0.383344797354751i</v>
      </c>
      <c r="M2133" s="57" t="str">
        <f t="shared" si="619"/>
        <v>0.0045-0.134394073478216i</v>
      </c>
      <c r="N2133" s="57">
        <f t="shared" si="620"/>
        <v>62.980558821721459</v>
      </c>
      <c r="O2133" s="57">
        <f t="shared" si="621"/>
        <v>20.992628230870906</v>
      </c>
      <c r="P2133" s="374">
        <f t="shared" si="622"/>
        <v>20.992628230870906</v>
      </c>
      <c r="Q2133" s="374">
        <f t="shared" si="623"/>
        <v>-117.01944117827854</v>
      </c>
      <c r="R2133" s="12">
        <f t="shared" si="624"/>
        <v>62.980558821721459</v>
      </c>
      <c r="S2133" s="57">
        <f t="shared" si="625"/>
        <v>2.7604680305927753</v>
      </c>
      <c r="T2133" s="12">
        <f t="shared" si="608"/>
        <v>20.992628230870906</v>
      </c>
    </row>
    <row r="2134" spans="1:20">
      <c r="A2134" s="57">
        <f t="shared" si="609"/>
        <v>17410.441393008379</v>
      </c>
      <c r="B2134" s="12">
        <f t="shared" si="626"/>
        <v>2770.9578091090279</v>
      </c>
      <c r="C2134" s="57" t="str">
        <f t="shared" si="610"/>
        <v>-5.06251472251459-9.93264001317668i</v>
      </c>
      <c r="D2134" s="57" t="str">
        <f t="shared" si="611"/>
        <v>3.47807455076638-5.75692613446435i</v>
      </c>
      <c r="E2134" s="57" t="str">
        <f t="shared" si="612"/>
        <v>157.701220396228-0.568720974620887i</v>
      </c>
      <c r="F2134" s="57" t="str">
        <f t="shared" si="613"/>
        <v>2.90990178084933-53.9057623507237i</v>
      </c>
      <c r="G2134" s="57" t="str">
        <f t="shared" si="614"/>
        <v>0.999997206421909-0.00167139770453575i</v>
      </c>
      <c r="H2134" s="57" t="str">
        <f t="shared" si="615"/>
        <v>107.414423134463+131.687684954404i</v>
      </c>
      <c r="I2134" s="57" t="str">
        <f t="shared" si="616"/>
        <v>20.9075592220007-15.2535363001506i</v>
      </c>
      <c r="K2134" s="57" t="str">
        <f t="shared" si="617"/>
        <v>0.0446327972907672-0.0712587324654506i</v>
      </c>
      <c r="L2134" s="57" t="str">
        <f t="shared" si="618"/>
        <v>0.00025-0.381893601668412i</v>
      </c>
      <c r="M2134" s="57" t="str">
        <f t="shared" si="619"/>
        <v>0.0045-0.133885309302865i</v>
      </c>
      <c r="N2134" s="57">
        <f t="shared" si="620"/>
        <v>62.992756333716855</v>
      </c>
      <c r="O2134" s="57">
        <f t="shared" si="621"/>
        <v>20.944235840600342</v>
      </c>
      <c r="P2134" s="374">
        <f t="shared" si="622"/>
        <v>20.944235840600342</v>
      </c>
      <c r="Q2134" s="374">
        <f t="shared" si="623"/>
        <v>-117.00724366628314</v>
      </c>
      <c r="R2134" s="12">
        <f t="shared" si="624"/>
        <v>62.992756333716855</v>
      </c>
      <c r="S2134" s="57">
        <f t="shared" si="625"/>
        <v>2.7709578091090279</v>
      </c>
      <c r="T2134" s="12">
        <f t="shared" si="608"/>
        <v>20.944235840600342</v>
      </c>
    </row>
    <row r="2135" spans="1:20">
      <c r="A2135" s="57">
        <f t="shared" si="609"/>
        <v>17476.601070301815</v>
      </c>
      <c r="B2135" s="12">
        <f t="shared" si="626"/>
        <v>2781.4874487836423</v>
      </c>
      <c r="C2135" s="57" t="str">
        <f t="shared" si="610"/>
        <v>-5.03222460627034-9.87857060831106i</v>
      </c>
      <c r="D2135" s="57" t="str">
        <f t="shared" si="611"/>
        <v>3.47807416662934-5.73523311082343i</v>
      </c>
      <c r="E2135" s="57" t="str">
        <f t="shared" si="612"/>
        <v>157.701336158612-0.550974206556773i</v>
      </c>
      <c r="F2135" s="57" t="str">
        <f t="shared" si="613"/>
        <v>2.90990171895127-53.7017327996986i</v>
      </c>
      <c r="G2135" s="57" t="str">
        <f t="shared" si="614"/>
        <v>0.999997185150436-0.00167774898012469i</v>
      </c>
      <c r="H2135" s="57" t="str">
        <f t="shared" si="615"/>
        <v>107.75609751824+132.341504282538i</v>
      </c>
      <c r="I2135" s="57" t="str">
        <f t="shared" si="616"/>
        <v>20.933617984628-15.2381059021365i</v>
      </c>
      <c r="K2135" s="57" t="str">
        <f t="shared" si="617"/>
        <v>0.0443963707776214-0.0711285252777109i</v>
      </c>
      <c r="L2135" s="57" t="str">
        <f t="shared" si="618"/>
        <v>0.00025-0.380447899649743i</v>
      </c>
      <c r="M2135" s="57" t="str">
        <f t="shared" si="619"/>
        <v>0.0045-0.133378471112637i</v>
      </c>
      <c r="N2135" s="57">
        <f t="shared" si="620"/>
        <v>63.005334769550061</v>
      </c>
      <c r="O2135" s="57">
        <f t="shared" si="621"/>
        <v>20.895852461330339</v>
      </c>
      <c r="P2135" s="374">
        <f t="shared" si="622"/>
        <v>20.895852461330339</v>
      </c>
      <c r="Q2135" s="374">
        <f t="shared" si="623"/>
        <v>-116.99466523044994</v>
      </c>
      <c r="R2135" s="12">
        <f t="shared" si="624"/>
        <v>63.005334769550061</v>
      </c>
      <c r="S2135" s="57">
        <f t="shared" si="625"/>
        <v>2.7814874487836425</v>
      </c>
      <c r="T2135" s="12">
        <f t="shared" si="608"/>
        <v>20.895852461330339</v>
      </c>
    </row>
    <row r="2136" spans="1:20">
      <c r="A2136" s="57">
        <f t="shared" si="609"/>
        <v>17543.01215436896</v>
      </c>
      <c r="B2136" s="12">
        <f t="shared" si="626"/>
        <v>2792.0571010890203</v>
      </c>
      <c r="C2136" s="57" t="str">
        <f t="shared" si="610"/>
        <v>-5.00205466853559-9.82483881966798i</v>
      </c>
      <c r="D2136" s="57" t="str">
        <f t="shared" si="611"/>
        <v>3.47807377956738-5.71362259041388i</v>
      </c>
      <c r="E2136" s="57" t="str">
        <f t="shared" si="612"/>
        <v>157.701585591297-0.533168546991725i</v>
      </c>
      <c r="F2136" s="57" t="str">
        <f t="shared" si="613"/>
        <v>2.90990165658188-53.498475766127i</v>
      </c>
      <c r="G2136" s="57" t="str">
        <f t="shared" si="614"/>
        <v>0.999997163716994-0.00168412439015248i</v>
      </c>
      <c r="H2136" s="57" t="str">
        <f t="shared" si="615"/>
        <v>108.101844580183+132.999823625753i</v>
      </c>
      <c r="I2136" s="57" t="str">
        <f t="shared" si="616"/>
        <v>20.9599265201073-15.2230954773619i</v>
      </c>
      <c r="K2136" s="57" t="str">
        <f t="shared" si="617"/>
        <v>0.0441608108290064-0.0709977748848323i</v>
      </c>
      <c r="L2136" s="57" t="str">
        <f t="shared" si="618"/>
        <v>0.00025-0.379007670501836i</v>
      </c>
      <c r="M2136" s="57" t="str">
        <f t="shared" si="619"/>
        <v>0.0045-0.132873551616494i</v>
      </c>
      <c r="N2136" s="57">
        <f t="shared" si="620"/>
        <v>63.01829400729352</v>
      </c>
      <c r="O2136" s="57">
        <f t="shared" si="621"/>
        <v>20.847478484073072</v>
      </c>
      <c r="P2136" s="374">
        <f t="shared" si="622"/>
        <v>20.847478484073072</v>
      </c>
      <c r="Q2136" s="374">
        <f t="shared" si="623"/>
        <v>-116.98170599270648</v>
      </c>
      <c r="R2136" s="12">
        <f t="shared" si="624"/>
        <v>63.01829400729352</v>
      </c>
      <c r="S2136" s="57">
        <f t="shared" si="625"/>
        <v>2.7920571010890205</v>
      </c>
      <c r="T2136" s="12">
        <f t="shared" si="608"/>
        <v>20.847478484073072</v>
      </c>
    </row>
    <row r="2137" spans="1:20">
      <c r="A2137" s="57">
        <f t="shared" si="609"/>
        <v>17609.675600555565</v>
      </c>
      <c r="B2137" s="12">
        <f t="shared" si="626"/>
        <v>2802.6669180731587</v>
      </c>
      <c r="C2137" s="57" t="str">
        <f t="shared" si="610"/>
        <v>-4.9720050607769-9.77144271111726i</v>
      </c>
      <c r="D2137" s="57" t="str">
        <f t="shared" si="611"/>
        <v>3.47807338955825-5.69209426236089i</v>
      </c>
      <c r="E2137" s="57" t="str">
        <f t="shared" si="612"/>
        <v>157.70196944352-0.515304253714886i</v>
      </c>
      <c r="F2137" s="57" t="str">
        <f t="shared" si="613"/>
        <v>2.90990159373759-53.2959883260885i</v>
      </c>
      <c r="G2137" s="57" t="str">
        <f t="shared" si="614"/>
        <v>0.999997142120349-0.00169052402632531i</v>
      </c>
      <c r="H2137" s="57" t="str">
        <f t="shared" si="615"/>
        <v>108.451725769995+133.662688154387i</v>
      </c>
      <c r="I2137" s="57" t="str">
        <f t="shared" si="616"/>
        <v>20.9864875848791-15.2085082541287i</v>
      </c>
      <c r="K2137" s="57" t="str">
        <f t="shared" si="617"/>
        <v>0.043926119428995-0.0708664880358223i</v>
      </c>
      <c r="L2137" s="57" t="str">
        <f t="shared" si="618"/>
        <v>0.00025-0.37757289350651i</v>
      </c>
      <c r="M2137" s="57" t="str">
        <f t="shared" si="619"/>
        <v>0.0045-0.132370543551i</v>
      </c>
      <c r="N2137" s="57">
        <f t="shared" si="620"/>
        <v>63.031633907061746</v>
      </c>
      <c r="O2137" s="57">
        <f t="shared" si="621"/>
        <v>20.799114299838863</v>
      </c>
      <c r="P2137" s="374">
        <f t="shared" si="622"/>
        <v>20.799114299838863</v>
      </c>
      <c r="Q2137" s="374">
        <f t="shared" si="623"/>
        <v>-116.96836609293825</v>
      </c>
      <c r="R2137" s="12">
        <f t="shared" si="624"/>
        <v>63.031633907061746</v>
      </c>
      <c r="S2137" s="57">
        <f t="shared" si="625"/>
        <v>2.8026669180731587</v>
      </c>
      <c r="T2137" s="12">
        <f t="shared" si="608"/>
        <v>20.799114299838863</v>
      </c>
    </row>
    <row r="2138" spans="1:20">
      <c r="A2138" s="57">
        <f t="shared" si="609"/>
        <v>17676.592367837675</v>
      </c>
      <c r="B2138" s="12">
        <f t="shared" si="626"/>
        <v>2813.3170523618369</v>
      </c>
      <c r="C2138" s="57" t="str">
        <f t="shared" si="610"/>
        <v>-4.9420759263784-9.71838035226763i</v>
      </c>
      <c r="D2138" s="57" t="str">
        <f t="shared" si="611"/>
        <v>3.47807299657952-5.67064781697196i</v>
      </c>
      <c r="E2138" s="57" t="str">
        <f t="shared" si="612"/>
        <v>157.702488467031-0.497381584274752i</v>
      </c>
      <c r="F2138" s="57" t="str">
        <f t="shared" si="613"/>
        <v>2.90990153041477-53.0942675667333i</v>
      </c>
      <c r="G2138" s="57" t="str">
        <f t="shared" si="614"/>
        <v>0.999997120359258-0.00169694798069781i</v>
      </c>
      <c r="H2138" s="57" t="str">
        <f t="shared" si="615"/>
        <v>108.805803703921+134.330143620659i</v>
      </c>
      <c r="I2138" s="57" t="str">
        <f t="shared" si="616"/>
        <v>21.0133039703146-15.1943475357882i</v>
      </c>
      <c r="K2138" s="57" t="str">
        <f t="shared" si="617"/>
        <v>0.0436922984972632-0.0707346714754282i</v>
      </c>
      <c r="L2138" s="57" t="str">
        <f t="shared" si="618"/>
        <v>0.00025-0.376143548024019i</v>
      </c>
      <c r="M2138" s="57" t="str">
        <f t="shared" si="619"/>
        <v>0.0045-0.131869439680216i</v>
      </c>
      <c r="N2138" s="57">
        <f t="shared" si="620"/>
        <v>63.045354311026841</v>
      </c>
      <c r="O2138" s="57">
        <f t="shared" si="621"/>
        <v>20.750760299612434</v>
      </c>
      <c r="P2138" s="374">
        <f t="shared" si="622"/>
        <v>20.750760299612434</v>
      </c>
      <c r="Q2138" s="374">
        <f t="shared" si="623"/>
        <v>-116.95464568897316</v>
      </c>
      <c r="R2138" s="12">
        <f t="shared" si="624"/>
        <v>63.045354311026841</v>
      </c>
      <c r="S2138" s="57">
        <f t="shared" si="625"/>
        <v>2.8133170523618367</v>
      </c>
      <c r="T2138" s="12">
        <f t="shared" si="608"/>
        <v>20.750760299612434</v>
      </c>
    </row>
    <row r="2139" spans="1:20">
      <c r="A2139" s="57">
        <f t="shared" si="609"/>
        <v>17743.76341883546</v>
      </c>
      <c r="B2139" s="12">
        <f t="shared" si="626"/>
        <v>2824.007657160812</v>
      </c>
      <c r="C2139" s="57" t="str">
        <f t="shared" si="610"/>
        <v>-4.91226740069216-9.6656498185297i</v>
      </c>
      <c r="D2139" s="57" t="str">
        <f t="shared" si="611"/>
        <v>3.47807260060855-5.6492829457325i</v>
      </c>
      <c r="E2139" s="57" t="str">
        <f t="shared" si="612"/>
        <v>157.703143416164-0.479400795953584i</v>
      </c>
      <c r="F2139" s="57" t="str">
        <f t="shared" si="613"/>
        <v>2.9099014666098-52.8933105862403i</v>
      </c>
      <c r="G2139" s="57" t="str">
        <f t="shared" si="614"/>
        <v>0.999997098432471-0.00170339634567433i</v>
      </c>
      <c r="H2139" s="57" t="str">
        <f t="shared" si="615"/>
        <v>109.164142191584+135.002236366731i</v>
      </c>
      <c r="I2139" s="57" t="str">
        <f t="shared" si="616"/>
        <v>21.0403785031809-15.1806167024045i</v>
      </c>
      <c r="K2139" s="57" t="str">
        <f t="shared" si="617"/>
        <v>0.043459349889367-0.0706023319434575i</v>
      </c>
      <c r="L2139" s="57" t="str">
        <f t="shared" si="618"/>
        <v>0.00025-0.374719613492747i</v>
      </c>
      <c r="M2139" s="57" t="str">
        <f t="shared" si="619"/>
        <v>0.0045-0.131370232795592i</v>
      </c>
      <c r="N2139" s="57">
        <f t="shared" si="620"/>
        <v>63.059455043437737</v>
      </c>
      <c r="O2139" s="57">
        <f t="shared" si="621"/>
        <v>20.702416874329334</v>
      </c>
      <c r="P2139" s="374">
        <f t="shared" si="622"/>
        <v>20.702416874329334</v>
      </c>
      <c r="Q2139" s="374">
        <f t="shared" si="623"/>
        <v>-116.94054495656226</v>
      </c>
      <c r="R2139" s="12">
        <f t="shared" si="624"/>
        <v>63.059455043437737</v>
      </c>
      <c r="S2139" s="57">
        <f t="shared" si="625"/>
        <v>2.8240076571608119</v>
      </c>
      <c r="T2139" s="12">
        <f t="shared" si="608"/>
        <v>20.702416874329334</v>
      </c>
    </row>
    <row r="2140" spans="1:20">
      <c r="A2140" s="57">
        <f t="shared" si="609"/>
        <v>17811.189719827034</v>
      </c>
      <c r="B2140" s="12">
        <f t="shared" si="626"/>
        <v>2834.7388862580233</v>
      </c>
      <c r="C2140" s="57" t="str">
        <f t="shared" si="610"/>
        <v>-4.88257961108937-9.61324919117873i</v>
      </c>
      <c r="D2140" s="57" t="str">
        <f t="shared" si="611"/>
        <v>3.4780722016226-5.62799934130144i</v>
      </c>
      <c r="E2140" s="57" t="str">
        <f t="shared" si="612"/>
        <v>157.703935047895-0.46136214575391i</v>
      </c>
      <c r="F2140" s="57" t="str">
        <f t="shared" si="613"/>
        <v>2.90990140231899-52.6931144937763i</v>
      </c>
      <c r="G2140" s="57" t="str">
        <f t="shared" si="614"/>
        <v>0.999997076338723-0.00170986921401037i</v>
      </c>
      <c r="H2140" s="57" t="str">
        <f t="shared" si="615"/>
        <v>109.526806263534+135.679013332828i</v>
      </c>
      <c r="I2140" s="57" t="str">
        <f t="shared" si="616"/>
        <v>21.0677140461063-15.167319212461i</v>
      </c>
      <c r="K2140" s="57" t="str">
        <f t="shared" si="617"/>
        <v>0.0432272753970374-0.0704694761741118i</v>
      </c>
      <c r="L2140" s="57" t="str">
        <f t="shared" si="618"/>
        <v>0.00025-0.373301069428916i</v>
      </c>
      <c r="M2140" s="57" t="str">
        <f t="shared" si="619"/>
        <v>0.0045-0.130872915715872i</v>
      </c>
      <c r="N2140" s="57">
        <f t="shared" si="620"/>
        <v>63.073935910642433</v>
      </c>
      <c r="O2140" s="57">
        <f t="shared" si="621"/>
        <v>20.654084414853028</v>
      </c>
      <c r="P2140" s="374">
        <f t="shared" si="622"/>
        <v>20.654084414853028</v>
      </c>
      <c r="Q2140" s="374">
        <f t="shared" si="623"/>
        <v>-116.92606408935757</v>
      </c>
      <c r="R2140" s="12">
        <f t="shared" si="624"/>
        <v>63.073935910642433</v>
      </c>
      <c r="S2140" s="57">
        <f t="shared" si="625"/>
        <v>2.8347388862580232</v>
      </c>
      <c r="T2140" s="12">
        <f t="shared" si="608"/>
        <v>20.654084414853028</v>
      </c>
    </row>
    <row r="2141" spans="1:20">
      <c r="A2141" s="57">
        <f t="shared" si="609"/>
        <v>17878.872240762379</v>
      </c>
      <c r="B2141" s="12">
        <f t="shared" si="626"/>
        <v>2845.5108940258037</v>
      </c>
      <c r="C2141" s="57" t="str">
        <f t="shared" si="610"/>
        <v>-4.8530126770125-9.56117655741553i</v>
      </c>
      <c r="D2141" s="57" t="str">
        <f t="shared" si="611"/>
        <v>3.47807179959866-5.60679669750664i</v>
      </c>
      <c r="E2141" s="57" t="str">
        <f t="shared" si="612"/>
        <v>157.70486412192-0.443265890380578i</v>
      </c>
      <c r="F2141" s="57" t="str">
        <f t="shared" si="613"/>
        <v>2.90990133753864-52.4936764094526i</v>
      </c>
      <c r="G2141" s="57" t="str">
        <f t="shared" si="614"/>
        <v>0.999997054076745-0.00171636667881378i</v>
      </c>
      <c r="H2141" s="57" t="str">
        <f t="shared" si="615"/>
        <v>109.893862199544+136.360522065454i</v>
      </c>
      <c r="I2141" s="57" t="str">
        <f t="shared" si="616"/>
        <v>21.0953134980511-15.1544586046126i</v>
      </c>
      <c r="K2141" s="57" t="str">
        <f t="shared" si="617"/>
        <v>0.0429960767484729-0.0703361108953209i</v>
      </c>
      <c r="L2141" s="57" t="str">
        <f t="shared" si="618"/>
        <v>0.00025-0.371887895426297i</v>
      </c>
      <c r="M2141" s="57" t="str">
        <f t="shared" si="619"/>
        <v>0.0045-0.130377481286982i</v>
      </c>
      <c r="N2141" s="57">
        <f t="shared" si="620"/>
        <v>63.08879670110916</v>
      </c>
      <c r="O2141" s="57">
        <f t="shared" si="621"/>
        <v>20.605763311951439</v>
      </c>
      <c r="P2141" s="374">
        <f t="shared" si="622"/>
        <v>20.605763311951439</v>
      </c>
      <c r="Q2141" s="374">
        <f t="shared" si="623"/>
        <v>-116.91120329889084</v>
      </c>
      <c r="R2141" s="12">
        <f t="shared" si="624"/>
        <v>63.08879670110916</v>
      </c>
      <c r="S2141" s="57">
        <f t="shared" si="625"/>
        <v>2.8455108940258036</v>
      </c>
      <c r="T2141" s="12">
        <f t="shared" si="608"/>
        <v>20.605763311951439</v>
      </c>
    </row>
    <row r="2142" spans="1:20">
      <c r="A2142" s="57">
        <f t="shared" si="609"/>
        <v>17946.811955277277</v>
      </c>
      <c r="B2142" s="12">
        <f t="shared" si="626"/>
        <v>2856.3238354231021</v>
      </c>
      <c r="C2142" s="57" t="str">
        <f t="shared" si="610"/>
        <v>-4.82356671002783-9.50943001042681i</v>
      </c>
      <c r="D2142" s="57" t="str">
        <f t="shared" si="611"/>
        <v>3.47807139451365-5.58567470934076i</v>
      </c>
      <c r="E2142" s="57" t="str">
        <f t="shared" si="612"/>
        <v>157.705931400713-0.425112286220966i</v>
      </c>
      <c r="F2142" s="57" t="str">
        <f t="shared" si="613"/>
        <v>2.90990127226502-52.2949934642859i</v>
      </c>
      <c r="G2142" s="57" t="str">
        <f t="shared" si="614"/>
        <v>0.999997031645256-0.0017228888335462i</v>
      </c>
      <c r="H2142" s="57" t="str">
        <f t="shared" si="615"/>
        <v>110.265377557666+137.0468107257i</v>
      </c>
      <c r="I2142" s="57" t="str">
        <f t="shared" si="616"/>
        <v>21.1231797947848-15.1420384994864i</v>
      </c>
      <c r="K2142" s="57" t="str">
        <f t="shared" si="617"/>
        <v>0.0427657556086425-0.0702022428280873i</v>
      </c>
      <c r="L2142" s="57" t="str">
        <f t="shared" si="618"/>
        <v>0.00025-0.370480071155905i</v>
      </c>
      <c r="M2142" s="57" t="str">
        <f t="shared" si="619"/>
        <v>0.0045-0.12988392238193i</v>
      </c>
      <c r="N2142" s="57">
        <f t="shared" si="620"/>
        <v>63.10403718545119</v>
      </c>
      <c r="O2142" s="57">
        <f t="shared" si="621"/>
        <v>20.557453956273793</v>
      </c>
      <c r="P2142" s="374">
        <f t="shared" si="622"/>
        <v>20.557453956273793</v>
      </c>
      <c r="Q2142" s="374">
        <f t="shared" si="623"/>
        <v>-116.89596281454881</v>
      </c>
      <c r="R2142" s="12">
        <f t="shared" si="624"/>
        <v>63.10403718545119</v>
      </c>
      <c r="S2142" s="57">
        <f t="shared" si="625"/>
        <v>2.856323835423102</v>
      </c>
      <c r="T2142" s="12">
        <f t="shared" si="608"/>
        <v>20.557453956273793</v>
      </c>
    </row>
    <row r="2143" spans="1:20">
      <c r="A2143" s="57">
        <f t="shared" si="609"/>
        <v>18015.009840707331</v>
      </c>
      <c r="B2143" s="12">
        <f t="shared" si="626"/>
        <v>2867.1778659977099</v>
      </c>
      <c r="C2143" s="57" t="str">
        <f t="shared" si="610"/>
        <v>-4.79424181387873-9.45800764944483i</v>
      </c>
      <c r="D2143" s="57" t="str">
        <f t="shared" si="611"/>
        <v>3.47807098634424-5.5646330729566i</v>
      </c>
      <c r="E2143" s="57" t="str">
        <f t="shared" si="612"/>
        <v>157.707137649597-0.40690158933163i</v>
      </c>
      <c r="F2143" s="57" t="str">
        <f t="shared" si="613"/>
        <v>2.9099012064944-52.0970628001553i</v>
      </c>
      <c r="G2143" s="57" t="str">
        <f t="shared" si="614"/>
        <v>0.999997009042965-0.00172943577202434i</v>
      </c>
      <c r="H2143" s="57" t="str">
        <f t="shared" si="615"/>
        <v>110.641421204082+137.737928097599i</v>
      </c>
      <c r="I2143" s="57" t="str">
        <f t="shared" si="616"/>
        <v>21.1513159093619-15.1300626015312i</v>
      </c>
      <c r="K2143" s="57" t="str">
        <f t="shared" si="617"/>
        <v>0.0425363135796017-0.0700678786858392i</v>
      </c>
      <c r="L2143" s="57" t="str">
        <f t="shared" si="618"/>
        <v>0.00025-0.369077576365715i</v>
      </c>
      <c r="M2143" s="57" t="str">
        <f t="shared" si="619"/>
        <v>0.0045-0.129392231900708i</v>
      </c>
      <c r="N2143" s="57">
        <f t="shared" si="620"/>
        <v>63.119657116454164</v>
      </c>
      <c r="O2143" s="57">
        <f t="shared" si="621"/>
        <v>20.509156738327711</v>
      </c>
      <c r="P2143" s="374">
        <f t="shared" si="622"/>
        <v>20.509156738327711</v>
      </c>
      <c r="Q2143" s="374">
        <f t="shared" si="623"/>
        <v>-116.88034288354584</v>
      </c>
      <c r="R2143" s="12">
        <f t="shared" si="624"/>
        <v>63.119657116454164</v>
      </c>
      <c r="S2143" s="57">
        <f t="shared" si="625"/>
        <v>2.8671778659977099</v>
      </c>
      <c r="T2143" s="12">
        <f t="shared" si="608"/>
        <v>20.509156738327711</v>
      </c>
    </row>
    <row r="2144" spans="1:20">
      <c r="A2144" s="57">
        <f t="shared" si="609"/>
        <v>18083.466878102019</v>
      </c>
      <c r="B2144" s="12">
        <f t="shared" si="626"/>
        <v>2878.0731418885011</v>
      </c>
      <c r="C2144" s="57" t="str">
        <f t="shared" si="610"/>
        <v>-4.76503808453994-9.40690757980514i</v>
      </c>
      <c r="D2144" s="57" t="str">
        <f t="shared" si="611"/>
        <v>3.47807057506692-5.54367148566287i</v>
      </c>
      <c r="E2144" s="57" t="str">
        <f t="shared" si="612"/>
        <v>157.708483636818-0.388634055421493i</v>
      </c>
      <c r="F2144" s="57" t="str">
        <f t="shared" si="613"/>
        <v>2.90990114022296-51.8998815697614i</v>
      </c>
      <c r="G2144" s="57" t="str">
        <f t="shared" si="614"/>
        <v>0.99999698626857-0.00173600758842139i</v>
      </c>
      <c r="H2144" s="57" t="str">
        <f t="shared" si="615"/>
        <v>111.022063343761+138.433923596605i</v>
      </c>
      <c r="I2144" s="57" t="str">
        <f t="shared" si="616"/>
        <v>21.1797248526078-15.1185347009161i</v>
      </c>
      <c r="K2144" s="57" t="str">
        <f t="shared" si="617"/>
        <v>0.0423077522008023-0.0699330251737837i</v>
      </c>
      <c r="L2144" s="57" t="str">
        <f t="shared" si="618"/>
        <v>0.00025-0.36768039088037i</v>
      </c>
      <c r="M2144" s="57" t="str">
        <f t="shared" si="619"/>
        <v>0.0045-0.128902402770181i</v>
      </c>
      <c r="N2144" s="57">
        <f t="shared" si="620"/>
        <v>63.135656229101002</v>
      </c>
      <c r="O2144" s="57">
        <f t="shared" si="621"/>
        <v>20.460872048455869</v>
      </c>
      <c r="P2144" s="374">
        <f t="shared" si="622"/>
        <v>20.460872048455869</v>
      </c>
      <c r="Q2144" s="374">
        <f t="shared" si="623"/>
        <v>-116.864343770899</v>
      </c>
      <c r="R2144" s="12">
        <f t="shared" si="624"/>
        <v>63.135656229101002</v>
      </c>
      <c r="S2144" s="57">
        <f t="shared" si="625"/>
        <v>2.8780731418885011</v>
      </c>
      <c r="T2144" s="12">
        <f t="shared" si="608"/>
        <v>20.460872048455869</v>
      </c>
    </row>
    <row r="2145" spans="1:20">
      <c r="A2145" s="57">
        <f t="shared" si="609"/>
        <v>18152.184052238805</v>
      </c>
      <c r="B2145" s="12">
        <f t="shared" si="626"/>
        <v>2889.0098198276773</v>
      </c>
      <c r="C2145" s="57" t="str">
        <f t="shared" si="610"/>
        <v>-4.73595561027185-9.35612791300465i</v>
      </c>
      <c r="D2145" s="57" t="str">
        <f t="shared" si="611"/>
        <v>3.47807016065807-5.52278964591983i</v>
      </c>
      <c r="E2145" s="57" t="str">
        <f t="shared" si="612"/>
        <v>157.709970133606-0.370309939834807i</v>
      </c>
      <c r="F2145" s="57" t="str">
        <f t="shared" si="613"/>
        <v>2.9099010734469-51.7034469365862i</v>
      </c>
      <c r="G2145" s="57" t="str">
        <f t="shared" si="614"/>
        <v>0.999996963320763-0.00174260437726833i</v>
      </c>
      <c r="H2145" s="57" t="str">
        <f t="shared" si="615"/>
        <v>111.407375551959+139.134847278103i</v>
      </c>
      <c r="I2145" s="57" t="str">
        <f t="shared" si="616"/>
        <v>21.2084096736023-15.1074586754829i</v>
      </c>
      <c r="K2145" s="57" t="str">
        <f t="shared" si="617"/>
        <v>0.0420800729494238-0.0697976889882763i</v>
      </c>
      <c r="L2145" s="57" t="str">
        <f t="shared" si="618"/>
        <v>0.00025-0.366288494600886i</v>
      </c>
      <c r="M2145" s="57" t="str">
        <f t="shared" si="619"/>
        <v>0.0045-0.128414427943994i</v>
      </c>
      <c r="N2145" s="57">
        <f t="shared" si="620"/>
        <v>63.152034240604934</v>
      </c>
      <c r="O2145" s="57">
        <f t="shared" si="621"/>
        <v>20.412600276813365</v>
      </c>
      <c r="P2145" s="374">
        <f t="shared" si="622"/>
        <v>20.412600276813365</v>
      </c>
      <c r="Q2145" s="374">
        <f t="shared" si="623"/>
        <v>-116.84796575939507</v>
      </c>
      <c r="R2145" s="12">
        <f t="shared" si="624"/>
        <v>63.152034240604934</v>
      </c>
      <c r="S2145" s="57">
        <f t="shared" si="625"/>
        <v>2.8890098198276775</v>
      </c>
      <c r="T2145" s="12">
        <f t="shared" si="608"/>
        <v>20.412600276813365</v>
      </c>
    </row>
    <row r="2146" spans="1:20">
      <c r="A2146" s="57">
        <f t="shared" si="609"/>
        <v>18221.162351637315</v>
      </c>
      <c r="B2146" s="12">
        <f t="shared" si="626"/>
        <v>2899.9880571430226</v>
      </c>
      <c r="C2146" s="57" t="str">
        <f t="shared" si="610"/>
        <v>-4.70699447167629-9.30566676675748i</v>
      </c>
      <c r="D2146" s="57" t="str">
        <f t="shared" si="611"/>
        <v>3.47806974309383-5.50198725333493i</v>
      </c>
      <c r="E2146" s="57" t="str">
        <f t="shared" si="612"/>
        <v>157.711597914254-0.351929497539105i</v>
      </c>
      <c r="F2146" s="57" t="str">
        <f t="shared" si="613"/>
        <v>2.9099010061624-51.5077560748516i</v>
      </c>
      <c r="G2146" s="57" t="str">
        <f t="shared" si="614"/>
        <v>0.999996940198222-0.00174922623345526i</v>
      </c>
      <c r="H2146" s="57" t="str">
        <f t="shared" si="615"/>
        <v>111.797430806581+139.840749846027i</v>
      </c>
      <c r="I2146" s="57" t="str">
        <f t="shared" si="616"/>
        <v>21.2373734601715-15.096838492751i</v>
      </c>
      <c r="K2146" s="57" t="str">
        <f t="shared" si="617"/>
        <v>0.0418532772406991-0.0696618768161894i</v>
      </c>
      <c r="L2146" s="57" t="str">
        <f t="shared" si="618"/>
        <v>0.00025-0.36490186750437i</v>
      </c>
      <c r="M2146" s="57" t="str">
        <f t="shared" si="619"/>
        <v>0.0045-0.127928300402464i</v>
      </c>
      <c r="N2146" s="57">
        <f t="shared" si="620"/>
        <v>63.168790850437048</v>
      </c>
      <c r="O2146" s="57">
        <f t="shared" si="621"/>
        <v>20.364341813344691</v>
      </c>
      <c r="P2146" s="374">
        <f t="shared" si="622"/>
        <v>20.364341813344691</v>
      </c>
      <c r="Q2146" s="374">
        <f t="shared" si="623"/>
        <v>-116.83120914956295</v>
      </c>
      <c r="R2146" s="12">
        <f t="shared" si="624"/>
        <v>63.168790850437048</v>
      </c>
      <c r="S2146" s="57">
        <f t="shared" si="625"/>
        <v>2.8999880571430228</v>
      </c>
      <c r="T2146" s="12">
        <f t="shared" si="608"/>
        <v>20.364341813344691</v>
      </c>
    </row>
    <row r="2147" spans="1:20">
      <c r="A2147" s="57">
        <f t="shared" si="609"/>
        <v>18290.402768573535</v>
      </c>
      <c r="B2147" s="12">
        <f t="shared" si="626"/>
        <v>2911.008011760166</v>
      </c>
      <c r="C2147" s="57" t="str">
        <f t="shared" si="610"/>
        <v>-4.67815474175194-9.25552226505048i</v>
      </c>
      <c r="D2147" s="57" t="str">
        <f t="shared" si="611"/>
        <v>3.47806932235017-5.48126400865847i</v>
      </c>
      <c r="E2147" s="57" t="str">
        <f t="shared" si="612"/>
        <v>157.713367756178-0.333492983110037i</v>
      </c>
      <c r="F2147" s="57" t="str">
        <f t="shared" si="613"/>
        <v>2.90990093836556-51.3128061694788i</v>
      </c>
      <c r="G2147" s="57" t="str">
        <f t="shared" si="614"/>
        <v>0.999996916899617-0.00175587325223287i</v>
      </c>
      <c r="H2147" s="57" t="str">
        <f t="shared" si="615"/>
        <v>112.19230352143+140.551682661524i</v>
      </c>
      <c r="I2147" s="57" t="str">
        <f t="shared" si="616"/>
        <v>21.2666193393789-15.0866782119771i</v>
      </c>
      <c r="K2147" s="57" t="str">
        <f t="shared" si="617"/>
        <v>0.0416273664282567-0.0695255953342942i</v>
      </c>
      <c r="L2147" s="57" t="str">
        <f t="shared" si="618"/>
        <v>0.00025-0.363520489643723i</v>
      </c>
      <c r="M2147" s="57" t="str">
        <f t="shared" si="619"/>
        <v>0.0045-0.127444013152485i</v>
      </c>
      <c r="N2147" s="57">
        <f t="shared" si="620"/>
        <v>63.185925740361725</v>
      </c>
      <c r="O2147" s="57">
        <f t="shared" si="621"/>
        <v>20.316097047760838</v>
      </c>
      <c r="P2147" s="374">
        <f t="shared" si="622"/>
        <v>20.316097047760838</v>
      </c>
      <c r="Q2147" s="374">
        <f t="shared" si="623"/>
        <v>-116.81407425963828</v>
      </c>
      <c r="R2147" s="12">
        <f t="shared" si="624"/>
        <v>63.185925740361725</v>
      </c>
      <c r="S2147" s="57">
        <f t="shared" si="625"/>
        <v>2.911008011760166</v>
      </c>
      <c r="T2147" s="12">
        <f t="shared" si="608"/>
        <v>20.316097047760838</v>
      </c>
    </row>
    <row r="2148" spans="1:20">
      <c r="A2148" s="57">
        <f t="shared" si="609"/>
        <v>18359.906299094117</v>
      </c>
      <c r="B2148" s="12">
        <f t="shared" si="626"/>
        <v>2922.0698422048549</v>
      </c>
      <c r="C2148" s="57" t="str">
        <f t="shared" si="610"/>
        <v>-4.64943648595133-9.20569253819781i</v>
      </c>
      <c r="D2148" s="57" t="str">
        <f t="shared" si="611"/>
        <v>3.47806889840288-5.46061961377933i</v>
      </c>
      <c r="E2148" s="57" t="str">
        <f t="shared" si="612"/>
        <v>157.715280440003-0.315000650717725i</v>
      </c>
      <c r="F2148" s="57" t="str">
        <f t="shared" si="613"/>
        <v>2.90990087005248-51.1185944160477i</v>
      </c>
      <c r="G2148" s="57" t="str">
        <f t="shared" si="614"/>
        <v>0.999996893423607-0.0017625455292137i</v>
      </c>
      <c r="H2148" s="57" t="str">
        <f t="shared" si="615"/>
        <v>112.592069580383+141.26769775171i</v>
      </c>
      <c r="I2148" s="57" t="str">
        <f t="shared" si="616"/>
        <v>21.2961504780227-15.0769819862729i</v>
      </c>
      <c r="K2148" s="57" t="str">
        <f t="shared" si="617"/>
        <v>0.0414023418044597-0.069388851208644i</v>
      </c>
      <c r="L2148" s="57" t="str">
        <f t="shared" si="618"/>
        <v>0.00025-0.362144341147363i</v>
      </c>
      <c r="M2148" s="57" t="str">
        <f t="shared" si="619"/>
        <v>0.0045-0.126961559227421i</v>
      </c>
      <c r="N2148" s="57">
        <f t="shared" si="620"/>
        <v>63.203438574469075</v>
      </c>
      <c r="O2148" s="57">
        <f t="shared" si="621"/>
        <v>20.267866369516891</v>
      </c>
      <c r="P2148" s="374">
        <f t="shared" si="622"/>
        <v>20.267866369516891</v>
      </c>
      <c r="Q2148" s="374">
        <f t="shared" si="623"/>
        <v>-116.79656142553092</v>
      </c>
      <c r="R2148" s="12">
        <f t="shared" si="624"/>
        <v>63.203438574469075</v>
      </c>
      <c r="S2148" s="57">
        <f t="shared" si="625"/>
        <v>2.9220698422048548</v>
      </c>
      <c r="T2148" s="12">
        <f t="shared" si="608"/>
        <v>20.267866369516891</v>
      </c>
    </row>
    <row r="2149" spans="1:20">
      <c r="A2149" s="57">
        <f t="shared" si="609"/>
        <v>18429.673943030677</v>
      </c>
      <c r="B2149" s="12">
        <f t="shared" si="626"/>
        <v>2933.1737076052336</v>
      </c>
      <c r="C2149" s="57" t="str">
        <f t="shared" si="610"/>
        <v>-4.62083976223741-9.15617572289399i</v>
      </c>
      <c r="D2149" s="57" t="str">
        <f t="shared" si="611"/>
        <v>3.47806847122757-5.44005377172065i</v>
      </c>
      <c r="E2149" s="57" t="str">
        <f t="shared" si="612"/>
        <v>157.717336749622-0.296452754112232i</v>
      </c>
      <c r="F2149" s="57" t="str">
        <f t="shared" si="613"/>
        <v>2.90990080121924-50.9251180207572i</v>
      </c>
      <c r="G2149" s="57" t="str">
        <f t="shared" si="614"/>
        <v>0.999996869768841-0.00176924316037354i</v>
      </c>
      <c r="H2149" s="57" t="str">
        <f t="shared" si="615"/>
        <v>112.996806372505+141.988847818472i</v>
      </c>
      <c r="I2149" s="57" t="str">
        <f t="shared" si="616"/>
        <v>21.325970083134-15.0677540647813i</v>
      </c>
      <c r="K2149" s="57" t="str">
        <f t="shared" si="617"/>
        <v>0.0411782046007589-0.0692516510939701i</v>
      </c>
      <c r="L2149" s="57" t="str">
        <f t="shared" si="618"/>
        <v>0.00025-0.360773402218932i</v>
      </c>
      <c r="M2149" s="57" t="str">
        <f t="shared" si="619"/>
        <v>0.0045-0.12648093168701i</v>
      </c>
      <c r="N2149" s="57">
        <f t="shared" si="620"/>
        <v>63.221328999212801</v>
      </c>
      <c r="O2149" s="57">
        <f t="shared" si="621"/>
        <v>20.219650167788995</v>
      </c>
      <c r="P2149" s="374">
        <f t="shared" si="622"/>
        <v>20.219650167788995</v>
      </c>
      <c r="Q2149" s="374">
        <f t="shared" si="623"/>
        <v>-116.7786710007872</v>
      </c>
      <c r="R2149" s="12">
        <f t="shared" si="624"/>
        <v>63.221328999212801</v>
      </c>
      <c r="S2149" s="57">
        <f t="shared" si="625"/>
        <v>2.9331737076052335</v>
      </c>
      <c r="T2149" s="12">
        <f t="shared" si="608"/>
        <v>20.219650167788995</v>
      </c>
    </row>
    <row r="2150" spans="1:20">
      <c r="A2150" s="57">
        <f t="shared" si="609"/>
        <v>18499.706704014192</v>
      </c>
      <c r="B2150" s="12">
        <f t="shared" si="626"/>
        <v>2944.3197676941336</v>
      </c>
      <c r="C2150" s="57" t="str">
        <f t="shared" si="610"/>
        <v>-4.59236462114167-9.10696996226676i</v>
      </c>
      <c r="D2150" s="57" t="str">
        <f t="shared" si="611"/>
        <v>3.47806804079968-5.41956618663563i</v>
      </c>
      <c r="E2150" s="57" t="str">
        <f t="shared" si="612"/>
        <v>157.719537472276-0.277849546614017i</v>
      </c>
      <c r="F2150" s="57" t="str">
        <f t="shared" si="613"/>
        <v>2.90990073186188-50.7323742003845i</v>
      </c>
      <c r="G2150" s="57" t="str">
        <f t="shared" si="614"/>
        <v>0.999996845933959-0.00177596624205288i</v>
      </c>
      <c r="H2150" s="57" t="str">
        <f t="shared" si="615"/>
        <v>113.406592828147+142.715186247333i</v>
      </c>
      <c r="I2150" s="57" t="str">
        <f t="shared" si="616"/>
        <v>21.3560814024769-15.0589987949123i</v>
      </c>
      <c r="K2150" s="57" t="str">
        <f t="shared" si="617"/>
        <v>0.0409549559880487-0.0691140016330826i</v>
      </c>
      <c r="L2150" s="57" t="str">
        <f t="shared" si="618"/>
        <v>0.00025-0.359407653137011i</v>
      </c>
      <c r="M2150" s="57" t="str">
        <f t="shared" si="619"/>
        <v>0.0045-0.126002123617264i</v>
      </c>
      <c r="N2150" s="57">
        <f t="shared" si="620"/>
        <v>63.239596643446689</v>
      </c>
      <c r="O2150" s="57">
        <f t="shared" si="621"/>
        <v>20.171448831452317</v>
      </c>
      <c r="P2150" s="374">
        <f t="shared" si="622"/>
        <v>20.171448831452317</v>
      </c>
      <c r="Q2150" s="374">
        <f t="shared" si="623"/>
        <v>-116.76040335655331</v>
      </c>
      <c r="R2150" s="12">
        <f t="shared" si="624"/>
        <v>63.239596643446689</v>
      </c>
      <c r="S2150" s="57">
        <f t="shared" si="625"/>
        <v>2.9443197676941337</v>
      </c>
      <c r="T2150" s="12">
        <f t="shared" si="608"/>
        <v>20.171448831452317</v>
      </c>
    </row>
    <row r="2151" spans="1:20">
      <c r="A2151" s="57">
        <f t="shared" si="609"/>
        <v>18570.005589489447</v>
      </c>
      <c r="B2151" s="12">
        <f t="shared" si="626"/>
        <v>2955.5081828113712</v>
      </c>
      <c r="C2151" s="57" t="str">
        <f t="shared" si="610"/>
        <v>-4.56401110582202-9.05807340592833i</v>
      </c>
      <c r="D2151" s="57" t="str">
        <f t="shared" si="611"/>
        <v>3.47806760709443-5.39915656380317i</v>
      </c>
      <c r="E2151" s="57" t="str">
        <f t="shared" si="612"/>
        <v>157.721883398629-0.259191281099854i</v>
      </c>
      <c r="F2151" s="57" t="str">
        <f t="shared" si="613"/>
        <v>2.90990066197642-50.540360182245i</v>
      </c>
      <c r="G2151" s="57" t="str">
        <f t="shared" si="614"/>
        <v>0.999996821917589-0.00178271487095821i</v>
      </c>
      <c r="H2151" s="57" t="str">
        <f t="shared" si="615"/>
        <v>113.821509456045+143.446767116391i</v>
      </c>
      <c r="I2151" s="57" t="str">
        <f t="shared" si="616"/>
        <v>21.3864877250534-15.0507206246419i</v>
      </c>
      <c r="K2151" s="57" t="str">
        <f t="shared" si="617"/>
        <v>0.0407325970770288-0.068975909456278i</v>
      </c>
      <c r="L2151" s="57" t="str">
        <f t="shared" si="618"/>
        <v>0.00025-0.358047074254843i</v>
      </c>
      <c r="M2151" s="57" t="str">
        <f t="shared" si="619"/>
        <v>0.0045-0.125525128130369i</v>
      </c>
      <c r="N2151" s="57">
        <f t="shared" si="620"/>
        <v>63.258241118464994</v>
      </c>
      <c r="O2151" s="57">
        <f t="shared" si="621"/>
        <v>20.123262749058423</v>
      </c>
      <c r="P2151" s="374">
        <f t="shared" si="622"/>
        <v>20.123262749058423</v>
      </c>
      <c r="Q2151" s="374">
        <f t="shared" si="623"/>
        <v>-116.74175888153501</v>
      </c>
      <c r="R2151" s="12">
        <f t="shared" si="624"/>
        <v>63.258241118464994</v>
      </c>
      <c r="S2151" s="57">
        <f t="shared" si="625"/>
        <v>2.955508182811371</v>
      </c>
      <c r="T2151" s="12">
        <f t="shared" si="608"/>
        <v>20.123262749058423</v>
      </c>
    </row>
    <row r="2152" spans="1:20">
      <c r="A2152" s="57">
        <f t="shared" si="609"/>
        <v>18640.571610729508</v>
      </c>
      <c r="B2152" s="12">
        <f t="shared" si="626"/>
        <v>2966.7391139060546</v>
      </c>
      <c r="C2152" s="57" t="str">
        <f t="shared" si="610"/>
        <v>-4.53577925212152-9.00948421002517i</v>
      </c>
      <c r="D2152" s="57" t="str">
        <f t="shared" si="611"/>
        <v>3.47806717008685-5.37882460962365i</v>
      </c>
      <c r="E2152" s="57" t="str">
        <f t="shared" si="612"/>
        <v>157.724375322835-0.240478209993633i</v>
      </c>
      <c r="F2152" s="57" t="str">
        <f t="shared" si="613"/>
        <v>2.9099005915588-50.3490732041522i</v>
      </c>
      <c r="G2152" s="57" t="str">
        <f t="shared" si="614"/>
        <v>0.999996797718348-0.00178948914416343i</v>
      </c>
      <c r="H2152" s="57" t="str">
        <f t="shared" si="615"/>
        <v>114.241638381469+144.183645205296i</v>
      </c>
      <c r="I2152" s="57" t="str">
        <f t="shared" si="616"/>
        <v>21.4171923816077-15.0429241048759i</v>
      </c>
      <c r="K2152" s="57" t="str">
        <f t="shared" si="617"/>
        <v>0.0405111289185703-0.0688373811807548i</v>
      </c>
      <c r="L2152" s="57" t="str">
        <f t="shared" si="618"/>
        <v>0.00025-0.356691646000042i</v>
      </c>
      <c r="M2152" s="57" t="str">
        <f t="shared" si="619"/>
        <v>0.0045-0.125049938364584i</v>
      </c>
      <c r="N2152" s="57">
        <f t="shared" si="620"/>
        <v>63.277262018042009</v>
      </c>
      <c r="O2152" s="57">
        <f t="shared" si="621"/>
        <v>20.075092308812486</v>
      </c>
      <c r="P2152" s="374">
        <f t="shared" si="622"/>
        <v>20.075092308812486</v>
      </c>
      <c r="Q2152" s="374">
        <f t="shared" si="623"/>
        <v>-116.72273798195799</v>
      </c>
      <c r="R2152" s="12">
        <f t="shared" si="624"/>
        <v>63.277262018042009</v>
      </c>
      <c r="S2152" s="57">
        <f t="shared" si="625"/>
        <v>2.9667391139060548</v>
      </c>
      <c r="T2152" s="12">
        <f t="shared" si="608"/>
        <v>20.075092308812486</v>
      </c>
    </row>
    <row r="2153" spans="1:20">
      <c r="A2153" s="57">
        <f t="shared" si="609"/>
        <v>18711.405782850281</v>
      </c>
      <c r="B2153" s="12">
        <f t="shared" si="626"/>
        <v>2978.0127225388978</v>
      </c>
      <c r="C2153" s="57" t="str">
        <f t="shared" si="610"/>
        <v>-4.50766908862765-8.96120053728856i</v>
      </c>
      <c r="D2153" s="57" t="str">
        <f t="shared" si="611"/>
        <v>3.47806672975182-5.35857003161481i</v>
      </c>
      <c r="E2153" s="57" t="str">
        <f t="shared" si="612"/>
        <v>157.727014042621-0.221710585252637i</v>
      </c>
      <c r="F2153" s="57" t="str">
        <f t="shared" si="613"/>
        <v>2.909900520605-50.1585105143789i</v>
      </c>
      <c r="G2153" s="57" t="str">
        <f t="shared" si="614"/>
        <v>0.999996773334846-0.00179628915911129i</v>
      </c>
      <c r="H2153" s="57" t="str">
        <f t="shared" si="615"/>
        <v>114.667063385431+144.925876004281i</v>
      </c>
      <c r="I2153" s="57" t="str">
        <f t="shared" si="616"/>
        <v>21.4481987451335-15.0356138918793i</v>
      </c>
      <c r="K2153" s="57" t="str">
        <f t="shared" si="617"/>
        <v>0.0402905525040924-0.0686984234100383i</v>
      </c>
      <c r="L2153" s="57" t="str">
        <f t="shared" si="618"/>
        <v>0.00025-0.35534134887432i</v>
      </c>
      <c r="M2153" s="57" t="str">
        <f t="shared" si="619"/>
        <v>0.0045-0.124576547484144i</v>
      </c>
      <c r="N2153" s="57">
        <f t="shared" si="620"/>
        <v>63.296658918477007</v>
      </c>
      <c r="O2153" s="57">
        <f t="shared" si="621"/>
        <v>20.026937898551932</v>
      </c>
      <c r="P2153" s="374">
        <f t="shared" si="622"/>
        <v>20.026937898551932</v>
      </c>
      <c r="Q2153" s="374">
        <f t="shared" si="623"/>
        <v>-116.70334108152299</v>
      </c>
      <c r="R2153" s="12">
        <f t="shared" si="624"/>
        <v>63.296658918477007</v>
      </c>
      <c r="S2153" s="57">
        <f t="shared" si="625"/>
        <v>2.9780127225388977</v>
      </c>
      <c r="T2153" s="12">
        <f t="shared" si="608"/>
        <v>20.026937898551932</v>
      </c>
    </row>
    <row r="2154" spans="1:20">
      <c r="A2154" s="57">
        <f t="shared" si="609"/>
        <v>18782.509124825112</v>
      </c>
      <c r="B2154" s="12">
        <f t="shared" si="626"/>
        <v>2989.3291708845459</v>
      </c>
      <c r="C2154" s="57" t="str">
        <f t="shared" si="610"/>
        <v>-4.47968063673199-8.91322055708204i</v>
      </c>
      <c r="D2154" s="57" t="str">
        <f t="shared" si="611"/>
        <v>3.47806628606401-5.33839253840745i</v>
      </c>
      <c r="E2154" s="57" t="str">
        <f t="shared" si="612"/>
        <v>157.729800359357-0.202888658360371i</v>
      </c>
      <c r="F2154" s="57" t="str">
        <f t="shared" si="613"/>
        <v>2.90990044911093-49.9686693716171i</v>
      </c>
      <c r="G2154" s="57" t="str">
        <f t="shared" si="614"/>
        <v>0.999996748765677-0.00180311501361473i</v>
      </c>
      <c r="H2154" s="57" t="str">
        <f t="shared" si="615"/>
        <v>115.097869945009+145.67351572324i</v>
      </c>
      <c r="I2154" s="57" t="str">
        <f t="shared" si="616"/>
        <v>21.4795102313821-15.0287947497745i</v>
      </c>
      <c r="K2154" s="57" t="str">
        <f t="shared" si="617"/>
        <v>0.0400708687659385-0.0685590427334103i</v>
      </c>
      <c r="L2154" s="57" t="str">
        <f t="shared" si="618"/>
        <v>0.00025-0.353996163453197i</v>
      </c>
      <c r="M2154" s="57" t="str">
        <f t="shared" si="619"/>
        <v>0.0045-0.124104948679163i</v>
      </c>
      <c r="N2154" s="57">
        <f t="shared" si="620"/>
        <v>63.316431378636324</v>
      </c>
      <c r="O2154" s="57">
        <f t="shared" si="621"/>
        <v>19.978799905723616</v>
      </c>
      <c r="P2154" s="374">
        <f t="shared" si="622"/>
        <v>19.978799905723616</v>
      </c>
      <c r="Q2154" s="374">
        <f t="shared" si="623"/>
        <v>-116.68356862136368</v>
      </c>
      <c r="R2154" s="12">
        <f t="shared" si="624"/>
        <v>63.316431378636324</v>
      </c>
      <c r="S2154" s="57">
        <f t="shared" si="625"/>
        <v>2.9893291708845457</v>
      </c>
      <c r="T2154" s="12">
        <f t="shared" si="608"/>
        <v>19.978799905723616</v>
      </c>
    </row>
    <row r="2155" spans="1:20">
      <c r="A2155" s="57">
        <f t="shared" si="609"/>
        <v>18853.88265949945</v>
      </c>
      <c r="B2155" s="12">
        <f t="shared" si="626"/>
        <v>3000.6886217339074</v>
      </c>
      <c r="C2155" s="57" t="str">
        <f t="shared" si="610"/>
        <v>-4.45181391069029-8.86554244544921i</v>
      </c>
      <c r="D2155" s="57" t="str">
        <f t="shared" si="611"/>
        <v>3.47806583899788-5.31829183974121i</v>
      </c>
      <c r="E2155" s="57" t="str">
        <f t="shared" si="612"/>
        <v>157.732735078137-0.184012680316527i</v>
      </c>
      <c r="F2155" s="57" t="str">
        <f t="shared" si="613"/>
        <v>2.90990037707249-49.7795470449379i</v>
      </c>
      <c r="G2155" s="57" t="str">
        <f t="shared" si="614"/>
        <v>0.99999672400943-0.00180996680585834i</v>
      </c>
      <c r="H2155" s="57" t="str">
        <f t="shared" si="615"/>
        <v>115.534145274816+146.426621300846i</v>
      </c>
      <c r="I2155" s="57" t="str">
        <f t="shared" si="616"/>
        <v>21.5111302993719-15.0224715531106i</v>
      </c>
      <c r="K2155" s="57" t="str">
        <f t="shared" si="617"/>
        <v>0.0398520785777619-0.0684192457253473i</v>
      </c>
      <c r="L2155" s="57" t="str">
        <f t="shared" si="618"/>
        <v>0.00025-0.352656070385731i</v>
      </c>
      <c r="M2155" s="57" t="str">
        <f t="shared" si="619"/>
        <v>0.0045-0.123635135165534i</v>
      </c>
      <c r="N2155" s="57">
        <f t="shared" si="620"/>
        <v>63.336578940000706</v>
      </c>
      <c r="O2155" s="57">
        <f t="shared" si="621"/>
        <v>19.930678717362088</v>
      </c>
      <c r="P2155" s="374">
        <f t="shared" si="622"/>
        <v>19.930678717362088</v>
      </c>
      <c r="Q2155" s="374">
        <f t="shared" si="623"/>
        <v>-116.66342105999929</v>
      </c>
      <c r="R2155" s="12">
        <f t="shared" si="624"/>
        <v>63.336578940000706</v>
      </c>
      <c r="S2155" s="57">
        <f t="shared" si="625"/>
        <v>3.0006886217339073</v>
      </c>
      <c r="T2155" s="12">
        <f t="shared" si="608"/>
        <v>19.930678717362088</v>
      </c>
    </row>
    <row r="2156" spans="1:20">
      <c r="A2156" s="57">
        <f t="shared" si="609"/>
        <v>18925.527413605549</v>
      </c>
      <c r="B2156" s="12">
        <f t="shared" si="626"/>
        <v>3012.0912384964963</v>
      </c>
      <c r="C2156" s="57" t="str">
        <f t="shared" si="610"/>
        <v>-4.42406891768309-8.81816438516i</v>
      </c>
      <c r="D2156" s="57" t="str">
        <f t="shared" si="611"/>
        <v>3.4780653885277-5.29826764646048i</v>
      </c>
      <c r="E2156" s="57" t="str">
        <f t="shared" si="612"/>
        <v>157.735819007851-0.165082901626889i</v>
      </c>
      <c r="F2156" s="57" t="str">
        <f t="shared" si="613"/>
        <v>2.90990030448551-49.591140813753i</v>
      </c>
      <c r="G2156" s="57" t="str">
        <f t="shared" si="614"/>
        <v>0.999996699064678-0.00181684463439971i</v>
      </c>
      <c r="H2156" s="57" t="str">
        <f t="shared" si="615"/>
        <v>115.975978369633+147.185250413696i</v>
      </c>
      <c r="I2156" s="57" t="str">
        <f t="shared" si="616"/>
        <v>21.5430624518971-15.0166492895048i</v>
      </c>
      <c r="K2156" s="57" t="str">
        <f t="shared" si="617"/>
        <v>0.039634182754915-0.0682790389449676i</v>
      </c>
      <c r="L2156" s="57" t="str">
        <f t="shared" si="618"/>
        <v>0.00025-0.351321050394234i</v>
      </c>
      <c r="M2156" s="57" t="str">
        <f t="shared" si="619"/>
        <v>0.0045-0.123167100184832i</v>
      </c>
      <c r="N2156" s="57">
        <f t="shared" si="620"/>
        <v>63.357101126712351</v>
      </c>
      <c r="O2156" s="57">
        <f t="shared" si="621"/>
        <v>19.882574720067588</v>
      </c>
      <c r="P2156" s="374">
        <f t="shared" si="622"/>
        <v>19.882574720067588</v>
      </c>
      <c r="Q2156" s="374">
        <f t="shared" si="623"/>
        <v>-116.64289887328765</v>
      </c>
      <c r="R2156" s="12">
        <f t="shared" si="624"/>
        <v>63.357101126712351</v>
      </c>
      <c r="S2156" s="57">
        <f t="shared" si="625"/>
        <v>3.0120912384964962</v>
      </c>
      <c r="T2156" s="12">
        <f t="shared" ref="T2156:T2219" si="627">P2156</f>
        <v>19.882574720067588</v>
      </c>
    </row>
    <row r="2157" spans="1:20">
      <c r="A2157" s="57">
        <f t="shared" ref="A2157:A2220" si="628">2*PI()*B2157</f>
        <v>18997.444417777249</v>
      </c>
      <c r="B2157" s="12">
        <f t="shared" si="626"/>
        <v>3023.5371852027829</v>
      </c>
      <c r="C2157" s="57" t="str">
        <f t="shared" ref="C2157:C2220" si="629">IMPRODUCT(D2157,E2157,$C$40,,K2157,$C$41)</f>
        <v>-4.39644565787676-8.77108456575619i</v>
      </c>
      <c r="D2157" s="57" t="str">
        <f t="shared" ref="D2157:D2220" si="630">IMDIV(IMPRODUCT($C$37,$C$38,COMPLEX(1,A2157/$C$38)),IMSUM(-1*A2157*A2157/$C$39,COMPLEX(0,1*A2157)))</f>
        <v>3.47806493462756-5.27831967051021i</v>
      </c>
      <c r="E2157" s="57" t="str">
        <f t="shared" ref="E2157:E2220" si="631">IMDIV(IMPRODUCT(IMSUM(F2157,G2157),$C$29,H2157),IMSUM(1,I2157))</f>
        <v>157.739052961267-0.14609957229561i</v>
      </c>
      <c r="F2157" s="57" t="str">
        <f t="shared" ref="F2157:F2220" si="632">IMDIV(IMPRODUCT($C$14,$C$15,COMPLEX(1,A2157/$C$15)),IMSUM(-1*A2157*A2157/$C$16,COMPLEX(0,A2157)))</f>
        <v>2.90990023134583-49.4034479677757i</v>
      </c>
      <c r="G2157" s="57" t="str">
        <f t="shared" ref="G2157:G2220" si="633">IMDIV(1,COMPLEX(1,A2157*$C$9*$C$10))</f>
        <v>0.999996673929988-0.00182374859817092i</v>
      </c>
      <c r="H2157" s="57" t="str">
        <f t="shared" ref="H2157:H2220" si="634">IMDIV($C$3,IMSUM(K2157,COMPLEX(0,$C$28*A2157)))</f>
        <v>116.423460048276+147.949461485494i</v>
      </c>
      <c r="I2157" s="57" t="str">
        <f t="shared" ref="I2157:I2220" si="635">IMPRODUCT(F2157,$C$29,H2157,$C$31)</f>
        <v>21.5753102360387-15.0113330623603i</v>
      </c>
      <c r="K2157" s="57" t="str">
        <f t="shared" ref="K2157:K2220" si="636">IF($C$26&lt;=0,IMDIV(1,IMSUM(IMDIV(1,L2157),1/$C$18)),IMDIV(1,IMSUM(IMDIV(1,L2157),1/$C$18,IMDIV(1,M2157))))</f>
        <v>0.0394171820548438-0.0681384289354841i</v>
      </c>
      <c r="L2157" s="57" t="str">
        <f t="shared" ref="L2157:L2220" si="637">IMSUM($C$21/$C$22,IMDIV(1,COMPLEX(0,$C$20*$C$22*A2157)))</f>
        <v>0.00025-0.349991084273992i</v>
      </c>
      <c r="M2157" s="57" t="str">
        <f t="shared" ref="M2157:M2220" si="638">IMSUM($C$25/$C$26,IMDIV(1,COMPLEX(0,$C$24*$C$26*A2157)))</f>
        <v>0.0045-0.122700837004216i</v>
      </c>
      <c r="N2157" s="57">
        <f t="shared" ref="N2157:N2220" si="639">ABS(R2157)</f>
        <v>63.377997445624416</v>
      </c>
      <c r="O2157" s="57">
        <f t="shared" ref="O2157:O2220" si="640">ABS(P2157)</f>
        <v>19.834488299984361</v>
      </c>
      <c r="P2157" s="374">
        <f t="shared" ref="P2157:P2220" si="641">20*LOG10(IMABS(C2157))</f>
        <v>19.834488299984361</v>
      </c>
      <c r="Q2157" s="374">
        <f t="shared" ref="Q2157:Q2220" si="642">IMARGUMENT(C2157)*180/PI()</f>
        <v>-116.62200255437558</v>
      </c>
      <c r="R2157" s="12">
        <f t="shared" ref="R2157:R2220" si="643">IF(Q2157&lt;0,Q2157+180,Q2157-180)</f>
        <v>63.377997445624416</v>
      </c>
      <c r="S2157" s="57">
        <f t="shared" ref="S2157:S2220" si="644">B2157/1000</f>
        <v>3.023537185202783</v>
      </c>
      <c r="T2157" s="12">
        <f t="shared" si="627"/>
        <v>19.834488299984361</v>
      </c>
    </row>
    <row r="2158" spans="1:20">
      <c r="A2158" s="57">
        <f t="shared" si="628"/>
        <v>19069.634706564801</v>
      </c>
      <c r="B2158" s="12">
        <f t="shared" ref="B2158:B2221" si="645">B2157*(1+B$42)</f>
        <v>3035.0266265065534</v>
      </c>
      <c r="C2158" s="57" t="str">
        <f t="shared" si="629"/>
        <v>-4.36894412448488-8.72430118359559i</v>
      </c>
      <c r="D2158" s="57" t="str">
        <f t="shared" si="630"/>
        <v>3.47806447727133-5.25844762493171i</v>
      </c>
      <c r="E2158" s="57" t="str">
        <f t="shared" si="631"/>
        <v>157.742437755107-0.127062941818301i</v>
      </c>
      <c r="F2158" s="57" t="str">
        <f t="shared" si="632"/>
        <v>2.90990015764922-49.2164658069812i</v>
      </c>
      <c r="G2158" s="57" t="str">
        <f t="shared" si="633"/>
        <v>0.999996648603912-0.0018306787964799i</v>
      </c>
      <c r="H2158" s="57" t="str">
        <f t="shared" si="634"/>
        <v>116.87668299871+148.719313696246i</v>
      </c>
      <c r="I2158" s="57" t="str">
        <f t="shared" si="635"/>
        <v>21.6078772436729-15.0065280936615i</v>
      </c>
      <c r="K2158" s="57" t="str">
        <f t="shared" si="636"/>
        <v>0.0392010771774871-0.0679974222236656i</v>
      </c>
      <c r="L2158" s="57" t="str">
        <f t="shared" si="637"/>
        <v>0.00025-0.348666152892999i</v>
      </c>
      <c r="M2158" s="57" t="str">
        <f t="shared" si="638"/>
        <v>0.0045-0.122236338916333i</v>
      </c>
      <c r="N2158" s="57">
        <f t="shared" si="639"/>
        <v>63.399267386351397</v>
      </c>
      <c r="O2158" s="57">
        <f t="shared" si="640"/>
        <v>19.78641984277882</v>
      </c>
      <c r="P2158" s="374">
        <f t="shared" si="641"/>
        <v>19.78641984277882</v>
      </c>
      <c r="Q2158" s="374">
        <f t="shared" si="642"/>
        <v>-116.6007326136486</v>
      </c>
      <c r="R2158" s="12">
        <f t="shared" si="643"/>
        <v>63.399267386351397</v>
      </c>
      <c r="S2158" s="57">
        <f t="shared" si="644"/>
        <v>3.0350266265065535</v>
      </c>
      <c r="T2158" s="12">
        <f t="shared" si="627"/>
        <v>19.78641984277882</v>
      </c>
    </row>
    <row r="2159" spans="1:20">
      <c r="A2159" s="57">
        <f t="shared" si="628"/>
        <v>19142.099318449746</v>
      </c>
      <c r="B2159" s="12">
        <f t="shared" si="645"/>
        <v>3046.5597276872782</v>
      </c>
      <c r="C2159" s="57" t="str">
        <f t="shared" si="629"/>
        <v>-4.34156430383013-8.67781244189566i</v>
      </c>
      <c r="D2159" s="57" t="str">
        <f t="shared" si="630"/>
        <v>3.47806401643273-5.23865122385866i</v>
      </c>
      <c r="E2159" s="57" t="str">
        <f t="shared" si="631"/>
        <v>157.745974210125-0.107973259174753i</v>
      </c>
      <c r="F2159" s="57" t="str">
        <f t="shared" si="632"/>
        <v>2.90990008339147-49.0301916415687i</v>
      </c>
      <c r="G2159" s="57" t="str">
        <f t="shared" si="633"/>
        <v>0.999996623084994-0.00183763532901191i</v>
      </c>
      <c r="H2159" s="57" t="str">
        <f t="shared" si="634"/>
        <v>117.335741824454+149.494866991469i</v>
      </c>
      <c r="I2159" s="57" t="str">
        <f t="shared" si="635"/>
        <v>21.6407671119796-15.002239726848i</v>
      </c>
      <c r="K2159" s="57" t="str">
        <f t="shared" si="636"/>
        <v>0.0389858687656821-0.0678560253193069i</v>
      </c>
      <c r="L2159" s="57" t="str">
        <f t="shared" si="637"/>
        <v>0.00025-0.347346237191671i</v>
      </c>
      <c r="M2159" s="57" t="str">
        <f t="shared" si="638"/>
        <v>0.0045-0.121773599239224i</v>
      </c>
      <c r="N2159" s="57">
        <f t="shared" si="639"/>
        <v>63.420910421321963</v>
      </c>
      <c r="O2159" s="57">
        <f t="shared" si="640"/>
        <v>19.738369733618192</v>
      </c>
      <c r="P2159" s="374">
        <f t="shared" si="641"/>
        <v>19.738369733618192</v>
      </c>
      <c r="Q2159" s="374">
        <f t="shared" si="642"/>
        <v>-116.57908957867804</v>
      </c>
      <c r="R2159" s="12">
        <f t="shared" si="643"/>
        <v>63.420910421321963</v>
      </c>
      <c r="S2159" s="57">
        <f t="shared" si="644"/>
        <v>3.0465597276872782</v>
      </c>
      <c r="T2159" s="12">
        <f t="shared" si="627"/>
        <v>19.738369733618192</v>
      </c>
    </row>
    <row r="2160" spans="1:20">
      <c r="A2160" s="57">
        <f t="shared" si="628"/>
        <v>19214.83929585986</v>
      </c>
      <c r="B2160" s="12">
        <f t="shared" si="645"/>
        <v>3058.1366546524901</v>
      </c>
      <c r="C2160" s="57" t="str">
        <f t="shared" si="629"/>
        <v>-4.31430617540641-8.63161655077569i</v>
      </c>
      <c r="D2160" s="57" t="str">
        <f t="shared" si="630"/>
        <v>3.47806355208521-5.21893018251278i</v>
      </c>
      <c r="E2160" s="57" t="str">
        <f t="shared" si="631"/>
        <v>157.749663151192-0.0888307728216829i</v>
      </c>
      <c r="F2160" s="57" t="str">
        <f t="shared" si="632"/>
        <v>2.90990000856828-48.8446227919211i</v>
      </c>
      <c r="G2160" s="57" t="str">
        <f t="shared" si="633"/>
        <v>0.999996597371765-0.0018446182958309i</v>
      </c>
      <c r="H2160" s="57" t="str">
        <f t="shared" si="634"/>
        <v>117.80073309234+150.27618209142i</v>
      </c>
      <c r="I2160" s="57" t="str">
        <f t="shared" si="635"/>
        <v>21.67398352395-14.9984734297739i</v>
      </c>
      <c r="K2160" s="57" t="str">
        <f t="shared" si="636"/>
        <v>0.0387715574055715-0.0677142447147041i</v>
      </c>
      <c r="L2160" s="57" t="str">
        <f t="shared" si="637"/>
        <v>0.00025-0.346031318182577i</v>
      </c>
      <c r="M2160" s="57" t="str">
        <f t="shared" si="638"/>
        <v>0.0045-0.121312611316223i</v>
      </c>
      <c r="N2160" s="57">
        <f t="shared" si="639"/>
        <v>63.442926005832646</v>
      </c>
      <c r="O2160" s="57">
        <f t="shared" si="640"/>
        <v>19.690338357148892</v>
      </c>
      <c r="P2160" s="374">
        <f t="shared" si="641"/>
        <v>19.690338357148892</v>
      </c>
      <c r="Q2160" s="374">
        <f t="shared" si="642"/>
        <v>-116.55707399416735</v>
      </c>
      <c r="R2160" s="12">
        <f t="shared" si="643"/>
        <v>63.442926005832646</v>
      </c>
      <c r="S2160" s="57">
        <f t="shared" si="644"/>
        <v>3.0581366546524902</v>
      </c>
      <c r="T2160" s="12">
        <f t="shared" si="627"/>
        <v>19.690338357148892</v>
      </c>
    </row>
    <row r="2161" spans="1:20">
      <c r="A2161" s="57">
        <f t="shared" si="628"/>
        <v>19287.855685184124</v>
      </c>
      <c r="B2161" s="12">
        <f t="shared" si="645"/>
        <v>3069.7575739401696</v>
      </c>
      <c r="C2161" s="57" t="str">
        <f t="shared" si="629"/>
        <v>-4.2871697119414-8.58571172729819i</v>
      </c>
      <c r="D2161" s="57" t="str">
        <f t="shared" si="630"/>
        <v>3.47806308420209-5.19928421720002i</v>
      </c>
      <c r="E2161" s="57" t="str">
        <f t="shared" si="631"/>
        <v>157.753505407367-0.0696357306871677i</v>
      </c>
      <c r="F2161" s="57" t="str">
        <f t="shared" si="632"/>
        <v>2.90989993317538-48.6597565885691i</v>
      </c>
      <c r="G2161" s="57" t="str">
        <f t="shared" si="633"/>
        <v>0.999996571462745-0.00185162779738103i</v>
      </c>
      <c r="H2161" s="57" t="str">
        <f t="shared" si="634"/>
        <v>118.271755381636+151.063320500303i</v>
      </c>
      <c r="I2161" s="57" t="str">
        <f t="shared" si="635"/>
        <v>21.7075302088917-14.9952347977511i</v>
      </c>
      <c r="K2161" s="57" t="str">
        <f t="shared" si="636"/>
        <v>0.0385581436270182-0.0675720868841397i</v>
      </c>
      <c r="L2161" s="57" t="str">
        <f t="shared" si="637"/>
        <v>0.00025-0.344721376950167i</v>
      </c>
      <c r="M2161" s="57" t="str">
        <f t="shared" si="638"/>
        <v>0.0045-0.120853368515863i</v>
      </c>
      <c r="N2161" s="57">
        <f t="shared" si="639"/>
        <v>63.465313578103562</v>
      </c>
      <c r="O2161" s="57">
        <f t="shared" si="640"/>
        <v>19.642326097475252</v>
      </c>
      <c r="P2161" s="374">
        <f t="shared" si="641"/>
        <v>19.642326097475252</v>
      </c>
      <c r="Q2161" s="374">
        <f t="shared" si="642"/>
        <v>-116.53468642189644</v>
      </c>
      <c r="R2161" s="12">
        <f t="shared" si="643"/>
        <v>63.465313578103562</v>
      </c>
      <c r="S2161" s="57">
        <f t="shared" si="644"/>
        <v>3.0697575739401697</v>
      </c>
      <c r="T2161" s="12">
        <f t="shared" si="627"/>
        <v>19.642326097475252</v>
      </c>
    </row>
    <row r="2162" spans="1:20">
      <c r="A2162" s="57">
        <f t="shared" si="628"/>
        <v>19361.149536787827</v>
      </c>
      <c r="B2162" s="12">
        <f t="shared" si="645"/>
        <v>3081.4226527211422</v>
      </c>
      <c r="C2162" s="57" t="str">
        <f t="shared" si="629"/>
        <v>-4.26015487945957-8.54009619550935i</v>
      </c>
      <c r="D2162" s="57" t="str">
        <f t="shared" si="630"/>
        <v>3.47806261275642-5.17971304530617i</v>
      </c>
      <c r="E2162" s="57" t="str">
        <f t="shared" si="631"/>
        <v>157.757501811989-0.0503883801665181i</v>
      </c>
      <c r="F2162" s="57" t="str">
        <f t="shared" si="632"/>
        <v>2.90989985720839-48.4755903721495i</v>
      </c>
      <c r="G2162" s="57" t="str">
        <f t="shared" si="633"/>
        <v>0.999996545356444-0.00185866393448806i</v>
      </c>
      <c r="H2162" s="57" t="str">
        <f t="shared" si="634"/>
        <v>118.748909334616+151.85634451548i</v>
      </c>
      <c r="I2162" s="57" t="str">
        <f t="shared" si="635"/>
        <v>21.7414109429305-14.992529556681i</v>
      </c>
      <c r="K2162" s="57" t="str">
        <f t="shared" si="636"/>
        <v>0.0383456279040224-0.0674295582833749i</v>
      </c>
      <c r="L2162" s="57" t="str">
        <f t="shared" si="637"/>
        <v>0.00025-0.343416394650494i</v>
      </c>
      <c r="M2162" s="57" t="str">
        <f t="shared" si="638"/>
        <v>0.0045-0.120395864231782i</v>
      </c>
      <c r="N2162" s="57">
        <f t="shared" si="639"/>
        <v>63.488072559335038</v>
      </c>
      <c r="O2162" s="57">
        <f t="shared" si="640"/>
        <v>19.594333338138409</v>
      </c>
      <c r="P2162" s="374">
        <f t="shared" si="641"/>
        <v>19.594333338138409</v>
      </c>
      <c r="Q2162" s="374">
        <f t="shared" si="642"/>
        <v>-116.51192744066496</v>
      </c>
      <c r="R2162" s="12">
        <f t="shared" si="643"/>
        <v>63.488072559335038</v>
      </c>
      <c r="S2162" s="57">
        <f t="shared" si="644"/>
        <v>3.0814226527211424</v>
      </c>
      <c r="T2162" s="12">
        <f t="shared" si="627"/>
        <v>19.594333338138409</v>
      </c>
    </row>
    <row r="2163" spans="1:20">
      <c r="A2163" s="57">
        <f t="shared" si="628"/>
        <v>19434.721905027622</v>
      </c>
      <c r="B2163" s="12">
        <f t="shared" si="645"/>
        <v>3093.1320588014828</v>
      </c>
      <c r="C2163" s="57" t="str">
        <f t="shared" si="629"/>
        <v>-4.23326163734524-8.49476818647841i</v>
      </c>
      <c r="D2163" s="57" t="str">
        <f t="shared" si="630"/>
        <v>3.47806213772108-5.16021638529302i</v>
      </c>
      <c r="E2163" s="57" t="str">
        <f t="shared" si="631"/>
        <v>157.761653202749-0.0310889681173015i</v>
      </c>
      <c r="F2163" s="57" t="str">
        <f t="shared" si="632"/>
        <v>2.90989978066297-48.2921214933697i</v>
      </c>
      <c r="G2163" s="57" t="str">
        <f t="shared" si="633"/>
        <v>0.99999651905136-0.00186572680836085i</v>
      </c>
      <c r="H2163" s="57" t="str">
        <f t="shared" si="634"/>
        <v>119.232297708579+152.655317236648i</v>
      </c>
      <c r="I2163" s="57" t="str">
        <f t="shared" si="635"/>
        <v>21.7756295495098-14.9903635662769i</v>
      </c>
      <c r="K2163" s="57" t="str">
        <f t="shared" si="636"/>
        <v>0.0381340106551454-0.0672866653491502i</v>
      </c>
      <c r="L2163" s="57" t="str">
        <f t="shared" si="637"/>
        <v>0.00025-0.342116352510953i</v>
      </c>
      <c r="M2163" s="57" t="str">
        <f t="shared" si="638"/>
        <v>0.0045-0.119940091882628i</v>
      </c>
      <c r="N2163" s="57">
        <f t="shared" si="639"/>
        <v>63.511202353767175</v>
      </c>
      <c r="O2163" s="57">
        <f t="shared" si="640"/>
        <v>19.54636046209523</v>
      </c>
      <c r="P2163" s="374">
        <f t="shared" si="641"/>
        <v>19.54636046209523</v>
      </c>
      <c r="Q2163" s="374">
        <f t="shared" si="642"/>
        <v>-116.48879764623283</v>
      </c>
      <c r="R2163" s="12">
        <f t="shared" si="643"/>
        <v>63.511202353767175</v>
      </c>
      <c r="S2163" s="57">
        <f t="shared" si="644"/>
        <v>3.093132058801483</v>
      </c>
      <c r="T2163" s="12">
        <f t="shared" si="627"/>
        <v>19.54636046209523</v>
      </c>
    </row>
    <row r="2164" spans="1:20">
      <c r="A2164" s="57">
        <f t="shared" si="628"/>
        <v>19508.573848266726</v>
      </c>
      <c r="B2164" s="12">
        <f t="shared" si="645"/>
        <v>3104.8859606249284</v>
      </c>
      <c r="C2164" s="57" t="str">
        <f t="shared" si="629"/>
        <v>-4.20648993840618-8.44972593833573i</v>
      </c>
      <c r="D2164" s="57" t="str">
        <f t="shared" si="630"/>
        <v>3.47806165906875-5.14079395669423i</v>
      </c>
      <c r="E2164" s="57" t="str">
        <f t="shared" si="631"/>
        <v>157.765960421776-0.0117377408543564i</v>
      </c>
      <c r="F2164" s="57" t="str">
        <f t="shared" si="632"/>
        <v>2.9098997035347-48.1093473129682i</v>
      </c>
      <c r="G2164" s="57" t="str">
        <f t="shared" si="633"/>
        <v>0.999996492545978-0.00187281652059273i</v>
      </c>
      <c r="H2164" s="57" t="str">
        <f t="shared" si="634"/>
        <v>119.722025429421+153.460302575008i</v>
      </c>
      <c r="I2164" s="57" t="str">
        <f t="shared" si="635"/>
        <v>21.8101898998872-14.9887428233828i</v>
      </c>
      <c r="K2164" s="57" t="str">
        <f t="shared" si="636"/>
        <v>0.0379232922439323-0.0671434144986916i</v>
      </c>
      <c r="L2164" s="57" t="str">
        <f t="shared" si="637"/>
        <v>0.00025-0.340821231829998i</v>
      </c>
      <c r="M2164" s="57" t="str">
        <f t="shared" si="638"/>
        <v>0.0045-0.119486044911962i</v>
      </c>
      <c r="N2164" s="57">
        <f t="shared" si="639"/>
        <v>63.534702348739032</v>
      </c>
      <c r="O2164" s="57">
        <f t="shared" si="640"/>
        <v>19.498407851697159</v>
      </c>
      <c r="P2164" s="374">
        <f t="shared" si="641"/>
        <v>19.498407851697159</v>
      </c>
      <c r="Q2164" s="374">
        <f t="shared" si="642"/>
        <v>-116.46529765126097</v>
      </c>
      <c r="R2164" s="12">
        <f t="shared" si="643"/>
        <v>63.534702348739032</v>
      </c>
      <c r="S2164" s="57">
        <f t="shared" si="644"/>
        <v>3.1048859606249284</v>
      </c>
      <c r="T2164" s="12">
        <f t="shared" si="627"/>
        <v>19.498407851697159</v>
      </c>
    </row>
    <row r="2165" spans="1:20">
      <c r="A2165" s="57">
        <f t="shared" si="628"/>
        <v>19582.706428890138</v>
      </c>
      <c r="B2165" s="12">
        <f t="shared" si="645"/>
        <v>3116.684527275303</v>
      </c>
      <c r="C2165" s="57" t="str">
        <f t="shared" si="629"/>
        <v>-4.17983972893744-8.40496769631073i</v>
      </c>
      <c r="D2165" s="57" t="str">
        <f t="shared" si="630"/>
        <v>3.47806117677188-5.1214454801113i</v>
      </c>
      <c r="E2165" s="57" t="str">
        <f t="shared" si="631"/>
        <v>157.770424315722+0.007665055853264i</v>
      </c>
      <c r="F2165" s="57" t="str">
        <f t="shared" si="632"/>
        <v>2.90989962581914-47.9272652016772i</v>
      </c>
      <c r="G2165" s="57" t="str">
        <f t="shared" si="633"/>
        <v>0.999996465838774-0.00187993317316304i</v>
      </c>
      <c r="H2165" s="57" t="str">
        <f t="shared" si="634"/>
        <v>120.218199646751+154.271365262361i</v>
      </c>
      <c r="I2165" s="57" t="str">
        <f t="shared" si="635"/>
        <v>21.8450959136233-14.9876734653865i</v>
      </c>
      <c r="K2165" s="57" t="str">
        <f t="shared" si="636"/>
        <v>0.037713472979346-0.0669998121292279i</v>
      </c>
      <c r="L2165" s="57" t="str">
        <f t="shared" si="637"/>
        <v>0.00025-0.339531013976886i</v>
      </c>
      <c r="M2165" s="57" t="str">
        <f t="shared" si="638"/>
        <v>0.0045-0.119033716788167i</v>
      </c>
      <c r="N2165" s="57">
        <f t="shared" si="639"/>
        <v>63.558571914751582</v>
      </c>
      <c r="O2165" s="57">
        <f t="shared" si="640"/>
        <v>19.450475888669899</v>
      </c>
      <c r="P2165" s="374">
        <f t="shared" si="641"/>
        <v>19.450475888669899</v>
      </c>
      <c r="Q2165" s="374">
        <f t="shared" si="642"/>
        <v>-116.44142808524842</v>
      </c>
      <c r="R2165" s="12">
        <f t="shared" si="643"/>
        <v>63.558571914751582</v>
      </c>
      <c r="S2165" s="57">
        <f t="shared" si="644"/>
        <v>3.1166845272753032</v>
      </c>
      <c r="T2165" s="12">
        <f t="shared" si="627"/>
        <v>19.450475888669899</v>
      </c>
    </row>
    <row r="2166" spans="1:20">
      <c r="A2166" s="57">
        <f t="shared" si="628"/>
        <v>19657.120713319924</v>
      </c>
      <c r="B2166" s="12">
        <f t="shared" si="645"/>
        <v>3128.5279284789494</v>
      </c>
      <c r="C2166" s="57" t="str">
        <f t="shared" si="629"/>
        <v>-4.15331094878534-8.36049171276775i</v>
      </c>
      <c r="D2166" s="57" t="str">
        <f t="shared" si="630"/>
        <v>3.47806069080272-5.10217067720951i</v>
      </c>
      <c r="E2166" s="57" t="str">
        <f t="shared" si="631"/>
        <v>157.775045735842+0.0271191767835807i</v>
      </c>
      <c r="F2166" s="57" t="str">
        <f t="shared" si="632"/>
        <v>2.90989954751182-47.7458725401841i</v>
      </c>
      <c r="G2166" s="57" t="str">
        <f t="shared" si="633"/>
        <v>0.999996438928211-0.00188707686843858i</v>
      </c>
      <c r="H2166" s="57" t="str">
        <f t="shared" si="634"/>
        <v>120.72092979065+155.088570860179i</v>
      </c>
      <c r="I2166" s="57" t="str">
        <f t="shared" si="635"/>
        <v>21.8803515590681-14.9871617737345i</v>
      </c>
      <c r="K2166" s="57" t="str">
        <f t="shared" si="636"/>
        <v>0.0375045531161988-0.0668558646175132i</v>
      </c>
      <c r="L2166" s="57" t="str">
        <f t="shared" si="637"/>
        <v>0.00025-0.338245680391399i</v>
      </c>
      <c r="M2166" s="57" t="str">
        <f t="shared" si="638"/>
        <v>0.0045-0.118583101004351i</v>
      </c>
      <c r="N2166" s="57">
        <f t="shared" si="639"/>
        <v>63.582810405530324</v>
      </c>
      <c r="O2166" s="57">
        <f t="shared" si="640"/>
        <v>19.402564954092306</v>
      </c>
      <c r="P2166" s="374">
        <f t="shared" si="641"/>
        <v>19.402564954092306</v>
      </c>
      <c r="Q2166" s="374">
        <f t="shared" si="642"/>
        <v>-116.41718959446968</v>
      </c>
      <c r="R2166" s="12">
        <f t="shared" si="643"/>
        <v>63.582810405530324</v>
      </c>
      <c r="S2166" s="57">
        <f t="shared" si="644"/>
        <v>3.1285279284789493</v>
      </c>
      <c r="T2166" s="12">
        <f t="shared" si="627"/>
        <v>19.402564954092306</v>
      </c>
    </row>
    <row r="2167" spans="1:20">
      <c r="A2167" s="57">
        <f t="shared" si="628"/>
        <v>19731.817772030539</v>
      </c>
      <c r="B2167" s="12">
        <f t="shared" si="645"/>
        <v>3140.4163346071696</v>
      </c>
      <c r="C2167" s="57" t="str">
        <f t="shared" si="629"/>
        <v>-4.12690353141214-8.31629624724194i</v>
      </c>
      <c r="D2167" s="57" t="str">
        <f t="shared" si="630"/>
        <v>3.47806020113332-5.08296927071403i</v>
      </c>
      <c r="E2167" s="57" t="str">
        <f t="shared" si="631"/>
        <v>157.779825538084+0.046624377265678i</v>
      </c>
      <c r="F2167" s="57" t="str">
        <f t="shared" si="632"/>
        <v>2.90989946860825-47.5651667190948i</v>
      </c>
      <c r="G2167" s="57" t="str">
        <f t="shared" si="633"/>
        <v>0.999996411812741-0.00189424770917505i</v>
      </c>
      <c r="H2167" s="57" t="str">
        <f t="shared" si="634"/>
        <v>121.230327630105+155.91198576859i</v>
      </c>
      <c r="I2167" s="57" t="str">
        <f t="shared" si="635"/>
        <v>21.9159608538394-14.9872141775516i</v>
      </c>
      <c r="K2167" s="57" t="str">
        <f t="shared" si="636"/>
        <v>0.0372965328555902-0.0667115783193585i</v>
      </c>
      <c r="L2167" s="57" t="str">
        <f t="shared" si="637"/>
        <v>0.00025-0.336965212583582i</v>
      </c>
      <c r="M2167" s="57" t="str">
        <f t="shared" si="638"/>
        <v>0.0045-0.118134191078253i</v>
      </c>
      <c r="N2167" s="57">
        <f t="shared" si="639"/>
        <v>63.607417158089646</v>
      </c>
      <c r="O2167" s="57">
        <f t="shared" si="640"/>
        <v>19.354675428376428</v>
      </c>
      <c r="P2167" s="374">
        <f t="shared" si="641"/>
        <v>19.354675428376428</v>
      </c>
      <c r="Q2167" s="374">
        <f t="shared" si="642"/>
        <v>-116.39258284191035</v>
      </c>
      <c r="R2167" s="12">
        <f t="shared" si="643"/>
        <v>63.607417158089646</v>
      </c>
      <c r="S2167" s="57">
        <f t="shared" si="644"/>
        <v>3.1404163346071696</v>
      </c>
      <c r="T2167" s="12">
        <f t="shared" si="627"/>
        <v>19.354675428376428</v>
      </c>
    </row>
    <row r="2168" spans="1:20">
      <c r="A2168" s="57">
        <f t="shared" si="628"/>
        <v>19806.798679564257</v>
      </c>
      <c r="B2168" s="12">
        <f t="shared" si="645"/>
        <v>3152.3499166786769</v>
      </c>
      <c r="C2168" s="57" t="str">
        <f t="shared" si="629"/>
        <v>-4.10061740396007-8.27237956647286i</v>
      </c>
      <c r="D2168" s="57" t="str">
        <f t="shared" si="630"/>
        <v>3.47805970773549-5.06384098440577i</v>
      </c>
      <c r="E2168" s="57" t="str">
        <f t="shared" si="631"/>
        <v>157.784764583161+0.0661804131785607i</v>
      </c>
      <c r="F2168" s="57" t="str">
        <f t="shared" si="632"/>
        <v>2.90989938910386-47.385145138895i</v>
      </c>
      <c r="G2168" s="57" t="str">
        <f t="shared" si="633"/>
        <v>0.999996384490804-0.00190144579851854i</v>
      </c>
      <c r="H2168" s="57" t="str">
        <f t="shared" si="634"/>
        <v>121.746507333175+156.741677235291i</v>
      </c>
      <c r="I2168" s="57" t="str">
        <f t="shared" si="635"/>
        <v>21.9519278652942-14.9878372573662i</v>
      </c>
      <c r="K2168" s="57" t="str">
        <f t="shared" si="636"/>
        <v>0.0370894123453491-0.0665669595691707i</v>
      </c>
      <c r="L2168" s="57" t="str">
        <f t="shared" si="637"/>
        <v>0.00025-0.335689592133475i</v>
      </c>
      <c r="M2168" s="57" t="str">
        <f t="shared" si="638"/>
        <v>0.0045-0.117686980552155i</v>
      </c>
      <c r="N2168" s="57">
        <f t="shared" si="639"/>
        <v>63.632391492800167</v>
      </c>
      <c r="O2168" s="57">
        <f t="shared" si="640"/>
        <v>19.306807691246256</v>
      </c>
      <c r="P2168" s="374">
        <f t="shared" si="641"/>
        <v>19.306807691246256</v>
      </c>
      <c r="Q2168" s="374">
        <f t="shared" si="642"/>
        <v>-116.36760850719983</v>
      </c>
      <c r="R2168" s="12">
        <f t="shared" si="643"/>
        <v>63.632391492800167</v>
      </c>
      <c r="S2168" s="57">
        <f t="shared" si="644"/>
        <v>3.152349916678677</v>
      </c>
      <c r="T2168" s="12">
        <f t="shared" si="627"/>
        <v>19.306807691246256</v>
      </c>
    </row>
    <row r="2169" spans="1:20">
      <c r="A2169" s="57">
        <f t="shared" si="628"/>
        <v>19882.064514546601</v>
      </c>
      <c r="B2169" s="12">
        <f t="shared" si="645"/>
        <v>3164.3288463620561</v>
      </c>
      <c r="C2169" s="57" t="str">
        <f t="shared" si="629"/>
        <v>-4.07445248731672-8.22873994443913i</v>
      </c>
      <c r="D2169" s="57" t="str">
        <f t="shared" si="630"/>
        <v>3.47805921058087-5.0447855431176i</v>
      </c>
      <c r="E2169" s="57" t="str">
        <f t="shared" si="631"/>
        <v>157.789863736654+0.0857870409556637i</v>
      </c>
      <c r="F2169" s="57" t="str">
        <f t="shared" si="632"/>
        <v>2.90989930899411-47.2058052099143i</v>
      </c>
      <c r="G2169" s="57" t="str">
        <f t="shared" si="633"/>
        <v>0.999996356960826-0.00190867124000704i</v>
      </c>
      <c r="H2169" s="57" t="str">
        <f t="shared" si="634"/>
        <v>122.269585528947+157.577713364367i</v>
      </c>
      <c r="I2169" s="57" t="str">
        <f t="shared" si="635"/>
        <v>21.9882567109922-14.9890377489467i</v>
      </c>
      <c r="K2169" s="57" t="str">
        <f t="shared" si="636"/>
        <v>0.0368831916804781-0.0664220146795001i</v>
      </c>
      <c r="L2169" s="57" t="str">
        <f t="shared" si="637"/>
        <v>0.00025-0.334418800690849i</v>
      </c>
      <c r="M2169" s="57" t="str">
        <f t="shared" si="638"/>
        <v>0.0045-0.117241462992783i</v>
      </c>
      <c r="N2169" s="57">
        <f t="shared" si="639"/>
        <v>63.657732713456525</v>
      </c>
      <c r="O2169" s="57">
        <f t="shared" si="640"/>
        <v>19.258962121718803</v>
      </c>
      <c r="P2169" s="374">
        <f t="shared" si="641"/>
        <v>19.258962121718803</v>
      </c>
      <c r="Q2169" s="374">
        <f t="shared" si="642"/>
        <v>-116.34226728654347</v>
      </c>
      <c r="R2169" s="12">
        <f t="shared" si="643"/>
        <v>63.657732713456525</v>
      </c>
      <c r="S2169" s="57">
        <f t="shared" si="644"/>
        <v>3.1643288463620562</v>
      </c>
      <c r="T2169" s="12">
        <f t="shared" si="627"/>
        <v>19.258962121718803</v>
      </c>
    </row>
    <row r="2170" spans="1:20">
      <c r="A2170" s="57">
        <f t="shared" si="628"/>
        <v>19957.616359701879</v>
      </c>
      <c r="B2170" s="12">
        <f t="shared" si="645"/>
        <v>3176.3532959782319</v>
      </c>
      <c r="C2170" s="57" t="str">
        <f t="shared" si="629"/>
        <v>-4.0484086961797-8.18537566238938i</v>
      </c>
      <c r="D2170" s="57" t="str">
        <f t="shared" si="630"/>
        <v>3.47805870964083-5.02580267273018i</v>
      </c>
      <c r="E2170" s="57" t="str">
        <f t="shared" si="631"/>
        <v>157.795123869084+0.10544401758039i</v>
      </c>
      <c r="F2170" s="57" t="str">
        <f t="shared" si="632"/>
        <v>2.90989922827437-47.0271443522873i</v>
      </c>
      <c r="G2170" s="57" t="str">
        <f t="shared" si="633"/>
        <v>0.999996329221225-0.0019159241375719i</v>
      </c>
      <c r="H2170" s="57" t="str">
        <f t="shared" si="634"/>
        <v>122.79968137136+158.420163125004i</v>
      </c>
      <c r="I2170" s="57" t="str">
        <f t="shared" si="635"/>
        <v>22.0249515591505-14.9908225472535i</v>
      </c>
      <c r="K2170" s="57" t="str">
        <f t="shared" si="636"/>
        <v>0.0366778709035993-0.0662767499405931i</v>
      </c>
      <c r="L2170" s="57" t="str">
        <f t="shared" si="637"/>
        <v>0.00025-0.333152819974945i</v>
      </c>
      <c r="M2170" s="57" t="str">
        <f t="shared" si="638"/>
        <v>0.0045-0.116797631991216i</v>
      </c>
      <c r="N2170" s="57">
        <f t="shared" si="639"/>
        <v>63.683440107344808</v>
      </c>
      <c r="O2170" s="57">
        <f t="shared" si="640"/>
        <v>19.211139098082629</v>
      </c>
      <c r="P2170" s="374">
        <f t="shared" si="641"/>
        <v>19.211139098082629</v>
      </c>
      <c r="Q2170" s="374">
        <f t="shared" si="642"/>
        <v>-116.31655989265519</v>
      </c>
      <c r="R2170" s="12">
        <f t="shared" si="643"/>
        <v>63.683440107344808</v>
      </c>
      <c r="S2170" s="57">
        <f t="shared" si="644"/>
        <v>3.1763532959782319</v>
      </c>
      <c r="T2170" s="12">
        <f t="shared" si="627"/>
        <v>19.211139098082629</v>
      </c>
    </row>
    <row r="2171" spans="1:20">
      <c r="A2171" s="57">
        <f t="shared" si="628"/>
        <v>20033.455301868747</v>
      </c>
      <c r="B2171" s="12">
        <f t="shared" si="645"/>
        <v>3188.4234385029495</v>
      </c>
      <c r="C2171" s="57" t="str">
        <f t="shared" si="629"/>
        <v>-4.02248593912191-8.1422850088751i</v>
      </c>
      <c r="D2171" s="57" t="str">
        <f t="shared" si="630"/>
        <v>3.47805820488657-5.00689210016821i</v>
      </c>
      <c r="E2171" s="57" t="str">
        <f t="shared" si="631"/>
        <v>157.800545856005+0.125151100591066i</v>
      </c>
      <c r="F2171" s="57" t="str">
        <f t="shared" si="632"/>
        <v>2.90989914694001-46.8491599959178i</v>
      </c>
      <c r="G2171" s="57" t="str">
        <f t="shared" si="633"/>
        <v>0.999996301270403-0.00192320459553933i</v>
      </c>
      <c r="H2171" s="57" t="str">
        <f t="shared" si="634"/>
        <v>123.336916604919+159.269096360054i</v>
      </c>
      <c r="I2171" s="57" t="str">
        <f t="shared" si="635"/>
        <v>22.0620166290854-14.9931987105075i</v>
      </c>
      <c r="K2171" s="57" t="str">
        <f t="shared" si="636"/>
        <v>0.0364734500054094-0.0661311716199581i</v>
      </c>
      <c r="L2171" s="57" t="str">
        <f t="shared" si="637"/>
        <v>0.00025-0.331891631774202i</v>
      </c>
      <c r="M2171" s="57" t="str">
        <f t="shared" si="638"/>
        <v>0.0045-0.116355481162797i</v>
      </c>
      <c r="N2171" s="57">
        <f t="shared" si="639"/>
        <v>63.709512945317002</v>
      </c>
      <c r="O2171" s="57">
        <f t="shared" si="640"/>
        <v>19.163338997879158</v>
      </c>
      <c r="P2171" s="374">
        <f t="shared" si="641"/>
        <v>19.163338997879158</v>
      </c>
      <c r="Q2171" s="374">
        <f t="shared" si="642"/>
        <v>-116.290487054683</v>
      </c>
      <c r="R2171" s="12">
        <f t="shared" si="643"/>
        <v>63.709512945317002</v>
      </c>
      <c r="S2171" s="57">
        <f t="shared" si="644"/>
        <v>3.1884234385029493</v>
      </c>
      <c r="T2171" s="12">
        <f t="shared" si="627"/>
        <v>19.163338997879158</v>
      </c>
    </row>
    <row r="2172" spans="1:20">
      <c r="A2172" s="57">
        <f t="shared" si="628"/>
        <v>20109.582432015846</v>
      </c>
      <c r="B2172" s="12">
        <f t="shared" si="645"/>
        <v>3200.5394475692606</v>
      </c>
      <c r="C2172" s="57" t="str">
        <f t="shared" si="629"/>
        <v>-3.99668411865711-8.09946627978032i</v>
      </c>
      <c r="D2172" s="57" t="str">
        <f t="shared" si="630"/>
        <v>3.47805769628905-4.98805355339636i</v>
      </c>
      <c r="E2172" s="57" t="str">
        <f t="shared" si="631"/>
        <v>157.806130578092+0.144908048074826i</v>
      </c>
      <c r="F2172" s="57" t="str">
        <f t="shared" si="632"/>
        <v>2.90989906498634-46.6718495804409i</v>
      </c>
      <c r="G2172" s="57" t="str">
        <f t="shared" si="633"/>
        <v>0.999996273106754-0.00193051271863189i</v>
      </c>
      <c r="H2172" s="57" t="str">
        <f t="shared" si="634"/>
        <v>123.881415632418+160.124583794486i</v>
      </c>
      <c r="I2172" s="57" t="str">
        <f t="shared" si="635"/>
        <v>22.099456191646-14.9961734643827i</v>
      </c>
      <c r="K2172" s="57" t="str">
        <f t="shared" si="636"/>
        <v>0.0362699289251302-0.0659852859619337i</v>
      </c>
      <c r="L2172" s="57" t="str">
        <f t="shared" si="637"/>
        <v>0.00025-0.330635217946008i</v>
      </c>
      <c r="M2172" s="57" t="str">
        <f t="shared" si="638"/>
        <v>0.0045-0.115915004147039i</v>
      </c>
      <c r="N2172" s="57">
        <f t="shared" si="639"/>
        <v>63.735950481859703</v>
      </c>
      <c r="O2172" s="57">
        <f t="shared" si="640"/>
        <v>19.11556219788233</v>
      </c>
      <c r="P2172" s="374">
        <f t="shared" si="641"/>
        <v>19.11556219788233</v>
      </c>
      <c r="Q2172" s="374">
        <f t="shared" si="642"/>
        <v>-116.2640495181403</v>
      </c>
      <c r="R2172" s="12">
        <f t="shared" si="643"/>
        <v>63.735950481859703</v>
      </c>
      <c r="S2172" s="57">
        <f t="shared" si="644"/>
        <v>3.2005394475692608</v>
      </c>
      <c r="T2172" s="12">
        <f t="shared" si="627"/>
        <v>19.11556219788233</v>
      </c>
    </row>
    <row r="2173" spans="1:20">
      <c r="A2173" s="57">
        <f t="shared" si="628"/>
        <v>20185.998845257509</v>
      </c>
      <c r="B2173" s="12">
        <f t="shared" si="645"/>
        <v>3212.7014974700237</v>
      </c>
      <c r="C2173" s="57" t="str">
        <f t="shared" si="629"/>
        <v>-3.97100313130521-8.05691777835099i</v>
      </c>
      <c r="D2173" s="57" t="str">
        <f t="shared" si="630"/>
        <v>3.47805718381895-4.96928676141536i</v>
      </c>
      <c r="E2173" s="57" t="str">
        <f t="shared" si="631"/>
        <v>157.811878921225+0.164714618667919i</v>
      </c>
      <c r="F2173" s="57" t="str">
        <f t="shared" si="632"/>
        <v>2.90989898240861-46.4952105551861i</v>
      </c>
      <c r="G2173" s="57" t="str">
        <f t="shared" si="633"/>
        <v>0.999996244728655-0.00193784861197003i</v>
      </c>
      <c r="H2173" s="57" t="str">
        <f t="shared" si="634"/>
        <v>124.433305584685+160.986697043653i</v>
      </c>
      <c r="I2173" s="57" t="str">
        <f t="shared" si="635"/>
        <v>22.1372745696332-14.9997542063236i</v>
      </c>
      <c r="K2173" s="57" t="str">
        <f t="shared" si="636"/>
        <v>0.0360673075509666-0.0658390991872667i</v>
      </c>
      <c r="L2173" s="57" t="str">
        <f t="shared" si="637"/>
        <v>0.00025-0.329383560416425i</v>
      </c>
      <c r="M2173" s="57" t="str">
        <f t="shared" si="638"/>
        <v>0.0045-0.11547619460753i</v>
      </c>
      <c r="N2173" s="57">
        <f t="shared" si="639"/>
        <v>63.762751955169435</v>
      </c>
      <c r="O2173" s="57">
        <f t="shared" si="640"/>
        <v>19.067809074078792</v>
      </c>
      <c r="P2173" s="374">
        <f t="shared" si="641"/>
        <v>19.067809074078792</v>
      </c>
      <c r="Q2173" s="374">
        <f t="shared" si="642"/>
        <v>-116.23724804483057</v>
      </c>
      <c r="R2173" s="12">
        <f t="shared" si="643"/>
        <v>63.762751955169435</v>
      </c>
      <c r="S2173" s="57">
        <f t="shared" si="644"/>
        <v>3.2127014974700239</v>
      </c>
      <c r="T2173" s="12">
        <f t="shared" si="627"/>
        <v>19.067809074078792</v>
      </c>
    </row>
    <row r="2174" spans="1:20">
      <c r="A2174" s="57">
        <f t="shared" si="628"/>
        <v>20262.705640869488</v>
      </c>
      <c r="B2174" s="12">
        <f t="shared" si="645"/>
        <v>3224.90976316041</v>
      </c>
      <c r="C2174" s="57" t="str">
        <f t="shared" si="629"/>
        <v>-3.94544286765826-8.01463781522439i</v>
      </c>
      <c r="D2174" s="57" t="str">
        <f t="shared" si="630"/>
        <v>3.47805666744685-4.95059145425829i</v>
      </c>
      <c r="E2174" s="57" t="str">
        <f t="shared" si="631"/>
        <v>157.817791776582+0.184570571553906i</v>
      </c>
      <c r="F2174" s="57" t="str">
        <f t="shared" si="632"/>
        <v>2.90989889920212-46.3192403791426i</v>
      </c>
      <c r="G2174" s="57" t="str">
        <f t="shared" si="633"/>
        <v>0.999996216134475-0.00194521238107355i</v>
      </c>
      <c r="H2174" s="57" t="str">
        <f t="shared" si="634"/>
        <v>124.992716392459+161.855508621374i</v>
      </c>
      <c r="I2174" s="57" t="str">
        <f t="shared" si="635"/>
        <v>22.1754761382041-15.003948509995i</v>
      </c>
      <c r="K2174" s="57" t="str">
        <f t="shared" si="636"/>
        <v>0.0358655857205676-0.0656926174927002i</v>
      </c>
      <c r="L2174" s="57" t="str">
        <f t="shared" si="637"/>
        <v>0.00025-0.328136641179942i</v>
      </c>
      <c r="M2174" s="57" t="str">
        <f t="shared" si="638"/>
        <v>0.0045-0.115039046231849i</v>
      </c>
      <c r="N2174" s="57">
        <f t="shared" si="639"/>
        <v>63.789916587228277</v>
      </c>
      <c r="O2174" s="57">
        <f t="shared" si="640"/>
        <v>19.020080001649358</v>
      </c>
      <c r="P2174" s="374">
        <f t="shared" si="641"/>
        <v>19.020080001649358</v>
      </c>
      <c r="Q2174" s="374">
        <f t="shared" si="642"/>
        <v>-116.21008341277172</v>
      </c>
      <c r="R2174" s="12">
        <f t="shared" si="643"/>
        <v>63.789916587228277</v>
      </c>
      <c r="S2174" s="57">
        <f t="shared" si="644"/>
        <v>3.2249097631604098</v>
      </c>
      <c r="T2174" s="12">
        <f t="shared" si="627"/>
        <v>19.020080001649358</v>
      </c>
    </row>
    <row r="2175" spans="1:20">
      <c r="A2175" s="57">
        <f t="shared" si="628"/>
        <v>20339.703922304794</v>
      </c>
      <c r="B2175" s="12">
        <f t="shared" si="645"/>
        <v>3237.1644202604198</v>
      </c>
      <c r="C2175" s="57" t="str">
        <f t="shared" si="629"/>
        <v>-3.92000321244608-7.97262470845594i</v>
      </c>
      <c r="D2175" s="57" t="str">
        <f t="shared" si="630"/>
        <v>3.47805614714302-4.93196736298648i</v>
      </c>
      <c r="E2175" s="57" t="str">
        <f t="shared" si="631"/>
        <v>157.823870040727+0.20447566645986i</v>
      </c>
      <c r="F2175" s="57" t="str">
        <f t="shared" si="632"/>
        <v>2.90989881536207-46.14393652092i</v>
      </c>
      <c r="G2175" s="57" t="str">
        <f t="shared" si="633"/>
        <v>0.999996187322568-0.00195260413186317i</v>
      </c>
      <c r="H2175" s="57" t="str">
        <f t="shared" si="634"/>
        <v>125.559780860452+162.731091947827i</v>
      </c>
      <c r="I2175" s="57" t="str">
        <f t="shared" si="635"/>
        <v>22.214065325262-15.0087641298654i</v>
      </c>
      <c r="K2175" s="57" t="str">
        <f t="shared" si="636"/>
        <v>0.0356647632214867-0.0655458470505656i</v>
      </c>
      <c r="L2175" s="57" t="str">
        <f t="shared" si="637"/>
        <v>0.00025-0.326894442299205i</v>
      </c>
      <c r="M2175" s="57" t="str">
        <f t="shared" si="638"/>
        <v>0.0045-0.114603552731469i</v>
      </c>
      <c r="N2175" s="57">
        <f t="shared" si="639"/>
        <v>63.817443583879609</v>
      </c>
      <c r="O2175" s="57">
        <f t="shared" si="640"/>
        <v>18.972375354948994</v>
      </c>
      <c r="P2175" s="374">
        <f t="shared" si="641"/>
        <v>18.972375354948994</v>
      </c>
      <c r="Q2175" s="374">
        <f t="shared" si="642"/>
        <v>-116.18255641612039</v>
      </c>
      <c r="R2175" s="12">
        <f t="shared" si="643"/>
        <v>63.817443583879609</v>
      </c>
      <c r="S2175" s="57">
        <f t="shared" si="644"/>
        <v>3.2371644202604197</v>
      </c>
      <c r="T2175" s="12">
        <f t="shared" si="627"/>
        <v>18.972375354948994</v>
      </c>
    </row>
    <row r="2176" spans="1:20">
      <c r="A2176" s="57">
        <f t="shared" si="628"/>
        <v>20416.994797209551</v>
      </c>
      <c r="B2176" s="12">
        <f t="shared" si="645"/>
        <v>3249.4656450574093</v>
      </c>
      <c r="C2176" s="57" t="str">
        <f t="shared" si="629"/>
        <v>-3.89468404460225-7.93087678354593i</v>
      </c>
      <c r="D2176" s="57" t="str">
        <f t="shared" si="630"/>
        <v>3.47805562287752-4.9134142196857i</v>
      </c>
      <c r="E2176" s="57" t="str">
        <f t="shared" si="631"/>
        <v>157.830114615697+0.224429663651907i</v>
      </c>
      <c r="F2176" s="57" t="str">
        <f t="shared" si="632"/>
        <v>2.90989873088361-45.9692964587133i</v>
      </c>
      <c r="G2176" s="57" t="str">
        <f t="shared" si="633"/>
        <v>0.999996158291276-0.001960023970662i</v>
      </c>
      <c r="H2176" s="57" t="str">
        <f t="shared" si="634"/>
        <v>126.134634743669+163.613521357192i</v>
      </c>
      <c r="I2176" s="57" t="str">
        <f t="shared" si="635"/>
        <v>22.2530466118277-15.0142090059304i</v>
      </c>
      <c r="K2176" s="57" t="str">
        <f t="shared" si="636"/>
        <v>0.0354648397916478-0.0653987940083853i</v>
      </c>
      <c r="L2176" s="57" t="str">
        <f t="shared" si="637"/>
        <v>0.00025-0.325656945904766i</v>
      </c>
      <c r="M2176" s="57" t="str">
        <f t="shared" si="638"/>
        <v>0.0045-0.114169707841671i</v>
      </c>
      <c r="N2176" s="57">
        <f t="shared" si="639"/>
        <v>63.845332134906229</v>
      </c>
      <c r="O2176" s="57">
        <f t="shared" si="640"/>
        <v>18.924695507487865</v>
      </c>
      <c r="P2176" s="374">
        <f t="shared" si="641"/>
        <v>18.924695507487865</v>
      </c>
      <c r="Q2176" s="374">
        <f t="shared" si="642"/>
        <v>-116.15466786509377</v>
      </c>
      <c r="R2176" s="12">
        <f t="shared" si="643"/>
        <v>63.845332134906229</v>
      </c>
      <c r="S2176" s="57">
        <f t="shared" si="644"/>
        <v>3.2494656450574095</v>
      </c>
      <c r="T2176" s="12">
        <f t="shared" si="627"/>
        <v>18.924695507487865</v>
      </c>
    </row>
    <row r="2177" spans="1:20">
      <c r="A2177" s="57">
        <f t="shared" si="628"/>
        <v>20494.579377438949</v>
      </c>
      <c r="B2177" s="12">
        <f t="shared" si="645"/>
        <v>3261.8136145086278</v>
      </c>
      <c r="C2177" s="57" t="str">
        <f t="shared" si="629"/>
        <v>-3.86948523733021-7.88939237346571i</v>
      </c>
      <c r="D2177" s="57" t="str">
        <f t="shared" si="630"/>
        <v>3.47805509462022-4.8949317574624i</v>
      </c>
      <c r="E2177" s="57" t="str">
        <f t="shared" si="631"/>
        <v>157.836526409099+0.244432323933341i</v>
      </c>
      <c r="F2177" s="57" t="str">
        <f t="shared" si="632"/>
        <v>2.90989864576193-45.795317680267i</v>
      </c>
      <c r="G2177" s="57" t="str">
        <f t="shared" si="633"/>
        <v>0.999996129038928-0.00196747200419712i</v>
      </c>
      <c r="H2177" s="57" t="str">
        <f t="shared" si="634"/>
        <v>126.717416826077+164.502872105058i</v>
      </c>
      <c r="I2177" s="57" t="str">
        <f t="shared" si="635"/>
        <v>22.2924245323941-15.0202912685819i</v>
      </c>
      <c r="K2177" s="57" t="str">
        <f t="shared" si="636"/>
        <v>0.0352658151198127-0.0652514644884819i</v>
      </c>
      <c r="L2177" s="57" t="str">
        <f t="shared" si="637"/>
        <v>0.00025-0.324424134194826i</v>
      </c>
      <c r="M2177" s="57" t="str">
        <f t="shared" si="638"/>
        <v>0.0045-0.113737505321449i</v>
      </c>
      <c r="N2177" s="57">
        <f t="shared" si="639"/>
        <v>63.873581414110959</v>
      </c>
      <c r="O2177" s="57">
        <f t="shared" si="640"/>
        <v>18.877040831912872</v>
      </c>
      <c r="P2177" s="374">
        <f t="shared" si="641"/>
        <v>18.877040831912872</v>
      </c>
      <c r="Q2177" s="374">
        <f t="shared" si="642"/>
        <v>-116.12641858588904</v>
      </c>
      <c r="R2177" s="12">
        <f t="shared" si="643"/>
        <v>63.873581414110959</v>
      </c>
      <c r="S2177" s="57">
        <f t="shared" si="644"/>
        <v>3.2618136145086276</v>
      </c>
      <c r="T2177" s="12">
        <f t="shared" si="627"/>
        <v>18.877040831912872</v>
      </c>
    </row>
    <row r="2178" spans="1:20">
      <c r="A2178" s="57">
        <f t="shared" si="628"/>
        <v>20572.458779073215</v>
      </c>
      <c r="B2178" s="12">
        <f t="shared" si="645"/>
        <v>3274.2085062437604</v>
      </c>
      <c r="C2178" s="57" t="str">
        <f t="shared" si="629"/>
        <v>-3.84440665816936-7.84816981868163i</v>
      </c>
      <c r="D2178" s="57" t="str">
        <f t="shared" si="630"/>
        <v>3.47805456234068-4.87651971043968i</v>
      </c>
      <c r="E2178" s="57" t="str">
        <f t="shared" si="631"/>
        <v>157.843106334194+0.264483408635691i</v>
      </c>
      <c r="F2178" s="57" t="str">
        <f t="shared" si="632"/>
        <v>2.90989855999209-45.6219976828373i</v>
      </c>
      <c r="G2178" s="57" t="str">
        <f t="shared" si="633"/>
        <v>0.999996099563842-0.00197494833960107i</v>
      </c>
      <c r="H2178" s="57" t="str">
        <f t="shared" si="634"/>
        <v>127.30826900169+165.399220375534i</v>
      </c>
      <c r="I2178" s="57" t="str">
        <f t="shared" si="635"/>
        <v>22.3322036752574-15.0270192436243i</v>
      </c>
      <c r="K2178" s="57" t="str">
        <f t="shared" si="636"/>
        <v>0.0350676888460498-0.0651038645875959i</v>
      </c>
      <c r="L2178" s="57" t="str">
        <f t="shared" si="637"/>
        <v>0.00025-0.323195989434973i</v>
      </c>
      <c r="M2178" s="57" t="str">
        <f t="shared" si="638"/>
        <v>0.0045-0.113306938953426i</v>
      </c>
      <c r="N2178" s="57">
        <f t="shared" si="639"/>
        <v>63.902190579395565</v>
      </c>
      <c r="O2178" s="57">
        <f t="shared" si="640"/>
        <v>18.829411699988245</v>
      </c>
      <c r="P2178" s="374">
        <f t="shared" si="641"/>
        <v>18.829411699988245</v>
      </c>
      <c r="Q2178" s="374">
        <f t="shared" si="642"/>
        <v>-116.09780942060443</v>
      </c>
      <c r="R2178" s="12">
        <f t="shared" si="643"/>
        <v>63.902190579395565</v>
      </c>
      <c r="S2178" s="57">
        <f t="shared" si="644"/>
        <v>3.2742085062437605</v>
      </c>
      <c r="T2178" s="12">
        <f t="shared" si="627"/>
        <v>18.829411699988245</v>
      </c>
    </row>
    <row r="2179" spans="1:20">
      <c r="A2179" s="57">
        <f t="shared" si="628"/>
        <v>20650.634122433694</v>
      </c>
      <c r="B2179" s="12">
        <f t="shared" si="645"/>
        <v>3286.6504985674869</v>
      </c>
      <c r="C2179" s="57" t="str">
        <f t="shared" si="629"/>
        <v>-3.81944816906133-7.80720746717964i</v>
      </c>
      <c r="D2179" s="57" t="str">
        <f t="shared" si="630"/>
        <v>3.47805402600828-4.85817781375369i</v>
      </c>
      <c r="E2179" s="57" t="str">
        <f t="shared" si="631"/>
        <v>157.849855309996+0.284582679617431i</v>
      </c>
      <c r="F2179" s="57" t="str">
        <f t="shared" si="632"/>
        <v>2.90989847356915-45.449333973158i</v>
      </c>
      <c r="G2179" s="57" t="str">
        <f t="shared" si="633"/>
        <v>0.999996069864322-0.00198245308441341i</v>
      </c>
      <c r="H2179" s="57" t="str">
        <f t="shared" si="634"/>
        <v>127.907336358166+166.302643288068i</v>
      </c>
      <c r="I2179" s="57" t="str">
        <f t="shared" si="635"/>
        <v>22.3723886828291-15.0344014574483i</v>
      </c>
      <c r="K2179" s="57" t="str">
        <f t="shared" si="636"/>
        <v>0.0348704605622065-0.0649560003765103i</v>
      </c>
      <c r="L2179" s="57" t="str">
        <f t="shared" si="637"/>
        <v>0.00025-0.321972493957933i</v>
      </c>
      <c r="M2179" s="57" t="str">
        <f t="shared" si="638"/>
        <v>0.0045-0.11287800254376i</v>
      </c>
      <c r="N2179" s="57">
        <f t="shared" si="639"/>
        <v>63.931158772844924</v>
      </c>
      <c r="O2179" s="57">
        <f t="shared" si="640"/>
        <v>18.781808482577709</v>
      </c>
      <c r="P2179" s="374">
        <f t="shared" si="641"/>
        <v>18.781808482577709</v>
      </c>
      <c r="Q2179" s="374">
        <f t="shared" si="642"/>
        <v>-116.06884122715508</v>
      </c>
      <c r="R2179" s="12">
        <f t="shared" si="643"/>
        <v>63.931158772844924</v>
      </c>
      <c r="S2179" s="57">
        <f t="shared" si="644"/>
        <v>3.2866504985674867</v>
      </c>
      <c r="T2179" s="12">
        <f t="shared" si="627"/>
        <v>18.781808482577709</v>
      </c>
    </row>
    <row r="2180" spans="1:20">
      <c r="A2180" s="57">
        <f t="shared" si="628"/>
        <v>20729.106532098944</v>
      </c>
      <c r="B2180" s="12">
        <f t="shared" si="645"/>
        <v>3299.1397704620435</v>
      </c>
      <c r="C2180" s="57" t="str">
        <f t="shared" si="629"/>
        <v>-3.79460962641629-7.76650367448764i</v>
      </c>
      <c r="D2180" s="57" t="str">
        <f t="shared" si="630"/>
        <v>3.4780534855922-4.83990580354967i</v>
      </c>
      <c r="E2180" s="57" t="str">
        <f t="shared" si="631"/>
        <v>157.856774261361+0.304729899253381i</v>
      </c>
      <c r="F2180" s="57" t="str">
        <f t="shared" si="632"/>
        <v>2.90989838648817-45.277324067404i</v>
      </c>
      <c r="G2180" s="57" t="str">
        <f t="shared" si="633"/>
        <v>0.999996039938658-0.00198998634658229i</v>
      </c>
      <c r="H2180" s="57" t="str">
        <f t="shared" si="634"/>
        <v>128.514767262985+167.213218903915i</v>
      </c>
      <c r="I2180" s="57" t="str">
        <f t="shared" si="635"/>
        <v>22.4129842519212-15.0424466423616i</v>
      </c>
      <c r="K2180" s="57" t="str">
        <f t="shared" si="636"/>
        <v>0.0346741298123817-0.0648078778996833i</v>
      </c>
      <c r="L2180" s="57" t="str">
        <f t="shared" si="637"/>
        <v>0.00025-0.320753630163312i</v>
      </c>
      <c r="M2180" s="57" t="str">
        <f t="shared" si="638"/>
        <v>0.0045-0.112450689922056i</v>
      </c>
      <c r="N2180" s="57">
        <f t="shared" si="639"/>
        <v>63.960485120809096</v>
      </c>
      <c r="O2180" s="57">
        <f t="shared" si="640"/>
        <v>18.734231549625719</v>
      </c>
      <c r="P2180" s="374">
        <f t="shared" si="641"/>
        <v>18.734231549625719</v>
      </c>
      <c r="Q2180" s="374">
        <f t="shared" si="642"/>
        <v>-116.0395148791909</v>
      </c>
      <c r="R2180" s="12">
        <f t="shared" si="643"/>
        <v>63.960485120809096</v>
      </c>
      <c r="S2180" s="57">
        <f t="shared" si="644"/>
        <v>3.2991397704620438</v>
      </c>
      <c r="T2180" s="12">
        <f t="shared" si="627"/>
        <v>18.734231549625719</v>
      </c>
    </row>
    <row r="2181" spans="1:20">
      <c r="A2181" s="57">
        <f t="shared" si="628"/>
        <v>20807.877136920921</v>
      </c>
      <c r="B2181" s="12">
        <f t="shared" si="645"/>
        <v>3311.6765015897995</v>
      </c>
      <c r="C2181" s="57" t="str">
        <f t="shared" si="629"/>
        <v>-3.76989088117901-7.72605680369736i</v>
      </c>
      <c r="D2181" s="57" t="str">
        <f t="shared" si="630"/>
        <v>3.47805294106131-4.82170341697818i</v>
      </c>
      <c r="E2181" s="57" t="str">
        <f t="shared" si="631"/>
        <v>157.863864119077+0.3249248304313i</v>
      </c>
      <c r="F2181" s="57" t="str">
        <f t="shared" si="632"/>
        <v>2.90989829874411-45.1059654911546i</v>
      </c>
      <c r="G2181" s="57" t="str">
        <f t="shared" si="633"/>
        <v>0.999996009785129-0.00199754823446593i</v>
      </c>
      <c r="H2181" s="57" t="str">
        <f t="shared" si="634"/>
        <v>129.130713452322+168.131026232236i</v>
      </c>
      <c r="I2181" s="57" t="str">
        <f t="shared" si="635"/>
        <v>22.4539951340055-15.0511637420872i</v>
      </c>
      <c r="K2181" s="57" t="str">
        <f t="shared" si="636"/>
        <v>0.034478696093403-0.0646595031748894i</v>
      </c>
      <c r="L2181" s="57" t="str">
        <f t="shared" si="637"/>
        <v>0.00025-0.319539380517346i</v>
      </c>
      <c r="M2181" s="57" t="str">
        <f t="shared" si="638"/>
        <v>0.0045-0.11202499494128i</v>
      </c>
      <c r="N2181" s="57">
        <f t="shared" si="639"/>
        <v>63.990168733989563</v>
      </c>
      <c r="O2181" s="57">
        <f t="shared" si="640"/>
        <v>18.686681270139079</v>
      </c>
      <c r="P2181" s="374">
        <f t="shared" si="641"/>
        <v>18.686681270139079</v>
      </c>
      <c r="Q2181" s="374">
        <f t="shared" si="642"/>
        <v>-116.00983126601044</v>
      </c>
      <c r="R2181" s="12">
        <f t="shared" si="643"/>
        <v>63.990168733989563</v>
      </c>
      <c r="S2181" s="57">
        <f t="shared" si="644"/>
        <v>3.3116765015897993</v>
      </c>
      <c r="T2181" s="12">
        <f t="shared" si="627"/>
        <v>18.686681270139079</v>
      </c>
    </row>
    <row r="2182" spans="1:20">
      <c r="A2182" s="57">
        <f t="shared" si="628"/>
        <v>20886.94707004122</v>
      </c>
      <c r="B2182" s="12">
        <f t="shared" si="645"/>
        <v>3324.2608722958407</v>
      </c>
      <c r="C2182" s="57" t="str">
        <f t="shared" si="629"/>
        <v>-3.74529177889561-7.68586522548558i</v>
      </c>
      <c r="D2182" s="57" t="str">
        <f t="shared" si="630"/>
        <v>3.4780523923843-4.80357039219137i</v>
      </c>
      <c r="E2182" s="57" t="str">
        <f t="shared" si="631"/>
        <v>157.871125819966+0.345167236542079i</v>
      </c>
      <c r="F2182" s="57" t="str">
        <f t="shared" si="632"/>
        <v>2.90989821033195-44.9352557793593i</v>
      </c>
      <c r="G2182" s="57" t="str">
        <f t="shared" si="633"/>
        <v>0.999995979402-0.00200513885683427i</v>
      </c>
      <c r="H2182" s="57" t="str">
        <f t="shared" si="634"/>
        <v>129.755330122685+169.056145235804i</v>
      </c>
      <c r="I2182" s="57" t="str">
        <f t="shared" si="635"/>
        <v>22.4954261354457-15.0605619174317i</v>
      </c>
      <c r="K2182" s="57" t="str">
        <f t="shared" si="636"/>
        <v>0.034284158855301-0.0645108821928662i</v>
      </c>
      <c r="L2182" s="57" t="str">
        <f t="shared" si="637"/>
        <v>0.00025-0.318329727552646i</v>
      </c>
      <c r="M2182" s="57" t="str">
        <f t="shared" si="638"/>
        <v>0.0045-0.111600911477664i</v>
      </c>
      <c r="N2182" s="57">
        <f t="shared" si="639"/>
        <v>64.020208707524105</v>
      </c>
      <c r="O2182" s="57">
        <f t="shared" si="640"/>
        <v>18.639158012169375</v>
      </c>
      <c r="P2182" s="374">
        <f t="shared" si="641"/>
        <v>18.639158012169375</v>
      </c>
      <c r="Q2182" s="374">
        <f t="shared" si="642"/>
        <v>-115.97979129247589</v>
      </c>
      <c r="R2182" s="12">
        <f t="shared" si="643"/>
        <v>64.020208707524105</v>
      </c>
      <c r="S2182" s="57">
        <f t="shared" si="644"/>
        <v>3.3242608722958407</v>
      </c>
      <c r="T2182" s="12">
        <f t="shared" si="627"/>
        <v>18.639158012169375</v>
      </c>
    </row>
    <row r="2183" spans="1:20">
      <c r="A2183" s="57">
        <f t="shared" si="628"/>
        <v>20966.317468907378</v>
      </c>
      <c r="B2183" s="12">
        <f t="shared" si="645"/>
        <v>3336.8930636105652</v>
      </c>
      <c r="C2183" s="57" t="str">
        <f t="shared" si="629"/>
        <v>-3.72081215977971-7.64592731813444i</v>
      </c>
      <c r="D2183" s="57" t="str">
        <f t="shared" si="630"/>
        <v>3.47805183952959-4.78550646833913i</v>
      </c>
      <c r="E2183" s="57" t="str">
        <f t="shared" si="631"/>
        <v>157.878560306973+0.365456881470589i</v>
      </c>
      <c r="F2183" s="57" t="str">
        <f t="shared" si="632"/>
        <v>2.90989812124657-44.7651924763015i</v>
      </c>
      <c r="G2183" s="57" t="str">
        <f t="shared" si="633"/>
        <v>0.999995948787521-0.00201275832287044i</v>
      </c>
      <c r="H2183" s="57" t="str">
        <f t="shared" si="634"/>
        <v>130.388776025426+169.988656836242i</v>
      </c>
      <c r="I2183" s="57" t="str">
        <f t="shared" si="635"/>
        <v>22.5372821176947-15.0706505521303i</v>
      </c>
      <c r="K2183" s="57" t="str">
        <f t="shared" si="636"/>
        <v>0.0340905175017936-0.0643620209169737i</v>
      </c>
      <c r="L2183" s="57" t="str">
        <f t="shared" si="637"/>
        <v>0.00025-0.317124653867948i</v>
      </c>
      <c r="M2183" s="57" t="str">
        <f t="shared" si="638"/>
        <v>0.0045-0.111178433430628i</v>
      </c>
      <c r="N2183" s="57">
        <f t="shared" si="639"/>
        <v>64.050604121076077</v>
      </c>
      <c r="O2183" s="57">
        <f t="shared" si="640"/>
        <v>18.591662142795251</v>
      </c>
      <c r="P2183" s="374">
        <f t="shared" si="641"/>
        <v>18.591662142795251</v>
      </c>
      <c r="Q2183" s="374">
        <f t="shared" si="642"/>
        <v>-115.94939587892392</v>
      </c>
      <c r="R2183" s="12">
        <f t="shared" si="643"/>
        <v>64.050604121076077</v>
      </c>
      <c r="S2183" s="57">
        <f t="shared" si="644"/>
        <v>3.3368930636105651</v>
      </c>
      <c r="T2183" s="12">
        <f t="shared" si="627"/>
        <v>18.591662142795251</v>
      </c>
    </row>
    <row r="2184" spans="1:20">
      <c r="A2184" s="57">
        <f t="shared" si="628"/>
        <v>21045.989475289225</v>
      </c>
      <c r="B2184" s="12">
        <f t="shared" si="645"/>
        <v>3349.5732572522852</v>
      </c>
      <c r="C2184" s="57" t="str">
        <f t="shared" si="629"/>
        <v>-3.69645185877876-7.60624146755002i</v>
      </c>
      <c r="D2184" s="57" t="str">
        <f t="shared" si="630"/>
        <v>3.47805128246539-4.76751138556546i</v>
      </c>
      <c r="E2184" s="57" t="str">
        <f t="shared" si="631"/>
        <v>157.886168529262+0.385793529590798i</v>
      </c>
      <c r="F2184" s="57" t="str">
        <f t="shared" si="632"/>
        <v>2.90989803148287-44.5957731355637i</v>
      </c>
      <c r="G2184" s="57" t="str">
        <f t="shared" si="633"/>
        <v>0.999995917939933-0.00202040674217242i</v>
      </c>
      <c r="H2184" s="57" t="str">
        <f t="shared" si="634"/>
        <v>131.03121356424+170.928642918822i</v>
      </c>
      <c r="I2184" s="57" t="str">
        <f t="shared" si="635"/>
        <v>22.5795679974637-15.0814392588777i</v>
      </c>
      <c r="K2184" s="57" t="str">
        <f t="shared" si="636"/>
        <v>0.0338977713907601-0.0642129252828531i</v>
      </c>
      <c r="L2184" s="57" t="str">
        <f t="shared" si="637"/>
        <v>0.00025-0.315924142127862i</v>
      </c>
      <c r="M2184" s="57" t="str">
        <f t="shared" si="638"/>
        <v>0.0045-0.110757554722682i</v>
      </c>
      <c r="N2184" s="57">
        <f t="shared" si="639"/>
        <v>64.081354038922399</v>
      </c>
      <c r="O2184" s="57">
        <f t="shared" si="640"/>
        <v>18.544194028104261</v>
      </c>
      <c r="P2184" s="374">
        <f t="shared" si="641"/>
        <v>18.544194028104261</v>
      </c>
      <c r="Q2184" s="374">
        <f t="shared" si="642"/>
        <v>-115.9186459610776</v>
      </c>
      <c r="R2184" s="12">
        <f t="shared" si="643"/>
        <v>64.081354038922399</v>
      </c>
      <c r="S2184" s="57">
        <f t="shared" si="644"/>
        <v>3.3495732572522852</v>
      </c>
      <c r="T2184" s="12">
        <f t="shared" si="627"/>
        <v>18.544194028104261</v>
      </c>
    </row>
    <row r="2185" spans="1:20">
      <c r="A2185" s="57">
        <f t="shared" si="628"/>
        <v>21125.964235295327</v>
      </c>
      <c r="B2185" s="12">
        <f t="shared" si="645"/>
        <v>3362.301635629844</v>
      </c>
      <c r="C2185" s="57" t="str">
        <f t="shared" si="629"/>
        <v>-3.67221070564046-7.56680606728076i</v>
      </c>
      <c r="D2185" s="57" t="str">
        <f t="shared" si="630"/>
        <v>3.47805072115964-4.74958488500457i</v>
      </c>
      <c r="E2185" s="57" t="str">
        <f t="shared" si="631"/>
        <v>157.893951442311+0.406176945750818i</v>
      </c>
      <c r="F2185" s="57" t="str">
        <f t="shared" si="632"/>
        <v>2.90989794103567-44.4269953199914i</v>
      </c>
      <c r="G2185" s="57" t="str">
        <f t="shared" si="633"/>
        <v>0.999995886857459-0.00202808422475454i</v>
      </c>
      <c r="H2185" s="57" t="str">
        <f t="shared" si="634"/>
        <v>131.682808895716+171.876186336703i</v>
      </c>
      <c r="I2185" s="57" t="str">
        <f t="shared" si="635"/>
        <v>22.62228874685-15.0929378855444i</v>
      </c>
      <c r="K2185" s="57" t="str">
        <f t="shared" si="636"/>
        <v>0.033705919834727-0.0640636011981011i</v>
      </c>
      <c r="L2185" s="57" t="str">
        <f t="shared" si="637"/>
        <v>0.00025-0.314728175062624i</v>
      </c>
      <c r="M2185" s="57" t="str">
        <f t="shared" si="638"/>
        <v>0.0045-0.110338269299344i</v>
      </c>
      <c r="N2185" s="57">
        <f t="shared" si="639"/>
        <v>64.112457510043626</v>
      </c>
      <c r="O2185" s="57">
        <f t="shared" si="640"/>
        <v>18.496754033175616</v>
      </c>
      <c r="P2185" s="374">
        <f t="shared" si="641"/>
        <v>18.496754033175616</v>
      </c>
      <c r="Q2185" s="374">
        <f t="shared" si="642"/>
        <v>-115.88754248995637</v>
      </c>
      <c r="R2185" s="12">
        <f t="shared" si="643"/>
        <v>64.112457510043626</v>
      </c>
      <c r="S2185" s="57">
        <f t="shared" si="644"/>
        <v>3.3623016356298439</v>
      </c>
      <c r="T2185" s="12">
        <f t="shared" si="627"/>
        <v>18.496754033175616</v>
      </c>
    </row>
    <row r="2186" spans="1:20">
      <c r="A2186" s="57">
        <f t="shared" si="628"/>
        <v>21206.24289938945</v>
      </c>
      <c r="B2186" s="12">
        <f t="shared" si="645"/>
        <v>3375.0783818452373</v>
      </c>
      <c r="C2186" s="57" t="str">
        <f t="shared" si="629"/>
        <v>-3.6480885249793-7.52761951853549i</v>
      </c>
      <c r="D2186" s="57" t="str">
        <f t="shared" si="630"/>
        <v>3.47805015558002-4.73172670877729i</v>
      </c>
      <c r="E2186" s="57" t="str">
        <f t="shared" si="631"/>
        <v>157.901910008015+0.426606895266625i</v>
      </c>
      <c r="F2186" s="57" t="str">
        <f t="shared" si="632"/>
        <v>2.90989784989976-44.2588566016591i</v>
      </c>
      <c r="G2186" s="57" t="str">
        <f t="shared" si="633"/>
        <v>0.999995855538312-0.00203579088104911i</v>
      </c>
      <c r="H2186" s="57" t="str">
        <f t="shared" si="634"/>
        <v>132.343732033094+172.831370914618i</v>
      </c>
      <c r="I2186" s="57" t="str">
        <f t="shared" si="635"/>
        <v>22.665449393427-15.1051565215928i</v>
      </c>
      <c r="K2186" s="57" t="str">
        <f t="shared" si="636"/>
        <v>0.0335149621013517-0.0639140545419493i</v>
      </c>
      <c r="L2186" s="57" t="str">
        <f t="shared" si="637"/>
        <v>0.00025-0.313536735467847i</v>
      </c>
      <c r="M2186" s="57" t="str">
        <f t="shared" si="638"/>
        <v>0.0045-0.109920571129054i</v>
      </c>
      <c r="N2186" s="57">
        <f t="shared" si="639"/>
        <v>64.143913568216561</v>
      </c>
      <c r="O2186" s="57">
        <f t="shared" si="640"/>
        <v>18.449342522063684</v>
      </c>
      <c r="P2186" s="374">
        <f t="shared" si="641"/>
        <v>18.449342522063684</v>
      </c>
      <c r="Q2186" s="374">
        <f t="shared" si="642"/>
        <v>-115.85608643178344</v>
      </c>
      <c r="R2186" s="12">
        <f t="shared" si="643"/>
        <v>64.143913568216561</v>
      </c>
      <c r="S2186" s="57">
        <f t="shared" si="644"/>
        <v>3.3750783818452375</v>
      </c>
      <c r="T2186" s="12">
        <f t="shared" si="627"/>
        <v>18.449342522063684</v>
      </c>
    </row>
    <row r="2187" spans="1:20">
      <c r="A2187" s="57">
        <f t="shared" si="628"/>
        <v>21286.826622407127</v>
      </c>
      <c r="B2187" s="12">
        <f t="shared" si="645"/>
        <v>3387.9036796962491</v>
      </c>
      <c r="C2187" s="57" t="str">
        <f t="shared" si="629"/>
        <v>-3.62408513634258-7.48868023019883i</v>
      </c>
      <c r="D2187" s="57" t="str">
        <f t="shared" si="630"/>
        <v>3.47804958569405-4.71393659998734i</v>
      </c>
      <c r="E2187" s="57" t="str">
        <f t="shared" si="631"/>
        <v>157.910045194774+0.447083143907588i</v>
      </c>
      <c r="F2187" s="57" t="str">
        <f t="shared" si="632"/>
        <v>2.90989775806994-44.0913545618353i</v>
      </c>
      <c r="G2187" s="57" t="str">
        <f t="shared" si="633"/>
        <v>0.999995823980689-0.00204352682190797i</v>
      </c>
      <c r="H2187" s="57" t="str">
        <f t="shared" si="634"/>
        <v>133.014156953318+173.79428145197i</v>
      </c>
      <c r="I2187" s="57" t="str">
        <f t="shared" si="635"/>
        <v>22.7090550202958-15.1181055046958i</v>
      </c>
      <c r="K2187" s="57" t="str">
        <f t="shared" si="636"/>
        <v>0.033324897413903-0.0637642911649467i</v>
      </c>
      <c r="L2187" s="57" t="str">
        <f t="shared" si="637"/>
        <v>0.00025-0.31234980620427i</v>
      </c>
      <c r="M2187" s="57" t="str">
        <f t="shared" si="638"/>
        <v>0.0045-0.109504454203082i</v>
      </c>
      <c r="N2187" s="57">
        <f t="shared" si="639"/>
        <v>64.175721232105658</v>
      </c>
      <c r="O2187" s="57">
        <f t="shared" si="640"/>
        <v>18.401959857779843</v>
      </c>
      <c r="P2187" s="374">
        <f t="shared" si="641"/>
        <v>18.401959857779843</v>
      </c>
      <c r="Q2187" s="374">
        <f t="shared" si="642"/>
        <v>-115.82427876789434</v>
      </c>
      <c r="R2187" s="12">
        <f t="shared" si="643"/>
        <v>64.175721232105658</v>
      </c>
      <c r="S2187" s="57">
        <f t="shared" si="644"/>
        <v>3.3879036796962492</v>
      </c>
      <c r="T2187" s="12">
        <f t="shared" si="627"/>
        <v>18.401959857779843</v>
      </c>
    </row>
    <row r="2188" spans="1:20">
      <c r="A2188" s="57">
        <f t="shared" si="628"/>
        <v>21367.716563572278</v>
      </c>
      <c r="B2188" s="12">
        <f t="shared" si="645"/>
        <v>3400.7777136790951</v>
      </c>
      <c r="C2188" s="57" t="str">
        <f t="shared" si="629"/>
        <v>-3.6002003542768-7.44998661884751i</v>
      </c>
      <c r="D2188" s="57" t="str">
        <f t="shared" si="630"/>
        <v>3.47804901146888-4.69621430271753i</v>
      </c>
      <c r="E2188" s="57" t="str">
        <f t="shared" si="631"/>
        <v>157.918357977598+0.46760545788914i</v>
      </c>
      <c r="F2188" s="57" t="str">
        <f t="shared" si="632"/>
        <v>2.90989766554087-43.9244867909462i</v>
      </c>
      <c r="G2188" s="57" t="str">
        <f t="shared" si="633"/>
        <v>0.999995792182774-0.00205129215860414i</v>
      </c>
      <c r="H2188" s="57" t="str">
        <f t="shared" si="634"/>
        <v>133.694261707489+174.765003725226i</v>
      </c>
      <c r="I2188" s="57" t="str">
        <f t="shared" si="635"/>
        <v>22.7531107660838-15.1317954275636i</v>
      </c>
      <c r="K2188" s="57" t="str">
        <f t="shared" si="636"/>
        <v>0.0331357249517506-0.0636143168886576i</v>
      </c>
      <c r="L2188" s="57" t="str">
        <f t="shared" si="637"/>
        <v>0.00025-0.31116737019752i</v>
      </c>
      <c r="M2188" s="57" t="str">
        <f t="shared" si="638"/>
        <v>0.0045-0.109089912535447i</v>
      </c>
      <c r="N2188" s="57">
        <f t="shared" si="639"/>
        <v>64.207879505358605</v>
      </c>
      <c r="O2188" s="57">
        <f t="shared" si="640"/>
        <v>18.354606402276431</v>
      </c>
      <c r="P2188" s="374">
        <f t="shared" si="641"/>
        <v>18.354606402276431</v>
      </c>
      <c r="Q2188" s="374">
        <f t="shared" si="642"/>
        <v>-115.7921204946414</v>
      </c>
      <c r="R2188" s="12">
        <f t="shared" si="643"/>
        <v>64.207879505358605</v>
      </c>
      <c r="S2188" s="57">
        <f t="shared" si="644"/>
        <v>3.4007777136790951</v>
      </c>
      <c r="T2188" s="12">
        <f t="shared" si="627"/>
        <v>18.354606402276431</v>
      </c>
    </row>
    <row r="2189" spans="1:20">
      <c r="A2189" s="57">
        <f t="shared" si="628"/>
        <v>21448.913886513852</v>
      </c>
      <c r="B2189" s="12">
        <f t="shared" si="645"/>
        <v>3413.7006689910759</v>
      </c>
      <c r="C2189" s="57" t="str">
        <f t="shared" si="629"/>
        <v>-3.57643398839397-7.41153710876487i</v>
      </c>
      <c r="D2189" s="57" t="str">
        <f t="shared" si="630"/>
        <v>3.4780484328715-4.67855956202623i</v>
      </c>
      <c r="E2189" s="57" t="str">
        <f t="shared" si="631"/>
        <v>157.926849338202+0.488173603855227i</v>
      </c>
      <c r="F2189" s="57" t="str">
        <f t="shared" si="632"/>
        <v>2.90989757230724-43.7582508885433i</v>
      </c>
      <c r="G2189" s="57" t="str">
        <f t="shared" si="633"/>
        <v>0.999995760142738-0.00205908700283333i</v>
      </c>
      <c r="H2189" s="57" t="str">
        <f t="shared" si="634"/>
        <v>134.384228534879+175.743624489624i</v>
      </c>
      <c r="I2189" s="57" t="str">
        <f t="shared" si="635"/>
        <v>22.7976218249016-15.1462371449922i</v>
      </c>
      <c r="K2189" s="57" t="str">
        <f t="shared" si="636"/>
        <v>0.0329474438508497-0.063464137505361i</v>
      </c>
      <c r="L2189" s="57" t="str">
        <f t="shared" si="637"/>
        <v>0.00025-0.309989410437856i</v>
      </c>
      <c r="M2189" s="57" t="str">
        <f t="shared" si="638"/>
        <v>0.0045-0.108676940162829i</v>
      </c>
      <c r="N2189" s="57">
        <f t="shared" si="639"/>
        <v>64.24038737670044</v>
      </c>
      <c r="O2189" s="57">
        <f t="shared" si="640"/>
        <v>18.307282516429993</v>
      </c>
      <c r="P2189" s="374">
        <f t="shared" si="641"/>
        <v>18.307282516429993</v>
      </c>
      <c r="Q2189" s="374">
        <f t="shared" si="642"/>
        <v>-115.75961262329956</v>
      </c>
      <c r="R2189" s="12">
        <f t="shared" si="643"/>
        <v>64.24038737670044</v>
      </c>
      <c r="S2189" s="57">
        <f t="shared" si="644"/>
        <v>3.4137006689910758</v>
      </c>
      <c r="T2189" s="12">
        <f t="shared" si="627"/>
        <v>18.307282516429993</v>
      </c>
    </row>
    <row r="2190" spans="1:20">
      <c r="A2190" s="57">
        <f t="shared" si="628"/>
        <v>21530.419759282606</v>
      </c>
      <c r="B2190" s="12">
        <f t="shared" si="645"/>
        <v>3426.6727315332419</v>
      </c>
      <c r="C2190" s="57" t="str">
        <f t="shared" si="629"/>
        <v>-3.55278584343761-7.37333013195456i</v>
      </c>
      <c r="D2190" s="57" t="str">
        <f t="shared" si="630"/>
        <v>3.47804784986863-4.66097212394361i</v>
      </c>
      <c r="E2190" s="57" t="str">
        <f t="shared" si="631"/>
        <v>157.935520265106+0.508787348869759i</v>
      </c>
      <c r="F2190" s="57" t="str">
        <f t="shared" si="632"/>
        <v>2.90989747836371-43.5926444632674i</v>
      </c>
      <c r="G2190" s="57" t="str">
        <f t="shared" si="633"/>
        <v>0.999995727858738-0.00206691146671564i</v>
      </c>
      <c r="H2190" s="57" t="str">
        <f t="shared" si="634"/>
        <v>135.084243980584+176.730231480106i</v>
      </c>
      <c r="I2190" s="57" t="str">
        <f t="shared" si="635"/>
        <v>22.8425934462435-15.1614417811332i</v>
      </c>
      <c r="K2190" s="57" t="str">
        <f t="shared" si="636"/>
        <v>0.0327600532042276-0.0633137587777594i</v>
      </c>
      <c r="L2190" s="57" t="str">
        <f t="shared" si="637"/>
        <v>0.00025-0.308815909979932i</v>
      </c>
      <c r="M2190" s="57" t="str">
        <f t="shared" si="638"/>
        <v>0.0045-0.10826553114448i</v>
      </c>
      <c r="N2190" s="57">
        <f t="shared" si="639"/>
        <v>64.273243820030757</v>
      </c>
      <c r="O2190" s="57">
        <f t="shared" si="640"/>
        <v>18.259988560024713</v>
      </c>
      <c r="P2190" s="374">
        <f t="shared" si="641"/>
        <v>18.259988560024713</v>
      </c>
      <c r="Q2190" s="374">
        <f t="shared" si="642"/>
        <v>-115.72675617996924</v>
      </c>
      <c r="R2190" s="12">
        <f t="shared" si="643"/>
        <v>64.273243820030757</v>
      </c>
      <c r="S2190" s="57">
        <f t="shared" si="644"/>
        <v>3.4266727315332419</v>
      </c>
      <c r="T2190" s="12">
        <f t="shared" si="627"/>
        <v>18.259988560024713</v>
      </c>
    </row>
    <row r="2191" spans="1:20">
      <c r="A2191" s="57">
        <f t="shared" si="628"/>
        <v>21612.23535436788</v>
      </c>
      <c r="B2191" s="12">
        <f t="shared" si="645"/>
        <v>3439.6940879130684</v>
      </c>
      <c r="C2191" s="57" t="str">
        <f t="shared" si="629"/>
        <v>-3.52925571934891-7.33536412815363i</v>
      </c>
      <c r="D2191" s="57" t="str">
        <f t="shared" si="630"/>
        <v>3.47804726242671-4.64345173546796i</v>
      </c>
      <c r="E2191" s="57" t="str">
        <f t="shared" si="631"/>
        <v>157.944371753738+0.529446460398785i</v>
      </c>
      <c r="F2191" s="57" t="str">
        <f t="shared" si="632"/>
        <v>2.90989738370485-43.4276651328141i</v>
      </c>
      <c r="G2191" s="57" t="str">
        <f t="shared" si="633"/>
        <v>0.999995695328914-0.00207476566279712i</v>
      </c>
      <c r="H2191" s="57" t="str">
        <f t="shared" si="634"/>
        <v>135.79449901699+177.724913411404i</v>
      </c>
      <c r="I2191" s="57" t="str">
        <f t="shared" si="635"/>
        <v>22.8880309348319-15.1774207370003i</v>
      </c>
      <c r="K2191" s="57" t="str">
        <f t="shared" si="636"/>
        <v>0.0325735520624729-0.0631631864386951i</v>
      </c>
      <c r="L2191" s="57" t="str">
        <f t="shared" si="637"/>
        <v>0.00025-0.30764685194255i</v>
      </c>
      <c r="M2191" s="57" t="str">
        <f t="shared" si="638"/>
        <v>0.0045-0.107855679562144i</v>
      </c>
      <c r="N2191" s="57">
        <f t="shared" si="639"/>
        <v>64.306447794521048</v>
      </c>
      <c r="O2191" s="57">
        <f t="shared" si="640"/>
        <v>18.212724891736407</v>
      </c>
      <c r="P2191" s="374">
        <f t="shared" si="641"/>
        <v>18.212724891736407</v>
      </c>
      <c r="Q2191" s="374">
        <f t="shared" si="642"/>
        <v>-115.69355220547895</v>
      </c>
      <c r="R2191" s="12">
        <f t="shared" si="643"/>
        <v>64.306447794521048</v>
      </c>
      <c r="S2191" s="57">
        <f t="shared" si="644"/>
        <v>3.4396940879130686</v>
      </c>
      <c r="T2191" s="12">
        <f t="shared" si="627"/>
        <v>18.212724891736407</v>
      </c>
    </row>
    <row r="2192" spans="1:20">
      <c r="A2192" s="57">
        <f t="shared" si="628"/>
        <v>21694.361848714478</v>
      </c>
      <c r="B2192" s="12">
        <f t="shared" si="645"/>
        <v>3452.764925447138</v>
      </c>
      <c r="C2192" s="57" t="str">
        <f t="shared" si="629"/>
        <v>-3.50584341133258-7.29763754484463i</v>
      </c>
      <c r="D2192" s="57" t="str">
        <f t="shared" si="630"/>
        <v>3.47804667051196-4.62599814456216i</v>
      </c>
      <c r="E2192" s="57" t="str">
        <f t="shared" si="631"/>
        <v>157.95340480653+0.550150706300075i</v>
      </c>
      <c r="F2192" s="57" t="str">
        <f t="shared" si="632"/>
        <v>2.90989728832523-43.2633105239005i</v>
      </c>
      <c r="G2192" s="57" t="str">
        <f t="shared" si="633"/>
        <v>0.999995662551397-0.00208264970405136i</v>
      </c>
      <c r="H2192" s="57" t="str">
        <f t="shared" si="634"/>
        <v>136.515189169159+178.727759977244i</v>
      </c>
      <c r="I2192" s="57" t="str">
        <f t="shared" si="635"/>
        <v>22.933939650402-15.194185698217i</v>
      </c>
      <c r="K2192" s="57" t="str">
        <f t="shared" si="636"/>
        <v>0.0323879394342239-0.0630124261908743i</v>
      </c>
      <c r="L2192" s="57" t="str">
        <f t="shared" si="637"/>
        <v>0.00025-0.306482219508418i</v>
      </c>
      <c r="M2192" s="57" t="str">
        <f t="shared" si="638"/>
        <v>0.0045-0.107447379519968i</v>
      </c>
      <c r="N2192" s="57">
        <f t="shared" si="639"/>
        <v>64.339998244714593</v>
      </c>
      <c r="O2192" s="57">
        <f t="shared" si="640"/>
        <v>18.16549186911649</v>
      </c>
      <c r="P2192" s="374">
        <f t="shared" si="641"/>
        <v>18.16549186911649</v>
      </c>
      <c r="Q2192" s="374">
        <f t="shared" si="642"/>
        <v>-115.66000175528541</v>
      </c>
      <c r="R2192" s="12">
        <f t="shared" si="643"/>
        <v>64.339998244714593</v>
      </c>
      <c r="S2192" s="57">
        <f t="shared" si="644"/>
        <v>3.4527649254471382</v>
      </c>
      <c r="T2192" s="12">
        <f t="shared" si="627"/>
        <v>18.16549186911649</v>
      </c>
    </row>
    <row r="2193" spans="1:20">
      <c r="A2193" s="57">
        <f t="shared" si="628"/>
        <v>21776.800423739594</v>
      </c>
      <c r="B2193" s="12">
        <f t="shared" si="645"/>
        <v>3465.8854321638373</v>
      </c>
      <c r="C2193" s="57" t="str">
        <f t="shared" si="629"/>
        <v>-3.48254870992284-7.26014883726671i</v>
      </c>
      <c r="D2193" s="57" t="str">
        <f t="shared" si="630"/>
        <v>3.47804607409031-4.60861110014995i</v>
      </c>
      <c r="E2193" s="57" t="str">
        <f t="shared" si="631"/>
        <v>157.962620433022+0.570899854805311i</v>
      </c>
      <c r="F2193" s="57" t="str">
        <f t="shared" si="632"/>
        <v>2.90989719221935-43.0995782722303i</v>
      </c>
      <c r="G2193" s="57" t="str">
        <f t="shared" si="633"/>
        <v>0.999995629524299-0.0020905637038812i</v>
      </c>
      <c r="H2193" s="57" t="str">
        <f t="shared" si="634"/>
        <v>137.246514644281+179.738861848576i</v>
      </c>
      <c r="I2193" s="57" t="str">
        <f t="shared" si="635"/>
        <v>22.9803250074204-15.2117486430129i</v>
      </c>
      <c r="K2193" s="57" t="str">
        <f t="shared" si="636"/>
        <v>0.0322032142866569-0.0628614837065975i</v>
      </c>
      <c r="L2193" s="57" t="str">
        <f t="shared" si="637"/>
        <v>0.00025-0.305321995923908i</v>
      </c>
      <c r="M2193" s="57" t="str">
        <f t="shared" si="638"/>
        <v>0.0045-0.107040625144419i</v>
      </c>
      <c r="N2193" s="57">
        <f t="shared" si="639"/>
        <v>64.373894100625208</v>
      </c>
      <c r="O2193" s="57">
        <f t="shared" si="640"/>
        <v>18.118289848576158</v>
      </c>
      <c r="P2193" s="374">
        <f t="shared" si="641"/>
        <v>18.118289848576158</v>
      </c>
      <c r="Q2193" s="374">
        <f t="shared" si="642"/>
        <v>-115.62610589937479</v>
      </c>
      <c r="R2193" s="12">
        <f t="shared" si="643"/>
        <v>64.373894100625208</v>
      </c>
      <c r="S2193" s="57">
        <f t="shared" si="644"/>
        <v>3.4658854321638373</v>
      </c>
      <c r="T2193" s="12">
        <f t="shared" si="627"/>
        <v>18.118289848576158</v>
      </c>
    </row>
    <row r="2194" spans="1:20">
      <c r="A2194" s="57">
        <f t="shared" si="628"/>
        <v>21859.552265349805</v>
      </c>
      <c r="B2194" s="12">
        <f t="shared" si="645"/>
        <v>3479.0557968060598</v>
      </c>
      <c r="C2194" s="57" t="str">
        <f t="shared" si="629"/>
        <v>-3.45937140104907-7.22289646842615i</v>
      </c>
      <c r="D2194" s="57" t="str">
        <f t="shared" si="630"/>
        <v>3.47804547312744-4.59129035211237i</v>
      </c>
      <c r="E2194" s="57" t="str">
        <f t="shared" si="631"/>
        <v>157.972019649963+0.591693674504256i</v>
      </c>
      <c r="F2194" s="57" t="str">
        <f t="shared" si="632"/>
        <v>2.90989709538169-42.9364660224601i</v>
      </c>
      <c r="G2194" s="57" t="str">
        <f t="shared" si="633"/>
        <v>0.999995596245721-0.00209850777612028i</v>
      </c>
      <c r="H2194" s="57" t="str">
        <f t="shared" si="634"/>
        <v>137.988680465361+180.758310670772i</v>
      </c>
      <c r="I2194" s="57" t="str">
        <f t="shared" si="635"/>
        <v>23.0271924747348-15.2301218504824i</v>
      </c>
      <c r="K2194" s="57" t="str">
        <f t="shared" si="636"/>
        <v>0.032019375545977-0.062710364627498i</v>
      </c>
      <c r="L2194" s="57" t="str">
        <f t="shared" si="637"/>
        <v>0.00025-0.304166164498812i</v>
      </c>
      <c r="M2194" s="57" t="str">
        <f t="shared" si="638"/>
        <v>0.0045-0.106635410584199i</v>
      </c>
      <c r="N2194" s="57">
        <f t="shared" si="639"/>
        <v>64.408134277839707</v>
      </c>
      <c r="O2194" s="57">
        <f t="shared" si="640"/>
        <v>18.071119185370936</v>
      </c>
      <c r="P2194" s="374">
        <f t="shared" si="641"/>
        <v>18.071119185370936</v>
      </c>
      <c r="Q2194" s="374">
        <f t="shared" si="642"/>
        <v>-115.59186572216029</v>
      </c>
      <c r="R2194" s="12">
        <f t="shared" si="643"/>
        <v>64.408134277839707</v>
      </c>
      <c r="S2194" s="57">
        <f t="shared" si="644"/>
        <v>3.4790557968060596</v>
      </c>
      <c r="T2194" s="12">
        <f t="shared" si="627"/>
        <v>18.071119185370936</v>
      </c>
    </row>
    <row r="2195" spans="1:20">
      <c r="A2195" s="57">
        <f t="shared" si="628"/>
        <v>21942.618563958131</v>
      </c>
      <c r="B2195" s="12">
        <f t="shared" si="645"/>
        <v>3492.2762088339227</v>
      </c>
      <c r="C2195" s="57" t="str">
        <f t="shared" si="629"/>
        <v>-3.43631126610152-7.18587890910605i</v>
      </c>
      <c r="D2195" s="57" t="str">
        <f t="shared" si="630"/>
        <v>3.4780448675888-4.57403565128416i</v>
      </c>
      <c r="E2195" s="57" t="str">
        <f t="shared" si="631"/>
        <v>157.981603481418+0.612531934329818i</v>
      </c>
      <c r="F2195" s="57" t="str">
        <f t="shared" si="632"/>
        <v>2.90989699780667-42.7739714281654i</v>
      </c>
      <c r="G2195" s="57" t="str">
        <f t="shared" si="633"/>
        <v>0.999995562713746-0.00210648203503473i</v>
      </c>
      <c r="H2195" s="57" t="str">
        <f t="shared" si="634"/>
        <v>138.741896609256+181.786199059706i</v>
      </c>
      <c r="I2195" s="57" t="str">
        <f t="shared" si="635"/>
        <v>23.0745475751482-15.2493179091099i</v>
      </c>
      <c r="K2195" s="57" t="str">
        <f t="shared" si="636"/>
        <v>0.0318364220979069-0.0625590745642872i</v>
      </c>
      <c r="L2195" s="57" t="str">
        <f t="shared" si="637"/>
        <v>0.00025-0.303014708606109i</v>
      </c>
      <c r="M2195" s="57" t="str">
        <f t="shared" si="638"/>
        <v>0.0045-0.10623173001016i</v>
      </c>
      <c r="N2195" s="57">
        <f t="shared" si="639"/>
        <v>64.442717677619967</v>
      </c>
      <c r="O2195" s="57">
        <f t="shared" si="640"/>
        <v>18.023980233585529</v>
      </c>
      <c r="P2195" s="374">
        <f t="shared" si="641"/>
        <v>18.023980233585529</v>
      </c>
      <c r="Q2195" s="374">
        <f t="shared" si="642"/>
        <v>-115.55728232238003</v>
      </c>
      <c r="R2195" s="12">
        <f t="shared" si="643"/>
        <v>64.442717677619967</v>
      </c>
      <c r="S2195" s="57">
        <f t="shared" si="644"/>
        <v>3.4922762088339225</v>
      </c>
      <c r="T2195" s="12">
        <f t="shared" si="627"/>
        <v>18.023980233585529</v>
      </c>
    </row>
    <row r="2196" spans="1:20">
      <c r="A2196" s="57">
        <f t="shared" si="628"/>
        <v>22026.000514501175</v>
      </c>
      <c r="B2196" s="12">
        <f t="shared" si="645"/>
        <v>3505.5468584274918</v>
      </c>
      <c r="C2196" s="57" t="str">
        <f t="shared" si="629"/>
        <v>-3.41336808199663-7.14909463787469i</v>
      </c>
      <c r="D2196" s="57" t="str">
        <f t="shared" si="630"/>
        <v>3.47804425743952-4.55684674945012i</v>
      </c>
      <c r="E2196" s="57" t="str">
        <f t="shared" si="631"/>
        <v>157.991372958865+0.633414403539825i</v>
      </c>
      <c r="F2196" s="57" t="str">
        <f t="shared" si="632"/>
        <v>2.90989689948867-42.6120921518066i</v>
      </c>
      <c r="G2196" s="57" t="str">
        <f t="shared" si="633"/>
        <v>0.999995528926448-0.00211448659532475i</v>
      </c>
      <c r="H2196" s="57" t="str">
        <f t="shared" si="634"/>
        <v>139.506378149258+182.822620596638i</v>
      </c>
      <c r="I2196" s="57" t="str">
        <f t="shared" si="635"/>
        <v>23.1223958849137-15.2693497255751i</v>
      </c>
      <c r="K2196" s="57" t="str">
        <f t="shared" si="636"/>
        <v>0.0316543527881774-0.0624076190965075i</v>
      </c>
      <c r="L2196" s="57" t="str">
        <f t="shared" si="637"/>
        <v>0.00025-0.301867611681718i</v>
      </c>
      <c r="M2196" s="57" t="str">
        <f t="shared" si="638"/>
        <v>0.0045-0.105829577615222i</v>
      </c>
      <c r="N2196" s="57">
        <f t="shared" si="639"/>
        <v>64.477643187006521</v>
      </c>
      <c r="O2196" s="57">
        <f t="shared" si="640"/>
        <v>17.976873346118307</v>
      </c>
      <c r="P2196" s="374">
        <f t="shared" si="641"/>
        <v>17.976873346118307</v>
      </c>
      <c r="Q2196" s="374">
        <f t="shared" si="642"/>
        <v>-115.52235681299348</v>
      </c>
      <c r="R2196" s="12">
        <f t="shared" si="643"/>
        <v>64.477643187006521</v>
      </c>
      <c r="S2196" s="57">
        <f t="shared" si="644"/>
        <v>3.5055468584274916</v>
      </c>
      <c r="T2196" s="12">
        <f t="shared" si="627"/>
        <v>17.976873346118307</v>
      </c>
    </row>
    <row r="2197" spans="1:20">
      <c r="A2197" s="57">
        <f t="shared" si="628"/>
        <v>22109.699316456281</v>
      </c>
      <c r="B2197" s="12">
        <f t="shared" si="645"/>
        <v>3518.8679364895165</v>
      </c>
      <c r="C2197" s="57" t="str">
        <f t="shared" si="629"/>
        <v>-3.39054162124253-7.11254214109381i</v>
      </c>
      <c r="D2197" s="57" t="str">
        <f t="shared" si="630"/>
        <v>3.47804364264452-4.53972339934167i</v>
      </c>
      <c r="E2197" s="57" t="str">
        <f t="shared" si="631"/>
        <v>158.001329121301+0.654340851697694i</v>
      </c>
      <c r="F2197" s="57" t="str">
        <f t="shared" si="632"/>
        <v>2.90989680042204-42.4508258646963i</v>
      </c>
      <c r="G2197" s="57" t="str">
        <f t="shared" si="633"/>
        <v>0.99999549488188-0.00212252157212633i</v>
      </c>
      <c r="H2197" s="57" t="str">
        <f t="shared" si="634"/>
        <v>140.282345402355+183.867669821806i</v>
      </c>
      <c r="I2197" s="57" t="str">
        <f t="shared" si="635"/>
        <v>23.1707430331429-15.2902305338457i</v>
      </c>
      <c r="K2197" s="57" t="str">
        <f t="shared" si="636"/>
        <v>0.0314731664230188-0.0622560037722924i</v>
      </c>
      <c r="L2197" s="57" t="str">
        <f t="shared" si="637"/>
        <v>0.00025-0.300724857224266i</v>
      </c>
      <c r="M2197" s="57" t="str">
        <f t="shared" si="638"/>
        <v>0.0045-0.105428947614288i</v>
      </c>
      <c r="N2197" s="57">
        <f t="shared" si="639"/>
        <v>64.512909678923208</v>
      </c>
      <c r="O2197" s="57">
        <f t="shared" si="640"/>
        <v>17.929798874666879</v>
      </c>
      <c r="P2197" s="374">
        <f t="shared" si="641"/>
        <v>17.929798874666879</v>
      </c>
      <c r="Q2197" s="374">
        <f t="shared" si="642"/>
        <v>-115.48709032107679</v>
      </c>
      <c r="R2197" s="12">
        <f t="shared" si="643"/>
        <v>64.512909678923208</v>
      </c>
      <c r="S2197" s="57">
        <f t="shared" si="644"/>
        <v>3.5188679364895163</v>
      </c>
      <c r="T2197" s="12">
        <f t="shared" si="627"/>
        <v>17.929798874666879</v>
      </c>
    </row>
    <row r="2198" spans="1:20">
      <c r="A2198" s="57">
        <f t="shared" si="628"/>
        <v>22193.716173858815</v>
      </c>
      <c r="B2198" s="12">
        <f t="shared" si="645"/>
        <v>3532.2396346481769</v>
      </c>
      <c r="C2198" s="57" t="str">
        <f t="shared" si="629"/>
        <v>-3.3678316520041-7.07621991292553i</v>
      </c>
      <c r="D2198" s="57" t="str">
        <f t="shared" si="630"/>
        <v>3.47804302316843-4.52266535463313i</v>
      </c>
      <c r="E2198" s="57" t="str">
        <f t="shared" si="631"/>
        <v>158.011473015353+0.675311048657672i</v>
      </c>
      <c r="F2198" s="57" t="str">
        <f t="shared" si="632"/>
        <v>2.9098967006011-42.2901702469647i</v>
      </c>
      <c r="G2198" s="57" t="str">
        <f t="shared" si="633"/>
        <v>0.999995460578084-0.00213058708101286i</v>
      </c>
      <c r="H2198" s="57" t="str">
        <f t="shared" si="634"/>
        <v>141.070024081368+184.921442226662i</v>
      </c>
      <c r="I2198" s="57" t="str">
        <f t="shared" si="635"/>
        <v>23.2195947011242-15.3119739045697i</v>
      </c>
      <c r="K2198" s="57" t="str">
        <f t="shared" si="636"/>
        <v>0.031292861769648-0.0621042341081323i</v>
      </c>
      <c r="L2198" s="57" t="str">
        <f t="shared" si="637"/>
        <v>0.00025-0.299586428794845i</v>
      </c>
      <c r="M2198" s="57" t="str">
        <f t="shared" si="638"/>
        <v>0.0045-0.10502983424416i</v>
      </c>
      <c r="N2198" s="57">
        <f t="shared" si="639"/>
        <v>64.548516012283088</v>
      </c>
      <c r="O2198" s="57">
        <f t="shared" si="640"/>
        <v>17.882757169713241</v>
      </c>
      <c r="P2198" s="374">
        <f t="shared" si="641"/>
        <v>17.882757169713241</v>
      </c>
      <c r="Q2198" s="374">
        <f t="shared" si="642"/>
        <v>-115.45148398771691</v>
      </c>
      <c r="R2198" s="12">
        <f t="shared" si="643"/>
        <v>64.548516012283088</v>
      </c>
      <c r="S2198" s="57">
        <f t="shared" si="644"/>
        <v>3.5322396346481768</v>
      </c>
      <c r="T2198" s="12">
        <f t="shared" si="627"/>
        <v>17.882757169713241</v>
      </c>
    </row>
    <row r="2199" spans="1:20">
      <c r="A2199" s="57">
        <f t="shared" si="628"/>
        <v>22278.052295319478</v>
      </c>
      <c r="B2199" s="12">
        <f t="shared" si="645"/>
        <v>3545.6621452598401</v>
      </c>
      <c r="C2199" s="57" t="str">
        <f t="shared" si="629"/>
        <v>-3.34523793816798-7.04012645533855i</v>
      </c>
      <c r="D2199" s="57" t="str">
        <f t="shared" si="630"/>
        <v>3.47804239897558-4.50567236993827i</v>
      </c>
      <c r="E2199" s="57" t="str">
        <f t="shared" si="631"/>
        <v>158.021805695373+0.696324764540749i</v>
      </c>
      <c r="F2199" s="57" t="str">
        <f t="shared" si="632"/>
        <v>2.90989660002006-42.1301229875265i</v>
      </c>
      <c r="G2199" s="57" t="str">
        <f t="shared" si="633"/>
        <v>0.999995426013086-0.00213868323799678i</v>
      </c>
      <c r="H2199" s="57" t="str">
        <f t="shared" si="634"/>
        <v>141.869645452116+185.98403424459i</v>
      </c>
      <c r="I2199" s="57" t="str">
        <f t="shared" si="635"/>
        <v>23.2689566215396-15.3345937547768i</v>
      </c>
      <c r="K2199" s="57" t="str">
        <f t="shared" si="636"/>
        <v>0.0311134375567626-0.0619523155886506i</v>
      </c>
      <c r="L2199" s="57" t="str">
        <f t="shared" si="637"/>
        <v>0.00025-0.298452310016782i</v>
      </c>
      <c r="M2199" s="57" t="str">
        <f t="shared" si="638"/>
        <v>0.0045-0.104632231763459i</v>
      </c>
      <c r="N2199" s="57">
        <f t="shared" si="639"/>
        <v>64.584461032095007</v>
      </c>
      <c r="O2199" s="57">
        <f t="shared" si="640"/>
        <v>17.835748580509289</v>
      </c>
      <c r="P2199" s="374">
        <f t="shared" si="641"/>
        <v>17.835748580509289</v>
      </c>
      <c r="Q2199" s="374">
        <f t="shared" si="642"/>
        <v>-115.41553896790499</v>
      </c>
      <c r="R2199" s="12">
        <f t="shared" si="643"/>
        <v>64.584461032095007</v>
      </c>
      <c r="S2199" s="57">
        <f t="shared" si="644"/>
        <v>3.5456621452598402</v>
      </c>
      <c r="T2199" s="12">
        <f t="shared" si="627"/>
        <v>17.835748580509289</v>
      </c>
    </row>
    <row r="2200" spans="1:20">
      <c r="A2200" s="57">
        <f t="shared" si="628"/>
        <v>22362.708894041694</v>
      </c>
      <c r="B2200" s="12">
        <f t="shared" si="645"/>
        <v>3559.1356614118276</v>
      </c>
      <c r="C2200" s="57" t="str">
        <f t="shared" si="629"/>
        <v>-3.32276023940739-7.00426027811382i</v>
      </c>
      <c r="D2200" s="57" t="str">
        <f t="shared" si="630"/>
        <v>3.47804177003008-4.4887442008068i</v>
      </c>
      <c r="E2200" s="57" t="str">
        <f t="shared" si="631"/>
        <v>158.032328223553+0.717381769718544i</v>
      </c>
      <c r="F2200" s="57" t="str">
        <f t="shared" si="632"/>
        <v>2.90989649867317-41.9706817840485i</v>
      </c>
      <c r="G2200" s="57" t="str">
        <f t="shared" si="633"/>
        <v>0.999995391184898-0.00214681015953131i</v>
      </c>
      <c r="H2200" s="57" t="str">
        <f t="shared" si="634"/>
        <v>142.681446495828+187.055543240087i</v>
      </c>
      <c r="I2200" s="57" t="str">
        <f t="shared" si="635"/>
        <v>23.3188345775815-15.3581043579033i</v>
      </c>
      <c r="K2200" s="57" t="str">
        <f t="shared" si="636"/>
        <v>0.0309348924750273-0.0618002536663824i</v>
      </c>
      <c r="L2200" s="57" t="str">
        <f t="shared" si="637"/>
        <v>0.00025-0.297322484575395i</v>
      </c>
      <c r="M2200" s="57" t="str">
        <f t="shared" si="638"/>
        <v>0.0045-0.104236134452539i</v>
      </c>
      <c r="N2200" s="57">
        <f t="shared" si="639"/>
        <v>64.620743569572056</v>
      </c>
      <c r="O2200" s="57">
        <f t="shared" si="640"/>
        <v>17.788773455062842</v>
      </c>
      <c r="P2200" s="374">
        <f t="shared" si="641"/>
        <v>17.788773455062842</v>
      </c>
      <c r="Q2200" s="374">
        <f t="shared" si="642"/>
        <v>-115.37925643042794</v>
      </c>
      <c r="R2200" s="12">
        <f t="shared" si="643"/>
        <v>64.620743569572056</v>
      </c>
      <c r="S2200" s="57">
        <f t="shared" si="644"/>
        <v>3.5591356614118275</v>
      </c>
      <c r="T2200" s="12">
        <f t="shared" si="627"/>
        <v>17.788773455062842</v>
      </c>
    </row>
    <row r="2201" spans="1:20">
      <c r="A2201" s="57">
        <f t="shared" si="628"/>
        <v>22447.687187839056</v>
      </c>
      <c r="B2201" s="12">
        <f t="shared" si="645"/>
        <v>3572.6603769251928</v>
      </c>
      <c r="C2201" s="57" t="str">
        <f t="shared" si="629"/>
        <v>-3.30039831124685-6.96861989884947i</v>
      </c>
      <c r="D2201" s="57" t="str">
        <f t="shared" si="630"/>
        <v>3.47804113629575-4.47188060372078i</v>
      </c>
      <c r="E2201" s="57" t="str">
        <f t="shared" si="631"/>
        <v>158.043041670031+0.738481834789605i</v>
      </c>
      <c r="F2201" s="57" t="str">
        <f t="shared" si="632"/>
        <v>2.90989639655458-41.8118443429151i</v>
      </c>
      <c r="G2201" s="57" t="str">
        <f t="shared" si="633"/>
        <v>0.999995356091515-0.00215496796251207i</v>
      </c>
      <c r="H2201" s="57" t="str">
        <f t="shared" si="634"/>
        <v>143.505670076942+188.136067496205i</v>
      </c>
      <c r="I2201" s="57" t="str">
        <f t="shared" si="635"/>
        <v>23.369234401952-15.3825203541454i</v>
      </c>
      <c r="K2201" s="57" t="str">
        <f t="shared" si="636"/>
        <v>0.0307572251775673-0.0616480537615654i</v>
      </c>
      <c r="L2201" s="57" t="str">
        <f t="shared" si="637"/>
        <v>0.00025-0.296196936217768i</v>
      </c>
      <c r="M2201" s="57" t="str">
        <f t="shared" si="638"/>
        <v>0.0045-0.103841536613409i</v>
      </c>
      <c r="N2201" s="57">
        <f t="shared" si="639"/>
        <v>64.657362442240597</v>
      </c>
      <c r="O2201" s="57">
        <f t="shared" si="640"/>
        <v>17.741832140123961</v>
      </c>
      <c r="P2201" s="374">
        <f t="shared" si="641"/>
        <v>17.741832140123961</v>
      </c>
      <c r="Q2201" s="374">
        <f t="shared" si="642"/>
        <v>-115.3426375577594</v>
      </c>
      <c r="R2201" s="12">
        <f t="shared" si="643"/>
        <v>64.657362442240597</v>
      </c>
      <c r="S2201" s="57">
        <f t="shared" si="644"/>
        <v>3.5726603769251928</v>
      </c>
      <c r="T2201" s="12">
        <f t="shared" si="627"/>
        <v>17.741832140123961</v>
      </c>
    </row>
    <row r="2202" spans="1:20">
      <c r="A2202" s="57">
        <f t="shared" si="628"/>
        <v>22532.98839915284</v>
      </c>
      <c r="B2202" s="12">
        <f t="shared" si="645"/>
        <v>3586.2364863575085</v>
      </c>
      <c r="C2202" s="57" t="str">
        <f t="shared" si="629"/>
        <v>-3.27815190512647-6.93320384296407i</v>
      </c>
      <c r="D2202" s="57" t="str">
        <f t="shared" si="630"/>
        <v>3.47804049773613-4.4550813360912i</v>
      </c>
      <c r="E2202" s="57" t="str">
        <f t="shared" si="631"/>
        <v>158.053947112993+0.759624730559668i</v>
      </c>
      <c r="F2202" s="57" t="str">
        <f t="shared" si="632"/>
        <v>2.90989629365844-41.6536083791967i</v>
      </c>
      <c r="G2202" s="57" t="str">
        <f t="shared" si="633"/>
        <v>0.999995320730918-0.00216315676427874i</v>
      </c>
      <c r="H2202" s="57" t="str">
        <f t="shared" si="634"/>
        <v>144.342565116549+189.225706200215i</v>
      </c>
      <c r="I2202" s="57" t="str">
        <f t="shared" si="635"/>
        <v>23.4201619757483-15.4078567611623i</v>
      </c>
      <c r="K2202" s="57" t="str">
        <f t="shared" si="636"/>
        <v>0.0305804342804539-0.061495721261932i</v>
      </c>
      <c r="L2202" s="57" t="str">
        <f t="shared" si="637"/>
        <v>0.00025-0.295075648752508i</v>
      </c>
      <c r="M2202" s="57" t="str">
        <f t="shared" si="638"/>
        <v>0.0045-0.103448432569644i</v>
      </c>
      <c r="N2202" s="57">
        <f t="shared" si="639"/>
        <v>64.69431645404913</v>
      </c>
      <c r="O2202" s="57">
        <f t="shared" si="640"/>
        <v>17.694924981170551</v>
      </c>
      <c r="P2202" s="374">
        <f t="shared" si="641"/>
        <v>17.694924981170551</v>
      </c>
      <c r="Q2202" s="374">
        <f t="shared" si="642"/>
        <v>-115.30568354595087</v>
      </c>
      <c r="R2202" s="12">
        <f t="shared" si="643"/>
        <v>64.69431645404913</v>
      </c>
      <c r="S2202" s="57">
        <f t="shared" si="644"/>
        <v>3.5862364863575085</v>
      </c>
      <c r="T2202" s="12">
        <f t="shared" si="627"/>
        <v>17.694924981170551</v>
      </c>
    </row>
    <row r="2203" spans="1:20">
      <c r="A2203" s="57">
        <f t="shared" si="628"/>
        <v>22618.613755069622</v>
      </c>
      <c r="B2203" s="12">
        <f t="shared" si="645"/>
        <v>3599.864185005667</v>
      </c>
      <c r="C2203" s="57" t="str">
        <f t="shared" si="629"/>
        <v>-3.2560207684662-6.89801064370044i</v>
      </c>
      <c r="D2203" s="57" t="str">
        <f t="shared" si="630"/>
        <v>3.47803985431446-4.43834615625436i</v>
      </c>
      <c r="E2203" s="57" t="str">
        <f t="shared" si="631"/>
        <v>158.065045638789+0.780810228019112i</v>
      </c>
      <c r="F2203" s="57" t="str">
        <f t="shared" si="632"/>
        <v>2.9098961899788-41.4959716166153i</v>
      </c>
      <c r="G2203" s="57" t="str">
        <f t="shared" si="633"/>
        <v>0.999995285101072-0.00217137668261682i</v>
      </c>
      <c r="H2203" s="57" t="str">
        <f t="shared" si="634"/>
        <v>145.192386771638+190.324559427294i</v>
      </c>
      <c r="I2203" s="57" t="str">
        <f t="shared" si="635"/>
        <v>23.4716232272139-15.4341289851327i</v>
      </c>
      <c r="K2203" s="57" t="str">
        <f t="shared" si="636"/>
        <v>0.0304045183631963-0.0613432615225136i</v>
      </c>
      <c r="L2203" s="57" t="str">
        <f t="shared" si="637"/>
        <v>0.00025-0.29395860604952i</v>
      </c>
      <c r="M2203" s="57" t="str">
        <f t="shared" si="638"/>
        <v>0.0045-0.103056816666312i</v>
      </c>
      <c r="N2203" s="57">
        <f t="shared" si="639"/>
        <v>64.731604395480986</v>
      </c>
      <c r="O2203" s="57">
        <f t="shared" si="640"/>
        <v>17.648052322395589</v>
      </c>
      <c r="P2203" s="374">
        <f t="shared" si="641"/>
        <v>17.648052322395589</v>
      </c>
      <c r="Q2203" s="374">
        <f t="shared" si="642"/>
        <v>-115.26839560451901</v>
      </c>
      <c r="R2203" s="12">
        <f t="shared" si="643"/>
        <v>64.731604395480986</v>
      </c>
      <c r="S2203" s="57">
        <f t="shared" si="644"/>
        <v>3.599864185005667</v>
      </c>
      <c r="T2203" s="12">
        <f t="shared" si="627"/>
        <v>17.648052322395589</v>
      </c>
    </row>
    <row r="2204" spans="1:20">
      <c r="A2204" s="57">
        <f t="shared" si="628"/>
        <v>22704.564487338888</v>
      </c>
      <c r="B2204" s="12">
        <f t="shared" si="645"/>
        <v>3613.5436689086887</v>
      </c>
      <c r="C2204" s="57" t="str">
        <f t="shared" si="629"/>
        <v>-3.23400464472988-6.86303884212755i</v>
      </c>
      <c r="D2204" s="57" t="str">
        <f t="shared" si="630"/>
        <v>3.47803920599374-4.42167482346856i</v>
      </c>
      <c r="E2204" s="57" t="str">
        <f t="shared" si="631"/>
        <v>158.076338342035+0.802038098319556i</v>
      </c>
      <c r="F2204" s="57" t="str">
        <f t="shared" si="632"/>
        <v>2.9098960855097-41.3389317875134i</v>
      </c>
      <c r="G2204" s="57" t="str">
        <f t="shared" si="633"/>
        <v>0.999995249199928-0.00217962783575926i</v>
      </c>
      <c r="H2204" s="57" t="str">
        <f t="shared" si="634"/>
        <v>146.055396620401+191.432728122164i</v>
      </c>
      <c r="I2204" s="57" t="str">
        <f t="shared" si="635"/>
        <v>23.5236241303599-15.4613528321861i</v>
      </c>
      <c r="K2204" s="57" t="str">
        <f t="shared" si="636"/>
        <v>0.0302294759692281-0.0611906798654473i</v>
      </c>
      <c r="L2204" s="57" t="str">
        <f t="shared" si="637"/>
        <v>0.00025-0.292845792039769i</v>
      </c>
      <c r="M2204" s="57" t="str">
        <f t="shared" si="638"/>
        <v>0.0045-0.102666683269886i</v>
      </c>
      <c r="N2204" s="57">
        <f t="shared" si="639"/>
        <v>64.769225043664747</v>
      </c>
      <c r="O2204" s="57">
        <f t="shared" si="640"/>
        <v>17.601214506693434</v>
      </c>
      <c r="P2204" s="374">
        <f t="shared" si="641"/>
        <v>17.601214506693434</v>
      </c>
      <c r="Q2204" s="374">
        <f t="shared" si="642"/>
        <v>-115.23077495633525</v>
      </c>
      <c r="R2204" s="12">
        <f t="shared" si="643"/>
        <v>64.769225043664747</v>
      </c>
      <c r="S2204" s="57">
        <f t="shared" si="644"/>
        <v>3.6135436689086888</v>
      </c>
      <c r="T2204" s="12">
        <f t="shared" si="627"/>
        <v>17.601214506693434</v>
      </c>
    </row>
    <row r="2205" spans="1:20">
      <c r="A2205" s="57">
        <f t="shared" si="628"/>
        <v>22790.841832390775</v>
      </c>
      <c r="B2205" s="12">
        <f t="shared" si="645"/>
        <v>3627.2751348505417</v>
      </c>
      <c r="C2205" s="57" t="str">
        <f t="shared" si="629"/>
        <v>-3.212103273489-6.82828698714272i</v>
      </c>
      <c r="D2205" s="57" t="str">
        <f t="shared" si="630"/>
        <v>3.47803855273666-4.40506709791052i</v>
      </c>
      <c r="E2205" s="57" t="str">
        <f t="shared" si="631"/>
        <v>158.087826325731+0.823308112750758i</v>
      </c>
      <c r="F2205" s="57" t="str">
        <f t="shared" si="632"/>
        <v>2.90989598024513-41.1824866328204i</v>
      </c>
      <c r="G2205" s="57" t="str">
        <f t="shared" si="633"/>
        <v>0.999995213025419-0.00218791034238818i</v>
      </c>
      <c r="H2205" s="57" t="str">
        <f t="shared" si="634"/>
        <v>146.93186285377+192.550314078475i</v>
      </c>
      <c r="I2205" s="57" t="str">
        <f t="shared" si="635"/>
        <v>23.5761707034338-15.489544520214i</v>
      </c>
      <c r="K2205" s="57" t="str">
        <f t="shared" si="636"/>
        <v>0.0300553056063971-0.0610379815797936i</v>
      </c>
      <c r="L2205" s="57" t="str">
        <f t="shared" si="637"/>
        <v>0.00025-0.291737190715052i</v>
      </c>
      <c r="M2205" s="57" t="str">
        <f t="shared" si="638"/>
        <v>0.0045-0.102278026768167i</v>
      </c>
      <c r="N2205" s="57">
        <f t="shared" si="639"/>
        <v>64.807177162488799</v>
      </c>
      <c r="O2205" s="57">
        <f t="shared" si="640"/>
        <v>17.554411875647467</v>
      </c>
      <c r="P2205" s="374">
        <f t="shared" si="641"/>
        <v>17.554411875647467</v>
      </c>
      <c r="Q2205" s="374">
        <f t="shared" si="642"/>
        <v>-115.1928228375112</v>
      </c>
      <c r="R2205" s="12">
        <f t="shared" si="643"/>
        <v>64.807177162488799</v>
      </c>
      <c r="S2205" s="57">
        <f t="shared" si="644"/>
        <v>3.6272751348505419</v>
      </c>
      <c r="T2205" s="12">
        <f t="shared" si="627"/>
        <v>17.554411875647467</v>
      </c>
    </row>
    <row r="2206" spans="1:20">
      <c r="A2206" s="57">
        <f t="shared" si="628"/>
        <v>22877.447031353862</v>
      </c>
      <c r="B2206" s="12">
        <f t="shared" si="645"/>
        <v>3641.0587803629737</v>
      </c>
      <c r="C2206" s="57" t="str">
        <f t="shared" si="629"/>
        <v>-3.19031639048618-6.79375363547178i</v>
      </c>
      <c r="D2206" s="57" t="str">
        <f t="shared" si="630"/>
        <v>3.47803789450564-4.38852274067198i</v>
      </c>
      <c r="E2206" s="57" t="str">
        <f t="shared" si="631"/>
        <v>158.099510701363+0.844620042716286i</v>
      </c>
      <c r="F2206" s="57" t="str">
        <f t="shared" si="632"/>
        <v>2.90989587417905-41.02663390202i</v>
      </c>
      <c r="G2206" s="57" t="str">
        <f t="shared" si="633"/>
        <v>0.999995176575464-0.00219622432163659i</v>
      </c>
      <c r="H2206" s="57" t="str">
        <f t="shared" si="634"/>
        <v>147.822060473477+193.677419915849i</v>
      </c>
      <c r="I2206" s="57" t="str">
        <f t="shared" si="635"/>
        <v>23.6292690072389-15.5187206910829i</v>
      </c>
      <c r="K2206" s="57" t="str">
        <f t="shared" si="636"/>
        <v>0.0298820057474495-0.0608851719213562i</v>
      </c>
      <c r="L2206" s="57" t="str">
        <f t="shared" si="637"/>
        <v>0.00025-0.290632786127766i</v>
      </c>
      <c r="M2206" s="57" t="str">
        <f t="shared" si="638"/>
        <v>0.0045-0.101890841570201i</v>
      </c>
      <c r="N2206" s="57">
        <f t="shared" si="639"/>
        <v>64.845459502713467</v>
      </c>
      <c r="O2206" s="57">
        <f t="shared" si="640"/>
        <v>17.507644769516595</v>
      </c>
      <c r="P2206" s="374">
        <f t="shared" si="641"/>
        <v>17.507644769516595</v>
      </c>
      <c r="Q2206" s="374">
        <f t="shared" si="642"/>
        <v>-115.15454049728653</v>
      </c>
      <c r="R2206" s="12">
        <f t="shared" si="643"/>
        <v>64.845459502713467</v>
      </c>
      <c r="S2206" s="57">
        <f t="shared" si="644"/>
        <v>3.6410587803629739</v>
      </c>
      <c r="T2206" s="12">
        <f t="shared" si="627"/>
        <v>17.507644769516595</v>
      </c>
    </row>
    <row r="2207" spans="1:20">
      <c r="A2207" s="57">
        <f t="shared" si="628"/>
        <v>22964.381330073007</v>
      </c>
      <c r="B2207" s="12">
        <f t="shared" si="645"/>
        <v>3654.8948037283531</v>
      </c>
      <c r="C2207" s="57" t="str">
        <f t="shared" si="629"/>
        <v>-3.16864372769855-6.7594373516699i</v>
      </c>
      <c r="D2207" s="57" t="str">
        <f t="shared" si="630"/>
        <v>3.47803723126282-4.37204151375624i</v>
      </c>
      <c r="E2207" s="57" t="str">
        <f t="shared" si="631"/>
        <v>158.111392589023+0.865973659707006i</v>
      </c>
      <c r="F2207" s="57" t="str">
        <f t="shared" si="632"/>
        <v>2.90989576730534-40.8713713531184i</v>
      </c>
      <c r="G2207" s="57" t="str">
        <f t="shared" si="633"/>
        <v>0.999995139847966-0.00220456989309008i</v>
      </c>
      <c r="H2207" s="57" t="str">
        <f t="shared" si="634"/>
        <v>148.726271496828+194.814149054346i</v>
      </c>
      <c r="I2207" s="57" t="str">
        <f t="shared" si="635"/>
        <v>23.6829251432828-15.5488984232591i</v>
      </c>
      <c r="K2207" s="57" t="str">
        <f t="shared" si="636"/>
        <v>0.0297095748305188-0.0607322561125125i</v>
      </c>
      <c r="L2207" s="57" t="str">
        <f t="shared" si="637"/>
        <v>0.00025-0.289532562390682i</v>
      </c>
      <c r="M2207" s="57" t="str">
        <f t="shared" si="638"/>
        <v>0.0045-0.101505122106197i</v>
      </c>
      <c r="N2207" s="57">
        <f t="shared" si="639"/>
        <v>64.884070802087336</v>
      </c>
      <c r="O2207" s="57">
        <f t="shared" si="640"/>
        <v>17.460913527223564</v>
      </c>
      <c r="P2207" s="374">
        <f t="shared" si="641"/>
        <v>17.460913527223564</v>
      </c>
      <c r="Q2207" s="374">
        <f t="shared" si="642"/>
        <v>-115.11592919791266</v>
      </c>
      <c r="R2207" s="12">
        <f t="shared" si="643"/>
        <v>64.884070802087336</v>
      </c>
      <c r="S2207" s="57">
        <f t="shared" si="644"/>
        <v>3.6548948037283528</v>
      </c>
      <c r="T2207" s="12">
        <f t="shared" si="627"/>
        <v>17.460913527223564</v>
      </c>
    </row>
    <row r="2208" spans="1:20">
      <c r="A2208" s="57">
        <f t="shared" si="628"/>
        <v>23051.645979127283</v>
      </c>
      <c r="B2208" s="12">
        <f t="shared" si="645"/>
        <v>3668.7834039825207</v>
      </c>
      <c r="C2208" s="57" t="str">
        <f t="shared" si="629"/>
        <v>-3.14708501340073-6.72533670812065i</v>
      </c>
      <c r="D2208" s="57" t="str">
        <f t="shared" si="630"/>
        <v>3.47803656297003-4.35562318007473i</v>
      </c>
      <c r="E2208" s="57" t="str">
        <f t="shared" si="631"/>
        <v>158.123473117516+0.887368735277408i</v>
      </c>
      <c r="F2208" s="57" t="str">
        <f t="shared" si="632"/>
        <v>2.90989565961785-40.7166967526116i</v>
      </c>
      <c r="G2208" s="57" t="str">
        <f t="shared" si="633"/>
        <v>0.999995102840811-0.00221294717678855i</v>
      </c>
      <c r="H2208" s="57" t="str">
        <f t="shared" si="634"/>
        <v>149.644785168467+195.960605686244i</v>
      </c>
      <c r="I2208" s="57" t="str">
        <f t="shared" si="635"/>
        <v>23.7371452517518-15.5800952448615i</v>
      </c>
      <c r="K2208" s="57" t="str">
        <f t="shared" si="636"/>
        <v>0.02953801125961-0.0605792393420488i</v>
      </c>
      <c r="L2208" s="57" t="str">
        <f t="shared" si="637"/>
        <v>0.00025-0.28843650367671i</v>
      </c>
      <c r="M2208" s="57" t="str">
        <f t="shared" si="638"/>
        <v>0.0045-0.101120862827453i</v>
      </c>
      <c r="N2208" s="57">
        <f t="shared" si="639"/>
        <v>64.923009785462455</v>
      </c>
      <c r="O2208" s="57">
        <f t="shared" si="640"/>
        <v>17.414218486342328</v>
      </c>
      <c r="P2208" s="374">
        <f t="shared" si="641"/>
        <v>17.414218486342328</v>
      </c>
      <c r="Q2208" s="374">
        <f t="shared" si="642"/>
        <v>-115.07699021453755</v>
      </c>
      <c r="R2208" s="12">
        <f t="shared" si="643"/>
        <v>64.923009785462455</v>
      </c>
      <c r="S2208" s="57">
        <f t="shared" si="644"/>
        <v>3.6687834039825207</v>
      </c>
      <c r="T2208" s="12">
        <f t="shared" si="627"/>
        <v>17.414218486342328</v>
      </c>
    </row>
    <row r="2209" spans="1:20">
      <c r="A2209" s="57">
        <f t="shared" si="628"/>
        <v>23139.242233847966</v>
      </c>
      <c r="B2209" s="12">
        <f t="shared" si="645"/>
        <v>3682.7247809176542</v>
      </c>
      <c r="C2209" s="57" t="str">
        <f t="shared" si="629"/>
        <v>-3.12563997222756-6.69145028503464i</v>
      </c>
      <c r="D2209" s="57" t="str">
        <f t="shared" si="630"/>
        <v>3.47803588958882-4.33926750344363i</v>
      </c>
      <c r="E2209" s="57" t="str">
        <f t="shared" si="631"/>
        <v>158.135753424473+0.90880504101742i</v>
      </c>
      <c r="F2209" s="57" t="str">
        <f t="shared" si="632"/>
        <v>2.90989555111039-40.5626078754535i</v>
      </c>
      <c r="G2209" s="57" t="str">
        <f t="shared" si="633"/>
        <v>0.99999506555187-0.0022213562932279i</v>
      </c>
      <c r="H2209" s="57" t="str">
        <f t="shared" si="634"/>
        <v>150.577898179389+197.116894744904i</v>
      </c>
      <c r="I2209" s="57" t="str">
        <f t="shared" si="635"/>
        <v>23.7919355092951-15.6123291471598i</v>
      </c>
      <c r="K2209" s="57" t="str">
        <f t="shared" si="636"/>
        <v>0.0293673134050838-0.0604261267650016i</v>
      </c>
      <c r="L2209" s="57" t="str">
        <f t="shared" si="637"/>
        <v>0.00025-0.287344594218679i</v>
      </c>
      <c r="M2209" s="57" t="str">
        <f t="shared" si="638"/>
        <v>0.0045-0.100738058206269i</v>
      </c>
      <c r="N2209" s="57">
        <f t="shared" si="639"/>
        <v>64.96227516491075</v>
      </c>
      <c r="O2209" s="57">
        <f t="shared" si="640"/>
        <v>17.367559983086043</v>
      </c>
      <c r="P2209" s="374">
        <f t="shared" si="641"/>
        <v>17.367559983086043</v>
      </c>
      <c r="Q2209" s="374">
        <f t="shared" si="642"/>
        <v>-115.03772483508925</v>
      </c>
      <c r="R2209" s="12">
        <f t="shared" si="643"/>
        <v>64.96227516491075</v>
      </c>
      <c r="S2209" s="57">
        <f t="shared" si="644"/>
        <v>3.6827247809176544</v>
      </c>
      <c r="T2209" s="12">
        <f t="shared" si="627"/>
        <v>17.367559983086043</v>
      </c>
    </row>
    <row r="2210" spans="1:20">
      <c r="A2210" s="57">
        <f t="shared" si="628"/>
        <v>23227.171354336588</v>
      </c>
      <c r="B2210" s="12">
        <f t="shared" si="645"/>
        <v>3696.7191350851413</v>
      </c>
      <c r="C2210" s="57" t="str">
        <f t="shared" si="629"/>
        <v>-3.10430832523674-6.65777667044783i</v>
      </c>
      <c r="D2210" s="57" t="str">
        <f t="shared" si="630"/>
        <v>3.47803521108047-4.32297424858047i</v>
      </c>
      <c r="E2210" s="57" t="str">
        <f t="shared" si="631"/>
        <v>158.148234656468+0.930282348525995i</v>
      </c>
      <c r="F2210" s="57" t="str">
        <f t="shared" si="632"/>
        <v>2.90989544177672-40.409102505024i</v>
      </c>
      <c r="G2210" s="57" t="str">
        <f t="shared" si="633"/>
        <v>0.999995027978997-0.00222979736336186i</v>
      </c>
      <c r="H2210" s="57" t="str">
        <f t="shared" si="634"/>
        <v>151.525914893458+198.283121870542i</v>
      </c>
      <c r="I2210" s="57" t="str">
        <f t="shared" si="635"/>
        <v>23.8473021266079-15.6456185985322i</v>
      </c>
      <c r="K2210" s="57" t="str">
        <f t="shared" si="636"/>
        <v>0.0291974796041404-0.060272923502507i</v>
      </c>
      <c r="L2210" s="57" t="str">
        <f t="shared" si="637"/>
        <v>0.00025-0.286256818309105i</v>
      </c>
      <c r="M2210" s="57" t="str">
        <f t="shared" si="638"/>
        <v>0.0045-0.100356702735872i</v>
      </c>
      <c r="N2210" s="57">
        <f t="shared" si="639"/>
        <v>65.001865639842009</v>
      </c>
      <c r="O2210" s="57">
        <f t="shared" si="640"/>
        <v>17.320938352295784</v>
      </c>
      <c r="P2210" s="374">
        <f t="shared" si="641"/>
        <v>17.320938352295784</v>
      </c>
      <c r="Q2210" s="374">
        <f t="shared" si="642"/>
        <v>-114.99813436015799</v>
      </c>
      <c r="R2210" s="12">
        <f t="shared" si="643"/>
        <v>65.001865639842009</v>
      </c>
      <c r="S2210" s="57">
        <f t="shared" si="644"/>
        <v>3.6967191350851412</v>
      </c>
      <c r="T2210" s="12">
        <f t="shared" si="627"/>
        <v>17.320938352295784</v>
      </c>
    </row>
    <row r="2211" spans="1:20">
      <c r="A2211" s="57">
        <f t="shared" si="628"/>
        <v>23315.434605483068</v>
      </c>
      <c r="B2211" s="12">
        <f t="shared" si="645"/>
        <v>3710.7666677984648</v>
      </c>
      <c r="C2211" s="57" t="str">
        <f t="shared" si="629"/>
        <v>-3.08308978997091-6.62431446021848i</v>
      </c>
      <c r="D2211" s="57" t="str">
        <f t="shared" si="630"/>
        <v>3.4780345274059-4.30674318110069i</v>
      </c>
      <c r="E2211" s="57" t="str">
        <f t="shared" si="631"/>
        <v>158.160917969129+0.951800429382324i</v>
      </c>
      <c r="F2211" s="57" t="str">
        <f t="shared" si="632"/>
        <v>2.90989533161054-40.2561784330965i</v>
      </c>
      <c r="G2211" s="57" t="str">
        <f t="shared" si="633"/>
        <v>0.999994990120031-0.00223827050860361i</v>
      </c>
      <c r="H2211" s="57" t="str">
        <f t="shared" si="634"/>
        <v>152.489147581727+199.459393372696i</v>
      </c>
      <c r="I2211" s="57" t="str">
        <f t="shared" si="635"/>
        <v>23.9032513457991-15.6799825589009i</v>
      </c>
      <c r="K2211" s="57" t="str">
        <f t="shared" si="636"/>
        <v>0.0290285081613022-0.0601196346416555i</v>
      </c>
      <c r="L2211" s="57" t="str">
        <f t="shared" si="637"/>
        <v>0.00025-0.285173160299965i</v>
      </c>
      <c r="M2211" s="57" t="str">
        <f t="shared" si="638"/>
        <v>0.0045-0.0999767909303376i</v>
      </c>
      <c r="N2211" s="57">
        <f t="shared" si="639"/>
        <v>65.041779897121927</v>
      </c>
      <c r="O2211" s="57">
        <f t="shared" si="640"/>
        <v>17.274353927428685</v>
      </c>
      <c r="P2211" s="374">
        <f t="shared" si="641"/>
        <v>17.274353927428685</v>
      </c>
      <c r="Q2211" s="374">
        <f t="shared" si="642"/>
        <v>-114.95822010287807</v>
      </c>
      <c r="R2211" s="12">
        <f t="shared" si="643"/>
        <v>65.041779897121927</v>
      </c>
      <c r="S2211" s="57">
        <f t="shared" si="644"/>
        <v>3.710766667798465</v>
      </c>
      <c r="T2211" s="12">
        <f t="shared" si="627"/>
        <v>17.274353927428685</v>
      </c>
    </row>
    <row r="2212" spans="1:20">
      <c r="A2212" s="57">
        <f t="shared" si="628"/>
        <v>23404.033256983901</v>
      </c>
      <c r="B2212" s="12">
        <f t="shared" si="645"/>
        <v>3724.867581136099</v>
      </c>
      <c r="C2212" s="57" t="str">
        <f t="shared" si="629"/>
        <v>-3.06198408051976-6.59106225802392i</v>
      </c>
      <c r="D2212" s="57" t="str">
        <f t="shared" si="630"/>
        <v>3.47803383852583-4.29057406751437i</v>
      </c>
      <c r="E2212" s="57" t="str">
        <f t="shared" si="631"/>
        <v>158.173804527258+0.973359055116645i</v>
      </c>
      <c r="F2212" s="57" t="str">
        <f t="shared" si="632"/>
        <v>2.90989522060552-40.1038334598072i</v>
      </c>
      <c r="G2212" s="57" t="str">
        <f t="shared" si="633"/>
        <v>0.999994951972794-0.00224677585082757i</v>
      </c>
      <c r="H2212" s="57" t="str">
        <f t="shared" si="634"/>
        <v>153.467916664852+200.645816189169i</v>
      </c>
      <c r="I2212" s="57" t="str">
        <f t="shared" si="635"/>
        <v>23.9597894375322-15.7154404946649i</v>
      </c>
      <c r="K2212" s="57" t="str">
        <f t="shared" si="636"/>
        <v>0.0288603973488928-0.0599662652353516i</v>
      </c>
      <c r="L2212" s="57" t="str">
        <f t="shared" si="637"/>
        <v>0.00025-0.284093604602475i</v>
      </c>
      <c r="M2212" s="57" t="str">
        <f t="shared" si="638"/>
        <v>0.0045-0.0995983173245041i</v>
      </c>
      <c r="N2212" s="57">
        <f t="shared" si="639"/>
        <v>65.082016611191051</v>
      </c>
      <c r="O2212" s="57">
        <f t="shared" si="640"/>
        <v>17.227807040547034</v>
      </c>
      <c r="P2212" s="374">
        <f t="shared" si="641"/>
        <v>17.227807040547034</v>
      </c>
      <c r="Q2212" s="374">
        <f t="shared" si="642"/>
        <v>-114.91798338880895</v>
      </c>
      <c r="R2212" s="12">
        <f t="shared" si="643"/>
        <v>65.082016611191051</v>
      </c>
      <c r="S2212" s="57">
        <f t="shared" si="644"/>
        <v>3.7248675811360989</v>
      </c>
      <c r="T2212" s="12">
        <f t="shared" si="627"/>
        <v>17.227807040547034</v>
      </c>
    </row>
    <row r="2213" spans="1:20">
      <c r="A2213" s="57">
        <f t="shared" si="628"/>
        <v>23492.968583360442</v>
      </c>
      <c r="B2213" s="12">
        <f t="shared" si="645"/>
        <v>3739.0220779444162</v>
      </c>
      <c r="C2213" s="57" t="str">
        <f t="shared" si="629"/>
        <v>-3.0409909075815-6.5580186753564i</v>
      </c>
      <c r="D2213" s="57" t="str">
        <f t="shared" si="630"/>
        <v>3.47803314440059-4.27446667522274i</v>
      </c>
      <c r="E2213" s="57" t="str">
        <f t="shared" si="631"/>
        <v>158.186895504941+0.994957997182143i</v>
      </c>
      <c r="F2213" s="57" t="str">
        <f t="shared" si="632"/>
        <v>2.90989510875526-39.9520653936221i</v>
      </c>
      <c r="G2213" s="57" t="str">
        <f t="shared" si="633"/>
        <v>0.999994913535089-0.00225531351237121i</v>
      </c>
      <c r="H2213" s="57" t="str">
        <f t="shared" si="634"/>
        <v>154.462550963868+201.842497841182i</v>
      </c>
      <c r="I2213" s="57" t="str">
        <f t="shared" si="635"/>
        <v>24.0169226979177-15.7520123941431i</v>
      </c>
      <c r="K2213" s="57" t="str">
        <f t="shared" si="636"/>
        <v>0.0286931454075197-0.0598128203021847i</v>
      </c>
      <c r="L2213" s="57" t="str">
        <f t="shared" si="637"/>
        <v>0.00025-0.283018135686865i</v>
      </c>
      <c r="M2213" s="57" t="str">
        <f t="shared" si="638"/>
        <v>0.0045-0.0992212764739036i</v>
      </c>
      <c r="N2213" s="57">
        <f t="shared" si="639"/>
        <v>65.122574444185503</v>
      </c>
      <c r="O2213" s="57">
        <f t="shared" si="640"/>
        <v>17.18129802230726</v>
      </c>
      <c r="P2213" s="374">
        <f t="shared" si="641"/>
        <v>17.18129802230726</v>
      </c>
      <c r="Q2213" s="374">
        <f t="shared" si="642"/>
        <v>-114.8774255558145</v>
      </c>
      <c r="R2213" s="12">
        <f t="shared" si="643"/>
        <v>65.122574444185503</v>
      </c>
      <c r="S2213" s="57">
        <f t="shared" si="644"/>
        <v>3.7390220779444161</v>
      </c>
      <c r="T2213" s="12">
        <f t="shared" si="627"/>
        <v>17.18129802230726</v>
      </c>
    </row>
    <row r="2214" spans="1:20">
      <c r="A2214" s="57">
        <f t="shared" si="628"/>
        <v>23582.241863977211</v>
      </c>
      <c r="B2214" s="12">
        <f t="shared" si="645"/>
        <v>3753.2303618406049</v>
      </c>
      <c r="C2214" s="57" t="str">
        <f t="shared" si="629"/>
        <v>-3.02010997852434-6.52518233151832i</v>
      </c>
      <c r="D2214" s="57" t="str">
        <f t="shared" si="630"/>
        <v>3.47803244499024-4.25842077251495i</v>
      </c>
      <c r="E2214" s="57" t="str">
        <f t="shared" si="631"/>
        <v>158.200192085672+1.01659702692458i</v>
      </c>
      <c r="F2214" s="57" t="str">
        <f t="shared" si="632"/>
        <v>2.90989499605334-39.8008720513067i</v>
      </c>
      <c r="G2214" s="57" t="str">
        <f t="shared" si="633"/>
        <v>0.999994874804706-0.00226388361603669i</v>
      </c>
      <c r="H2214" s="57" t="str">
        <f t="shared" si="634"/>
        <v>155.473387959707+203.049546384537i</v>
      </c>
      <c r="I2214" s="57" t="str">
        <f t="shared" si="635"/>
        <v>24.0746574451505-15.7897187835544i</v>
      </c>
      <c r="K2214" s="57" t="str">
        <f t="shared" si="636"/>
        <v>0.0285267505465499-0.0596593048262994i</v>
      </c>
      <c r="L2214" s="57" t="str">
        <f t="shared" si="637"/>
        <v>0.00025-0.281946738082153i</v>
      </c>
      <c r="M2214" s="57" t="str">
        <f t="shared" si="638"/>
        <v>0.0045-0.0988456629546758i</v>
      </c>
      <c r="N2214" s="57">
        <f t="shared" si="639"/>
        <v>65.163452046057216</v>
      </c>
      <c r="O2214" s="57">
        <f t="shared" si="640"/>
        <v>17.134827201949335</v>
      </c>
      <c r="P2214" s="374">
        <f t="shared" si="641"/>
        <v>17.134827201949335</v>
      </c>
      <c r="Q2214" s="374">
        <f t="shared" si="642"/>
        <v>-114.83654795394278</v>
      </c>
      <c r="R2214" s="12">
        <f t="shared" si="643"/>
        <v>65.163452046057216</v>
      </c>
      <c r="S2214" s="57">
        <f t="shared" si="644"/>
        <v>3.7532303618406049</v>
      </c>
      <c r="T2214" s="12">
        <f t="shared" si="627"/>
        <v>17.134827201949335</v>
      </c>
    </row>
    <row r="2215" spans="1:20">
      <c r="A2215" s="57">
        <f t="shared" si="628"/>
        <v>23671.854383060323</v>
      </c>
      <c r="B2215" s="12">
        <f t="shared" si="645"/>
        <v>3767.4926372155992</v>
      </c>
      <c r="C2215" s="57" t="str">
        <f t="shared" si="629"/>
        <v>-2.99934099744747-6.49255185361678i</v>
      </c>
      <c r="D2215" s="57" t="str">
        <f t="shared" si="630"/>
        <v>3.47803174025457-4.24243612856468i</v>
      </c>
      <c r="E2215" s="57" t="str">
        <f t="shared" si="631"/>
        <v>158.213695462464+1.03827591554797i</v>
      </c>
      <c r="F2215" s="57" t="str">
        <f t="shared" si="632"/>
        <v>2.90989488249325-39.650251257894i</v>
      </c>
      <c r="G2215" s="57" t="str">
        <f t="shared" si="633"/>
        <v>0.999994835779415-0.00227248628509273i</v>
      </c>
      <c r="H2215" s="57" t="str">
        <f t="shared" si="634"/>
        <v>156.500774061718+204.26707035646i</v>
      </c>
      <c r="I2215" s="57" t="str">
        <f t="shared" si="635"/>
        <v>24.1330000158659-15.828580743548i</v>
      </c>
      <c r="K2215" s="57" t="str">
        <f t="shared" si="636"/>
        <v>0.0283612109445891-0.0595057237572779i</v>
      </c>
      <c r="L2215" s="57" t="str">
        <f t="shared" si="637"/>
        <v>0.00025-0.280879396375925i</v>
      </c>
      <c r="M2215" s="57" t="str">
        <f t="shared" si="638"/>
        <v>0.0045-0.0984714713634941i</v>
      </c>
      <c r="N2215" s="57">
        <f t="shared" si="639"/>
        <v>65.204648054695696</v>
      </c>
      <c r="O2215" s="57">
        <f t="shared" si="640"/>
        <v>17.088394907286371</v>
      </c>
      <c r="P2215" s="374">
        <f t="shared" si="641"/>
        <v>17.088394907286371</v>
      </c>
      <c r="Q2215" s="374">
        <f t="shared" si="642"/>
        <v>-114.7953519453043</v>
      </c>
      <c r="R2215" s="12">
        <f t="shared" si="643"/>
        <v>65.204648054695696</v>
      </c>
      <c r="S2215" s="57">
        <f t="shared" si="644"/>
        <v>3.7674926372155992</v>
      </c>
      <c r="T2215" s="12">
        <f t="shared" si="627"/>
        <v>17.088394907286371</v>
      </c>
    </row>
    <row r="2216" spans="1:20">
      <c r="A2216" s="57">
        <f t="shared" si="628"/>
        <v>23761.807429715955</v>
      </c>
      <c r="B2216" s="12">
        <f t="shared" si="645"/>
        <v>3781.8091092370187</v>
      </c>
      <c r="C2216" s="57" t="str">
        <f t="shared" si="629"/>
        <v>-2.9786836652419-6.46012587655762i</v>
      </c>
      <c r="D2216" s="57" t="str">
        <f t="shared" si="630"/>
        <v>3.47803103015302-4.22651251342683i</v>
      </c>
      <c r="E2216" s="57" t="str">
        <f t="shared" si="631"/>
        <v>158.227406837974+1.05999443408704i</v>
      </c>
      <c r="F2216" s="57" t="str">
        <f t="shared" si="632"/>
        <v>2.90989476806848-39.5002008466532i</v>
      </c>
      <c r="G2216" s="57" t="str">
        <f t="shared" si="633"/>
        <v>0.999994796456972-0.00228112164327634i</v>
      </c>
      <c r="H2216" s="57" t="str">
        <f t="shared" si="634"/>
        <v>157.545064885561+205.495178717886i</v>
      </c>
      <c r="I2216" s="57" t="str">
        <f t="shared" si="635"/>
        <v>24.1919567612024-15.8686199263073i</v>
      </c>
      <c r="K2216" s="57" t="str">
        <f t="shared" si="636"/>
        <v>0.0281965247499559-0.0593520820100259i</v>
      </c>
      <c r="L2216" s="57" t="str">
        <f t="shared" si="637"/>
        <v>0.00025-0.279816095214111i</v>
      </c>
      <c r="M2216" s="57" t="str">
        <f t="shared" si="638"/>
        <v>0.0045-0.0980986963174882i</v>
      </c>
      <c r="N2216" s="57">
        <f t="shared" si="639"/>
        <v>65.246161096050102</v>
      </c>
      <c r="O2216" s="57">
        <f t="shared" si="640"/>
        <v>17.042001464694742</v>
      </c>
      <c r="P2216" s="374">
        <f t="shared" si="641"/>
        <v>17.042001464694742</v>
      </c>
      <c r="Q2216" s="374">
        <f t="shared" si="642"/>
        <v>-114.7538389039499</v>
      </c>
      <c r="R2216" s="12">
        <f t="shared" si="643"/>
        <v>65.246161096050102</v>
      </c>
      <c r="S2216" s="57">
        <f t="shared" si="644"/>
        <v>3.7818091092370185</v>
      </c>
      <c r="T2216" s="12">
        <f t="shared" si="627"/>
        <v>17.042001464694742</v>
      </c>
    </row>
    <row r="2217" spans="1:20">
      <c r="A2217" s="57">
        <f t="shared" si="628"/>
        <v>23852.102297948873</v>
      </c>
      <c r="B2217" s="12">
        <f t="shared" si="645"/>
        <v>3796.1799838521192</v>
      </c>
      <c r="C2217" s="57" t="str">
        <f t="shared" si="629"/>
        <v>-2.95813767965065-6.42790304303823i</v>
      </c>
      <c r="D2217" s="57" t="str">
        <f t="shared" si="630"/>
        <v>3.47803031464474-4.21064969803423i</v>
      </c>
      <c r="E2217" s="57" t="str">
        <f t="shared" si="631"/>
        <v>158.241327424616+1.08175235337302i</v>
      </c>
      <c r="F2217" s="57" t="str">
        <f t="shared" si="632"/>
        <v>2.90989465277244-39.3507186590589i</v>
      </c>
      <c r="G2217" s="57" t="str">
        <f t="shared" si="633"/>
        <v>0.999994756835113-0.00228978981479459i</v>
      </c>
      <c r="H2217" s="57" t="str">
        <f t="shared" si="634"/>
        <v>158.606625540841+206.733980790854i</v>
      </c>
      <c r="I2217" s="57" t="str">
        <f t="shared" si="635"/>
        <v>24.2515340425489-15.9098585732506i</v>
      </c>
      <c r="K2217" s="57" t="str">
        <f t="shared" si="636"/>
        <v>0.0280326900811551-0.0591983844646626i</v>
      </c>
      <c r="L2217" s="57" t="str">
        <f t="shared" si="637"/>
        <v>0.00025-0.278756819300768i</v>
      </c>
      <c r="M2217" s="57" t="str">
        <f t="shared" si="638"/>
        <v>0.0045-0.0977273324541617i</v>
      </c>
      <c r="N2217" s="57">
        <f t="shared" si="639"/>
        <v>65.287989784252446</v>
      </c>
      <c r="O2217" s="57">
        <f t="shared" si="640"/>
        <v>16.995647199103637</v>
      </c>
      <c r="P2217" s="374">
        <f t="shared" si="641"/>
        <v>16.995647199103637</v>
      </c>
      <c r="Q2217" s="374">
        <f t="shared" si="642"/>
        <v>-114.71201021574755</v>
      </c>
      <c r="R2217" s="12">
        <f t="shared" si="643"/>
        <v>65.287989784252446</v>
      </c>
      <c r="S2217" s="57">
        <f t="shared" si="644"/>
        <v>3.7961799838521193</v>
      </c>
      <c r="T2217" s="12">
        <f t="shared" si="627"/>
        <v>16.995647199103637</v>
      </c>
    </row>
    <row r="2218" spans="1:20">
      <c r="A2218" s="57">
        <f t="shared" si="628"/>
        <v>23942.740286681081</v>
      </c>
      <c r="B2218" s="12">
        <f t="shared" si="645"/>
        <v>3810.6054677907573</v>
      </c>
      <c r="C2218" s="57" t="str">
        <f t="shared" si="629"/>
        <v>-2.93770273532917-6.39588200354081i</v>
      </c>
      <c r="D2218" s="57" t="str">
        <f t="shared" si="630"/>
        <v>3.47802959368856-4.1948474541943i</v>
      </c>
      <c r="E2218" s="57" t="str">
        <f t="shared" si="631"/>
        <v>158.255458444689+1.10354944399761i</v>
      </c>
      <c r="F2218" s="57" t="str">
        <f t="shared" si="632"/>
        <v>2.9098945365985-39.2018025447594i</v>
      </c>
      <c r="G2218" s="57" t="str">
        <f t="shared" si="633"/>
        <v>0.99999471691156-0.00229849092432639i</v>
      </c>
      <c r="H2218" s="57" t="str">
        <f t="shared" si="634"/>
        <v>159.685830928803+207.983586190683i</v>
      </c>
      <c r="I2218" s="57" t="str">
        <f t="shared" si="635"/>
        <v>24.3117382269555-15.9523195333456i</v>
      </c>
      <c r="K2218" s="57" t="str">
        <f t="shared" si="636"/>
        <v>0.0278697050273521-0.0590446359664224i</v>
      </c>
      <c r="L2218" s="57" t="str">
        <f t="shared" si="637"/>
        <v>0.00025-0.277701553397856i</v>
      </c>
      <c r="M2218" s="57" t="str">
        <f t="shared" si="638"/>
        <v>0.0045-0.0973573744313228i</v>
      </c>
      <c r="N2218" s="57">
        <f t="shared" si="639"/>
        <v>65.330132721740952</v>
      </c>
      <c r="O2218" s="57">
        <f t="shared" si="640"/>
        <v>16.949332433986424</v>
      </c>
      <c r="P2218" s="374">
        <f t="shared" si="641"/>
        <v>16.949332433986424</v>
      </c>
      <c r="Q2218" s="374">
        <f t="shared" si="642"/>
        <v>-114.66986727825905</v>
      </c>
      <c r="R2218" s="12">
        <f t="shared" si="643"/>
        <v>65.330132721740952</v>
      </c>
      <c r="S2218" s="57">
        <f t="shared" si="644"/>
        <v>3.8106054677907575</v>
      </c>
      <c r="T2218" s="12">
        <f t="shared" si="627"/>
        <v>16.949332433986424</v>
      </c>
    </row>
    <row r="2219" spans="1:20">
      <c r="A2219" s="57">
        <f t="shared" si="628"/>
        <v>24033.722699770467</v>
      </c>
      <c r="B2219" s="12">
        <f t="shared" si="645"/>
        <v>3825.0857685683623</v>
      </c>
      <c r="C2219" s="57" t="str">
        <f t="shared" si="629"/>
        <v>-2.91737852390466-6.36406141632388i</v>
      </c>
      <c r="D2219" s="57" t="str">
        <f t="shared" si="630"/>
        <v>3.478028867243-4.1791055545858i</v>
      </c>
      <c r="E2219" s="57" t="str">
        <f t="shared" si="631"/>
        <v>158.269801130489+1.12538547628367i</v>
      </c>
      <c r="F2219" s="57" t="str">
        <f t="shared" si="632"/>
        <v>2.90989441953996-39.0534503615465i</v>
      </c>
      <c r="G2219" s="57" t="str">
        <f t="shared" si="633"/>
        <v>0.999994676684014-0.00230722509702434i</v>
      </c>
      <c r="H2219" s="57" t="str">
        <f t="shared" si="634"/>
        <v>160.78306605051+209.244104752599i</v>
      </c>
      <c r="I2219" s="57" t="str">
        <f t="shared" si="635"/>
        <v>24.3725756821877-15.9960262820668i</v>
      </c>
      <c r="K2219" s="57" t="str">
        <f t="shared" si="636"/>
        <v>0.0277075676488426-0.0588908413255571i</v>
      </c>
      <c r="L2219" s="57" t="str">
        <f t="shared" si="637"/>
        <v>0.00025-0.276650282325021i</v>
      </c>
      <c r="M2219" s="57" t="str">
        <f t="shared" si="638"/>
        <v>0.0045-0.0969888169270007i</v>
      </c>
      <c r="N2219" s="57">
        <f t="shared" si="639"/>
        <v>65.372588499386083</v>
      </c>
      <c r="O2219" s="57">
        <f t="shared" si="640"/>
        <v>16.903057491350612</v>
      </c>
      <c r="P2219" s="374">
        <f t="shared" si="641"/>
        <v>16.903057491350612</v>
      </c>
      <c r="Q2219" s="374">
        <f t="shared" si="642"/>
        <v>-114.62741150061392</v>
      </c>
      <c r="R2219" s="12">
        <f t="shared" si="643"/>
        <v>65.372588499386083</v>
      </c>
      <c r="S2219" s="57">
        <f t="shared" si="644"/>
        <v>3.8250857685683624</v>
      </c>
      <c r="T2219" s="12">
        <f t="shared" si="627"/>
        <v>16.903057491350612</v>
      </c>
    </row>
    <row r="2220" spans="1:20">
      <c r="A2220" s="57">
        <f t="shared" si="628"/>
        <v>24125.050846029597</v>
      </c>
      <c r="B2220" s="12">
        <f t="shared" si="645"/>
        <v>3839.6210944889222</v>
      </c>
      <c r="C2220" s="57" t="str">
        <f t="shared" si="629"/>
        <v>-2.89716473403593-6.33243994741366i</v>
      </c>
      <c r="D2220" s="57" t="str">
        <f t="shared" si="630"/>
        <v>3.47802813526628-4.16342377275558i</v>
      </c>
      <c r="E2220" s="57" t="str">
        <f t="shared" si="631"/>
        <v>158.28435672444+1.14726022024603i</v>
      </c>
      <c r="F2220" s="57" t="str">
        <f t="shared" si="632"/>
        <v>2.90989430159011-38.9056599753241i</v>
      </c>
      <c r="G2220" s="57" t="str">
        <f t="shared" si="633"/>
        <v>0.999994636150161-0.00231599245851643i</v>
      </c>
      <c r="H2220" s="57" t="str">
        <f t="shared" si="634"/>
        <v>161.898726325884+210.515646452456i</v>
      </c>
      <c r="I2220" s="57" t="str">
        <f t="shared" si="635"/>
        <v>24.4340527714016-16.0410029410153i</v>
      </c>
      <c r="K2220" s="57" t="str">
        <f t="shared" si="636"/>
        <v>0.0275462759775191-0.0587370053172447i</v>
      </c>
      <c r="L2220" s="57" t="str">
        <f t="shared" si="637"/>
        <v>0.00025-0.275602990959375i</v>
      </c>
      <c r="M2220" s="57" t="str">
        <f t="shared" si="638"/>
        <v>0.0045-0.0966216546393707i</v>
      </c>
      <c r="N2220" s="57">
        <f t="shared" si="639"/>
        <v>65.415355696612451</v>
      </c>
      <c r="O2220" s="57">
        <f t="shared" si="640"/>
        <v>16.856822691729121</v>
      </c>
      <c r="P2220" s="374">
        <f t="shared" si="641"/>
        <v>16.856822691729121</v>
      </c>
      <c r="Q2220" s="374">
        <f t="shared" si="642"/>
        <v>-114.58464430338755</v>
      </c>
      <c r="R2220" s="12">
        <f t="shared" si="643"/>
        <v>65.415355696612451</v>
      </c>
      <c r="S2220" s="57">
        <f t="shared" si="644"/>
        <v>3.8396210944889222</v>
      </c>
      <c r="T2220" s="12">
        <f t="shared" ref="T2220:T2283" si="646">P2220</f>
        <v>16.856822691729121</v>
      </c>
    </row>
    <row r="2221" spans="1:20">
      <c r="A2221" s="57">
        <f t="shared" ref="A2221:A2284" si="647">2*PI()*B2221</f>
        <v>24216.72603924451</v>
      </c>
      <c r="B2221" s="12">
        <f t="shared" si="645"/>
        <v>3854.2116546479801</v>
      </c>
      <c r="C2221" s="57" t="str">
        <f t="shared" ref="C2221:C2284" si="648">IMPRODUCT(D2221,E2221,$C$40,,K2221,$C$41)</f>
        <v>-2.87706105147219-6.30101627059507i</v>
      </c>
      <c r="D2221" s="57" t="str">
        <f t="shared" ref="D2221:D2284" si="649">IMDIV(IMPRODUCT($C$37,$C$38,COMPLEX(1,A2221/$C$38)),IMSUM(-1*A2221*A2221/$C$39,COMPLEX(0,1*A2221)))</f>
        <v>3.47802739771628-4.14780188311527i</v>
      </c>
      <c r="E2221" s="57" t="str">
        <f t="shared" ref="E2221:E2284" si="650">IMDIV(IMPRODUCT(IMSUM(F2221,G2221),$C$29,H2221),IMSUM(1,I2221))</f>
        <v>158.29912647921+1.16917344555736i</v>
      </c>
      <c r="F2221" s="57" t="str">
        <f t="shared" ref="F2221:F2284" si="651">IMDIV(IMPRODUCT($C$14,$C$15,COMPLEX(1,A2221/$C$15)),IMSUM(-1*A2221*A2221/$C$16,COMPLEX(0,A2221)))</f>
        <v>2.90989418274214-38.7584292600779i</v>
      </c>
      <c r="G2221" s="57" t="str">
        <f t="shared" ref="G2221:G2284" si="652">IMDIV(1,COMPLEX(1,A2221*$C$9*$C$10))</f>
        <v>0.999994595307669-0.00232479313490793i</v>
      </c>
      <c r="H2221" s="57" t="str">
        <f t="shared" ref="H2221:H2284" si="653">IMDIV($C$3,IMSUM(K2221,COMPLEX(0,$C$28*A2221)))</f>
        <v>163.033217923998+211.798321321089i</v>
      </c>
      <c r="I2221" s="57" t="str">
        <f t="shared" ref="I2221:I2284" si="654">IMPRODUCT(F2221,$C$29,H2221,$C$31)</f>
        <v>24.4961758474089-16.0872742982269i</v>
      </c>
      <c r="K2221" s="57" t="str">
        <f t="shared" ref="K2221:K2284" si="655">IF($C$26&lt;=0,IMDIV(1,IMSUM(IMDIV(1,L2221),1/$C$18)),IMDIV(1,IMSUM(IMDIV(1,L2221),1/$C$18,IMDIV(1,M2221))))</f>
        <v>0.0273858280173417-0.0585831326815083i</v>
      </c>
      <c r="L2221" s="57" t="str">
        <f t="shared" ref="L2221:L2284" si="656">IMSUM($C$21/$C$22,IMDIV(1,COMPLEX(0,$C$20*$C$22*A2221)))</f>
        <v>0.00025-0.274559664235282i</v>
      </c>
      <c r="M2221" s="57" t="str">
        <f t="shared" ref="M2221:M2284" si="657">IMSUM($C$25/$C$26,IMDIV(1,COMPLEX(0,$C$24*$C$26*A2221)))</f>
        <v>0.0045-0.0962558822866813i</v>
      </c>
      <c r="N2221" s="57">
        <f t="shared" ref="N2221:N2284" si="658">ABS(R2221)</f>
        <v>65.458432881527315</v>
      </c>
      <c r="O2221" s="57">
        <f t="shared" ref="O2221:O2284" si="659">ABS(P2221)</f>
        <v>16.810628354171694</v>
      </c>
      <c r="P2221" s="374">
        <f t="shared" ref="P2221:P2284" si="660">20*LOG10(IMABS(C2221))</f>
        <v>16.810628354171694</v>
      </c>
      <c r="Q2221" s="374">
        <f t="shared" ref="Q2221:Q2284" si="661">IMARGUMENT(C2221)*180/PI()</f>
        <v>-114.54156711847268</v>
      </c>
      <c r="R2221" s="12">
        <f t="shared" ref="R2221:R2284" si="662">IF(Q2221&lt;0,Q2221+180,Q2221-180)</f>
        <v>65.458432881527315</v>
      </c>
      <c r="S2221" s="57">
        <f t="shared" ref="S2221:S2284" si="663">B2221/1000</f>
        <v>3.8542116546479801</v>
      </c>
      <c r="T2221" s="12">
        <f t="shared" si="646"/>
        <v>16.810628354171694</v>
      </c>
    </row>
    <row r="2222" spans="1:20">
      <c r="A2222" s="57">
        <f t="shared" si="647"/>
        <v>24308.749598193641</v>
      </c>
      <c r="B2222" s="12">
        <f t="shared" ref="B2222:B2285" si="664">B2221*(1+B$42)</f>
        <v>3868.8576589356426</v>
      </c>
      <c r="C2222" s="57" t="str">
        <f t="shared" si="648"/>
        <v>-2.85706715911176-6.26978906740165i</v>
      </c>
      <c r="D2222" s="57" t="str">
        <f t="shared" si="649"/>
        <v>3.47802665455056-4.13223966093806i</v>
      </c>
      <c r="E2222" s="57" t="str">
        <f t="shared" si="650"/>
        <v>158.31411165784+1.19112492151234i</v>
      </c>
      <c r="F2222" s="57" t="str">
        <f t="shared" si="651"/>
        <v>2.90989406298922-38.6117560978446i</v>
      </c>
      <c r="G2222" s="57" t="str">
        <f t="shared" si="652"/>
        <v>0.999994554154188-0.00233362725278318i</v>
      </c>
      <c r="H2222" s="57" t="str">
        <f t="shared" si="653"/>
        <v>164.186958105077+213.092239351973i</v>
      </c>
      <c r="I2222" s="57" t="str">
        <f t="shared" si="654"/>
        <v>24.5589512465131-16.134865829195i</v>
      </c>
      <c r="K2222" s="57" t="str">
        <f t="shared" si="655"/>
        <v>0.0272262217448007-0.0584292281231348i</v>
      </c>
      <c r="L2222" s="57" t="str">
        <f t="shared" si="656"/>
        <v>0.00025-0.273520287144134i</v>
      </c>
      <c r="M2222" s="57" t="str">
        <f t="shared" si="657"/>
        <v>0.0045-0.0958914946071738i</v>
      </c>
      <c r="N2222" s="57">
        <f t="shared" si="658"/>
        <v>65.501818611046332</v>
      </c>
      <c r="O2222" s="57">
        <f t="shared" si="659"/>
        <v>16.764474796236232</v>
      </c>
      <c r="P2222" s="374">
        <f t="shared" si="660"/>
        <v>16.764474796236232</v>
      </c>
      <c r="Q2222" s="374">
        <f t="shared" si="661"/>
        <v>-114.49818138895367</v>
      </c>
      <c r="R2222" s="12">
        <f t="shared" si="662"/>
        <v>65.501818611046332</v>
      </c>
      <c r="S2222" s="57">
        <f t="shared" si="663"/>
        <v>3.8688576589356427</v>
      </c>
      <c r="T2222" s="12">
        <f t="shared" si="646"/>
        <v>16.764474796236232</v>
      </c>
    </row>
    <row r="2223" spans="1:20">
      <c r="A2223" s="57">
        <f t="shared" si="647"/>
        <v>24401.122846666778</v>
      </c>
      <c r="B2223" s="12">
        <f t="shared" si="664"/>
        <v>3883.5593180395981</v>
      </c>
      <c r="C2223" s="57" t="str">
        <f t="shared" si="648"/>
        <v>-2.83718273706063-6.23875702710508i</v>
      </c>
      <c r="D2223" s="57" t="str">
        <f t="shared" si="649"/>
        <v>3.47802590572636-4.11673688235548i</v>
      </c>
      <c r="E2223" s="57" t="str">
        <f t="shared" si="650"/>
        <v>158.329313533863+1.21311441698847i</v>
      </c>
      <c r="F2223" s="57" t="str">
        <f t="shared" si="651"/>
        <v>2.90989394232445-38.4656383786812i</v>
      </c>
      <c r="G2223" s="57" t="str">
        <f t="shared" si="652"/>
        <v>0.999994512687349-0.00234249493920736i</v>
      </c>
      <c r="H2223" s="57" t="str">
        <f t="shared" si="653"/>
        <v>165.360375574622+214.397510401679i</v>
      </c>
      <c r="I2223" s="57" t="str">
        <f t="shared" si="654"/>
        <v>24.6223852818852-16.1838037186342i</v>
      </c>
      <c r="K2223" s="57" t="str">
        <f t="shared" si="655"/>
        <v>0.02706745510938-0.0582752963116039i</v>
      </c>
      <c r="L2223" s="57" t="str">
        <f t="shared" si="656"/>
        <v>0.00025-0.272484844734144i</v>
      </c>
      <c r="M2223" s="57" t="str">
        <f t="shared" si="657"/>
        <v>0.0045-0.0955284863590103i</v>
      </c>
      <c r="N2223" s="57">
        <f t="shared" si="658"/>
        <v>65.545511431018809</v>
      </c>
      <c r="O2223" s="57">
        <f t="shared" si="659"/>
        <v>16.718362333980686</v>
      </c>
      <c r="P2223" s="374">
        <f t="shared" si="660"/>
        <v>16.718362333980686</v>
      </c>
      <c r="Q2223" s="374">
        <f t="shared" si="661"/>
        <v>-114.45448856898119</v>
      </c>
      <c r="R2223" s="12">
        <f t="shared" si="662"/>
        <v>65.545511431018809</v>
      </c>
      <c r="S2223" s="57">
        <f t="shared" si="663"/>
        <v>3.8835593180395982</v>
      </c>
      <c r="T2223" s="12">
        <f t="shared" si="646"/>
        <v>16.718362333980686</v>
      </c>
    </row>
    <row r="2224" spans="1:20">
      <c r="A2224" s="57">
        <f t="shared" si="647"/>
        <v>24493.847113484109</v>
      </c>
      <c r="B2224" s="12">
        <f t="shared" si="664"/>
        <v>3898.3168434481486</v>
      </c>
      <c r="C2224" s="57" t="str">
        <f t="shared" si="648"/>
        <v>-2.81740746269024-6.2079188467044i</v>
      </c>
      <c r="D2224" s="57" t="str">
        <f t="shared" si="649"/>
        <v>3.47802515120063-4.10129332435418i</v>
      </c>
      <c r="E2224" s="57" t="str">
        <f t="shared" si="650"/>
        <v>158.344733391436+1.23514170041049i</v>
      </c>
      <c r="F2224" s="57" t="str">
        <f t="shared" si="651"/>
        <v>2.9098938207409-38.3200740006356i</v>
      </c>
      <c r="G2224" s="57" t="str">
        <f t="shared" si="652"/>
        <v>0.999994470904767-0.00235139632172839i</v>
      </c>
      <c r="H2224" s="57" t="str">
        <f t="shared" si="653"/>
        <v>166.55391085013+215.714244082664i</v>
      </c>
      <c r="I2224" s="57" t="str">
        <f t="shared" si="654"/>
        <v>24.6864842364473-16.2341148830127i</v>
      </c>
      <c r="K2224" s="57" t="str">
        <f t="shared" si="655"/>
        <v>0.0269095260340188-0.0581213418810198i</v>
      </c>
      <c r="L2224" s="57" t="str">
        <f t="shared" si="656"/>
        <v>0.00025-0.271453322110125i</v>
      </c>
      <c r="M2224" s="57" t="str">
        <f t="shared" si="657"/>
        <v>0.0045-0.095166852320193i</v>
      </c>
      <c r="N2224" s="57">
        <f t="shared" si="658"/>
        <v>65.589509876357681</v>
      </c>
      <c r="O2224" s="57">
        <f t="shared" si="659"/>
        <v>16.672291281955385</v>
      </c>
      <c r="P2224" s="374">
        <f t="shared" si="660"/>
        <v>16.672291281955385</v>
      </c>
      <c r="Q2224" s="374">
        <f t="shared" si="661"/>
        <v>-114.41049012364232</v>
      </c>
      <c r="R2224" s="12">
        <f t="shared" si="662"/>
        <v>65.589509876357681</v>
      </c>
      <c r="S2224" s="57">
        <f t="shared" si="663"/>
        <v>3.8983168434481485</v>
      </c>
      <c r="T2224" s="12">
        <f t="shared" si="646"/>
        <v>16.672291281955385</v>
      </c>
    </row>
    <row r="2225" spans="1:20">
      <c r="A2225" s="57">
        <f t="shared" si="647"/>
        <v>24586.923732515352</v>
      </c>
      <c r="B2225" s="12">
        <f t="shared" si="664"/>
        <v>3913.1304474532517</v>
      </c>
      <c r="C2225" s="57" t="str">
        <f t="shared" si="648"/>
        <v>-2.79774101069533-6.17727323091405i</v>
      </c>
      <c r="D2225" s="57" t="str">
        <f t="shared" si="649"/>
        <v>3.47802439092992-4.08590876477267i</v>
      </c>
      <c r="E2225" s="57" t="str">
        <f t="shared" si="650"/>
        <v>158.360372525462+1.25720653970765i</v>
      </c>
      <c r="F2225" s="57" t="str">
        <f t="shared" si="651"/>
        <v>2.90989369823157-38.1750608697149i</v>
      </c>
      <c r="G2225" s="57" t="str">
        <f t="shared" si="652"/>
        <v>0.999994428804038-0.00236033152837873i</v>
      </c>
      <c r="H2225" s="57" t="str">
        <f t="shared" si="653"/>
        <v>167.768016640852+217.042549647895i</v>
      </c>
      <c r="I2225" s="57" t="str">
        <f t="shared" si="654"/>
        <v>24.7512543552344-16.2858269938793i</v>
      </c>
      <c r="K2225" s="57" t="str">
        <f t="shared" si="655"/>
        <v>0.0267524324155703-0.0579673694300507i</v>
      </c>
      <c r="L2225" s="57" t="str">
        <f t="shared" si="656"/>
        <v>0.00025-0.270425704433279i</v>
      </c>
      <c r="M2225" s="57" t="str">
        <f t="shared" si="657"/>
        <v>0.0045-0.0948065872884967i</v>
      </c>
      <c r="N2225" s="57">
        <f t="shared" si="658"/>
        <v>65.633812471164717</v>
      </c>
      <c r="O2225" s="57">
        <f t="shared" si="659"/>
        <v>16.626261953195179</v>
      </c>
      <c r="P2225" s="374">
        <f t="shared" si="660"/>
        <v>16.626261953195179</v>
      </c>
      <c r="Q2225" s="374">
        <f t="shared" si="661"/>
        <v>-114.36618752883528</v>
      </c>
      <c r="R2225" s="12">
        <f t="shared" si="662"/>
        <v>65.633812471164717</v>
      </c>
      <c r="S2225" s="57">
        <f t="shared" si="663"/>
        <v>3.9131304474532516</v>
      </c>
      <c r="T2225" s="12">
        <f t="shared" si="646"/>
        <v>16.626261953195179</v>
      </c>
    </row>
    <row r="2226" spans="1:20">
      <c r="A2226" s="57">
        <f t="shared" si="647"/>
        <v>24680.354042698909</v>
      </c>
      <c r="B2226" s="12">
        <f t="shared" si="664"/>
        <v>3928.0003431535742</v>
      </c>
      <c r="C2226" s="57" t="str">
        <f t="shared" si="648"/>
        <v>-2.77818305315095-6.14681889215202i</v>
      </c>
      <c r="D2226" s="57" t="str">
        <f t="shared" si="649"/>
        <v>3.47802362487053-4.07058298229824i</v>
      </c>
      <c r="E2226" s="57" t="str">
        <f t="shared" si="650"/>
        <v>158.376232241716+1.27930870227771i</v>
      </c>
      <c r="F2226" s="57" t="str">
        <f t="shared" si="651"/>
        <v>2.90989357478941-38.030596899857i</v>
      </c>
      <c r="G2226" s="57" t="str">
        <f t="shared" si="652"/>
        <v>0.999994386382739-0.0023693006876772i</v>
      </c>
      <c r="H2226" s="57" t="str">
        <f t="shared" si="653"/>
        <v>169.003158241127+218.382535866755i</v>
      </c>
      <c r="I2226" s="57" t="str">
        <f t="shared" si="654"/>
        <v>24.8167018371992-16.3389685020203i</v>
      </c>
      <c r="K2226" s="57" t="str">
        <f t="shared" si="655"/>
        <v>0.0265961721252596-0.0578133835218722i</v>
      </c>
      <c r="L2226" s="57" t="str">
        <f t="shared" si="656"/>
        <v>0.00025-0.269401976920979i</v>
      </c>
      <c r="M2226" s="57" t="str">
        <f t="shared" si="657"/>
        <v>0.0045-0.0944476860813879i</v>
      </c>
      <c r="N2226" s="57">
        <f t="shared" si="658"/>
        <v>65.678417728862229</v>
      </c>
      <c r="O2226" s="57">
        <f t="shared" si="659"/>
        <v>16.580274659212396</v>
      </c>
      <c r="P2226" s="374">
        <f t="shared" si="660"/>
        <v>16.580274659212396</v>
      </c>
      <c r="Q2226" s="374">
        <f t="shared" si="661"/>
        <v>-114.32158227113777</v>
      </c>
      <c r="R2226" s="12">
        <f t="shared" si="662"/>
        <v>65.678417728862229</v>
      </c>
      <c r="S2226" s="57">
        <f t="shared" si="663"/>
        <v>3.9280003431535744</v>
      </c>
      <c r="T2226" s="12">
        <f t="shared" si="646"/>
        <v>16.580274659212396</v>
      </c>
    </row>
    <row r="2227" spans="1:20">
      <c r="A2227" s="57">
        <f t="shared" si="647"/>
        <v>24774.139388061169</v>
      </c>
      <c r="B2227" s="12">
        <f t="shared" si="664"/>
        <v>3942.926744457558</v>
      </c>
      <c r="C2227" s="57" t="str">
        <f t="shared" si="648"/>
        <v>-2.75873325956954-6.11655455052672i</v>
      </c>
      <c r="D2227" s="57" t="str">
        <f t="shared" si="649"/>
        <v>3.47802285297835-4.0553157564636i</v>
      </c>
      <c r="E2227" s="57" t="str">
        <f t="shared" si="650"/>
        <v>158.392313856979+1.30144795494434i</v>
      </c>
      <c r="F2227" s="57" t="str">
        <f t="shared" si="651"/>
        <v>2.90989345040731-37.8866800128986i</v>
      </c>
      <c r="G2227" s="57" t="str">
        <f t="shared" si="652"/>
        <v>0.999994343638429-0.00237830392863083i</v>
      </c>
      <c r="H2227" s="57" t="str">
        <f t="shared" si="653"/>
        <v>170.259813937753+219.734310891691i</v>
      </c>
      <c r="I2227" s="57" t="str">
        <f t="shared" si="654"/>
        <v>24.8828328264258-16.3935686624702i</v>
      </c>
      <c r="K2227" s="57" t="str">
        <f t="shared" si="655"/>
        <v>0.0264407430091362-0.0576593886841157i</v>
      </c>
      <c r="L2227" s="57" t="str">
        <f t="shared" si="656"/>
        <v>0.00025-0.268382124846562i</v>
      </c>
      <c r="M2227" s="57" t="str">
        <f t="shared" si="657"/>
        <v>0.0045-0.0940901435359513i</v>
      </c>
      <c r="N2227" s="57">
        <f t="shared" si="658"/>
        <v>65.723324152319051</v>
      </c>
      <c r="O2227" s="57">
        <f t="shared" si="659"/>
        <v>16.534329709989471</v>
      </c>
      <c r="P2227" s="374">
        <f t="shared" si="660"/>
        <v>16.534329709989471</v>
      </c>
      <c r="Q2227" s="374">
        <f t="shared" si="661"/>
        <v>-114.27667584768095</v>
      </c>
      <c r="R2227" s="12">
        <f t="shared" si="662"/>
        <v>65.723324152319051</v>
      </c>
      <c r="S2227" s="57">
        <f t="shared" si="663"/>
        <v>3.9429267444575582</v>
      </c>
      <c r="T2227" s="12">
        <f t="shared" si="646"/>
        <v>16.534329709989471</v>
      </c>
    </row>
    <row r="2228" spans="1:20">
      <c r="A2228" s="57">
        <f t="shared" si="647"/>
        <v>24868.281117735802</v>
      </c>
      <c r="B2228" s="12">
        <f t="shared" si="664"/>
        <v>3957.909866086497</v>
      </c>
      <c r="C2228" s="57" t="str">
        <f t="shared" si="648"/>
        <v>-2.73939129695739-6.08647893382397i</v>
      </c>
      <c r="D2228" s="57" t="str">
        <f t="shared" si="649"/>
        <v>3.478022075209-4.04010686764389i</v>
      </c>
      <c r="E2228" s="57" t="str">
        <f t="shared" si="650"/>
        <v>158.408618699163+1.32362406391553i</v>
      </c>
      <c r="F2228" s="57" t="str">
        <f t="shared" si="651"/>
        <v>2.90989332507814-37.7433081385473i</v>
      </c>
      <c r="G2228" s="57" t="str">
        <f t="shared" si="652"/>
        <v>0.999994300568648-0.00238734138073678i</v>
      </c>
      <c r="H2228" s="57" t="str">
        <f t="shared" si="653"/>
        <v>171.538475431947+221.097982114923i</v>
      </c>
      <c r="I2228" s="57" t="str">
        <f t="shared" si="654"/>
        <v>24.9496534027101-16.4496575604136i</v>
      </c>
      <c r="K2228" s="57" t="str">
        <f t="shared" si="655"/>
        <v>0.0262861428885277-0.0575053894088236i</v>
      </c>
      <c r="L2228" s="57" t="str">
        <f t="shared" si="656"/>
        <v>0.00025-0.267366133539114i</v>
      </c>
      <c r="M2228" s="57" t="str">
        <f t="shared" si="657"/>
        <v>0.0045-0.0937339545088171i</v>
      </c>
      <c r="N2228" s="57">
        <f t="shared" si="658"/>
        <v>65.768530233981522</v>
      </c>
      <c r="O2228" s="57">
        <f t="shared" si="659"/>
        <v>16.488427413972573</v>
      </c>
      <c r="P2228" s="374">
        <f t="shared" si="660"/>
        <v>16.488427413972573</v>
      </c>
      <c r="Q2228" s="374">
        <f t="shared" si="661"/>
        <v>-114.23146976601848</v>
      </c>
      <c r="R2228" s="12">
        <f t="shared" si="662"/>
        <v>65.768530233981522</v>
      </c>
      <c r="S2228" s="57">
        <f t="shared" si="663"/>
        <v>3.9579098660864971</v>
      </c>
      <c r="T2228" s="12">
        <f t="shared" si="646"/>
        <v>16.488427413972573</v>
      </c>
    </row>
    <row r="2229" spans="1:20">
      <c r="A2229" s="57">
        <f t="shared" si="647"/>
        <v>24962.780585983197</v>
      </c>
      <c r="B2229" s="12">
        <f t="shared" si="664"/>
        <v>3972.9499235776257</v>
      </c>
      <c r="C2229" s="57" t="str">
        <f t="shared" si="648"/>
        <v>-2.7201568298707-6.05659077749327i</v>
      </c>
      <c r="D2229" s="57" t="str">
        <f t="shared" si="649"/>
        <v>3.47802129151773-4.0249560970534i</v>
      </c>
      <c r="E2229" s="57" t="str">
        <f t="shared" si="650"/>
        <v>158.425148107441+1.34583679474246i</v>
      </c>
      <c r="F2229" s="57" t="str">
        <f t="shared" si="651"/>
        <v>2.90989319879466-37.6004792143504i</v>
      </c>
      <c r="G2229" s="57" t="str">
        <f t="shared" si="652"/>
        <v>0.999994257170919-0.00239641317398409i</v>
      </c>
      <c r="H2229" s="57" t="str">
        <f t="shared" si="653"/>
        <v>172.839648276408+222.473656014603i</v>
      </c>
      <c r="I2229" s="57" t="str">
        <f t="shared" si="654"/>
        <v>25.0171695714654-16.5072661380051i</v>
      </c>
      <c r="K2229" s="57" t="str">
        <f t="shared" si="655"/>
        <v>0.0261323695604921-0.057351390152411i</v>
      </c>
      <c r="L2229" s="57" t="str">
        <f t="shared" si="656"/>
        <v>0.00025-0.266353988383257i</v>
      </c>
      <c r="M2229" s="57" t="str">
        <f t="shared" si="657"/>
        <v>0.0045-0.0933791138760882i</v>
      </c>
      <c r="N2229" s="57">
        <f t="shared" si="658"/>
        <v>65.814034456004165</v>
      </c>
      <c r="O2229" s="57">
        <f t="shared" si="659"/>
        <v>16.442568078065246</v>
      </c>
      <c r="P2229" s="374">
        <f t="shared" si="660"/>
        <v>16.442568078065246</v>
      </c>
      <c r="Q2229" s="374">
        <f t="shared" si="661"/>
        <v>-114.18596554399583</v>
      </c>
      <c r="R2229" s="12">
        <f t="shared" si="662"/>
        <v>65.814034456004165</v>
      </c>
      <c r="S2229" s="57">
        <f t="shared" si="663"/>
        <v>3.9729499235776258</v>
      </c>
      <c r="T2229" s="12">
        <f t="shared" si="646"/>
        <v>16.442568078065246</v>
      </c>
    </row>
    <row r="2230" spans="1:20">
      <c r="A2230" s="57">
        <f t="shared" si="647"/>
        <v>25057.639152209933</v>
      </c>
      <c r="B2230" s="12">
        <f t="shared" si="664"/>
        <v>3988.0471332872207</v>
      </c>
      <c r="C2230" s="57" t="str">
        <f t="shared" si="648"/>
        <v>-2.70102952047135-6.02688882463302i</v>
      </c>
      <c r="D2230" s="57" t="str">
        <f t="shared" si="649"/>
        <v>3.47802050185944-4.00986322674247i</v>
      </c>
      <c r="E2230" s="57" t="str">
        <f t="shared" si="650"/>
        <v>158.441903432381+1.36808591227577i</v>
      </c>
      <c r="F2230" s="57" t="str">
        <f t="shared" si="651"/>
        <v>2.90989307154961-37.4581911856657i</v>
      </c>
      <c r="G2230" s="57" t="str">
        <f t="shared" si="652"/>
        <v>0.999994213442745-0.00240551943885564i</v>
      </c>
      <c r="H2230" s="57" t="str">
        <f t="shared" si="653"/>
        <v>174.163852328102+223.861437989753i</v>
      </c>
      <c r="I2230" s="57" t="str">
        <f t="shared" si="654"/>
        <v>25.0853872529167-16.5664262221484i</v>
      </c>
      <c r="K2230" s="57" t="str">
        <f t="shared" si="655"/>
        <v>0.0259794207982615-0.0571973953356272i</v>
      </c>
      <c r="L2230" s="57" t="str">
        <f t="shared" si="656"/>
        <v>0.00025-0.265345674818945i</v>
      </c>
      <c r="M2230" s="57" t="str">
        <f t="shared" si="657"/>
        <v>0.0045-0.0930256165332616i</v>
      </c>
      <c r="N2230" s="57">
        <f t="shared" si="658"/>
        <v>65.859835290378243</v>
      </c>
      <c r="O2230" s="57">
        <f t="shared" si="659"/>
        <v>16.396752007621821</v>
      </c>
      <c r="P2230" s="374">
        <f t="shared" si="660"/>
        <v>16.396752007621821</v>
      </c>
      <c r="Q2230" s="374">
        <f t="shared" si="661"/>
        <v>-114.14016470962176</v>
      </c>
      <c r="R2230" s="12">
        <f t="shared" si="662"/>
        <v>65.859835290378243</v>
      </c>
      <c r="S2230" s="57">
        <f t="shared" si="663"/>
        <v>3.9880471332872207</v>
      </c>
      <c r="T2230" s="12">
        <f t="shared" si="646"/>
        <v>16.396752007621821</v>
      </c>
    </row>
    <row r="2231" spans="1:20">
      <c r="A2231" s="57">
        <f t="shared" si="647"/>
        <v>25152.858180988333</v>
      </c>
      <c r="B2231" s="12">
        <f t="shared" si="664"/>
        <v>4003.2017123937121</v>
      </c>
      <c r="C2231" s="57" t="str">
        <f t="shared" si="648"/>
        <v>-2.68200902858226-5.99737182597591i</v>
      </c>
      <c r="D2231" s="57" t="str">
        <f t="shared" si="649"/>
        <v>3.47801970618871-3.99482803959435i</v>
      </c>
      <c r="E2231" s="57" t="str">
        <f t="shared" si="650"/>
        <v>158.458886036074+1.39037118062054i</v>
      </c>
      <c r="F2231" s="57" t="str">
        <f t="shared" si="651"/>
        <v>2.90989294333568-37.3164420056322i</v>
      </c>
      <c r="G2231" s="57" t="str">
        <f t="shared" si="652"/>
        <v>0.999994169381609-0.00241466030633i</v>
      </c>
      <c r="H2231" s="57" t="str">
        <f t="shared" si="653"/>
        <v>175.511622217278+225.26143218316i</v>
      </c>
      <c r="I2231" s="57" t="str">
        <f t="shared" si="654"/>
        <v>25.1543122705267-16.6271705532625i</v>
      </c>
      <c r="K2231" s="57" t="str">
        <f t="shared" si="655"/>
        <v>0.0258272943516906-0.0570434093435286i</v>
      </c>
      <c r="L2231" s="57" t="str">
        <f t="shared" si="656"/>
        <v>0.00025-0.264341178341248i</v>
      </c>
      <c r="M2231" s="57" t="str">
        <f t="shared" si="657"/>
        <v>0.0045-0.0926734573951602i</v>
      </c>
      <c r="N2231" s="57">
        <f t="shared" si="658"/>
        <v>65.905931199063332</v>
      </c>
      <c r="O2231" s="57">
        <f t="shared" si="659"/>
        <v>16.350979506441934</v>
      </c>
      <c r="P2231" s="374">
        <f t="shared" si="660"/>
        <v>16.350979506441934</v>
      </c>
      <c r="Q2231" s="374">
        <f t="shared" si="661"/>
        <v>-114.09406880093667</v>
      </c>
      <c r="R2231" s="12">
        <f t="shared" si="662"/>
        <v>65.905931199063332</v>
      </c>
      <c r="S2231" s="57">
        <f t="shared" si="663"/>
        <v>4.0032017123937118</v>
      </c>
      <c r="T2231" s="12">
        <f t="shared" si="646"/>
        <v>16.350979506441934</v>
      </c>
    </row>
    <row r="2232" spans="1:20">
      <c r="A2232" s="57">
        <f t="shared" si="647"/>
        <v>25248.43904207609</v>
      </c>
      <c r="B2232" s="12">
        <f t="shared" si="664"/>
        <v>4018.4138789008084</v>
      </c>
      <c r="C2232" s="57" t="str">
        <f t="shared" si="648"/>
        <v>-2.66309501174225-5.96803853987345i</v>
      </c>
      <c r="D2232" s="57" t="str">
        <f t="shared" si="649"/>
        <v>3.47801890445975-3.97985031932207i</v>
      </c>
      <c r="E2232" s="57" t="str">
        <f t="shared" si="650"/>
        <v>158.476097292269+1.41269236309232i</v>
      </c>
      <c r="F2232" s="57" t="str">
        <f t="shared" si="651"/>
        <v>2.90989281414547-37.1752296351402i</v>
      </c>
      <c r="G2232" s="57" t="str">
        <f t="shared" si="652"/>
        <v>0.999994124984976-0.00242383590788326i</v>
      </c>
      <c r="H2232" s="57" t="str">
        <f t="shared" si="653"/>
        <v>176.883507833364+226.673741291497i</v>
      </c>
      <c r="I2232" s="57" t="str">
        <f t="shared" si="654"/>
        <v>25.2239503386091-16.6895328150748i</v>
      </c>
      <c r="K2232" s="57" t="str">
        <f t="shared" si="655"/>
        <v>0.0256759879476991-0.0568894365254532i</v>
      </c>
      <c r="L2232" s="57" t="str">
        <f t="shared" si="656"/>
        <v>0.00025-0.263340484500148i</v>
      </c>
      <c r="M2232" s="57" t="str">
        <f t="shared" si="657"/>
        <v>0.0045-0.0923226313958564i</v>
      </c>
      <c r="N2232" s="57">
        <f t="shared" si="658"/>
        <v>65.952320634118806</v>
      </c>
      <c r="O2232" s="57">
        <f t="shared" si="659"/>
        <v>16.305250876764845</v>
      </c>
      <c r="P2232" s="374">
        <f t="shared" si="660"/>
        <v>16.305250876764845</v>
      </c>
      <c r="Q2232" s="374">
        <f t="shared" si="661"/>
        <v>-114.04767936588119</v>
      </c>
      <c r="R2232" s="12">
        <f t="shared" si="662"/>
        <v>65.952320634118806</v>
      </c>
      <c r="S2232" s="57">
        <f t="shared" si="663"/>
        <v>4.0184138789008088</v>
      </c>
      <c r="T2232" s="12">
        <f t="shared" si="646"/>
        <v>16.305250876764845</v>
      </c>
    </row>
    <row r="2233" spans="1:20">
      <c r="A2233" s="57">
        <f t="shared" si="647"/>
        <v>25344.383110435978</v>
      </c>
      <c r="B2233" s="12">
        <f t="shared" si="664"/>
        <v>4033.6838516406315</v>
      </c>
      <c r="C2233" s="57" t="str">
        <f t="shared" si="648"/>
        <v>-2.64428712526063-5.93888773228021i</v>
      </c>
      <c r="D2233" s="57" t="str">
        <f t="shared" si="649"/>
        <v>3.47801809662645-3.96492985046533i</v>
      </c>
      <c r="E2233" s="57" t="str">
        <f t="shared" si="650"/>
        <v>158.493538586511+1.43504922217327i</v>
      </c>
      <c r="F2233" s="57" t="str">
        <f t="shared" si="651"/>
        <v>2.90989268397156-37.0345520428024i</v>
      </c>
      <c r="G2233" s="57" t="str">
        <f t="shared" si="652"/>
        <v>0.999994080250291-0.00243304637549101i</v>
      </c>
      <c r="H2233" s="57" t="str">
        <f t="shared" si="653"/>
        <v>178.280074828349+228.098466361803i</v>
      </c>
      <c r="I2233" s="57" t="str">
        <f t="shared" si="654"/>
        <v>25.2943070490766-16.7535476654782i</v>
      </c>
      <c r="K2233" s="57" t="str">
        <f t="shared" si="655"/>
        <v>0.0255254992907115-0.0567354811950007i</v>
      </c>
      <c r="L2233" s="57" t="str">
        <f t="shared" si="656"/>
        <v>0.00025-0.262343578900327i</v>
      </c>
      <c r="M2233" s="57" t="str">
        <f t="shared" si="657"/>
        <v>0.0045-0.0919731334885996i</v>
      </c>
      <c r="N2233" s="57">
        <f t="shared" si="658"/>
        <v>65.999002037835311</v>
      </c>
      <c r="O2233" s="57">
        <f t="shared" si="659"/>
        <v>16.259566419264427</v>
      </c>
      <c r="P2233" s="374">
        <f t="shared" si="660"/>
        <v>16.259566419264427</v>
      </c>
      <c r="Q2233" s="374">
        <f t="shared" si="661"/>
        <v>-114.00099796216469</v>
      </c>
      <c r="R2233" s="12">
        <f t="shared" si="662"/>
        <v>65.999002037835311</v>
      </c>
      <c r="S2233" s="57">
        <f t="shared" si="663"/>
        <v>4.0336838516406317</v>
      </c>
      <c r="T2233" s="12">
        <f t="shared" si="646"/>
        <v>16.259566419264427</v>
      </c>
    </row>
    <row r="2234" spans="1:20">
      <c r="A2234" s="57">
        <f t="shared" si="647"/>
        <v>25440.691766255633</v>
      </c>
      <c r="B2234" s="12">
        <f t="shared" si="664"/>
        <v>4049.011850276866</v>
      </c>
      <c r="C2234" s="57" t="str">
        <f t="shared" si="648"/>
        <v>-2.62558502227131-5.90991817673714i</v>
      </c>
      <c r="D2234" s="57" t="str">
        <f t="shared" si="649"/>
        <v>3.47801728264235-3.95006641838742i</v>
      </c>
      <c r="E2234" s="57" t="str">
        <f t="shared" si="650"/>
        <v>158.511211316267+1.45744151946218i</v>
      </c>
      <c r="F2234" s="57" t="str">
        <f t="shared" si="651"/>
        <v>2.90989255280648-36.8944072049243i</v>
      </c>
      <c r="G2234" s="57" t="str">
        <f t="shared" si="652"/>
        <v>0.999994035174981-0.00244229184163016i</v>
      </c>
      <c r="H2234" s="57" t="str">
        <f t="shared" si="653"/>
        <v>179.701905138292+229.535706573413i</v>
      </c>
      <c r="I2234" s="57" t="str">
        <f t="shared" si="654"/>
        <v>25.3653878572647-16.8192507684893i</v>
      </c>
      <c r="K2234" s="57" t="str">
        <f t="shared" si="655"/>
        <v>0.0253758260630957-0.0565815476300182i</v>
      </c>
      <c r="L2234" s="57" t="str">
        <f t="shared" si="656"/>
        <v>0.00025-0.261350447200963i</v>
      </c>
      <c r="M2234" s="57" t="str">
        <f t="shared" si="657"/>
        <v>0.0045-0.0916249586457452i</v>
      </c>
      <c r="N2234" s="57">
        <f t="shared" si="658"/>
        <v>66.045973842865862</v>
      </c>
      <c r="O2234" s="57">
        <f t="shared" si="659"/>
        <v>16.213926433043863</v>
      </c>
      <c r="P2234" s="374">
        <f t="shared" si="660"/>
        <v>16.213926433043863</v>
      </c>
      <c r="Q2234" s="374">
        <f t="shared" si="661"/>
        <v>-113.95402615713414</v>
      </c>
      <c r="R2234" s="12">
        <f t="shared" si="662"/>
        <v>66.045973842865862</v>
      </c>
      <c r="S2234" s="57">
        <f t="shared" si="663"/>
        <v>4.0490118502768659</v>
      </c>
      <c r="T2234" s="12">
        <f t="shared" si="646"/>
        <v>16.213926433043863</v>
      </c>
    </row>
    <row r="2235" spans="1:20">
      <c r="A2235" s="57">
        <f t="shared" si="647"/>
        <v>25537.366394967408</v>
      </c>
      <c r="B2235" s="12">
        <f t="shared" si="664"/>
        <v>4064.3980953079181</v>
      </c>
      <c r="C2235" s="57" t="str">
        <f t="shared" si="648"/>
        <v>-2.60698835378657-5.88112865435497i</v>
      </c>
      <c r="D2235" s="57" t="str">
        <f t="shared" si="649"/>
        <v>3.47801646246058-3.93525980927208i</v>
      </c>
      <c r="E2235" s="57" t="str">
        <f t="shared" si="650"/>
        <v>158.529116891072+1.47986901562903i</v>
      </c>
      <c r="F2235" s="57" t="str">
        <f t="shared" si="651"/>
        <v>2.90989242064265-36.7547931054753i</v>
      </c>
      <c r="G2235" s="57" t="str">
        <f t="shared" si="652"/>
        <v>0.999993989756452-0.00245157243928088i</v>
      </c>
      <c r="H2235" s="57" t="str">
        <f t="shared" si="653"/>
        <v>181.149597523614+230.985559004372i</v>
      </c>
      <c r="I2235" s="57" t="str">
        <f t="shared" si="654"/>
        <v>25.4371980667701-16.8866788273484i</v>
      </c>
      <c r="K2235" s="57" t="str">
        <f t="shared" si="655"/>
        <v>0.0252269659255991-0.0564276400725902i</v>
      </c>
      <c r="L2235" s="57" t="str">
        <f t="shared" si="656"/>
        <v>0.00025-0.260361075115524i</v>
      </c>
      <c r="M2235" s="57" t="str">
        <f t="shared" si="657"/>
        <v>0.0045-0.0912781018586827i</v>
      </c>
      <c r="N2235" s="57">
        <f t="shared" si="658"/>
        <v>66.093234472358461</v>
      </c>
      <c r="O2235" s="57">
        <f t="shared" si="659"/>
        <v>16.168331215631376</v>
      </c>
      <c r="P2235" s="374">
        <f t="shared" si="660"/>
        <v>16.168331215631376</v>
      </c>
      <c r="Q2235" s="374">
        <f t="shared" si="661"/>
        <v>-113.90676552764154</v>
      </c>
      <c r="R2235" s="12">
        <f t="shared" si="662"/>
        <v>66.093234472358461</v>
      </c>
      <c r="S2235" s="57">
        <f t="shared" si="663"/>
        <v>4.0643980953079177</v>
      </c>
      <c r="T2235" s="12">
        <f t="shared" si="646"/>
        <v>16.168331215631376</v>
      </c>
    </row>
    <row r="2236" spans="1:20">
      <c r="A2236" s="57">
        <f t="shared" si="647"/>
        <v>25634.408387268282</v>
      </c>
      <c r="B2236" s="12">
        <f t="shared" si="664"/>
        <v>4079.8428080700883</v>
      </c>
      <c r="C2236" s="57" t="str">
        <f t="shared" si="648"/>
        <v>-2.58849676875023-5.85251795379659i</v>
      </c>
      <c r="D2236" s="57" t="str">
        <f t="shared" si="649"/>
        <v>3.47801563603398-3.92050981012048i</v>
      </c>
      <c r="E2236" s="57" t="str">
        <f t="shared" si="650"/>
        <v>158.547256732659+1.50233147036684i</v>
      </c>
      <c r="F2236" s="57" t="str">
        <f t="shared" si="651"/>
        <v>2.90989228747248-36.6157077360597i</v>
      </c>
      <c r="G2236" s="57" t="str">
        <f t="shared" si="652"/>
        <v>0.99999394399209-0.00246088830192847i</v>
      </c>
      <c r="H2236" s="57" t="str">
        <f t="shared" si="653"/>
        <v>182.623768128865+232.44811838133i</v>
      </c>
      <c r="I2236" s="57" t="str">
        <f t="shared" si="654"/>
        <v>25.5097428132434-16.9558696188016i</v>
      </c>
      <c r="K2236" s="57" t="str">
        <f t="shared" si="655"/>
        <v>0.0250789165177796-0.0562737627290324i</v>
      </c>
      <c r="L2236" s="57" t="str">
        <f t="shared" si="656"/>
        <v>0.00025-0.25937544841156i</v>
      </c>
      <c r="M2236" s="57" t="str">
        <f t="shared" si="657"/>
        <v>0.0045-0.090932558137759i</v>
      </c>
      <c r="N2236" s="57">
        <f t="shared" si="658"/>
        <v>66.140782340088634</v>
      </c>
      <c r="O2236" s="57">
        <f t="shared" si="659"/>
        <v>16.122781062975523</v>
      </c>
      <c r="P2236" s="374">
        <f t="shared" si="660"/>
        <v>16.122781062975523</v>
      </c>
      <c r="Q2236" s="374">
        <f t="shared" si="661"/>
        <v>-113.85921765991137</v>
      </c>
      <c r="R2236" s="12">
        <f t="shared" si="662"/>
        <v>66.140782340088634</v>
      </c>
      <c r="S2236" s="57">
        <f t="shared" si="663"/>
        <v>4.0798428080700884</v>
      </c>
      <c r="T2236" s="12">
        <f t="shared" si="646"/>
        <v>16.122781062975523</v>
      </c>
    </row>
    <row r="2237" spans="1:20">
      <c r="A2237" s="57">
        <f t="shared" si="647"/>
        <v>25731.819139139901</v>
      </c>
      <c r="B2237" s="12">
        <f t="shared" si="664"/>
        <v>4095.3462107407545</v>
      </c>
      <c r="C2237" s="57" t="str">
        <f t="shared" si="648"/>
        <v>-2.5701099140906-5.82408487125937i</v>
      </c>
      <c r="D2237" s="57" t="str">
        <f t="shared" si="649"/>
        <v>3.47801480331501-3.90581620874814i</v>
      </c>
      <c r="E2237" s="57" t="str">
        <f t="shared" si="650"/>
        <v>158.565632275097+1.52482864234201i</v>
      </c>
      <c r="F2237" s="57" t="str">
        <f t="shared" si="651"/>
        <v>2.9098921532883-36.4771490958877i</v>
      </c>
      <c r="G2237" s="57" t="str">
        <f t="shared" si="652"/>
        <v>0.999993897879263-0.00247023956356538i</v>
      </c>
      <c r="H2237" s="57" t="str">
        <f t="shared" si="653"/>
        <v>184.125051062641+233.923476811777i</v>
      </c>
      <c r="I2237" s="57" t="str">
        <f t="shared" si="654"/>
        <v>25.5830270470619-17.0268620286059i</v>
      </c>
      <c r="K2237" s="57" t="str">
        <f t="shared" si="655"/>
        <v>0.0249316754584377-0.0561199197698933i</v>
      </c>
      <c r="L2237" s="57" t="str">
        <f t="shared" si="656"/>
        <v>0.00025-0.2583935529105i</v>
      </c>
      <c r="M2237" s="57" t="str">
        <f t="shared" si="657"/>
        <v>0.0045-0.0905883225122128i</v>
      </c>
      <c r="N2237" s="57">
        <f t="shared" si="658"/>
        <v>66.188615850592313</v>
      </c>
      <c r="O2237" s="57">
        <f t="shared" si="659"/>
        <v>16.077276269441363</v>
      </c>
      <c r="P2237" s="374">
        <f t="shared" si="660"/>
        <v>16.077276269441363</v>
      </c>
      <c r="Q2237" s="374">
        <f t="shared" si="661"/>
        <v>-113.81138414940769</v>
      </c>
      <c r="R2237" s="12">
        <f t="shared" si="662"/>
        <v>66.188615850592313</v>
      </c>
      <c r="S2237" s="57">
        <f t="shared" si="663"/>
        <v>4.0953462107407548</v>
      </c>
      <c r="T2237" s="12">
        <f t="shared" si="646"/>
        <v>16.077276269441363</v>
      </c>
    </row>
    <row r="2238" spans="1:20">
      <c r="A2238" s="57">
        <f t="shared" si="647"/>
        <v>25829.600051868631</v>
      </c>
      <c r="B2238" s="12">
        <f t="shared" si="664"/>
        <v>4110.9085263415691</v>
      </c>
      <c r="C2238" s="57" t="str">
        <f t="shared" si="648"/>
        <v>-2.55182743477316-5.79582821045693i</v>
      </c>
      <c r="D2238" s="57" t="str">
        <f t="shared" si="649"/>
        <v>3.47801396425576-3.89117879378187i</v>
      </c>
      <c r="E2238" s="57" t="str">
        <f t="shared" si="650"/>
        <v>158.584244964938+1.54736028914276i</v>
      </c>
      <c r="F2238" s="57" t="str">
        <f t="shared" si="651"/>
        <v>2.90989201808241-36.3391151917466i</v>
      </c>
      <c r="G2238" s="57" t="str">
        <f t="shared" si="652"/>
        <v>0.999993851415316-0.002479626358693i</v>
      </c>
      <c r="H2238" s="57" t="str">
        <f t="shared" si="653"/>
        <v>185.654098998415+235.411723497488i</v>
      </c>
      <c r="I2238" s="57" t="str">
        <f t="shared" si="654"/>
        <v>25.6570555148129-17.0996960883026i</v>
      </c>
      <c r="K2238" s="57" t="str">
        <f t="shared" si="655"/>
        <v>0.0247852403460429-0.0559661153299571i</v>
      </c>
      <c r="L2238" s="57" t="str">
        <f t="shared" si="656"/>
        <v>0.00025-0.257415374487448i</v>
      </c>
      <c r="M2238" s="57" t="str">
        <f t="shared" si="657"/>
        <v>0.0045-0.0902453900300986i</v>
      </c>
      <c r="N2238" s="57">
        <f t="shared" si="658"/>
        <v>66.236733399297023</v>
      </c>
      <c r="O2238" s="57">
        <f t="shared" si="659"/>
        <v>16.031817127806921</v>
      </c>
      <c r="P2238" s="374">
        <f t="shared" si="660"/>
        <v>16.031817127806921</v>
      </c>
      <c r="Q2238" s="374">
        <f t="shared" si="661"/>
        <v>-113.76326660070298</v>
      </c>
      <c r="R2238" s="12">
        <f t="shared" si="662"/>
        <v>66.236733399297023</v>
      </c>
      <c r="S2238" s="57">
        <f t="shared" si="663"/>
        <v>4.1109085263415688</v>
      </c>
      <c r="T2238" s="12">
        <f t="shared" si="646"/>
        <v>16.031817127806921</v>
      </c>
    </row>
    <row r="2239" spans="1:20">
      <c r="A2239" s="57">
        <f t="shared" si="647"/>
        <v>25927.752532065733</v>
      </c>
      <c r="B2239" s="12">
        <f t="shared" si="664"/>
        <v>4126.529978741667</v>
      </c>
      <c r="C2239" s="57" t="str">
        <f t="shared" si="648"/>
        <v>-2.53364897385221-5.76774678260001i</v>
      </c>
      <c r="D2239" s="57" t="str">
        <f t="shared" si="649"/>
        <v>3.47801311880794-3.87659735465671i</v>
      </c>
      <c r="E2239" s="57" t="str">
        <f t="shared" si="650"/>
        <v>158.603096261347+1.56992616723109i</v>
      </c>
      <c r="F2239" s="57" t="str">
        <f t="shared" si="651"/>
        <v>2.909891881847-36.2016040379724i</v>
      </c>
      <c r="G2239" s="57" t="str">
        <f t="shared" si="652"/>
        <v>0.999993804597577-0.00248904882232367i</v>
      </c>
      <c r="H2239" s="57" t="str">
        <f t="shared" si="653"/>
        <v>187.211583796984+236.912944427915i</v>
      </c>
      <c r="I2239" s="57" t="str">
        <f t="shared" si="654"/>
        <v>25.7318327395092-17.174413013302i</v>
      </c>
      <c r="K2239" s="57" t="str">
        <f t="shared" si="655"/>
        <v>0.0246396087591577-0.0558123535082516i</v>
      </c>
      <c r="L2239" s="57" t="str">
        <f t="shared" si="656"/>
        <v>0.00025-0.256440899070978i</v>
      </c>
      <c r="M2239" s="57" t="str">
        <f t="shared" si="657"/>
        <v>0.0045-0.089903755758217i</v>
      </c>
      <c r="N2239" s="57">
        <f t="shared" si="658"/>
        <v>66.285133372656887</v>
      </c>
      <c r="O2239" s="57">
        <f t="shared" si="659"/>
        <v>15.986403929259041</v>
      </c>
      <c r="P2239" s="374">
        <f t="shared" si="660"/>
        <v>15.986403929259041</v>
      </c>
      <c r="Q2239" s="374">
        <f t="shared" si="661"/>
        <v>-113.71486662734311</v>
      </c>
      <c r="R2239" s="12">
        <f t="shared" si="662"/>
        <v>66.285133372656887</v>
      </c>
      <c r="S2239" s="57">
        <f t="shared" si="663"/>
        <v>4.1265299787416669</v>
      </c>
      <c r="T2239" s="12">
        <f t="shared" si="646"/>
        <v>15.986403929259041</v>
      </c>
    </row>
    <row r="2240" spans="1:20">
      <c r="A2240" s="57">
        <f t="shared" si="647"/>
        <v>26026.277991687581</v>
      </c>
      <c r="B2240" s="12">
        <f t="shared" si="664"/>
        <v>4142.2107926608851</v>
      </c>
      <c r="C2240" s="57" t="str">
        <f t="shared" si="648"/>
        <v>-2.51557417252281-5.73983940637791i</v>
      </c>
      <c r="D2240" s="57" t="str">
        <f t="shared" si="649"/>
        <v>3.47801226692292-3.86207168161293i</v>
      </c>
      <c r="E2240" s="57" t="str">
        <f t="shared" si="650"/>
        <v>158.62218763625+1.59252603188854i</v>
      </c>
      <c r="F2240" s="57" t="str">
        <f t="shared" si="651"/>
        <v>2.90989174457426-36.0646136564208i</v>
      </c>
      <c r="G2240" s="57" t="str">
        <f t="shared" si="652"/>
        <v>0.999993757423352-0.00249850708998263i</v>
      </c>
      <c r="H2240" s="57" t="str">
        <f t="shared" si="653"/>
        <v>188.798197151297+238.427222052151i</v>
      </c>
      <c r="I2240" s="57" t="str">
        <f t="shared" si="654"/>
        <v>25.8073629994478-17.2510552423222i</v>
      </c>
      <c r="K2240" s="57" t="str">
        <f t="shared" si="655"/>
        <v>0.0244947782568621-0.055658638368065i</v>
      </c>
      <c r="L2240" s="57" t="str">
        <f t="shared" si="656"/>
        <v>0.00025-0.255470112642935i</v>
      </c>
      <c r="M2240" s="57" t="str">
        <f t="shared" si="657"/>
        <v>0.0045-0.089563414782045i</v>
      </c>
      <c r="N2240" s="57">
        <f t="shared" si="658"/>
        <v>66.333814148285654</v>
      </c>
      <c r="O2240" s="57">
        <f t="shared" si="659"/>
        <v>15.941036963391248</v>
      </c>
      <c r="P2240" s="374">
        <f t="shared" si="660"/>
        <v>15.941036963391248</v>
      </c>
      <c r="Q2240" s="374">
        <f t="shared" si="661"/>
        <v>-113.66618585171435</v>
      </c>
      <c r="R2240" s="12">
        <f t="shared" si="662"/>
        <v>66.333814148285654</v>
      </c>
      <c r="S2240" s="57">
        <f t="shared" si="663"/>
        <v>4.1422107926608849</v>
      </c>
      <c r="T2240" s="12">
        <f t="shared" si="646"/>
        <v>15.941036963391248</v>
      </c>
    </row>
    <row r="2241" spans="1:20">
      <c r="A2241" s="57">
        <f t="shared" si="647"/>
        <v>26125.177848055995</v>
      </c>
      <c r="B2241" s="12">
        <f t="shared" si="664"/>
        <v>4157.9511936729969</v>
      </c>
      <c r="C2241" s="57" t="str">
        <f t="shared" si="648"/>
        <v>-2.49760267017186-5.71210490793845i</v>
      </c>
      <c r="D2241" s="57" t="str">
        <f t="shared" si="649"/>
        <v>3.47801140855171-3.84760156569303i</v>
      </c>
      <c r="E2241" s="57" t="str">
        <f t="shared" si="650"/>
        <v>158.641520574474+1.61515963716421i</v>
      </c>
      <c r="F2241" s="57" t="str">
        <f t="shared" si="651"/>
        <v>2.90989160625627-35.9281420764393i</v>
      </c>
      <c r="G2241" s="57" t="str">
        <f t="shared" si="652"/>
        <v>0.999993709889925-0.00250800129770992i</v>
      </c>
      <c r="H2241" s="57" t="str">
        <f t="shared" si="653"/>
        <v>190.414651254476+239.954634928127i</v>
      </c>
      <c r="I2241" s="57" t="str">
        <f t="shared" si="654"/>
        <v>25.8836503056324-17.3296664782341i</v>
      </c>
      <c r="K2241" s="57" t="str">
        <f t="shared" si="655"/>
        <v>0.0243507463791706-0.0555049739369605i</v>
      </c>
      <c r="L2241" s="57" t="str">
        <f t="shared" si="656"/>
        <v>0.00025-0.25450300123823i</v>
      </c>
      <c r="M2241" s="57" t="str">
        <f t="shared" si="657"/>
        <v>0.0045-0.0892243622056639i</v>
      </c>
      <c r="N2241" s="57">
        <f t="shared" si="658"/>
        <v>66.38277409508936</v>
      </c>
      <c r="O2241" s="57">
        <f t="shared" si="659"/>
        <v>15.895716518200317</v>
      </c>
      <c r="P2241" s="374">
        <f t="shared" si="660"/>
        <v>15.895716518200317</v>
      </c>
      <c r="Q2241" s="374">
        <f t="shared" si="661"/>
        <v>-113.61722590491064</v>
      </c>
      <c r="R2241" s="12">
        <f t="shared" si="662"/>
        <v>66.38277409508936</v>
      </c>
      <c r="S2241" s="57">
        <f t="shared" si="663"/>
        <v>4.1579511936729965</v>
      </c>
      <c r="T2241" s="12">
        <f t="shared" si="646"/>
        <v>15.895716518200317</v>
      </c>
    </row>
    <row r="2242" spans="1:20">
      <c r="A2242" s="57">
        <f t="shared" si="647"/>
        <v>26224.453523878612</v>
      </c>
      <c r="B2242" s="12">
        <f t="shared" si="664"/>
        <v>4173.7514082089547</v>
      </c>
      <c r="C2242" s="57" t="str">
        <f t="shared" si="648"/>
        <v>-2.47973410442892-5.68454212086792i</v>
      </c>
      <c r="D2242" s="57" t="str">
        <f t="shared" si="649"/>
        <v>3.4780105436449-3.83318679873869i</v>
      </c>
      <c r="E2242" s="57" t="str">
        <f t="shared" si="650"/>
        <v>158.661096573892+1.63782673581991i</v>
      </c>
      <c r="F2242" s="57" t="str">
        <f t="shared" si="651"/>
        <v>2.90989146688508-35.7921873348381i</v>
      </c>
      <c r="G2242" s="57" t="str">
        <f t="shared" si="652"/>
        <v>0.999993661994563-0.00251753158206236i</v>
      </c>
      <c r="H2242" s="57" t="str">
        <f t="shared" si="653"/>
        <v>192.061679491796+241.495257347454i</v>
      </c>
      <c r="I2242" s="57" t="str">
        <f t="shared" si="654"/>
        <v>25.9606983776571-17.410291730354i</v>
      </c>
      <c r="K2242" s="57" t="str">
        <f t="shared" si="655"/>
        <v>0.0242075106474485-0.0553513642067993i</v>
      </c>
      <c r="L2242" s="57" t="str">
        <f t="shared" si="656"/>
        <v>0.00025-0.25353955094464i</v>
      </c>
      <c r="M2242" s="57" t="str">
        <f t="shared" si="657"/>
        <v>0.0045-0.0888865931516875i</v>
      </c>
      <c r="N2242" s="57">
        <f t="shared" si="658"/>
        <v>66.432011573399521</v>
      </c>
      <c r="O2242" s="57">
        <f t="shared" si="659"/>
        <v>15.850442880083776</v>
      </c>
      <c r="P2242" s="374">
        <f t="shared" si="660"/>
        <v>15.850442880083776</v>
      </c>
      <c r="Q2242" s="374">
        <f t="shared" si="661"/>
        <v>-113.56798842660048</v>
      </c>
      <c r="R2242" s="12">
        <f t="shared" si="662"/>
        <v>66.432011573399521</v>
      </c>
      <c r="S2242" s="57">
        <f t="shared" si="663"/>
        <v>4.1737514082089548</v>
      </c>
      <c r="T2242" s="12">
        <f t="shared" si="646"/>
        <v>15.850442880083776</v>
      </c>
    </row>
    <row r="2243" spans="1:20">
      <c r="A2243" s="57">
        <f t="shared" si="647"/>
        <v>26324.106447269347</v>
      </c>
      <c r="B2243" s="12">
        <f t="shared" si="664"/>
        <v>4189.6116635601484</v>
      </c>
      <c r="C2243" s="57" t="str">
        <f t="shared" si="648"/>
        <v>-2.46196811121641-5.65714988617075i</v>
      </c>
      <c r="D2243" s="57" t="str">
        <f t="shared" si="649"/>
        <v>3.47800967215276-3.81882717338778i</v>
      </c>
      <c r="E2243" s="57" t="str">
        <f t="shared" si="650"/>
        <v>158.680917145563+1.66052707927804i</v>
      </c>
      <c r="F2243" s="57" t="str">
        <f t="shared" si="651"/>
        <v>2.90989132645267-35.6567474758628i</v>
      </c>
      <c r="G2243" s="57" t="str">
        <f t="shared" si="652"/>
        <v>0.999993613734509-0.00252709808011553i</v>
      </c>
      <c r="H2243" s="57" t="str">
        <f t="shared" si="653"/>
        <v>193.740037157444+243.049158934285i</v>
      </c>
      <c r="I2243" s="57" t="str">
        <f t="shared" si="654"/>
        <v>26.0385106179496-17.4929773582364i</v>
      </c>
      <c r="K2243" s="57" t="str">
        <f t="shared" si="655"/>
        <v>0.0240650685648265-0.0551978131337683i</v>
      </c>
      <c r="L2243" s="57" t="str">
        <f t="shared" si="656"/>
        <v>0.00025-0.25257974790261i</v>
      </c>
      <c r="M2243" s="57" t="str">
        <f t="shared" si="657"/>
        <v>0.0045-0.0885501027611952i</v>
      </c>
      <c r="N2243" s="57">
        <f t="shared" si="658"/>
        <v>66.481524935108325</v>
      </c>
      <c r="O2243" s="57">
        <f t="shared" si="659"/>
        <v>15.805216333837809</v>
      </c>
      <c r="P2243" s="374">
        <f t="shared" si="660"/>
        <v>15.805216333837809</v>
      </c>
      <c r="Q2243" s="374">
        <f t="shared" si="661"/>
        <v>-113.51847506489167</v>
      </c>
      <c r="R2243" s="12">
        <f t="shared" si="662"/>
        <v>66.481524935108325</v>
      </c>
      <c r="S2243" s="57">
        <f t="shared" si="663"/>
        <v>4.1896116635601484</v>
      </c>
      <c r="T2243" s="12">
        <f t="shared" si="646"/>
        <v>15.805216333837809</v>
      </c>
    </row>
    <row r="2244" spans="1:20">
      <c r="A2244" s="57">
        <f t="shared" si="647"/>
        <v>26424.138051768969</v>
      </c>
      <c r="B2244" s="12">
        <f t="shared" si="664"/>
        <v>4205.5321878816767</v>
      </c>
      <c r="C2244" s="57" t="str">
        <f t="shared" si="648"/>
        <v>-2.44430432479968-5.62992705224854i</v>
      </c>
      <c r="D2244" s="57" t="str">
        <f t="shared" si="649"/>
        <v>3.47800879402512-3.8045224830714i</v>
      </c>
      <c r="E2244" s="57" t="str">
        <f t="shared" si="650"/>
        <v>158.700983813885+1.68326041756316i</v>
      </c>
      <c r="F2244" s="57" t="str">
        <f t="shared" si="651"/>
        <v>2.90989118495095-35.5218205511652i</v>
      </c>
      <c r="G2244" s="57" t="str">
        <f t="shared" si="652"/>
        <v>0.999993565106987-0.00253670092946569i</v>
      </c>
      <c r="H2244" s="57" t="str">
        <f t="shared" si="653"/>
        <v>195.450502196921+244.616404216524i</v>
      </c>
      <c r="I2244" s="57" t="str">
        <f t="shared" si="654"/>
        <v>26.1170900842724-17.5777711170141i</v>
      </c>
      <c r="K2244" s="57" t="str">
        <f t="shared" si="655"/>
        <v>0.0239234176166094-0.0550443246384086i</v>
      </c>
      <c r="L2244" s="57" t="str">
        <f t="shared" si="656"/>
        <v>0.00025-0.251623578305051i</v>
      </c>
      <c r="M2244" s="57" t="str">
        <f t="shared" si="657"/>
        <v>0.0045-0.0882148861936588i</v>
      </c>
      <c r="N2244" s="57">
        <f t="shared" si="658"/>
        <v>66.531312523800509</v>
      </c>
      <c r="O2244" s="57">
        <f t="shared" si="659"/>
        <v>15.760037162655312</v>
      </c>
      <c r="P2244" s="374">
        <f t="shared" si="660"/>
        <v>15.760037162655312</v>
      </c>
      <c r="Q2244" s="374">
        <f t="shared" si="661"/>
        <v>-113.46868747619949</v>
      </c>
      <c r="R2244" s="12">
        <f t="shared" si="662"/>
        <v>66.531312523800509</v>
      </c>
      <c r="S2244" s="57">
        <f t="shared" si="663"/>
        <v>4.2055321878816763</v>
      </c>
      <c r="T2244" s="12">
        <f t="shared" si="646"/>
        <v>15.760037162655312</v>
      </c>
    </row>
    <row r="2245" spans="1:20">
      <c r="A2245" s="57">
        <f t="shared" si="647"/>
        <v>26524.549776365693</v>
      </c>
      <c r="B2245" s="12">
        <f t="shared" si="664"/>
        <v>4221.5132101956269</v>
      </c>
      <c r="C2245" s="57" t="str">
        <f t="shared" si="648"/>
        <v>-2.42674237783647-5.60287247487909i</v>
      </c>
      <c r="D2245" s="57" t="str">
        <f t="shared" si="649"/>
        <v>3.47800790921148-3.79027252201093i</v>
      </c>
      <c r="E2245" s="57" t="str">
        <f t="shared" si="650"/>
        <v>158.721298116735+1.70602649924475i</v>
      </c>
      <c r="F2245" s="57" t="str">
        <f t="shared" si="651"/>
        <v>2.90989104237181-35.3874046197765i</v>
      </c>
      <c r="G2245" s="57" t="str">
        <f t="shared" si="652"/>
        <v>0.999993516109198-0.00254634026823181i</v>
      </c>
      <c r="H2245" s="57" t="str">
        <f t="shared" si="653"/>
        <v>197.193875975872+246.19705216744i</v>
      </c>
      <c r="I2245" s="57" t="str">
        <f t="shared" si="654"/>
        <v>26.1964394603568-17.6647222043346i</v>
      </c>
      <c r="K2245" s="57" t="str">
        <f t="shared" si="655"/>
        <v>0.023782555270687-0.0548909026056541i</v>
      </c>
      <c r="L2245" s="57" t="str">
        <f t="shared" si="656"/>
        <v>0.00025-0.250671028397142i</v>
      </c>
      <c r="M2245" s="57" t="str">
        <f t="shared" si="657"/>
        <v>0.0045-0.0878809386268766i</v>
      </c>
      <c r="N2245" s="57">
        <f t="shared" si="658"/>
        <v>66.581372674888271</v>
      </c>
      <c r="O2245" s="57">
        <f t="shared" si="659"/>
        <v>15.714905648124684</v>
      </c>
      <c r="P2245" s="374">
        <f t="shared" si="660"/>
        <v>15.714905648124684</v>
      </c>
      <c r="Q2245" s="374">
        <f t="shared" si="661"/>
        <v>-113.41862732511173</v>
      </c>
      <c r="R2245" s="12">
        <f t="shared" si="662"/>
        <v>66.581372674888271</v>
      </c>
      <c r="S2245" s="57">
        <f t="shared" si="663"/>
        <v>4.221513210195627</v>
      </c>
      <c r="T2245" s="12">
        <f t="shared" si="646"/>
        <v>15.714905648124684</v>
      </c>
    </row>
    <row r="2246" spans="1:20">
      <c r="A2246" s="57">
        <f t="shared" si="647"/>
        <v>26625.343065515881</v>
      </c>
      <c r="B2246" s="12">
        <f t="shared" si="664"/>
        <v>4237.55496039437</v>
      </c>
      <c r="C2246" s="57" t="str">
        <f t="shared" si="648"/>
        <v>-2.40928190142572-5.57598501719437i</v>
      </c>
      <c r="D2246" s="57" t="str">
        <f t="shared" si="649"/>
        <v>3.47800701766094-3.77607708521498i</v>
      </c>
      <c r="E2246" s="57" t="str">
        <f t="shared" si="650"/>
        <v>158.741861605621+1.72882507138452i</v>
      </c>
      <c r="F2246" s="57" t="str">
        <f t="shared" si="651"/>
        <v>2.90989089870701-35.253497748078i</v>
      </c>
      <c r="G2246" s="57" t="str">
        <f t="shared" si="652"/>
        <v>0.999993466738323-0.0025560162350575i</v>
      </c>
      <c r="H2246" s="57" t="str">
        <f t="shared" si="653"/>
        <v>198.970984076298+247.79115571582i</v>
      </c>
      <c r="I2246" s="57" t="str">
        <f t="shared" si="654"/>
        <v>26.2765610245565-17.7538813089487i</v>
      </c>
      <c r="K2246" s="57" t="str">
        <f t="shared" si="655"/>
        <v>0.0236424789779349-0.0547375508848672i</v>
      </c>
      <c r="L2246" s="57" t="str">
        <f t="shared" si="656"/>
        <v>0.00025-0.249722084476132i</v>
      </c>
      <c r="M2246" s="57" t="str">
        <f t="shared" si="657"/>
        <v>0.0045-0.0875482552569006i</v>
      </c>
      <c r="N2246" s="57">
        <f t="shared" si="658"/>
        <v>66.631703715745445</v>
      </c>
      <c r="O2246" s="57">
        <f t="shared" si="659"/>
        <v>15.669822070227951</v>
      </c>
      <c r="P2246" s="374">
        <f t="shared" si="660"/>
        <v>15.669822070227951</v>
      </c>
      <c r="Q2246" s="374">
        <f t="shared" si="661"/>
        <v>-113.36829628425455</v>
      </c>
      <c r="R2246" s="12">
        <f t="shared" si="662"/>
        <v>66.631703715745445</v>
      </c>
      <c r="S2246" s="57">
        <f t="shared" si="663"/>
        <v>4.2375549603943696</v>
      </c>
      <c r="T2246" s="12">
        <f t="shared" si="646"/>
        <v>15.669822070227951</v>
      </c>
    </row>
    <row r="2247" spans="1:20">
      <c r="A2247" s="57">
        <f t="shared" si="647"/>
        <v>26726.519369164838</v>
      </c>
      <c r="B2247" s="12">
        <f t="shared" si="664"/>
        <v>4253.6576692438684</v>
      </c>
      <c r="C2247" s="57" t="str">
        <f t="shared" si="648"/>
        <v>-2.3919225251565-5.54926354965875i</v>
      </c>
      <c r="D2247" s="57" t="str">
        <f t="shared" si="649"/>
        <v>3.47800611932221-3.76193596847656i</v>
      </c>
      <c r="E2247" s="57" t="str">
        <f t="shared" si="650"/>
        <v>158.762675845831+1.75165587947121i</v>
      </c>
      <c r="F2247" s="57" t="str">
        <f t="shared" si="651"/>
        <v>2.9098907539483-35.1200980097746i</v>
      </c>
      <c r="G2247" s="57" t="str">
        <f t="shared" si="652"/>
        <v>0.999993416991521-0.00256572896911307i</v>
      </c>
      <c r="H2247" s="57" t="str">
        <f t="shared" si="653"/>
        <v>200.78267712094+249.398761222442i</v>
      </c>
      <c r="I2247" s="57" t="str">
        <f t="shared" si="654"/>
        <v>26.3574566163813-17.8453006609959i</v>
      </c>
      <c r="K2247" s="57" t="str">
        <f t="shared" si="655"/>
        <v>0.0235031861726187-0.0545842732898836i</v>
      </c>
      <c r="L2247" s="57" t="str">
        <f t="shared" si="656"/>
        <v>0.00025-0.248776732891146i</v>
      </c>
      <c r="M2247" s="57" t="str">
        <f t="shared" si="657"/>
        <v>0.0045-0.0872168312979684i</v>
      </c>
      <c r="N2247" s="57">
        <f t="shared" si="658"/>
        <v>66.682303965839452</v>
      </c>
      <c r="O2247" s="57">
        <f t="shared" si="659"/>
        <v>15.624786707340348</v>
      </c>
      <c r="P2247" s="374">
        <f t="shared" si="660"/>
        <v>15.624786707340348</v>
      </c>
      <c r="Q2247" s="374">
        <f t="shared" si="661"/>
        <v>-113.31769603416055</v>
      </c>
      <c r="R2247" s="12">
        <f t="shared" si="662"/>
        <v>66.682303965839452</v>
      </c>
      <c r="S2247" s="57">
        <f t="shared" si="663"/>
        <v>4.2536576692438688</v>
      </c>
      <c r="T2247" s="12">
        <f t="shared" si="646"/>
        <v>15.624786707340348</v>
      </c>
    </row>
    <row r="2248" spans="1:20">
      <c r="A2248" s="57">
        <f t="shared" si="647"/>
        <v>26828.080142767663</v>
      </c>
      <c r="B2248" s="12">
        <f t="shared" si="664"/>
        <v>4269.8215683869948</v>
      </c>
      <c r="C2248" s="57" t="str">
        <f t="shared" si="648"/>
        <v>-2.37466387715582-5.5227069500463i</v>
      </c>
      <c r="D2248" s="57" t="str">
        <f t="shared" si="649"/>
        <v>3.47800521414359-3.74784896837002i</v>
      </c>
      <c r="E2248" s="57" t="str">
        <f t="shared" si="650"/>
        <v>158.783742416581+1.77451866736657i</v>
      </c>
      <c r="F2248" s="57" t="str">
        <f t="shared" si="651"/>
        <v>2.90989060808734-34.9872034858659i</v>
      </c>
      <c r="G2248" s="57" t="str">
        <f t="shared" si="652"/>
        <v>0.99999336686593-0.00257547861009747i</v>
      </c>
      <c r="H2248" s="57" t="str">
        <f t="shared" si="653"/>
        <v>202.629831626773+251.019907920699i</v>
      </c>
      <c r="I2248" s="57" t="str">
        <f t="shared" si="654"/>
        <v>26.4391276007739-17.9390340840434i</v>
      </c>
      <c r="K2248" s="57" t="str">
        <f t="shared" si="655"/>
        <v>0.0233646742727905-0.0544310735990583i</v>
      </c>
      <c r="L2248" s="57" t="str">
        <f t="shared" si="656"/>
        <v>0.00025-0.247834960042983i</v>
      </c>
      <c r="M2248" s="57" t="str">
        <f t="shared" si="657"/>
        <v>0.0045-0.0868866619824352i</v>
      </c>
      <c r="N2248" s="57">
        <f t="shared" si="658"/>
        <v>66.733171736866694</v>
      </c>
      <c r="O2248" s="57">
        <f t="shared" si="659"/>
        <v>15.579799836229073</v>
      </c>
      <c r="P2248" s="374">
        <f t="shared" si="660"/>
        <v>15.579799836229073</v>
      </c>
      <c r="Q2248" s="374">
        <f t="shared" si="661"/>
        <v>-113.26682826313331</v>
      </c>
      <c r="R2248" s="12">
        <f t="shared" si="662"/>
        <v>66.733171736866694</v>
      </c>
      <c r="S2248" s="57">
        <f t="shared" si="663"/>
        <v>4.2698215683869947</v>
      </c>
      <c r="T2248" s="12">
        <f t="shared" si="646"/>
        <v>15.579799836229073</v>
      </c>
    </row>
    <row r="2249" spans="1:20">
      <c r="A2249" s="57">
        <f t="shared" si="647"/>
        <v>26930.026847310179</v>
      </c>
      <c r="B2249" s="12">
        <f t="shared" si="664"/>
        <v>4286.0468903468654</v>
      </c>
      <c r="C2249" s="57" t="str">
        <f t="shared" si="648"/>
        <v>-2.35750558413659-5.49631410341846i</v>
      </c>
      <c r="D2249" s="57" t="str">
        <f t="shared" si="649"/>
        <v>3.47800430207303-3.73381588224825i</v>
      </c>
      <c r="E2249" s="57" t="str">
        <f t="shared" si="650"/>
        <v>158.805062911168+1.79741317724108i</v>
      </c>
      <c r="F2249" s="57" t="str">
        <f t="shared" si="651"/>
        <v>2.90989046111576-34.8548122646198i</v>
      </c>
      <c r="G2249" s="57" t="str">
        <f t="shared" si="652"/>
        <v>0.999993316358667-0.00258526529824029i</v>
      </c>
      <c r="H2249" s="57" t="str">
        <f t="shared" si="653"/>
        <v>204.513350888471+252.654627318884i</v>
      </c>
      <c r="I2249" s="57" t="str">
        <f t="shared" si="654"/>
        <v>26.5215748299773-18.0351370489277i</v>
      </c>
      <c r="K2249" s="57" t="str">
        <f t="shared" si="655"/>
        <v>0.0232269406806869-0.0542779555553185i</v>
      </c>
      <c r="L2249" s="57" t="str">
        <f t="shared" si="656"/>
        <v>0.00025-0.246896752383924i</v>
      </c>
      <c r="M2249" s="57" t="str">
        <f t="shared" si="657"/>
        <v>0.0045-0.0865577425607041i</v>
      </c>
      <c r="N2249" s="57">
        <f t="shared" si="658"/>
        <v>66.784305332885708</v>
      </c>
      <c r="O2249" s="57">
        <f t="shared" si="659"/>
        <v>15.534861732053711</v>
      </c>
      <c r="P2249" s="374">
        <f t="shared" si="660"/>
        <v>15.534861732053711</v>
      </c>
      <c r="Q2249" s="374">
        <f t="shared" si="661"/>
        <v>-113.21569466711429</v>
      </c>
      <c r="R2249" s="12">
        <f t="shared" si="662"/>
        <v>66.784305332885708</v>
      </c>
      <c r="S2249" s="57">
        <f t="shared" si="663"/>
        <v>4.2860468903468654</v>
      </c>
      <c r="T2249" s="12">
        <f t="shared" si="646"/>
        <v>15.534861732053711</v>
      </c>
    </row>
    <row r="2250" spans="1:20">
      <c r="A2250" s="57">
        <f t="shared" si="647"/>
        <v>27032.360949329955</v>
      </c>
      <c r="B2250" s="12">
        <f t="shared" si="664"/>
        <v>4302.3338685301833</v>
      </c>
      <c r="C2250" s="57" t="str">
        <f t="shared" si="648"/>
        <v>-2.34044727144474-5.47008390210053i</v>
      </c>
      <c r="D2250" s="57" t="str">
        <f t="shared" si="649"/>
        <v>3.47800338305804-3.71983650823965i</v>
      </c>
      <c r="E2250" s="57" t="str">
        <f t="shared" si="650"/>
        <v>158.826638937124+1.82033914951463i</v>
      </c>
      <c r="F2250" s="57" t="str">
        <f t="shared" si="651"/>
        <v>2.90989031302507-34.7229224415439i</v>
      </c>
      <c r="G2250" s="57" t="str">
        <f t="shared" si="652"/>
        <v>0.999993265466823-0.00259508917430384i</v>
      </c>
      <c r="H2250" s="57" t="str">
        <f t="shared" si="653"/>
        <v>206.434165892773+254.302942561654i</v>
      </c>
      <c r="I2250" s="57" t="str">
        <f t="shared" si="654"/>
        <v>26.6047986028367-18.1336667294534i</v>
      </c>
      <c r="K2250" s="57" t="str">
        <f t="shared" si="655"/>
        <v>0.0230899827831194-0.0541249228662167i</v>
      </c>
      <c r="L2250" s="57" t="str">
        <f t="shared" si="656"/>
        <v>0.00025-0.245962096417537i</v>
      </c>
      <c r="M2250" s="57" t="str">
        <f t="shared" si="657"/>
        <v>0.0045-0.0862300683011596i</v>
      </c>
      <c r="N2250" s="57">
        <f t="shared" si="658"/>
        <v>66.835703050450633</v>
      </c>
      <c r="O2250" s="57">
        <f t="shared" si="659"/>
        <v>15.489972668365599</v>
      </c>
      <c r="P2250" s="374">
        <f t="shared" si="660"/>
        <v>15.489972668365599</v>
      </c>
      <c r="Q2250" s="374">
        <f t="shared" si="661"/>
        <v>-113.16429694954937</v>
      </c>
      <c r="R2250" s="12">
        <f t="shared" si="662"/>
        <v>66.835703050450633</v>
      </c>
      <c r="S2250" s="57">
        <f t="shared" si="663"/>
        <v>4.3023338685301828</v>
      </c>
      <c r="T2250" s="12">
        <f t="shared" si="646"/>
        <v>15.489972668365599</v>
      </c>
    </row>
    <row r="2251" spans="1:20">
      <c r="A2251" s="57">
        <f t="shared" si="647"/>
        <v>27135.08392093741</v>
      </c>
      <c r="B2251" s="12">
        <f t="shared" si="664"/>
        <v>4318.6827372305979</v>
      </c>
      <c r="C2251" s="57" t="str">
        <f t="shared" si="648"/>
        <v>-2.32348856310615-5.44401524565843i</v>
      </c>
      <c r="D2251" s="57" t="str">
        <f t="shared" si="649"/>
        <v>3.47800245704576-3.70591064524532i</v>
      </c>
      <c r="E2251" s="57" t="str">
        <f t="shared" si="650"/>
        <v>158.848472116368+1.84329632279198i</v>
      </c>
      <c r="F2251" s="57" t="str">
        <f t="shared" si="651"/>
        <v>2.90989016380679-34.5915321193589i</v>
      </c>
      <c r="G2251" s="57" t="str">
        <f t="shared" si="652"/>
        <v>0.999993214187473-0.00260495037958512i</v>
      </c>
      <c r="H2251" s="57" t="str">
        <f t="shared" si="653"/>
        <v>208.393236264614+255.964867747843i</v>
      </c>
      <c r="I2251" s="57" t="str">
        <f t="shared" si="654"/>
        <v>26.6887986213597-18.2346820599985i</v>
      </c>
      <c r="K2251" s="57" t="str">
        <f t="shared" si="655"/>
        <v>0.0229537979518647-0.0539719792039904i</v>
      </c>
      <c r="L2251" s="57" t="str">
        <f t="shared" si="656"/>
        <v>0.00025-0.245030978698483i</v>
      </c>
      <c r="M2251" s="57" t="str">
        <f t="shared" si="657"/>
        <v>0.0045-0.0859036344900979i</v>
      </c>
      <c r="N2251" s="57">
        <f t="shared" si="658"/>
        <v>66.887363178744536</v>
      </c>
      <c r="O2251" s="57">
        <f t="shared" si="659"/>
        <v>15.445132917108511</v>
      </c>
      <c r="P2251" s="374">
        <f t="shared" si="660"/>
        <v>15.445132917108511</v>
      </c>
      <c r="Q2251" s="374">
        <f t="shared" si="661"/>
        <v>-113.11263682125546</v>
      </c>
      <c r="R2251" s="12">
        <f t="shared" si="662"/>
        <v>66.887363178744536</v>
      </c>
      <c r="S2251" s="57">
        <f t="shared" si="663"/>
        <v>4.3186827372305983</v>
      </c>
      <c r="T2251" s="12">
        <f t="shared" si="646"/>
        <v>15.445132917108511</v>
      </c>
    </row>
    <row r="2252" spans="1:20">
      <c r="A2252" s="57">
        <f t="shared" si="647"/>
        <v>27238.197239836973</v>
      </c>
      <c r="B2252" s="12">
        <f t="shared" si="664"/>
        <v>4335.0937316320742</v>
      </c>
      <c r="C2252" s="57" t="str">
        <f t="shared" si="648"/>
        <v>-2.30662908187285-5.41810704087464i</v>
      </c>
      <c r="D2252" s="57" t="str">
        <f t="shared" si="649"/>
        <v>3.47800152398291-3.69203809293606i</v>
      </c>
      <c r="E2252" s="57" t="str">
        <f t="shared" si="650"/>
        <v>158.870564085361+1.86628443380037i</v>
      </c>
      <c r="F2252" s="57" t="str">
        <f t="shared" si="651"/>
        <v>2.9098900134523-34.4606394079706i</v>
      </c>
      <c r="G2252" s="57" t="str">
        <f t="shared" si="652"/>
        <v>0.999993162517664-0.00261484905591787i</v>
      </c>
      <c r="H2252" s="57" t="str">
        <f t="shared" si="653"/>
        <v>210.391551245941+257.640407201742i</v>
      </c>
      <c r="I2252" s="57" t="str">
        <f t="shared" si="654"/>
        <v>26.7735739443556-18.3382437950798i</v>
      </c>
      <c r="K2252" s="57" t="str">
        <f t="shared" si="655"/>
        <v>0.0228183835440507-0.0538191282056237i</v>
      </c>
      <c r="L2252" s="57" t="str">
        <f t="shared" si="656"/>
        <v>0.00025-0.24410338583232i</v>
      </c>
      <c r="M2252" s="57" t="str">
        <f t="shared" si="657"/>
        <v>0.0045-0.085578436431657i</v>
      </c>
      <c r="N2252" s="57">
        <f t="shared" si="658"/>
        <v>66.939283999713268</v>
      </c>
      <c r="O2252" s="57">
        <f t="shared" si="659"/>
        <v>15.400342748618833</v>
      </c>
      <c r="P2252" s="374">
        <f t="shared" si="660"/>
        <v>15.400342748618833</v>
      </c>
      <c r="Q2252" s="374">
        <f t="shared" si="661"/>
        <v>-113.06071600028673</v>
      </c>
      <c r="R2252" s="12">
        <f t="shared" si="662"/>
        <v>66.939283999713268</v>
      </c>
      <c r="S2252" s="57">
        <f t="shared" si="663"/>
        <v>4.3350937316320746</v>
      </c>
      <c r="T2252" s="12">
        <f t="shared" si="646"/>
        <v>15.400342748618833</v>
      </c>
    </row>
    <row r="2253" spans="1:20">
      <c r="A2253" s="57">
        <f t="shared" si="647"/>
        <v>27341.702389348357</v>
      </c>
      <c r="B2253" s="12">
        <f t="shared" si="664"/>
        <v>4351.5670878122764</v>
      </c>
      <c r="C2253" s="57" t="str">
        <f t="shared" si="648"/>
        <v>-2.28986844926917-5.39235820172449i</v>
      </c>
      <c r="D2253" s="57" t="str">
        <f t="shared" si="649"/>
        <v>3.47800058381582-3.67821865174961i</v>
      </c>
      <c r="E2253" s="57" t="str">
        <f t="shared" si="650"/>
        <v>158.892916495268+1.88930321732523i</v>
      </c>
      <c r="F2253" s="57" t="str">
        <f t="shared" si="651"/>
        <v>2.90988986195295-34.3302424244435i</v>
      </c>
      <c r="G2253" s="57" t="str">
        <f t="shared" si="652"/>
        <v>0.999993110454423-0.00262478534567458i</v>
      </c>
      <c r="H2253" s="57" t="str">
        <f t="shared" si="653"/>
        <v>212.430130708077+259.329554694668i</v>
      </c>
      <c r="I2253" s="57" t="str">
        <f t="shared" si="654"/>
        <v>26.8591229379564-18.4444145709276i</v>
      </c>
      <c r="K2253" s="57" t="str">
        <f t="shared" si="655"/>
        <v>0.0226837369025394-0.0536663734729141i</v>
      </c>
      <c r="L2253" s="57" t="str">
        <f t="shared" si="656"/>
        <v>0.00025-0.243179304475314i</v>
      </c>
      <c r="M2253" s="57" t="str">
        <f t="shared" si="657"/>
        <v>0.0045-0.0852544694477561i</v>
      </c>
      <c r="N2253" s="57">
        <f t="shared" si="658"/>
        <v>66.991463788198288</v>
      </c>
      <c r="O2253" s="57">
        <f t="shared" si="659"/>
        <v>15.355602431627204</v>
      </c>
      <c r="P2253" s="374">
        <f t="shared" si="660"/>
        <v>15.355602431627204</v>
      </c>
      <c r="Q2253" s="374">
        <f t="shared" si="661"/>
        <v>-113.00853621180171</v>
      </c>
      <c r="R2253" s="12">
        <f t="shared" si="662"/>
        <v>66.991463788198288</v>
      </c>
      <c r="S2253" s="57">
        <f t="shared" si="663"/>
        <v>4.3515670878122767</v>
      </c>
      <c r="T2253" s="12">
        <f t="shared" si="646"/>
        <v>15.355602431627204</v>
      </c>
    </row>
    <row r="2254" spans="1:20">
      <c r="A2254" s="57">
        <f t="shared" si="647"/>
        <v>27445.600858427882</v>
      </c>
      <c r="B2254" s="12">
        <f t="shared" si="664"/>
        <v>4368.1030427459636</v>
      </c>
      <c r="C2254" s="57" t="str">
        <f t="shared" si="648"/>
        <v>-2.27320628563698-5.36676764935113i</v>
      </c>
      <c r="D2254" s="57" t="str">
        <f t="shared" si="649"/>
        <v>3.4779996364904-3.66445212288772i</v>
      </c>
      <c r="E2254" s="57" t="str">
        <f t="shared" si="650"/>
        <v>158.915531012105+1.91235240614383i</v>
      </c>
      <c r="F2254" s="57" t="str">
        <f t="shared" si="651"/>
        <v>2.90988970930006-34.2003392929732i</v>
      </c>
      <c r="G2254" s="57" t="str">
        <f t="shared" si="652"/>
        <v>0.999993057994756-0.00263475939176859i</v>
      </c>
      <c r="H2254" s="57" t="str">
        <f t="shared" si="653"/>
        <v>214.510026198537+261.032292613508i</v>
      </c>
      <c r="I2254" s="57" t="str">
        <f t="shared" si="654"/>
        <v>26.9454432228134-18.5532589691207i</v>
      </c>
      <c r="K2254" s="57" t="str">
        <f t="shared" si="655"/>
        <v>0.022549855356307-0.0535137185725413i</v>
      </c>
      <c r="L2254" s="57" t="str">
        <f t="shared" si="656"/>
        <v>0.00025-0.242258721334244i</v>
      </c>
      <c r="M2254" s="57" t="str">
        <f t="shared" si="657"/>
        <v>0.0045-0.084931728878019i</v>
      </c>
      <c r="N2254" s="57">
        <f t="shared" si="658"/>
        <v>67.043900812069722</v>
      </c>
      <c r="O2254" s="57">
        <f t="shared" si="659"/>
        <v>15.310912233258859</v>
      </c>
      <c r="P2254" s="374">
        <f t="shared" si="660"/>
        <v>15.310912233258859</v>
      </c>
      <c r="Q2254" s="374">
        <f t="shared" si="661"/>
        <v>-112.95609918793028</v>
      </c>
      <c r="R2254" s="12">
        <f t="shared" si="662"/>
        <v>67.043900812069722</v>
      </c>
      <c r="S2254" s="57">
        <f t="shared" si="663"/>
        <v>4.3681030427459637</v>
      </c>
      <c r="T2254" s="12">
        <f t="shared" si="646"/>
        <v>15.310912233258859</v>
      </c>
    </row>
    <row r="2255" spans="1:20">
      <c r="A2255" s="57">
        <f t="shared" si="647"/>
        <v>27549.894141689907</v>
      </c>
      <c r="B2255" s="12">
        <f t="shared" si="664"/>
        <v>4384.7018343083982</v>
      </c>
      <c r="C2255" s="57" t="str">
        <f t="shared" si="648"/>
        <v>-2.25664221018098-5.34133431204135i</v>
      </c>
      <c r="D2255" s="57" t="str">
        <f t="shared" si="649"/>
        <v>3.47799868195215-3.65073830831324i</v>
      </c>
      <c r="E2255" s="57" t="str">
        <f t="shared" si="650"/>
        <v>158.938409316911+1.93543173095643i</v>
      </c>
      <c r="F2255" s="57" t="str">
        <f t="shared" si="651"/>
        <v>2.9098895554848-34.0709281448594i</v>
      </c>
      <c r="G2255" s="57" t="str">
        <f t="shared" si="652"/>
        <v>0.999993005135643-0.00264477133765606i</v>
      </c>
      <c r="H2255" s="57" t="str">
        <f t="shared" si="653"/>
        <v>216.632322023093+262.748591072609i</v>
      </c>
      <c r="I2255" s="57" t="str">
        <f t="shared" si="654"/>
        <v>27.0325316177419-18.6648435823256i</v>
      </c>
      <c r="K2255" s="57" t="str">
        <f t="shared" si="655"/>
        <v>0.0224167362208212-0.0533611670361419i</v>
      </c>
      <c r="L2255" s="57" t="str">
        <f t="shared" si="656"/>
        <v>0.00025-0.241341623166212i</v>
      </c>
      <c r="M2255" s="57" t="str">
        <f t="shared" si="657"/>
        <v>0.0045-0.0846102100797162i</v>
      </c>
      <c r="N2255" s="57">
        <f t="shared" si="658"/>
        <v>67.096593332358907</v>
      </c>
      <c r="O2255" s="57">
        <f t="shared" si="659"/>
        <v>15.266272419036149</v>
      </c>
      <c r="P2255" s="374">
        <f t="shared" si="660"/>
        <v>15.266272419036149</v>
      </c>
      <c r="Q2255" s="374">
        <f t="shared" si="661"/>
        <v>-112.90340666764109</v>
      </c>
      <c r="R2255" s="12">
        <f t="shared" si="662"/>
        <v>67.096593332358907</v>
      </c>
      <c r="S2255" s="57">
        <f t="shared" si="663"/>
        <v>4.3847018343083981</v>
      </c>
      <c r="T2255" s="12">
        <f t="shared" si="646"/>
        <v>15.266272419036149</v>
      </c>
    </row>
    <row r="2256" spans="1:20">
      <c r="A2256" s="57">
        <f t="shared" si="647"/>
        <v>27654.58373942833</v>
      </c>
      <c r="B2256" s="12">
        <f t="shared" si="664"/>
        <v>4401.3637012787703</v>
      </c>
      <c r="C2256" s="57" t="str">
        <f t="shared" si="648"/>
        <v>-2.240175841013-5.31605712519989i</v>
      </c>
      <c r="D2256" s="57" t="str">
        <f t="shared" si="649"/>
        <v>3.47799772014615-3.63707701074737i</v>
      </c>
      <c r="E2256" s="57" t="str">
        <f t="shared" si="650"/>
        <v>158.961553105897+1.95854092032285i</v>
      </c>
      <c r="F2256" s="57" t="str">
        <f t="shared" si="651"/>
        <v>2.90988940049835-33.9420071184791i</v>
      </c>
      <c r="G2256" s="57" t="str">
        <f t="shared" si="652"/>
        <v>0.999992951874044-0.00265482132733813i</v>
      </c>
      <c r="H2256" s="57" t="str">
        <f t="shared" si="653"/>
        <v>218.798136364003+264.478406965253i</v>
      </c>
      <c r="I2256" s="57" t="str">
        <f t="shared" si="654"/>
        <v>27.1203840795845-18.7792370821945i</v>
      </c>
      <c r="K2256" s="57" t="str">
        <f t="shared" si="655"/>
        <v>0.0222843767984132-0.0532087223603832i</v>
      </c>
      <c r="L2256" s="57" t="str">
        <f t="shared" si="656"/>
        <v>0.00025-0.240427996778454i</v>
      </c>
      <c r="M2256" s="57" t="str">
        <f t="shared" si="657"/>
        <v>0.0045-0.0842899084276908i</v>
      </c>
      <c r="N2256" s="57">
        <f t="shared" si="658"/>
        <v>67.149539603391219</v>
      </c>
      <c r="O2256" s="57">
        <f t="shared" si="659"/>
        <v>15.221683252879441</v>
      </c>
      <c r="P2256" s="374">
        <f t="shared" si="660"/>
        <v>15.221683252879441</v>
      </c>
      <c r="Q2256" s="374">
        <f t="shared" si="661"/>
        <v>-112.85046039660878</v>
      </c>
      <c r="R2256" s="12">
        <f t="shared" si="662"/>
        <v>67.149539603391219</v>
      </c>
      <c r="S2256" s="57">
        <f t="shared" si="663"/>
        <v>4.4013637012787701</v>
      </c>
      <c r="T2256" s="12">
        <f t="shared" si="646"/>
        <v>15.221683252879441</v>
      </c>
    </row>
    <row r="2257" spans="1:20">
      <c r="A2257" s="57">
        <f t="shared" si="647"/>
        <v>27759.67115763816</v>
      </c>
      <c r="B2257" s="12">
        <f t="shared" si="664"/>
        <v>4418.0888833436302</v>
      </c>
      <c r="C2257" s="57" t="str">
        <f t="shared" si="648"/>
        <v>-2.22380679519635-5.29093503132454i</v>
      </c>
      <c r="D2257" s="57" t="str">
        <f t="shared" si="649"/>
        <v>3.47799675101707-3.62346803366673i</v>
      </c>
      <c r="E2257" s="57" t="str">
        <f t="shared" si="650"/>
        <v>158.984964090616+1.98167970058832i</v>
      </c>
      <c r="F2257" s="57" t="str">
        <f t="shared" si="651"/>
        <v>2.90988924433177-33.81357435926i</v>
      </c>
      <c r="G2257" s="57" t="str">
        <f t="shared" si="652"/>
        <v>0.999992898206893-0.0026649095053629i</v>
      </c>
      <c r="H2257" s="57" t="str">
        <f t="shared" si="653"/>
        <v>221.008622435073+266.221682950542i</v>
      </c>
      <c r="I2257" s="57" t="str">
        <f t="shared" si="654"/>
        <v>27.2089956390294-18.8965102894536i</v>
      </c>
      <c r="K2257" s="57" t="str">
        <f t="shared" si="655"/>
        <v>0.0221527743786496-0.0530563880070459i</v>
      </c>
      <c r="L2257" s="57" t="str">
        <f t="shared" si="656"/>
        <v>0.00025-0.239517829028147i</v>
      </c>
      <c r="M2257" s="57" t="str">
        <f t="shared" si="657"/>
        <v>0.0045-0.0839708193142966i</v>
      </c>
      <c r="N2257" s="57">
        <f t="shared" si="658"/>
        <v>67.202737872918178</v>
      </c>
      <c r="O2257" s="57">
        <f t="shared" si="659"/>
        <v>15.177144997110085</v>
      </c>
      <c r="P2257" s="374">
        <f t="shared" si="660"/>
        <v>15.177144997110085</v>
      </c>
      <c r="Q2257" s="374">
        <f t="shared" si="661"/>
        <v>-112.79726212708182</v>
      </c>
      <c r="R2257" s="12">
        <f t="shared" si="662"/>
        <v>67.202737872918178</v>
      </c>
      <c r="S2257" s="57">
        <f t="shared" si="663"/>
        <v>4.4180888833436303</v>
      </c>
      <c r="T2257" s="12">
        <f t="shared" si="646"/>
        <v>15.177144997110085</v>
      </c>
    </row>
    <row r="2258" spans="1:20">
      <c r="A2258" s="57">
        <f t="shared" si="647"/>
        <v>27865.157908037188</v>
      </c>
      <c r="B2258" s="12">
        <f t="shared" si="664"/>
        <v>4434.877621100336</v>
      </c>
      <c r="C2258" s="57" t="str">
        <f t="shared" si="648"/>
        <v>-2.20753468878938-5.2659669799803i</v>
      </c>
      <c r="D2258" s="57" t="str">
        <f t="shared" si="649"/>
        <v>3.47799577450917-3.60991118130064i</v>
      </c>
      <c r="E2258" s="57" t="str">
        <f t="shared" si="650"/>
        <v>159.008643998121+2.00484779581814i</v>
      </c>
      <c r="F2258" s="57" t="str">
        <f t="shared" si="651"/>
        <v>2.90988908697609-33.6856280196539i</v>
      </c>
      <c r="G2258" s="57" t="str">
        <f t="shared" si="652"/>
        <v>0.999992844131102-0.00267503601682756i</v>
      </c>
      <c r="H2258" s="57" t="str">
        <f t="shared" si="653"/>
        <v>223.264969674407+267.978346371392i</v>
      </c>
      <c r="I2258" s="57" t="str">
        <f t="shared" si="654"/>
        <v>27.2983603321191-19.0167362462331i</v>
      </c>
      <c r="K2258" s="57" t="str">
        <f t="shared" si="655"/>
        <v>0.0220219262386989-0.0529041674031062i</v>
      </c>
      <c r="L2258" s="57" t="str">
        <f t="shared" si="656"/>
        <v>0.00025-0.238611106822223i</v>
      </c>
      <c r="M2258" s="57" t="str">
        <f t="shared" si="657"/>
        <v>0.0045-0.083652938149329i</v>
      </c>
      <c r="N2258" s="57">
        <f t="shared" si="658"/>
        <v>67.256186382249794</v>
      </c>
      <c r="O2258" s="57">
        <f t="shared" si="659"/>
        <v>15.132657912452657</v>
      </c>
      <c r="P2258" s="374">
        <f t="shared" si="660"/>
        <v>15.132657912452657</v>
      </c>
      <c r="Q2258" s="374">
        <f t="shared" si="661"/>
        <v>-112.74381361775021</v>
      </c>
      <c r="R2258" s="12">
        <f t="shared" si="662"/>
        <v>67.256186382249794</v>
      </c>
      <c r="S2258" s="57">
        <f t="shared" si="663"/>
        <v>4.4348776211003358</v>
      </c>
      <c r="T2258" s="12">
        <f t="shared" si="646"/>
        <v>15.132657912452657</v>
      </c>
    </row>
    <row r="2259" spans="1:20">
      <c r="A2259" s="57">
        <f t="shared" si="647"/>
        <v>27971.045508087729</v>
      </c>
      <c r="B2259" s="12">
        <f t="shared" si="664"/>
        <v>4451.7301560605174</v>
      </c>
      <c r="C2259" s="57" t="str">
        <f t="shared" si="648"/>
        <v>-2.1913591368888-5.24115192777333i</v>
      </c>
      <c r="D2259" s="57" t="str">
        <f t="shared" si="649"/>
        <v>3.47799479056627-3.59640625862819i</v>
      </c>
      <c r="E2259" s="57" t="str">
        <f t="shared" si="650"/>
        <v>159.032594571134+2.028044927723i</v>
      </c>
      <c r="F2259" s="57" t="str">
        <f t="shared" si="651"/>
        <v>2.90988892842226-33.5581662591096i</v>
      </c>
      <c r="G2259" s="57" t="str">
        <f t="shared" si="652"/>
        <v>0.999992789643561-0.00268520100738044i</v>
      </c>
      <c r="H2259" s="57" t="str">
        <f t="shared" si="653"/>
        <v>225.568404975463+269.748308098953i</v>
      </c>
      <c r="I2259" s="57" t="str">
        <f t="shared" si="654"/>
        <v>27.3884711271588-19.1399902906668i</v>
      </c>
      <c r="K2259" s="57" t="str">
        <f t="shared" si="655"/>
        <v>0.0218918296436946-0.0527520639408217i</v>
      </c>
      <c r="L2259" s="57" t="str">
        <f t="shared" si="656"/>
        <v>0.00025-0.237707817117178i</v>
      </c>
      <c r="M2259" s="57" t="str">
        <f t="shared" si="657"/>
        <v>0.0045-0.0833362603599618i</v>
      </c>
      <c r="N2259" s="57">
        <f t="shared" si="658"/>
        <v>67.309883366385094</v>
      </c>
      <c r="O2259" s="57">
        <f t="shared" si="659"/>
        <v>15.088222258037678</v>
      </c>
      <c r="P2259" s="374">
        <f t="shared" si="660"/>
        <v>15.088222258037678</v>
      </c>
      <c r="Q2259" s="374">
        <f t="shared" si="661"/>
        <v>-112.69011663361491</v>
      </c>
      <c r="R2259" s="12">
        <f t="shared" si="662"/>
        <v>67.309883366385094</v>
      </c>
      <c r="S2259" s="57">
        <f t="shared" si="663"/>
        <v>4.4517301560605178</v>
      </c>
      <c r="T2259" s="12">
        <f t="shared" si="646"/>
        <v>15.088222258037678</v>
      </c>
    </row>
    <row r="2260" spans="1:20">
      <c r="A2260" s="57">
        <f t="shared" si="647"/>
        <v>28077.335481018465</v>
      </c>
      <c r="B2260" s="12">
        <f t="shared" si="664"/>
        <v>4468.6467306535478</v>
      </c>
      <c r="C2260" s="57" t="str">
        <f t="shared" si="648"/>
        <v>-2.17527975367229-5.21648883832468i</v>
      </c>
      <c r="D2260" s="57" t="str">
        <f t="shared" si="649"/>
        <v>3.47799379913174-3.58295307137547i</v>
      </c>
      <c r="E2260" s="57" t="str">
        <f t="shared" si="650"/>
        <v>159.056817568206+2.05127081558847i</v>
      </c>
      <c r="F2260" s="57" t="str">
        <f t="shared" si="651"/>
        <v>2.90988876866113-33.4311872440466i</v>
      </c>
      <c r="G2260" s="57" t="str">
        <f t="shared" si="652"/>
        <v>0.999992734741133-0.00269540462322316i</v>
      </c>
      <c r="H2260" s="57" t="str">
        <f t="shared" si="653"/>
        <v>227.920193957059+271.531461298427i</v>
      </c>
      <c r="I2260" s="57" t="str">
        <f t="shared" si="654"/>
        <v>27.4793198467118-19.2663501337987i</v>
      </c>
      <c r="K2260" s="57" t="str">
        <f t="shared" si="655"/>
        <v>0.0217624818470964-0.0526000809778218i</v>
      </c>
      <c r="L2260" s="57" t="str">
        <f t="shared" si="656"/>
        <v>0.00025-0.236807946918886i</v>
      </c>
      <c r="M2260" s="57" t="str">
        <f t="shared" si="657"/>
        <v>0.0045-0.0830207813906771i</v>
      </c>
      <c r="N2260" s="57">
        <f t="shared" si="658"/>
        <v>67.363827054144707</v>
      </c>
      <c r="O2260" s="57">
        <f t="shared" si="659"/>
        <v>15.043838291404626</v>
      </c>
      <c r="P2260" s="374">
        <f t="shared" si="660"/>
        <v>15.043838291404626</v>
      </c>
      <c r="Q2260" s="374">
        <f t="shared" si="661"/>
        <v>-112.63617294585529</v>
      </c>
      <c r="R2260" s="12">
        <f t="shared" si="662"/>
        <v>67.363827054144707</v>
      </c>
      <c r="S2260" s="57">
        <f t="shared" si="663"/>
        <v>4.468646730653548</v>
      </c>
      <c r="T2260" s="12">
        <f t="shared" si="646"/>
        <v>15.043838291404626</v>
      </c>
    </row>
    <row r="2261" spans="1:20">
      <c r="A2261" s="57">
        <f t="shared" si="647"/>
        <v>28184.029355846338</v>
      </c>
      <c r="B2261" s="12">
        <f t="shared" si="664"/>
        <v>4485.6275882300315</v>
      </c>
      <c r="C2261" s="57" t="str">
        <f t="shared" si="648"/>
        <v>-2.15929615244111-5.19197668224425i</v>
      </c>
      <c r="D2261" s="57" t="str">
        <f t="shared" si="649"/>
        <v>3.47799280014858-3.56955142601285i</v>
      </c>
      <c r="E2261" s="57" t="str">
        <f t="shared" si="650"/>
        <v>159.081314763892+2.07452517620043i</v>
      </c>
      <c r="F2261" s="57" t="str">
        <f t="shared" si="651"/>
        <v>2.90988860768355-33.3046891478293i</v>
      </c>
      <c r="G2261" s="57" t="str">
        <f t="shared" si="652"/>
        <v>0.99999267942066-0.00270564701111264i</v>
      </c>
      <c r="H2261" s="57" t="str">
        <f t="shared" si="653"/>
        <v>230.321642272848+273.327680110985i</v>
      </c>
      <c r="I2261" s="57" t="str">
        <f t="shared" si="654"/>
        <v>27.5708970843548-19.3958959388185i</v>
      </c>
      <c r="K2261" s="57" t="str">
        <f t="shared" si="655"/>
        <v>0.0216338800910483-0.0524482218372015i</v>
      </c>
      <c r="L2261" s="57" t="str">
        <f t="shared" si="656"/>
        <v>0.00025-0.235911483282412i</v>
      </c>
      <c r="M2261" s="57" t="str">
        <f t="shared" si="657"/>
        <v>0.0045-0.0827064967032046i</v>
      </c>
      <c r="N2261" s="57">
        <f t="shared" si="658"/>
        <v>67.418015668301052</v>
      </c>
      <c r="O2261" s="57">
        <f t="shared" si="659"/>
        <v>14.999506268506206</v>
      </c>
      <c r="P2261" s="374">
        <f t="shared" si="660"/>
        <v>14.999506268506206</v>
      </c>
      <c r="Q2261" s="374">
        <f t="shared" si="661"/>
        <v>-112.58198433169895</v>
      </c>
      <c r="R2261" s="12">
        <f t="shared" si="662"/>
        <v>67.418015668301052</v>
      </c>
      <c r="S2261" s="57">
        <f t="shared" si="663"/>
        <v>4.4856275882300318</v>
      </c>
      <c r="T2261" s="12">
        <f t="shared" si="646"/>
        <v>14.999506268506206</v>
      </c>
    </row>
    <row r="2262" spans="1:20">
      <c r="A2262" s="57">
        <f t="shared" si="647"/>
        <v>28291.128667398556</v>
      </c>
      <c r="B2262" s="12">
        <f t="shared" si="664"/>
        <v>4502.672973065306</v>
      </c>
      <c r="C2262" s="57" t="str">
        <f t="shared" si="648"/>
        <v>-2.1434079456617-5.16761443710329i</v>
      </c>
      <c r="D2262" s="57" t="str">
        <f t="shared" si="649"/>
        <v>3.47799179355929-3.55620112975207i</v>
      </c>
      <c r="E2262" s="57" t="str">
        <f t="shared" si="650"/>
        <v>159.106087948913+2.09780772377082i</v>
      </c>
      <c r="F2262" s="57" t="str">
        <f t="shared" si="651"/>
        <v>2.90988844548021-33.1786701507398i</v>
      </c>
      <c r="G2262" s="57" t="str">
        <f t="shared" si="652"/>
        <v>0.999992623678959-0.00271592831836329i</v>
      </c>
      <c r="H2262" s="57" t="str">
        <f t="shared" si="653"/>
        <v>232.774096960742+275.136818246118i</v>
      </c>
      <c r="I2262" s="57" t="str">
        <f t="shared" si="654"/>
        <v>27.6631921158409-19.5287104026495i</v>
      </c>
      <c r="K2262" s="57" t="str">
        <f t="shared" si="655"/>
        <v>0.0215060216067304-0.052296489807615i</v>
      </c>
      <c r="L2262" s="57" t="str">
        <f t="shared" si="656"/>
        <v>0.00025-0.235018413311828i</v>
      </c>
      <c r="M2262" s="57" t="str">
        <f t="shared" si="657"/>
        <v>0.0045-0.0823934017764541i</v>
      </c>
      <c r="N2262" s="57">
        <f t="shared" si="658"/>
        <v>67.472447425708481</v>
      </c>
      <c r="O2262" s="57">
        <f t="shared" si="659"/>
        <v>14.955226443710925</v>
      </c>
      <c r="P2262" s="374">
        <f t="shared" si="660"/>
        <v>14.955226443710925</v>
      </c>
      <c r="Q2262" s="374">
        <f t="shared" si="661"/>
        <v>-112.52755257429152</v>
      </c>
      <c r="R2262" s="12">
        <f t="shared" si="662"/>
        <v>67.472447425708481</v>
      </c>
      <c r="S2262" s="57">
        <f t="shared" si="663"/>
        <v>4.5026729730653061</v>
      </c>
      <c r="T2262" s="12">
        <f t="shared" si="646"/>
        <v>14.955226443710925</v>
      </c>
    </row>
    <row r="2263" spans="1:20">
      <c r="A2263" s="57">
        <f t="shared" si="647"/>
        <v>28398.634956334674</v>
      </c>
      <c r="B2263" s="12">
        <f t="shared" si="664"/>
        <v>4519.7831303629546</v>
      </c>
      <c r="C2263" s="57" t="str">
        <f t="shared" si="648"/>
        <v>-2.1276147450073-5.14340108740809i</v>
      </c>
      <c r="D2263" s="57" t="str">
        <f t="shared" si="649"/>
        <v>3.47799077930598-3.5429019905436i</v>
      </c>
      <c r="E2263" s="57" t="str">
        <f t="shared" si="650"/>
        <v>159.131138930328+2.12111816986128i</v>
      </c>
      <c r="F2263" s="57" t="str">
        <f t="shared" si="651"/>
        <v>2.90988828204181-33.0531284399528i</v>
      </c>
      <c r="G2263" s="57" t="str">
        <f t="shared" si="652"/>
        <v>0.999992567512823-0.00272624869284908i</v>
      </c>
      <c r="H2263" s="57" t="str">
        <f t="shared" si="653"/>
        <v>235.278947832537+276.958707478248i</v>
      </c>
      <c r="I2263" s="57" t="str">
        <f t="shared" si="654"/>
        <v>27.756192804289-19.6648788398967i</v>
      </c>
      <c r="K2263" s="57" t="str">
        <f t="shared" si="655"/>
        <v>0.0213789036147124-0.0521448881433774i</v>
      </c>
      <c r="L2263" s="57" t="str">
        <f t="shared" si="656"/>
        <v>0.00025-0.23412872416002i</v>
      </c>
      <c r="M2263" s="57" t="str">
        <f t="shared" si="657"/>
        <v>0.0045-0.0820814921064495i</v>
      </c>
      <c r="N2263" s="57">
        <f t="shared" si="658"/>
        <v>67.527120537434186</v>
      </c>
      <c r="O2263" s="57">
        <f t="shared" si="659"/>
        <v>14.910999069808291</v>
      </c>
      <c r="P2263" s="374">
        <f t="shared" si="660"/>
        <v>14.910999069808291</v>
      </c>
      <c r="Q2263" s="374">
        <f t="shared" si="661"/>
        <v>-112.47287946256581</v>
      </c>
      <c r="R2263" s="12">
        <f t="shared" si="662"/>
        <v>67.527120537434186</v>
      </c>
      <c r="S2263" s="57">
        <f t="shared" si="663"/>
        <v>4.5197831303629545</v>
      </c>
      <c r="T2263" s="12">
        <f t="shared" si="646"/>
        <v>14.910999069808291</v>
      </c>
    </row>
    <row r="2264" spans="1:20">
      <c r="A2264" s="57">
        <f t="shared" si="647"/>
        <v>28506.549769168749</v>
      </c>
      <c r="B2264" s="12">
        <f t="shared" si="664"/>
        <v>4536.9583062583342</v>
      </c>
      <c r="C2264" s="57" t="str">
        <f t="shared" si="648"/>
        <v>-2.11191616139874-5.11933562457214i</v>
      </c>
      <c r="D2264" s="57" t="str">
        <f t="shared" si="649"/>
        <v>3.4779897573303-3.52965381707375i</v>
      </c>
      <c r="E2264" s="57" t="str">
        <f t="shared" si="650"/>
        <v>159.156469531707+2.14445622330806i</v>
      </c>
      <c r="F2264" s="57" t="str">
        <f t="shared" si="651"/>
        <v>2.90988811735895-32.9280622095083i</v>
      </c>
      <c r="G2264" s="57" t="str">
        <f t="shared" si="652"/>
        <v>0.999992510919019-0.00273660828300567i</v>
      </c>
      <c r="H2264" s="57" t="str">
        <f t="shared" si="653"/>
        <v>237.837628904023+278.79315604123i</v>
      </c>
      <c r="I2264" s="57" t="str">
        <f t="shared" si="654"/>
        <v>27.8498854990052-19.8044892691632i</v>
      </c>
      <c r="K2264" s="57" t="str">
        <f t="shared" si="655"/>
        <v>0.0212525233252979-0.0519934200645633i</v>
      </c>
      <c r="L2264" s="57" t="str">
        <f t="shared" si="656"/>
        <v>0.00025-0.233242403028511i</v>
      </c>
      <c r="M2264" s="57" t="str">
        <f t="shared" si="657"/>
        <v>0.0045-0.0817707632062658i</v>
      </c>
      <c r="N2264" s="57">
        <f t="shared" si="658"/>
        <v>67.582033208887481</v>
      </c>
      <c r="O2264" s="57">
        <f t="shared" si="659"/>
        <v>14.866824398012277</v>
      </c>
      <c r="P2264" s="374">
        <f t="shared" si="660"/>
        <v>14.866824398012277</v>
      </c>
      <c r="Q2264" s="374">
        <f t="shared" si="661"/>
        <v>-112.41796679111252</v>
      </c>
      <c r="R2264" s="12">
        <f t="shared" si="662"/>
        <v>67.582033208887481</v>
      </c>
      <c r="S2264" s="57">
        <f t="shared" si="663"/>
        <v>4.5369583062583345</v>
      </c>
      <c r="T2264" s="12">
        <f t="shared" si="646"/>
        <v>14.866824398012277</v>
      </c>
    </row>
    <row r="2265" spans="1:20">
      <c r="A2265" s="57">
        <f t="shared" si="647"/>
        <v>28614.874658291592</v>
      </c>
      <c r="B2265" s="12">
        <f t="shared" si="664"/>
        <v>4554.1987478221163</v>
      </c>
      <c r="C2265" s="57" t="str">
        <f t="shared" si="648"/>
        <v>-2.0963118050452-5.09541704688915i</v>
      </c>
      <c r="D2265" s="57" t="str">
        <f t="shared" si="649"/>
        <v>3.47798872757347-3.51645641876199i</v>
      </c>
      <c r="E2265" s="57" t="str">
        <f t="shared" si="650"/>
        <v>159.182081593305+2.16782159014102i</v>
      </c>
      <c r="F2265" s="57" t="str">
        <f t="shared" si="651"/>
        <v>2.90988795142213-32.8034696602865i</v>
      </c>
      <c r="G2265" s="57" t="str">
        <f t="shared" si="652"/>
        <v>0.999992453894292-0.00274700723783257i</v>
      </c>
      <c r="H2265" s="57" t="str">
        <f t="shared" si="653"/>
        <v>240.451619865484+280.639946913659i</v>
      </c>
      <c r="I2265" s="57" t="str">
        <f t="shared" si="654"/>
        <v>27.9442549274972-19.94763250172i</v>
      </c>
      <c r="K2265" s="57" t="str">
        <f t="shared" si="655"/>
        <v>0.021126877938871-0.0518420887571147i</v>
      </c>
      <c r="L2265" s="57" t="str">
        <f t="shared" si="656"/>
        <v>0.00025-0.232359437167275i</v>
      </c>
      <c r="M2265" s="57" t="str">
        <f t="shared" si="657"/>
        <v>0.0045-0.0814612106059632i</v>
      </c>
      <c r="N2265" s="57">
        <f t="shared" si="658"/>
        <v>67.63718363994856</v>
      </c>
      <c r="O2265" s="57">
        <f t="shared" si="659"/>
        <v>14.822702677966944</v>
      </c>
      <c r="P2265" s="374">
        <f t="shared" si="660"/>
        <v>14.822702677966944</v>
      </c>
      <c r="Q2265" s="374">
        <f t="shared" si="661"/>
        <v>-112.36281636005144</v>
      </c>
      <c r="R2265" s="12">
        <f t="shared" si="662"/>
        <v>67.63718363994856</v>
      </c>
      <c r="S2265" s="57">
        <f t="shared" si="663"/>
        <v>4.5541987478221166</v>
      </c>
      <c r="T2265" s="12">
        <f t="shared" si="646"/>
        <v>14.822702677966944</v>
      </c>
    </row>
    <row r="2266" spans="1:20">
      <c r="A2266" s="57">
        <f t="shared" si="647"/>
        <v>28723.611181993099</v>
      </c>
      <c r="B2266" s="12">
        <f t="shared" si="664"/>
        <v>4571.5047030638407</v>
      </c>
      <c r="C2266" s="57" t="str">
        <f t="shared" si="648"/>
        <v>-2.08080128548413-5.07164435950491i</v>
      </c>
      <c r="D2266" s="57" t="str">
        <f t="shared" si="649"/>
        <v>3.47798768997621-3.50330960575821i</v>
      </c>
      <c r="E2266" s="57" t="str">
        <f t="shared" si="650"/>
        <v>159.207976972234+2.1912139735055i</v>
      </c>
      <c r="F2266" s="57" t="str">
        <f t="shared" si="651"/>
        <v>2.90988778422181-32.6793489999818i</v>
      </c>
      <c r="G2266" s="57" t="str">
        <f t="shared" si="652"/>
        <v>0.999992396435359-0.00275744570689524i</v>
      </c>
      <c r="H2266" s="57" t="str">
        <f t="shared" si="653"/>
        <v>243.122447592562+282.498835987709i</v>
      </c>
      <c r="I2266" s="57" t="str">
        <f t="shared" si="654"/>
        <v>28.0392840802341-20.0944022325189i</v>
      </c>
      <c r="K2266" s="57" t="str">
        <f t="shared" si="655"/>
        <v>0.0210019646462357-0.0516908973729464i</v>
      </c>
      <c r="L2266" s="57" t="str">
        <f t="shared" si="656"/>
        <v>0.00025-0.231479813874552i</v>
      </c>
      <c r="M2266" s="57" t="str">
        <f t="shared" si="657"/>
        <v>0.0045-0.0811528298525239i</v>
      </c>
      <c r="N2266" s="57">
        <f t="shared" si="658"/>
        <v>67.692570025097083</v>
      </c>
      <c r="O2266" s="57">
        <f t="shared" si="659"/>
        <v>14.77863415775078</v>
      </c>
      <c r="P2266" s="374">
        <f t="shared" si="660"/>
        <v>14.77863415775078</v>
      </c>
      <c r="Q2266" s="374">
        <f t="shared" si="661"/>
        <v>-112.30742997490292</v>
      </c>
      <c r="R2266" s="12">
        <f t="shared" si="662"/>
        <v>67.692570025097083</v>
      </c>
      <c r="S2266" s="57">
        <f t="shared" si="663"/>
        <v>4.5715047030638409</v>
      </c>
      <c r="T2266" s="12">
        <f t="shared" si="646"/>
        <v>14.77863415775078</v>
      </c>
    </row>
    <row r="2267" spans="1:20">
      <c r="A2267" s="57">
        <f t="shared" si="647"/>
        <v>28832.760904484672</v>
      </c>
      <c r="B2267" s="12">
        <f t="shared" si="664"/>
        <v>4588.8764209354831</v>
      </c>
      <c r="C2267" s="57" t="str">
        <f t="shared" si="648"/>
        <v>-2.06538421162096-5.04801657438951i</v>
      </c>
      <c r="D2267" s="57" t="str">
        <f t="shared" si="649"/>
        <v>3.47798664447884-3.49021318893998i</v>
      </c>
      <c r="E2267" s="57" t="str">
        <f t="shared" si="650"/>
        <v>159.23415754264+2.21463307358169i</v>
      </c>
      <c r="F2267" s="57" t="str">
        <f t="shared" si="651"/>
        <v>2.90988761574837-32.5556984430766i</v>
      </c>
      <c r="G2267" s="57" t="str">
        <f t="shared" si="652"/>
        <v>0.999992338538916-0.00276792384032727i</v>
      </c>
      <c r="H2267" s="57" t="str">
        <f t="shared" si="653"/>
        <v>245.851687697033+284.369550113502i</v>
      </c>
      <c r="I2267" s="57" t="str">
        <f t="shared" si="654"/>
        <v>28.1349540876545-20.244895133509i</v>
      </c>
      <c r="K2267" s="57" t="str">
        <f t="shared" si="655"/>
        <v>0.020877780628953-0.0515398490300566i</v>
      </c>
      <c r="L2267" s="57" t="str">
        <f t="shared" si="656"/>
        <v>0.00025-0.230603520496665i</v>
      </c>
      <c r="M2267" s="57" t="str">
        <f t="shared" si="657"/>
        <v>0.0045-0.0808456165097866i</v>
      </c>
      <c r="N2267" s="57">
        <f t="shared" si="658"/>
        <v>67.748190553539999</v>
      </c>
      <c r="O2267" s="57">
        <f t="shared" si="659"/>
        <v>14.734619083882354</v>
      </c>
      <c r="P2267" s="374">
        <f t="shared" si="660"/>
        <v>14.734619083882354</v>
      </c>
      <c r="Q2267" s="374">
        <f t="shared" si="661"/>
        <v>-112.25180944646</v>
      </c>
      <c r="R2267" s="12">
        <f t="shared" si="662"/>
        <v>67.748190553539999</v>
      </c>
      <c r="S2267" s="57">
        <f t="shared" si="663"/>
        <v>4.5888764209354829</v>
      </c>
      <c r="T2267" s="12">
        <f t="shared" si="646"/>
        <v>14.734619083882354</v>
      </c>
    </row>
    <row r="2268" spans="1:20">
      <c r="A2268" s="57">
        <f t="shared" si="647"/>
        <v>28942.325395921718</v>
      </c>
      <c r="B2268" s="12">
        <f t="shared" si="664"/>
        <v>4606.3141513350383</v>
      </c>
      <c r="C2268" s="57" t="str">
        <f t="shared" si="648"/>
        <v>-2.0500601917682-5.02453271030938i</v>
      </c>
      <c r="D2268" s="57" t="str">
        <f t="shared" si="649"/>
        <v>3.47798559102127-3.47716697990981i</v>
      </c>
      <c r="E2268" s="57" t="str">
        <f t="shared" si="650"/>
        <v>159.260625195883+2.2380785875025i</v>
      </c>
      <c r="F2268" s="57" t="str">
        <f t="shared" si="651"/>
        <v>2.90988744599214-32.4325162108163i</v>
      </c>
      <c r="G2268" s="57" t="str">
        <f t="shared" si="652"/>
        <v>0.999992280201631-0.00277844178883251i</v>
      </c>
      <c r="H2268" s="57" t="str">
        <f t="shared" si="653"/>
        <v>248.640966116895+286.251785010596i</v>
      </c>
      <c r="I2268" s="57" t="str">
        <f t="shared" si="654"/>
        <v>28.231244088906-20.3992109492083i</v>
      </c>
      <c r="K2268" s="57" t="str">
        <f t="shared" si="655"/>
        <v>0.0207543230596761-0.051388946812641i</v>
      </c>
      <c r="L2268" s="57" t="str">
        <f t="shared" si="656"/>
        <v>0.00025-0.229730544427839i</v>
      </c>
      <c r="M2268" s="57" t="str">
        <f t="shared" si="657"/>
        <v>0.0045-0.0805395661583847i</v>
      </c>
      <c r="N2268" s="57">
        <f t="shared" si="658"/>
        <v>67.804043409340764</v>
      </c>
      <c r="O2268" s="57">
        <f t="shared" si="659"/>
        <v>14.690657701326247</v>
      </c>
      <c r="P2268" s="374">
        <f t="shared" si="660"/>
        <v>14.690657701326247</v>
      </c>
      <c r="Q2268" s="374">
        <f t="shared" si="661"/>
        <v>-112.19595659065924</v>
      </c>
      <c r="R2268" s="12">
        <f t="shared" si="662"/>
        <v>67.804043409340764</v>
      </c>
      <c r="S2268" s="57">
        <f t="shared" si="663"/>
        <v>4.6063141513350381</v>
      </c>
      <c r="T2268" s="12">
        <f t="shared" si="646"/>
        <v>14.690657701326247</v>
      </c>
    </row>
    <row r="2269" spans="1:20">
      <c r="A2269" s="57">
        <f t="shared" si="647"/>
        <v>29052.306232426221</v>
      </c>
      <c r="B2269" s="12">
        <f t="shared" si="664"/>
        <v>4623.8181451101118</v>
      </c>
      <c r="C2269" s="57" t="str">
        <f t="shared" si="648"/>
        <v>-2.03482883368424-5.0011917927985i</v>
      </c>
      <c r="D2269" s="57" t="str">
        <f t="shared" si="649"/>
        <v>3.47798452954284-3.46417079099245i</v>
      </c>
      <c r="E2269" s="57" t="str">
        <f t="shared" si="650"/>
        <v>159.287381840712+2.26155020927074i</v>
      </c>
      <c r="F2269" s="57" t="str">
        <f t="shared" si="651"/>
        <v>2.90988727494331-32.3098005311828i</v>
      </c>
      <c r="G2269" s="57" t="str">
        <f t="shared" si="652"/>
        <v>0.999992221420147-0.00278899970368726i</v>
      </c>
      <c r="H2269" s="57" t="str">
        <f t="shared" si="653"/>
        <v>251.491960744923+288.145203037578i</v>
      </c>
      <c r="I2269" s="57" t="str">
        <f t="shared" si="654"/>
        <v>28.3281310917577-20.5574525944675i</v>
      </c>
      <c r="K2269" s="57" t="str">
        <f t="shared" si="655"/>
        <v>0.0206315891024806-0.0512381937712073i</v>
      </c>
      <c r="L2269" s="57" t="str">
        <f t="shared" si="656"/>
        <v>0.00025-0.228860873110021i</v>
      </c>
      <c r="M2269" s="57" t="str">
        <f t="shared" si="657"/>
        <v>0.0045-0.0802346743956813i</v>
      </c>
      <c r="N2269" s="57">
        <f t="shared" si="658"/>
        <v>67.860126771543847</v>
      </c>
      <c r="O2269" s="57">
        <f t="shared" si="659"/>
        <v>14.646750253498462</v>
      </c>
      <c r="P2269" s="374">
        <f t="shared" si="660"/>
        <v>14.646750253498462</v>
      </c>
      <c r="Q2269" s="374">
        <f t="shared" si="661"/>
        <v>-112.13987322845615</v>
      </c>
      <c r="R2269" s="12">
        <f t="shared" si="662"/>
        <v>67.860126771543847</v>
      </c>
      <c r="S2269" s="57">
        <f t="shared" si="663"/>
        <v>4.6238181451101115</v>
      </c>
      <c r="T2269" s="12">
        <f t="shared" si="646"/>
        <v>14.646750253498462</v>
      </c>
    </row>
    <row r="2270" spans="1:20">
      <c r="A2270" s="57">
        <f t="shared" si="647"/>
        <v>29162.704996109442</v>
      </c>
      <c r="B2270" s="12">
        <f t="shared" si="664"/>
        <v>4641.3886540615304</v>
      </c>
      <c r="C2270" s="57" t="str">
        <f t="shared" si="648"/>
        <v>-2.01968974461165-4.97799285413002i</v>
      </c>
      <c r="D2270" s="57" t="str">
        <f t="shared" si="649"/>
        <v>3.47798345998249-3.45122443523219i</v>
      </c>
      <c r="E2270" s="57" t="str">
        <f t="shared" si="650"/>
        <v>159.314429403448+2.28504762967286i</v>
      </c>
      <c r="F2270" s="57" t="str">
        <f t="shared" si="651"/>
        <v>2.90988710259207-32.1875496388698i</v>
      </c>
      <c r="G2270" s="57" t="str">
        <f t="shared" si="652"/>
        <v>0.999992162191081-0.00279959773674242i</v>
      </c>
      <c r="H2270" s="57" t="str">
        <f t="shared" si="653"/>
        <v>254.406403094436+290.049430810177i</v>
      </c>
      <c r="I2270" s="57" t="str">
        <f t="shared" si="654"/>
        <v>28.425589823098-20.7197262543346i</v>
      </c>
      <c r="K2270" s="57" t="str">
        <f t="shared" si="655"/>
        <v>0.0205095759131906-0.0510875929226933i</v>
      </c>
      <c r="L2270" s="57" t="str">
        <f t="shared" si="656"/>
        <v>0.00025-0.227994494032697i</v>
      </c>
      <c r="M2270" s="57" t="str">
        <f t="shared" si="657"/>
        <v>0.0045-0.079930936835705i</v>
      </c>
      <c r="N2270" s="57">
        <f t="shared" si="658"/>
        <v>67.916438814301671</v>
      </c>
      <c r="O2270" s="57">
        <f t="shared" si="659"/>
        <v>14.602896982273032</v>
      </c>
      <c r="P2270" s="374">
        <f t="shared" si="660"/>
        <v>14.602896982273032</v>
      </c>
      <c r="Q2270" s="374">
        <f t="shared" si="661"/>
        <v>-112.08356118569833</v>
      </c>
      <c r="R2270" s="12">
        <f t="shared" si="662"/>
        <v>67.916438814301671</v>
      </c>
      <c r="S2270" s="57">
        <f t="shared" si="663"/>
        <v>4.6413886540615303</v>
      </c>
      <c r="T2270" s="12">
        <f t="shared" si="646"/>
        <v>14.602896982273032</v>
      </c>
    </row>
    <row r="2271" spans="1:20">
      <c r="A2271" s="57">
        <f t="shared" si="647"/>
        <v>29273.523275094656</v>
      </c>
      <c r="B2271" s="12">
        <f t="shared" si="664"/>
        <v>4659.0259309469639</v>
      </c>
      <c r="C2271" s="57" t="str">
        <f t="shared" si="648"/>
        <v>-2.00464253131504-4.9549349332878i</v>
      </c>
      <c r="D2271" s="57" t="str">
        <f t="shared" si="649"/>
        <v>3.4779823822787-3.43832772639018i</v>
      </c>
      <c r="E2271" s="57" t="str">
        <f t="shared" si="650"/>
        <v>159.341769828171+2.30857053619497i</v>
      </c>
      <c r="F2271" s="57" t="str">
        <f t="shared" si="651"/>
        <v>2.90988692892848-32.0657617752571i</v>
      </c>
      <c r="G2271" s="57" t="str">
        <f t="shared" si="652"/>
        <v>0.999992102511027-0.00281023604042567i</v>
      </c>
      <c r="H2271" s="57" t="str">
        <f t="shared" si="653"/>
        <v>257.386080000703+291.964056657555i</v>
      </c>
      <c r="I2271" s="57" t="str">
        <f t="shared" si="654"/>
        <v>28.523592569374-20.8861414859098i</v>
      </c>
      <c r="K2271" s="57" t="str">
        <f t="shared" si="655"/>
        <v>0.0203882806397053-0.0509371472505891i</v>
      </c>
      <c r="L2271" s="57" t="str">
        <f t="shared" si="656"/>
        <v>0.00025-0.227131394732712i</v>
      </c>
      <c r="M2271" s="57" t="str">
        <f t="shared" si="657"/>
        <v>0.0045-0.0796283491090908i</v>
      </c>
      <c r="N2271" s="57">
        <f t="shared" si="658"/>
        <v>67.972977707001291</v>
      </c>
      <c r="O2271" s="57">
        <f t="shared" si="659"/>
        <v>14.559098127989103</v>
      </c>
      <c r="P2271" s="374">
        <f t="shared" si="660"/>
        <v>14.559098127989103</v>
      </c>
      <c r="Q2271" s="374">
        <f t="shared" si="661"/>
        <v>-112.02702229299871</v>
      </c>
      <c r="R2271" s="12">
        <f t="shared" si="662"/>
        <v>67.972977707001291</v>
      </c>
      <c r="S2271" s="57">
        <f t="shared" si="663"/>
        <v>4.6590259309469637</v>
      </c>
      <c r="T2271" s="12">
        <f t="shared" si="646"/>
        <v>14.559098127989103</v>
      </c>
    </row>
    <row r="2272" spans="1:20">
      <c r="A2272" s="57">
        <f t="shared" si="647"/>
        <v>29384.762663540016</v>
      </c>
      <c r="B2272" s="12">
        <f t="shared" si="664"/>
        <v>4676.7302294845622</v>
      </c>
      <c r="C2272" s="57" t="str">
        <f t="shared" si="648"/>
        <v>-1.98968680011835-4.93201707593692i</v>
      </c>
      <c r="D2272" s="57" t="str">
        <f t="shared" si="649"/>
        <v>3.4779812963695-3.42548047894176i</v>
      </c>
      <c r="E2272" s="57" t="str">
        <f t="shared" si="650"/>
        <v>159.369405076896+2.33211861293566i</v>
      </c>
      <c r="F2272" s="57" t="str">
        <f t="shared" si="651"/>
        <v>2.90988675394257-31.9444351883856i</v>
      </c>
      <c r="G2272" s="57" t="str">
        <f t="shared" si="652"/>
        <v>0.999992042376549-0.0028209147677437i</v>
      </c>
      <c r="H2272" s="57" t="str">
        <f t="shared" si="653"/>
        <v>260.43283535605+293.888627905993i</v>
      </c>
      <c r="I2272" s="57" t="str">
        <f t="shared" si="654"/>
        <v>28.622109006317-21.0568113220573i</v>
      </c>
      <c r="K2272" s="57" t="str">
        <f t="shared" si="655"/>
        <v>0.0202677004223165-0.0507868597050577i</v>
      </c>
      <c r="L2272" s="57" t="str">
        <f t="shared" si="656"/>
        <v>0.00025-0.226271562794095i</v>
      </c>
      <c r="M2272" s="57" t="str">
        <f t="shared" si="657"/>
        <v>0.0045-0.0793269068630111i</v>
      </c>
      <c r="N2272" s="57">
        <f t="shared" si="658"/>
        <v>68.029741614388243</v>
      </c>
      <c r="O2272" s="57">
        <f t="shared" si="659"/>
        <v>14.515353929457023</v>
      </c>
      <c r="P2272" s="374">
        <f t="shared" si="660"/>
        <v>14.515353929457023</v>
      </c>
      <c r="Q2272" s="374">
        <f t="shared" si="661"/>
        <v>-111.97025838561176</v>
      </c>
      <c r="R2272" s="12">
        <f t="shared" si="662"/>
        <v>68.029741614388243</v>
      </c>
      <c r="S2272" s="57">
        <f t="shared" si="663"/>
        <v>4.6767302294845621</v>
      </c>
      <c r="T2272" s="12">
        <f t="shared" si="646"/>
        <v>14.515353929457023</v>
      </c>
    </row>
    <row r="2273" spans="1:20">
      <c r="A2273" s="57">
        <f t="shared" si="647"/>
        <v>29496.424761661467</v>
      </c>
      <c r="B2273" s="12">
        <f t="shared" si="664"/>
        <v>4694.5018043566033</v>
      </c>
      <c r="C2273" s="57" t="str">
        <f t="shared" si="648"/>
        <v>-1.97482215694198-4.90923833439486i</v>
      </c>
      <c r="D2273" s="57" t="str">
        <f t="shared" si="649"/>
        <v>3.47798020219237-3.41268250807374i</v>
      </c>
      <c r="E2273" s="57" t="str">
        <f t="shared" si="650"/>
        <v>159.397337129765+2.35569154051533i</v>
      </c>
      <c r="F2273" s="57" t="str">
        <f t="shared" si="651"/>
        <v>2.90988657762426-31.8235681329311i</v>
      </c>
      <c r="G2273" s="57" t="str">
        <f t="shared" si="652"/>
        <v>0.999991981784189-0.00283163407228436i</v>
      </c>
      <c r="H2273" s="57" t="str">
        <f t="shared" si="653"/>
        <v>263.548571876122+295.822647978154i</v>
      </c>
      <c r="I2273" s="57" t="str">
        <f t="shared" si="654"/>
        <v>28.7211060172164-21.2318523767983i</v>
      </c>
      <c r="K2273" s="57" t="str">
        <f t="shared" si="655"/>
        <v>0.0201478323940281-0.0506367332030628i</v>
      </c>
      <c r="L2273" s="57" t="str">
        <f t="shared" si="656"/>
        <v>0.00025-0.225414985847873i</v>
      </c>
      <c r="M2273" s="57" t="str">
        <f t="shared" si="657"/>
        <v>0.0045-0.0790266057611189i</v>
      </c>
      <c r="N2273" s="57">
        <f t="shared" si="658"/>
        <v>68.086728696690358</v>
      </c>
      <c r="O2273" s="57">
        <f t="shared" si="659"/>
        <v>14.471664623966145</v>
      </c>
      <c r="P2273" s="374">
        <f t="shared" si="660"/>
        <v>14.471664623966145</v>
      </c>
      <c r="Q2273" s="374">
        <f t="shared" si="661"/>
        <v>-111.91327130330964</v>
      </c>
      <c r="R2273" s="12">
        <f t="shared" si="662"/>
        <v>68.086728696690358</v>
      </c>
      <c r="S2273" s="57">
        <f t="shared" si="663"/>
        <v>4.6945018043566034</v>
      </c>
      <c r="T2273" s="12">
        <f t="shared" si="646"/>
        <v>14.471664623966145</v>
      </c>
    </row>
    <row r="2274" spans="1:20">
      <c r="A2274" s="57">
        <f t="shared" si="647"/>
        <v>29608.511175755779</v>
      </c>
      <c r="B2274" s="12">
        <f t="shared" si="664"/>
        <v>4712.3409112131585</v>
      </c>
      <c r="C2274" s="57" t="str">
        <f t="shared" si="648"/>
        <v>-1.96004820733916-4.88659776760217i</v>
      </c>
      <c r="D2274" s="57" t="str">
        <f t="shared" si="649"/>
        <v>3.4779790996844-3.39993362968182i</v>
      </c>
      <c r="E2274" s="57" t="str">
        <f t="shared" si="650"/>
        <v>159.425567985231+2.37928899598943i</v>
      </c>
      <c r="F2274" s="57" t="str">
        <f t="shared" si="651"/>
        <v>2.9098863999634-31.7031588701806i</v>
      </c>
      <c r="G2274" s="57" t="str">
        <f t="shared" si="652"/>
        <v>0.999991920730459-0.00284239410821888i</v>
      </c>
      <c r="H2274" s="57" t="str">
        <f t="shared" si="653"/>
        <v>266.735252894377+297.765573295651i</v>
      </c>
      <c r="I2274" s="57" t="str">
        <f t="shared" si="654"/>
        <v>28.820547498997-21.4113849521928i</v>
      </c>
      <c r="K2274" s="57" t="str">
        <f t="shared" si="655"/>
        <v>0.0200286736808692-0.0504867706284956i</v>
      </c>
      <c r="L2274" s="57" t="str">
        <f t="shared" si="656"/>
        <v>0.00025-0.2245616515719i</v>
      </c>
      <c r="M2274" s="57" t="str">
        <f t="shared" si="657"/>
        <v>0.0045-0.078727441483482i</v>
      </c>
      <c r="N2274" s="57">
        <f t="shared" si="658"/>
        <v>68.143937109742467</v>
      </c>
      <c r="O2274" s="57">
        <f t="shared" si="659"/>
        <v>14.428030447292313</v>
      </c>
      <c r="P2274" s="374">
        <f t="shared" si="660"/>
        <v>14.428030447292313</v>
      </c>
      <c r="Q2274" s="374">
        <f t="shared" si="661"/>
        <v>-111.85606289025753</v>
      </c>
      <c r="R2274" s="12">
        <f t="shared" si="662"/>
        <v>68.143937109742467</v>
      </c>
      <c r="S2274" s="57">
        <f t="shared" si="663"/>
        <v>4.7123409112131585</v>
      </c>
      <c r="T2274" s="12">
        <f t="shared" si="646"/>
        <v>14.428030447292313</v>
      </c>
    </row>
    <row r="2275" spans="1:20">
      <c r="A2275" s="57">
        <f t="shared" si="647"/>
        <v>29721.023518223654</v>
      </c>
      <c r="B2275" s="12">
        <f t="shared" si="664"/>
        <v>4730.2478066757685</v>
      </c>
      <c r="C2275" s="57" t="str">
        <f t="shared" si="648"/>
        <v>-1.94536455653208-4.86409444109291i</v>
      </c>
      <c r="D2275" s="57" t="str">
        <f t="shared" si="649"/>
        <v>3.47797798878217-3.38723366036785i</v>
      </c>
      <c r="E2275" s="57" t="str">
        <f t="shared" si="650"/>
        <v>159.454099660249+2.40291065275427i</v>
      </c>
      <c r="F2275" s="57" t="str">
        <f t="shared" si="651"/>
        <v>2.90988622094978-31.5832056680062i</v>
      </c>
      <c r="G2275" s="57" t="str">
        <f t="shared" si="652"/>
        <v>0.999991859211847-0.00285319503030408i</v>
      </c>
      <c r="H2275" s="57" t="str">
        <f t="shared" si="653"/>
        <v>269.99490418118+299.716809971639i</v>
      </c>
      <c r="I2275" s="57" t="str">
        <f t="shared" si="654"/>
        <v>28.9203941552753-21.5955331464631i</v>
      </c>
      <c r="K2275" s="57" t="str">
        <f t="shared" si="655"/>
        <v>0.0199102214022043-0.050336974832305i</v>
      </c>
      <c r="L2275" s="57" t="str">
        <f t="shared" si="656"/>
        <v>0.00025-0.223711547690675i</v>
      </c>
      <c r="M2275" s="57" t="str">
        <f t="shared" si="657"/>
        <v>0.0045-0.0784294097265213i</v>
      </c>
      <c r="N2275" s="57">
        <f t="shared" si="658"/>
        <v>68.2013650051084</v>
      </c>
      <c r="O2275" s="57">
        <f t="shared" si="659"/>
        <v>14.384451633705604</v>
      </c>
      <c r="P2275" s="374">
        <f t="shared" si="660"/>
        <v>14.384451633705604</v>
      </c>
      <c r="Q2275" s="374">
        <f t="shared" si="661"/>
        <v>-111.7986349948916</v>
      </c>
      <c r="R2275" s="12">
        <f t="shared" si="662"/>
        <v>68.2013650051084</v>
      </c>
      <c r="S2275" s="57">
        <f t="shared" si="663"/>
        <v>4.7302478066757683</v>
      </c>
      <c r="T2275" s="12">
        <f t="shared" si="646"/>
        <v>14.384451633705604</v>
      </c>
    </row>
    <row r="2276" spans="1:20">
      <c r="A2276" s="57">
        <f t="shared" si="647"/>
        <v>29833.963407592899</v>
      </c>
      <c r="B2276" s="12">
        <f t="shared" si="664"/>
        <v>4748.2227483411361</v>
      </c>
      <c r="C2276" s="57" t="str">
        <f t="shared" si="648"/>
        <v>-1.93077080944757-4.84172742696511i</v>
      </c>
      <c r="D2276" s="57" t="str">
        <f t="shared" si="649"/>
        <v>3.47797686942174-3.37458241743728i</v>
      </c>
      <c r="E2276" s="57" t="str">
        <f t="shared" si="650"/>
        <v>159.482934190467+2.42655618045627i</v>
      </c>
      <c r="F2276" s="57" t="str">
        <f t="shared" si="651"/>
        <v>2.9098860405731-31.4637068008409i</v>
      </c>
      <c r="G2276" s="57" t="str">
        <f t="shared" si="652"/>
        <v>0.999991797224812-0.00286403699388462i</v>
      </c>
      <c r="H2276" s="57" t="str">
        <f t="shared" si="653"/>
        <v>273.329615783206+301.675710279375i</v>
      </c>
      <c r="I2276" s="57" t="str">
        <f t="shared" si="654"/>
        <v>29.0206032755352-21.7844249630785i</v>
      </c>
      <c r="K2276" s="57" t="str">
        <f t="shared" si="655"/>
        <v>0.0197924726710413-0.0501873486326306i</v>
      </c>
      <c r="L2276" s="57" t="str">
        <f t="shared" si="656"/>
        <v>0.00025-0.22286466197517i</v>
      </c>
      <c r="M2276" s="57" t="str">
        <f t="shared" si="657"/>
        <v>0.0045-0.0781325062029496i</v>
      </c>
      <c r="N2276" s="57">
        <f t="shared" si="658"/>
        <v>68.259010530202687</v>
      </c>
      <c r="O2276" s="57">
        <f t="shared" si="659"/>
        <v>14.340928415978736</v>
      </c>
      <c r="P2276" s="374">
        <f t="shared" si="660"/>
        <v>14.340928415978736</v>
      </c>
      <c r="Q2276" s="374">
        <f t="shared" si="661"/>
        <v>-111.74098946979731</v>
      </c>
      <c r="R2276" s="12">
        <f t="shared" si="662"/>
        <v>68.259010530202687</v>
      </c>
      <c r="S2276" s="57">
        <f t="shared" si="663"/>
        <v>4.7482227483411359</v>
      </c>
      <c r="T2276" s="12">
        <f t="shared" si="646"/>
        <v>14.340928415978736</v>
      </c>
    </row>
    <row r="2277" spans="1:20">
      <c r="A2277" s="57">
        <f t="shared" si="647"/>
        <v>29947.332468541754</v>
      </c>
      <c r="B2277" s="12">
        <f t="shared" si="664"/>
        <v>4766.2659947848324</v>
      </c>
      <c r="C2277" s="57" t="str">
        <f t="shared" si="648"/>
        <v>-1.91626657075221-4.81949580385084i</v>
      </c>
      <c r="D2277" s="57" t="str">
        <f t="shared" si="649"/>
        <v>3.47797574153874-3.36197971889646i</v>
      </c>
      <c r="E2277" s="57" t="str">
        <f t="shared" si="650"/>
        <v>159.512073630417+2.45022524489781i</v>
      </c>
      <c r="F2277" s="57" t="str">
        <f t="shared" si="651"/>
        <v>2.90988585882297-31.3446605496531i</v>
      </c>
      <c r="G2277" s="57" t="str">
        <f t="shared" si="652"/>
        <v>0.999991734765789-0.00287492015489519i</v>
      </c>
      <c r="H2277" s="57" t="str">
        <f t="shared" si="653"/>
        <v>276.741543878134+303.641568881839i</v>
      </c>
      <c r="I2277" s="57" t="str">
        <f t="shared" si="654"/>
        <v>29.1211284995079-21.9781924204699i</v>
      </c>
      <c r="K2277" s="57" t="str">
        <f t="shared" si="655"/>
        <v>0.0196754245943338-0.050037894814936i</v>
      </c>
      <c r="L2277" s="57" t="str">
        <f t="shared" si="656"/>
        <v>0.00025-0.222020982242647i</v>
      </c>
      <c r="M2277" s="57" t="str">
        <f t="shared" si="657"/>
        <v>0.0045-0.0778367266417114i</v>
      </c>
      <c r="N2277" s="57">
        <f t="shared" si="658"/>
        <v>68.316871828412104</v>
      </c>
      <c r="O2277" s="57">
        <f t="shared" si="659"/>
        <v>14.297461025395283</v>
      </c>
      <c r="P2277" s="374">
        <f t="shared" si="660"/>
        <v>14.297461025395283</v>
      </c>
      <c r="Q2277" s="374">
        <f t="shared" si="661"/>
        <v>-111.6831281715879</v>
      </c>
      <c r="R2277" s="12">
        <f t="shared" si="662"/>
        <v>68.316871828412104</v>
      </c>
      <c r="S2277" s="57">
        <f t="shared" si="663"/>
        <v>4.766265994784832</v>
      </c>
      <c r="T2277" s="12">
        <f t="shared" si="646"/>
        <v>14.297461025395283</v>
      </c>
    </row>
    <row r="2278" spans="1:20">
      <c r="A2278" s="57">
        <f t="shared" si="647"/>
        <v>30061.13233192221</v>
      </c>
      <c r="B2278" s="12">
        <f t="shared" si="664"/>
        <v>4784.3778055650146</v>
      </c>
      <c r="C2278" s="57" t="str">
        <f t="shared" si="648"/>
        <v>-1.90185144488722-4.79739865688654i</v>
      </c>
      <c r="D2278" s="57" t="str">
        <f t="shared" si="649"/>
        <v>3.4779746050683-3.34942538345009i</v>
      </c>
      <c r="E2278" s="57" t="str">
        <f t="shared" si="650"/>
        <v>159.541520053712+2.47391750793907i</v>
      </c>
      <c r="F2278" s="57" t="str">
        <f t="shared" si="651"/>
        <v>2.90988567568894-31.2260652019227i</v>
      </c>
      <c r="G2278" s="57" t="str">
        <f t="shared" si="652"/>
        <v>0.999991671831183-0.00288584466986278i</v>
      </c>
      <c r="H2278" s="57" t="str">
        <f t="shared" si="653"/>
        <v>280.232912638657+305.613618806447i</v>
      </c>
      <c r="I2278" s="57" t="str">
        <f t="shared" si="654"/>
        <v>29.221919565774-22.1769716619838i</v>
      </c>
      <c r="K2278" s="57" t="str">
        <f t="shared" si="655"/>
        <v>0.0195590742732838-0.0498886161321471i</v>
      </c>
      <c r="L2278" s="57" t="str">
        <f t="shared" si="656"/>
        <v>0.00025-0.221180496356493i</v>
      </c>
      <c r="M2278" s="57" t="str">
        <f t="shared" si="657"/>
        <v>0.0045-0.0775420667879174i</v>
      </c>
      <c r="N2278" s="57">
        <f t="shared" si="658"/>
        <v>68.374947039215641</v>
      </c>
      <c r="O2278" s="57">
        <f t="shared" si="659"/>
        <v>14.254049691758974</v>
      </c>
      <c r="P2278" s="374">
        <f t="shared" si="660"/>
        <v>14.254049691758974</v>
      </c>
      <c r="Q2278" s="374">
        <f t="shared" si="661"/>
        <v>-111.62505296078436</v>
      </c>
      <c r="R2278" s="12">
        <f t="shared" si="662"/>
        <v>68.374947039215641</v>
      </c>
      <c r="S2278" s="57">
        <f t="shared" si="663"/>
        <v>4.7843778055650148</v>
      </c>
      <c r="T2278" s="12">
        <f t="shared" si="646"/>
        <v>14.254049691758974</v>
      </c>
    </row>
    <row r="2279" spans="1:20">
      <c r="A2279" s="57">
        <f t="shared" si="647"/>
        <v>30175.364634783513</v>
      </c>
      <c r="B2279" s="12">
        <f t="shared" si="664"/>
        <v>4802.5584412261614</v>
      </c>
      <c r="C2279" s="57" t="str">
        <f t="shared" si="648"/>
        <v>-1.88752503610263-4.77543507768249i</v>
      </c>
      <c r="D2279" s="57" t="str">
        <f t="shared" si="649"/>
        <v>3.477973459945-3.33691923049854i</v>
      </c>
      <c r="E2279" s="57" t="str">
        <f t="shared" si="650"/>
        <v>159.57127555324+2.49763262740538i</v>
      </c>
      <c r="F2279" s="57" t="str">
        <f t="shared" si="651"/>
        <v>2.90988549116047-31.1079190516154i</v>
      </c>
      <c r="G2279" s="57" t="str">
        <f t="shared" si="652"/>
        <v>0.999991608417373-0.00289681069590892i</v>
      </c>
      <c r="H2279" s="57" t="str">
        <f t="shared" si="653"/>
        <v>283.806016098984+307.591027148101i</v>
      </c>
      <c r="I2279" s="57" t="str">
        <f t="shared" si="654"/>
        <v>29.322922043563-22.3809030656313i</v>
      </c>
      <c r="K2279" s="57" t="str">
        <f t="shared" si="655"/>
        <v>0.0194434188036356-0.0497395153047884i</v>
      </c>
      <c r="L2279" s="57" t="str">
        <f t="shared" si="656"/>
        <v>0.00025-0.220343192226034i</v>
      </c>
      <c r="M2279" s="57" t="str">
        <f t="shared" si="657"/>
        <v>0.0045-0.0772485224027868i</v>
      </c>
      <c r="N2279" s="57">
        <f t="shared" si="658"/>
        <v>68.433234298303645</v>
      </c>
      <c r="O2279" s="57">
        <f t="shared" si="659"/>
        <v>14.210694643402054</v>
      </c>
      <c r="P2279" s="374">
        <f t="shared" si="660"/>
        <v>14.210694643402054</v>
      </c>
      <c r="Q2279" s="374">
        <f t="shared" si="661"/>
        <v>-111.56676570169635</v>
      </c>
      <c r="R2279" s="12">
        <f t="shared" si="662"/>
        <v>68.433234298303645</v>
      </c>
      <c r="S2279" s="57">
        <f t="shared" si="663"/>
        <v>4.8025584412261617</v>
      </c>
      <c r="T2279" s="12">
        <f t="shared" si="646"/>
        <v>14.210694643402054</v>
      </c>
    </row>
    <row r="2280" spans="1:20">
      <c r="A2280" s="57">
        <f t="shared" si="647"/>
        <v>30290.031020395694</v>
      </c>
      <c r="B2280" s="12">
        <f t="shared" si="664"/>
        <v>4820.8081633028214</v>
      </c>
      <c r="C2280" s="57" t="str">
        <f t="shared" si="648"/>
        <v>-1.87328694849129-4.75360416429315i</v>
      </c>
      <c r="D2280" s="57" t="str">
        <f t="shared" si="649"/>
        <v>3.47797230610301-3.32446108013528i</v>
      </c>
      <c r="E2280" s="57" t="str">
        <f t="shared" si="650"/>
        <v>159.601342241363+2.52137025698465i</v>
      </c>
      <c r="F2280" s="57" t="str">
        <f t="shared" si="651"/>
        <v>2.90988530522693-30.9902203991592i</v>
      </c>
      <c r="G2280" s="57" t="str">
        <f t="shared" si="652"/>
        <v>0.999991544520711-0.00290781839075192i</v>
      </c>
      <c r="H2280" s="57" t="str">
        <f t="shared" si="653"/>
        <v>287.463220015735+309.572890482518i</v>
      </c>
      <c r="I2280" s="57" t="str">
        <f t="shared" si="654"/>
        <v>29.4240770466423-22.5901313531079i</v>
      </c>
      <c r="K2280" s="57" t="str">
        <f t="shared" si="655"/>
        <v>0.0193284552759729-0.0495905950211271i</v>
      </c>
      <c r="L2280" s="57" t="str">
        <f t="shared" si="656"/>
        <v>0.00025-0.21950905780637i</v>
      </c>
      <c r="M2280" s="57" t="str">
        <f t="shared" si="657"/>
        <v>0.0045-0.0769560892635848i</v>
      </c>
      <c r="N2280" s="57">
        <f t="shared" si="658"/>
        <v>68.491731737697435</v>
      </c>
      <c r="O2280" s="57">
        <f t="shared" si="659"/>
        <v>14.167396107195625</v>
      </c>
      <c r="P2280" s="374">
        <f t="shared" si="660"/>
        <v>14.167396107195625</v>
      </c>
      <c r="Q2280" s="374">
        <f t="shared" si="661"/>
        <v>-111.50826826230256</v>
      </c>
      <c r="R2280" s="12">
        <f t="shared" si="662"/>
        <v>68.491731737697435</v>
      </c>
      <c r="S2280" s="57">
        <f t="shared" si="663"/>
        <v>4.8208081633028215</v>
      </c>
      <c r="T2280" s="12">
        <f t="shared" si="646"/>
        <v>14.167396107195625</v>
      </c>
    </row>
    <row r="2281" spans="1:20">
      <c r="A2281" s="57">
        <f t="shared" si="647"/>
        <v>30405.133138273199</v>
      </c>
      <c r="B2281" s="12">
        <f t="shared" si="664"/>
        <v>4839.1272343233722</v>
      </c>
      <c r="C2281" s="57" t="str">
        <f t="shared" si="648"/>
        <v>-1.85913678602231-4.73190502118637i</v>
      </c>
      <c r="D2281" s="57" t="str">
        <f t="shared" si="649"/>
        <v>3.47797114347592-3.31205075314435i</v>
      </c>
      <c r="E2281" s="57" t="str">
        <f t="shared" si="650"/>
        <v>159.631722250116+2.54513004613049i</v>
      </c>
      <c r="F2281" s="57" t="str">
        <f t="shared" si="651"/>
        <v>2.90988511787765-30.8729675514193i</v>
      </c>
      <c r="G2281" s="57" t="str">
        <f t="shared" si="652"/>
        <v>0.99999148013752-0.00291886791270914i</v>
      </c>
      <c r="H2281" s="57" t="str">
        <f t="shared" si="653"/>
        <v>291.206963714152+311.55822997104i</v>
      </c>
      <c r="I2281" s="57" t="str">
        <f t="shared" si="654"/>
        <v>29.5253209281472-22.804805697498i</v>
      </c>
      <c r="K2281" s="57" t="str">
        <f t="shared" si="655"/>
        <v>0.0192141807760067-0.0494418579373126i</v>
      </c>
      <c r="L2281" s="57" t="str">
        <f t="shared" si="656"/>
        <v>0.00025-0.218678081098196i</v>
      </c>
      <c r="M2281" s="57" t="str">
        <f t="shared" si="657"/>
        <v>0.0045-0.0766647631635635i</v>
      </c>
      <c r="N2281" s="57">
        <f t="shared" si="658"/>
        <v>68.550437485865231</v>
      </c>
      <c r="O2281" s="57">
        <f t="shared" si="659"/>
        <v>14.12415430855868</v>
      </c>
      <c r="P2281" s="374">
        <f t="shared" si="660"/>
        <v>14.12415430855868</v>
      </c>
      <c r="Q2281" s="374">
        <f t="shared" si="661"/>
        <v>-111.44956251413477</v>
      </c>
      <c r="R2281" s="12">
        <f t="shared" si="662"/>
        <v>68.550437485865231</v>
      </c>
      <c r="S2281" s="57">
        <f t="shared" si="663"/>
        <v>4.8391272343233727</v>
      </c>
      <c r="T2281" s="12">
        <f t="shared" si="646"/>
        <v>14.12415430855868</v>
      </c>
    </row>
    <row r="2282" spans="1:20">
      <c r="A2282" s="57">
        <f t="shared" si="647"/>
        <v>30520.672644198636</v>
      </c>
      <c r="B2282" s="12">
        <f t="shared" si="664"/>
        <v>4857.515917813801</v>
      </c>
      <c r="C2282" s="57" t="str">
        <f t="shared" si="648"/>
        <v>-1.84507415257409-4.7103367592132i</v>
      </c>
      <c r="D2282" s="57" t="str">
        <f t="shared" si="649"/>
        <v>3.47796997199687-3.29968807099768i</v>
      </c>
      <c r="E2282" s="57" t="str">
        <f t="shared" si="650"/>
        <v>159.662417731413+2.56891163995881i</v>
      </c>
      <c r="F2282" s="57" t="str">
        <f t="shared" si="651"/>
        <v>2.90988492910183-30.7561588216743i</v>
      </c>
      <c r="G2282" s="57" t="str">
        <f t="shared" si="652"/>
        <v>0.999991415264095-0.0029299594206993i</v>
      </c>
      <c r="H2282" s="57" t="str">
        <f t="shared" si="653"/>
        <v>295.039761908907+313.545986136706i</v>
      </c>
      <c r="I2282" s="57" t="str">
        <f t="shared" si="654"/>
        <v>29.6265849551144-23.0250798289743i</v>
      </c>
      <c r="K2282" s="57" t="str">
        <f t="shared" si="655"/>
        <v>0.0191005923848628-0.0492933066775223i</v>
      </c>
      <c r="L2282" s="57" t="str">
        <f t="shared" si="656"/>
        <v>0.00025-0.217850250147636i</v>
      </c>
      <c r="M2282" s="57" t="str">
        <f t="shared" si="657"/>
        <v>0.0045-0.0763745399118984i</v>
      </c>
      <c r="N2282" s="57">
        <f t="shared" si="658"/>
        <v>68.609349667839879</v>
      </c>
      <c r="O2282" s="57">
        <f t="shared" si="659"/>
        <v>14.080969471468608</v>
      </c>
      <c r="P2282" s="374">
        <f t="shared" si="660"/>
        <v>14.080969471468608</v>
      </c>
      <c r="Q2282" s="374">
        <f t="shared" si="661"/>
        <v>-111.39065033216012</v>
      </c>
      <c r="R2282" s="12">
        <f t="shared" si="662"/>
        <v>68.609349667839879</v>
      </c>
      <c r="S2282" s="57">
        <f t="shared" si="663"/>
        <v>4.8575159178138012</v>
      </c>
      <c r="T2282" s="12">
        <f t="shared" si="646"/>
        <v>14.080969471468608</v>
      </c>
    </row>
    <row r="2283" spans="1:20">
      <c r="A2283" s="57">
        <f t="shared" si="647"/>
        <v>30636.651200246593</v>
      </c>
      <c r="B2283" s="12">
        <f t="shared" si="664"/>
        <v>4875.9744783014939</v>
      </c>
      <c r="C2283" s="57" t="str">
        <f t="shared" si="648"/>
        <v>-1.83109865196688-4.68889849557708i</v>
      </c>
      <c r="D2283" s="57" t="str">
        <f t="shared" si="649"/>
        <v>3.47796879159845-3.28737285585259i</v>
      </c>
      <c r="E2283" s="57" t="str">
        <f t="shared" si="650"/>
        <v>159.693430857242+2.59271467914437i</v>
      </c>
      <c r="F2283" s="57" t="str">
        <f t="shared" si="651"/>
        <v>2.90988473888861-30.6397925295909i</v>
      </c>
      <c r="G2283" s="57" t="str">
        <f t="shared" si="652"/>
        <v>0.999991349896704-0.00294109307424471i</v>
      </c>
      <c r="H2283" s="57" t="str">
        <f t="shared" si="653"/>
        <v>298.964206487403+315.535013290368i</v>
      </c>
      <c r="I2283" s="57" t="str">
        <f t="shared" si="654"/>
        <v>29.7277949614212-23.2511121377137i</v>
      </c>
      <c r="K2283" s="57" t="str">
        <f t="shared" si="655"/>
        <v>0.0189876871793665-0.0491449438341083i</v>
      </c>
      <c r="L2283" s="57" t="str">
        <f t="shared" si="656"/>
        <v>0.00025-0.21702555304606i</v>
      </c>
      <c r="M2283" s="57" t="str">
        <f t="shared" si="657"/>
        <v>0.0045-0.0760854153336304i</v>
      </c>
      <c r="N2283" s="57">
        <f t="shared" si="658"/>
        <v>68.668466405333973</v>
      </c>
      <c r="O2283" s="57">
        <f t="shared" si="659"/>
        <v>14.037841818471124</v>
      </c>
      <c r="P2283" s="374">
        <f t="shared" si="660"/>
        <v>14.037841818471124</v>
      </c>
      <c r="Q2283" s="374">
        <f t="shared" si="661"/>
        <v>-111.33153359466603</v>
      </c>
      <c r="R2283" s="12">
        <f t="shared" si="662"/>
        <v>68.668466405333973</v>
      </c>
      <c r="S2283" s="57">
        <f t="shared" si="663"/>
        <v>4.8759744783014938</v>
      </c>
      <c r="T2283" s="12">
        <f t="shared" si="646"/>
        <v>14.037841818471124</v>
      </c>
    </row>
    <row r="2284" spans="1:20">
      <c r="A2284" s="57">
        <f t="shared" si="647"/>
        <v>30753.070474807533</v>
      </c>
      <c r="B2284" s="12">
        <f t="shared" si="664"/>
        <v>4894.5031813190399</v>
      </c>
      <c r="C2284" s="57" t="str">
        <f t="shared" si="648"/>
        <v>-1.81720988799505-4.66758935380349i</v>
      </c>
      <c r="D2284" s="57" t="str">
        <f t="shared" si="649"/>
        <v>3.47796760221277-3.27510493054921i</v>
      </c>
      <c r="E2284" s="57" t="str">
        <f t="shared" si="650"/>
        <v>159.724763819882+2.61653879981842i</v>
      </c>
      <c r="F2284" s="57" t="str">
        <f t="shared" si="651"/>
        <v>2.90988454722705-30.5238670012012i</v>
      </c>
      <c r="G2284" s="57" t="str">
        <f t="shared" si="652"/>
        <v>0.999991284031586-0.00295226903347359i</v>
      </c>
      <c r="H2284" s="57" t="str">
        <f t="shared" si="653"/>
        <v>302.982968241743+317.524073584478i</v>
      </c>
      <c r="I2284" s="57" t="str">
        <f t="shared" si="654"/>
        <v>29.8288709777697-23.4830657731504i</v>
      </c>
      <c r="K2284" s="57" t="str">
        <f t="shared" si="655"/>
        <v>0.0188754622323216-0.048996771967745i</v>
      </c>
      <c r="L2284" s="57" t="str">
        <f t="shared" si="656"/>
        <v>0.00025-0.216203977929927i</v>
      </c>
      <c r="M2284" s="57" t="str">
        <f t="shared" si="657"/>
        <v>0.0045-0.0757973852696062i</v>
      </c>
      <c r="N2284" s="57">
        <f t="shared" si="658"/>
        <v>68.727785816855089</v>
      </c>
      <c r="O2284" s="57">
        <f t="shared" si="659"/>
        <v>13.994771570691567</v>
      </c>
      <c r="P2284" s="374">
        <f t="shared" si="660"/>
        <v>13.994771570691567</v>
      </c>
      <c r="Q2284" s="374">
        <f t="shared" si="661"/>
        <v>-111.27221418314491</v>
      </c>
      <c r="R2284" s="12">
        <f t="shared" si="662"/>
        <v>68.727785816855089</v>
      </c>
      <c r="S2284" s="57">
        <f t="shared" si="663"/>
        <v>4.8945031813190401</v>
      </c>
      <c r="T2284" s="12">
        <f t="shared" ref="T2284:T2347" si="665">P2284</f>
        <v>13.994771570691567</v>
      </c>
    </row>
    <row r="2285" spans="1:20">
      <c r="A2285" s="57">
        <f t="shared" ref="A2285:A2348" si="666">2*PI()*B2285</f>
        <v>30869.9321426118</v>
      </c>
      <c r="B2285" s="12">
        <f t="shared" si="664"/>
        <v>4913.102293408052</v>
      </c>
      <c r="C2285" s="57" t="str">
        <f t="shared" ref="C2285:C2348" si="667">IMPRODUCT(D2285,E2285,$C$40,,K2285,$C$41)</f>
        <v>-1.80340746445872-4.64640846370865i</v>
      </c>
      <c r="D2285" s="57" t="str">
        <f t="shared" ref="D2285:D2348" si="668">IMDIV(IMPRODUCT($C$37,$C$38,COMPLEX(1,A2285/$C$38)),IMSUM(-1*A2285*A2285/$C$39,COMPLEX(0,1*A2285)))</f>
        <v>3.47796640377141-3.26288411860795i</v>
      </c>
      <c r="E2285" s="57" t="str">
        <f t="shared" ref="E2285:E2348" si="669">IMDIV(IMPRODUCT(IMSUM(F2285,G2285),$C$29,H2285),IMSUM(1,I2285))</f>
        <v>159.756418832098+2.64038363346059i</v>
      </c>
      <c r="F2285" s="57" t="str">
        <f t="shared" ref="F2285:F2348" si="670">IMDIV(IMPRODUCT($C$14,$C$15,COMPLEX(1,A2285/$C$15)),IMSUM(-1*A2285*A2285/$C$16,COMPLEX(0,A2285)))</f>
        <v>2.90988435410612-30.4083805688772i</v>
      </c>
      <c r="G2285" s="57" t="str">
        <f t="shared" ref="G2285:G2348" si="671">IMDIV(1,COMPLEX(1,A2285*$C$9*$C$10))</f>
        <v>0.99999121766495-0.00296348745912237i</v>
      </c>
      <c r="H2285" s="57" t="str">
        <f t="shared" ref="H2285:H2348" si="672">IMDIV($C$3,IMSUM(K2285,COMPLEX(0,$C$28*A2285)))</f>
        <v>307.098798533538+319.511830670821i</v>
      </c>
      <c r="I2285" s="57" t="str">
        <f t="shared" ref="I2285:I2348" si="673">IMPRODUCT(F2285,$C$29,H2285,$C$31)</f>
        <v>29.9297268372647-23.7211087385487i</v>
      </c>
      <c r="K2285" s="57" t="str">
        <f t="shared" ref="K2285:K2348" si="674">IF($C$26&lt;=0,IMDIV(1,IMSUM(IMDIV(1,L2285),1/$C$18)),IMDIV(1,IMSUM(IMDIV(1,L2285),1/$C$18,IMDIV(1,M2285))))</f>
        <v>0.0187639146127873-0.0488487936075786i</v>
      </c>
      <c r="L2285" s="57" t="str">
        <f t="shared" ref="L2285:L2348" si="675">IMSUM($C$21/$C$22,IMDIV(1,COMPLEX(0,$C$20*$C$22*A2285)))</f>
        <v>0.00025-0.215385512980601i</v>
      </c>
      <c r="M2285" s="57" t="str">
        <f t="shared" ref="M2285:M2348" si="676">IMSUM($C$25/$C$26,IMDIV(1,COMPLEX(0,$C$24*$C$26*A2285)))</f>
        <v>0.0045-0.0755104455764154i</v>
      </c>
      <c r="N2285" s="57">
        <f t="shared" ref="N2285:N2348" si="677">ABS(R2285)</f>
        <v>68.787306017818452</v>
      </c>
      <c r="O2285" s="57">
        <f t="shared" ref="O2285:O2348" si="678">ABS(P2285)</f>
        <v>13.951758947844962</v>
      </c>
      <c r="P2285" s="374">
        <f t="shared" ref="P2285:P2348" si="679">20*LOG10(IMABS(C2285))</f>
        <v>13.951758947844962</v>
      </c>
      <c r="Q2285" s="374">
        <f t="shared" ref="Q2285:Q2348" si="680">IMARGUMENT(C2285)*180/PI()</f>
        <v>-111.21269398218155</v>
      </c>
      <c r="R2285" s="12">
        <f t="shared" ref="R2285:R2348" si="681">IF(Q2285&lt;0,Q2285+180,Q2285-180)</f>
        <v>68.787306017818452</v>
      </c>
      <c r="S2285" s="57">
        <f t="shared" ref="S2285:S2348" si="682">B2285/1000</f>
        <v>4.9131022934080519</v>
      </c>
      <c r="T2285" s="12">
        <f t="shared" si="665"/>
        <v>13.951758947844962</v>
      </c>
    </row>
    <row r="2286" spans="1:20">
      <c r="A2286" s="57">
        <f t="shared" si="666"/>
        <v>30987.237884753722</v>
      </c>
      <c r="B2286" s="12">
        <f t="shared" ref="B2286:B2349" si="683">B2285*(1+B$42)</f>
        <v>4931.7720821230023</v>
      </c>
      <c r="C2286" s="57" t="str">
        <f t="shared" si="667"/>
        <v>-1.78969098519528-4.62535496136925i</v>
      </c>
      <c r="D2286" s="57" t="str">
        <f t="shared" si="668"/>
        <v>3.47796519620544-3.25071024422692i</v>
      </c>
      <c r="E2286" s="57" t="str">
        <f t="shared" si="669"/>
        <v>159.788398127364+2.66424880679036i</v>
      </c>
      <c r="F2286" s="57" t="str">
        <f t="shared" si="670"/>
        <v>2.9098841595147-30.2933315713078i</v>
      </c>
      <c r="G2286" s="57" t="str">
        <f t="shared" si="671"/>
        <v>0.999991150792979-0.00297474851253799i</v>
      </c>
      <c r="H2286" s="57" t="str">
        <f t="shared" si="672"/>
        <v>311.314530873605+321.496842937265i</v>
      </c>
      <c r="I2286" s="57" t="str">
        <f t="shared" si="673"/>
        <v>30.0302697550699-23.965413979759i</v>
      </c>
      <c r="K2286" s="57" t="str">
        <f t="shared" si="674"/>
        <v>0.0186530413863535-0.0487010112513804i</v>
      </c>
      <c r="L2286" s="57" t="str">
        <f t="shared" si="675"/>
        <v>0.00025-0.214570146424188i</v>
      </c>
      <c r="M2286" s="57" t="str">
        <f t="shared" si="676"/>
        <v>0.0045-0.0752245921263358i</v>
      </c>
      <c r="N2286" s="57">
        <f t="shared" si="677"/>
        <v>68.847025120660049</v>
      </c>
      <c r="O2286" s="57">
        <f t="shared" si="678"/>
        <v>13.908804168248414</v>
      </c>
      <c r="P2286" s="374">
        <f t="shared" si="679"/>
        <v>13.908804168248414</v>
      </c>
      <c r="Q2286" s="374">
        <f t="shared" si="680"/>
        <v>-111.15297487933995</v>
      </c>
      <c r="R2286" s="12">
        <f t="shared" si="681"/>
        <v>68.847025120660049</v>
      </c>
      <c r="S2286" s="57">
        <f t="shared" si="682"/>
        <v>4.9317720821230022</v>
      </c>
      <c r="T2286" s="12">
        <f t="shared" si="665"/>
        <v>13.908804168248414</v>
      </c>
    </row>
    <row r="2287" spans="1:20">
      <c r="A2287" s="57">
        <f t="shared" si="666"/>
        <v>31104.989388715789</v>
      </c>
      <c r="B2287" s="12">
        <f t="shared" si="683"/>
        <v>4950.5128160350696</v>
      </c>
      <c r="C2287" s="57" t="str">
        <f t="shared" si="667"/>
        <v>-1.77606005411007-4.60442798909089i</v>
      </c>
      <c r="D2287" s="57" t="str">
        <f t="shared" si="668"/>
        <v>3.47796397944536-3.23858313227944i</v>
      </c>
      <c r="E2287" s="57" t="str">
        <f t="shared" si="669"/>
        <v>159.820703960062+2.68813394166054i</v>
      </c>
      <c r="F2287" s="57" t="str">
        <f t="shared" si="670"/>
        <v>2.90988396344161-30.1787183534745i</v>
      </c>
      <c r="G2287" s="57" t="str">
        <f t="shared" si="671"/>
        <v>0.999991083411824-0.00298605235568018i</v>
      </c>
      <c r="H2287" s="57" t="str">
        <f t="shared" si="672"/>
        <v>315.633082396296+323.477556297474i</v>
      </c>
      <c r="I2287" s="57" t="str">
        <f t="shared" si="673"/>
        <v>30.1303998805584-24.2161594668664i</v>
      </c>
      <c r="K2287" s="57" t="str">
        <f t="shared" si="674"/>
        <v>0.0185428396154094-0.0485534273656977i</v>
      </c>
      <c r="L2287" s="57" t="str">
        <f t="shared" si="675"/>
        <v>0.00025-0.213757866531369i</v>
      </c>
      <c r="M2287" s="57" t="str">
        <f t="shared" si="676"/>
        <v>0.0045-0.0749398208072678i</v>
      </c>
      <c r="N2287" s="57">
        <f t="shared" si="677"/>
        <v>68.906941234948334</v>
      </c>
      <c r="O2287" s="57">
        <f t="shared" si="678"/>
        <v>13.86590744883163</v>
      </c>
      <c r="P2287" s="374">
        <f t="shared" si="679"/>
        <v>13.86590744883163</v>
      </c>
      <c r="Q2287" s="374">
        <f t="shared" si="680"/>
        <v>-111.09305876505167</v>
      </c>
      <c r="R2287" s="12">
        <f t="shared" si="681"/>
        <v>68.906941234948334</v>
      </c>
      <c r="S2287" s="57">
        <f t="shared" si="682"/>
        <v>4.9505128160350695</v>
      </c>
      <c r="T2287" s="12">
        <f t="shared" si="665"/>
        <v>13.86590744883163</v>
      </c>
    </row>
    <row r="2288" spans="1:20">
      <c r="A2288" s="57">
        <f t="shared" si="666"/>
        <v>31223.188348392909</v>
      </c>
      <c r="B2288" s="12">
        <f t="shared" si="683"/>
        <v>4969.3247647360031</v>
      </c>
      <c r="C2288" s="57" t="str">
        <f t="shared" si="667"/>
        <v>-1.76251427520711-4.5836266953774i</v>
      </c>
      <c r="D2288" s="57" t="str">
        <f t="shared" si="668"/>
        <v>3.47796275342121-3.22650260831153i</v>
      </c>
      <c r="E2288" s="57" t="str">
        <f t="shared" si="669"/>
        <v>159.853338605705+2.71203865494208i</v>
      </c>
      <c r="F2288" s="57" t="str">
        <f t="shared" si="670"/>
        <v>2.90988376587556-30.0645392666275i</v>
      </c>
      <c r="G2288" s="57" t="str">
        <f t="shared" si="671"/>
        <v>0.999991015517608-0.00299739915112387i</v>
      </c>
      <c r="H2288" s="57" t="str">
        <f t="shared" si="672"/>
        <v>320.057455205371+325.452296506015i</v>
      </c>
      <c r="I2288" s="57" t="str">
        <f t="shared" si="673"/>
        <v>30.2300098202811-24.4735282672674i</v>
      </c>
      <c r="K2288" s="57" t="str">
        <f t="shared" si="674"/>
        <v>0.0184333063594109-0.0484060443860101i</v>
      </c>
      <c r="L2288" s="57" t="str">
        <f t="shared" si="675"/>
        <v>0.00025-0.212948661617224i</v>
      </c>
      <c r="M2288" s="57" t="str">
        <f t="shared" si="676"/>
        <v>0.0045-0.0746561275226815i</v>
      </c>
      <c r="N2288" s="57">
        <f t="shared" si="677"/>
        <v>68.967052467493517</v>
      </c>
      <c r="O2288" s="57">
        <f t="shared" si="678"/>
        <v>13.823069005149549</v>
      </c>
      <c r="P2288" s="374">
        <f t="shared" si="679"/>
        <v>13.823069005149549</v>
      </c>
      <c r="Q2288" s="374">
        <f t="shared" si="680"/>
        <v>-111.03294753250648</v>
      </c>
      <c r="R2288" s="12">
        <f t="shared" si="681"/>
        <v>68.967052467493517</v>
      </c>
      <c r="S2288" s="57">
        <f t="shared" si="682"/>
        <v>4.9693247647360028</v>
      </c>
      <c r="T2288" s="12">
        <f t="shared" si="665"/>
        <v>13.823069005149549</v>
      </c>
    </row>
    <row r="2289" spans="1:20">
      <c r="A2289" s="57">
        <f t="shared" si="666"/>
        <v>31341.836464116805</v>
      </c>
      <c r="B2289" s="12">
        <f t="shared" si="683"/>
        <v>4988.2081988420005</v>
      </c>
      <c r="C2289" s="57" t="str">
        <f t="shared" si="667"/>
        <v>-1.74905325261896-4.56295023489949i</v>
      </c>
      <c r="D2289" s="57" t="str">
        <f t="shared" si="668"/>
        <v>3.47796151806245-3.21446849853932i</v>
      </c>
      <c r="E2289" s="57" t="str">
        <f t="shared" si="669"/>
        <v>159.886304361147+2.73596255841525i</v>
      </c>
      <c r="F2289" s="57" t="str">
        <f t="shared" si="670"/>
        <v>2.9098835668052-29.9507926682622i</v>
      </c>
      <c r="G2289" s="57" t="str">
        <f t="shared" si="671"/>
        <v>0.999990947106425-0.00300878906206145i</v>
      </c>
      <c r="H2289" s="57" t="str">
        <f t="shared" si="672"/>
        <v>324.590737565522+327.419260970231i</v>
      </c>
      <c r="I2289" s="57" t="str">
        <f t="shared" si="673"/>
        <v>30.3289841300184-24.7377086085383i</v>
      </c>
      <c r="K2289" s="57" t="str">
        <f t="shared" si="674"/>
        <v>0.0183244386751448-0.0482588647168855i</v>
      </c>
      <c r="L2289" s="57" t="str">
        <f t="shared" si="675"/>
        <v>0.00025-0.212142520041068i</v>
      </c>
      <c r="M2289" s="57" t="str">
        <f t="shared" si="676"/>
        <v>0.0045-0.0743735081915539i</v>
      </c>
      <c r="N2289" s="57">
        <f t="shared" si="677"/>
        <v>69.027356922458367</v>
      </c>
      <c r="O2289" s="57">
        <f t="shared" si="678"/>
        <v>13.780289051394094</v>
      </c>
      <c r="P2289" s="374">
        <f t="shared" si="679"/>
        <v>13.780289051394094</v>
      </c>
      <c r="Q2289" s="374">
        <f t="shared" si="680"/>
        <v>-110.97264307754163</v>
      </c>
      <c r="R2289" s="12">
        <f t="shared" si="681"/>
        <v>69.027356922458367</v>
      </c>
      <c r="S2289" s="57">
        <f t="shared" si="682"/>
        <v>4.9882081988420008</v>
      </c>
      <c r="T2289" s="12">
        <f t="shared" si="665"/>
        <v>13.780289051394094</v>
      </c>
    </row>
    <row r="2290" spans="1:20">
      <c r="A2290" s="57">
        <f t="shared" si="666"/>
        <v>31460.935442680453</v>
      </c>
      <c r="B2290" s="12">
        <f t="shared" si="683"/>
        <v>5007.1633899976005</v>
      </c>
      <c r="C2290" s="57" t="str">
        <f t="shared" si="667"/>
        <v>-1.73567659063657-4.54239776846358i</v>
      </c>
      <c r="D2290" s="57" t="str">
        <f t="shared" si="668"/>
        <v>3.477960273298-3.20248062984666i</v>
      </c>
      <c r="E2290" s="57" t="str">
        <f t="shared" si="669"/>
        <v>159.919603544804+2.75990525865161i</v>
      </c>
      <c r="F2290" s="57" t="str">
        <f t="shared" si="670"/>
        <v>2.90988336621902-29.8374769220955i</v>
      </c>
      <c r="G2290" s="57" t="str">
        <f t="shared" si="671"/>
        <v>0.999990878174339-0.00302022225230517i</v>
      </c>
      <c r="H2290" s="57" t="str">
        <f t="shared" si="672"/>
        <v>329.236104910291+329.376510028923i</v>
      </c>
      <c r="I2290" s="57" t="str">
        <f t="shared" si="673"/>
        <v>30.4271987741006-25.0088939292435i</v>
      </c>
      <c r="K2290" s="57" t="str">
        <f t="shared" si="674"/>
        <v>0.0182162336169888-0.0481118907321373i</v>
      </c>
      <c r="L2290" s="57" t="str">
        <f t="shared" si="675"/>
        <v>0.00025-0.211339430206284i</v>
      </c>
      <c r="M2290" s="57" t="str">
        <f t="shared" si="676"/>
        <v>0.0045-0.0740919587483103i</v>
      </c>
      <c r="N2290" s="57">
        <f t="shared" si="677"/>
        <v>69.087852701464513</v>
      </c>
      <c r="O2290" s="57">
        <f t="shared" si="678"/>
        <v>13.737567800406833</v>
      </c>
      <c r="P2290" s="374">
        <f t="shared" si="679"/>
        <v>13.737567800406833</v>
      </c>
      <c r="Q2290" s="374">
        <f t="shared" si="680"/>
        <v>-110.91214729853549</v>
      </c>
      <c r="R2290" s="12">
        <f t="shared" si="681"/>
        <v>69.087852701464513</v>
      </c>
      <c r="S2290" s="57">
        <f t="shared" si="682"/>
        <v>5.0071633899976007</v>
      </c>
      <c r="T2290" s="12">
        <f t="shared" si="665"/>
        <v>13.737567800406833</v>
      </c>
    </row>
    <row r="2291" spans="1:20">
      <c r="A2291" s="57">
        <f t="shared" si="666"/>
        <v>31580.486997362637</v>
      </c>
      <c r="B2291" s="12">
        <f t="shared" si="683"/>
        <v>5026.1906108795911</v>
      </c>
      <c r="C2291" s="57" t="str">
        <f t="shared" si="667"/>
        <v>-1.72238389373845-4.52196846298051i</v>
      </c>
      <c r="D2291" s="57" t="str">
        <f t="shared" si="668"/>
        <v>3.47795901905626-3.19053882978257i</v>
      </c>
      <c r="E2291" s="57" t="str">
        <f t="shared" si="669"/>
        <v>159.953238496872+2.78386635689914i</v>
      </c>
      <c r="F2291" s="57" t="str">
        <f t="shared" si="670"/>
        <v>2.90988316410554-29.7245903980424i</v>
      </c>
      <c r="G2291" s="57" t="str">
        <f t="shared" si="671"/>
        <v>0.999990808717383-0.00303169888628942i</v>
      </c>
      <c r="H2291" s="57" t="str">
        <f t="shared" si="672"/>
        <v>333.996820633444+331.321957666722i</v>
      </c>
      <c r="I2291" s="57" t="str">
        <f t="shared" si="673"/>
        <v>30.5245205501166-25.2872829156077i</v>
      </c>
      <c r="K2291" s="57" t="str">
        <f t="shared" si="674"/>
        <v>0.0181086882371685-0.0479651247749843i</v>
      </c>
      <c r="L2291" s="57" t="str">
        <f t="shared" si="675"/>
        <v>0.00025-0.210539380560155i</v>
      </c>
      <c r="M2291" s="57" t="str">
        <f t="shared" si="676"/>
        <v>0.0045-0.0738114751427675i</v>
      </c>
      <c r="N2291" s="57">
        <f t="shared" si="677"/>
        <v>69.148537903700273</v>
      </c>
      <c r="O2291" s="57">
        <f t="shared" si="678"/>
        <v>13.694905463691743</v>
      </c>
      <c r="P2291" s="374">
        <f t="shared" si="679"/>
        <v>13.694905463691743</v>
      </c>
      <c r="Q2291" s="374">
        <f t="shared" si="680"/>
        <v>-110.85146209629973</v>
      </c>
      <c r="R2291" s="12">
        <f t="shared" si="681"/>
        <v>69.148537903700273</v>
      </c>
      <c r="S2291" s="57">
        <f t="shared" si="682"/>
        <v>5.0261906108795911</v>
      </c>
      <c r="T2291" s="12">
        <f t="shared" si="665"/>
        <v>13.694905463691743</v>
      </c>
    </row>
    <row r="2292" spans="1:20">
      <c r="A2292" s="57">
        <f t="shared" si="666"/>
        <v>31700.492847952617</v>
      </c>
      <c r="B2292" s="12">
        <f t="shared" si="683"/>
        <v>5045.2901352009339</v>
      </c>
      <c r="C2292" s="57" t="str">
        <f t="shared" si="667"/>
        <v>-1.70917476661949-4.50166149143418i</v>
      </c>
      <c r="D2292" s="57" t="str">
        <f t="shared" si="668"/>
        <v>3.47795775526509-3.17864292655873i</v>
      </c>
      <c r="E2292" s="57" t="str">
        <f t="shared" si="669"/>
        <v>159.987211579549+2.80784544896405i</v>
      </c>
      <c r="F2292" s="57" t="str">
        <f t="shared" si="670"/>
        <v>2.90988296045311-29.612131472192i</v>
      </c>
      <c r="G2292" s="57" t="str">
        <f t="shared" si="671"/>
        <v>0.999990738731561-0.00304321912907316i</v>
      </c>
      <c r="H2292" s="57" t="str">
        <f t="shared" si="672"/>
        <v>338.876236626869+333.253361631877i</v>
      </c>
      <c r="I2292" s="57" t="str">
        <f t="shared" si="673"/>
        <v>30.6208064770617-25.5730795217232i</v>
      </c>
      <c r="K2292" s="57" t="str">
        <f t="shared" si="674"/>
        <v>0.0180017995860117-0.0478185691582114i</v>
      </c>
      <c r="L2292" s="57" t="str">
        <f t="shared" si="675"/>
        <v>0.00025-0.209742359593699i</v>
      </c>
      <c r="M2292" s="57" t="str">
        <f t="shared" si="676"/>
        <v>0.0045-0.0735320533400753i</v>
      </c>
      <c r="N2292" s="57">
        <f t="shared" si="677"/>
        <v>69.209410626026482</v>
      </c>
      <c r="O2292" s="57">
        <f t="shared" si="678"/>
        <v>13.652302251428248</v>
      </c>
      <c r="P2292" s="374">
        <f t="shared" si="679"/>
        <v>13.652302251428248</v>
      </c>
      <c r="Q2292" s="374">
        <f t="shared" si="680"/>
        <v>-110.79058937397352</v>
      </c>
      <c r="R2292" s="12">
        <f t="shared" si="681"/>
        <v>69.209410626026482</v>
      </c>
      <c r="S2292" s="57">
        <f t="shared" si="682"/>
        <v>5.0452901352009336</v>
      </c>
      <c r="T2292" s="12">
        <f t="shared" si="665"/>
        <v>13.652302251428248</v>
      </c>
    </row>
    <row r="2293" spans="1:20">
      <c r="A2293" s="57">
        <f t="shared" si="666"/>
        <v>31820.95472077484</v>
      </c>
      <c r="B2293" s="12">
        <f t="shared" si="683"/>
        <v>5064.4622377146979</v>
      </c>
      <c r="C2293" s="57" t="str">
        <f t="shared" si="667"/>
        <v>-1.69604881421948-4.4814760328502i</v>
      </c>
      <c r="D2293" s="57" t="str">
        <f t="shared" si="668"/>
        <v>3.4779564818518-3.16679274904709i</v>
      </c>
      <c r="E2293" s="57" t="str">
        <f t="shared" si="669"/>
        <v>160.021525177262+2.83184212509051i</v>
      </c>
      <c r="F2293" s="57" t="str">
        <f t="shared" si="670"/>
        <v>2.90988275525-29.5000985267849i</v>
      </c>
      <c r="G2293" s="57" t="str">
        <f t="shared" si="671"/>
        <v>0.999990668212847-0.00305478314634225i</v>
      </c>
      <c r="H2293" s="57" t="str">
        <f t="shared" si="672"/>
        <v>343.877793523601+335.168312924196i</v>
      </c>
      <c r="I2293" s="57" t="str">
        <f t="shared" si="673"/>
        <v>30.7159031449261-25.866492970692i</v>
      </c>
      <c r="K2293" s="57" t="str">
        <f t="shared" si="674"/>
        <v>0.017895564712199-0.0476722261643311i</v>
      </c>
      <c r="L2293" s="57" t="str">
        <f t="shared" si="675"/>
        <v>0.00025-0.208948355841501i</v>
      </c>
      <c r="M2293" s="57" t="str">
        <f t="shared" si="676"/>
        <v>0.0045-0.0732536893206569i</v>
      </c>
      <c r="N2293" s="57">
        <f t="shared" si="677"/>
        <v>69.270468963080418</v>
      </c>
      <c r="O2293" s="57">
        <f t="shared" si="678"/>
        <v>13.609758372484775</v>
      </c>
      <c r="P2293" s="374">
        <f t="shared" si="679"/>
        <v>13.609758372484775</v>
      </c>
      <c r="Q2293" s="374">
        <f t="shared" si="680"/>
        <v>-110.72953103691958</v>
      </c>
      <c r="R2293" s="12">
        <f t="shared" si="681"/>
        <v>69.270468963080418</v>
      </c>
      <c r="S2293" s="57">
        <f t="shared" si="682"/>
        <v>5.0644622377146984</v>
      </c>
      <c r="T2293" s="12">
        <f t="shared" si="665"/>
        <v>13.609758372484775</v>
      </c>
    </row>
    <row r="2294" spans="1:20">
      <c r="A2294" s="57">
        <f t="shared" si="666"/>
        <v>31941.874348713784</v>
      </c>
      <c r="B2294" s="12">
        <f t="shared" si="683"/>
        <v>5083.7071942180137</v>
      </c>
      <c r="C2294" s="57" t="str">
        <f t="shared" si="667"/>
        <v>-1.68300564175103-4.46141127226412i</v>
      </c>
      <c r="D2294" s="57" t="str">
        <f t="shared" si="668"/>
        <v>3.4779551987431-3.15498812677731i</v>
      </c>
      <c r="E2294" s="57" t="str">
        <f t="shared" si="669"/>
        <v>160.056181696889+2.85585596983944i</v>
      </c>
      <c r="F2294" s="57" t="str">
        <f t="shared" si="670"/>
        <v>2.9098825484844-29.3884899501895i</v>
      </c>
      <c r="G2294" s="57" t="str">
        <f t="shared" si="671"/>
        <v>0.999990597157181-0.00306639110441183i</v>
      </c>
      <c r="H2294" s="57" t="str">
        <f t="shared" si="672"/>
        <v>349.005020599571+337.064224618979i</v>
      </c>
      <c r="I2294" s="57" t="str">
        <f t="shared" si="673"/>
        <v>30.809646023669-26.1677377337839i</v>
      </c>
      <c r="K2294" s="57" t="str">
        <f t="shared" si="674"/>
        <v>0.0177899806630101-0.047526098045746i</v>
      </c>
      <c r="L2294" s="57" t="str">
        <f t="shared" si="675"/>
        <v>0.00025-0.208157357881552i</v>
      </c>
      <c r="M2294" s="57" t="str">
        <f t="shared" si="676"/>
        <v>0.0045-0.0729763790801524i</v>
      </c>
      <c r="N2294" s="57">
        <f t="shared" si="677"/>
        <v>69.3317110073789</v>
      </c>
      <c r="O2294" s="57">
        <f t="shared" si="678"/>
        <v>13.567274034431854</v>
      </c>
      <c r="P2294" s="374">
        <f t="shared" si="679"/>
        <v>13.567274034431854</v>
      </c>
      <c r="Q2294" s="374">
        <f t="shared" si="680"/>
        <v>-110.6682889926211</v>
      </c>
      <c r="R2294" s="12">
        <f t="shared" si="681"/>
        <v>69.3317110073789</v>
      </c>
      <c r="S2294" s="57">
        <f t="shared" si="682"/>
        <v>5.0837071942180136</v>
      </c>
      <c r="T2294" s="12">
        <f t="shared" si="665"/>
        <v>13.567274034431854</v>
      </c>
    </row>
    <row r="2295" spans="1:20">
      <c r="A2295" s="57">
        <f t="shared" si="666"/>
        <v>32063.253471238899</v>
      </c>
      <c r="B2295" s="12">
        <f t="shared" si="683"/>
        <v>5103.0252815560425</v>
      </c>
      <c r="C2295" s="57" t="str">
        <f t="shared" si="667"/>
        <v>-1.67004485472738-4.44146640069039i</v>
      </c>
      <c r="D2295" s="57" t="str">
        <f t="shared" si="668"/>
        <v>3.47795390586523-3.14322888993443i</v>
      </c>
      <c r="E2295" s="57" t="str">
        <f t="shared" si="669"/>
        <v>160.091183567993+2.87988656196393i</v>
      </c>
      <c r="F2295" s="57" t="str">
        <f t="shared" si="670"/>
        <v>2.90988234014446-29.2773041368787i</v>
      </c>
      <c r="G2295" s="57" t="str">
        <f t="shared" si="671"/>
        <v>0.999990525560477-0.00307804317022876i</v>
      </c>
      <c r="H2295" s="57" t="str">
        <f t="shared" si="672"/>
        <v>354.26153528218+338.938319991992i</v>
      </c>
      <c r="I2295" s="57" t="str">
        <f t="shared" si="673"/>
        <v>30.9018587294865-26.4770334843559i</v>
      </c>
      <c r="K2295" s="57" t="str">
        <f t="shared" si="674"/>
        <v>0.0176850444845692-0.0473801870249149i</v>
      </c>
      <c r="L2295" s="57" t="str">
        <f t="shared" si="675"/>
        <v>0.00025-0.207369354335078i</v>
      </c>
      <c r="M2295" s="57" t="str">
        <f t="shared" si="676"/>
        <v>0.0045-0.0727001186293607i</v>
      </c>
      <c r="N2295" s="57">
        <f t="shared" si="677"/>
        <v>69.393134849420292</v>
      </c>
      <c r="O2295" s="57">
        <f t="shared" si="678"/>
        <v>13.524849443556981</v>
      </c>
      <c r="P2295" s="374">
        <f t="shared" si="679"/>
        <v>13.524849443556981</v>
      </c>
      <c r="Q2295" s="374">
        <f t="shared" si="680"/>
        <v>-110.60686515057971</v>
      </c>
      <c r="R2295" s="12">
        <f t="shared" si="681"/>
        <v>69.393134849420292</v>
      </c>
      <c r="S2295" s="57">
        <f t="shared" si="682"/>
        <v>5.1030252815560422</v>
      </c>
      <c r="T2295" s="12">
        <f t="shared" si="665"/>
        <v>13.524849443556981</v>
      </c>
    </row>
    <row r="2296" spans="1:20">
      <c r="A2296" s="57">
        <f t="shared" si="666"/>
        <v>32185.093834429605</v>
      </c>
      <c r="B2296" s="12">
        <f t="shared" si="683"/>
        <v>5122.4167776259555</v>
      </c>
      <c r="C2296" s="57" t="str">
        <f t="shared" si="667"/>
        <v>-1.65716605898948-4.42164061509031i</v>
      </c>
      <c r="D2296" s="57" t="str">
        <f t="shared" si="668"/>
        <v>3.47795260314379-3.13151486935629i</v>
      </c>
      <c r="E2296" s="57" t="str">
        <f t="shared" si="669"/>
        <v>160.126533243047+2.90393347428291i</v>
      </c>
      <c r="F2296" s="57" t="str">
        <f t="shared" si="670"/>
        <v>2.90988213021814-29.1665394874074i</v>
      </c>
      <c r="G2296" s="57" t="str">
        <f t="shared" si="671"/>
        <v>0.999990453418615-0.00308973951137394i</v>
      </c>
      <c r="H2296" s="57" t="str">
        <f t="shared" si="672"/>
        <v>359.651042207933+340.787619910139i</v>
      </c>
      <c r="I2296" s="57" t="str">
        <f t="shared" si="673"/>
        <v>30.9923522462659-26.7946050229172i</v>
      </c>
      <c r="K2296" s="57" t="str">
        <f t="shared" si="674"/>
        <v>0.0175807532220852-0.0472344952945177i</v>
      </c>
      <c r="L2296" s="57" t="str">
        <f t="shared" si="675"/>
        <v>0.00025-0.206584333866386i</v>
      </c>
      <c r="M2296" s="57" t="str">
        <f t="shared" si="676"/>
        <v>0.0045-0.0724249039941829i</v>
      </c>
      <c r="N2296" s="57">
        <f t="shared" si="677"/>
        <v>69.454738577784596</v>
      </c>
      <c r="O2296" s="57">
        <f t="shared" si="678"/>
        <v>13.482484804877981</v>
      </c>
      <c r="P2296" s="374">
        <f t="shared" si="679"/>
        <v>13.482484804877981</v>
      </c>
      <c r="Q2296" s="374">
        <f t="shared" si="680"/>
        <v>-110.5452614222154</v>
      </c>
      <c r="R2296" s="12">
        <f t="shared" si="681"/>
        <v>69.454738577784596</v>
      </c>
      <c r="S2296" s="57">
        <f t="shared" si="682"/>
        <v>5.1224167776259559</v>
      </c>
      <c r="T2296" s="12">
        <f t="shared" si="665"/>
        <v>13.482484804877981</v>
      </c>
    </row>
    <row r="2297" spans="1:20">
      <c r="A2297" s="57">
        <f t="shared" si="666"/>
        <v>32307.39719100044</v>
      </c>
      <c r="B2297" s="12">
        <f t="shared" si="683"/>
        <v>5141.8819613809346</v>
      </c>
      <c r="C2297" s="57" t="str">
        <f t="shared" si="667"/>
        <v>-1.64436886073285-4.40193311834067i</v>
      </c>
      <c r="D2297" s="57" t="str">
        <f t="shared" si="668"/>
        <v>3.47795129050384-3.11984589653121i</v>
      </c>
      <c r="E2297" s="57" t="str">
        <f t="shared" si="669"/>
        <v>160.162233197671+2.92799627355695i</v>
      </c>
      <c r="F2297" s="57" t="str">
        <f t="shared" si="670"/>
        <v>2.90988191869337-29.0561944083886i</v>
      </c>
      <c r="G2297" s="57" t="str">
        <f t="shared" si="671"/>
        <v>0.999990380727443-0.00310148029606476i</v>
      </c>
      <c r="H2297" s="57" t="str">
        <f t="shared" si="672"/>
        <v>365.177331764615+342.608929452187i</v>
      </c>
      <c r="I2297" s="57" t="str">
        <f t="shared" si="673"/>
        <v>31.0809241001036-27.1206821692979i</v>
      </c>
      <c r="K2297" s="57" t="str">
        <f t="shared" si="674"/>
        <v>0.0174771039200892-0.0470890250176211i</v>
      </c>
      <c r="L2297" s="57" t="str">
        <f t="shared" si="675"/>
        <v>0.00025-0.205802285182692i</v>
      </c>
      <c r="M2297" s="57" t="str">
        <f t="shared" si="676"/>
        <v>0.0045-0.0721507312155637i</v>
      </c>
      <c r="N2297" s="57">
        <f t="shared" si="677"/>
        <v>69.516520279233518</v>
      </c>
      <c r="O2297" s="57">
        <f t="shared" si="678"/>
        <v>13.440180322157955</v>
      </c>
      <c r="P2297" s="374">
        <f t="shared" si="679"/>
        <v>13.440180322157955</v>
      </c>
      <c r="Q2297" s="374">
        <f t="shared" si="680"/>
        <v>-110.48347972076648</v>
      </c>
      <c r="R2297" s="12">
        <f t="shared" si="681"/>
        <v>69.516520279233518</v>
      </c>
      <c r="S2297" s="57">
        <f t="shared" si="682"/>
        <v>5.1418819613809346</v>
      </c>
      <c r="T2297" s="12">
        <f t="shared" si="665"/>
        <v>13.440180322157955</v>
      </c>
    </row>
    <row r="2298" spans="1:20">
      <c r="A2298" s="57">
        <f t="shared" si="666"/>
        <v>32430.165300326244</v>
      </c>
      <c r="B2298" s="12">
        <f t="shared" si="683"/>
        <v>5161.4211128341822</v>
      </c>
      <c r="C2298" s="57" t="str">
        <f t="shared" si="667"/>
        <v>-1.6316528665341-4.38234311920215i</v>
      </c>
      <c r="D2298" s="57" t="str">
        <f t="shared" si="668"/>
        <v>3.47794996786986-3.10822180359549i</v>
      </c>
      <c r="E2298" s="57" t="str">
        <f t="shared" si="669"/>
        <v>160.198285930867+2.95207452035466i</v>
      </c>
      <c r="F2298" s="57" t="str">
        <f t="shared" si="670"/>
        <v>2.909881705558-28.9462673124712i</v>
      </c>
      <c r="G2298" s="57" t="str">
        <f t="shared" si="671"/>
        <v>0.999990307482779-0.0031132656931575i</v>
      </c>
      <c r="H2298" s="57" t="str">
        <f t="shared" si="672"/>
        <v>370.844278046143+344.398823724024i</v>
      </c>
      <c r="I2298" s="57" t="str">
        <f t="shared" si="673"/>
        <v>31.1673574847883-27.4554996174324i</v>
      </c>
      <c r="K2298" s="57" t="str">
        <f t="shared" si="674"/>
        <v>0.0173740936226699-0.0469437783278489i</v>
      </c>
      <c r="L2298" s="57" t="str">
        <f t="shared" si="675"/>
        <v>0.00025-0.205023197033963i</v>
      </c>
      <c r="M2298" s="57" t="str">
        <f t="shared" si="676"/>
        <v>0.0045-0.0718775963494356i</v>
      </c>
      <c r="N2298" s="57">
        <f t="shared" si="677"/>
        <v>69.578478038807603</v>
      </c>
      <c r="O2298" s="57">
        <f t="shared" si="678"/>
        <v>13.397936197920234</v>
      </c>
      <c r="P2298" s="374">
        <f t="shared" si="679"/>
        <v>13.397936197920234</v>
      </c>
      <c r="Q2298" s="374">
        <f t="shared" si="680"/>
        <v>-110.4215219611924</v>
      </c>
      <c r="R2298" s="12">
        <f t="shared" si="681"/>
        <v>69.578478038807603</v>
      </c>
      <c r="S2298" s="57">
        <f t="shared" si="682"/>
        <v>5.1614211128341818</v>
      </c>
      <c r="T2298" s="12">
        <f t="shared" si="665"/>
        <v>13.397936197920234</v>
      </c>
    </row>
    <row r="2299" spans="1:20">
      <c r="A2299" s="57">
        <f t="shared" si="666"/>
        <v>32553.399928467483</v>
      </c>
      <c r="B2299" s="12">
        <f t="shared" si="683"/>
        <v>5181.0345130629521</v>
      </c>
      <c r="C2299" s="57" t="str">
        <f t="shared" si="667"/>
        <v>-1.61901768337695-4.36286983228753i</v>
      </c>
      <c r="D2299" s="57" t="str">
        <f t="shared" si="668"/>
        <v>3.47794863516577-3.09664242333103i</v>
      </c>
      <c r="E2299" s="57" t="str">
        <f t="shared" si="669"/>
        <v>160.234693965258+2.97616776892347i</v>
      </c>
      <c r="F2299" s="57" t="str">
        <f t="shared" si="670"/>
        <v>2.90988149079975-28.836756618317i</v>
      </c>
      <c r="G2299" s="57" t="str">
        <f t="shared" si="671"/>
        <v>0.999990233680409-0.00312509587214976i</v>
      </c>
      <c r="H2299" s="57" t="str">
        <f t="shared" si="672"/>
        <v>376.655836140552+346.153632833549i</v>
      </c>
      <c r="I2299" s="57" t="str">
        <f t="shared" si="673"/>
        <v>31.2514203361949-27.7992967477946i</v>
      </c>
      <c r="K2299" s="57" t="str">
        <f t="shared" si="674"/>
        <v>0.0172717193737035-0.0467987573295489i</v>
      </c>
      <c r="L2299" s="57" t="str">
        <f t="shared" si="675"/>
        <v>0.00025-0.204247058212754i</v>
      </c>
      <c r="M2299" s="57" t="str">
        <f t="shared" si="676"/>
        <v>0.0045-0.0716054954666628i</v>
      </c>
      <c r="N2299" s="57">
        <f t="shared" si="677"/>
        <v>69.640609939922442</v>
      </c>
      <c r="O2299" s="57">
        <f t="shared" si="678"/>
        <v>13.355752633463279</v>
      </c>
      <c r="P2299" s="374">
        <f t="shared" si="679"/>
        <v>13.355752633463279</v>
      </c>
      <c r="Q2299" s="374">
        <f t="shared" si="680"/>
        <v>-110.35939006007756</v>
      </c>
      <c r="R2299" s="12">
        <f t="shared" si="681"/>
        <v>69.640609939922442</v>
      </c>
      <c r="S2299" s="57">
        <f t="shared" si="682"/>
        <v>5.1810345130629525</v>
      </c>
      <c r="T2299" s="12">
        <f t="shared" si="665"/>
        <v>13.355752633463279</v>
      </c>
    </row>
    <row r="2300" spans="1:20">
      <c r="A2300" s="57">
        <f t="shared" si="666"/>
        <v>32677.10284819566</v>
      </c>
      <c r="B2300" s="12">
        <f t="shared" si="683"/>
        <v>5200.7224442125917</v>
      </c>
      <c r="C2300" s="57" t="str">
        <f t="shared" si="667"/>
        <v>-1.60646291867783-4.34351247803005i</v>
      </c>
      <c r="D2300" s="57" t="str">
        <f t="shared" si="668"/>
        <v>3.47794729231495-3.08510758916292i</v>
      </c>
      <c r="E2300" s="57" t="str">
        <f t="shared" si="669"/>
        <v>160.271459847326+3.00027556705634i</v>
      </c>
      <c r="F2300" s="57" t="str">
        <f t="shared" si="670"/>
        <v>2.90988127440627-28.7276607505777i</v>
      </c>
      <c r="G2300" s="57" t="str">
        <f t="shared" si="671"/>
        <v>0.999990159316086-0.00313697100318291i</v>
      </c>
      <c r="H2300" s="57" t="str">
        <f t="shared" si="672"/>
        <v>382.616038662494+347.869425991233i</v>
      </c>
      <c r="I2300" s="57" t="str">
        <f t="shared" si="673"/>
        <v>31.3328643536048-28.1523173919545i</v>
      </c>
      <c r="K2300" s="57" t="str">
        <f t="shared" si="674"/>
        <v>0.0171699782170825-0.046653964097963i</v>
      </c>
      <c r="L2300" s="57" t="str">
        <f t="shared" si="675"/>
        <v>0.00025-0.203473857554049i</v>
      </c>
      <c r="M2300" s="57" t="str">
        <f t="shared" si="676"/>
        <v>0.0045-0.0713344246529814i</v>
      </c>
      <c r="N2300" s="57">
        <f t="shared" si="677"/>
        <v>69.702914064464721</v>
      </c>
      <c r="O2300" s="57">
        <f t="shared" si="678"/>
        <v>13.31362982887609</v>
      </c>
      <c r="P2300" s="374">
        <f t="shared" si="679"/>
        <v>13.31362982887609</v>
      </c>
      <c r="Q2300" s="374">
        <f t="shared" si="680"/>
        <v>-110.29708593553528</v>
      </c>
      <c r="R2300" s="12">
        <f t="shared" si="681"/>
        <v>69.702914064464721</v>
      </c>
      <c r="S2300" s="57">
        <f t="shared" si="682"/>
        <v>5.2007224442125919</v>
      </c>
      <c r="T2300" s="12">
        <f t="shared" si="665"/>
        <v>13.31362982887609</v>
      </c>
    </row>
    <row r="2301" spans="1:20">
      <c r="A2301" s="57">
        <f t="shared" si="666"/>
        <v>32801.275839018803</v>
      </c>
      <c r="B2301" s="12">
        <f t="shared" si="683"/>
        <v>5220.4851895005995</v>
      </c>
      <c r="C2301" s="57" t="str">
        <f t="shared" si="667"/>
        <v>-1.59398818031131-4.32427028265167i</v>
      </c>
      <c r="D2301" s="57" t="str">
        <f t="shared" si="668"/>
        <v>3.47794593924011-3.07361713515707i</v>
      </c>
      <c r="E2301" s="57" t="str">
        <f t="shared" si="669"/>
        <v>160.308586147656+3.02439745595443i</v>
      </c>
      <c r="F2301" s="57" t="str">
        <f t="shared" si="670"/>
        <v>2.9098810563651-28.6189781398725i</v>
      </c>
      <c r="G2301" s="57" t="str">
        <f t="shared" si="671"/>
        <v>0.999990084385532-0.0031488912570445i</v>
      </c>
      <c r="H2301" s="57" t="str">
        <f t="shared" si="672"/>
        <v>388.728991432306+349.541994704165i</v>
      </c>
      <c r="I2301" s="57" t="str">
        <f t="shared" si="673"/>
        <v>31.4114239660932-28.5148095431608i</v>
      </c>
      <c r="K2301" s="57" t="str">
        <f t="shared" si="674"/>
        <v>0.017068867196941-0.0465094006794i</v>
      </c>
      <c r="L2301" s="57" t="str">
        <f t="shared" si="675"/>
        <v>0.00025-0.202703583935095i</v>
      </c>
      <c r="M2301" s="57" t="str">
        <f t="shared" si="676"/>
        <v>0.0045-0.071064380008947i</v>
      </c>
      <c r="N2301" s="57">
        <f t="shared" si="677"/>
        <v>69.765388492883929</v>
      </c>
      <c r="O2301" s="57">
        <f t="shared" si="678"/>
        <v>13.271567983053977</v>
      </c>
      <c r="P2301" s="374">
        <f t="shared" si="679"/>
        <v>13.271567983053977</v>
      </c>
      <c r="Q2301" s="374">
        <f t="shared" si="680"/>
        <v>-110.23461150711607</v>
      </c>
      <c r="R2301" s="12">
        <f t="shared" si="681"/>
        <v>69.765388492883929</v>
      </c>
      <c r="S2301" s="57">
        <f t="shared" si="682"/>
        <v>5.2204851895005993</v>
      </c>
      <c r="T2301" s="12">
        <f t="shared" si="665"/>
        <v>13.271567983053977</v>
      </c>
    </row>
    <row r="2302" spans="1:20">
      <c r="A2302" s="57">
        <f t="shared" si="666"/>
        <v>32925.920687207079</v>
      </c>
      <c r="B2302" s="12">
        <f t="shared" si="683"/>
        <v>5240.3230332207022</v>
      </c>
      <c r="C2302" s="57" t="str">
        <f t="shared" si="667"/>
        <v>-1.58159307663484-4.30514247813137i</v>
      </c>
      <c r="D2302" s="57" t="str">
        <f t="shared" si="668"/>
        <v>3.47794457586342-3.06217089601774i</v>
      </c>
      <c r="E2302" s="57" t="str">
        <f t="shared" si="669"/>
        <v>160.346075461181+3.04853297009072i</v>
      </c>
      <c r="F2302" s="57" t="str">
        <f t="shared" si="670"/>
        <v>2.90988083666372-28.5107072227655i</v>
      </c>
      <c r="G2302" s="57" t="str">
        <f t="shared" si="671"/>
        <v>0.999990008884435-0.00316085680517073i</v>
      </c>
      <c r="H2302" s="57" t="str">
        <f t="shared" si="672"/>
        <v>394.998868193419+351.1668350338i</v>
      </c>
      <c r="I2302" s="57" t="str">
        <f t="shared" si="673"/>
        <v>31.4868152422843-28.8870250062159i</v>
      </c>
      <c r="K2302" s="57" t="str">
        <f t="shared" si="674"/>
        <v>0.0169683833578759-0.0463650690914056i</v>
      </c>
      <c r="L2302" s="57" t="str">
        <f t="shared" si="675"/>
        <v>0.00025-0.20193622627525i</v>
      </c>
      <c r="M2302" s="57" t="str">
        <f t="shared" si="676"/>
        <v>0.0045-0.0707953576498778i</v>
      </c>
      <c r="N2302" s="57">
        <f t="shared" si="677"/>
        <v>69.828031304286199</v>
      </c>
      <c r="O2302" s="57">
        <f t="shared" si="678"/>
        <v>13.229567293714462</v>
      </c>
      <c r="P2302" s="374">
        <f t="shared" si="679"/>
        <v>13.229567293714462</v>
      </c>
      <c r="Q2302" s="374">
        <f t="shared" si="680"/>
        <v>-110.1719686957138</v>
      </c>
      <c r="R2302" s="12">
        <f t="shared" si="681"/>
        <v>69.828031304286199</v>
      </c>
      <c r="S2302" s="57">
        <f t="shared" si="682"/>
        <v>5.2403230332207018</v>
      </c>
      <c r="T2302" s="12">
        <f t="shared" si="665"/>
        <v>13.229567293714462</v>
      </c>
    </row>
    <row r="2303" spans="1:20">
      <c r="A2303" s="57">
        <f t="shared" si="666"/>
        <v>33051.039185818467</v>
      </c>
      <c r="B2303" s="12">
        <f t="shared" si="683"/>
        <v>5260.2362607469413</v>
      </c>
      <c r="C2303" s="57" t="str">
        <f t="shared" si="667"/>
        <v>-1.56927721651335-4.28612830217337i</v>
      </c>
      <c r="D2303" s="57" t="str">
        <f t="shared" si="668"/>
        <v>3.47794320210647-3.05076870708526i</v>
      </c>
      <c r="E2303" s="57" t="str">
        <f t="shared" si="669"/>
        <v>160.383930407431+3.07268163707018i</v>
      </c>
      <c r="F2303" s="57" t="str">
        <f t="shared" si="670"/>
        <v>2.90988061528944-28.4028464417431i</v>
      </c>
      <c r="G2303" s="57" t="str">
        <f t="shared" si="671"/>
        <v>0.999989932808451-0.0031728678196489i</v>
      </c>
      <c r="H2303" s="57" t="str">
        <f t="shared" si="672"/>
        <v>401.429904248425+352.739128890888i</v>
      </c>
      <c r="I2303" s="57" t="str">
        <f t="shared" si="673"/>
        <v>31.5587347419913-29.2692189792062i</v>
      </c>
      <c r="K2303" s="57" t="str">
        <f t="shared" si="674"/>
        <v>0.0168685237451653-0.0462209713229355i</v>
      </c>
      <c r="L2303" s="57" t="str">
        <f t="shared" si="675"/>
        <v>0.00025-0.201171773535813i</v>
      </c>
      <c r="M2303" s="57" t="str">
        <f t="shared" si="676"/>
        <v>0.0045-0.0705273537057958i</v>
      </c>
      <c r="N2303" s="57">
        <f t="shared" si="677"/>
        <v>69.890840576523971</v>
      </c>
      <c r="O2303" s="57">
        <f t="shared" si="678"/>
        <v>13.187627957413481</v>
      </c>
      <c r="P2303" s="374">
        <f t="shared" si="679"/>
        <v>13.187627957413481</v>
      </c>
      <c r="Q2303" s="374">
        <f t="shared" si="680"/>
        <v>-110.10915942347603</v>
      </c>
      <c r="R2303" s="12">
        <f t="shared" si="681"/>
        <v>69.890840576523971</v>
      </c>
      <c r="S2303" s="57">
        <f t="shared" si="682"/>
        <v>5.2602362607469413</v>
      </c>
      <c r="T2303" s="12">
        <f t="shared" si="665"/>
        <v>13.187627957413481</v>
      </c>
    </row>
    <row r="2304" spans="1:20">
      <c r="A2304" s="57">
        <f t="shared" si="666"/>
        <v>33176.63313472458</v>
      </c>
      <c r="B2304" s="12">
        <f t="shared" si="683"/>
        <v>5280.2251585377799</v>
      </c>
      <c r="C2304" s="57" t="str">
        <f t="shared" si="667"/>
        <v>-1.55704020934337-4.26722699817542i</v>
      </c>
      <c r="D2304" s="57" t="str">
        <f t="shared" si="668"/>
        <v>3.47794181789021-3.0394104043336i</v>
      </c>
      <c r="E2304" s="57" t="str">
        <f t="shared" si="669"/>
        <v>160.42215363078+3.09684297748739i</v>
      </c>
      <c r="F2304" s="57" t="str">
        <f t="shared" si="670"/>
        <v>2.9098803922296-28.2953942451916i</v>
      </c>
      <c r="G2304" s="57" t="str">
        <f t="shared" si="671"/>
        <v>0.999989856153202-0.00318492447321992i</v>
      </c>
      <c r="H2304" s="57" t="str">
        <f t="shared" si="672"/>
        <v>408.026388882066+354.253724345404i</v>
      </c>
      <c r="I2304" s="57" t="str">
        <f t="shared" si="673"/>
        <v>31.6268583085439-29.6616495589113i</v>
      </c>
      <c r="K2304" s="57" t="str">
        <f t="shared" si="674"/>
        <v>0.0167692854049851-0.04607710933453i</v>
      </c>
      <c r="L2304" s="57" t="str">
        <f t="shared" si="675"/>
        <v>0.00025-0.200410214719878i</v>
      </c>
      <c r="M2304" s="57" t="str">
        <f t="shared" si="676"/>
        <v>0.0045-0.0702603643213746i</v>
      </c>
      <c r="N2304" s="57">
        <f t="shared" si="677"/>
        <v>69.953814386285231</v>
      </c>
      <c r="O2304" s="57">
        <f t="shared" si="678"/>
        <v>13.14575016956198</v>
      </c>
      <c r="P2304" s="374">
        <f t="shared" si="679"/>
        <v>13.14575016956198</v>
      </c>
      <c r="Q2304" s="374">
        <f t="shared" si="680"/>
        <v>-110.04618561371477</v>
      </c>
      <c r="R2304" s="12">
        <f t="shared" si="681"/>
        <v>69.953814386285231</v>
      </c>
      <c r="S2304" s="57">
        <f t="shared" si="682"/>
        <v>5.28022515853778</v>
      </c>
      <c r="T2304" s="12">
        <f t="shared" si="665"/>
        <v>13.14575016956198</v>
      </c>
    </row>
    <row r="2305" spans="1:20">
      <c r="A2305" s="57">
        <f t="shared" si="666"/>
        <v>33302.704340636534</v>
      </c>
      <c r="B2305" s="12">
        <f t="shared" si="683"/>
        <v>5300.2900141402233</v>
      </c>
      <c r="C2305" s="57" t="str">
        <f t="shared" si="667"/>
        <v>-1.54488166507679-4.24843781519716i</v>
      </c>
      <c r="D2305" s="57" t="str">
        <f t="shared" si="668"/>
        <v>3.47794042313507-3.02809582436804i</v>
      </c>
      <c r="E2305" s="57" t="str">
        <f t="shared" si="669"/>
        <v>160.460747800704+3.12101650478292i</v>
      </c>
      <c r="F2305" s="57" t="str">
        <f t="shared" si="670"/>
        <v>2.90988016747129-28.188349087375i</v>
      </c>
      <c r="G2305" s="57" t="str">
        <f t="shared" si="671"/>
        <v>0.999989778914279-0.00319702693928071i</v>
      </c>
      <c r="H2305" s="57" t="str">
        <f t="shared" si="672"/>
        <v>414.792656426386+355.705114934942i</v>
      </c>
      <c r="I2305" s="57" t="str">
        <f t="shared" si="673"/>
        <v>31.6908398009731-30.0645771609201i</v>
      </c>
      <c r="K2305" s="57" t="str">
        <f t="shared" si="674"/>
        <v>0.0166706653846206-0.0459334850584877i</v>
      </c>
      <c r="L2305" s="57" t="str">
        <f t="shared" si="675"/>
        <v>0.00025-0.199651538872164i</v>
      </c>
      <c r="M2305" s="57" t="str">
        <f t="shared" si="676"/>
        <v>0.0045-0.0699943856558819i</v>
      </c>
      <c r="N2305" s="57">
        <f t="shared" si="677"/>
        <v>70.016950809181665</v>
      </c>
      <c r="O2305" s="57">
        <f t="shared" si="678"/>
        <v>13.103934124442889</v>
      </c>
      <c r="P2305" s="374">
        <f t="shared" si="679"/>
        <v>13.103934124442889</v>
      </c>
      <c r="Q2305" s="374">
        <f t="shared" si="680"/>
        <v>-109.98304919081833</v>
      </c>
      <c r="R2305" s="12">
        <f t="shared" si="681"/>
        <v>70.016950809181665</v>
      </c>
      <c r="S2305" s="57">
        <f t="shared" si="682"/>
        <v>5.3002900141402236</v>
      </c>
      <c r="T2305" s="12">
        <f t="shared" si="665"/>
        <v>13.103934124442889</v>
      </c>
    </row>
    <row r="2306" spans="1:20">
      <c r="A2306" s="57">
        <f t="shared" si="666"/>
        <v>33429.254617130951</v>
      </c>
      <c r="B2306" s="12">
        <f t="shared" si="683"/>
        <v>5320.4311161939559</v>
      </c>
      <c r="C2306" s="57" t="str">
        <f t="shared" si="667"/>
        <v>-1.53280119424432-4.22976000792805i</v>
      </c>
      <c r="D2306" s="57" t="str">
        <f t="shared" si="668"/>
        <v>3.47793901776073-3.01682480442277i</v>
      </c>
      <c r="E2306" s="57" t="str">
        <f t="shared" si="669"/>
        <v>160.499715612032+3.14520172509493i</v>
      </c>
      <c r="F2306" s="57" t="str">
        <f t="shared" si="670"/>
        <v>2.9098799410016-28.0817094284124i</v>
      </c>
      <c r="G2306" s="57" t="str">
        <f t="shared" si="671"/>
        <v>0.999989701087237-0.00320917539188677i</v>
      </c>
      <c r="H2306" s="57" t="str">
        <f t="shared" si="672"/>
        <v>421.733075809047+357.087417961933i</v>
      </c>
      <c r="I2306" s="57" t="str">
        <f t="shared" si="673"/>
        <v>31.7503097656659-30.4782638446053i</v>
      </c>
      <c r="K2306" s="57" t="str">
        <f t="shared" si="674"/>
        <v>0.0165726607326757-0.0457901003990404i</v>
      </c>
      <c r="L2306" s="57" t="str">
        <f t="shared" si="675"/>
        <v>0.00025-0.198895735078864i</v>
      </c>
      <c r="M2306" s="57" t="str">
        <f t="shared" si="676"/>
        <v>0.0045-0.0697294138831261i</v>
      </c>
      <c r="N2306" s="57">
        <f t="shared" si="677"/>
        <v>70.080247919832317</v>
      </c>
      <c r="O2306" s="57">
        <f t="shared" si="678"/>
        <v>13.062180015227645</v>
      </c>
      <c r="P2306" s="374">
        <f t="shared" si="679"/>
        <v>13.062180015227645</v>
      </c>
      <c r="Q2306" s="374">
        <f t="shared" si="680"/>
        <v>-109.91975208016768</v>
      </c>
      <c r="R2306" s="12">
        <f t="shared" si="681"/>
        <v>70.080247919832317</v>
      </c>
      <c r="S2306" s="57">
        <f t="shared" si="682"/>
        <v>5.3204311161939559</v>
      </c>
      <c r="T2306" s="12">
        <f t="shared" si="665"/>
        <v>13.062180015227645</v>
      </c>
    </row>
    <row r="2307" spans="1:20">
      <c r="A2307" s="57">
        <f t="shared" si="666"/>
        <v>33556.285784676045</v>
      </c>
      <c r="B2307" s="12">
        <f t="shared" si="683"/>
        <v>5340.6487544354932</v>
      </c>
      <c r="C2307" s="57" t="str">
        <f t="shared" si="667"/>
        <v>-1.52079840797838-4.21119283665615i</v>
      </c>
      <c r="D2307" s="57" t="str">
        <f t="shared" si="668"/>
        <v>3.47793760168644-3.00559718235865i</v>
      </c>
      <c r="E2307" s="57" t="str">
        <f t="shared" si="669"/>
        <v>160.539059785207+3.1693981371137i</v>
      </c>
      <c r="F2307" s="57" t="str">
        <f t="shared" si="670"/>
        <v>2.90987971280751-27.9754737342567i</v>
      </c>
      <c r="G2307" s="57" t="str">
        <f t="shared" si="671"/>
        <v>0.999989622667597-0.00322137000575465i</v>
      </c>
      <c r="H2307" s="57" t="str">
        <f t="shared" si="672"/>
        <v>428.852038410801+358.394351778736i</v>
      </c>
      <c r="I2307" s="57" t="str">
        <f t="shared" si="673"/>
        <v>31.8048740476603-30.9029725321974i</v>
      </c>
      <c r="K2307" s="57" t="str">
        <f t="shared" si="674"/>
        <v>0.0164752684992803-0.0456469572325301i</v>
      </c>
      <c r="L2307" s="57" t="str">
        <f t="shared" si="675"/>
        <v>0.00025-0.198142792467487i</v>
      </c>
      <c r="M2307" s="57" t="str">
        <f t="shared" si="676"/>
        <v>0.0045-0.069465445191399i</v>
      </c>
      <c r="N2307" s="57">
        <f t="shared" si="677"/>
        <v>70.143703791951793</v>
      </c>
      <c r="O2307" s="57">
        <f t="shared" si="678"/>
        <v>13.020488033994383</v>
      </c>
      <c r="P2307" s="374">
        <f t="shared" si="679"/>
        <v>13.020488033994383</v>
      </c>
      <c r="Q2307" s="374">
        <f t="shared" si="680"/>
        <v>-109.85629620804821</v>
      </c>
      <c r="R2307" s="12">
        <f t="shared" si="681"/>
        <v>70.143703791951793</v>
      </c>
      <c r="S2307" s="57">
        <f t="shared" si="682"/>
        <v>5.3406487544354935</v>
      </c>
      <c r="T2307" s="12">
        <f t="shared" si="665"/>
        <v>13.020488033994383</v>
      </c>
    </row>
    <row r="2308" spans="1:20">
      <c r="A2308" s="57">
        <f t="shared" si="666"/>
        <v>33683.79967065782</v>
      </c>
      <c r="B2308" s="12">
        <f t="shared" si="683"/>
        <v>5360.943219702348</v>
      </c>
      <c r="C2308" s="57" t="str">
        <f t="shared" si="667"/>
        <v>-1.50887291803589-4.19273556723574i</v>
      </c>
      <c r="D2308" s="57" t="str">
        <f t="shared" si="668"/>
        <v>3.47793617483068-2.99441279666075i</v>
      </c>
      <c r="E2308" s="57" t="str">
        <f t="shared" si="669"/>
        <v>160.578783066542+3.19360523192702i</v>
      </c>
      <c r="F2308" s="57" t="str">
        <f t="shared" si="670"/>
        <v>2.90987948287591-27.8696404766715i</v>
      </c>
      <c r="G2308" s="57" t="str">
        <f t="shared" si="671"/>
        <v>0.999989543650848-0.00323361095626442i</v>
      </c>
      <c r="H2308" s="57" t="str">
        <f t="shared" si="672"/>
        <v>436.153944042243+359.61921207034i</v>
      </c>
      <c r="I2308" s="57" t="str">
        <f t="shared" si="673"/>
        <v>31.8541123424364-31.3389661102249i</v>
      </c>
      <c r="K2308" s="57" t="str">
        <f t="shared" si="674"/>
        <v>0.0163784857362919-0.0455040574075842i</v>
      </c>
      <c r="L2308" s="57" t="str">
        <f t="shared" si="675"/>
        <v>0.00025-0.197392700206702i</v>
      </c>
      <c r="M2308" s="57" t="str">
        <f t="shared" si="676"/>
        <v>0.0045-0.0692024757834219i</v>
      </c>
      <c r="N2308" s="57">
        <f t="shared" si="677"/>
        <v>70.207316498428582</v>
      </c>
      <c r="O2308" s="57">
        <f t="shared" si="678"/>
        <v>12.978858371744451</v>
      </c>
      <c r="P2308" s="374">
        <f t="shared" si="679"/>
        <v>12.978858371744451</v>
      </c>
      <c r="Q2308" s="374">
        <f t="shared" si="680"/>
        <v>-109.79268350157142</v>
      </c>
      <c r="R2308" s="12">
        <f t="shared" si="681"/>
        <v>70.207316498428582</v>
      </c>
      <c r="S2308" s="57">
        <f t="shared" si="682"/>
        <v>5.3609432197023477</v>
      </c>
      <c r="T2308" s="12">
        <f t="shared" si="665"/>
        <v>12.978858371744451</v>
      </c>
    </row>
    <row r="2309" spans="1:20">
      <c r="A2309" s="57">
        <f t="shared" si="666"/>
        <v>33811.798109406322</v>
      </c>
      <c r="B2309" s="12">
        <f t="shared" si="683"/>
        <v>5381.3148039372172</v>
      </c>
      <c r="C2309" s="57" t="str">
        <f t="shared" si="667"/>
        <v>-1.49702433682046-4.17438747105628i</v>
      </c>
      <c r="D2309" s="57" t="str">
        <f t="shared" si="668"/>
        <v>3.47793473711142-2.98327148643612i</v>
      </c>
      <c r="E2309" s="57" t="str">
        <f t="shared" si="669"/>
        <v>160.618888228491+3.21782249287002i</v>
      </c>
      <c r="F2309" s="57" t="str">
        <f t="shared" si="670"/>
        <v>2.90987925119351-27.7642081332098i</v>
      </c>
      <c r="G2309" s="57" t="str">
        <f t="shared" si="671"/>
        <v>0.999989464032444-0.00324589841946225i</v>
      </c>
      <c r="H2309" s="57" t="str">
        <f t="shared" si="672"/>
        <v>443.643184832768+360.754847157053i</v>
      </c>
      <c r="I2309" s="57" t="str">
        <f t="shared" si="673"/>
        <v>31.897576689856-31.7865064005472i</v>
      </c>
      <c r="K2309" s="57" t="str">
        <f t="shared" si="674"/>
        <v>0.0162823094974976-0.0453614027452942i</v>
      </c>
      <c r="L2309" s="57" t="str">
        <f t="shared" si="675"/>
        <v>0.00025-0.196645447506179i</v>
      </c>
      <c r="M2309" s="57" t="str">
        <f t="shared" si="676"/>
        <v>0.0045-0.068940501876292i</v>
      </c>
      <c r="N2309" s="57">
        <f t="shared" si="677"/>
        <v>70.271084111410289</v>
      </c>
      <c r="O2309" s="57">
        <f t="shared" si="678"/>
        <v>12.937291218421446</v>
      </c>
      <c r="P2309" s="374">
        <f t="shared" si="679"/>
        <v>12.937291218421446</v>
      </c>
      <c r="Q2309" s="374">
        <f t="shared" si="680"/>
        <v>-109.72891588858971</v>
      </c>
      <c r="R2309" s="12">
        <f t="shared" si="681"/>
        <v>70.271084111410289</v>
      </c>
      <c r="S2309" s="57">
        <f t="shared" si="682"/>
        <v>5.381314803937217</v>
      </c>
      <c r="T2309" s="12">
        <f t="shared" si="665"/>
        <v>12.937291218421446</v>
      </c>
    </row>
    <row r="2310" spans="1:20">
      <c r="A2310" s="57">
        <f t="shared" si="666"/>
        <v>33940.28294222206</v>
      </c>
      <c r="B2310" s="12">
        <f t="shared" si="683"/>
        <v>5401.7638001921787</v>
      </c>
      <c r="C2310" s="57" t="str">
        <f t="shared" si="667"/>
        <v>-1.48525227740448-4.15614782501028i</v>
      </c>
      <c r="D2310" s="57" t="str">
        <f t="shared" si="668"/>
        <v>3.47793328844592-2.97217309141145i</v>
      </c>
      <c r="E2310" s="57" t="str">
        <f t="shared" si="669"/>
        <v>160.659378069911+3.24204939536742i</v>
      </c>
      <c r="F2310" s="57" t="str">
        <f t="shared" si="670"/>
        <v>2.90987901774702-27.6591751871916i</v>
      </c>
      <c r="G2310" s="57" t="str">
        <f t="shared" si="671"/>
        <v>0.999989383807803-0.00325823257206289i</v>
      </c>
      <c r="H2310" s="57" t="str">
        <f t="shared" si="672"/>
        <v>451.324126807266+361.793632355187i</v>
      </c>
      <c r="I2310" s="57" t="str">
        <f t="shared" si="673"/>
        <v>31.9347899129044-32.2458529871479i</v>
      </c>
      <c r="K2310" s="57" t="str">
        <f t="shared" si="674"/>
        <v>0.0161867368388098-0.0452189950393926i</v>
      </c>
      <c r="L2310" s="57" t="str">
        <f t="shared" si="675"/>
        <v>0.00025-0.195901023616436i</v>
      </c>
      <c r="M2310" s="57" t="str">
        <f t="shared" si="676"/>
        <v>0.0045-0.0686795197014264i</v>
      </c>
      <c r="N2310" s="57">
        <f t="shared" si="677"/>
        <v>70.335004702379365</v>
      </c>
      <c r="O2310" s="57">
        <f t="shared" si="678"/>
        <v>12.895786762928648</v>
      </c>
      <c r="P2310" s="374">
        <f t="shared" si="679"/>
        <v>12.895786762928648</v>
      </c>
      <c r="Q2310" s="374">
        <f t="shared" si="680"/>
        <v>-109.66499529762064</v>
      </c>
      <c r="R2310" s="12">
        <f t="shared" si="681"/>
        <v>70.335004702379365</v>
      </c>
      <c r="S2310" s="57">
        <f t="shared" si="682"/>
        <v>5.4017638001921791</v>
      </c>
      <c r="T2310" s="12">
        <f t="shared" si="665"/>
        <v>12.895786762928648</v>
      </c>
    </row>
    <row r="2311" spans="1:20">
      <c r="A2311" s="57">
        <f t="shared" si="666"/>
        <v>34069.256017402506</v>
      </c>
      <c r="B2311" s="12">
        <f t="shared" si="683"/>
        <v>5422.290502632909</v>
      </c>
      <c r="C2311" s="57" t="str">
        <f t="shared" si="667"/>
        <v>-1.47355635355053-4.13801591146181i</v>
      </c>
      <c r="D2311" s="57" t="str">
        <f t="shared" si="668"/>
        <v>3.47793182875088-2.96111745193075i</v>
      </c>
      <c r="E2311" s="57" t="str">
        <f t="shared" si="669"/>
        <v>160.700255416329+3.26628540677472i</v>
      </c>
      <c r="F2311" s="57" t="str">
        <f t="shared" si="670"/>
        <v>2.90987878252301-27.5545401276829i</v>
      </c>
      <c r="G2311" s="57" t="str">
        <f t="shared" si="671"/>
        <v>0.999989302972309-0.00327061359145224i</v>
      </c>
      <c r="H2311" s="57" t="str">
        <f t="shared" si="672"/>
        <v>459.201088907233+362.727443451812i</v>
      </c>
      <c r="I2311" s="57" t="str">
        <f t="shared" si="673"/>
        <v>31.9652440050172-32.7172618837151i</v>
      </c>
      <c r="K2311" s="57" t="str">
        <f t="shared" si="674"/>
        <v>0.0160917648184617-0.0450768360564321i</v>
      </c>
      <c r="L2311" s="57" t="str">
        <f t="shared" si="675"/>
        <v>0.00025-0.195159417828687i</v>
      </c>
      <c r="M2311" s="57" t="str">
        <f t="shared" si="676"/>
        <v>0.0045-0.0684195255045093i</v>
      </c>
      <c r="N2311" s="57">
        <f t="shared" si="677"/>
        <v>70.39907634223357</v>
      </c>
      <c r="O2311" s="57">
        <f t="shared" si="678"/>
        <v>12.85434519314766</v>
      </c>
      <c r="P2311" s="374">
        <f t="shared" si="679"/>
        <v>12.85434519314766</v>
      </c>
      <c r="Q2311" s="374">
        <f t="shared" si="680"/>
        <v>-109.60092365776643</v>
      </c>
      <c r="R2311" s="12">
        <f t="shared" si="681"/>
        <v>70.39907634223357</v>
      </c>
      <c r="S2311" s="57">
        <f t="shared" si="682"/>
        <v>5.4222905026329089</v>
      </c>
      <c r="T2311" s="12">
        <f t="shared" si="665"/>
        <v>12.85434519314766</v>
      </c>
    </row>
    <row r="2312" spans="1:20">
      <c r="A2312" s="57">
        <f t="shared" si="666"/>
        <v>34198.719190268639</v>
      </c>
      <c r="B2312" s="12">
        <f t="shared" si="683"/>
        <v>5442.8952065429139</v>
      </c>
      <c r="C2312" s="57" t="str">
        <f t="shared" si="667"/>
        <v>-1.46193617973269-4.11999101821478i</v>
      </c>
      <c r="D2312" s="57" t="str">
        <f t="shared" si="668"/>
        <v>3.4779303579423-2.95010440895305i</v>
      </c>
      <c r="E2312" s="57" t="str">
        <f t="shared" si="669"/>
        <v>160.741523120218+3.29052998622005i</v>
      </c>
      <c r="F2312" s="57" t="str">
        <f t="shared" si="670"/>
        <v>2.90987854550797-27.4503014494729i</v>
      </c>
      <c r="G2312" s="57" t="str">
        <f t="shared" si="671"/>
        <v>0.999989221521311-0.00328304165568986i</v>
      </c>
      <c r="H2312" s="57" t="str">
        <f t="shared" si="672"/>
        <v>467.278319194283+363.54762937157i</v>
      </c>
      <c r="I2312" s="57" t="str">
        <f t="shared" si="673"/>
        <v>31.988398471165-33.2009840259073i</v>
      </c>
      <c r="K2312" s="57" t="str">
        <f t="shared" si="674"/>
        <v>0.0159973904971973-0.0449349275359638i</v>
      </c>
      <c r="L2312" s="57" t="str">
        <f t="shared" si="675"/>
        <v>0.00025-0.194420619474683i</v>
      </c>
      <c r="M2312" s="57" t="str">
        <f t="shared" si="676"/>
        <v>0.0045-0.068160515545437i</v>
      </c>
      <c r="N2312" s="57">
        <f t="shared" si="677"/>
        <v>70.463297101360638</v>
      </c>
      <c r="O2312" s="57">
        <f t="shared" si="678"/>
        <v>12.812966695956989</v>
      </c>
      <c r="P2312" s="374">
        <f t="shared" si="679"/>
        <v>12.812966695956989</v>
      </c>
      <c r="Q2312" s="374">
        <f t="shared" si="680"/>
        <v>-109.53670289863936</v>
      </c>
      <c r="R2312" s="12">
        <f t="shared" si="681"/>
        <v>70.463297101360638</v>
      </c>
      <c r="S2312" s="57">
        <f t="shared" si="682"/>
        <v>5.4428952065429135</v>
      </c>
      <c r="T2312" s="12">
        <f t="shared" si="665"/>
        <v>12.812966695956989</v>
      </c>
    </row>
    <row r="2313" spans="1:20">
      <c r="A2313" s="57">
        <f t="shared" si="666"/>
        <v>34328.674323191655</v>
      </c>
      <c r="B2313" s="12">
        <f t="shared" si="683"/>
        <v>5463.5782083277772</v>
      </c>
      <c r="C2313" s="57" t="str">
        <f t="shared" si="667"/>
        <v>-1.45039137115741-4.10207243848142i</v>
      </c>
      <c r="D2313" s="57" t="str">
        <f t="shared" si="668"/>
        <v>3.47792887593561-2.93913380405013i</v>
      </c>
      <c r="E2313" s="57" t="str">
        <f t="shared" si="669"/>
        <v>160.78318406127+3.31478258443802i</v>
      </c>
      <c r="F2313" s="57" t="str">
        <f t="shared" si="670"/>
        <v>2.90987830668819-27.3464576530531i</v>
      </c>
      <c r="G2313" s="57" t="str">
        <f t="shared" si="671"/>
        <v>0.999989139450124-0.00329551694351155i</v>
      </c>
      <c r="H2313" s="57" t="str">
        <f t="shared" si="672"/>
        <v>475.559967954328+364.244984138721i</v>
      </c>
      <c r="I2313" s="57" t="str">
        <f t="shared" si="673"/>
        <v>32.0036786294471-33.6972635710199i</v>
      </c>
      <c r="K2313" s="57" t="str">
        <f t="shared" si="674"/>
        <v>0.0159036109384605-0.0447932711907171i</v>
      </c>
      <c r="L2313" s="57" t="str">
        <f t="shared" si="675"/>
        <v>0.00025-0.193684617926562i</v>
      </c>
      <c r="M2313" s="57" t="str">
        <f t="shared" si="676"/>
        <v>0.0045-0.0679024860982634i</v>
      </c>
      <c r="N2313" s="57">
        <f t="shared" si="677"/>
        <v>70.52766504971305</v>
      </c>
      <c r="O2313" s="57">
        <f t="shared" si="678"/>
        <v>12.771651457251142</v>
      </c>
      <c r="P2313" s="374">
        <f t="shared" si="679"/>
        <v>12.771651457251142</v>
      </c>
      <c r="Q2313" s="374">
        <f t="shared" si="680"/>
        <v>-109.47233495028695</v>
      </c>
      <c r="R2313" s="12">
        <f t="shared" si="681"/>
        <v>70.52766504971305</v>
      </c>
      <c r="S2313" s="57">
        <f t="shared" si="682"/>
        <v>5.4635782083277773</v>
      </c>
      <c r="T2313" s="12">
        <f t="shared" si="665"/>
        <v>12.771651457251142</v>
      </c>
    </row>
    <row r="2314" spans="1:20">
      <c r="A2314" s="57">
        <f t="shared" si="666"/>
        <v>34459.123285619789</v>
      </c>
      <c r="B2314" s="12">
        <f t="shared" si="683"/>
        <v>5484.339805519423</v>
      </c>
      <c r="C2314" s="57" t="str">
        <f t="shared" si="667"/>
        <v>-1.43892154378408-4.08425947085067i</v>
      </c>
      <c r="D2314" s="57" t="str">
        <f t="shared" si="668"/>
        <v>3.47792738264552-2.92820547940426i</v>
      </c>
      <c r="E2314" s="57" t="str">
        <f t="shared" si="669"/>
        <v>160.825241146674+3.33904264360597i</v>
      </c>
      <c r="F2314" s="57" t="str">
        <f t="shared" si="670"/>
        <v>2.90987806604998-27.2430072445955i</v>
      </c>
      <c r="G2314" s="57" t="str">
        <f t="shared" si="671"/>
        <v>0.999989056754023-0.00330803963433192i</v>
      </c>
      <c r="H2314" s="57" t="str">
        <f t="shared" si="672"/>
        <v>484.05005740152+364.809718267501i</v>
      </c>
      <c r="I2314" s="57" t="str">
        <f t="shared" si="673"/>
        <v>32.0104738818228-34.2063359866175i</v>
      </c>
      <c r="K2314" s="57" t="str">
        <f t="shared" si="674"/>
        <v>0.0158104232085803-0.0446518687067799i</v>
      </c>
      <c r="L2314" s="57" t="str">
        <f t="shared" si="675"/>
        <v>0.00025-0.192951402596695i</v>
      </c>
      <c r="M2314" s="57" t="str">
        <f t="shared" si="676"/>
        <v>0.0045-0.0676454334511489i</v>
      </c>
      <c r="N2314" s="57">
        <f t="shared" si="677"/>
        <v>70.592178256879748</v>
      </c>
      <c r="O2314" s="57">
        <f t="shared" si="678"/>
        <v>12.730399661959789</v>
      </c>
      <c r="P2314" s="374">
        <f t="shared" si="679"/>
        <v>12.730399661959789</v>
      </c>
      <c r="Q2314" s="374">
        <f t="shared" si="680"/>
        <v>-109.40782174312025</v>
      </c>
      <c r="R2314" s="12">
        <f t="shared" si="681"/>
        <v>70.592178256879748</v>
      </c>
      <c r="S2314" s="57">
        <f t="shared" si="682"/>
        <v>5.484339805519423</v>
      </c>
      <c r="T2314" s="12">
        <f t="shared" si="665"/>
        <v>12.730399661959789</v>
      </c>
    </row>
    <row r="2315" spans="1:20">
      <c r="A2315" s="57">
        <f t="shared" si="666"/>
        <v>34590.067954105143</v>
      </c>
      <c r="B2315" s="12">
        <f t="shared" si="683"/>
        <v>5505.1802967803969</v>
      </c>
      <c r="C2315" s="57" t="str">
        <f t="shared" si="667"/>
        <v>-1.4275263143451-4.06655141925671i</v>
      </c>
      <c r="D2315" s="57" t="str">
        <f t="shared" si="668"/>
        <v>3.4779258779862-2.91731927780587i</v>
      </c>
      <c r="E2315" s="57" t="str">
        <f t="shared" si="669"/>
        <v>160.867697311394+3.36330959717366i</v>
      </c>
      <c r="F2315" s="57" t="str">
        <f t="shared" si="670"/>
        <v>2.9098778235795-27.1399487359313i</v>
      </c>
      <c r="G2315" s="57" t="str">
        <f t="shared" si="671"/>
        <v>0.999988973428252-0.00332060990824695i</v>
      </c>
      <c r="H2315" s="57" t="str">
        <f t="shared" si="672"/>
        <v>492.752447661801+365.231429748202i</v>
      </c>
      <c r="I2315" s="57" t="str">
        <f t="shared" si="673"/>
        <v>32.0081359647541-34.7284259085557i</v>
      </c>
      <c r="K2315" s="57" t="str">
        <f t="shared" si="674"/>
        <v>0.0157178243769535-0.0445107217437792i</v>
      </c>
      <c r="L2315" s="57" t="str">
        <f t="shared" si="675"/>
        <v>0.00025-0.192220962937532i</v>
      </c>
      <c r="M2315" s="57" t="str">
        <f t="shared" si="676"/>
        <v>0.0045-0.067389353906305i</v>
      </c>
      <c r="N2315" s="57">
        <f t="shared" si="677"/>
        <v>70.656834792158719</v>
      </c>
      <c r="O2315" s="57">
        <f t="shared" si="678"/>
        <v>12.689211494067255</v>
      </c>
      <c r="P2315" s="374">
        <f t="shared" si="679"/>
        <v>12.689211494067255</v>
      </c>
      <c r="Q2315" s="374">
        <f t="shared" si="680"/>
        <v>-109.34316520784128</v>
      </c>
      <c r="R2315" s="12">
        <f t="shared" si="681"/>
        <v>70.656834792158719</v>
      </c>
      <c r="S2315" s="57">
        <f t="shared" si="682"/>
        <v>5.5051802967803969</v>
      </c>
      <c r="T2315" s="12">
        <f t="shared" si="665"/>
        <v>12.689211494067255</v>
      </c>
    </row>
    <row r="2316" spans="1:20">
      <c r="A2316" s="57">
        <f t="shared" si="666"/>
        <v>34721.510212330744</v>
      </c>
      <c r="B2316" s="12">
        <f t="shared" si="683"/>
        <v>5526.0999819081626</v>
      </c>
      <c r="C2316" s="57" t="str">
        <f t="shared" si="667"/>
        <v>-1.41620530036585-4.04894759294736i</v>
      </c>
      <c r="D2316" s="57" t="str">
        <f t="shared" si="668"/>
        <v>3.47792436187104-2.90647504265132i</v>
      </c>
      <c r="E2316" s="57" t="str">
        <f t="shared" si="669"/>
        <v>160.91055551846+3.38758286969466i</v>
      </c>
      <c r="F2316" s="57" t="str">
        <f t="shared" si="670"/>
        <v>2.90987757926278-27.0372806445288i</v>
      </c>
      <c r="G2316" s="57" t="str">
        <f t="shared" si="671"/>
        <v>0.999988889468016-0.00333322794603657i</v>
      </c>
      <c r="H2316" s="57" t="str">
        <f t="shared" si="672"/>
        <v>501.670798697712+365.499074836238i</v>
      </c>
      <c r="I2316" s="57" t="str">
        <f t="shared" si="673"/>
        <v>31.9959771930266-35.2637447477405i</v>
      </c>
      <c r="K2316" s="57" t="str">
        <f t="shared" si="674"/>
        <v>0.0156258115162232-0.0443698319350608i</v>
      </c>
      <c r="L2316" s="57" t="str">
        <f t="shared" si="675"/>
        <v>0.00025-0.191493288441455i</v>
      </c>
      <c r="M2316" s="57" t="str">
        <f t="shared" si="676"/>
        <v>0.0045-0.0671342437799412i</v>
      </c>
      <c r="N2316" s="57">
        <f t="shared" si="677"/>
        <v>70.721632724623646</v>
      </c>
      <c r="O2316" s="57">
        <f t="shared" si="678"/>
        <v>12.648087136632121</v>
      </c>
      <c r="P2316" s="374">
        <f t="shared" si="679"/>
        <v>12.648087136632121</v>
      </c>
      <c r="Q2316" s="374">
        <f t="shared" si="680"/>
        <v>-109.27836727537635</v>
      </c>
      <c r="R2316" s="12">
        <f t="shared" si="681"/>
        <v>70.721632724623646</v>
      </c>
      <c r="S2316" s="57">
        <f t="shared" si="682"/>
        <v>5.5260999819081622</v>
      </c>
      <c r="T2316" s="12">
        <f t="shared" si="665"/>
        <v>12.648087136632121</v>
      </c>
    </row>
    <row r="2317" spans="1:20">
      <c r="A2317" s="57">
        <f t="shared" si="666"/>
        <v>34853.451951137598</v>
      </c>
      <c r="B2317" s="12">
        <f t="shared" si="683"/>
        <v>5547.0991618394137</v>
      </c>
      <c r="C2317" s="57" t="str">
        <f t="shared" si="667"/>
        <v>-1.40495812018412-4.03144730645265i</v>
      </c>
      <c r="D2317" s="57" t="str">
        <f t="shared" si="668"/>
        <v>3.47792283421284-2.89567261794068i</v>
      </c>
      <c r="E2317" s="57" t="str">
        <f t="shared" si="669"/>
        <v>160.953818759244+3.4118618766493i</v>
      </c>
      <c r="F2317" s="57" t="str">
        <f t="shared" si="670"/>
        <v>2.90987733308577-26.935001493473i</v>
      </c>
      <c r="G2317" s="57" t="str">
        <f t="shared" si="671"/>
        <v>0.999988804868484-0.00334589392916728i</v>
      </c>
      <c r="H2317" s="57" t="str">
        <f t="shared" si="672"/>
        <v>510.808527819033+365.600938896991i</v>
      </c>
      <c r="I2317" s="57" t="str">
        <f t="shared" si="673"/>
        <v>31.9732687128506-35.8124880239808i</v>
      </c>
      <c r="K2317" s="57" t="str">
        <f t="shared" si="674"/>
        <v>0.0155343817024567-0.0442292008878713i</v>
      </c>
      <c r="L2317" s="57" t="str">
        <f t="shared" si="675"/>
        <v>0.00025-0.190768368640621i</v>
      </c>
      <c r="M2317" s="57" t="str">
        <f t="shared" si="676"/>
        <v>0.0045-0.066880099402213i</v>
      </c>
      <c r="N2317" s="57">
        <f t="shared" si="677"/>
        <v>70.786570123192178</v>
      </c>
      <c r="O2317" s="57">
        <f t="shared" si="678"/>
        <v>12.607026771807156</v>
      </c>
      <c r="P2317" s="374">
        <f t="shared" si="679"/>
        <v>12.607026771807156</v>
      </c>
      <c r="Q2317" s="374">
        <f t="shared" si="680"/>
        <v>-109.21342987680782</v>
      </c>
      <c r="R2317" s="12">
        <f t="shared" si="681"/>
        <v>70.786570123192178</v>
      </c>
      <c r="S2317" s="57">
        <f t="shared" si="682"/>
        <v>5.5470991618394141</v>
      </c>
      <c r="T2317" s="12">
        <f t="shared" si="665"/>
        <v>12.607026771807156</v>
      </c>
    </row>
    <row r="2318" spans="1:20">
      <c r="A2318" s="57">
        <f t="shared" si="666"/>
        <v>34985.895068551923</v>
      </c>
      <c r="B2318" s="12">
        <f t="shared" si="683"/>
        <v>5568.1781386544035</v>
      </c>
      <c r="C2318" s="57" t="str">
        <f t="shared" si="667"/>
        <v>-1.39378439296931-4.0140498795536i</v>
      </c>
      <c r="D2318" s="57" t="str">
        <f t="shared" si="668"/>
        <v>3.47792129492374-2.88491184827543i</v>
      </c>
      <c r="E2318" s="57" t="str">
        <f t="shared" si="669"/>
        <v>160.99749005376+3.43614602427091i</v>
      </c>
      <c r="F2318" s="57" t="str">
        <f t="shared" si="670"/>
        <v>2.9098770850343-26.833109811444i</v>
      </c>
      <c r="G2318" s="57" t="str">
        <f t="shared" si="671"/>
        <v>0.999988719624788-0.00335860803979472i</v>
      </c>
      <c r="H2318" s="57" t="str">
        <f t="shared" si="672"/>
        <v>520.168762409356+365.524607611536i</v>
      </c>
      <c r="I2318" s="57" t="str">
        <f t="shared" si="673"/>
        <v>31.9392387835982-36.3748324044591i</v>
      </c>
      <c r="K2318" s="57" t="str">
        <f t="shared" si="674"/>
        <v>0.0154435320153182-0.0440888301835395i</v>
      </c>
      <c r="L2318" s="57" t="str">
        <f t="shared" si="675"/>
        <v>0.00025-0.190046193106814i</v>
      </c>
      <c r="M2318" s="57" t="str">
        <f t="shared" si="676"/>
        <v>0.0045-0.0666269171171675i</v>
      </c>
      <c r="N2318" s="57">
        <f t="shared" si="677"/>
        <v>70.851645056691481</v>
      </c>
      <c r="O2318" s="57">
        <f t="shared" si="678"/>
        <v>12.566030580859902</v>
      </c>
      <c r="P2318" s="374">
        <f t="shared" si="679"/>
        <v>12.566030580859902</v>
      </c>
      <c r="Q2318" s="374">
        <f t="shared" si="680"/>
        <v>-109.14835494330852</v>
      </c>
      <c r="R2318" s="12">
        <f t="shared" si="681"/>
        <v>70.851645056691481</v>
      </c>
      <c r="S2318" s="57">
        <f t="shared" si="682"/>
        <v>5.5681781386544031</v>
      </c>
      <c r="T2318" s="12">
        <f t="shared" si="665"/>
        <v>12.566030580859902</v>
      </c>
    </row>
    <row r="2319" spans="1:20">
      <c r="A2319" s="57">
        <f t="shared" si="666"/>
        <v>35118.841469812425</v>
      </c>
      <c r="B2319" s="12">
        <f t="shared" si="683"/>
        <v>5589.3372155812904</v>
      </c>
      <c r="C2319" s="57" t="str">
        <f t="shared" si="667"/>
        <v>-1.38268373874128-3.99675463725072i</v>
      </c>
      <c r="D2319" s="57" t="str">
        <f t="shared" si="668"/>
        <v>3.47791974391518-2.87419257885627i</v>
      </c>
      <c r="E2319" s="57" t="str">
        <f t="shared" si="669"/>
        <v>161.041572450949+3.4604347093649i</v>
      </c>
      <c r="F2319" s="57" t="str">
        <f t="shared" si="670"/>
        <v>2.90987683509408-26.7316041326954i</v>
      </c>
      <c r="G2319" s="57" t="str">
        <f t="shared" si="671"/>
        <v>0.999988633732024-0.00337137046076633i</v>
      </c>
      <c r="H2319" s="57" t="str">
        <f t="shared" si="672"/>
        <v>529.754287486792+365.256938907171i</v>
      </c>
      <c r="I2319" s="57" t="str">
        <f t="shared" si="673"/>
        <v>31.8930711111869-36.9509324236907i</v>
      </c>
      <c r="K2319" s="57" t="str">
        <f t="shared" si="674"/>
        <v>0.0153532595382409-0.0439487213776588i</v>
      </c>
      <c r="L2319" s="57" t="str">
        <f t="shared" si="675"/>
        <v>0.00025-0.189326751451299i</v>
      </c>
      <c r="M2319" s="57" t="str">
        <f t="shared" si="676"/>
        <v>0.0045-0.0663746932826935i</v>
      </c>
      <c r="N2319" s="57">
        <f t="shared" si="677"/>
        <v>70.916855593920687</v>
      </c>
      <c r="O2319" s="57">
        <f t="shared" si="678"/>
        <v>12.525098744192826</v>
      </c>
      <c r="P2319" s="374">
        <f t="shared" si="679"/>
        <v>12.525098744192826</v>
      </c>
      <c r="Q2319" s="374">
        <f t="shared" si="680"/>
        <v>-109.08314440607931</v>
      </c>
      <c r="R2319" s="12">
        <f t="shared" si="681"/>
        <v>70.916855593920687</v>
      </c>
      <c r="S2319" s="57">
        <f t="shared" si="682"/>
        <v>5.5893372155812902</v>
      </c>
      <c r="T2319" s="12">
        <f t="shared" si="665"/>
        <v>12.525098744192826</v>
      </c>
    </row>
    <row r="2320" spans="1:20">
      <c r="A2320" s="57">
        <f t="shared" si="666"/>
        <v>35252.29306739771</v>
      </c>
      <c r="B2320" s="12">
        <f t="shared" si="683"/>
        <v>5610.5766970004997</v>
      </c>
      <c r="C2320" s="57" t="str">
        <f t="shared" si="667"/>
        <v>-1.37165577838878-3.97956090973279i</v>
      </c>
      <c r="D2320" s="57" t="str">
        <f t="shared" si="668"/>
        <v>3.47791818109798-2.86351465548083i</v>
      </c>
      <c r="E2320" s="57" t="str">
        <f t="shared" si="669"/>
        <v>161.08606902898+3.48472731912704i</v>
      </c>
      <c r="F2320" s="57" t="str">
        <f t="shared" si="670"/>
        <v>2.90987658325077-26.6304829970338i</v>
      </c>
      <c r="G2320" s="57" t="str">
        <f t="shared" si="671"/>
        <v>0.99998854718525-0.00338418137562391i</v>
      </c>
      <c r="H2320" s="57" t="str">
        <f t="shared" si="672"/>
        <v>539.567487709706+364.784036043633i</v>
      </c>
      <c r="I2320" s="57" t="str">
        <f t="shared" si="673"/>
        <v>31.8339032602724-37.5409168614799i</v>
      </c>
      <c r="K2320" s="57" t="str">
        <f t="shared" si="674"/>
        <v>0.0152635613585942-0.0438088760002679i</v>
      </c>
      <c r="L2320" s="57" t="str">
        <f t="shared" si="675"/>
        <v>0.00025-0.188610033324666i</v>
      </c>
      <c r="M2320" s="57" t="str">
        <f t="shared" si="676"/>
        <v>0.0045-0.0661234242704656i</v>
      </c>
      <c r="N2320" s="57">
        <f t="shared" si="677"/>
        <v>70.98219980371374</v>
      </c>
      <c r="O2320" s="57">
        <f t="shared" si="678"/>
        <v>12.484231441364127</v>
      </c>
      <c r="P2320" s="374">
        <f t="shared" si="679"/>
        <v>12.484231441364127</v>
      </c>
      <c r="Q2320" s="374">
        <f t="shared" si="680"/>
        <v>-109.01780019628626</v>
      </c>
      <c r="R2320" s="12">
        <f t="shared" si="681"/>
        <v>70.98219980371374</v>
      </c>
      <c r="S2320" s="57">
        <f t="shared" si="682"/>
        <v>5.6105766970005</v>
      </c>
      <c r="T2320" s="12">
        <f t="shared" si="665"/>
        <v>12.484231441364127</v>
      </c>
    </row>
    <row r="2321" spans="1:20">
      <c r="A2321" s="57">
        <f t="shared" si="666"/>
        <v>35386.251781053827</v>
      </c>
      <c r="B2321" s="12">
        <f t="shared" si="683"/>
        <v>5631.8968884491014</v>
      </c>
      <c r="C2321" s="57" t="str">
        <f t="shared" si="667"/>
        <v>-1.36070013368779-3.96246803234559i</v>
      </c>
      <c r="D2321" s="57" t="str">
        <f t="shared" si="668"/>
        <v>3.47791660638221-2.85287792454155i</v>
      </c>
      <c r="E2321" s="57" t="str">
        <f t="shared" si="669"/>
        <v>161.130982895548+3.50902323095728i</v>
      </c>
      <c r="F2321" s="57" t="str">
        <f t="shared" si="670"/>
        <v>2.90987632948987-26.5297449497978i</v>
      </c>
      <c r="G2321" s="57" t="str">
        <f t="shared" si="671"/>
        <v>0.999988459979486-0.00339704096860631i</v>
      </c>
      <c r="H2321" s="57" t="str">
        <f t="shared" si="672"/>
        <v>549.610283436039+364.091222360395i</v>
      </c>
      <c r="I2321" s="57" t="str">
        <f t="shared" si="673"/>
        <v>31.7608251770199-38.1448847553296i</v>
      </c>
      <c r="K2321" s="57" t="str">
        <f t="shared" si="674"/>
        <v>0.015174434567849-0.0436692955560336i</v>
      </c>
      <c r="L2321" s="57" t="str">
        <f t="shared" si="675"/>
        <v>0.00025-0.187896028416682i</v>
      </c>
      <c r="M2321" s="57" t="str">
        <f t="shared" si="676"/>
        <v>0.0045-0.0658731064658951i</v>
      </c>
      <c r="N2321" s="57">
        <f t="shared" si="677"/>
        <v>71.04767575499676</v>
      </c>
      <c r="O2321" s="57">
        <f t="shared" si="678"/>
        <v>12.443428851108697</v>
      </c>
      <c r="P2321" s="374">
        <f t="shared" si="679"/>
        <v>12.443428851108697</v>
      </c>
      <c r="Q2321" s="374">
        <f t="shared" si="680"/>
        <v>-108.95232424500324</v>
      </c>
      <c r="R2321" s="12">
        <f t="shared" si="681"/>
        <v>71.04767575499676</v>
      </c>
      <c r="S2321" s="57">
        <f t="shared" si="682"/>
        <v>5.6318968884491012</v>
      </c>
      <c r="T2321" s="12">
        <f t="shared" si="665"/>
        <v>12.443428851108697</v>
      </c>
    </row>
    <row r="2322" spans="1:20">
      <c r="A2322" s="57">
        <f t="shared" si="666"/>
        <v>35520.719537821831</v>
      </c>
      <c r="B2322" s="12">
        <f t="shared" si="683"/>
        <v>5653.298096625208</v>
      </c>
      <c r="C2322" s="57" t="str">
        <f t="shared" si="667"/>
        <v>-1.34981642731924-3.94547534556084i</v>
      </c>
      <c r="D2322" s="57" t="str">
        <f t="shared" si="668"/>
        <v>3.47791501967731-2.84228223302337i</v>
      </c>
      <c r="E2322" s="57" t="str">
        <f t="shared" si="669"/>
        <v>161.176317188174+3.53332181227326i</v>
      </c>
      <c r="F2322" s="57" t="str">
        <f t="shared" si="670"/>
        <v>2.90987607379675-26.4293885418363i</v>
      </c>
      <c r="G2322" s="57" t="str">
        <f t="shared" si="671"/>
        <v>0.999988372109714-0.00340994942465205i</v>
      </c>
      <c r="H2322" s="57" t="str">
        <f t="shared" si="672"/>
        <v>559.884060449778+363.163018273693i</v>
      </c>
      <c r="I2322" s="57" t="str">
        <f t="shared" si="673"/>
        <v>31.6728778593664-38.7629010241836i</v>
      </c>
      <c r="K2322" s="57" t="str">
        <f t="shared" si="674"/>
        <v>0.0150858762617412-0.0435299815244344i</v>
      </c>
      <c r="L2322" s="57" t="str">
        <f t="shared" si="675"/>
        <v>0.00025-0.187184726456149i</v>
      </c>
      <c r="M2322" s="57" t="str">
        <f t="shared" si="676"/>
        <v>0.0045-0.0656237362680763i</v>
      </c>
      <c r="N2322" s="57">
        <f t="shared" si="677"/>
        <v>71.11328151684782</v>
      </c>
      <c r="O2322" s="57">
        <f t="shared" si="678"/>
        <v>12.402691151359427</v>
      </c>
      <c r="P2322" s="374">
        <f t="shared" si="679"/>
        <v>12.402691151359427</v>
      </c>
      <c r="Q2322" s="374">
        <f t="shared" si="680"/>
        <v>-108.88671848315218</v>
      </c>
      <c r="R2322" s="12">
        <f t="shared" si="681"/>
        <v>71.11328151684782</v>
      </c>
      <c r="S2322" s="57">
        <f t="shared" si="682"/>
        <v>5.6532980966252078</v>
      </c>
      <c r="T2322" s="12">
        <f t="shared" si="665"/>
        <v>12.402691151359427</v>
      </c>
    </row>
    <row r="2323" spans="1:20">
      <c r="A2323" s="57">
        <f t="shared" si="666"/>
        <v>35655.698272065551</v>
      </c>
      <c r="B2323" s="12">
        <f t="shared" si="683"/>
        <v>5674.7806293923841</v>
      </c>
      <c r="C2323" s="57" t="str">
        <f t="shared" si="667"/>
        <v>-1.33900428288661-3.92858219494507i</v>
      </c>
      <c r="D2323" s="57" t="str">
        <f t="shared" si="668"/>
        <v>3.47791342089199-2.83172742850158i</v>
      </c>
      <c r="E2323" s="57" t="str">
        <f t="shared" si="669"/>
        <v>161.222075074515+3.55762242031772i</v>
      </c>
      <c r="F2323" s="57" t="str">
        <f t="shared" si="670"/>
        <v>2.90987581615668-26.3294123294887i</v>
      </c>
      <c r="G2323" s="57" t="str">
        <f t="shared" si="671"/>
        <v>0.999988283570878-0.00342290692940198i</v>
      </c>
      <c r="H2323" s="57" t="str">
        <f t="shared" si="672"/>
        <v>570.389592981967+361.983121203874i</v>
      </c>
      <c r="I2323" s="57" t="str">
        <f t="shared" si="673"/>
        <v>31.569052217361-39.3949916813626i</v>
      </c>
      <c r="K2323" s="57" t="str">
        <f t="shared" si="674"/>
        <v>0.0149978835404308-0.0433909353599419i</v>
      </c>
      <c r="L2323" s="57" t="str">
        <f t="shared" si="675"/>
        <v>0.00025-0.186476117210748i</v>
      </c>
      <c r="M2323" s="57" t="str">
        <f t="shared" si="676"/>
        <v>0.0045-0.0653753100897356i</v>
      </c>
      <c r="N2323" s="57">
        <f t="shared" si="677"/>
        <v>71.179015158551778</v>
      </c>
      <c r="O2323" s="57">
        <f t="shared" si="678"/>
        <v>12.362018519268624</v>
      </c>
      <c r="P2323" s="374">
        <f t="shared" si="679"/>
        <v>12.362018519268624</v>
      </c>
      <c r="Q2323" s="374">
        <f t="shared" si="680"/>
        <v>-108.82098484144822</v>
      </c>
      <c r="R2323" s="12">
        <f t="shared" si="681"/>
        <v>71.179015158551778</v>
      </c>
      <c r="S2323" s="57">
        <f t="shared" si="682"/>
        <v>5.6747806293923837</v>
      </c>
      <c r="T2323" s="12">
        <f t="shared" si="665"/>
        <v>12.362018519268624</v>
      </c>
    </row>
    <row r="2324" spans="1:20">
      <c r="A2324" s="57">
        <f t="shared" si="666"/>
        <v>35791.189925499406</v>
      </c>
      <c r="B2324" s="12">
        <f t="shared" si="683"/>
        <v>5696.3447957840754</v>
      </c>
      <c r="C2324" s="57" t="str">
        <f t="shared" si="667"/>
        <v>-1.32826332493319-3.91178793112852i</v>
      </c>
      <c r="D2324" s="57" t="str">
        <f t="shared" si="668"/>
        <v>3.47791180993434-2.82121335913965i</v>
      </c>
      <c r="E2324" s="57" t="str">
        <f t="shared" si="669"/>
        <v>161.268259752669+3.58192440196513i</v>
      </c>
      <c r="F2324" s="57" t="str">
        <f t="shared" si="670"/>
        <v>2.90987555655495-26.2298148745635i</v>
      </c>
      <c r="G2324" s="57" t="str">
        <f t="shared" si="671"/>
        <v>0.999988194357885-0.00343591366920194i</v>
      </c>
      <c r="H2324" s="57" t="str">
        <f t="shared" si="672"/>
        <v>581.126959677802+360.534389214353i</v>
      </c>
      <c r="I2324" s="57" t="str">
        <f t="shared" si="673"/>
        <v>31.4482881723552-40.0411386161704i</v>
      </c>
      <c r="K2324" s="57" t="str">
        <f t="shared" si="674"/>
        <v>0.0149104535086581-0.0432521584922032i</v>
      </c>
      <c r="L2324" s="57" t="str">
        <f t="shared" si="675"/>
        <v>0.00025-0.185770190486898i</v>
      </c>
      <c r="M2324" s="57" t="str">
        <f t="shared" si="676"/>
        <v>0.0045-0.0651278243571784i</v>
      </c>
      <c r="N2324" s="57">
        <f t="shared" si="677"/>
        <v>71.24487474965315</v>
      </c>
      <c r="O2324" s="57">
        <f t="shared" si="678"/>
        <v>12.321411131229567</v>
      </c>
      <c r="P2324" s="374">
        <f t="shared" si="679"/>
        <v>12.321411131229567</v>
      </c>
      <c r="Q2324" s="374">
        <f t="shared" si="680"/>
        <v>-108.75512525034685</v>
      </c>
      <c r="R2324" s="12">
        <f t="shared" si="681"/>
        <v>71.24487474965315</v>
      </c>
      <c r="S2324" s="57">
        <f t="shared" si="682"/>
        <v>5.6963447957840749</v>
      </c>
      <c r="T2324" s="12">
        <f t="shared" si="665"/>
        <v>12.321411131229567</v>
      </c>
    </row>
    <row r="2325" spans="1:20">
      <c r="A2325" s="57">
        <f t="shared" si="666"/>
        <v>35927.196447216302</v>
      </c>
      <c r="B2325" s="12">
        <f t="shared" si="683"/>
        <v>5717.9909060080554</v>
      </c>
      <c r="C2325" s="57" t="str">
        <f t="shared" si="667"/>
        <v>-1.31759317895893-3.89509190977422i</v>
      </c>
      <c r="D2325" s="57" t="str">
        <f t="shared" si="668"/>
        <v>3.47791018671163-2.81073987368696i</v>
      </c>
      <c r="E2325" s="57" t="str">
        <f t="shared" si="669"/>
        <v>161.314874451489+3.60622709352361i</v>
      </c>
      <c r="F2325" s="57" t="str">
        <f t="shared" si="670"/>
        <v>2.90987529497648-26.1305947443177i</v>
      </c>
      <c r="G2325" s="57" t="str">
        <f t="shared" si="671"/>
        <v>0.9999881044656-0.00344896983110545i</v>
      </c>
      <c r="H2325" s="57" t="str">
        <f t="shared" si="672"/>
        <v>592.09545219911+358.798829252778i</v>
      </c>
      <c r="I2325" s="57" t="str">
        <f t="shared" si="673"/>
        <v>31.3094740505295-40.7012739261362i</v>
      </c>
      <c r="K2325" s="57" t="str">
        <f t="shared" si="674"/>
        <v>0.0148235832758997-0.0431136523262254i</v>
      </c>
      <c r="L2325" s="57" t="str">
        <f t="shared" si="675"/>
        <v>0.00025-0.185066936129605i</v>
      </c>
      <c r="M2325" s="57" t="str">
        <f t="shared" si="676"/>
        <v>0.0045-0.0648812755102393i</v>
      </c>
      <c r="N2325" s="57">
        <f t="shared" si="677"/>
        <v>71.310858360008751</v>
      </c>
      <c r="O2325" s="57">
        <f t="shared" si="678"/>
        <v>12.280869162898441</v>
      </c>
      <c r="P2325" s="374">
        <f t="shared" si="679"/>
        <v>12.280869162898441</v>
      </c>
      <c r="Q2325" s="374">
        <f t="shared" si="680"/>
        <v>-108.68914163999125</v>
      </c>
      <c r="R2325" s="12">
        <f t="shared" si="681"/>
        <v>71.310858360008751</v>
      </c>
      <c r="S2325" s="57">
        <f t="shared" si="682"/>
        <v>5.7179909060080556</v>
      </c>
      <c r="T2325" s="12">
        <f t="shared" si="665"/>
        <v>12.280869162898441</v>
      </c>
    </row>
    <row r="2326" spans="1:20">
      <c r="A2326" s="57">
        <f t="shared" si="666"/>
        <v>36063.719793715733</v>
      </c>
      <c r="B2326" s="12">
        <f t="shared" si="683"/>
        <v>5739.7192714508865</v>
      </c>
      <c r="C2326" s="57" t="str">
        <f t="shared" si="667"/>
        <v>-1.30699347143711-3.87849349154737i</v>
      </c>
      <c r="D2326" s="57" t="str">
        <f t="shared" si="668"/>
        <v>3.47790855113053-2.80030682147673i</v>
      </c>
      <c r="E2326" s="57" t="str">
        <f t="shared" si="669"/>
        <v>161.361922430902+3.63052982053516i</v>
      </c>
      <c r="F2326" s="57" t="str">
        <f t="shared" si="670"/>
        <v>2.9098750314063-26.0317505114362i</v>
      </c>
      <c r="G2326" s="57" t="str">
        <f t="shared" si="671"/>
        <v>0.999988013888853-0.00346207560287634i</v>
      </c>
      <c r="H2326" s="57" t="str">
        <f t="shared" si="672"/>
        <v>603.293476205188+356.757591002804i</v>
      </c>
      <c r="I2326" s="57" t="str">
        <f t="shared" si="673"/>
        <v>31.1514463334616-41.3752737853272i</v>
      </c>
      <c r="K2326" s="57" t="str">
        <f t="shared" si="674"/>
        <v>0.0147372699565196-0.0429754182425577i</v>
      </c>
      <c r="L2326" s="57" t="str">
        <f t="shared" si="675"/>
        <v>0.00025-0.18436634402232i</v>
      </c>
      <c r="M2326" s="57" t="str">
        <f t="shared" si="676"/>
        <v>0.0045-0.064635660002231i</v>
      </c>
      <c r="N2326" s="57">
        <f t="shared" si="677"/>
        <v>71.376964059837547</v>
      </c>
      <c r="O2326" s="57">
        <f t="shared" si="678"/>
        <v>12.240392789217044</v>
      </c>
      <c r="P2326" s="374">
        <f t="shared" si="679"/>
        <v>12.240392789217044</v>
      </c>
      <c r="Q2326" s="374">
        <f t="shared" si="680"/>
        <v>-108.62303594016245</v>
      </c>
      <c r="R2326" s="12">
        <f t="shared" si="681"/>
        <v>71.376964059837547</v>
      </c>
      <c r="S2326" s="57">
        <f t="shared" si="682"/>
        <v>5.7397192714508867</v>
      </c>
      <c r="T2326" s="12">
        <f t="shared" si="665"/>
        <v>12.240392789217044</v>
      </c>
    </row>
    <row r="2327" spans="1:20">
      <c r="A2327" s="57">
        <f t="shared" si="666"/>
        <v>36200.761928931846</v>
      </c>
      <c r="B2327" s="12">
        <f t="shared" si="683"/>
        <v>5761.5302046823999</v>
      </c>
      <c r="C2327" s="57" t="str">
        <f t="shared" si="667"/>
        <v>-1.29646382983065-3.86199204208419i</v>
      </c>
      <c r="D2327" s="57" t="str">
        <f t="shared" si="668"/>
        <v>3.47790690309693-2.78991405242377i</v>
      </c>
      <c r="E2327" s="57" t="str">
        <f t="shared" si="669"/>
        <v>161.409406982224+3.65483189757083i</v>
      </c>
      <c r="F2327" s="57" t="str">
        <f t="shared" si="670"/>
        <v>2.90987476582923-25.9332807540114i</v>
      </c>
      <c r="G2327" s="57" t="str">
        <f t="shared" si="671"/>
        <v>0.999987922622431-0.00347523117299153i</v>
      </c>
      <c r="H2327" s="57" t="str">
        <f t="shared" si="672"/>
        <v>614.718444527077+354.390967479522i</v>
      </c>
      <c r="I2327" s="57" t="str">
        <f t="shared" si="673"/>
        <v>30.9729898360489-42.0629518387963i</v>
      </c>
      <c r="K2327" s="57" t="str">
        <f t="shared" si="674"/>
        <v>0.0146515106699174-0.0428374575974746i</v>
      </c>
      <c r="L2327" s="57" t="str">
        <f t="shared" si="675"/>
        <v>0.00025-0.183668404086791i</v>
      </c>
      <c r="M2327" s="57" t="str">
        <f t="shared" si="676"/>
        <v>0.0045-0.0643909742998911i</v>
      </c>
      <c r="N2327" s="57">
        <f t="shared" si="677"/>
        <v>71.443189919766681</v>
      </c>
      <c r="O2327" s="57">
        <f t="shared" si="678"/>
        <v>12.199982184434472</v>
      </c>
      <c r="P2327" s="374">
        <f t="shared" si="679"/>
        <v>12.199982184434472</v>
      </c>
      <c r="Q2327" s="374">
        <f t="shared" si="680"/>
        <v>-108.55681008023332</v>
      </c>
      <c r="R2327" s="12">
        <f t="shared" si="681"/>
        <v>71.443189919766681</v>
      </c>
      <c r="S2327" s="57">
        <f t="shared" si="682"/>
        <v>5.7615302046823995</v>
      </c>
      <c r="T2327" s="12">
        <f t="shared" si="665"/>
        <v>12.199982184434472</v>
      </c>
    </row>
    <row r="2328" spans="1:20">
      <c r="A2328" s="57">
        <f t="shared" si="666"/>
        <v>36338.324824261792</v>
      </c>
      <c r="B2328" s="12">
        <f t="shared" si="683"/>
        <v>5783.4240194601934</v>
      </c>
      <c r="C2328" s="57" t="str">
        <f t="shared" si="667"/>
        <v>-1.286003882608-3.84558693196139i</v>
      </c>
      <c r="D2328" s="57" t="str">
        <f t="shared" si="668"/>
        <v>3.47790524251608-2.77956141702236i</v>
      </c>
      <c r="E2328" s="57" t="str">
        <f t="shared" si="669"/>
        <v>161.457331428482+3.6791326280249i</v>
      </c>
      <c r="F2328" s="57" t="str">
        <f t="shared" si="670"/>
        <v>2.90987449822999-25.8351840555226i</v>
      </c>
      <c r="G2328" s="57" t="str">
        <f t="shared" si="671"/>
        <v>0.999987830661083-0.00348843673064365i</v>
      </c>
      <c r="H2328" s="57" t="str">
        <f t="shared" si="672"/>
        <v>626.366662444567+351.678403632325i</v>
      </c>
      <c r="I2328" s="57" t="str">
        <f t="shared" si="673"/>
        <v>30.7728383900577-42.7640521192201i</v>
      </c>
      <c r="K2328" s="57" t="str">
        <f t="shared" si="674"/>
        <v>0.0145663025406755-0.0426997717231585i</v>
      </c>
      <c r="L2328" s="57" t="str">
        <f t="shared" si="675"/>
        <v>0.00025-0.182973106282916i</v>
      </c>
      <c r="M2328" s="57" t="str">
        <f t="shared" si="676"/>
        <v>0.0045-0.0641472148833346i</v>
      </c>
      <c r="N2328" s="57">
        <f t="shared" si="677"/>
        <v>71.509534010879037</v>
      </c>
      <c r="O2328" s="57">
        <f t="shared" si="678"/>
        <v>12.15963752213006</v>
      </c>
      <c r="P2328" s="374">
        <f t="shared" si="679"/>
        <v>12.15963752213006</v>
      </c>
      <c r="Q2328" s="374">
        <f t="shared" si="680"/>
        <v>-108.49046598912096</v>
      </c>
      <c r="R2328" s="12">
        <f t="shared" si="681"/>
        <v>71.509534010879037</v>
      </c>
      <c r="S2328" s="57">
        <f t="shared" si="682"/>
        <v>5.7834240194601936</v>
      </c>
      <c r="T2328" s="12">
        <f t="shared" si="665"/>
        <v>12.15963752213006</v>
      </c>
    </row>
    <row r="2329" spans="1:20">
      <c r="A2329" s="57">
        <f t="shared" si="666"/>
        <v>36476.410458593986</v>
      </c>
      <c r="B2329" s="12">
        <f t="shared" si="683"/>
        <v>5805.4010307341423</v>
      </c>
      <c r="C2329" s="57" t="str">
        <f t="shared" si="667"/>
        <v>-1.27561325925903-3.8292775366656i</v>
      </c>
      <c r="D2329" s="57" t="str">
        <f t="shared" si="668"/>
        <v>3.47790356929244-2.76924876634409i</v>
      </c>
      <c r="E2329" s="57" t="str">
        <f t="shared" si="669"/>
        <v>161.505699124748+3.70343130390312i</v>
      </c>
      <c r="F2329" s="57" t="str">
        <f t="shared" si="670"/>
        <v>2.90987422859319-25.7374590048157i</v>
      </c>
      <c r="G2329" s="57" t="str">
        <f t="shared" si="671"/>
        <v>0.999987737999519-0.00350169246574381i</v>
      </c>
      <c r="H2329" s="57" t="str">
        <f t="shared" si="672"/>
        <v>638.233205095235+348.598514353569i</v>
      </c>
      <c r="I2329" s="57" t="str">
        <f t="shared" si="673"/>
        <v>30.5496761197414-43.4782414893881i</v>
      </c>
      <c r="K2329" s="57" t="str">
        <f t="shared" si="674"/>
        <v>0.0144816426987023-0.0425623619278839i</v>
      </c>
      <c r="L2329" s="57" t="str">
        <f t="shared" si="675"/>
        <v>0.00025-0.182280440608603i</v>
      </c>
      <c r="M2329" s="57" t="str">
        <f t="shared" si="676"/>
        <v>0.0045-0.0639043782459998i</v>
      </c>
      <c r="N2329" s="57">
        <f t="shared" si="677"/>
        <v>71.575994404754482</v>
      </c>
      <c r="O2329" s="57">
        <f t="shared" si="678"/>
        <v>12.119358975236436</v>
      </c>
      <c r="P2329" s="374">
        <f t="shared" si="679"/>
        <v>12.119358975236436</v>
      </c>
      <c r="Q2329" s="374">
        <f t="shared" si="680"/>
        <v>-108.42400559524552</v>
      </c>
      <c r="R2329" s="12">
        <f t="shared" si="681"/>
        <v>71.575994404754482</v>
      </c>
      <c r="S2329" s="57">
        <f t="shared" si="682"/>
        <v>5.8054010307341422</v>
      </c>
      <c r="T2329" s="12">
        <f t="shared" si="665"/>
        <v>12.119358975236436</v>
      </c>
    </row>
    <row r="2330" spans="1:20">
      <c r="A2330" s="57">
        <f t="shared" si="666"/>
        <v>36615.020818336649</v>
      </c>
      <c r="B2330" s="12">
        <f t="shared" si="683"/>
        <v>5827.4615546509322</v>
      </c>
      <c r="C2330" s="57" t="str">
        <f t="shared" si="667"/>
        <v>-1.26529159031023-3.81306323656261i</v>
      </c>
      <c r="D2330" s="57" t="str">
        <f t="shared" si="668"/>
        <v>3.47790188332976-2.75897595203572i</v>
      </c>
      <c r="E2330" s="57" t="str">
        <f t="shared" si="669"/>
        <v>161.55451345846+3.72772720561035i</v>
      </c>
      <c r="F2330" s="57" t="str">
        <f t="shared" si="670"/>
        <v>2.90987395690331-25.640104196083i</v>
      </c>
      <c r="G2330" s="57" t="str">
        <f t="shared" si="671"/>
        <v>0.999987644632405-0.00351499856892432i</v>
      </c>
      <c r="H2330" s="57" t="str">
        <f t="shared" si="672"/>
        <v>650.311787193635+345.129113426538i</v>
      </c>
      <c r="I2330" s="57" t="str">
        <f t="shared" si="673"/>
        <v>30.3021394041264-44.2051016235869i</v>
      </c>
      <c r="K2330" s="57" t="str">
        <f t="shared" si="674"/>
        <v>0.0143975282793731-0.0424252294961985i</v>
      </c>
      <c r="L2330" s="57" t="str">
        <f t="shared" si="675"/>
        <v>0.00025-0.181590397099624i</v>
      </c>
      <c r="M2330" s="57" t="str">
        <f t="shared" si="676"/>
        <v>0.0045-0.0636624608946003i</v>
      </c>
      <c r="N2330" s="57">
        <f t="shared" si="677"/>
        <v>71.642569173512854</v>
      </c>
      <c r="O2330" s="57">
        <f t="shared" si="678"/>
        <v>12.079146716062052</v>
      </c>
      <c r="P2330" s="374">
        <f t="shared" si="679"/>
        <v>12.079146716062052</v>
      </c>
      <c r="Q2330" s="374">
        <f t="shared" si="680"/>
        <v>-108.35743082648715</v>
      </c>
      <c r="R2330" s="12">
        <f t="shared" si="681"/>
        <v>71.642569173512854</v>
      </c>
      <c r="S2330" s="57">
        <f t="shared" si="682"/>
        <v>5.8274615546509319</v>
      </c>
      <c r="T2330" s="12">
        <f t="shared" si="665"/>
        <v>12.079146716062052</v>
      </c>
    </row>
    <row r="2331" spans="1:20">
      <c r="A2331" s="57">
        <f t="shared" si="666"/>
        <v>36754.157897446326</v>
      </c>
      <c r="B2331" s="12">
        <f t="shared" si="683"/>
        <v>5849.6059085586057</v>
      </c>
      <c r="C2331" s="57" t="str">
        <f t="shared" si="667"/>
        <v>-1.25503850733999-3.79694341686724i</v>
      </c>
      <c r="D2331" s="57" t="str">
        <f t="shared" si="668"/>
        <v>3.47790018453108-2.74874282631704i</v>
      </c>
      <c r="E2331" s="57" t="str">
        <f t="shared" si="669"/>
        <v>161.603777849761+3.75201960173136i</v>
      </c>
      <c r="F2331" s="57" t="str">
        <f t="shared" si="670"/>
        <v>2.9098736831447-25.5431182288425i</v>
      </c>
      <c r="G2331" s="57" t="str">
        <f t="shared" si="671"/>
        <v>0.999987550554371-0.00352835523154137i</v>
      </c>
      <c r="H2331" s="57" t="str">
        <f t="shared" si="672"/>
        <v>662.59462542033+341.247255078893i</v>
      </c>
      <c r="I2331" s="57" t="str">
        <f t="shared" si="673"/>
        <v>30.028819628529-44.9441205523162i</v>
      </c>
      <c r="K2331" s="57" t="str">
        <f t="shared" si="674"/>
        <v>0.0143139564236697-0.042288375689109i</v>
      </c>
      <c r="L2331" s="57" t="str">
        <f t="shared" si="675"/>
        <v>0.00025-0.180902965829472i</v>
      </c>
      <c r="M2331" s="57" t="str">
        <f t="shared" si="676"/>
        <v>0.0045-0.0634214593490737i</v>
      </c>
      <c r="N2331" s="57">
        <f t="shared" si="677"/>
        <v>71.7092563898523</v>
      </c>
      <c r="O2331" s="57">
        <f t="shared" si="678"/>
        <v>12.039000916315231</v>
      </c>
      <c r="P2331" s="374">
        <f t="shared" si="679"/>
        <v>12.039000916315231</v>
      </c>
      <c r="Q2331" s="374">
        <f t="shared" si="680"/>
        <v>-108.2907436101477</v>
      </c>
      <c r="R2331" s="12">
        <f t="shared" si="681"/>
        <v>71.7092563898523</v>
      </c>
      <c r="S2331" s="57">
        <f t="shared" si="682"/>
        <v>5.8496059085586056</v>
      </c>
      <c r="T2331" s="12">
        <f t="shared" si="665"/>
        <v>12.039000916315231</v>
      </c>
    </row>
    <row r="2332" spans="1:20">
      <c r="A2332" s="57">
        <f t="shared" si="666"/>
        <v>36893.823697456624</v>
      </c>
      <c r="B2332" s="12">
        <f t="shared" si="683"/>
        <v>5871.8344110111284</v>
      </c>
      <c r="C2332" s="57" t="str">
        <f t="shared" si="667"/>
        <v>-1.24485364299335-3.78091746761274i</v>
      </c>
      <c r="D2332" s="57" t="str">
        <f t="shared" si="668"/>
        <v>3.47789847279867-2.73854924197874i</v>
      </c>
      <c r="E2332" s="57" t="str">
        <f t="shared" si="669"/>
        <v>161.653495751838+3.776307748811i</v>
      </c>
      <c r="F2332" s="57" t="str">
        <f t="shared" si="670"/>
        <v>2.90987340730164-25.4464997079186i</v>
      </c>
      <c r="G2332" s="57" t="str">
        <f t="shared" si="671"/>
        <v>0.999987455760004-0.00354176264567787i</v>
      </c>
      <c r="H2332" s="57" t="str">
        <f t="shared" si="672"/>
        <v>675.072294059346+336.929289932318i</v>
      </c>
      <c r="I2332" s="57" t="str">
        <f t="shared" si="673"/>
        <v>29.7282668352867-45.6946838084949i</v>
      </c>
      <c r="K2332" s="57" t="str">
        <f t="shared" si="674"/>
        <v>0.0142309242783148-0.0421518017442612i</v>
      </c>
      <c r="L2332" s="57" t="str">
        <f t="shared" si="675"/>
        <v>0.00025-0.180218136909217i</v>
      </c>
      <c r="M2332" s="57" t="str">
        <f t="shared" si="676"/>
        <v>0.0045-0.0631813701425321i</v>
      </c>
      <c r="N2332" s="57">
        <f t="shared" si="677"/>
        <v>71.776054127086113</v>
      </c>
      <c r="O2332" s="57">
        <f t="shared" si="678"/>
        <v>11.998921747127152</v>
      </c>
      <c r="P2332" s="374">
        <f t="shared" si="679"/>
        <v>11.998921747127152</v>
      </c>
      <c r="Q2332" s="374">
        <f t="shared" si="680"/>
        <v>-108.22394587291389</v>
      </c>
      <c r="R2332" s="12">
        <f t="shared" si="681"/>
        <v>71.776054127086113</v>
      </c>
      <c r="S2332" s="57">
        <f t="shared" si="682"/>
        <v>5.871834411011128</v>
      </c>
      <c r="T2332" s="12">
        <f t="shared" si="665"/>
        <v>11.998921747127152</v>
      </c>
    </row>
    <row r="2333" spans="1:20">
      <c r="A2333" s="57">
        <f t="shared" si="666"/>
        <v>37034.020227506961</v>
      </c>
      <c r="B2333" s="12">
        <f t="shared" si="683"/>
        <v>5894.1473817729711</v>
      </c>
      <c r="C2333" s="57" t="str">
        <f t="shared" si="667"/>
        <v>-1.23473663099655-3.76498478362062i</v>
      </c>
      <c r="D2333" s="57" t="str">
        <f t="shared" si="668"/>
        <v>3.47789674803407-2.72839505238032i</v>
      </c>
      <c r="E2333" s="57" t="str">
        <f t="shared" si="669"/>
        <v>161.703670651257+3.80059089113007i</v>
      </c>
      <c r="F2333" s="57" t="str">
        <f t="shared" si="670"/>
        <v>2.90987312935823-25.350247243421i</v>
      </c>
      <c r="G2333" s="57" t="str">
        <f t="shared" si="671"/>
        <v>0.999987360243848-0.00355522100414611i</v>
      </c>
      <c r="H2333" s="57" t="str">
        <f t="shared" si="672"/>
        <v>687.733574719923+332.150937250072i</v>
      </c>
      <c r="I2333" s="57" t="str">
        <f t="shared" si="673"/>
        <v>29.3989943901967-46.4560652293472i</v>
      </c>
      <c r="K2333" s="57" t="str">
        <f t="shared" si="674"/>
        <v>0.0141484289959064-0.0420155088761249i</v>
      </c>
      <c r="L2333" s="57" t="str">
        <f t="shared" si="675"/>
        <v>0.00025-0.179535900487365i</v>
      </c>
      <c r="M2333" s="57" t="str">
        <f t="shared" si="676"/>
        <v>0.0045-0.0629421898212115i</v>
      </c>
      <c r="N2333" s="57">
        <f t="shared" si="677"/>
        <v>71.842960459177789</v>
      </c>
      <c r="O2333" s="57">
        <f t="shared" si="678"/>
        <v>11.958909379075788</v>
      </c>
      <c r="P2333" s="374">
        <f t="shared" si="679"/>
        <v>11.958909379075788</v>
      </c>
      <c r="Q2333" s="374">
        <f t="shared" si="680"/>
        <v>-108.15703954082221</v>
      </c>
      <c r="R2333" s="12">
        <f t="shared" si="681"/>
        <v>71.842960459177789</v>
      </c>
      <c r="S2333" s="57">
        <f t="shared" si="682"/>
        <v>5.8941473817729708</v>
      </c>
      <c r="T2333" s="12">
        <f t="shared" si="665"/>
        <v>11.958909379075788</v>
      </c>
    </row>
    <row r="2334" spans="1:20">
      <c r="A2334" s="57">
        <f t="shared" si="666"/>
        <v>37174.749504371488</v>
      </c>
      <c r="B2334" s="12">
        <f t="shared" si="683"/>
        <v>5916.5451418237089</v>
      </c>
      <c r="C2334" s="57" t="str">
        <f t="shared" si="667"/>
        <v>-1.22468710617128-3.74914476447053i</v>
      </c>
      <c r="D2334" s="57" t="str">
        <f t="shared" si="668"/>
        <v>3.4778950101381-2.71828011144794i</v>
      </c>
      <c r="E2334" s="57" t="str">
        <f t="shared" si="669"/>
        <v>161.754306068314+3.82486826047582i</v>
      </c>
      <c r="F2334" s="57" t="str">
        <f t="shared" si="670"/>
        <v>2.9098728492985-25.2543594507256i</v>
      </c>
      <c r="G2334" s="57" t="str">
        <f t="shared" si="671"/>
        <v>0.999987264000409-0.00356873050049059i</v>
      </c>
      <c r="H2334" s="57" t="str">
        <f t="shared" si="672"/>
        <v>700.565301280297+326.887375473618i</v>
      </c>
      <c r="I2334" s="57" t="str">
        <f t="shared" si="673"/>
        <v>29.0394847863062-47.2274174869725i</v>
      </c>
      <c r="K2334" s="57" t="str">
        <f t="shared" si="674"/>
        <v>0.0140664677350483-0.0418794982761752i</v>
      </c>
      <c r="L2334" s="57" t="str">
        <f t="shared" si="675"/>
        <v>0.00025-0.178856246749717i</v>
      </c>
      <c r="M2334" s="57" t="str">
        <f t="shared" si="676"/>
        <v>0.0045-0.0627039149444226i</v>
      </c>
      <c r="N2334" s="57">
        <f t="shared" si="677"/>
        <v>71.909973460773855</v>
      </c>
      <c r="O2334" s="57">
        <f t="shared" si="678"/>
        <v>11.918963982209958</v>
      </c>
      <c r="P2334" s="374">
        <f t="shared" si="679"/>
        <v>11.918963982209958</v>
      </c>
      <c r="Q2334" s="374">
        <f t="shared" si="680"/>
        <v>-108.09002653922614</v>
      </c>
      <c r="R2334" s="12">
        <f t="shared" si="681"/>
        <v>71.909973460773855</v>
      </c>
      <c r="S2334" s="57">
        <f t="shared" si="682"/>
        <v>5.9165451418237094</v>
      </c>
      <c r="T2334" s="12">
        <f t="shared" si="665"/>
        <v>11.918963982209958</v>
      </c>
    </row>
    <row r="2335" spans="1:20">
      <c r="A2335" s="57">
        <f t="shared" si="666"/>
        <v>37316.013552488104</v>
      </c>
      <c r="B2335" s="12">
        <f t="shared" si="683"/>
        <v>5939.0280133626393</v>
      </c>
      <c r="C2335" s="57" t="str">
        <f t="shared" si="667"/>
        <v>-1.21470470444866-3.73339681447014i</v>
      </c>
      <c r="D2335" s="57" t="str">
        <f t="shared" si="668"/>
        <v>3.47789325901078-2.70820427367235i</v>
      </c>
      <c r="E2335" s="57" t="str">
        <f t="shared" si="669"/>
        <v>161.805405557381+3.84913907591122i</v>
      </c>
      <c r="F2335" s="57" t="str">
        <f t="shared" si="670"/>
        <v>2.9098725671063-25.1588349504543i</v>
      </c>
      <c r="G2335" s="57" t="str">
        <f t="shared" si="671"/>
        <v>0.999987167024149-0.00358229132899079i</v>
      </c>
      <c r="H2335" s="57" t="str">
        <f t="shared" si="672"/>
        <v>713.552201536334+321.113353099099i</v>
      </c>
      <c r="I2335" s="57" t="str">
        <f t="shared" si="673"/>
        <v>28.648196709913-48.0077624419975i</v>
      </c>
      <c r="K2335" s="57" t="str">
        <f t="shared" si="674"/>
        <v>0.0139850376604788-0.041743771113076i</v>
      </c>
      <c r="L2335" s="57" t="str">
        <f t="shared" si="675"/>
        <v>0.00025-0.178179165919223i</v>
      </c>
      <c r="M2335" s="57" t="str">
        <f t="shared" si="676"/>
        <v>0.0045-0.0624665420845016i</v>
      </c>
      <c r="N2335" s="57">
        <f t="shared" si="677"/>
        <v>71.977091207234054</v>
      </c>
      <c r="O2335" s="57">
        <f t="shared" si="678"/>
        <v>11.879085726073386</v>
      </c>
      <c r="P2335" s="374">
        <f t="shared" si="679"/>
        <v>11.879085726073386</v>
      </c>
      <c r="Q2335" s="374">
        <f t="shared" si="680"/>
        <v>-108.02290879276595</v>
      </c>
      <c r="R2335" s="12">
        <f t="shared" si="681"/>
        <v>71.977091207234054</v>
      </c>
      <c r="S2335" s="57">
        <f t="shared" si="682"/>
        <v>5.9390280133626394</v>
      </c>
      <c r="T2335" s="12">
        <f t="shared" si="665"/>
        <v>11.879085726073386</v>
      </c>
    </row>
    <row r="2336" spans="1:20">
      <c r="A2336" s="57">
        <f t="shared" si="666"/>
        <v>37457.814403987562</v>
      </c>
      <c r="B2336" s="12">
        <f t="shared" si="683"/>
        <v>5961.5963198134177</v>
      </c>
      <c r="C2336" s="57" t="str">
        <f t="shared" si="667"/>
        <v>-1.20478906288302-3.71774034262518i</v>
      </c>
      <c r="D2336" s="57" t="str">
        <f t="shared" si="668"/>
        <v>3.47789149455138-2.69816739410677i</v>
      </c>
      <c r="E2336" s="57" t="str">
        <f t="shared" si="669"/>
        <v>161.856972707262+3.87340254353795i</v>
      </c>
      <c r="F2336" s="57" t="str">
        <f t="shared" si="670"/>
        <v>2.90987228276543-25.0636723684547i</v>
      </c>
      <c r="G2336" s="57" t="str">
        <f t="shared" si="671"/>
        <v>0.999987069309488-0.0035959036846639i</v>
      </c>
      <c r="H2336" s="57" t="str">
        <f t="shared" si="672"/>
        <v>726.676737429918+314.803321963057i</v>
      </c>
      <c r="I2336" s="57" t="str">
        <f t="shared" si="673"/>
        <v>28.2235734942813-48.7959814389989i</v>
      </c>
      <c r="K2336" s="57" t="str">
        <f t="shared" si="674"/>
        <v>0.0139041359431956-0.0416083285328612i</v>
      </c>
      <c r="L2336" s="57" t="str">
        <f t="shared" si="675"/>
        <v>0.00025-0.177504648255851i</v>
      </c>
      <c r="M2336" s="57" t="str">
        <f t="shared" si="676"/>
        <v>0.0045-0.0622300678267598i</v>
      </c>
      <c r="N2336" s="57">
        <f t="shared" si="677"/>
        <v>72.044311774658183</v>
      </c>
      <c r="O2336" s="57">
        <f t="shared" si="678"/>
        <v>11.839274779729141</v>
      </c>
      <c r="P2336" s="374">
        <f t="shared" si="679"/>
        <v>11.839274779729141</v>
      </c>
      <c r="Q2336" s="374">
        <f t="shared" si="680"/>
        <v>-107.95568822534182</v>
      </c>
      <c r="R2336" s="12">
        <f t="shared" si="681"/>
        <v>72.044311774658183</v>
      </c>
      <c r="S2336" s="57">
        <f t="shared" si="682"/>
        <v>5.9615963198134176</v>
      </c>
      <c r="T2336" s="12">
        <f t="shared" si="665"/>
        <v>11.839274779729141</v>
      </c>
    </row>
    <row r="2337" spans="1:20">
      <c r="A2337" s="57">
        <f t="shared" si="666"/>
        <v>37600.154098722713</v>
      </c>
      <c r="B2337" s="12">
        <f t="shared" si="683"/>
        <v>5984.2503858287091</v>
      </c>
      <c r="C2337" s="57" t="str">
        <f t="shared" si="667"/>
        <v>-1.19493981966515-3.70217476260965i</v>
      </c>
      <c r="D2337" s="57" t="str">
        <f t="shared" si="668"/>
        <v>3.47788971665846-2.68816932836484i</v>
      </c>
      <c r="E2337" s="57" t="str">
        <f t="shared" si="669"/>
        <v>161.909011141543+3.8976578562582i</v>
      </c>
      <c r="F2337" s="57" t="str">
        <f t="shared" si="670"/>
        <v>2.90987199625954-24.9688703357812i</v>
      </c>
      <c r="G2337" s="57" t="str">
        <f t="shared" si="671"/>
        <v>0.999986970850804-0.00360956776326769i</v>
      </c>
      <c r="H2337" s="57" t="str">
        <f t="shared" si="672"/>
        <v>739.918946167804+307.931594973132i</v>
      </c>
      <c r="I2337" s="57" t="str">
        <f t="shared" si="673"/>
        <v>27.76405308391-49.5908056892835i</v>
      </c>
      <c r="K2337" s="57" t="str">
        <f t="shared" si="674"/>
        <v>0.0138237597605806-0.0414731716591183i</v>
      </c>
      <c r="L2337" s="57" t="str">
        <f t="shared" si="675"/>
        <v>0.00025-0.176832684056437i</v>
      </c>
      <c r="M2337" s="57" t="str">
        <f t="shared" si="676"/>
        <v>0.0045-0.0619944887694362i</v>
      </c>
      <c r="N2337" s="57">
        <f t="shared" si="677"/>
        <v>72.111633239914852</v>
      </c>
      <c r="O2337" s="57">
        <f t="shared" si="678"/>
        <v>11.79953131178425</v>
      </c>
      <c r="P2337" s="374">
        <f t="shared" si="679"/>
        <v>11.79953131178425</v>
      </c>
      <c r="Q2337" s="374">
        <f t="shared" si="680"/>
        <v>-107.88836676008515</v>
      </c>
      <c r="R2337" s="12">
        <f t="shared" si="681"/>
        <v>72.111633239914852</v>
      </c>
      <c r="S2337" s="57">
        <f t="shared" si="682"/>
        <v>5.9842503858287088</v>
      </c>
      <c r="T2337" s="12">
        <f t="shared" si="665"/>
        <v>11.79953131178425</v>
      </c>
    </row>
    <row r="2338" spans="1:20">
      <c r="A2338" s="57">
        <f t="shared" si="666"/>
        <v>37743.034684297862</v>
      </c>
      <c r="B2338" s="12">
        <f t="shared" si="683"/>
        <v>6006.9905372948588</v>
      </c>
      <c r="C2338" s="57" t="str">
        <f t="shared" si="667"/>
        <v>-1.18515661413569-3.68669949273597i</v>
      </c>
      <c r="D2338" s="57" t="str">
        <f t="shared" si="668"/>
        <v>3.47788792522968-2.67820993261849i</v>
      </c>
      <c r="E2338" s="57" t="str">
        <f t="shared" si="669"/>
        <v>161.961524518963+3.92190419352925i</v>
      </c>
      <c r="F2338" s="57" t="str">
        <f t="shared" si="670"/>
        <v>2.9098717075721-24.8744274886742i</v>
      </c>
      <c r="G2338" s="57" t="str">
        <f t="shared" si="671"/>
        <v>0.999986871642431-0.0036232837613033i</v>
      </c>
      <c r="H2338" s="57" t="str">
        <f t="shared" si="672"/>
        <v>753.256285020621+300.472530219761i</v>
      </c>
      <c r="I2338" s="57" t="str">
        <f t="shared" si="673"/>
        <v>27.2680796254007-50.3908069160999i</v>
      </c>
      <c r="K2338" s="57" t="str">
        <f t="shared" si="674"/>
        <v>0.0137439062965198-0.0413383015931688i</v>
      </c>
      <c r="L2338" s="57" t="str">
        <f t="shared" si="675"/>
        <v>0.00025-0.176163263654549i</v>
      </c>
      <c r="M2338" s="57" t="str">
        <f t="shared" si="676"/>
        <v>0.0045-0.0617598015236462i</v>
      </c>
      <c r="N2338" s="57">
        <f t="shared" si="677"/>
        <v>72.179053680661355</v>
      </c>
      <c r="O2338" s="57">
        <f t="shared" si="678"/>
        <v>11.759855490414445</v>
      </c>
      <c r="P2338" s="374">
        <f t="shared" si="679"/>
        <v>11.759855490414445</v>
      </c>
      <c r="Q2338" s="374">
        <f t="shared" si="680"/>
        <v>-107.82094631933865</v>
      </c>
      <c r="R2338" s="12">
        <f t="shared" si="681"/>
        <v>72.179053680661355</v>
      </c>
      <c r="S2338" s="57">
        <f t="shared" si="682"/>
        <v>6.0069905372948584</v>
      </c>
      <c r="T2338" s="12">
        <f t="shared" si="665"/>
        <v>11.759855490414445</v>
      </c>
    </row>
    <row r="2339" spans="1:20">
      <c r="A2339" s="57">
        <f t="shared" si="666"/>
        <v>37886.458216098195</v>
      </c>
      <c r="B2339" s="12">
        <f t="shared" si="683"/>
        <v>6029.8171013365791</v>
      </c>
      <c r="C2339" s="57" t="str">
        <f t="shared" si="667"/>
        <v>-1.17543908679783-3.67131395592558i</v>
      </c>
      <c r="D2339" s="57" t="str">
        <f t="shared" si="668"/>
        <v>3.47788612016205-2.66828906359594i</v>
      </c>
      <c r="E2339" s="57" t="str">
        <f t="shared" si="669"/>
        <v>162.01451653377+3.94614072111711i</v>
      </c>
      <c r="F2339" s="57" t="str">
        <f t="shared" si="670"/>
        <v>2.90987141668657-24.7803424685417i</v>
      </c>
      <c r="G2339" s="57" t="str">
        <f t="shared" si="671"/>
        <v>0.999986771678663-0.00363705187601804i</v>
      </c>
      <c r="H2339" s="57" t="str">
        <f t="shared" si="672"/>
        <v>766.663483105337+292.400743224776i</v>
      </c>
      <c r="I2339" s="57" t="str">
        <f t="shared" si="673"/>
        <v>26.7341167891486-51.1943884688915i</v>
      </c>
      <c r="K2339" s="57" t="str">
        <f t="shared" si="674"/>
        <v>0.0136645727415229-0.0412037194142515i</v>
      </c>
      <c r="L2339" s="57" t="str">
        <f t="shared" si="675"/>
        <v>0.00025-0.175496377420352i</v>
      </c>
      <c r="M2339" s="57" t="str">
        <f t="shared" si="676"/>
        <v>0.0045-0.0615260027133356i</v>
      </c>
      <c r="N2339" s="57">
        <f t="shared" si="677"/>
        <v>72.2465711753687</v>
      </c>
      <c r="O2339" s="57">
        <f t="shared" si="678"/>
        <v>11.720247483389548</v>
      </c>
      <c r="P2339" s="374">
        <f t="shared" si="679"/>
        <v>11.720247483389548</v>
      </c>
      <c r="Q2339" s="374">
        <f t="shared" si="680"/>
        <v>-107.7534288246313</v>
      </c>
      <c r="R2339" s="12">
        <f t="shared" si="681"/>
        <v>72.2465711753687</v>
      </c>
      <c r="S2339" s="57">
        <f t="shared" si="682"/>
        <v>6.0298171013365787</v>
      </c>
      <c r="T2339" s="12">
        <f t="shared" si="665"/>
        <v>11.720247483389548</v>
      </c>
    </row>
    <row r="2340" spans="1:20">
      <c r="A2340" s="57">
        <f t="shared" si="666"/>
        <v>38030.426757319365</v>
      </c>
      <c r="B2340" s="12">
        <f t="shared" si="683"/>
        <v>6052.7304063216579</v>
      </c>
      <c r="C2340" s="57" t="str">
        <f t="shared" si="667"/>
        <v>-1.1657868793301-3.65601757967914i</v>
      </c>
      <c r="D2340" s="57" t="str">
        <f t="shared" si="668"/>
        <v>3.47788430135172-2.65840657857957i</v>
      </c>
      <c r="E2340" s="57" t="str">
        <f t="shared" si="669"/>
        <v>162.067990916098+3.97036659084424i</v>
      </c>
      <c r="F2340" s="57" t="str">
        <f t="shared" si="670"/>
        <v>2.90987112358615-24.6866139219389i</v>
      </c>
      <c r="G2340" s="57" t="str">
        <f t="shared" si="671"/>
        <v>0.999986670953746-0.0036508723054082i</v>
      </c>
      <c r="H2340" s="57" t="str">
        <f t="shared" si="672"/>
        <v>780.112403996614+283.691348806591i</v>
      </c>
      <c r="I2340" s="57" t="str">
        <f t="shared" si="673"/>
        <v>26.1606629082848-51.9997771463486i</v>
      </c>
      <c r="K2340" s="57" t="str">
        <f t="shared" si="674"/>
        <v>0.0135857562928381-0.0410694261797022i</v>
      </c>
      <c r="L2340" s="57" t="str">
        <f t="shared" si="675"/>
        <v>0.00025-0.174832015760462i</v>
      </c>
      <c r="M2340" s="57" t="str">
        <f t="shared" si="676"/>
        <v>0.0045-0.0612930889752297i</v>
      </c>
      <c r="N2340" s="57">
        <f t="shared" si="677"/>
        <v>72.314183803337087</v>
      </c>
      <c r="O2340" s="57">
        <f t="shared" si="678"/>
        <v>11.680707458098212</v>
      </c>
      <c r="P2340" s="374">
        <f t="shared" si="679"/>
        <v>11.680707458098212</v>
      </c>
      <c r="Q2340" s="374">
        <f t="shared" si="680"/>
        <v>-107.68581619666291</v>
      </c>
      <c r="R2340" s="12">
        <f t="shared" si="681"/>
        <v>72.314183803337087</v>
      </c>
      <c r="S2340" s="57">
        <f t="shared" si="682"/>
        <v>6.0527304063216576</v>
      </c>
      <c r="T2340" s="12">
        <f t="shared" si="665"/>
        <v>11.680707458098212</v>
      </c>
    </row>
    <row r="2341" spans="1:20">
      <c r="A2341" s="57">
        <f t="shared" si="666"/>
        <v>38174.942378997177</v>
      </c>
      <c r="B2341" s="12">
        <f t="shared" si="683"/>
        <v>6075.73078186568</v>
      </c>
      <c r="C2341" s="57" t="str">
        <f t="shared" si="667"/>
        <v>-1.15619963459859-3.64080979604727i</v>
      </c>
      <c r="D2341" s="57" t="str">
        <f t="shared" si="668"/>
        <v>3.4778824686941-2.64856233540391i</v>
      </c>
      <c r="E2341" s="57" t="str">
        <f t="shared" si="669"/>
        <v>162.121951432331+3.99458094033341i</v>
      </c>
      <c r="F2341" s="57" t="str">
        <f t="shared" si="670"/>
        <v>2.90987082825394-24.593240500549i</v>
      </c>
      <c r="G2341" s="57" t="str">
        <f t="shared" si="671"/>
        <v>0.999986569461886-0.00366474524822194i</v>
      </c>
      <c r="H2341" s="57" t="str">
        <f t="shared" si="672"/>
        <v>793.571923566632+274.320233654231i</v>
      </c>
      <c r="I2341" s="57" t="str">
        <f t="shared" si="673"/>
        <v>25.5462679966055-52.805016001786i</v>
      </c>
      <c r="K2341" s="57" t="str">
        <f t="shared" si="674"/>
        <v>0.0135074541545674-0.0409354229251357i</v>
      </c>
      <c r="L2341" s="57" t="str">
        <f t="shared" si="675"/>
        <v>0.00025-0.174170169117814i</v>
      </c>
      <c r="M2341" s="57" t="str">
        <f t="shared" si="676"/>
        <v>0.0045-0.0610610569587862i</v>
      </c>
      <c r="N2341" s="57">
        <f t="shared" si="677"/>
        <v>72.381889644715358</v>
      </c>
      <c r="O2341" s="57">
        <f t="shared" si="678"/>
        <v>11.641235581573564</v>
      </c>
      <c r="P2341" s="374">
        <f t="shared" si="679"/>
        <v>11.641235581573564</v>
      </c>
      <c r="Q2341" s="374">
        <f t="shared" si="680"/>
        <v>-107.61811035528464</v>
      </c>
      <c r="R2341" s="12">
        <f t="shared" si="681"/>
        <v>72.381889644715358</v>
      </c>
      <c r="S2341" s="57">
        <f t="shared" si="682"/>
        <v>6.0757307818656798</v>
      </c>
      <c r="T2341" s="12">
        <f t="shared" si="665"/>
        <v>11.641235581573564</v>
      </c>
    </row>
    <row r="2342" spans="1:20">
      <c r="A2342" s="57">
        <f t="shared" si="666"/>
        <v>38320.00716003737</v>
      </c>
      <c r="B2342" s="12">
        <f t="shared" si="683"/>
        <v>6098.8185588367696</v>
      </c>
      <c r="C2342" s="57" t="str">
        <f t="shared" si="667"/>
        <v>-1.14667699666924-3.62569004160133i</v>
      </c>
      <c r="D2342" s="57" t="str">
        <f t="shared" si="668"/>
        <v>3.47788062208379-2.63875619245358i</v>
      </c>
      <c r="E2342" s="57" t="str">
        <f t="shared" si="669"/>
        <v>162.176401885491+4.01878289274663i</v>
      </c>
      <c r="F2342" s="57" t="str">
        <f t="shared" si="670"/>
        <v>2.90987053067306-24.5002208611637i</v>
      </c>
      <c r="G2342" s="57" t="str">
        <f t="shared" si="671"/>
        <v>0.999986467197244-0.00367867090396213i</v>
      </c>
      <c r="H2342" s="57" t="str">
        <f t="shared" si="672"/>
        <v>807.007828004572+264.26436018848i</v>
      </c>
      <c r="I2342" s="57" t="str">
        <f t="shared" si="673"/>
        <v>24.8895526747117-53.607958437799i</v>
      </c>
      <c r="K2342" s="57" t="str">
        <f t="shared" si="674"/>
        <v>0.0134296635377773-0.040801710664627i</v>
      </c>
      <c r="L2342" s="57" t="str">
        <f t="shared" si="675"/>
        <v>0.00025-0.173510827971523i</v>
      </c>
      <c r="M2342" s="57" t="str">
        <f t="shared" si="676"/>
        <v>0.0045-0.060829903326147i</v>
      </c>
      <c r="N2342" s="57">
        <f t="shared" si="677"/>
        <v>72.449686780513133</v>
      </c>
      <c r="O2342" s="57">
        <f t="shared" si="678"/>
        <v>11.60183202051908</v>
      </c>
      <c r="P2342" s="374">
        <f t="shared" si="679"/>
        <v>11.60183202051908</v>
      </c>
      <c r="Q2342" s="374">
        <f t="shared" si="680"/>
        <v>-107.55031321948687</v>
      </c>
      <c r="R2342" s="12">
        <f t="shared" si="681"/>
        <v>72.449686780513133</v>
      </c>
      <c r="S2342" s="57">
        <f t="shared" si="682"/>
        <v>6.0988185588367694</v>
      </c>
      <c r="T2342" s="12">
        <f t="shared" si="665"/>
        <v>11.60183202051908</v>
      </c>
    </row>
    <row r="2343" spans="1:20">
      <c r="A2343" s="57">
        <f t="shared" si="666"/>
        <v>38465.62318724551</v>
      </c>
      <c r="B2343" s="12">
        <f t="shared" si="683"/>
        <v>6121.9940693603494</v>
      </c>
      <c r="C2343" s="57" t="str">
        <f t="shared" si="667"/>
        <v>-1.13721861081957-3.61065775740404i</v>
      </c>
      <c r="D2343" s="57" t="str">
        <f t="shared" si="668"/>
        <v>3.47787876141454-2.62898800866126i</v>
      </c>
      <c r="E2343" s="57" t="str">
        <f t="shared" si="669"/>
        <v>162.231346115613+4.04297155652341i</v>
      </c>
      <c r="F2343" s="57" t="str">
        <f t="shared" si="670"/>
        <v>2.9098702308263-24.4075536656641i</v>
      </c>
      <c r="G2343" s="57" t="str">
        <f t="shared" si="671"/>
        <v>0.999986364153934-0.00369264947288918i</v>
      </c>
      <c r="H2343" s="57" t="str">
        <f t="shared" si="672"/>
        <v>820.382737490178+253.502101634274i</v>
      </c>
      <c r="I2343" s="57" t="str">
        <f t="shared" si="673"/>
        <v>24.1892289924339-54.406263928654i</v>
      </c>
      <c r="K2343" s="57" t="str">
        <f t="shared" si="674"/>
        <v>0.0133523816606079-0.0406682903908905i</v>
      </c>
      <c r="L2343" s="57" t="str">
        <f t="shared" si="675"/>
        <v>0.00025-0.172853982836743i</v>
      </c>
      <c r="M2343" s="57" t="str">
        <f t="shared" si="676"/>
        <v>0.0045-0.0605996247520891i</v>
      </c>
      <c r="N2343" s="57">
        <f t="shared" si="677"/>
        <v>72.517573292613548</v>
      </c>
      <c r="O2343" s="57">
        <f t="shared" si="678"/>
        <v>11.562496941333887</v>
      </c>
      <c r="P2343" s="374">
        <f t="shared" si="679"/>
        <v>11.562496941333887</v>
      </c>
      <c r="Q2343" s="374">
        <f t="shared" si="680"/>
        <v>-107.48242670738645</v>
      </c>
      <c r="R2343" s="12">
        <f t="shared" si="681"/>
        <v>72.517573292613548</v>
      </c>
      <c r="S2343" s="57">
        <f t="shared" si="682"/>
        <v>6.1219940693603494</v>
      </c>
      <c r="T2343" s="12">
        <f t="shared" si="665"/>
        <v>11.562496941333887</v>
      </c>
    </row>
    <row r="2344" spans="1:20">
      <c r="A2344" s="57">
        <f t="shared" si="666"/>
        <v>38611.792555357046</v>
      </c>
      <c r="B2344" s="12">
        <f t="shared" si="683"/>
        <v>6145.2576468239185</v>
      </c>
      <c r="C2344" s="57" t="str">
        <f t="shared" si="667"/>
        <v>-1.12782412355037-3.59571238898064i</v>
      </c>
      <c r="D2344" s="57" t="str">
        <f t="shared" si="668"/>
        <v>3.47787688657937-2.61925764350564i</v>
      </c>
      <c r="E2344" s="57" t="str">
        <f t="shared" si="669"/>
        <v>162.286788000134+4.06714602510735i</v>
      </c>
      <c r="F2344" s="57" t="str">
        <f t="shared" si="670"/>
        <v>2.90986992869646-24.3152375810014i</v>
      </c>
      <c r="G2344" s="57" t="str">
        <f t="shared" si="671"/>
        <v>0.999986260326029-0.00370668115602393i</v>
      </c>
      <c r="H2344" s="57" t="str">
        <f t="shared" si="672"/>
        <v>833.656061463918+242.013607424722i</v>
      </c>
      <c r="I2344" s="57" t="str">
        <f t="shared" si="673"/>
        <v>23.4441230852983-55.1973957367417i</v>
      </c>
      <c r="K2344" s="57" t="str">
        <f t="shared" si="674"/>
        <v>0.0132756057483802-0.0405351630754612i</v>
      </c>
      <c r="L2344" s="57" t="str">
        <f t="shared" si="675"/>
        <v>0.00025-0.172199624264538i</v>
      </c>
      <c r="M2344" s="57" t="str">
        <f t="shared" si="676"/>
        <v>0.0045-0.0603702179239778i</v>
      </c>
      <c r="N2344" s="57">
        <f t="shared" si="677"/>
        <v>72.585547263782772</v>
      </c>
      <c r="O2344" s="57">
        <f t="shared" si="678"/>
        <v>11.523230510139268</v>
      </c>
      <c r="P2344" s="374">
        <f t="shared" si="679"/>
        <v>11.523230510139268</v>
      </c>
      <c r="Q2344" s="374">
        <f t="shared" si="680"/>
        <v>-107.41445273621723</v>
      </c>
      <c r="R2344" s="12">
        <f t="shared" si="681"/>
        <v>72.585547263782772</v>
      </c>
      <c r="S2344" s="57">
        <f t="shared" si="682"/>
        <v>6.1452576468239188</v>
      </c>
      <c r="T2344" s="12">
        <f t="shared" si="665"/>
        <v>11.523230510139268</v>
      </c>
    </row>
    <row r="2345" spans="1:20">
      <c r="A2345" s="57">
        <f t="shared" si="666"/>
        <v>38758.517367067405</v>
      </c>
      <c r="B2345" s="12">
        <f t="shared" si="683"/>
        <v>6168.6096258818498</v>
      </c>
      <c r="C2345" s="57" t="str">
        <f t="shared" si="667"/>
        <v>-1.11849318259711-3.58085338628987i</v>
      </c>
      <c r="D2345" s="57" t="str">
        <f t="shared" si="668"/>
        <v>3.4778749974704-2.60956495700944i</v>
      </c>
      <c r="E2345" s="57" t="str">
        <f t="shared" si="669"/>
        <v>162.342731454285+4.09130537667555i</v>
      </c>
      <c r="F2345" s="57" t="str">
        <f t="shared" si="670"/>
        <v>2.90986962426612-24.2232712791774i</v>
      </c>
      <c r="G2345" s="57" t="str">
        <f t="shared" si="671"/>
        <v>0.999986155707554-0.00372076615515055i</v>
      </c>
      <c r="H2345" s="57" t="str">
        <f t="shared" si="672"/>
        <v>846.78399181503+229.781197096897i</v>
      </c>
      <c r="I2345" s="57" t="str">
        <f t="shared" si="673"/>
        <v>22.6531995428995-55.9786210115909i</v>
      </c>
      <c r="K2345" s="57" t="str">
        <f t="shared" si="674"/>
        <v>0.0131993330337006-0.040402329668874i</v>
      </c>
      <c r="L2345" s="57" t="str">
        <f t="shared" si="675"/>
        <v>0.00025-0.171547742841739i</v>
      </c>
      <c r="M2345" s="57" t="str">
        <f t="shared" si="676"/>
        <v>0.0045-0.0601416795417194i</v>
      </c>
      <c r="N2345" s="57">
        <f t="shared" si="677"/>
        <v>72.65360677767589</v>
      </c>
      <c r="O2345" s="57">
        <f t="shared" si="678"/>
        <v>11.484032892804724</v>
      </c>
      <c r="P2345" s="374">
        <f t="shared" si="679"/>
        <v>11.484032892804724</v>
      </c>
      <c r="Q2345" s="374">
        <f t="shared" si="680"/>
        <v>-107.34639322232411</v>
      </c>
      <c r="R2345" s="12">
        <f t="shared" si="681"/>
        <v>72.65360677767589</v>
      </c>
      <c r="S2345" s="57">
        <f t="shared" si="682"/>
        <v>6.1686096258818495</v>
      </c>
      <c r="T2345" s="12">
        <f t="shared" si="665"/>
        <v>11.484032892804724</v>
      </c>
    </row>
    <row r="2346" spans="1:20">
      <c r="A2346" s="57">
        <f t="shared" si="666"/>
        <v>38905.79973306226</v>
      </c>
      <c r="B2346" s="12">
        <f t="shared" si="683"/>
        <v>6192.0503424602011</v>
      </c>
      <c r="C2346" s="57" t="str">
        <f t="shared" si="667"/>
        <v>-1.10922543694092-3.56608020369514i</v>
      </c>
      <c r="D2346" s="57" t="str">
        <f t="shared" si="668"/>
        <v>3.47787309397901-2.59990980973733i</v>
      </c>
      <c r="E2346" s="57" t="str">
        <f t="shared" si="669"/>
        <v>162.399180431481+4.11544867386059i</v>
      </c>
      <c r="F2346" s="57" t="str">
        <f t="shared" si="670"/>
        <v>2.90986931751777-24.1316534372259i</v>
      </c>
      <c r="G2346" s="57" t="str">
        <f t="shared" si="671"/>
        <v>0.999986050292491-0.00373490467281942i</v>
      </c>
      <c r="H2346" s="57" t="str">
        <f t="shared" si="672"/>
        <v>859.71954055872+216.789779724265i</v>
      </c>
      <c r="I2346" s="57" t="str">
        <f t="shared" si="673"/>
        <v>21.8155872977537-56.7470136739214i</v>
      </c>
      <c r="K2346" s="57" t="str">
        <f t="shared" si="674"/>
        <v>0.0131235607565629-0.0402697911008428i</v>
      </c>
      <c r="L2346" s="57" t="str">
        <f t="shared" si="675"/>
        <v>0.00025-0.170898329190814i</v>
      </c>
      <c r="M2346" s="57" t="str">
        <f t="shared" si="676"/>
        <v>0.0045-0.0599140063177121i</v>
      </c>
      <c r="N2346" s="57">
        <f t="shared" si="677"/>
        <v>72.721749918843599</v>
      </c>
      <c r="O2346" s="57">
        <f t="shared" si="678"/>
        <v>11.444904254974194</v>
      </c>
      <c r="P2346" s="374">
        <f t="shared" si="679"/>
        <v>11.444904254974194</v>
      </c>
      <c r="Q2346" s="374">
        <f t="shared" si="680"/>
        <v>-107.2782500811564</v>
      </c>
      <c r="R2346" s="12">
        <f t="shared" si="681"/>
        <v>72.721749918843599</v>
      </c>
      <c r="S2346" s="57">
        <f t="shared" si="682"/>
        <v>6.1920503424602007</v>
      </c>
      <c r="T2346" s="12">
        <f t="shared" si="665"/>
        <v>11.444904254974194</v>
      </c>
    </row>
    <row r="2347" spans="1:20">
      <c r="A2347" s="57">
        <f t="shared" si="666"/>
        <v>39053.6417720479</v>
      </c>
      <c r="B2347" s="12">
        <f t="shared" si="683"/>
        <v>6215.5801337615503</v>
      </c>
      <c r="C2347" s="57" t="str">
        <f t="shared" si="667"/>
        <v>-1.10002053681968-3.55139229993598i</v>
      </c>
      <c r="D2347" s="57" t="str">
        <f t="shared" si="668"/>
        <v>3.47787117599572-2.590292062794i</v>
      </c>
      <c r="E2347" s="57" t="str">
        <f t="shared" si="669"/>
        <v>162.456138923729+4.13957496346423i</v>
      </c>
      <c r="F2347" s="57" t="str">
        <f t="shared" si="670"/>
        <v>2.90986900843381-24.0403827371932i</v>
      </c>
      <c r="G2347" s="57" t="str">
        <f t="shared" si="671"/>
        <v>0.999985944074773-0.00374909691235001i</v>
      </c>
      <c r="H2347" s="57" t="str">
        <f t="shared" si="672"/>
        <v>872.41262865186+203.027294669245i</v>
      </c>
      <c r="I2347" s="57" t="str">
        <f t="shared" si="673"/>
        <v>20.9306067650865-57.499460490371i</v>
      </c>
      <c r="K2347" s="57" t="str">
        <f t="shared" si="674"/>
        <v>0.0130482861644491-0.04013754828044i</v>
      </c>
      <c r="L2347" s="57" t="str">
        <f t="shared" si="675"/>
        <v>0.00025-0.170251373969729i</v>
      </c>
      <c r="M2347" s="57" t="str">
        <f t="shared" si="676"/>
        <v>0.0045-0.0596871949768004i</v>
      </c>
      <c r="N2347" s="57">
        <f t="shared" si="677"/>
        <v>72.789974772732052</v>
      </c>
      <c r="O2347" s="57">
        <f t="shared" si="678"/>
        <v>11.40584476209307</v>
      </c>
      <c r="P2347" s="374">
        <f t="shared" si="679"/>
        <v>11.40584476209307</v>
      </c>
      <c r="Q2347" s="374">
        <f t="shared" si="680"/>
        <v>-107.21002522726795</v>
      </c>
      <c r="R2347" s="12">
        <f t="shared" si="681"/>
        <v>72.789974772732052</v>
      </c>
      <c r="S2347" s="57">
        <f t="shared" si="682"/>
        <v>6.2155801337615504</v>
      </c>
      <c r="T2347" s="12">
        <f t="shared" si="665"/>
        <v>11.40584476209307</v>
      </c>
    </row>
    <row r="2348" spans="1:20">
      <c r="A2348" s="57">
        <f t="shared" si="666"/>
        <v>39202.045610781686</v>
      </c>
      <c r="B2348" s="12">
        <f t="shared" si="683"/>
        <v>6239.1993382698447</v>
      </c>
      <c r="C2348" s="57" t="str">
        <f t="shared" si="667"/>
        <v>-1.09087813373854-3.53678913809932i</v>
      </c>
      <c r="D2348" s="57" t="str">
        <f t="shared" si="668"/>
        <v>3.47786924341018-2.5807115778221i</v>
      </c>
      <c r="E2348" s="57" t="str">
        <f t="shared" si="669"/>
        <v>162.513610962027+4.16368327617452i</v>
      </c>
      <c r="F2348" s="57" t="str">
        <f t="shared" si="670"/>
        <v>2.90986869699637-23.9494578661195i</v>
      </c>
      <c r="G2348" s="57" t="str">
        <f t="shared" si="671"/>
        <v>0.999985837048289-0.00376334307783386i</v>
      </c>
      <c r="H2348" s="57" t="str">
        <f t="shared" si="672"/>
        <v>884.810232457489+188.485168051019i</v>
      </c>
      <c r="I2348" s="57" t="str">
        <f t="shared" si="673"/>
        <v>19.9977978783405-58.2326707341131i</v>
      </c>
      <c r="K2348" s="57" t="str">
        <f t="shared" si="674"/>
        <v>0.0129735065124265-0.0400056020962743i</v>
      </c>
      <c r="L2348" s="57" t="str">
        <f t="shared" si="675"/>
        <v>0.00025-0.169606867871816i</v>
      </c>
      <c r="M2348" s="57" t="str">
        <f t="shared" si="676"/>
        <v>0.0045-0.0594612422562267i</v>
      </c>
      <c r="N2348" s="57">
        <f t="shared" si="677"/>
        <v>72.858279425683534</v>
      </c>
      <c r="O2348" s="57">
        <f t="shared" si="678"/>
        <v>11.366854579434502</v>
      </c>
      <c r="P2348" s="374">
        <f t="shared" si="679"/>
        <v>11.366854579434502</v>
      </c>
      <c r="Q2348" s="374">
        <f t="shared" si="680"/>
        <v>-107.14172057431647</v>
      </c>
      <c r="R2348" s="12">
        <f t="shared" si="681"/>
        <v>72.858279425683534</v>
      </c>
      <c r="S2348" s="57">
        <f t="shared" si="682"/>
        <v>6.2391993382698443</v>
      </c>
      <c r="T2348" s="12">
        <f t="shared" ref="T2348:T2411" si="684">P2348</f>
        <v>11.366854579434502</v>
      </c>
    </row>
    <row r="2349" spans="1:20">
      <c r="A2349" s="57">
        <f t="shared" ref="A2349:A2412" si="685">2*PI()*B2349</f>
        <v>39351.013384102655</v>
      </c>
      <c r="B2349" s="12">
        <f t="shared" si="683"/>
        <v>6262.90829575527</v>
      </c>
      <c r="C2349" s="57" t="str">
        <f t="shared" ref="C2349:C2412" si="686">IMPRODUCT(D2349,E2349,$C$40,,K2349,$C$41)</f>
        <v>-1.08179788048045-3.52227018559121i</v>
      </c>
      <c r="D2349" s="57" t="str">
        <f t="shared" ref="D2349:D2412" si="687">IMDIV(IMPRODUCT($C$37,$C$38,COMPLEX(1,A2349/$C$38)),IMSUM(-1*A2349*A2349/$C$39,COMPLEX(0,1*A2349)))</f>
        <v>3.47786729611125-2.57116821700029i</v>
      </c>
      <c r="E2349" s="57" t="str">
        <f t="shared" ref="E2349:E2412" si="688">IMDIV(IMPRODUCT(IMSUM(F2349,G2349),$C$29,H2349),IMSUM(1,I2349))</f>
        <v>162.571600616774+4.18777262626815i</v>
      </c>
      <c r="F2349" s="57" t="str">
        <f t="shared" ref="F2349:F2412" si="689">IMDIV(IMPRODUCT($C$14,$C$15,COMPLEX(1,A2349/$C$15)),IMSUM(-1*A2349*A2349/$C$16,COMPLEX(0,A2349)))</f>
        <v>2.90986838318759-23.8588775160197i</v>
      </c>
      <c r="G2349" s="57" t="str">
        <f t="shared" ref="G2349:G2412" si="690">IMDIV(1,COMPLEX(1,A2349*$C$9*$C$10))</f>
        <v>0.999985729206882-0.00377764337413744i</v>
      </c>
      <c r="H2349" s="57" t="str">
        <f t="shared" ref="H2349:H2412" si="691">IMDIV($C$3,IMSUM(K2349,COMPLEX(0,$C$28*A2349)))</f>
        <v>896.856593964076+173.158777840656i</v>
      </c>
      <c r="I2349" s="57" t="str">
        <f t="shared" ref="I2349:I2412" si="692">IMPRODUCT(F2349,$C$29,H2349,$C$31)</f>
        <v>19.0169485740045-58.9431897996003i</v>
      </c>
      <c r="K2349" s="57" t="str">
        <f t="shared" ref="K2349:K2412" si="693">IF($C$26&lt;=0,IMDIV(1,IMSUM(IMDIV(1,L2349),1/$C$18)),IMDIV(1,IMSUM(IMDIV(1,L2349),1/$C$18,IMDIV(1,M2349))))</f>
        <v>0.0128992190632442-0.0398739534166693i</v>
      </c>
      <c r="L2349" s="57" t="str">
        <f t="shared" ref="L2349:L2412" si="694">IMSUM($C$21/$C$22,IMDIV(1,COMPLEX(0,$C$20*$C$22*A2349)))</f>
        <v>0.00025-0.168964801625639i</v>
      </c>
      <c r="M2349" s="57" t="str">
        <f t="shared" ref="M2349:M2412" si="695">IMSUM($C$25/$C$26,IMDIV(1,COMPLEX(0,$C$24*$C$26*A2349)))</f>
        <v>0.0045-0.0592361449055854i</v>
      </c>
      <c r="N2349" s="57">
        <f t="shared" ref="N2349:N2412" si="696">ABS(R2349)</f>
        <v>72.926661964932734</v>
      </c>
      <c r="O2349" s="57">
        <f t="shared" ref="O2349:O2412" si="697">ABS(P2349)</f>
        <v>11.327933872126732</v>
      </c>
      <c r="P2349" s="374">
        <f t="shared" ref="P2349:P2412" si="698">20*LOG10(IMABS(C2349))</f>
        <v>11.327933872126732</v>
      </c>
      <c r="Q2349" s="374">
        <f t="shared" ref="Q2349:Q2412" si="699">IMARGUMENT(C2349)*180/PI()</f>
        <v>-107.07333803506727</v>
      </c>
      <c r="R2349" s="12">
        <f t="shared" ref="R2349:R2412" si="700">IF(Q2349&lt;0,Q2349+180,Q2349-180)</f>
        <v>72.926661964932734</v>
      </c>
      <c r="S2349" s="57">
        <f t="shared" ref="S2349:S2412" si="701">B2349/1000</f>
        <v>6.2629082957552704</v>
      </c>
      <c r="T2349" s="12">
        <f t="shared" si="684"/>
        <v>11.327933872126732</v>
      </c>
    </row>
    <row r="2350" spans="1:20">
      <c r="A2350" s="57">
        <f t="shared" si="685"/>
        <v>39500.547234962243</v>
      </c>
      <c r="B2350" s="12">
        <f t="shared" ref="B2350:B2413" si="702">B2349*(1+B$42)</f>
        <v>6286.7073472791399</v>
      </c>
      <c r="C2350" s="57" t="str">
        <f t="shared" si="686"/>
        <v>-1.07277943111623-3.50783491410856i</v>
      </c>
      <c r="D2350" s="57" t="str">
        <f t="shared" si="687"/>
        <v>3.47786533398697-2.56166184304123i</v>
      </c>
      <c r="E2350" s="57" t="str">
        <f t="shared" si="688"/>
        <v>162.630111998187+4.21184201131732i</v>
      </c>
      <c r="F2350" s="57" t="str">
        <f t="shared" si="689"/>
        <v>2.90986806698939-23.768640383865i</v>
      </c>
      <c r="G2350" s="57" t="str">
        <f t="shared" si="690"/>
        <v>0.999985620544347-0.00379199800690512i</v>
      </c>
      <c r="H2350" s="57" t="str">
        <f t="shared" si="691"/>
        <v>908.493500153701+157.047918963045i</v>
      </c>
      <c r="I2350" s="57" t="str">
        <f t="shared" si="692"/>
        <v>17.9881231855256-59.6274170936418i</v>
      </c>
      <c r="K2350" s="57" t="str">
        <f t="shared" si="693"/>
        <v>0.0128254210874262-0.0397426030898406i</v>
      </c>
      <c r="L2350" s="57" t="str">
        <f t="shared" si="694"/>
        <v>0.00025-0.168325165994858i</v>
      </c>
      <c r="M2350" s="57" t="str">
        <f t="shared" si="695"/>
        <v>0.0045-0.0590118996867756i</v>
      </c>
      <c r="N2350" s="57">
        <f t="shared" si="696"/>
        <v>72.995120478603241</v>
      </c>
      <c r="O2350" s="57">
        <f t="shared" si="697"/>
        <v>11.289082805180222</v>
      </c>
      <c r="P2350" s="374">
        <f t="shared" si="698"/>
        <v>11.289082805180222</v>
      </c>
      <c r="Q2350" s="374">
        <f t="shared" si="699"/>
        <v>-107.00487952139676</v>
      </c>
      <c r="R2350" s="12">
        <f t="shared" si="700"/>
        <v>72.995120478603241</v>
      </c>
      <c r="S2350" s="57">
        <f t="shared" si="701"/>
        <v>6.2867073472791395</v>
      </c>
      <c r="T2350" s="12">
        <f t="shared" si="684"/>
        <v>11.289082805180222</v>
      </c>
    </row>
    <row r="2351" spans="1:20">
      <c r="A2351" s="57">
        <f t="shared" si="685"/>
        <v>39650.649314455099</v>
      </c>
      <c r="B2351" s="12">
        <f t="shared" si="702"/>
        <v>6310.5968351988004</v>
      </c>
      <c r="C2351" s="57" t="str">
        <f t="shared" si="686"/>
        <v>-1.06382244101468-3.49348279961082i</v>
      </c>
      <c r="D2351" s="57" t="str">
        <f t="shared" si="687"/>
        <v>3.47786335692442-2.55219231918962i</v>
      </c>
      <c r="E2351" s="57" t="str">
        <f t="shared" si="688"/>
        <v>162.689149256716+4.23589041188402i</v>
      </c>
      <c r="F2351" s="57" t="str">
        <f t="shared" si="689"/>
        <v>2.90986774838361-23.6787451715636i</v>
      </c>
      <c r="G2351" s="57" t="str">
        <f t="shared" si="690"/>
        <v>0.999985511054431-0.00380640718256212i</v>
      </c>
      <c r="H2351" s="57" t="str">
        <f t="shared" si="691"/>
        <v>919.660635854268+140.15725826342i</v>
      </c>
      <c r="I2351" s="57" t="str">
        <f t="shared" si="692"/>
        <v>16.9116901133646-60.2816284575023i</v>
      </c>
      <c r="K2351" s="57" t="str">
        <f t="shared" si="693"/>
        <v>0.0127521098633632-0.0396115519440734i</v>
      </c>
      <c r="L2351" s="57" t="str">
        <f t="shared" si="694"/>
        <v>0.00025-0.167687951778102i</v>
      </c>
      <c r="M2351" s="57" t="str">
        <f t="shared" si="695"/>
        <v>0.0045-0.0587885033739546i</v>
      </c>
      <c r="N2351" s="57">
        <f t="shared" si="696"/>
        <v>73.06365305569679</v>
      </c>
      <c r="O2351" s="57">
        <f t="shared" si="697"/>
        <v>11.250301543514688</v>
      </c>
      <c r="P2351" s="374">
        <f t="shared" si="698"/>
        <v>11.250301543514688</v>
      </c>
      <c r="Q2351" s="374">
        <f t="shared" si="699"/>
        <v>-106.93634694430321</v>
      </c>
      <c r="R2351" s="12">
        <f t="shared" si="700"/>
        <v>73.06365305569679</v>
      </c>
      <c r="S2351" s="57">
        <f t="shared" si="701"/>
        <v>6.3105968351988002</v>
      </c>
      <c r="T2351" s="12">
        <f t="shared" si="684"/>
        <v>11.250301543514688</v>
      </c>
    </row>
    <row r="2352" spans="1:20">
      <c r="A2352" s="57">
        <f t="shared" si="685"/>
        <v>39801.321781850034</v>
      </c>
      <c r="B2352" s="12">
        <f t="shared" si="702"/>
        <v>6334.5771031725562</v>
      </c>
      <c r="C2352" s="57" t="str">
        <f t="shared" si="686"/>
        <v>-1.05492656685225-3.47921332229205i</v>
      </c>
      <c r="D2352" s="57" t="str">
        <f t="shared" si="687"/>
        <v>3.47786136480993-2.54275950922022i</v>
      </c>
      <c r="E2352" s="57" t="str">
        <f t="shared" si="688"/>
        <v>162.748716583468+4.25991679121322i</v>
      </c>
      <c r="F2352" s="57" t="str">
        <f t="shared" si="689"/>
        <v>2.90986742735189-23.5891905859426i</v>
      </c>
      <c r="G2352" s="57" t="str">
        <f t="shared" si="690"/>
        <v>0.999985400730835-0.00382087110831746i</v>
      </c>
      <c r="H2352" s="57" t="str">
        <f t="shared" si="691"/>
        <v>930.296012978645+122.496767760041i</v>
      </c>
      <c r="I2352" s="57" t="str">
        <f t="shared" si="692"/>
        <v>15.7883480513225-60.9020032842605i</v>
      </c>
      <c r="K2352" s="57" t="str">
        <f t="shared" si="693"/>
        <v>0.0126792826774013-0.0394808007878983i</v>
      </c>
      <c r="L2352" s="57" t="str">
        <f t="shared" si="694"/>
        <v>0.00025-0.167053149808828i</v>
      </c>
      <c r="M2352" s="57" t="str">
        <f t="shared" si="695"/>
        <v>0.0045-0.0585659527534911i</v>
      </c>
      <c r="N2352" s="57">
        <f t="shared" si="696"/>
        <v>73.132257786084239</v>
      </c>
      <c r="O2352" s="57">
        <f t="shared" si="697"/>
        <v>11.211590251986737</v>
      </c>
      <c r="P2352" s="374">
        <f t="shared" si="698"/>
        <v>11.211590251986737</v>
      </c>
      <c r="Q2352" s="374">
        <f t="shared" si="699"/>
        <v>-106.86774221391576</v>
      </c>
      <c r="R2352" s="12">
        <f t="shared" si="700"/>
        <v>73.132257786084239</v>
      </c>
      <c r="S2352" s="57">
        <f t="shared" si="701"/>
        <v>6.3345771031725562</v>
      </c>
      <c r="T2352" s="12">
        <f t="shared" si="684"/>
        <v>11.211590251986737</v>
      </c>
    </row>
    <row r="2353" spans="1:20">
      <c r="A2353" s="57">
        <f t="shared" si="685"/>
        <v>39952.566804621063</v>
      </c>
      <c r="B2353" s="12">
        <f t="shared" si="702"/>
        <v>6358.648496164612</v>
      </c>
      <c r="C2353" s="57" t="str">
        <f t="shared" si="686"/>
        <v>-1.0460914666226-3.46502596655322i</v>
      </c>
      <c r="D2353" s="57" t="str">
        <f t="shared" si="687"/>
        <v>3.47785935752891-2.53336327743591i</v>
      </c>
      <c r="E2353" s="57" t="str">
        <f t="shared" si="688"/>
        <v>162.808818210642+4.28392009492027i</v>
      </c>
      <c r="F2353" s="57" t="str">
        <f t="shared" si="689"/>
        <v>2.90986710387578-23.4999753387289i</v>
      </c>
      <c r="G2353" s="57" t="str">
        <f t="shared" si="690"/>
        <v>0.999985289567211-0.00383538999216694i</v>
      </c>
      <c r="H2353" s="57" t="str">
        <f t="shared" si="691"/>
        <v>940.336477234758+104.082123342436i</v>
      </c>
      <c r="I2353" s="57" t="str">
        <f t="shared" si="692"/>
        <v>14.6191499736148-61.4846563814944i</v>
      </c>
      <c r="K2353" s="57" t="str">
        <f t="shared" si="693"/>
        <v>0.0126069368239301-0.0393503504102684i</v>
      </c>
      <c r="L2353" s="57" t="str">
        <f t="shared" si="694"/>
        <v>0.00025-0.166420750955198i</v>
      </c>
      <c r="M2353" s="57" t="str">
        <f t="shared" si="695"/>
        <v>0.0045-0.0583442446239205i</v>
      </c>
      <c r="N2353" s="57">
        <f t="shared" si="696"/>
        <v>73.20093276049289</v>
      </c>
      <c r="O2353" s="57">
        <f t="shared" si="697"/>
        <v>11.172949095417978</v>
      </c>
      <c r="P2353" s="374">
        <f t="shared" si="698"/>
        <v>11.172949095417978</v>
      </c>
      <c r="Q2353" s="374">
        <f t="shared" si="699"/>
        <v>-106.79906723950711</v>
      </c>
      <c r="R2353" s="12">
        <f t="shared" si="700"/>
        <v>73.20093276049289</v>
      </c>
      <c r="S2353" s="57">
        <f t="shared" si="701"/>
        <v>6.3586484961646121</v>
      </c>
      <c r="T2353" s="12">
        <f t="shared" si="684"/>
        <v>11.172949095417978</v>
      </c>
    </row>
    <row r="2354" spans="1:20">
      <c r="A2354" s="57">
        <f t="shared" si="685"/>
        <v>40104.386558478625</v>
      </c>
      <c r="B2354" s="12">
        <f t="shared" si="702"/>
        <v>6382.8113604500377</v>
      </c>
      <c r="C2354" s="57" t="str">
        <f t="shared" si="686"/>
        <v>-1.03731679964594-3.45092022097416i</v>
      </c>
      <c r="D2354" s="57" t="str">
        <f t="shared" si="687"/>
        <v>3.47785733496591-2.52400348866572i</v>
      </c>
      <c r="E2354" s="57" t="str">
        <f t="shared" si="688"/>
        <v>162.869458411955+4.30789925067133i</v>
      </c>
      <c r="F2354" s="57" t="str">
        <f t="shared" si="689"/>
        <v>2.90986677793659-23.4110981465311i</v>
      </c>
      <c r="G2354" s="57" t="str">
        <f t="shared" si="690"/>
        <v>0.999985177557164-0.00384996404289613i</v>
      </c>
      <c r="H2354" s="57" t="str">
        <f t="shared" si="691"/>
        <v>949.718291195155+84.9350550840611i</v>
      </c>
      <c r="I2354" s="57" t="str">
        <f t="shared" si="692"/>
        <v>13.4055240288164-62.025674492298i</v>
      </c>
      <c r="K2354" s="57" t="str">
        <f t="shared" si="693"/>
        <v>0.012535069605467-0.0392202015807335i</v>
      </c>
      <c r="L2354" s="57" t="str">
        <f t="shared" si="694"/>
        <v>0.00025-0.165790746119943i</v>
      </c>
      <c r="M2354" s="57" t="str">
        <f t="shared" si="695"/>
        <v>0.0045-0.058123375795896i</v>
      </c>
      <c r="N2354" s="57">
        <f t="shared" si="696"/>
        <v>73.269676070488771</v>
      </c>
      <c r="O2354" s="57">
        <f t="shared" si="697"/>
        <v>11.134378238622203</v>
      </c>
      <c r="P2354" s="374">
        <f t="shared" si="698"/>
        <v>11.134378238622203</v>
      </c>
      <c r="Q2354" s="374">
        <f t="shared" si="699"/>
        <v>-106.73032392951123</v>
      </c>
      <c r="R2354" s="12">
        <f t="shared" si="700"/>
        <v>73.269676070488771</v>
      </c>
      <c r="S2354" s="57">
        <f t="shared" si="701"/>
        <v>6.3828113604500381</v>
      </c>
      <c r="T2354" s="12">
        <f t="shared" si="684"/>
        <v>11.134378238622203</v>
      </c>
    </row>
    <row r="2355" spans="1:20">
      <c r="A2355" s="57">
        <f t="shared" si="685"/>
        <v>40256.78322740084</v>
      </c>
      <c r="B2355" s="12">
        <f t="shared" si="702"/>
        <v>6407.0660436197477</v>
      </c>
      <c r="C2355" s="57" t="str">
        <f t="shared" si="686"/>
        <v>-1.02860222657804-3.43689557828616i</v>
      </c>
      <c r="D2355" s="57" t="str">
        <f t="shared" si="687"/>
        <v>3.47785529700462-2.51468000826288i</v>
      </c>
      <c r="E2355" s="57" t="str">
        <f t="shared" si="688"/>
        <v>162.930641503082+4.33185316786081i</v>
      </c>
      <c r="F2355" s="57" t="str">
        <f t="shared" si="689"/>
        <v>2.90986644951568-23.3225577308208i</v>
      </c>
      <c r="G2355" s="57" t="str">
        <f t="shared" si="690"/>
        <v>0.999985064694248-0.00386459347008333i</v>
      </c>
      <c r="H2355" s="57" t="str">
        <f t="shared" si="691"/>
        <v>958.377790073274+65.0836347253751i</v>
      </c>
      <c r="I2355" s="57" t="str">
        <f t="shared" si="692"/>
        <v>12.1492904522506-62.5211572296461i</v>
      </c>
      <c r="K2355" s="57" t="str">
        <f t="shared" si="693"/>
        <v>0.0124636783327413-0.0390903550496166i</v>
      </c>
      <c r="L2355" s="57" t="str">
        <f t="shared" si="694"/>
        <v>0.00025-0.16516312624023i</v>
      </c>
      <c r="M2355" s="57" t="str">
        <f t="shared" si="695"/>
        <v>0.0045-0.0579033430921457i</v>
      </c>
      <c r="N2355" s="57">
        <f t="shared" si="696"/>
        <v>73.338485808460845</v>
      </c>
      <c r="O2355" s="57">
        <f t="shared" si="697"/>
        <v>11.095877846433769</v>
      </c>
      <c r="P2355" s="374">
        <f t="shared" si="698"/>
        <v>11.095877846433769</v>
      </c>
      <c r="Q2355" s="374">
        <f t="shared" si="699"/>
        <v>-106.66151419153915</v>
      </c>
      <c r="R2355" s="12">
        <f t="shared" si="700"/>
        <v>73.338485808460845</v>
      </c>
      <c r="S2355" s="57">
        <f t="shared" si="701"/>
        <v>6.4070660436197473</v>
      </c>
      <c r="T2355" s="12">
        <f t="shared" si="684"/>
        <v>11.095877846433769</v>
      </c>
    </row>
    <row r="2356" spans="1:20">
      <c r="A2356" s="57">
        <f t="shared" si="685"/>
        <v>40409.759003664964</v>
      </c>
      <c r="B2356" s="12">
        <f t="shared" si="702"/>
        <v>6431.4128945855027</v>
      </c>
      <c r="C2356" s="57" t="str">
        <f t="shared" si="686"/>
        <v>-1.01994740941931-3.42295153534449i</v>
      </c>
      <c r="D2356" s="57" t="str">
        <f t="shared" si="687"/>
        <v>3.47785324352778-2.50539270210291i</v>
      </c>
      <c r="E2356" s="57" t="str">
        <f t="shared" si="688"/>
        <v>162.992371842106+4.35578073727949i</v>
      </c>
      <c r="F2356" s="57" t="str">
        <f t="shared" si="689"/>
        <v>2.90986611859411-23.2343528179139i</v>
      </c>
      <c r="G2356" s="57" t="str">
        <f t="shared" si="690"/>
        <v>0.99998495097197-0.00387927848410263i</v>
      </c>
      <c r="H2356" s="57" t="str">
        <f t="shared" si="691"/>
        <v>966.25210373115+44.5624857500731i</v>
      </c>
      <c r="I2356" s="57" t="str">
        <f t="shared" si="692"/>
        <v>10.8526736038863-62.9672620044154i</v>
      </c>
      <c r="K2356" s="57" t="str">
        <f t="shared" si="693"/>
        <v>0.0123927603247743-0.0389608115481873i</v>
      </c>
      <c r="L2356" s="57" t="str">
        <f t="shared" si="694"/>
        <v>0.00025-0.164537882287537i</v>
      </c>
      <c r="M2356" s="57" t="str">
        <f t="shared" si="695"/>
        <v>0.0045-0.0576841433474255i</v>
      </c>
      <c r="N2356" s="57">
        <f t="shared" si="696"/>
        <v>73.407360067596954</v>
      </c>
      <c r="O2356" s="57">
        <f t="shared" si="697"/>
        <v>11.057448083735892</v>
      </c>
      <c r="P2356" s="374">
        <f t="shared" si="698"/>
        <v>11.057448083735892</v>
      </c>
      <c r="Q2356" s="374">
        <f t="shared" si="699"/>
        <v>-106.59263993240305</v>
      </c>
      <c r="R2356" s="12">
        <f t="shared" si="700"/>
        <v>73.407360067596954</v>
      </c>
      <c r="S2356" s="57">
        <f t="shared" si="701"/>
        <v>6.4314128945855025</v>
      </c>
      <c r="T2356" s="12">
        <f t="shared" si="684"/>
        <v>11.057448083735892</v>
      </c>
    </row>
    <row r="2357" spans="1:20">
      <c r="A2357" s="57">
        <f t="shared" si="685"/>
        <v>40563.316087878891</v>
      </c>
      <c r="B2357" s="12">
        <f t="shared" si="702"/>
        <v>6455.8522635849276</v>
      </c>
      <c r="C2357" s="57" t="str">
        <f t="shared" si="686"/>
        <v>-1.01135201152332-3.40908759310105i</v>
      </c>
      <c r="D2357" s="57" t="str">
        <f t="shared" si="687"/>
        <v>3.47785117441735-2.49614143658168i</v>
      </c>
      <c r="E2357" s="57" t="str">
        <f t="shared" si="688"/>
        <v>163.05465382996+4.37968083078238i</v>
      </c>
      <c r="F2357" s="57" t="str">
        <f t="shared" si="689"/>
        <v>2.9098657851528-23.1464821389532i</v>
      </c>
      <c r="G2357" s="57" t="str">
        <f t="shared" si="690"/>
        <v>0.999984836383786-0.00389401929612685i</v>
      </c>
      <c r="H2357" s="57" t="str">
        <f t="shared" si="691"/>
        <v>973.27993542902+23.4129019218337i</v>
      </c>
      <c r="I2357" s="57" t="str">
        <f t="shared" si="692"/>
        <v>9.518308270284-63.3602523415393i</v>
      </c>
      <c r="K2357" s="57" t="str">
        <f t="shared" si="693"/>
        <v>0.0123223129089589-0.0388315717888357i</v>
      </c>
      <c r="L2357" s="57" t="str">
        <f t="shared" si="694"/>
        <v>0.00025-0.163915005267521i</v>
      </c>
      <c r="M2357" s="57" t="str">
        <f t="shared" si="695"/>
        <v>0.0045-0.0574657734084735i</v>
      </c>
      <c r="N2357" s="57">
        <f t="shared" si="696"/>
        <v>73.476296941862515</v>
      </c>
      <c r="O2357" s="57">
        <f t="shared" si="697"/>
        <v>11.019089115488811</v>
      </c>
      <c r="P2357" s="374">
        <f t="shared" si="698"/>
        <v>11.019089115488811</v>
      </c>
      <c r="Q2357" s="374">
        <f t="shared" si="699"/>
        <v>-106.52370305813749</v>
      </c>
      <c r="R2357" s="12">
        <f t="shared" si="700"/>
        <v>73.476296941862515</v>
      </c>
      <c r="S2357" s="57">
        <f t="shared" si="701"/>
        <v>6.4558522635849274</v>
      </c>
      <c r="T2357" s="12">
        <f t="shared" si="684"/>
        <v>11.019089115488811</v>
      </c>
    </row>
    <row r="2358" spans="1:20">
      <c r="A2358" s="57">
        <f t="shared" si="685"/>
        <v>40717.456689012834</v>
      </c>
      <c r="B2358" s="12">
        <f t="shared" si="702"/>
        <v>6480.3845021865509</v>
      </c>
      <c r="C2358" s="57" t="str">
        <f t="shared" si="686"/>
        <v>-1.00281569760538-3.39530325657722i</v>
      </c>
      <c r="D2358" s="57" t="str">
        <f t="shared" si="687"/>
        <v>3.47784908955429-2.48692607861344i</v>
      </c>
      <c r="E2358" s="57" t="str">
        <f t="shared" si="688"/>
        <v>163.11749191089+4.40355230094451i</v>
      </c>
      <c r="F2358" s="57" t="str">
        <f t="shared" si="689"/>
        <v>2.90986544917263-23.0589444298891i</v>
      </c>
      <c r="G2358" s="57" t="str">
        <f t="shared" si="690"/>
        <v>0.999984720923104-0.00390881611813066i</v>
      </c>
      <c r="H2358" s="57" t="str">
        <f t="shared" si="691"/>
        <v>979.402384747062+1.68286124770393i</v>
      </c>
      <c r="I2358" s="57" t="str">
        <f t="shared" si="692"/>
        <v>8.14923944115082-63.6965487897328i</v>
      </c>
      <c r="K2358" s="57" t="str">
        <f t="shared" si="693"/>
        <v>0.0122523334211366-0.0387026364652455i</v>
      </c>
      <c r="L2358" s="57" t="str">
        <f t="shared" si="694"/>
        <v>0.00025-0.163294486219885i</v>
      </c>
      <c r="M2358" s="57" t="str">
        <f t="shared" si="695"/>
        <v>0.0045-0.0572482301339643i</v>
      </c>
      <c r="N2358" s="57">
        <f t="shared" si="696"/>
        <v>73.545294525973006</v>
      </c>
      <c r="O2358" s="57">
        <f t="shared" si="697"/>
        <v>10.980801106758413</v>
      </c>
      <c r="P2358" s="374">
        <f t="shared" si="698"/>
        <v>10.980801106758413</v>
      </c>
      <c r="Q2358" s="374">
        <f t="shared" si="699"/>
        <v>-106.45470547402699</v>
      </c>
      <c r="R2358" s="12">
        <f t="shared" si="700"/>
        <v>73.545294525973006</v>
      </c>
      <c r="S2358" s="57">
        <f t="shared" si="701"/>
        <v>6.4803845021865509</v>
      </c>
      <c r="T2358" s="12">
        <f t="shared" si="684"/>
        <v>10.980801106758413</v>
      </c>
    </row>
    <row r="2359" spans="1:20">
      <c r="A2359" s="57">
        <f t="shared" si="685"/>
        <v>40872.183024431084</v>
      </c>
      <c r="B2359" s="12">
        <f t="shared" si="702"/>
        <v>6505.0099632948595</v>
      </c>
      <c r="C2359" s="57" t="str">
        <f t="shared" si="686"/>
        <v>-0.99433813375083-3.38159803483677i</v>
      </c>
      <c r="D2359" s="57" t="str">
        <f t="shared" si="687"/>
        <v>3.47784698881868-2.47774649562899i</v>
      </c>
      <c r="E2359" s="57" t="str">
        <f t="shared" si="688"/>
        <v>163.180890572904+4.42739398071641i</v>
      </c>
      <c r="F2359" s="57" t="str">
        <f t="shared" si="689"/>
        <v>2.90986511063423-22.971738431462i</v>
      </c>
      <c r="G2359" s="57" t="str">
        <f t="shared" si="690"/>
        <v>0.999984604583281-0.00392366916289355i</v>
      </c>
      <c r="H2359" s="57" t="str">
        <f t="shared" si="691"/>
        <v>984.563799111764-20.5730758602514i</v>
      </c>
      <c r="I2359" s="57" t="str">
        <f t="shared" si="692"/>
        <v>6.74891488667853-63.9727814472351i</v>
      </c>
      <c r="K2359" s="57" t="str">
        <f t="shared" si="693"/>
        <v>0.0121828192056728-0.0385740062525676i</v>
      </c>
      <c r="L2359" s="57" t="str">
        <f t="shared" si="694"/>
        <v>0.00025-0.162676316218255i</v>
      </c>
      <c r="M2359" s="57" t="str">
        <f t="shared" si="695"/>
        <v>0.0045-0.0570315103944654i</v>
      </c>
      <c r="N2359" s="57">
        <f t="shared" si="696"/>
        <v>73.614350915364426</v>
      </c>
      <c r="O2359" s="57">
        <f t="shared" si="697"/>
        <v>10.942584222744777</v>
      </c>
      <c r="P2359" s="374">
        <f t="shared" si="698"/>
        <v>10.942584222744777</v>
      </c>
      <c r="Q2359" s="374">
        <f t="shared" si="699"/>
        <v>-106.38564908463557</v>
      </c>
      <c r="R2359" s="12">
        <f t="shared" si="700"/>
        <v>73.614350915364426</v>
      </c>
      <c r="S2359" s="57">
        <f t="shared" si="701"/>
        <v>6.5050099632948593</v>
      </c>
      <c r="T2359" s="12">
        <f t="shared" si="684"/>
        <v>10.942584222744777</v>
      </c>
    </row>
    <row r="2360" spans="1:20">
      <c r="A2360" s="57">
        <f t="shared" si="685"/>
        <v>41027.497319923925</v>
      </c>
      <c r="B2360" s="12">
        <f t="shared" si="702"/>
        <v>6529.7290011553805</v>
      </c>
      <c r="C2360" s="57" t="str">
        <f t="shared" si="686"/>
        <v>-0.985918987423074-3.3679714409591i</v>
      </c>
      <c r="D2360" s="57" t="str">
        <f t="shared" si="687"/>
        <v>3.47784487208972-2.46860255557371i</v>
      </c>
      <c r="E2360" s="57" t="str">
        <f t="shared" si="688"/>
        <v>163.244854348245+4.45120468307009i</v>
      </c>
      <c r="F2360" s="57" t="str">
        <f t="shared" si="689"/>
        <v>2.90986476951813-22.8848628891843i</v>
      </c>
      <c r="G2360" s="57" t="str">
        <f t="shared" si="690"/>
        <v>0.999984487357623-0.00393857864400292i</v>
      </c>
      <c r="H2360" s="57" t="str">
        <f t="shared" si="691"/>
        <v>988.712635617524-43.2939929280028i</v>
      </c>
      <c r="I2360" s="57" t="str">
        <f t="shared" si="692"/>
        <v>5.3211700216392-64.1858429597789i</v>
      </c>
      <c r="K2360" s="57" t="str">
        <f t="shared" si="693"/>
        <v>0.0121137676155299-0.038445681807591i</v>
      </c>
      <c r="L2360" s="57" t="str">
        <f t="shared" si="694"/>
        <v>0.00025-0.162060486370049i</v>
      </c>
      <c r="M2360" s="57" t="str">
        <f t="shared" si="695"/>
        <v>0.0045-0.0568156110723901i</v>
      </c>
      <c r="N2360" s="57">
        <f t="shared" si="696"/>
        <v>73.683464206163052</v>
      </c>
      <c r="O2360" s="57">
        <f t="shared" si="697"/>
        <v>10.904438628811256</v>
      </c>
      <c r="P2360" s="374">
        <f t="shared" si="698"/>
        <v>10.904438628811256</v>
      </c>
      <c r="Q2360" s="374">
        <f t="shared" si="699"/>
        <v>-106.31653579383695</v>
      </c>
      <c r="R2360" s="12">
        <f t="shared" si="700"/>
        <v>73.683464206163052</v>
      </c>
      <c r="S2360" s="57">
        <f t="shared" si="701"/>
        <v>6.5297290011553804</v>
      </c>
      <c r="T2360" s="12">
        <f t="shared" si="684"/>
        <v>10.904438628811256</v>
      </c>
    </row>
    <row r="2361" spans="1:20">
      <c r="A2361" s="57">
        <f t="shared" si="685"/>
        <v>41183.401809739633</v>
      </c>
      <c r="B2361" s="12">
        <f t="shared" si="702"/>
        <v>6554.5419713597712</v>
      </c>
      <c r="C2361" s="57" t="str">
        <f t="shared" si="686"/>
        <v>-0.977557927471601-3.35442299201243i</v>
      </c>
      <c r="D2361" s="57" t="str">
        <f t="shared" si="687"/>
        <v>3.47784273924565-2.45949412690568i</v>
      </c>
      <c r="E2361" s="57" t="str">
        <f t="shared" si="688"/>
        <v>163.309387813861+4.47498320063923i</v>
      </c>
      <c r="F2361" s="57" t="str">
        <f t="shared" si="689"/>
        <v>2.9098644258047-22.7983165533217i</v>
      </c>
      <c r="G2361" s="57" t="str">
        <f t="shared" si="690"/>
        <v>0.999984369239384-0.00395354477585708i</v>
      </c>
      <c r="H2361" s="57" t="str">
        <f t="shared" si="691"/>
        <v>991.802312531317-66.4129737530632i</v>
      </c>
      <c r="I2361" s="57" t="str">
        <f t="shared" si="692"/>
        <v>3.87020474421349-64.3329407088341i</v>
      </c>
      <c r="K2361" s="57" t="str">
        <f t="shared" si="693"/>
        <v>0.0120451760123386-0.038317663768915i</v>
      </c>
      <c r="L2361" s="57" t="str">
        <f t="shared" si="694"/>
        <v>0.00025-0.161446987816347i</v>
      </c>
      <c r="M2361" s="57" t="str">
        <f t="shared" si="695"/>
        <v>0.0045-0.0566005290619548i</v>
      </c>
      <c r="N2361" s="57">
        <f t="shared" si="696"/>
        <v>73.752632495148632</v>
      </c>
      <c r="O2361" s="57">
        <f t="shared" si="697"/>
        <v>10.866364490513369</v>
      </c>
      <c r="P2361" s="374">
        <f t="shared" si="698"/>
        <v>10.866364490513369</v>
      </c>
      <c r="Q2361" s="374">
        <f t="shared" si="699"/>
        <v>-106.24736750485137</v>
      </c>
      <c r="R2361" s="12">
        <f t="shared" si="700"/>
        <v>73.752632495148632</v>
      </c>
      <c r="S2361" s="57">
        <f t="shared" si="701"/>
        <v>6.5545419713597708</v>
      </c>
      <c r="T2361" s="12">
        <f t="shared" si="684"/>
        <v>10.866364490513369</v>
      </c>
    </row>
    <row r="2362" spans="1:20">
      <c r="A2362" s="57">
        <f t="shared" si="685"/>
        <v>41339.898736616648</v>
      </c>
      <c r="B2362" s="12">
        <f t="shared" si="702"/>
        <v>6579.4492308509389</v>
      </c>
      <c r="C2362" s="57" t="str">
        <f t="shared" si="686"/>
        <v>-0.969254624139614-3.34095220902728i</v>
      </c>
      <c r="D2362" s="57" t="str">
        <f t="shared" si="687"/>
        <v>3.47784059016382-2.45042107859379i</v>
      </c>
      <c r="E2362" s="57" t="str">
        <f t="shared" si="688"/>
        <v>163.374495591882+4.49872830535515i</v>
      </c>
      <c r="F2362" s="57" t="str">
        <f t="shared" si="689"/>
        <v>2.90986407947417-22.7120981788761i</v>
      </c>
      <c r="G2362" s="57" t="str">
        <f t="shared" si="690"/>
        <v>0.99998425022177-0.00396856777366843i</v>
      </c>
      <c r="H2362" s="57" t="str">
        <f t="shared" si="691"/>
        <v>993.792028188595-89.8575903887862i</v>
      </c>
      <c r="I2362" s="57" t="str">
        <f t="shared" si="692"/>
        <v>2.40055217631619-64.4116468093668i</v>
      </c>
      <c r="K2362" s="57" t="str">
        <f t="shared" si="693"/>
        <v>0.0119770417664672-0.0381899527571192i</v>
      </c>
      <c r="L2362" s="57" t="str">
        <f t="shared" si="694"/>
        <v>0.00025-0.160835811731767i</v>
      </c>
      <c r="M2362" s="57" t="str">
        <f t="shared" si="695"/>
        <v>0.0045-0.0563862612691323i</v>
      </c>
      <c r="N2362" s="57">
        <f t="shared" si="696"/>
        <v>73.82185387971866</v>
      </c>
      <c r="O2362" s="57">
        <f t="shared" si="697"/>
        <v>10.828361973628054</v>
      </c>
      <c r="P2362" s="374">
        <f t="shared" si="698"/>
        <v>10.828361973628054</v>
      </c>
      <c r="Q2362" s="374">
        <f t="shared" si="699"/>
        <v>-106.17814612028134</v>
      </c>
      <c r="R2362" s="12">
        <f t="shared" si="700"/>
        <v>73.82185387971866</v>
      </c>
      <c r="S2362" s="57">
        <f t="shared" si="701"/>
        <v>6.5794492308509387</v>
      </c>
      <c r="T2362" s="12">
        <f t="shared" si="684"/>
        <v>10.828361973628054</v>
      </c>
    </row>
    <row r="2363" spans="1:20">
      <c r="A2363" s="57">
        <f t="shared" si="685"/>
        <v>41496.990351815795</v>
      </c>
      <c r="B2363" s="12">
        <f t="shared" si="702"/>
        <v>6604.451137928173</v>
      </c>
      <c r="C2363" s="57" t="str">
        <f t="shared" si="686"/>
        <v>-0.961008749071571-3.3275586169699i</v>
      </c>
      <c r="D2363" s="57" t="str">
        <f t="shared" si="687"/>
        <v>3.47783842472061-2.44138328011582i</v>
      </c>
      <c r="E2363" s="57" t="str">
        <f t="shared" si="688"/>
        <v>163.440182350099+4.52243874807348i</v>
      </c>
      <c r="F2363" s="57" t="str">
        <f t="shared" si="689"/>
        <v>2.90986373050661-22.6262065255667i</v>
      </c>
      <c r="G2363" s="57" t="str">
        <f t="shared" si="690"/>
        <v>0.999984130297932-0.00398364785346646i</v>
      </c>
      <c r="H2363" s="57" t="str">
        <f t="shared" si="691"/>
        <v>994.647524100182-113.550520135262i</v>
      </c>
      <c r="I2363" s="57" t="str">
        <f t="shared" si="692"/>
        <v>0.917039499560993-64.419944487077i</v>
      </c>
      <c r="K2363" s="57" t="str">
        <f t="shared" si="693"/>
        <v>0.0119093622570893-0.0380625493749338i</v>
      </c>
      <c r="L2363" s="57" t="str">
        <f t="shared" si="694"/>
        <v>0.00025-0.160226949324334i</v>
      </c>
      <c r="M2363" s="57" t="str">
        <f t="shared" si="695"/>
        <v>0.0045-0.0561728046116079i</v>
      </c>
      <c r="N2363" s="57">
        <f t="shared" si="696"/>
        <v>73.891126457847477</v>
      </c>
      <c r="O2363" s="57">
        <f t="shared" si="697"/>
        <v>10.79043124418266</v>
      </c>
      <c r="P2363" s="374">
        <f t="shared" si="698"/>
        <v>10.79043124418266</v>
      </c>
      <c r="Q2363" s="374">
        <f t="shared" si="699"/>
        <v>-106.10887354215252</v>
      </c>
      <c r="R2363" s="12">
        <f t="shared" si="700"/>
        <v>73.891126457847477</v>
      </c>
      <c r="S2363" s="57">
        <f t="shared" si="701"/>
        <v>6.604451137928173</v>
      </c>
      <c r="T2363" s="12">
        <f t="shared" si="684"/>
        <v>10.79043124418266</v>
      </c>
    </row>
    <row r="2364" spans="1:20">
      <c r="A2364" s="57">
        <f t="shared" si="685"/>
        <v>41654.678915152697</v>
      </c>
      <c r="B2364" s="12">
        <f t="shared" si="702"/>
        <v>6629.5480522523003</v>
      </c>
      <c r="C2364" s="57" t="str">
        <f t="shared" si="686"/>
        <v>-0.9528199753206-3.31424174471619i</v>
      </c>
      <c r="D2364" s="57" t="str">
        <f t="shared" si="687"/>
        <v>3.47783624279149-2.43238060145664i</v>
      </c>
      <c r="E2364" s="57" t="str">
        <f t="shared" si="688"/>
        <v>163.506452802454+4.54611325819697i</v>
      </c>
      <c r="F2364" s="57" t="str">
        <f t="shared" si="689"/>
        <v>2.90986337888192-22.5406403578132i</v>
      </c>
      <c r="G2364" s="57" t="str">
        <f t="shared" si="690"/>
        <v>0.99998400946097-0.00399878523210084i</v>
      </c>
      <c r="H2364" s="57" t="str">
        <f t="shared" si="691"/>
        <v>994.341769130274-137.410284293512i</v>
      </c>
      <c r="I2364" s="57" t="str">
        <f t="shared" si="692"/>
        <v>-0.575258634630474-64.3562694136734i</v>
      </c>
      <c r="K2364" s="57" t="str">
        <f t="shared" si="693"/>
        <v>0.0118421348722495-0.0379354542074097i</v>
      </c>
      <c r="L2364" s="57" t="str">
        <f t="shared" si="694"/>
        <v>0.00025-0.15962039183536i</v>
      </c>
      <c r="M2364" s="57" t="str">
        <f t="shared" si="695"/>
        <v>0.0045-0.0559601560187368i</v>
      </c>
      <c r="N2364" s="57">
        <f t="shared" si="696"/>
        <v>73.960448328043114</v>
      </c>
      <c r="O2364" s="57">
        <f t="shared" si="697"/>
        <v>10.752572468484924</v>
      </c>
      <c r="P2364" s="374">
        <f t="shared" si="698"/>
        <v>10.752572468484924</v>
      </c>
      <c r="Q2364" s="374">
        <f t="shared" si="699"/>
        <v>-106.03955167195689</v>
      </c>
      <c r="R2364" s="12">
        <f t="shared" si="700"/>
        <v>73.960448328043114</v>
      </c>
      <c r="S2364" s="57">
        <f t="shared" si="701"/>
        <v>6.6295480522523</v>
      </c>
      <c r="T2364" s="12">
        <f t="shared" si="684"/>
        <v>10.752572468484924</v>
      </c>
    </row>
    <row r="2365" spans="1:20">
      <c r="A2365" s="57">
        <f t="shared" si="685"/>
        <v>41812.966695030278</v>
      </c>
      <c r="B2365" s="12">
        <f t="shared" si="702"/>
        <v>6654.7403348508597</v>
      </c>
      <c r="C2365" s="57" t="str">
        <f t="shared" si="686"/>
        <v>-0.944687977355604-3.3010011250254i</v>
      </c>
      <c r="D2365" s="57" t="str">
        <f t="shared" si="687"/>
        <v>3.47783404425099-2.42341291310628i</v>
      </c>
      <c r="E2365" s="57" t="str">
        <f t="shared" si="688"/>
        <v>163.573311709535+4.56975054328963i</v>
      </c>
      <c r="F2365" s="57" t="str">
        <f t="shared" si="689"/>
        <v>2.90986302457991-22.4553984447173i</v>
      </c>
      <c r="G2365" s="57" t="str">
        <f t="shared" si="690"/>
        <v>0.999983887703932-0.00401398012724462i</v>
      </c>
      <c r="H2365" s="57" t="str">
        <f t="shared" si="691"/>
        <v>992.855542665926-161.352096767043i</v>
      </c>
      <c r="I2365" s="57" t="str">
        <f t="shared" si="692"/>
        <v>-2.0710733547024-64.2195446504634i</v>
      </c>
      <c r="K2365" s="57" t="str">
        <f t="shared" si="693"/>
        <v>0.0117753570089269-0.0378086678220855i</v>
      </c>
      <c r="L2365" s="57" t="str">
        <f t="shared" si="694"/>
        <v>0.00025-0.15901613053931i</v>
      </c>
      <c r="M2365" s="57" t="str">
        <f t="shared" si="695"/>
        <v>0.0045-0.0557483124314971i</v>
      </c>
      <c r="N2365" s="57">
        <f t="shared" si="696"/>
        <v>74.029817589301715</v>
      </c>
      <c r="O2365" s="57">
        <f t="shared" si="697"/>
        <v>10.714785813152139</v>
      </c>
      <c r="P2365" s="374">
        <f t="shared" si="698"/>
        <v>10.714785813152139</v>
      </c>
      <c r="Q2365" s="374">
        <f t="shared" si="699"/>
        <v>-105.97018241069829</v>
      </c>
      <c r="R2365" s="12">
        <f t="shared" si="700"/>
        <v>74.029817589301715</v>
      </c>
      <c r="S2365" s="57">
        <f t="shared" si="701"/>
        <v>6.6547403348508594</v>
      </c>
      <c r="T2365" s="12">
        <f t="shared" si="684"/>
        <v>10.714785813152139</v>
      </c>
    </row>
    <row r="2366" spans="1:20">
      <c r="A2366" s="57">
        <f t="shared" si="685"/>
        <v>41971.855968471398</v>
      </c>
      <c r="B2366" s="12">
        <f t="shared" si="702"/>
        <v>6680.0283481232927</v>
      </c>
      <c r="C2366" s="57" t="str">
        <f t="shared" si="686"/>
        <v>-0.936612431068319-3.28783629451441i</v>
      </c>
      <c r="D2366" s="57" t="str">
        <f t="shared" si="687"/>
        <v>3.47783182897265-2.41448008605806i</v>
      </c>
      <c r="E2366" s="57" t="str">
        <f t="shared" si="688"/>
        <v>163.640763879077+4.59334928868512i</v>
      </c>
      <c r="F2366" s="57" t="str">
        <f t="shared" si="689"/>
        <v>2.90986266758017-22.3704795600453i</v>
      </c>
      <c r="G2366" s="57" t="str">
        <f t="shared" si="690"/>
        <v>0.999983765019812-0.00402923275739724i</v>
      </c>
      <c r="H2366" s="57" t="str">
        <f t="shared" si="691"/>
        <v>990.177896810656-185.288806099539i</v>
      </c>
      <c r="I2366" s="57" t="str">
        <f t="shared" si="692"/>
        <v>-3.56500043714216-64.0092079871113i</v>
      </c>
      <c r="K2366" s="57" t="str">
        <f t="shared" si="693"/>
        <v>0.0117090260730982-0.0376821907691582i</v>
      </c>
      <c r="L2366" s="57" t="str">
        <f t="shared" si="694"/>
        <v>0.00025-0.158414156743684i</v>
      </c>
      <c r="M2366" s="57" t="str">
        <f t="shared" si="695"/>
        <v>0.0045-0.0555372708024479i</v>
      </c>
      <c r="N2366" s="57">
        <f t="shared" si="696"/>
        <v>74.099232341059107</v>
      </c>
      <c r="O2366" s="57">
        <f t="shared" si="697"/>
        <v>10.677071445141554</v>
      </c>
      <c r="P2366" s="374">
        <f t="shared" si="698"/>
        <v>10.677071445141554</v>
      </c>
      <c r="Q2366" s="374">
        <f t="shared" si="699"/>
        <v>-105.90076765894089</v>
      </c>
      <c r="R2366" s="12">
        <f t="shared" si="700"/>
        <v>74.099232341059107</v>
      </c>
      <c r="S2366" s="57">
        <f t="shared" si="701"/>
        <v>6.6800283481232929</v>
      </c>
      <c r="T2366" s="12">
        <f t="shared" si="684"/>
        <v>10.677071445141554</v>
      </c>
    </row>
    <row r="2367" spans="1:20">
      <c r="A2367" s="57">
        <f t="shared" si="685"/>
        <v>42131.349021151589</v>
      </c>
      <c r="B2367" s="12">
        <f t="shared" si="702"/>
        <v>6705.4124558461617</v>
      </c>
      <c r="C2367" s="57" t="str">
        <f t="shared" si="686"/>
        <v>-0.928593013780064-3.27474679363151i</v>
      </c>
      <c r="D2367" s="57" t="str">
        <f t="shared" si="687"/>
        <v>3.47782959682905-2.40558199180675i</v>
      </c>
      <c r="E2367" s="57" t="str">
        <f t="shared" si="688"/>
        <v>163.708814166461+4.61690815708844i</v>
      </c>
      <c r="F2367" s="57" t="str">
        <f t="shared" si="689"/>
        <v>2.90986230786215-22.28588248221i</v>
      </c>
      <c r="G2367" s="57" t="str">
        <f t="shared" si="690"/>
        <v>0.999983641401552-0.00404454334188776i</v>
      </c>
      <c r="H2367" s="57" t="str">
        <f t="shared" si="691"/>
        <v>986.306480763254-209.131910483942i</v>
      </c>
      <c r="I2367" s="57" t="str">
        <f t="shared" si="692"/>
        <v>-5.05156350533302-63.7252306612454i</v>
      </c>
      <c r="K2367" s="57" t="str">
        <f t="shared" si="693"/>
        <v>0.0116431394797964-0.0375560235816475i</v>
      </c>
      <c r="L2367" s="57" t="str">
        <f t="shared" si="694"/>
        <v>0.00025-0.157814461788886i</v>
      </c>
      <c r="M2367" s="57" t="str">
        <f t="shared" si="695"/>
        <v>0.0045-0.0553270280956843i</v>
      </c>
      <c r="N2367" s="57">
        <f t="shared" si="696"/>
        <v>74.168690683138507</v>
      </c>
      <c r="O2367" s="57">
        <f t="shared" si="697"/>
        <v>10.639429531779269</v>
      </c>
      <c r="P2367" s="374">
        <f t="shared" si="698"/>
        <v>10.639429531779269</v>
      </c>
      <c r="Q2367" s="374">
        <f t="shared" si="699"/>
        <v>-105.83130931686149</v>
      </c>
      <c r="R2367" s="12">
        <f t="shared" si="700"/>
        <v>74.168690683138507</v>
      </c>
      <c r="S2367" s="57">
        <f t="shared" si="701"/>
        <v>6.7054124558461616</v>
      </c>
      <c r="T2367" s="12">
        <f t="shared" si="684"/>
        <v>10.639429531779269</v>
      </c>
    </row>
    <row r="2368" spans="1:20">
      <c r="A2368" s="57">
        <f t="shared" si="685"/>
        <v>42291.448147431962</v>
      </c>
      <c r="B2368" s="12">
        <f t="shared" si="702"/>
        <v>6730.893023178377</v>
      </c>
      <c r="C2368" s="57" t="str">
        <f t="shared" si="686"/>
        <v>-0.920629404248467-3.26173216663113i</v>
      </c>
      <c r="D2368" s="57" t="str">
        <f t="shared" si="687"/>
        <v>3.47782734769182-2.39671850234674i</v>
      </c>
      <c r="E2368" s="57" t="str">
        <f t="shared" si="688"/>
        <v>163.777467475233+4.64042578816933i</v>
      </c>
      <c r="F2368" s="57" t="str">
        <f t="shared" si="689"/>
        <v>2.90986194540519-22.2016059942541i</v>
      </c>
      <c r="G2368" s="57" t="str">
        <f t="shared" si="690"/>
        <v>0.999983516842039-0.00405991210087793i</v>
      </c>
      <c r="H2368" s="57" t="str">
        <f t="shared" si="691"/>
        <v>981.247714579363-232.792621913553i</v>
      </c>
      <c r="I2368" s="57" t="str">
        <f t="shared" si="692"/>
        <v>-6.52528006851337-63.3681266986539i</v>
      </c>
      <c r="K2368" s="57" t="str">
        <f t="shared" si="693"/>
        <v>0.0115776946531708-0.0374301667755646i</v>
      </c>
      <c r="L2368" s="57" t="str">
        <f t="shared" si="694"/>
        <v>0.00025-0.157217037048104i</v>
      </c>
      <c r="M2368" s="57" t="str">
        <f t="shared" si="695"/>
        <v>0.0045-0.0551175812867944i</v>
      </c>
      <c r="N2368" s="57">
        <f t="shared" si="696"/>
        <v>74.238190715696803</v>
      </c>
      <c r="O2368" s="57">
        <f t="shared" si="697"/>
        <v>10.601860240791293</v>
      </c>
      <c r="P2368" s="374">
        <f t="shared" si="698"/>
        <v>10.601860240791293</v>
      </c>
      <c r="Q2368" s="374">
        <f t="shared" si="699"/>
        <v>-105.7618092843032</v>
      </c>
      <c r="R2368" s="12">
        <f t="shared" si="700"/>
        <v>74.238190715696803</v>
      </c>
      <c r="S2368" s="57">
        <f t="shared" si="701"/>
        <v>6.7308930231783766</v>
      </c>
      <c r="T2368" s="12">
        <f t="shared" si="684"/>
        <v>10.601860240791293</v>
      </c>
    </row>
    <row r="2369" spans="1:20">
      <c r="A2369" s="57">
        <f t="shared" si="685"/>
        <v>42452.155650392211</v>
      </c>
      <c r="B2369" s="12">
        <f t="shared" si="702"/>
        <v>6756.4704166664551</v>
      </c>
      <c r="C2369" s="57" t="str">
        <f t="shared" si="686"/>
        <v>-0.91272128267395-3.24879196154813i</v>
      </c>
      <c r="D2369" s="57" t="str">
        <f t="shared" si="687"/>
        <v>3.47782508143162-2.38788949017018i</v>
      </c>
      <c r="E2369" s="57" t="str">
        <f t="shared" si="688"/>
        <v>163.846728757618+4.66390079814963i</v>
      </c>
      <c r="F2369" s="57" t="str">
        <f t="shared" si="689"/>
        <v>2.90986158018844-22.1176488838316i</v>
      </c>
      <c r="G2369" s="57" t="str">
        <f t="shared" si="690"/>
        <v>0.999983391334106-0.00407533925536536i</v>
      </c>
      <c r="H2369" s="57" t="str">
        <f t="shared" si="691"/>
        <v>975.016804283522-256.182953199048i</v>
      </c>
      <c r="I2369" s="57" t="str">
        <f t="shared" si="692"/>
        <v>-7.98072876525836-62.9389524120401i</v>
      </c>
      <c r="K2369" s="57" t="str">
        <f t="shared" si="693"/>
        <v>0.0115126890265426-0.037304620850077i</v>
      </c>
      <c r="L2369" s="57" t="str">
        <f t="shared" si="694"/>
        <v>0.00025-0.15662187392718i</v>
      </c>
      <c r="M2369" s="57" t="str">
        <f t="shared" si="695"/>
        <v>0.0045-0.0549089273628155i</v>
      </c>
      <c r="N2369" s="57">
        <f t="shared" si="696"/>
        <v>74.307730539166286</v>
      </c>
      <c r="O2369" s="57">
        <f t="shared" si="697"/>
        <v>10.564363740333199</v>
      </c>
      <c r="P2369" s="374">
        <f t="shared" si="698"/>
        <v>10.564363740333199</v>
      </c>
      <c r="Q2369" s="374">
        <f t="shared" si="699"/>
        <v>-105.69226946083371</v>
      </c>
      <c r="R2369" s="12">
        <f t="shared" si="700"/>
        <v>74.307730539166286</v>
      </c>
      <c r="S2369" s="57">
        <f t="shared" si="701"/>
        <v>6.7564704166664553</v>
      </c>
      <c r="T2369" s="12">
        <f t="shared" si="684"/>
        <v>10.564363740333199</v>
      </c>
    </row>
    <row r="2370" spans="1:20">
      <c r="A2370" s="57">
        <f t="shared" si="685"/>
        <v>42613.473841863699</v>
      </c>
      <c r="B2370" s="12">
        <f t="shared" si="702"/>
        <v>6782.1450042497881</v>
      </c>
      <c r="C2370" s="57" t="str">
        <f t="shared" si="686"/>
        <v>-0.904868330706037-3.23592573017253i</v>
      </c>
      <c r="D2370" s="57" t="str">
        <f t="shared" si="687"/>
        <v>3.47782279791809-2.37909482826513i</v>
      </c>
      <c r="E2370" s="57" t="str">
        <f t="shared" si="688"/>
        <v>163.916603015047+4.6873317793828i</v>
      </c>
      <c r="F2370" s="57" t="str">
        <f t="shared" si="689"/>
        <v>2.90986121219083-22.034009943191i</v>
      </c>
      <c r="G2370" s="57" t="str">
        <f t="shared" si="690"/>
        <v>0.999983264870532-0.00409082502718674i</v>
      </c>
      <c r="H2370" s="57" t="str">
        <f t="shared" si="691"/>
        <v>967.637595567422-279.216800210616i</v>
      </c>
      <c r="I2370" s="57" t="str">
        <f t="shared" si="692"/>
        <v>-9.41261609846871-62.4392959239047i</v>
      </c>
      <c r="K2370" s="57" t="str">
        <f t="shared" si="693"/>
        <v>0.0114481200424609-0.0371793862876742i</v>
      </c>
      <c r="L2370" s="57" t="str">
        <f t="shared" si="694"/>
        <v>0.00025-0.156028963864495i</v>
      </c>
      <c r="M2370" s="57" t="str">
        <f t="shared" si="695"/>
        <v>0.0045-0.0547010633221914i</v>
      </c>
      <c r="N2370" s="57">
        <f t="shared" si="696"/>
        <v>74.377308254195043</v>
      </c>
      <c r="O2370" s="57">
        <f t="shared" si="697"/>
        <v>10.526940199020679</v>
      </c>
      <c r="P2370" s="374">
        <f t="shared" si="698"/>
        <v>10.526940199020679</v>
      </c>
      <c r="Q2370" s="374">
        <f t="shared" si="699"/>
        <v>-105.62269174580496</v>
      </c>
      <c r="R2370" s="12">
        <f t="shared" si="700"/>
        <v>74.377308254195043</v>
      </c>
      <c r="S2370" s="57">
        <f t="shared" si="701"/>
        <v>6.7821450042497879</v>
      </c>
      <c r="T2370" s="12">
        <f t="shared" si="684"/>
        <v>10.526940199020679</v>
      </c>
    </row>
    <row r="2371" spans="1:20">
      <c r="A2371" s="57">
        <f t="shared" si="685"/>
        <v>42775.405042462786</v>
      </c>
      <c r="B2371" s="12">
        <f t="shared" si="702"/>
        <v>6807.9171552659373</v>
      </c>
      <c r="C2371" s="57" t="str">
        <f t="shared" si="686"/>
        <v>-0.897070231449514-3.22313302802433i</v>
      </c>
      <c r="D2371" s="57" t="str">
        <f t="shared" si="687"/>
        <v>3.47782049701993-2.37033439011377i</v>
      </c>
      <c r="E2371" s="57" t="str">
        <f t="shared" si="688"/>
        <v>163.987095298686+4.71071729992637i</v>
      </c>
      <c r="F2371" s="57" t="str">
        <f t="shared" si="689"/>
        <v>2.90986084139121-21.9506879691579i</v>
      </c>
      <c r="G2371" s="57" t="str">
        <f t="shared" si="690"/>
        <v>0.999983137444042-0.00410636963902096i</v>
      </c>
      <c r="H2371" s="57" t="str">
        <f t="shared" si="691"/>
        <v>959.142268801967-301.810991532291i</v>
      </c>
      <c r="I2371" s="57" t="str">
        <f t="shared" si="692"/>
        <v>-10.8158409454535-61.8712569189694i</v>
      </c>
      <c r="K2371" s="57" t="str">
        <f t="shared" si="693"/>
        <v>0.0113839851527556-0.0370544635543314i</v>
      </c>
      <c r="L2371" s="57" t="str">
        <f t="shared" si="694"/>
        <v>0.00025-0.155438298330838i</v>
      </c>
      <c r="M2371" s="57" t="str">
        <f t="shared" si="695"/>
        <v>0.0045-0.0544939861747275i</v>
      </c>
      <c r="N2371" s="57">
        <f t="shared" si="696"/>
        <v>74.446921961583783</v>
      </c>
      <c r="O2371" s="57">
        <f t="shared" si="697"/>
        <v>10.489589785959993</v>
      </c>
      <c r="P2371" s="374">
        <f t="shared" si="698"/>
        <v>10.489589785959993</v>
      </c>
      <c r="Q2371" s="374">
        <f t="shared" si="699"/>
        <v>-105.55307803841622</v>
      </c>
      <c r="R2371" s="12">
        <f t="shared" si="700"/>
        <v>74.446921961583783</v>
      </c>
      <c r="S2371" s="57">
        <f t="shared" si="701"/>
        <v>6.8079171552659377</v>
      </c>
      <c r="T2371" s="12">
        <f t="shared" si="684"/>
        <v>10.489589785959993</v>
      </c>
    </row>
    <row r="2372" spans="1:20">
      <c r="A2372" s="57">
        <f t="shared" si="685"/>
        <v>42937.95158162414</v>
      </c>
      <c r="B2372" s="12">
        <f t="shared" si="702"/>
        <v>6833.7872404559475</v>
      </c>
      <c r="C2372" s="57" t="str">
        <f t="shared" si="686"/>
        <v>-0.889326669470499-3.21041341432842i</v>
      </c>
      <c r="D2372" s="57" t="str">
        <f t="shared" si="687"/>
        <v>3.47781817860478-2.36160804969055i</v>
      </c>
      <c r="E2372" s="57" t="str">
        <f t="shared" si="688"/>
        <v>164.058210709973+4.73405590310567i</v>
      </c>
      <c r="F2372" s="57" t="str">
        <f t="shared" si="689"/>
        <v>2.90986046776827-21.8676817631175i</v>
      </c>
      <c r="G2372" s="57" t="str">
        <f t="shared" si="690"/>
        <v>0.999983009047303-0.00412197331439231i</v>
      </c>
      <c r="H2372" s="57" t="str">
        <f t="shared" si="691"/>
        <v>949.570883506975-323.886278759846i</v>
      </c>
      <c r="I2372" s="57" t="str">
        <f t="shared" si="692"/>
        <v>-12.1855551984353-61.2374171651302i</v>
      </c>
      <c r="K2372" s="57" t="str">
        <f t="shared" si="693"/>
        <v>0.011320281818589-0.0369298530996736i</v>
      </c>
      <c r="L2372" s="57" t="str">
        <f t="shared" si="694"/>
        <v>0.00025-0.154849868829287i</v>
      </c>
      <c r="M2372" s="57" t="str">
        <f t="shared" si="695"/>
        <v>0.0045-0.0542876929415494i</v>
      </c>
      <c r="N2372" s="57">
        <f t="shared" si="696"/>
        <v>74.516569762218481</v>
      </c>
      <c r="O2372" s="57">
        <f t="shared" si="697"/>
        <v>10.452312670778475</v>
      </c>
      <c r="P2372" s="374">
        <f t="shared" si="698"/>
        <v>10.452312670778475</v>
      </c>
      <c r="Q2372" s="374">
        <f t="shared" si="699"/>
        <v>-105.48343023778152</v>
      </c>
      <c r="R2372" s="12">
        <f t="shared" si="700"/>
        <v>74.516569762218481</v>
      </c>
      <c r="S2372" s="57">
        <f t="shared" si="701"/>
        <v>6.8337872404559477</v>
      </c>
      <c r="T2372" s="12">
        <f t="shared" si="684"/>
        <v>10.452312670778475</v>
      </c>
    </row>
    <row r="2373" spans="1:20">
      <c r="A2373" s="57">
        <f t="shared" si="685"/>
        <v>43101.115797634317</v>
      </c>
      <c r="B2373" s="12">
        <f t="shared" si="702"/>
        <v>6859.7556319696805</v>
      </c>
      <c r="C2373" s="57" t="str">
        <f t="shared" si="686"/>
        <v>-0.881637330802247-3.19776645198982i</v>
      </c>
      <c r="D2373" s="57" t="str">
        <f t="shared" si="687"/>
        <v>3.47781584253935-2.35291568146037i</v>
      </c>
      <c r="E2373" s="57" t="str">
        <f t="shared" si="688"/>
        <v>164.129954401161+4.75734610707067i</v>
      </c>
      <c r="F2373" s="57" t="str">
        <f t="shared" si="689"/>
        <v>2.9098600913005-21.7849901309972i</v>
      </c>
      <c r="G2373" s="57" t="str">
        <f t="shared" si="690"/>
        <v>0.999982879672928-0.00413763627767373i</v>
      </c>
      <c r="H2373" s="57" t="str">
        <f t="shared" si="691"/>
        <v>938.97078546884-345.368242882997i</v>
      </c>
      <c r="I2373" s="57" t="str">
        <f t="shared" si="692"/>
        <v>-13.5172190341006-60.5408026511016i</v>
      </c>
      <c r="K2373" s="57" t="str">
        <f t="shared" si="693"/>
        <v>0.0112570075105062-0.0368055553571388i</v>
      </c>
      <c r="L2373" s="57" t="str">
        <f t="shared" si="694"/>
        <v>0.00025-0.154263666895085i</v>
      </c>
      <c r="M2373" s="57" t="str">
        <f t="shared" si="695"/>
        <v>0.0045-0.0540821806550603i</v>
      </c>
      <c r="N2373" s="57">
        <f t="shared" si="696"/>
        <v>74.586249757002491</v>
      </c>
      <c r="O2373" s="57">
        <f t="shared" si="697"/>
        <v>10.415109023655511</v>
      </c>
      <c r="P2373" s="374">
        <f t="shared" si="698"/>
        <v>10.415109023655511</v>
      </c>
      <c r="Q2373" s="374">
        <f t="shared" si="699"/>
        <v>-105.41375024299751</v>
      </c>
      <c r="R2373" s="12">
        <f t="shared" si="700"/>
        <v>74.586249757002491</v>
      </c>
      <c r="S2373" s="57">
        <f t="shared" si="701"/>
        <v>6.8597556319696809</v>
      </c>
      <c r="T2373" s="12">
        <f t="shared" si="684"/>
        <v>10.415109023655511</v>
      </c>
    </row>
    <row r="2374" spans="1:20">
      <c r="A2374" s="57">
        <f t="shared" si="685"/>
        <v>43264.900037665328</v>
      </c>
      <c r="B2374" s="12">
        <f t="shared" si="702"/>
        <v>6885.8227033711655</v>
      </c>
      <c r="C2374" s="57" t="str">
        <f t="shared" si="686"/>
        <v>-0.874001902950901-3.1851917075689i</v>
      </c>
      <c r="D2374" s="57" t="str">
        <f t="shared" si="687"/>
        <v>3.47781348868926-2.3442571603768i</v>
      </c>
      <c r="E2374" s="57" t="str">
        <f t="shared" si="688"/>
        <v>164.202331575871+4.78058640434546i</v>
      </c>
      <c r="F2374" s="57" t="str">
        <f t="shared" si="689"/>
        <v>2.90985971196624-21.7026118832501i</v>
      </c>
      <c r="G2374" s="57" t="str">
        <f t="shared" si="690"/>
        <v>0.999982749313474-0.00415335875408997i</v>
      </c>
      <c r="H2374" s="57" t="str">
        <f t="shared" si="691"/>
        <v>927.395894102608-366.188095436114i</v>
      </c>
      <c r="I2374" s="57" t="str">
        <f t="shared" si="692"/>
        <v>-14.8066495172252-59.7848384571114i</v>
      </c>
      <c r="K2374" s="57" t="str">
        <f t="shared" si="693"/>
        <v>0.0111941597084832-0.0366815707441391i</v>
      </c>
      <c r="L2374" s="57" t="str">
        <f t="shared" si="694"/>
        <v>0.00025-0.153679684095522i</v>
      </c>
      <c r="M2374" s="57" t="str">
        <f t="shared" si="695"/>
        <v>0.0045-0.0538774463588965i</v>
      </c>
      <c r="N2374" s="57">
        <f t="shared" si="696"/>
        <v>74.655960046783278</v>
      </c>
      <c r="O2374" s="57">
        <f t="shared" si="697"/>
        <v>10.37797901535323</v>
      </c>
      <c r="P2374" s="374">
        <f t="shared" si="698"/>
        <v>10.37797901535323</v>
      </c>
      <c r="Q2374" s="374">
        <f t="shared" si="699"/>
        <v>-105.34403995321672</v>
      </c>
      <c r="R2374" s="12">
        <f t="shared" si="700"/>
        <v>74.655960046783278</v>
      </c>
      <c r="S2374" s="57">
        <f t="shared" si="701"/>
        <v>6.8858227033711659</v>
      </c>
      <c r="T2374" s="12">
        <f t="shared" si="684"/>
        <v>10.37797901535323</v>
      </c>
    </row>
    <row r="2375" spans="1:20">
      <c r="A2375" s="57">
        <f t="shared" si="685"/>
        <v>43429.306657808454</v>
      </c>
      <c r="B2375" s="12">
        <f t="shared" si="702"/>
        <v>6911.9888296439758</v>
      </c>
      <c r="C2375" s="57" t="str">
        <f t="shared" si="686"/>
        <v>-0.866420074901052-3.17268875125682i</v>
      </c>
      <c r="D2375" s="57" t="str">
        <f t="shared" si="687"/>
        <v>3.47781111691913-2.33563236188028i</v>
      </c>
      <c r="E2375" s="57" t="str">
        <f t="shared" si="688"/>
        <v>164.275347489644+4.80377526136824i</v>
      </c>
      <c r="F2375" s="57" t="str">
        <f t="shared" si="689"/>
        <v>2.90985932974364-21.6205458348369i</v>
      </c>
      <c r="G2375" s="57" t="str">
        <f t="shared" si="690"/>
        <v>0.999982617961439-0.00416914096972084i</v>
      </c>
      <c r="H2375" s="57" t="str">
        <f t="shared" si="691"/>
        <v>914.905891197593-386.283357182642i</v>
      </c>
      <c r="I2375" s="57" t="str">
        <f t="shared" si="692"/>
        <v>-16.050061500453-58.9732976886938i</v>
      </c>
      <c r="K2375" s="57" t="str">
        <f t="shared" si="693"/>
        <v>0.0111317359019737-0.0365578996622227i</v>
      </c>
      <c r="L2375" s="57" t="str">
        <f t="shared" si="694"/>
        <v>0.00025-0.153097912029809i</v>
      </c>
      <c r="M2375" s="57" t="str">
        <f t="shared" si="695"/>
        <v>0.0045-0.0536734871078866i</v>
      </c>
      <c r="N2375" s="57">
        <f t="shared" si="696"/>
        <v>74.725698732277053</v>
      </c>
      <c r="O2375" s="57">
        <f t="shared" si="697"/>
        <v>10.340922817247485</v>
      </c>
      <c r="P2375" s="374">
        <f t="shared" si="698"/>
        <v>10.340922817247485</v>
      </c>
      <c r="Q2375" s="374">
        <f t="shared" si="699"/>
        <v>-105.27430126772295</v>
      </c>
      <c r="R2375" s="12">
        <f t="shared" si="700"/>
        <v>74.725698732277053</v>
      </c>
      <c r="S2375" s="57">
        <f t="shared" si="701"/>
        <v>6.9119888296439758</v>
      </c>
      <c r="T2375" s="12">
        <f t="shared" si="684"/>
        <v>10.340922817247485</v>
      </c>
    </row>
    <row r="2376" spans="1:20">
      <c r="A2376" s="57">
        <f t="shared" si="685"/>
        <v>43594.338023108125</v>
      </c>
      <c r="B2376" s="12">
        <f t="shared" si="702"/>
        <v>6938.2543871966227</v>
      </c>
      <c r="C2376" s="57" t="str">
        <f t="shared" si="686"/>
        <v>-0.858891537121185-3.16025715685124i</v>
      </c>
      <c r="D2376" s="57" t="str">
        <f t="shared" si="687"/>
        <v>3.47780872709256-2.3270411618963i</v>
      </c>
      <c r="E2376" s="57" t="str">
        <f t="shared" si="688"/>
        <v>164.349007450509+4.82691111802223i</v>
      </c>
      <c r="F2376" s="57" t="str">
        <f t="shared" si="689"/>
        <v>2.90985894461075-21.5387908052099i</v>
      </c>
      <c r="G2376" s="57" t="str">
        <f t="shared" si="690"/>
        <v>0.999982485609268-0.00418498315150447i</v>
      </c>
      <c r="H2376" s="57" t="str">
        <f t="shared" si="691"/>
        <v>901.565334703645-405.598401773578i</v>
      </c>
      <c r="I2376" s="57" t="str">
        <f t="shared" si="692"/>
        <v>-17.2441000747659-58.1102459531883i</v>
      </c>
      <c r="K2376" s="57" t="str">
        <f t="shared" si="693"/>
        <v>0.0110697335899544-0.0364345424972342i</v>
      </c>
      <c r="L2376" s="57" t="str">
        <f t="shared" si="694"/>
        <v>0.00025-0.152518342328959i</v>
      </c>
      <c r="M2376" s="57" t="str">
        <f t="shared" si="695"/>
        <v>0.0045-0.053470299968008i</v>
      </c>
      <c r="N2376" s="57">
        <f t="shared" si="696"/>
        <v>74.795463913990446</v>
      </c>
      <c r="O2376" s="57">
        <f t="shared" si="697"/>
        <v>10.303940601359212</v>
      </c>
      <c r="P2376" s="374">
        <f t="shared" si="698"/>
        <v>10.303940601359212</v>
      </c>
      <c r="Q2376" s="374">
        <f t="shared" si="699"/>
        <v>-105.20453608600955</v>
      </c>
      <c r="R2376" s="12">
        <f t="shared" si="700"/>
        <v>74.795463913990446</v>
      </c>
      <c r="S2376" s="57">
        <f t="shared" si="701"/>
        <v>6.9382543871966229</v>
      </c>
      <c r="T2376" s="12">
        <f t="shared" si="684"/>
        <v>10.303940601359212</v>
      </c>
    </row>
    <row r="2377" spans="1:20">
      <c r="A2377" s="57">
        <f t="shared" si="685"/>
        <v>43759.996507595934</v>
      </c>
      <c r="B2377" s="12">
        <f t="shared" si="702"/>
        <v>6964.6197538679698</v>
      </c>
      <c r="C2377" s="57" t="str">
        <f t="shared" si="686"/>
        <v>-0.851415981568912-3.14789650173212i</v>
      </c>
      <c r="D2377" s="57" t="str">
        <f t="shared" si="687"/>
        <v>3.47780631907215-2.31848343683364i</v>
      </c>
      <c r="E2377" s="57" t="str">
        <f t="shared" si="688"/>
        <v>164.423316819552+4.84999238716286i</v>
      </c>
      <c r="F2377" s="57" t="str">
        <f t="shared" si="689"/>
        <v>2.90985855654539-21.4573456182951i</v>
      </c>
      <c r="G2377" s="57" t="str">
        <f t="shared" si="690"/>
        <v>0.999982352249344-0.00420088552724053i</v>
      </c>
      <c r="H2377" s="57" t="str">
        <f t="shared" si="691"/>
        <v>887.442722621681-424.084856815018i</v>
      </c>
      <c r="I2377" s="57" t="str">
        <f t="shared" si="692"/>
        <v>-18.3858641359108-57.1999829389144i</v>
      </c>
      <c r="K2377" s="57" t="str">
        <f t="shared" si="693"/>
        <v>0.0110081502809686-0.0363114996194745i</v>
      </c>
      <c r="L2377" s="57" t="str">
        <f t="shared" si="694"/>
        <v>0.00025-0.151940966655668i</v>
      </c>
      <c r="M2377" s="57" t="str">
        <f t="shared" si="695"/>
        <v>0.0045-0.0532678820163458i</v>
      </c>
      <c r="N2377" s="57">
        <f t="shared" si="696"/>
        <v>74.865253692140016</v>
      </c>
      <c r="O2377" s="57">
        <f t="shared" si="697"/>
        <v>10.267032540385708</v>
      </c>
      <c r="P2377" s="374">
        <f t="shared" si="698"/>
        <v>10.267032540385708</v>
      </c>
      <c r="Q2377" s="374">
        <f t="shared" si="699"/>
        <v>-105.13474630785998</v>
      </c>
      <c r="R2377" s="12">
        <f t="shared" si="700"/>
        <v>74.865253692140016</v>
      </c>
      <c r="S2377" s="57">
        <f t="shared" si="701"/>
        <v>6.9646197538679697</v>
      </c>
      <c r="T2377" s="12">
        <f t="shared" si="684"/>
        <v>10.267032540385708</v>
      </c>
    </row>
    <row r="2378" spans="1:20">
      <c r="A2378" s="57">
        <f t="shared" si="685"/>
        <v>43926.284494324798</v>
      </c>
      <c r="B2378" s="12">
        <f t="shared" si="702"/>
        <v>6991.0853089326683</v>
      </c>
      <c r="C2378" s="57" t="str">
        <f t="shared" si="686"/>
        <v>-0.843993101696205-3.13560636683751i</v>
      </c>
      <c r="D2378" s="57" t="str">
        <f t="shared" si="687"/>
        <v>3.47780389271937-2.30995906358259i</v>
      </c>
      <c r="E2378" s="57" t="str">
        <f t="shared" si="688"/>
        <v>164.498281011491+4.87301745412884i</v>
      </c>
      <c r="F2378" s="57" t="str">
        <f t="shared" si="689"/>
        <v>2.90985816552524-21.376209102476i</v>
      </c>
      <c r="G2378" s="57" t="str">
        <f t="shared" si="690"/>
        <v>0.999982217873995-0.0042168483255935i</v>
      </c>
      <c r="H2378" s="57" t="str">
        <f t="shared" si="691"/>
        <v>872.609532343818-441.70185981692i</v>
      </c>
      <c r="I2378" s="57" t="str">
        <f t="shared" si="692"/>
        <v>-19.4729209439349-56.2469826677836i</v>
      </c>
      <c r="K2378" s="57" t="str">
        <f t="shared" si="693"/>
        <v>0.0109469834931684-0.0361887713838595i</v>
      </c>
      <c r="L2378" s="57" t="str">
        <f t="shared" si="694"/>
        <v>0.00025-0.151365776704192i</v>
      </c>
      <c r="M2378" s="57" t="str">
        <f t="shared" si="695"/>
        <v>0.0045-0.0530662303410501i</v>
      </c>
      <c r="N2378" s="57">
        <f t="shared" si="696"/>
        <v>74.935066166565264</v>
      </c>
      <c r="O2378" s="57">
        <f t="shared" si="697"/>
        <v>10.230198807731657</v>
      </c>
      <c r="P2378" s="374">
        <f t="shared" si="698"/>
        <v>10.230198807731657</v>
      </c>
      <c r="Q2378" s="374">
        <f t="shared" si="699"/>
        <v>-105.06493383343474</v>
      </c>
      <c r="R2378" s="12">
        <f t="shared" si="700"/>
        <v>74.935066166565264</v>
      </c>
      <c r="S2378" s="57">
        <f t="shared" si="701"/>
        <v>6.9910853089326688</v>
      </c>
      <c r="T2378" s="12">
        <f t="shared" si="684"/>
        <v>10.230198807731657</v>
      </c>
    </row>
    <row r="2379" spans="1:20">
      <c r="A2379" s="57">
        <f t="shared" si="685"/>
        <v>44093.204375403235</v>
      </c>
      <c r="B2379" s="12">
        <f t="shared" si="702"/>
        <v>7017.6514331066128</v>
      </c>
      <c r="C2379" s="57" t="str">
        <f t="shared" si="686"/>
        <v>-0.836622592454334-3.12338633663981i</v>
      </c>
      <c r="D2379" s="57" t="str">
        <f t="shared" si="687"/>
        <v>3.47780144789469-2.30146791951315i</v>
      </c>
      <c r="E2379" s="57" t="str">
        <f t="shared" si="688"/>
        <v>164.573905495263+4.89598467625161i</v>
      </c>
      <c r="F2379" s="57" t="str">
        <f t="shared" si="689"/>
        <v>2.90985777152778-21.2953800905762i</v>
      </c>
      <c r="G2379" s="57" t="str">
        <f t="shared" si="690"/>
        <v>0.999982082475489-0.00423287177609598i</v>
      </c>
      <c r="H2379" s="57" t="str">
        <f t="shared" si="691"/>
        <v>857.139260006301-458.416171311119i</v>
      </c>
      <c r="I2379" s="57" t="str">
        <f t="shared" si="692"/>
        <v>-20.5033118497712-55.2558339373584i</v>
      </c>
      <c r="K2379" s="57" t="str">
        <f t="shared" si="693"/>
        <v>0.0108862307543547-0.0360663581300778i</v>
      </c>
      <c r="L2379" s="57" t="str">
        <f t="shared" si="694"/>
        <v>0.00025-0.150792764200231i</v>
      </c>
      <c r="M2379" s="57" t="str">
        <f t="shared" si="695"/>
        <v>0.0045-0.052865342041293i</v>
      </c>
      <c r="N2379" s="57">
        <f t="shared" si="696"/>
        <v>75.004899436643001</v>
      </c>
      <c r="O2379" s="57">
        <f t="shared" si="697"/>
        <v>10.193439577540973</v>
      </c>
      <c r="P2379" s="374">
        <f t="shared" si="698"/>
        <v>10.193439577540973</v>
      </c>
      <c r="Q2379" s="374">
        <f t="shared" si="699"/>
        <v>-104.995100563357</v>
      </c>
      <c r="R2379" s="12">
        <f t="shared" si="700"/>
        <v>75.004899436643001</v>
      </c>
      <c r="S2379" s="57">
        <f t="shared" si="701"/>
        <v>7.0176514331066127</v>
      </c>
      <c r="T2379" s="12">
        <f t="shared" si="684"/>
        <v>10.193439577540973</v>
      </c>
    </row>
    <row r="2380" spans="1:20">
      <c r="A2380" s="57">
        <f t="shared" si="685"/>
        <v>44260.758552029773</v>
      </c>
      <c r="B2380" s="12">
        <f t="shared" si="702"/>
        <v>7044.3185085524183</v>
      </c>
      <c r="C2380" s="57" t="str">
        <f t="shared" si="686"/>
        <v>-0.829304150298798-3.11123599912211i</v>
      </c>
      <c r="D2380" s="57" t="str">
        <f t="shared" si="687"/>
        <v>3.47779898445752-2.2930098824733i</v>
      </c>
      <c r="E2380" s="57" t="str">
        <f t="shared" si="688"/>
        <v>164.650195794617+4.91889238235135i</v>
      </c>
      <c r="F2380" s="57" t="str">
        <f t="shared" si="689"/>
        <v>2.90985737453037-21.214857419843i</v>
      </c>
      <c r="G2380" s="57" t="str">
        <f t="shared" si="690"/>
        <v>0.999981946046037-0.00424895610915192i</v>
      </c>
      <c r="H2380" s="57" t="str">
        <f t="shared" si="691"/>
        <v>841.106482692507-474.202151793338i</v>
      </c>
      <c r="I2380" s="57" t="str">
        <f t="shared" si="692"/>
        <v>-21.475549630583-54.2311823558824i</v>
      </c>
      <c r="K2380" s="57" t="str">
        <f t="shared" si="693"/>
        <v>0.0108258896020173-0.035944260182749i</v>
      </c>
      <c r="L2380" s="57" t="str">
        <f t="shared" si="694"/>
        <v>0.00025-0.150221920900808i</v>
      </c>
      <c r="M2380" s="57" t="str">
        <f t="shared" si="695"/>
        <v>0.0045-0.0526652142272295i</v>
      </c>
      <c r="N2380" s="57">
        <f t="shared" si="696"/>
        <v>75.074751601195914</v>
      </c>
      <c r="O2380" s="57">
        <f t="shared" si="697"/>
        <v>10.156755024728598</v>
      </c>
      <c r="P2380" s="374">
        <f t="shared" si="698"/>
        <v>10.156755024728598</v>
      </c>
      <c r="Q2380" s="374">
        <f t="shared" si="699"/>
        <v>-104.92524839880409</v>
      </c>
      <c r="R2380" s="12">
        <f t="shared" si="700"/>
        <v>75.074751601195914</v>
      </c>
      <c r="S2380" s="57">
        <f t="shared" si="701"/>
        <v>7.0443185085524185</v>
      </c>
      <c r="T2380" s="12">
        <f t="shared" si="684"/>
        <v>10.156755024728598</v>
      </c>
    </row>
    <row r="2381" spans="1:20">
      <c r="A2381" s="57">
        <f t="shared" si="685"/>
        <v>44428.949434527487</v>
      </c>
      <c r="B2381" s="12">
        <f t="shared" si="702"/>
        <v>7071.0869188849174</v>
      </c>
      <c r="C2381" s="57" t="str">
        <f t="shared" si="686"/>
        <v>-0.822037473194079-3.0991549457545i</v>
      </c>
      <c r="D2381" s="57" t="str">
        <f t="shared" si="687"/>
        <v>3.4777965022662-2.28458483078724i</v>
      </c>
      <c r="E2381" s="57" t="str">
        <f t="shared" si="688"/>
        <v>164.727157488709+4.94173887222624i</v>
      </c>
      <c r="F2381" s="57" t="str">
        <f t="shared" si="689"/>
        <v>2.90985697451013-21.1346399319305i</v>
      </c>
      <c r="G2381" s="57" t="str">
        <f t="shared" si="690"/>
        <v>0.999981808577789-0.00426510155603999i</v>
      </c>
      <c r="H2381" s="57" t="str">
        <f t="shared" si="691"/>
        <v>824.585963822942-489.041612881422i</v>
      </c>
      <c r="I2381" s="57" t="str">
        <f t="shared" si="692"/>
        <v>-22.3886081034076-53.1776752142318i</v>
      </c>
      <c r="K2381" s="57" t="str">
        <f t="shared" si="693"/>
        <v>0.0107659575833713-0.0358224778515789i</v>
      </c>
      <c r="L2381" s="57" t="str">
        <f t="shared" si="694"/>
        <v>0.00025-0.14965323859415i</v>
      </c>
      <c r="M2381" s="57" t="str">
        <f t="shared" si="695"/>
        <v>0.0045-0.0524658440199537i</v>
      </c>
      <c r="N2381" s="57">
        <f t="shared" si="696"/>
        <v>75.144620758397821</v>
      </c>
      <c r="O2381" s="57">
        <f t="shared" si="697"/>
        <v>10.120145325011924</v>
      </c>
      <c r="P2381" s="374">
        <f t="shared" si="698"/>
        <v>10.120145325011924</v>
      </c>
      <c r="Q2381" s="374">
        <f t="shared" si="699"/>
        <v>-104.85537924160218</v>
      </c>
      <c r="R2381" s="12">
        <f t="shared" si="700"/>
        <v>75.144620758397821</v>
      </c>
      <c r="S2381" s="57">
        <f t="shared" si="701"/>
        <v>7.0710869188849177</v>
      </c>
      <c r="T2381" s="12">
        <f t="shared" si="684"/>
        <v>10.120145325011924</v>
      </c>
    </row>
    <row r="2382" spans="1:20">
      <c r="A2382" s="57">
        <f t="shared" si="685"/>
        <v>44597.779442378684</v>
      </c>
      <c r="B2382" s="12">
        <f t="shared" si="702"/>
        <v>7097.9570491766799</v>
      </c>
      <c r="C2382" s="57" t="str">
        <f t="shared" si="686"/>
        <v>-0.814822260618342-3.08714277147073i</v>
      </c>
      <c r="D2382" s="57" t="str">
        <f t="shared" si="687"/>
        <v>3.47779400117795-2.27619264325362i</v>
      </c>
      <c r="E2382" s="57" t="str">
        <f t="shared" si="688"/>
        <v>164.804796212711+4.96452241612891i</v>
      </c>
      <c r="F2382" s="57" t="str">
        <f t="shared" si="689"/>
        <v>2.9098565714441-21.0547264728828i</v>
      </c>
      <c r="G2382" s="57" t="str">
        <f t="shared" si="690"/>
        <v>0.999981670062835-0.00428130834891684i</v>
      </c>
      <c r="H2382" s="57" t="str">
        <f t="shared" si="691"/>
        <v>807.651818992211-502.923556064143i</v>
      </c>
      <c r="I2382" s="57" t="str">
        <f t="shared" si="692"/>
        <v>-23.2419048669957-52.0999102445177i</v>
      </c>
      <c r="K2382" s="57" t="str">
        <f t="shared" si="693"/>
        <v>0.0107064322553936-0.035701011431516i</v>
      </c>
      <c r="L2382" s="57" t="str">
        <f t="shared" si="694"/>
        <v>0.00025-0.149086709099572i</v>
      </c>
      <c r="M2382" s="57" t="str">
        <f t="shared" si="695"/>
        <v>0.0045-0.0522672285514581i</v>
      </c>
      <c r="N2382" s="57">
        <f t="shared" si="696"/>
        <v>75.214505005675562</v>
      </c>
      <c r="O2382" s="57">
        <f t="shared" si="697"/>
        <v>10.08361065494279</v>
      </c>
      <c r="P2382" s="374">
        <f t="shared" si="698"/>
        <v>10.08361065494279</v>
      </c>
      <c r="Q2382" s="374">
        <f t="shared" si="699"/>
        <v>-104.78549499432444</v>
      </c>
      <c r="R2382" s="12">
        <f t="shared" si="700"/>
        <v>75.214505005675562</v>
      </c>
      <c r="S2382" s="57">
        <f t="shared" si="701"/>
        <v>7.0979570491766797</v>
      </c>
      <c r="T2382" s="12">
        <f t="shared" si="684"/>
        <v>10.08361065494279</v>
      </c>
    </row>
    <row r="2383" spans="1:20">
      <c r="A2383" s="57">
        <f t="shared" si="685"/>
        <v>44767.251004259728</v>
      </c>
      <c r="B2383" s="12">
        <f t="shared" si="702"/>
        <v>7124.9292859635516</v>
      </c>
      <c r="C2383" s="57" t="str">
        <f t="shared" si="686"/>
        <v>-0.807658213567811-3.07519907464505i</v>
      </c>
      <c r="D2383" s="57" t="str">
        <f t="shared" si="687"/>
        <v>3.47779148104897-2.26783319914379i</v>
      </c>
      <c r="E2383" s="57" t="str">
        <f t="shared" si="688"/>
        <v>164.883117658422+4.98724125423882i</v>
      </c>
      <c r="F2383" s="57" t="str">
        <f t="shared" si="689"/>
        <v>2.90985616530908-20.9751158931177i</v>
      </c>
      <c r="G2383" s="57" t="str">
        <f t="shared" si="690"/>
        <v>0.999981530493206-0.00429757672082046i</v>
      </c>
      <c r="H2383" s="57" t="str">
        <f t="shared" si="691"/>
        <v>790.376756070501-515.843814578558i</v>
      </c>
      <c r="I2383" s="57" t="str">
        <f t="shared" si="692"/>
        <v>-24.0352781510032-51.0023890993227i</v>
      </c>
      <c r="K2383" s="57" t="str">
        <f t="shared" si="693"/>
        <v>0.010647311184858-0.035579861202906i</v>
      </c>
      <c r="L2383" s="57" t="str">
        <f t="shared" si="694"/>
        <v>0.00025-0.148522324267356i</v>
      </c>
      <c r="M2383" s="57" t="str">
        <f t="shared" si="695"/>
        <v>0.0045-0.0520693649645928i</v>
      </c>
      <c r="N2383" s="57">
        <f t="shared" si="696"/>
        <v>75.284402439610957</v>
      </c>
      <c r="O2383" s="57">
        <f t="shared" si="697"/>
        <v>10.04715119193955</v>
      </c>
      <c r="P2383" s="374">
        <f t="shared" si="698"/>
        <v>10.04715119193955</v>
      </c>
      <c r="Q2383" s="374">
        <f t="shared" si="699"/>
        <v>-104.71559756038904</v>
      </c>
      <c r="R2383" s="12">
        <f t="shared" si="700"/>
        <v>75.284402439610957</v>
      </c>
      <c r="S2383" s="57">
        <f t="shared" si="701"/>
        <v>7.1249292859635514</v>
      </c>
      <c r="T2383" s="12">
        <f t="shared" si="684"/>
        <v>10.04715119193955</v>
      </c>
    </row>
    <row r="2384" spans="1:20">
      <c r="A2384" s="57">
        <f t="shared" si="685"/>
        <v>44937.366558075912</v>
      </c>
      <c r="B2384" s="12">
        <f t="shared" si="702"/>
        <v>7152.0040172502131</v>
      </c>
      <c r="C2384" s="57" t="str">
        <f t="shared" si="686"/>
        <v>-0.800545034561306-3.0633234570691i</v>
      </c>
      <c r="D2384" s="57" t="str">
        <f t="shared" si="687"/>
        <v>3.47778894173431-2.25950637820009i</v>
      </c>
      <c r="E2384" s="57" t="str">
        <f t="shared" si="688"/>
        <v>164.962127574892+5.00989359611959i</v>
      </c>
      <c r="F2384" s="57" t="str">
        <f t="shared" si="689"/>
        <v>2.90985575608164-20.89580704741i</v>
      </c>
      <c r="G2384" s="57" t="str">
        <f t="shared" si="690"/>
        <v>0.999981389860872-0.0043139069056735i</v>
      </c>
      <c r="H2384" s="57" t="str">
        <f t="shared" si="691"/>
        <v>772.831399786387-527.804615287064i</v>
      </c>
      <c r="I2384" s="57" t="str">
        <f t="shared" si="692"/>
        <v>-24.7689588293757-49.8894761611185i</v>
      </c>
      <c r="K2384" s="57" t="str">
        <f t="shared" si="693"/>
        <v>0.0105885919483677-0.0354590274316452i</v>
      </c>
      <c r="L2384" s="57" t="str">
        <f t="shared" si="694"/>
        <v>0.00025-0.147960075978637i</v>
      </c>
      <c r="M2384" s="57" t="str">
        <f t="shared" si="695"/>
        <v>0.0045-0.0518722504130232i</v>
      </c>
      <c r="N2384" s="57">
        <f t="shared" si="696"/>
        <v>75.354311155834424</v>
      </c>
      <c r="O2384" s="57">
        <f t="shared" si="697"/>
        <v>10.010767114319094</v>
      </c>
      <c r="P2384" s="374">
        <f t="shared" si="698"/>
        <v>10.010767114319094</v>
      </c>
      <c r="Q2384" s="374">
        <f t="shared" si="699"/>
        <v>-104.64568884416558</v>
      </c>
      <c r="R2384" s="12">
        <f t="shared" si="700"/>
        <v>75.354311155834424</v>
      </c>
      <c r="S2384" s="57">
        <f t="shared" si="701"/>
        <v>7.1520040172502135</v>
      </c>
      <c r="T2384" s="12">
        <f t="shared" si="684"/>
        <v>10.010767114319094</v>
      </c>
    </row>
    <row r="2385" spans="1:20">
      <c r="A2385" s="57">
        <f t="shared" si="685"/>
        <v>45108.128550996604</v>
      </c>
      <c r="B2385" s="12">
        <f t="shared" si="702"/>
        <v>7179.1816325157642</v>
      </c>
      <c r="C2385" s="57" t="str">
        <f t="shared" si="686"/>
        <v>-0.79348242764449-3.05151552392909i</v>
      </c>
      <c r="D2385" s="57" t="str">
        <f t="shared" si="687"/>
        <v>3.47778638308792-2.2512120606341i</v>
      </c>
      <c r="E2385" s="57" t="str">
        <f t="shared" si="688"/>
        <v>165.041831769049+5.03247762016977i</v>
      </c>
      <c r="F2385" s="57" t="str">
        <f t="shared" si="689"/>
        <v>2.9098553437383-20.816798794875i</v>
      </c>
      <c r="G2385" s="57" t="str">
        <f t="shared" si="690"/>
        <v>0.999981248157741-0.0043302991382866i</v>
      </c>
      <c r="H2385" s="57" t="str">
        <f t="shared" si="691"/>
        <v>755.083707437626-538.814077968196i</v>
      </c>
      <c r="I2385" s="57" t="str">
        <f t="shared" si="692"/>
        <v>-25.4435386836284-48.765363069905i</v>
      </c>
      <c r="K2385" s="57" t="str">
        <f t="shared" si="693"/>
        <v>0.0105302721323874-0.0353385103693345i</v>
      </c>
      <c r="L2385" s="57" t="str">
        <f t="shared" si="694"/>
        <v>0.00025-0.147399956145285i</v>
      </c>
      <c r="M2385" s="57" t="str">
        <f t="shared" si="695"/>
        <v>0.0045-0.0516758820611908i</v>
      </c>
      <c r="N2385" s="57">
        <f t="shared" si="696"/>
        <v>75.424229248918792</v>
      </c>
      <c r="O2385" s="57">
        <f t="shared" si="697"/>
        <v>9.9744586013292071</v>
      </c>
      <c r="P2385" s="374">
        <f t="shared" si="698"/>
        <v>9.9744586013292071</v>
      </c>
      <c r="Q2385" s="374">
        <f t="shared" si="699"/>
        <v>-104.57577075108121</v>
      </c>
      <c r="R2385" s="12">
        <f t="shared" si="700"/>
        <v>75.424229248918792</v>
      </c>
      <c r="S2385" s="57">
        <f t="shared" si="701"/>
        <v>7.179181632515764</v>
      </c>
      <c r="T2385" s="12">
        <f t="shared" si="684"/>
        <v>9.9744586013292071</v>
      </c>
    </row>
    <row r="2386" spans="1:20">
      <c r="A2386" s="57">
        <f t="shared" si="685"/>
        <v>45279.539439490392</v>
      </c>
      <c r="B2386" s="12">
        <f t="shared" si="702"/>
        <v>7206.4625227193246</v>
      </c>
      <c r="C2386" s="57" t="str">
        <f t="shared" si="686"/>
        <v>-0.786470098394044-3.03977488378307i</v>
      </c>
      <c r="D2386" s="57" t="str">
        <f t="shared" si="687"/>
        <v>3.47778380496269-2.24295012712495i</v>
      </c>
      <c r="E2386" s="57" t="str">
        <f t="shared" si="688"/>
        <v>165.122236106337+5.05499147306211i</v>
      </c>
      <c r="F2386" s="57" t="str">
        <f t="shared" si="689"/>
        <v>2.9098549282553-20.7380899989522i</v>
      </c>
      <c r="G2386" s="57" t="str">
        <f t="shared" si="690"/>
        <v>0.999981105375661-0.00434675365436184i</v>
      </c>
      <c r="H2386" s="57" t="str">
        <f t="shared" si="691"/>
        <v>737.198478998372-548.885669266905i</v>
      </c>
      <c r="I2386" s="57" t="str">
        <f t="shared" si="692"/>
        <v>-26.0599359868564-47.6340391484209i</v>
      </c>
      <c r="K2386" s="57" t="str">
        <f t="shared" si="693"/>
        <v>0.0104723493332734-0.0352183102534303i</v>
      </c>
      <c r="L2386" s="57" t="str">
        <f t="shared" si="694"/>
        <v>0.00025-0.146841956709788i</v>
      </c>
      <c r="M2386" s="57" t="str">
        <f t="shared" si="695"/>
        <v>0.0045-0.0514802570842704i</v>
      </c>
      <c r="N2386" s="57">
        <f t="shared" si="696"/>
        <v>75.494154812268732</v>
      </c>
      <c r="O2386" s="57">
        <f t="shared" si="697"/>
        <v>9.9382258331808373</v>
      </c>
      <c r="P2386" s="374">
        <f t="shared" si="698"/>
        <v>9.9382258331808373</v>
      </c>
      <c r="Q2386" s="374">
        <f t="shared" si="699"/>
        <v>-104.50584518773127</v>
      </c>
      <c r="R2386" s="12">
        <f t="shared" si="700"/>
        <v>75.494154812268732</v>
      </c>
      <c r="S2386" s="57">
        <f t="shared" si="701"/>
        <v>7.2064625227193249</v>
      </c>
      <c r="T2386" s="12">
        <f t="shared" si="684"/>
        <v>9.9382258331808373</v>
      </c>
    </row>
    <row r="2387" spans="1:20">
      <c r="A2387" s="57">
        <f t="shared" si="685"/>
        <v>45451.601689360461</v>
      </c>
      <c r="B2387" s="12">
        <f t="shared" si="702"/>
        <v>7233.847080305658</v>
      </c>
      <c r="C2387" s="57" t="str">
        <f t="shared" si="686"/>
        <v>-0.779507753921708-3.02810114853841i</v>
      </c>
      <c r="D2387" s="57" t="str">
        <f t="shared" si="687"/>
        <v>3.47778120721036-2.23472045881753i</v>
      </c>
      <c r="E2387" s="57" t="str">
        <f t="shared" si="688"/>
        <v>165.203346511356+5.07743326917143i</v>
      </c>
      <c r="F2387" s="57" t="str">
        <f t="shared" si="689"/>
        <v>2.90985450960878-20.6596795273888i</v>
      </c>
      <c r="G2387" s="57" t="str">
        <f t="shared" si="690"/>
        <v>0.999980961506417-0.004363270690496i</v>
      </c>
      <c r="H2387" s="57" t="str">
        <f t="shared" si="691"/>
        <v>719.236961832462-558.03762777579i</v>
      </c>
      <c r="I2387" s="57" t="str">
        <f t="shared" si="692"/>
        <v>-26.619359427378-46.4992677161321i</v>
      </c>
      <c r="K2387" s="57" t="str">
        <f t="shared" si="693"/>
        <v>0.0104148211573036-0.0350984273073977i</v>
      </c>
      <c r="L2387" s="57" t="str">
        <f t="shared" si="694"/>
        <v>0.00025-0.146286069645136i</v>
      </c>
      <c r="M2387" s="57" t="str">
        <f t="shared" si="695"/>
        <v>0.0045-0.0512853726681317i</v>
      </c>
      <c r="N2387" s="57">
        <f t="shared" si="696"/>
        <v>75.564085938007594</v>
      </c>
      <c r="O2387" s="57">
        <f t="shared" si="697"/>
        <v>9.9020689910805668</v>
      </c>
      <c r="P2387" s="374">
        <f t="shared" si="698"/>
        <v>9.9020689910805668</v>
      </c>
      <c r="Q2387" s="374">
        <f t="shared" si="699"/>
        <v>-104.43591406199241</v>
      </c>
      <c r="R2387" s="12">
        <f t="shared" si="700"/>
        <v>75.564085938007594</v>
      </c>
      <c r="S2387" s="57">
        <f t="shared" si="701"/>
        <v>7.233847080305658</v>
      </c>
      <c r="T2387" s="12">
        <f t="shared" si="684"/>
        <v>9.9020689910805668</v>
      </c>
    </row>
    <row r="2388" spans="1:20">
      <c r="A2388" s="57">
        <f t="shared" si="685"/>
        <v>45624.317775780029</v>
      </c>
      <c r="B2388" s="12">
        <f t="shared" si="702"/>
        <v>7261.3356992108193</v>
      </c>
      <c r="C2388" s="57" t="str">
        <f t="shared" si="686"/>
        <v>-0.77259510287836-3.01649393342938i</v>
      </c>
      <c r="D2388" s="57" t="str">
        <f t="shared" si="687"/>
        <v>3.47777858968151-2.22652293732088i</v>
      </c>
      <c r="E2388" s="57" t="str">
        <f t="shared" si="688"/>
        <v>165.285168968522+5.09980108999478i</v>
      </c>
      <c r="F2388" s="57" t="str">
        <f t="shared" si="689"/>
        <v>2.90985408777459-20.5815662522236i</v>
      </c>
      <c r="G2388" s="57" t="str">
        <f t="shared" si="690"/>
        <v>0.999980816541731-0.00437985048418405i</v>
      </c>
      <c r="H2388" s="57" t="str">
        <f t="shared" si="691"/>
        <v>701.256547571284-566.292375463363i</v>
      </c>
      <c r="I2388" s="57" t="str">
        <f t="shared" si="692"/>
        <v>-27.1232713097897-45.3645681209166i</v>
      </c>
      <c r="K2388" s="57" t="str">
        <f t="shared" si="693"/>
        <v>0.0103576852207035-0.0349788617408586i</v>
      </c>
      <c r="L2388" s="57" t="str">
        <f t="shared" si="694"/>
        <v>0.00025-0.145732286954708i</v>
      </c>
      <c r="M2388" s="57" t="str">
        <f t="shared" si="695"/>
        <v>0.0045-0.0510912260092964i</v>
      </c>
      <c r="N2388" s="57">
        <f t="shared" si="696"/>
        <v>75.634020716857989</v>
      </c>
      <c r="O2388" s="57">
        <f t="shared" si="697"/>
        <v>9.8659882572631226</v>
      </c>
      <c r="P2388" s="374">
        <f t="shared" si="698"/>
        <v>9.8659882572631226</v>
      </c>
      <c r="Q2388" s="374">
        <f t="shared" si="699"/>
        <v>-104.36597928314201</v>
      </c>
      <c r="R2388" s="12">
        <f t="shared" si="700"/>
        <v>75.634020716857989</v>
      </c>
      <c r="S2388" s="57">
        <f t="shared" si="701"/>
        <v>7.2613356992108189</v>
      </c>
      <c r="T2388" s="12">
        <f t="shared" si="684"/>
        <v>9.8659882572631226</v>
      </c>
    </row>
    <row r="2389" spans="1:20">
      <c r="A2389" s="57">
        <f t="shared" si="685"/>
        <v>45797.690183327992</v>
      </c>
      <c r="B2389" s="12">
        <f t="shared" si="702"/>
        <v>7288.9287748678207</v>
      </c>
      <c r="C2389" s="57" t="str">
        <f t="shared" si="686"/>
        <v>-0.765731855457699-3.00495285699503i</v>
      </c>
      <c r="D2389" s="57" t="str">
        <f t="shared" si="687"/>
        <v>3.47777595222564-2.21835744470637i</v>
      </c>
      <c r="E2389" s="57" t="str">
        <f t="shared" si="688"/>
        <v>165.367709522719+5.12209298355862i</v>
      </c>
      <c r="F2389" s="57" t="str">
        <f t="shared" si="689"/>
        <v>2.90985366272851-20.5037490497705i</v>
      </c>
      <c r="G2389" s="57" t="str">
        <f t="shared" si="690"/>
        <v>0.999980670473263-0.00439649327382251i</v>
      </c>
      <c r="H2389" s="57" t="str">
        <f t="shared" si="691"/>
        <v>683.310556527008-573.675929054839i</v>
      </c>
      <c r="I2389" s="57" t="str">
        <f t="shared" si="692"/>
        <v>-27.573350868703-44.2332031841868i</v>
      </c>
      <c r="K2389" s="57" t="str">
        <f t="shared" si="693"/>
        <v>0.0103009391496742-0.0348596137497432i</v>
      </c>
      <c r="L2389" s="57" t="str">
        <f t="shared" si="694"/>
        <v>0.00025-0.145180600672154i</v>
      </c>
      <c r="M2389" s="57" t="str">
        <f t="shared" si="695"/>
        <v>0.0045-0.0508978143148997i</v>
      </c>
      <c r="N2389" s="57">
        <f t="shared" si="696"/>
        <v>75.703957238024771</v>
      </c>
      <c r="O2389" s="57">
        <f t="shared" si="697"/>
        <v>9.8299838150240841</v>
      </c>
      <c r="P2389" s="374">
        <f t="shared" si="698"/>
        <v>9.8299838150240841</v>
      </c>
      <c r="Q2389" s="374">
        <f t="shared" si="699"/>
        <v>-104.29604276197523</v>
      </c>
      <c r="R2389" s="12">
        <f t="shared" si="700"/>
        <v>75.703957238024771</v>
      </c>
      <c r="S2389" s="57">
        <f t="shared" si="701"/>
        <v>7.2889287748678209</v>
      </c>
      <c r="T2389" s="12">
        <f t="shared" si="684"/>
        <v>9.8299838150240841</v>
      </c>
    </row>
    <row r="2390" spans="1:20">
      <c r="A2390" s="57">
        <f t="shared" si="685"/>
        <v>45971.721406024641</v>
      </c>
      <c r="B2390" s="12">
        <f t="shared" si="702"/>
        <v>7316.6267042123191</v>
      </c>
      <c r="C2390" s="57" t="str">
        <f t="shared" si="686"/>
        <v>-0.758917723400227-2.99347754105712i</v>
      </c>
      <c r="D2390" s="57" t="str">
        <f t="shared" si="687"/>
        <v>3.47777329469105-2.21022386350611i</v>
      </c>
      <c r="E2390" s="57" t="str">
        <f t="shared" si="688"/>
        <v>165.450974279973+5.14430696381454i</v>
      </c>
      <c r="F2390" s="57" t="str">
        <f t="shared" si="689"/>
        <v>2.90985323444606-20.4262268006026i</v>
      </c>
      <c r="G2390" s="57" t="str">
        <f t="shared" si="690"/>
        <v>0.999980523292608-0.00441319929871282i</v>
      </c>
      <c r="H2390" s="57" t="str">
        <f t="shared" si="691"/>
        <v>665.448103304528-580.217323134272i</v>
      </c>
      <c r="I2390" s="57" t="str">
        <f t="shared" si="692"/>
        <v>-27.971458414611-43.1081716520403i</v>
      </c>
      <c r="K2390" s="57" t="str">
        <f t="shared" si="693"/>
        <v>0.0102445805804163-0.0347406835164381i</v>
      </c>
      <c r="L2390" s="57" t="str">
        <f t="shared" si="694"/>
        <v>0.00025-0.144631002861281i</v>
      </c>
      <c r="M2390" s="57" t="str">
        <f t="shared" si="695"/>
        <v>0.0045-0.0507051348026495i</v>
      </c>
      <c r="N2390" s="57">
        <f t="shared" si="696"/>
        <v>75.773893589067228</v>
      </c>
      <c r="O2390" s="57">
        <f t="shared" si="697"/>
        <v>9.7940558487527216</v>
      </c>
      <c r="P2390" s="374">
        <f t="shared" si="698"/>
        <v>9.7940558487527216</v>
      </c>
      <c r="Q2390" s="374">
        <f t="shared" si="699"/>
        <v>-104.22610641093277</v>
      </c>
      <c r="R2390" s="12">
        <f t="shared" si="700"/>
        <v>75.773893589067228</v>
      </c>
      <c r="S2390" s="57">
        <f t="shared" si="701"/>
        <v>7.316626704212319</v>
      </c>
      <c r="T2390" s="12">
        <f t="shared" si="684"/>
        <v>9.7940558487527216</v>
      </c>
    </row>
    <row r="2391" spans="1:20">
      <c r="A2391" s="57">
        <f t="shared" si="685"/>
        <v>46146.413947367539</v>
      </c>
      <c r="B2391" s="12">
        <f t="shared" si="702"/>
        <v>7344.4298856883261</v>
      </c>
      <c r="C2391" s="57" t="str">
        <f t="shared" si="686"/>
        <v>-0.752152419996743-2.98206761069833i</v>
      </c>
      <c r="D2391" s="57" t="str">
        <f t="shared" si="687"/>
        <v>3.47777061692494-2.20212207671119i</v>
      </c>
      <c r="E2391" s="57" t="str">
        <f t="shared" si="688"/>
        <v>165.534969408128+5.16644101002579i</v>
      </c>
      <c r="F2391" s="57" t="str">
        <f t="shared" si="689"/>
        <v>2.90985280290262-20.348998389536i</v>
      </c>
      <c r="G2391" s="57" t="str">
        <f t="shared" si="690"/>
        <v>0.999980374991298-0.00442996879906485i</v>
      </c>
      <c r="H2391" s="57" t="str">
        <f t="shared" si="691"/>
        <v>647.714036043361-585.948054784658i</v>
      </c>
      <c r="I2391" s="57" t="str">
        <f t="shared" si="692"/>
        <v>-28.3196009089642-41.9922051713973i</v>
      </c>
      <c r="K2391" s="57" t="str">
        <f t="shared" si="693"/>
        <v>0.0101886071591544-0.0346220712099335i</v>
      </c>
      <c r="L2391" s="57" t="str">
        <f t="shared" si="694"/>
        <v>0.00025-0.14408348561594i</v>
      </c>
      <c r="M2391" s="57" t="str">
        <f t="shared" si="695"/>
        <v>0.0045-0.0505131847007865i</v>
      </c>
      <c r="N2391" s="57">
        <f t="shared" si="696"/>
        <v>75.843827855774876</v>
      </c>
      <c r="O2391" s="57">
        <f t="shared" si="697"/>
        <v>9.758204543964883</v>
      </c>
      <c r="P2391" s="374">
        <f t="shared" si="698"/>
        <v>9.758204543964883</v>
      </c>
      <c r="Q2391" s="374">
        <f t="shared" si="699"/>
        <v>-104.15617214422512</v>
      </c>
      <c r="R2391" s="12">
        <f t="shared" si="700"/>
        <v>75.843827855774876</v>
      </c>
      <c r="S2391" s="57">
        <f t="shared" si="701"/>
        <v>7.3444298856883261</v>
      </c>
      <c r="T2391" s="12">
        <f t="shared" si="684"/>
        <v>9.758204543964883</v>
      </c>
    </row>
    <row r="2392" spans="1:20">
      <c r="A2392" s="57">
        <f t="shared" si="685"/>
        <v>46321.770320367541</v>
      </c>
      <c r="B2392" s="12">
        <f t="shared" si="702"/>
        <v>7372.3387192539421</v>
      </c>
      <c r="C2392" s="57" t="str">
        <f t="shared" si="686"/>
        <v>-0.745435660092065-2.97072269424046i</v>
      </c>
      <c r="D2392" s="57" t="str">
        <f t="shared" si="687"/>
        <v>3.47776791877331-2.19405196777005i</v>
      </c>
      <c r="E2392" s="57" t="str">
        <f t="shared" si="688"/>
        <v>165.619701137527+5.18849306614149i</v>
      </c>
      <c r="F2392" s="57" t="str">
        <f t="shared" si="689"/>
        <v>2.90985236807334-20.2720627056138i</v>
      </c>
      <c r="G2392" s="57" t="str">
        <f t="shared" si="690"/>
        <v>0.999980225560802-0.00444680201600033i</v>
      </c>
      <c r="H2392" s="57" t="str">
        <f t="shared" si="691"/>
        <v>630.148940931377-590.901557618109i</v>
      </c>
      <c r="I2392" s="57" t="str">
        <f t="shared" si="692"/>
        <v>-28.6198994430074-40.8877692638722i</v>
      </c>
      <c r="K2392" s="57" t="str">
        <f t="shared" si="693"/>
        <v>0.0101330165421587-0.0345037769859712i</v>
      </c>
      <c r="L2392" s="57" t="str">
        <f t="shared" si="694"/>
        <v>0.00025-0.143538041059913i</v>
      </c>
      <c r="M2392" s="57" t="str">
        <f t="shared" si="695"/>
        <v>0.0045-0.050321961248044i</v>
      </c>
      <c r="N2392" s="57">
        <f t="shared" si="696"/>
        <v>75.913758122033741</v>
      </c>
      <c r="O2392" s="57">
        <f t="shared" si="697"/>
        <v>9.7224300873357592</v>
      </c>
      <c r="P2392" s="374">
        <f t="shared" si="698"/>
        <v>9.7224300873357592</v>
      </c>
      <c r="Q2392" s="374">
        <f t="shared" si="699"/>
        <v>-104.08624187796626</v>
      </c>
      <c r="R2392" s="12">
        <f t="shared" si="700"/>
        <v>75.913758122033741</v>
      </c>
      <c r="S2392" s="57">
        <f t="shared" si="701"/>
        <v>7.3723387192539418</v>
      </c>
      <c r="T2392" s="12">
        <f t="shared" si="684"/>
        <v>9.7224300873357592</v>
      </c>
    </row>
    <row r="2393" spans="1:20">
      <c r="A2393" s="57">
        <f t="shared" si="685"/>
        <v>46497.793047584935</v>
      </c>
      <c r="B2393" s="12">
        <f t="shared" si="702"/>
        <v>7400.353606387107</v>
      </c>
      <c r="C2393" s="57" t="str">
        <f t="shared" si="686"/>
        <v>-0.738767160088448-2.95944242322306i</v>
      </c>
      <c r="D2393" s="57" t="str">
        <f t="shared" si="687"/>
        <v>3.477765200081-2.18601342058674i</v>
      </c>
      <c r="E2393" s="57" t="str">
        <f t="shared" si="688"/>
        <v>165.705175761712+5.21046104015678i</v>
      </c>
      <c r="F2393" s="57" t="str">
        <f t="shared" si="689"/>
        <v>2.9098519299332-20.19541864209i</v>
      </c>
      <c r="G2393" s="57" t="str">
        <f t="shared" si="690"/>
        <v>0.999980074992522-0.00446369919155623i</v>
      </c>
      <c r="H2393" s="57" t="str">
        <f t="shared" si="691"/>
        <v>612.789203239355-595.112711150038i</v>
      </c>
      <c r="I2393" s="57" t="str">
        <f t="shared" si="692"/>
        <v>-28.8745589770248-39.797067748332i</v>
      </c>
      <c r="K2393" s="57" t="str">
        <f t="shared" si="693"/>
        <v>0.010077806395767-0.0343858009871897i</v>
      </c>
      <c r="L2393" s="57" t="str">
        <f t="shared" si="694"/>
        <v>0.00025-0.142994661346795i</v>
      </c>
      <c r="M2393" s="57" t="str">
        <f t="shared" si="695"/>
        <v>0.0045-0.0501314616936084i</v>
      </c>
      <c r="N2393" s="57">
        <f t="shared" si="696"/>
        <v>75.983682469693875</v>
      </c>
      <c r="O2393" s="57">
        <f t="shared" si="697"/>
        <v>9.6867326667332811</v>
      </c>
      <c r="P2393" s="374">
        <f t="shared" si="698"/>
        <v>9.6867326667332811</v>
      </c>
      <c r="Q2393" s="374">
        <f t="shared" si="699"/>
        <v>-104.01631753030613</v>
      </c>
      <c r="R2393" s="12">
        <f t="shared" si="700"/>
        <v>75.983682469693875</v>
      </c>
      <c r="S2393" s="57">
        <f t="shared" si="701"/>
        <v>7.4003536063871067</v>
      </c>
      <c r="T2393" s="12">
        <f t="shared" si="684"/>
        <v>9.6867326667332811</v>
      </c>
    </row>
    <row r="2394" spans="1:20">
      <c r="A2394" s="57">
        <f t="shared" si="685"/>
        <v>46674.484661165763</v>
      </c>
      <c r="B2394" s="12">
        <f t="shared" si="702"/>
        <v>7428.4749500913786</v>
      </c>
      <c r="C2394" s="57" t="str">
        <f t="shared" si="686"/>
        <v>-0.732146637949001-2.94822643238198i</v>
      </c>
      <c r="D2394" s="57" t="str">
        <f t="shared" si="687"/>
        <v>3.47776246069167-2.1780063195193i</v>
      </c>
      <c r="E2394" s="57" t="str">
        <f t="shared" si="688"/>
        <v>165.791399638121+5.23234280346581i</v>
      </c>
      <c r="F2394" s="57" t="str">
        <f t="shared" si="689"/>
        <v>2.90985148845702-20.1190650964137i</v>
      </c>
      <c r="G2394" s="57" t="str">
        <f t="shared" si="690"/>
        <v>0.999979923277794-0.00448066056868829i</v>
      </c>
      <c r="H2394" s="57" t="str">
        <f t="shared" si="691"/>
        <v>595.667116073955-598.617389703726i</v>
      </c>
      <c r="I2394" s="57" t="str">
        <f t="shared" si="692"/>
        <v>-29.0858405872604-38.7220500622521i</v>
      </c>
      <c r="K2394" s="57" t="str">
        <f t="shared" si="693"/>
        <v>0.0100229743964041-0.0342681433432695i</v>
      </c>
      <c r="L2394" s="57" t="str">
        <f t="shared" si="694"/>
        <v>0.00025-0.142453338659887i</v>
      </c>
      <c r="M2394" s="57" t="str">
        <f t="shared" si="695"/>
        <v>0.0045-0.0499416832970794i</v>
      </c>
      <c r="N2394" s="57">
        <f t="shared" si="696"/>
        <v>76.053598978430784</v>
      </c>
      <c r="O2394" s="57">
        <f t="shared" si="697"/>
        <v>9.6511124712509986</v>
      </c>
      <c r="P2394" s="374">
        <f t="shared" si="698"/>
        <v>9.6511124712509986</v>
      </c>
      <c r="Q2394" s="374">
        <f t="shared" si="699"/>
        <v>-103.94640102156922</v>
      </c>
      <c r="R2394" s="12">
        <f t="shared" si="700"/>
        <v>76.053598978430784</v>
      </c>
      <c r="S2394" s="57">
        <f t="shared" si="701"/>
        <v>7.4284749500913785</v>
      </c>
      <c r="T2394" s="12">
        <f t="shared" si="684"/>
        <v>9.6511124712509986</v>
      </c>
    </row>
    <row r="2395" spans="1:20">
      <c r="A2395" s="57">
        <f t="shared" si="685"/>
        <v>46851.847702878185</v>
      </c>
      <c r="B2395" s="12">
        <f t="shared" si="702"/>
        <v>7456.7031549017256</v>
      </c>
      <c r="C2395" s="57" t="str">
        <f t="shared" si="686"/>
        <v>-0.725573813201077-2.93707435962839i</v>
      </c>
      <c r="D2395" s="57" t="str">
        <f t="shared" si="687"/>
        <v>3.47775970044781-2.17003054937808i</v>
      </c>
      <c r="E2395" s="57" t="str">
        <f t="shared" si="688"/>
        <v>165.878379188802+5.25413619019726i</v>
      </c>
      <c r="F2395" s="57" t="str">
        <f t="shared" si="689"/>
        <v>2.90985104361936-20.0430009702131i</v>
      </c>
      <c r="G2395" s="57" t="str">
        <f t="shared" si="690"/>
        <v>0.999979770407889-0.00449768639127452i</v>
      </c>
      <c r="H2395" s="57" t="str">
        <f t="shared" si="691"/>
        <v>578.811028273611-601.45205343686i</v>
      </c>
      <c r="I2395" s="57" t="str">
        <f t="shared" si="692"/>
        <v>-29.256036369455-37.6644209481185i</v>
      </c>
      <c r="K2395" s="57" t="str">
        <f t="shared" si="693"/>
        <v>0.00996851823060111-0.0341508041710785i</v>
      </c>
      <c r="L2395" s="57" t="str">
        <f t="shared" si="694"/>
        <v>0.00025-0.141914065212081i</v>
      </c>
      <c r="M2395" s="57" t="str">
        <f t="shared" si="695"/>
        <v>0.0045-0.0497526233284315i</v>
      </c>
      <c r="N2395" s="57">
        <f t="shared" si="696"/>
        <v>76.123505725603664</v>
      </c>
      <c r="O2395" s="57">
        <f t="shared" si="697"/>
        <v>9.6155696912418875</v>
      </c>
      <c r="P2395" s="374">
        <f t="shared" si="698"/>
        <v>9.6155696912418875</v>
      </c>
      <c r="Q2395" s="374">
        <f t="shared" si="699"/>
        <v>-103.87649427439634</v>
      </c>
      <c r="R2395" s="12">
        <f t="shared" si="700"/>
        <v>76.123505725603664</v>
      </c>
      <c r="S2395" s="57">
        <f t="shared" si="701"/>
        <v>7.4567031549017253</v>
      </c>
      <c r="T2395" s="12">
        <f t="shared" si="684"/>
        <v>9.6155696912418875</v>
      </c>
    </row>
    <row r="2396" spans="1:20">
      <c r="A2396" s="57">
        <f t="shared" si="685"/>
        <v>47029.884724149124</v>
      </c>
      <c r="B2396" s="12">
        <f t="shared" si="702"/>
        <v>7485.0386268903521</v>
      </c>
      <c r="C2396" s="57" t="str">
        <f t="shared" si="686"/>
        <v>-0.719048406939471-2.92598584602748i</v>
      </c>
      <c r="D2396" s="57" t="str">
        <f t="shared" si="687"/>
        <v>3.47775691919065-2.16208599542408i</v>
      </c>
      <c r="E2396" s="57" t="str">
        <f t="shared" si="688"/>
        <v>165.96612090113+5.27583899654118i</v>
      </c>
      <c r="F2396" s="57" t="str">
        <f t="shared" si="689"/>
        <v>2.90985059539465-19.96722516928i</v>
      </c>
      <c r="G2396" s="57" t="str">
        <f t="shared" si="690"/>
        <v>0.999979616374014-0.0045147769041186i</v>
      </c>
      <c r="H2396" s="57" t="str">
        <f t="shared" si="691"/>
        <v>562.24552331659-603.653382687979i</v>
      </c>
      <c r="I2396" s="57" t="str">
        <f t="shared" si="692"/>
        <v>-29.387447062346-36.6256520004722i</v>
      </c>
      <c r="K2396" s="57" t="str">
        <f t="shared" si="693"/>
        <v>0.00991443559501219-0.0340337835748134i</v>
      </c>
      <c r="L2396" s="57" t="str">
        <f t="shared" si="694"/>
        <v>0.00025-0.141376833245748i</v>
      </c>
      <c r="M2396" s="57" t="str">
        <f t="shared" si="695"/>
        <v>0.0045-0.049564279067973i</v>
      </c>
      <c r="N2396" s="57">
        <f t="shared" si="696"/>
        <v>76.193400786109748</v>
      </c>
      <c r="O2396" s="57">
        <f t="shared" si="697"/>
        <v>9.5801045183508506</v>
      </c>
      <c r="P2396" s="374">
        <f t="shared" si="698"/>
        <v>9.5801045183508506</v>
      </c>
      <c r="Q2396" s="374">
        <f t="shared" si="699"/>
        <v>-103.80659921389025</v>
      </c>
      <c r="R2396" s="12">
        <f t="shared" si="700"/>
        <v>76.193400786109748</v>
      </c>
      <c r="S2396" s="57">
        <f t="shared" si="701"/>
        <v>7.4850386268903524</v>
      </c>
      <c r="T2396" s="12">
        <f t="shared" si="684"/>
        <v>9.5801045183508506</v>
      </c>
    </row>
    <row r="2397" spans="1:20">
      <c r="A2397" s="57">
        <f t="shared" si="685"/>
        <v>47208.598286100889</v>
      </c>
      <c r="B2397" s="12">
        <f t="shared" si="702"/>
        <v>7513.4817736725354</v>
      </c>
      <c r="C2397" s="57" t="str">
        <f t="shared" si="686"/>
        <v>-0.712570141829603-2.91496053577798i</v>
      </c>
      <c r="D2397" s="57" t="str">
        <f t="shared" si="687"/>
        <v>3.47775411676026-2.15417254336728i</v>
      </c>
      <c r="E2397" s="57" t="str">
        <f t="shared" si="688"/>
        <v>166.054631328539+5.29744898006212i</v>
      </c>
      <c r="F2397" s="57" t="str">
        <f t="shared" si="689"/>
        <v>2.9098501437571-19.8917366035535i</v>
      </c>
      <c r="G2397" s="57" t="str">
        <f t="shared" si="690"/>
        <v>0.999979461167305-0.0045319323529535i</v>
      </c>
      <c r="H2397" s="57" t="str">
        <f t="shared" si="691"/>
        <v>545.991621715465-605.257955659183i</v>
      </c>
      <c r="I2397" s="57" t="str">
        <f t="shared" si="692"/>
        <v>-29.482362382197-35.6069946081606i</v>
      </c>
      <c r="K2397" s="57" t="str">
        <f t="shared" si="693"/>
        <v>0.00986072419643152-0.0339170816461437i</v>
      </c>
      <c r="L2397" s="57" t="str">
        <f t="shared" si="694"/>
        <v>0.00025-0.140841635032624i</v>
      </c>
      <c r="M2397" s="57" t="str">
        <f t="shared" si="695"/>
        <v>0.0045-0.0493766478063091i</v>
      </c>
      <c r="N2397" s="57">
        <f t="shared" si="696"/>
        <v>76.263282232237088</v>
      </c>
      <c r="O2397" s="57">
        <f t="shared" si="697"/>
        <v>9.5447171455491002</v>
      </c>
      <c r="P2397" s="374">
        <f t="shared" si="698"/>
        <v>9.5447171455491002</v>
      </c>
      <c r="Q2397" s="374">
        <f t="shared" si="699"/>
        <v>-103.73671776776291</v>
      </c>
      <c r="R2397" s="12">
        <f t="shared" si="700"/>
        <v>76.263282232237088</v>
      </c>
      <c r="S2397" s="57">
        <f t="shared" si="701"/>
        <v>7.5134817736725354</v>
      </c>
      <c r="T2397" s="12">
        <f t="shared" si="684"/>
        <v>9.5447171455491002</v>
      </c>
    </row>
    <row r="2398" spans="1:20">
      <c r="A2398" s="57">
        <f t="shared" si="685"/>
        <v>47387.990959588074</v>
      </c>
      <c r="B2398" s="12">
        <f t="shared" si="702"/>
        <v>7542.0330044124912</v>
      </c>
      <c r="C2398" s="57" t="str">
        <f t="shared" si="686"/>
        <v>-0.70613874211064-2.90399807619134i</v>
      </c>
      <c r="D2398" s="57" t="str">
        <f t="shared" si="687"/>
        <v>3.47775129299552-2.14629007936504i</v>
      </c>
      <c r="E2398" s="57" t="str">
        <f t="shared" si="688"/>
        <v>166.143917091256+5.31896385899736i</v>
      </c>
      <c r="F2398" s="57" t="str">
        <f t="shared" si="689"/>
        <v>2.90984968868074-19.8165341871051i</v>
      </c>
      <c r="G2398" s="57" t="str">
        <f t="shared" si="690"/>
        <v>0.999979304778832-0.00454915298444491i</v>
      </c>
      <c r="H2398" s="57" t="str">
        <f t="shared" si="691"/>
        <v>530.067000081932-606.301968483686i</v>
      </c>
      <c r="I2398" s="57" t="str">
        <f t="shared" si="692"/>
        <v>-29.5430440005209-34.6094938715389i</v>
      </c>
      <c r="K2398" s="57" t="str">
        <f t="shared" si="693"/>
        <v>0.0098073817518083-0.0338006984643525i</v>
      </c>
      <c r="L2398" s="57" t="str">
        <f t="shared" si="694"/>
        <v>0.00025-0.140308462873704i</v>
      </c>
      <c r="M2398" s="57" t="str">
        <f t="shared" si="695"/>
        <v>0.0045-0.0491897268443007i</v>
      </c>
      <c r="N2398" s="57">
        <f t="shared" si="696"/>
        <v>76.333148133511003</v>
      </c>
      <c r="O2398" s="57">
        <f t="shared" si="697"/>
        <v>9.5094077671672608</v>
      </c>
      <c r="P2398" s="374">
        <f t="shared" si="698"/>
        <v>9.5094077671672608</v>
      </c>
      <c r="Q2398" s="374">
        <f t="shared" si="699"/>
        <v>-103.666851866489</v>
      </c>
      <c r="R2398" s="12">
        <f t="shared" si="700"/>
        <v>76.333148133511003</v>
      </c>
      <c r="S2398" s="57">
        <f t="shared" si="701"/>
        <v>7.5420330044124908</v>
      </c>
      <c r="T2398" s="12">
        <f t="shared" si="684"/>
        <v>9.5094077671672608</v>
      </c>
    </row>
    <row r="2399" spans="1:20">
      <c r="A2399" s="57">
        <f t="shared" si="685"/>
        <v>47568.065325234507</v>
      </c>
      <c r="B2399" s="12">
        <f t="shared" si="702"/>
        <v>7570.6927298292585</v>
      </c>
      <c r="C2399" s="57" t="str">
        <f t="shared" si="686"/>
        <v>-0.69975393359857-2.89309811767129i</v>
      </c>
      <c r="D2399" s="57" t="str">
        <f t="shared" si="687"/>
        <v>3.47774844773404-2.13843849002043i</v>
      </c>
      <c r="E2399" s="57" t="str">
        <f t="shared" si="688"/>
        <v>166.233984877052+5.34038131154387i</v>
      </c>
      <c r="F2399" s="57" t="str">
        <f t="shared" si="689"/>
        <v>2.90984923013938-19.7416168381223i</v>
      </c>
      <c r="G2399" s="57" t="str">
        <f t="shared" si="690"/>
        <v>0.999979147199598-0.00456643904619482i</v>
      </c>
      <c r="H2399" s="57" t="str">
        <f t="shared" si="691"/>
        <v>514.486220817345-606.820995962833i</v>
      </c>
      <c r="I2399" s="57" t="str">
        <f t="shared" si="692"/>
        <v>-29.5717110509241-33.6340031230667i</v>
      </c>
      <c r="K2399" s="57" t="str">
        <f t="shared" si="693"/>
        <v>0.00975440598826063-0.0336846340964774i</v>
      </c>
      <c r="L2399" s="57" t="str">
        <f t="shared" si="694"/>
        <v>0.00025-0.139777309099127i</v>
      </c>
      <c r="M2399" s="57" t="str">
        <f t="shared" si="695"/>
        <v>0.0045-0.0490035134930273i</v>
      </c>
      <c r="N2399" s="57">
        <f t="shared" si="696"/>
        <v>76.402996556537317</v>
      </c>
      <c r="O2399" s="57">
        <f t="shared" si="697"/>
        <v>9.4741765789291179</v>
      </c>
      <c r="P2399" s="374">
        <f t="shared" si="698"/>
        <v>9.4741765789291179</v>
      </c>
      <c r="Q2399" s="374">
        <f t="shared" si="699"/>
        <v>-103.59700344346268</v>
      </c>
      <c r="R2399" s="12">
        <f t="shared" si="700"/>
        <v>76.402996556537317</v>
      </c>
      <c r="S2399" s="57">
        <f t="shared" si="701"/>
        <v>7.5706927298292586</v>
      </c>
      <c r="T2399" s="12">
        <f t="shared" si="684"/>
        <v>9.4741765789291179</v>
      </c>
    </row>
    <row r="2400" spans="1:20">
      <c r="A2400" s="57">
        <f t="shared" si="685"/>
        <v>47748.823973470404</v>
      </c>
      <c r="B2400" s="12">
        <f t="shared" si="702"/>
        <v>7599.46136220261</v>
      </c>
      <c r="C2400" s="57" t="str">
        <f t="shared" si="686"/>
        <v>-0.693415443689085-2.88226031369354i</v>
      </c>
      <c r="D2400" s="57" t="str">
        <f t="shared" si="687"/>
        <v>3.47774558081217-2.13061766238059i</v>
      </c>
      <c r="E2400" s="57" t="str">
        <f t="shared" si="688"/>
        <v>166.324841441993+5.36169897513249i</v>
      </c>
      <c r="F2400" s="57" t="str">
        <f t="shared" si="689"/>
        <v>2.9098487681066-19.6669834788936i</v>
      </c>
      <c r="G2400" s="57" t="str">
        <f t="shared" si="690"/>
        <v>0.999978988420537-0.00458379078674508i</v>
      </c>
      <c r="H2400" s="57" t="str">
        <f t="shared" si="691"/>
        <v>499.260967176226-606.84979068241i</v>
      </c>
      <c r="I2400" s="57" t="str">
        <f t="shared" si="692"/>
        <v>-29.5705280165104-32.6811987294894i</v>
      </c>
      <c r="K2400" s="57" t="str">
        <f t="shared" si="693"/>
        <v>0.00970179464308874-0.0335688885974502i</v>
      </c>
      <c r="L2400" s="57" t="str">
        <f t="shared" si="694"/>
        <v>0.00025-0.139248166068068i</v>
      </c>
      <c r="M2400" s="57" t="str">
        <f t="shared" si="695"/>
        <v>0.0045-0.048818005073747i</v>
      </c>
      <c r="N2400" s="57">
        <f t="shared" si="696"/>
        <v>76.472825564844314</v>
      </c>
      <c r="O2400" s="57">
        <f t="shared" si="697"/>
        <v>9.4390237779852981</v>
      </c>
      <c r="P2400" s="374">
        <f t="shared" si="698"/>
        <v>9.4390237779852981</v>
      </c>
      <c r="Q2400" s="374">
        <f t="shared" si="699"/>
        <v>-103.52717443515569</v>
      </c>
      <c r="R2400" s="12">
        <f t="shared" si="700"/>
        <v>76.472825564844314</v>
      </c>
      <c r="S2400" s="57">
        <f t="shared" si="701"/>
        <v>7.5994613622026099</v>
      </c>
      <c r="T2400" s="12">
        <f t="shared" si="684"/>
        <v>9.4390237779852981</v>
      </c>
    </row>
    <row r="2401" spans="1:20">
      <c r="A2401" s="57">
        <f t="shared" si="685"/>
        <v>47930.269504569595</v>
      </c>
      <c r="B2401" s="12">
        <f t="shared" si="702"/>
        <v>7628.3393153789802</v>
      </c>
      <c r="C2401" s="57" t="str">
        <f t="shared" si="686"/>
        <v>-0.687123001360599-2.87148432078577i</v>
      </c>
      <c r="D2401" s="57" t="str">
        <f t="shared" si="687"/>
        <v>3.4777426920651-2.12282748393514i</v>
      </c>
      <c r="E2401" s="57" t="str">
        <f t="shared" si="688"/>
        <v>166.416493611213+5.38291444568452i</v>
      </c>
      <c r="F2401" s="57" t="str">
        <f t="shared" si="689"/>
        <v>2.90984830255587-19.5926330357926i</v>
      </c>
      <c r="G2401" s="57" t="str">
        <f t="shared" si="690"/>
        <v>0.999978828432513-0.00460120845558087i</v>
      </c>
      <c r="H2401" s="57" t="str">
        <f t="shared" si="691"/>
        <v>484.400279233559-606.422117812602i</v>
      </c>
      <c r="I2401" s="57" t="str">
        <f t="shared" si="692"/>
        <v>-29.5415948252313-31.7515949027781i</v>
      </c>
      <c r="K2401" s="57" t="str">
        <f t="shared" si="693"/>
        <v>0.00964954546378633-0.0334534620102354i</v>
      </c>
      <c r="L2401" s="57" t="str">
        <f t="shared" si="694"/>
        <v>0.00025-0.138721026168627i</v>
      </c>
      <c r="M2401" s="57" t="str">
        <f t="shared" si="695"/>
        <v>0.0045-0.048633198917859i</v>
      </c>
      <c r="N2401" s="57">
        <f t="shared" si="696"/>
        <v>76.542633218717484</v>
      </c>
      <c r="O2401" s="57">
        <f t="shared" si="697"/>
        <v>9.4039495629474867</v>
      </c>
      <c r="P2401" s="374">
        <f t="shared" si="698"/>
        <v>9.4039495629474867</v>
      </c>
      <c r="Q2401" s="374">
        <f t="shared" si="699"/>
        <v>-103.45736678128252</v>
      </c>
      <c r="R2401" s="12">
        <f t="shared" si="700"/>
        <v>76.542633218717484</v>
      </c>
      <c r="S2401" s="57">
        <f t="shared" si="701"/>
        <v>7.6283393153789802</v>
      </c>
      <c r="T2401" s="12">
        <f t="shared" si="684"/>
        <v>9.4039495629474867</v>
      </c>
    </row>
    <row r="2402" spans="1:20">
      <c r="A2402" s="57">
        <f t="shared" si="685"/>
        <v>48112.404528686959</v>
      </c>
      <c r="B2402" s="12">
        <f t="shared" si="702"/>
        <v>7657.3270047774204</v>
      </c>
      <c r="C2402" s="57" t="str">
        <f t="shared" si="686"/>
        <v>-0.680876337177018-2.86076979850747i</v>
      </c>
      <c r="D2402" s="57" t="str">
        <f t="shared" si="687"/>
        <v>3.47773978132666-2.11506784261454i</v>
      </c>
      <c r="E2402" s="57" t="str">
        <f t="shared" si="688"/>
        <v>166.50894827968+5.40402527685941i</v>
      </c>
      <c r="F2402" s="57" t="str">
        <f t="shared" si="689"/>
        <v>2.90984783346036-19.518564439263i</v>
      </c>
      <c r="G2402" s="57" t="str">
        <f t="shared" si="690"/>
        <v>0.999978667226322-0.0046186923031344i</v>
      </c>
      <c r="H2402" s="57" t="str">
        <f t="shared" si="691"/>
        <v>469.910787036958-605.570622637535i</v>
      </c>
      <c r="I2402" s="57" t="str">
        <f t="shared" si="692"/>
        <v>-29.4869389655895-30.8455582937441i</v>
      </c>
      <c r="K2402" s="57" t="str">
        <f t="shared" si="693"/>
        <v>0.00959765620805154-0.0333383543659684i</v>
      </c>
      <c r="L2402" s="57" t="str">
        <f t="shared" si="694"/>
        <v>0.00025-0.13819588181772i</v>
      </c>
      <c r="M2402" s="57" t="str">
        <f t="shared" si="695"/>
        <v>0.0045-0.0484490923668651i</v>
      </c>
      <c r="N2402" s="57">
        <f t="shared" si="696"/>
        <v>76.612417575032779</v>
      </c>
      <c r="O2402" s="57">
        <f t="shared" si="697"/>
        <v>9.3689541339216902</v>
      </c>
      <c r="P2402" s="374">
        <f t="shared" si="698"/>
        <v>9.3689541339216902</v>
      </c>
      <c r="Q2402" s="374">
        <f t="shared" si="699"/>
        <v>-103.38758242496722</v>
      </c>
      <c r="R2402" s="12">
        <f t="shared" si="700"/>
        <v>76.612417575032779</v>
      </c>
      <c r="S2402" s="57">
        <f t="shared" si="701"/>
        <v>7.6573270047774207</v>
      </c>
      <c r="T2402" s="12">
        <f t="shared" si="684"/>
        <v>9.3689541339216902</v>
      </c>
    </row>
    <row r="2403" spans="1:20">
      <c r="A2403" s="57">
        <f t="shared" si="685"/>
        <v>48295.231665895968</v>
      </c>
      <c r="B2403" s="12">
        <f t="shared" si="702"/>
        <v>7686.4248473955749</v>
      </c>
      <c r="C2403" s="57" t="str">
        <f t="shared" si="686"/>
        <v>-0.674675183290547-2.85011640943045i</v>
      </c>
      <c r="D2403" s="57" t="str">
        <f t="shared" si="687"/>
        <v>3.47773684842954-2.10733862678845i</v>
      </c>
      <c r="E2403" s="57" t="str">
        <f t="shared" si="688"/>
        <v>166.602212412989+5.4250289792824i</v>
      </c>
      <c r="F2403" s="57" t="str">
        <f t="shared" si="689"/>
        <v>2.90984736079314-19.4447766238027i</v>
      </c>
      <c r="G2403" s="57" t="str">
        <f t="shared" si="690"/>
        <v>0.999978504792688-0.00463624258078839i</v>
      </c>
      <c r="H2403" s="57" t="str">
        <f t="shared" si="691"/>
        <v>455.796937925607-604.326727726764i</v>
      </c>
      <c r="I2403" s="57" t="str">
        <f t="shared" si="692"/>
        <v>-29.4085094277575-29.9633221857608i</v>
      </c>
      <c r="K2403" s="57" t="str">
        <f t="shared" si="693"/>
        <v>0.00954612464379665-0.0332235656840924i</v>
      </c>
      <c r="L2403" s="57" t="str">
        <f t="shared" si="694"/>
        <v>0.00025-0.137672725460969i</v>
      </c>
      <c r="M2403" s="57" t="str">
        <f t="shared" si="695"/>
        <v>0.0045-0.0482656827723301i</v>
      </c>
      <c r="N2403" s="57">
        <f t="shared" si="696"/>
        <v>76.682176687086383</v>
      </c>
      <c r="O2403" s="57">
        <f t="shared" si="697"/>
        <v>9.334037692543081</v>
      </c>
      <c r="P2403" s="374">
        <f t="shared" si="698"/>
        <v>9.334037692543081</v>
      </c>
      <c r="Q2403" s="374">
        <f t="shared" si="699"/>
        <v>-103.31782331291362</v>
      </c>
      <c r="R2403" s="12">
        <f t="shared" si="700"/>
        <v>76.682176687086383</v>
      </c>
      <c r="S2403" s="57">
        <f t="shared" si="701"/>
        <v>7.6864248473955747</v>
      </c>
      <c r="T2403" s="12">
        <f t="shared" si="684"/>
        <v>9.334037692543081</v>
      </c>
    </row>
    <row r="2404" spans="1:20">
      <c r="A2404" s="57">
        <f t="shared" si="685"/>
        <v>48478.753546226377</v>
      </c>
      <c r="B2404" s="12">
        <f t="shared" si="702"/>
        <v>7715.6332618156785</v>
      </c>
      <c r="C2404" s="57" t="str">
        <f t="shared" si="686"/>
        <v>-0.668519273444521-2.83952381911899i</v>
      </c>
      <c r="D2404" s="57" t="str">
        <f t="shared" si="687"/>
        <v>3.47773389320503-2.09963972526418i</v>
      </c>
      <c r="E2404" s="57" t="str">
        <f t="shared" si="688"/>
        <v>166.696293048151+5.44592301976136i</v>
      </c>
      <c r="F2404" s="57" t="str">
        <f t="shared" si="689"/>
        <v>2.90984688452697-19.3712685279488i</v>
      </c>
      <c r="G2404" s="57" t="str">
        <f t="shared" si="690"/>
        <v>0.999978341122267-0.00465385954087974i</v>
      </c>
      <c r="H2404" s="57" t="str">
        <f t="shared" si="691"/>
        <v>442.061215637744-602.720556629656i</v>
      </c>
      <c r="I2404" s="57" t="str">
        <f t="shared" si="692"/>
        <v>-29.308172274087-29.1050001456383i</v>
      </c>
      <c r="K2404" s="57" t="str">
        <f t="shared" si="693"/>
        <v>0.00949494854915621-0.0331090959724945i</v>
      </c>
      <c r="L2404" s="57" t="str">
        <f t="shared" si="694"/>
        <v>0.00025-0.137151549572593i</v>
      </c>
      <c r="M2404" s="57" t="str">
        <f t="shared" si="695"/>
        <v>0.0045-0.048082967495846i</v>
      </c>
      <c r="N2404" s="57">
        <f t="shared" si="696"/>
        <v>76.751908604416982</v>
      </c>
      <c r="O2404" s="57">
        <f t="shared" si="697"/>
        <v>9.299200442009397</v>
      </c>
      <c r="P2404" s="374">
        <f t="shared" si="698"/>
        <v>9.299200442009397</v>
      </c>
      <c r="Q2404" s="374">
        <f t="shared" si="699"/>
        <v>-103.24809139558302</v>
      </c>
      <c r="R2404" s="12">
        <f t="shared" si="700"/>
        <v>76.751908604416982</v>
      </c>
      <c r="S2404" s="57">
        <f t="shared" si="701"/>
        <v>7.7156332618156789</v>
      </c>
      <c r="T2404" s="12">
        <f t="shared" si="684"/>
        <v>9.299200442009397</v>
      </c>
    </row>
    <row r="2405" spans="1:20">
      <c r="A2405" s="57">
        <f t="shared" si="685"/>
        <v>48662.972809702034</v>
      </c>
      <c r="B2405" s="12">
        <f t="shared" si="702"/>
        <v>7744.9526682105779</v>
      </c>
      <c r="C2405" s="57" t="str">
        <f t="shared" si="686"/>
        <v>-0.662408342975969-2.82899169611058i</v>
      </c>
      <c r="D2405" s="57" t="str">
        <f t="shared" si="687"/>
        <v>3.47773091548324-2.09197102728504i</v>
      </c>
      <c r="E2405" s="57" t="str">
        <f t="shared" si="688"/>
        <v>166.791197294399+5.46670482048735i</v>
      </c>
      <c r="F2405" s="57" t="str">
        <f t="shared" si="689"/>
        <v>2.90984640463443-19.2980390942624i</v>
      </c>
      <c r="G2405" s="57" t="str">
        <f t="shared" si="690"/>
        <v>0.999978176205641-0.0046715434367031i</v>
      </c>
      <c r="H2405" s="57" t="str">
        <f t="shared" si="691"/>
        <v>428.704349401136-600.780881023704i</v>
      </c>
      <c r="I2405" s="57" t="str">
        <f t="shared" si="692"/>
        <v>-29.1877076468286-28.2705990240451i</v>
      </c>
      <c r="K2405" s="57" t="str">
        <f t="shared" si="693"/>
        <v>0.0094441257124949-0.0329949452276405i</v>
      </c>
      <c r="L2405" s="57" t="str">
        <f t="shared" si="694"/>
        <v>0.00025-0.136632346655302i</v>
      </c>
      <c r="M2405" s="57" t="str">
        <f t="shared" si="695"/>
        <v>0.0045-0.0479009439089918i</v>
      </c>
      <c r="N2405" s="57">
        <f t="shared" si="696"/>
        <v>76.821611372629789</v>
      </c>
      <c r="O2405" s="57">
        <f t="shared" si="697"/>
        <v>9.264442587115532</v>
      </c>
      <c r="P2405" s="374">
        <f t="shared" si="698"/>
        <v>9.264442587115532</v>
      </c>
      <c r="Q2405" s="374">
        <f t="shared" si="699"/>
        <v>-103.17838862737021</v>
      </c>
      <c r="R2405" s="12">
        <f t="shared" si="700"/>
        <v>76.821611372629789</v>
      </c>
      <c r="S2405" s="57">
        <f t="shared" si="701"/>
        <v>7.744952668210578</v>
      </c>
      <c r="T2405" s="12">
        <f t="shared" si="684"/>
        <v>9.264442587115532</v>
      </c>
    </row>
    <row r="2406" spans="1:20">
      <c r="A2406" s="57">
        <f t="shared" si="685"/>
        <v>48847.892106378902</v>
      </c>
      <c r="B2406" s="12">
        <f t="shared" si="702"/>
        <v>7774.3834883497784</v>
      </c>
      <c r="C2406" s="57" t="str">
        <f t="shared" si="686"/>
        <v>-0.656342128818385-2.81851971189665i</v>
      </c>
      <c r="D2406" s="57" t="str">
        <f t="shared" si="687"/>
        <v>3.47772791509292-2.08433242252879i</v>
      </c>
      <c r="E2406" s="57" t="str">
        <f t="shared" si="688"/>
        <v>166.886932334006+5.48737175821938i</v>
      </c>
      <c r="F2406" s="57" t="str">
        <f t="shared" si="689"/>
        <v>2.90984592108796-19.225087269313i</v>
      </c>
      <c r="G2406" s="57" t="str">
        <f t="shared" si="690"/>
        <v>0.999978010033323-0.00468929452251448i</v>
      </c>
      <c r="H2406" s="57" t="str">
        <f t="shared" si="691"/>
        <v>415.725511704109-598.535088360611i</v>
      </c>
      <c r="I2406" s="57" t="str">
        <f t="shared" si="692"/>
        <v>-29.0488080285259-27.4600312288344i</v>
      </c>
      <c r="K2406" s="57" t="str">
        <f t="shared" si="693"/>
        <v>0.00939365393241401-0.0328811134347096i</v>
      </c>
      <c r="L2406" s="57" t="str">
        <f t="shared" si="694"/>
        <v>0.00025-0.13611510924019i</v>
      </c>
      <c r="M2406" s="57" t="str">
        <f t="shared" si="695"/>
        <v>0.0045-0.0477196093932974i</v>
      </c>
      <c r="N2406" s="57">
        <f t="shared" si="696"/>
        <v>76.891283033211451</v>
      </c>
      <c r="O2406" s="57">
        <f t="shared" si="697"/>
        <v>9.2297643342878093</v>
      </c>
      <c r="P2406" s="374">
        <f t="shared" si="698"/>
        <v>9.2297643342878093</v>
      </c>
      <c r="Q2406" s="374">
        <f t="shared" si="699"/>
        <v>-103.10871696678855</v>
      </c>
      <c r="R2406" s="12">
        <f t="shared" si="700"/>
        <v>76.891283033211451</v>
      </c>
      <c r="S2406" s="57">
        <f t="shared" si="701"/>
        <v>7.7743834883497787</v>
      </c>
      <c r="T2406" s="12">
        <f t="shared" si="684"/>
        <v>9.2297643342878093</v>
      </c>
    </row>
    <row r="2407" spans="1:20">
      <c r="A2407" s="57">
        <f t="shared" si="685"/>
        <v>49033.514096383144</v>
      </c>
      <c r="B2407" s="12">
        <f t="shared" si="702"/>
        <v>7803.9261456055074</v>
      </c>
      <c r="C2407" s="57" t="str">
        <f t="shared" si="686"/>
        <v>-0.650320369504232-2.80810754090344i</v>
      </c>
      <c r="D2407" s="57" t="str">
        <f t="shared" si="687"/>
        <v>3.47772489186154-2.076723801106i</v>
      </c>
      <c r="E2407" s="57" t="str">
        <f t="shared" si="688"/>
        <v>166.983505423104+5.5079211634547i</v>
      </c>
      <c r="F2407" s="57" t="str">
        <f t="shared" si="689"/>
        <v>2.90984543385972-19.1524120036638i</v>
      </c>
      <c r="G2407" s="57" t="str">
        <f t="shared" si="690"/>
        <v>0.999977842595751-0.00470711305353499i</v>
      </c>
      <c r="H2407" s="57" t="str">
        <f t="shared" si="691"/>
        <v>403.122503878282-596.00916721229i</v>
      </c>
      <c r="I2407" s="57" t="str">
        <f t="shared" si="692"/>
        <v>-28.8930775809144-26.6731262212416i</v>
      </c>
      <c r="K2407" s="57" t="str">
        <f t="shared" si="693"/>
        <v>0.0093435310177565-0.032767600567727i</v>
      </c>
      <c r="L2407" s="57" t="str">
        <f t="shared" si="694"/>
        <v>0.00025-0.135599829886621i</v>
      </c>
      <c r="M2407" s="57" t="str">
        <f t="shared" si="695"/>
        <v>0.0045-0.0475389613402044i</v>
      </c>
      <c r="N2407" s="57">
        <f t="shared" si="696"/>
        <v>76.960921623344717</v>
      </c>
      <c r="O2407" s="57">
        <f t="shared" si="697"/>
        <v>9.1951658916181014</v>
      </c>
      <c r="P2407" s="374">
        <f t="shared" si="698"/>
        <v>9.1951658916181014</v>
      </c>
      <c r="Q2407" s="374">
        <f t="shared" si="699"/>
        <v>-103.03907837665528</v>
      </c>
      <c r="R2407" s="12">
        <f t="shared" si="700"/>
        <v>76.960921623344717</v>
      </c>
      <c r="S2407" s="57">
        <f t="shared" si="701"/>
        <v>7.8039261456055078</v>
      </c>
      <c r="T2407" s="12">
        <f t="shared" si="684"/>
        <v>9.1951658916181014</v>
      </c>
    </row>
    <row r="2408" spans="1:20">
      <c r="A2408" s="57">
        <f t="shared" si="685"/>
        <v>49219.841449949403</v>
      </c>
      <c r="B2408" s="12">
        <f t="shared" si="702"/>
        <v>7833.5810649588084</v>
      </c>
      <c r="C2408" s="57" t="str">
        <f t="shared" si="686"/>
        <v>-0.644342805167616-2.79775486047324i</v>
      </c>
      <c r="D2408" s="57" t="str">
        <f t="shared" si="687"/>
        <v>3.47772184561526-2.06914505355851i</v>
      </c>
      <c r="E2408" s="57" t="str">
        <f t="shared" si="688"/>
        <v>167.080923892523+5.52835031957988i</v>
      </c>
      <c r="F2408" s="57" t="str">
        <f t="shared" si="689"/>
        <v>2.90984494292165-19.0800122518562i</v>
      </c>
      <c r="G2408" s="57" t="str">
        <f t="shared" si="690"/>
        <v>0.999977673883292-0.00472499928595438i</v>
      </c>
      <c r="H2408" s="57" t="str">
        <f t="shared" si="691"/>
        <v>390.891928992079-593.22770770891i</v>
      </c>
      <c r="I2408" s="57" t="str">
        <f t="shared" si="692"/>
        <v>-28.7220324003826-25.9096412074169i</v>
      </c>
      <c r="K2408" s="57" t="str">
        <f t="shared" si="693"/>
        <v>0.00929375478761193-0.0326544065896975i</v>
      </c>
      <c r="L2408" s="57" t="str">
        <f t="shared" si="694"/>
        <v>0.00025-0.135086501182128i</v>
      </c>
      <c r="M2408" s="57" t="str">
        <f t="shared" si="695"/>
        <v>0.0045-0.0473589971510306i</v>
      </c>
      <c r="N2408" s="57">
        <f t="shared" si="696"/>
        <v>77.03052517571615</v>
      </c>
      <c r="O2408" s="57">
        <f t="shared" si="697"/>
        <v>9.1606474688987252</v>
      </c>
      <c r="P2408" s="374">
        <f t="shared" si="698"/>
        <v>9.1606474688987252</v>
      </c>
      <c r="Q2408" s="374">
        <f t="shared" si="699"/>
        <v>-102.96947482428385</v>
      </c>
      <c r="R2408" s="12">
        <f t="shared" si="700"/>
        <v>77.03052517571615</v>
      </c>
      <c r="S2408" s="57">
        <f t="shared" si="701"/>
        <v>7.8335810649588087</v>
      </c>
      <c r="T2408" s="12">
        <f t="shared" si="684"/>
        <v>9.1606474688987252</v>
      </c>
    </row>
    <row r="2409" spans="1:20">
      <c r="A2409" s="57">
        <f t="shared" si="685"/>
        <v>49406.876847459207</v>
      </c>
      <c r="B2409" s="12">
        <f t="shared" si="702"/>
        <v>7863.348673005652</v>
      </c>
      <c r="C2409" s="57" t="str">
        <f t="shared" si="686"/>
        <v>-0.638409177546724-2.7874613508455i</v>
      </c>
      <c r="D2409" s="57" t="str">
        <f t="shared" si="687"/>
        <v>3.47771877617892-2.06159607085785i</v>
      </c>
      <c r="E2409" s="57" t="str">
        <f t="shared" si="688"/>
        <v>167.179195148634+5.54865646200965i</v>
      </c>
      <c r="F2409" s="57" t="str">
        <f t="shared" si="689"/>
        <v>2.90984444824555-19.0078869723952i</v>
      </c>
      <c r="G2409" s="57" t="str">
        <f t="shared" si="690"/>
        <v>0.99997750388624-0.00474295347693476i</v>
      </c>
      <c r="H2409" s="57" t="str">
        <f t="shared" si="691"/>
        <v>379.029351859313-590.213914670401i</v>
      </c>
      <c r="I2409" s="57" t="str">
        <f t="shared" si="692"/>
        <v>-28.5371015414079-25.1692710163608i</v>
      </c>
      <c r="K2409" s="57" t="str">
        <f t="shared" si="693"/>
        <v>0.0092443230713196-0.0325415314527351i</v>
      </c>
      <c r="L2409" s="57" t="str">
        <f t="shared" si="694"/>
        <v>0.00025-0.134575115742308i</v>
      </c>
      <c r="M2409" s="57" t="str">
        <f t="shared" si="695"/>
        <v>0.0045-0.0471797142369303i</v>
      </c>
      <c r="N2409" s="57">
        <f t="shared" si="696"/>
        <v>77.100091718322247</v>
      </c>
      <c r="O2409" s="57">
        <f t="shared" si="697"/>
        <v>9.1262092776564057</v>
      </c>
      <c r="P2409" s="374">
        <f t="shared" si="698"/>
        <v>9.1262092776564057</v>
      </c>
      <c r="Q2409" s="374">
        <f t="shared" si="699"/>
        <v>-102.89990828167775</v>
      </c>
      <c r="R2409" s="12">
        <f t="shared" si="700"/>
        <v>77.100091718322247</v>
      </c>
      <c r="S2409" s="57">
        <f t="shared" si="701"/>
        <v>7.8633486730056523</v>
      </c>
      <c r="T2409" s="12">
        <f t="shared" si="684"/>
        <v>9.1262092776564057</v>
      </c>
    </row>
    <row r="2410" spans="1:20">
      <c r="A2410" s="57">
        <f t="shared" si="685"/>
        <v>49594.622979479558</v>
      </c>
      <c r="B2410" s="12">
        <f t="shared" si="702"/>
        <v>7893.229397963074</v>
      </c>
      <c r="C2410" s="57" t="str">
        <f t="shared" si="686"/>
        <v>-0.632519229986387-2.77722669513841i</v>
      </c>
      <c r="D2410" s="57" t="str">
        <f t="shared" si="687"/>
        <v>3.47771568337601-2.05407674440366i</v>
      </c>
      <c r="E2410" s="57" t="str">
        <f t="shared" si="688"/>
        <v>167.278326674205+5.56883677730655i</v>
      </c>
      <c r="F2410" s="57" t="str">
        <f t="shared" si="689"/>
        <v>2.90984394980291-18.936035127734i</v>
      </c>
      <c r="G2410" s="57" t="str">
        <f t="shared" si="690"/>
        <v>0.999977332594815-0.00476097588461429i</v>
      </c>
      <c r="H2410" s="57" t="str">
        <f t="shared" si="691"/>
        <v>367.529446216623-586.989631251779i</v>
      </c>
      <c r="I2410" s="57" t="str">
        <f t="shared" si="692"/>
        <v>-28.3396286732392-24.4516571704638i</v>
      </c>
      <c r="K2410" s="57" t="str">
        <f t="shared" si="693"/>
        <v>0.0091952337084712-0.0324289750981953i</v>
      </c>
      <c r="L2410" s="57" t="str">
        <f t="shared" si="694"/>
        <v>0.00025-0.134065666210707i</v>
      </c>
      <c r="M2410" s="57" t="str">
        <f t="shared" si="695"/>
        <v>0.0045-0.0470011100188587i</v>
      </c>
      <c r="N2410" s="57">
        <f t="shared" si="696"/>
        <v>77.16961927426982</v>
      </c>
      <c r="O2410" s="57">
        <f t="shared" si="697"/>
        <v>9.0918515311872827</v>
      </c>
      <c r="P2410" s="374">
        <f t="shared" si="698"/>
        <v>9.0918515311872827</v>
      </c>
      <c r="Q2410" s="374">
        <f t="shared" si="699"/>
        <v>-102.83038072573018</v>
      </c>
      <c r="R2410" s="12">
        <f t="shared" si="700"/>
        <v>77.16961927426982</v>
      </c>
      <c r="S2410" s="57">
        <f t="shared" si="701"/>
        <v>7.8932293979630739</v>
      </c>
      <c r="T2410" s="12">
        <f t="shared" si="684"/>
        <v>9.0918515311872827</v>
      </c>
    </row>
    <row r="2411" spans="1:20">
      <c r="A2411" s="57">
        <f t="shared" si="685"/>
        <v>49783.082546801576</v>
      </c>
      <c r="B2411" s="12">
        <f t="shared" si="702"/>
        <v>7923.2236696753334</v>
      </c>
      <c r="C2411" s="57" t="str">
        <f t="shared" si="686"/>
        <v>-0.626672707440522-2.76705057933056i</v>
      </c>
      <c r="D2411" s="57" t="str">
        <f t="shared" si="687"/>
        <v>3.47771256702873-2.04658696602212i</v>
      </c>
      <c r="E2411" s="57" t="str">
        <f t="shared" si="688"/>
        <v>167.378326029273+5.58888840228295i</v>
      </c>
      <c r="F2411" s="57" t="str">
        <f t="shared" si="689"/>
        <v>2.90984344756511-18.8644556842592i</v>
      </c>
      <c r="G2411" s="57" t="str">
        <f t="shared" si="690"/>
        <v>0.99997715999916-0.00477906676811082i</v>
      </c>
      <c r="H2411" s="57" t="str">
        <f t="shared" si="691"/>
        <v>356.386129321274-583.575371143231i</v>
      </c>
      <c r="I2411" s="57" t="str">
        <f t="shared" si="692"/>
        <v>-28.13087424901-23.7563961667958i</v>
      </c>
      <c r="K2411" s="57" t="str">
        <f t="shared" si="693"/>
        <v>0.00914648454891229-0.0323167374568033i</v>
      </c>
      <c r="L2411" s="57" t="str">
        <f t="shared" si="694"/>
        <v>0.00025-0.133558145258724i</v>
      </c>
      <c r="M2411" s="57" t="str">
        <f t="shared" si="695"/>
        <v>0.0045-0.0468231819275339i</v>
      </c>
      <c r="N2411" s="57">
        <f t="shared" si="696"/>
        <v>77.239105861573435</v>
      </c>
      <c r="O2411" s="57">
        <f t="shared" si="697"/>
        <v>9.0575744445916548</v>
      </c>
      <c r="P2411" s="374">
        <f t="shared" si="698"/>
        <v>9.0575744445916548</v>
      </c>
      <c r="Q2411" s="374">
        <f t="shared" si="699"/>
        <v>-102.76089413842656</v>
      </c>
      <c r="R2411" s="12">
        <f t="shared" si="700"/>
        <v>77.239105861573435</v>
      </c>
      <c r="S2411" s="57">
        <f t="shared" si="701"/>
        <v>7.9232236696753331</v>
      </c>
      <c r="T2411" s="12">
        <f t="shared" si="684"/>
        <v>9.0575744445916548</v>
      </c>
    </row>
    <row r="2412" spans="1:20">
      <c r="A2412" s="57">
        <f t="shared" si="685"/>
        <v>49972.25826047943</v>
      </c>
      <c r="B2412" s="12">
        <f t="shared" si="702"/>
        <v>7953.3319196201001</v>
      </c>
      <c r="C2412" s="57" t="str">
        <f t="shared" si="686"/>
        <v>-0.620869356474594-2.75693269224264i</v>
      </c>
      <c r="D2412" s="57" t="str">
        <f t="shared" si="687"/>
        <v>3.47770942695784-2.0391266279644i</v>
      </c>
      <c r="E2412" s="57" t="str">
        <f t="shared" si="688"/>
        <v>167.479200852011+5.60880842308701i</v>
      </c>
      <c r="F2412" s="57" t="str">
        <f t="shared" si="689"/>
        <v>2.90984294150325-18.7931476122762i</v>
      </c>
      <c r="G2412" s="57" t="str">
        <f t="shared" si="690"/>
        <v>0.999976986089347-0.00479722638752569i</v>
      </c>
      <c r="H2412" s="57" t="str">
        <f t="shared" si="691"/>
        <v>345.592684374963-579.99035758251i</v>
      </c>
      <c r="I2412" s="57" t="str">
        <f t="shared" si="692"/>
        <v>-27.9120180800599-23.0830469965305i</v>
      </c>
      <c r="K2412" s="57" t="str">
        <f t="shared" si="693"/>
        <v>0.00909807345274323-0.0322048184487841i</v>
      </c>
      <c r="L2412" s="57" t="str">
        <f t="shared" si="694"/>
        <v>0.00025-0.133052545585499i</v>
      </c>
      <c r="M2412" s="57" t="str">
        <f t="shared" si="695"/>
        <v>0.0045-0.046645927403401i</v>
      </c>
      <c r="N2412" s="57">
        <f t="shared" si="696"/>
        <v>77.308549492947307</v>
      </c>
      <c r="O2412" s="57">
        <f t="shared" si="697"/>
        <v>9.0233782348084262</v>
      </c>
      <c r="P2412" s="374">
        <f t="shared" si="698"/>
        <v>9.0233782348084262</v>
      </c>
      <c r="Q2412" s="374">
        <f t="shared" si="699"/>
        <v>-102.69145050705269</v>
      </c>
      <c r="R2412" s="12">
        <f t="shared" si="700"/>
        <v>77.308549492947307</v>
      </c>
      <c r="S2412" s="57">
        <f t="shared" si="701"/>
        <v>7.9533319196201004</v>
      </c>
      <c r="T2412" s="12">
        <f t="shared" ref="T2412:T2475" si="703">P2412</f>
        <v>9.0233782348084262</v>
      </c>
    </row>
    <row r="2413" spans="1:20">
      <c r="A2413" s="57">
        <f t="shared" ref="A2413:A2476" si="704">2*PI()*B2413</f>
        <v>50162.152841869254</v>
      </c>
      <c r="B2413" s="12">
        <f t="shared" si="702"/>
        <v>7983.554580914657</v>
      </c>
      <c r="C2413" s="57" t="str">
        <f t="shared" ref="C2413:C2476" si="705">IMPRODUCT(D2413,E2413,$C$40,,K2413,$C$41)</f>
        <v>-0.615108925268018-2.74687272551947i</v>
      </c>
      <c r="D2413" s="57" t="str">
        <f t="shared" ref="D2413:D2476" si="706">IMDIV(IMPRODUCT($C$37,$C$38,COMPLEX(1,A2413/$C$38)),IMSUM(-1*A2413*A2413/$C$39,COMPLEX(0,1*A2413)))</f>
        <v>3.47770626298279-2.03169562290513i</v>
      </c>
      <c r="E2413" s="57" t="str">
        <f t="shared" ref="E2413:E2476" si="707">IMDIV(IMPRODUCT(IMSUM(F2413,G2413),$C$29,H2413),IMSUM(1,I2413))</f>
        <v>167.580958859626+5.62859387427094i</v>
      </c>
      <c r="F2413" s="57" t="str">
        <f t="shared" ref="F2413:F2476" si="708">IMDIV(IMPRODUCT($C$14,$C$15,COMPLEX(1,A2413/$C$15)),IMSUM(-1*A2413*A2413/$C$16,COMPLEX(0,A2413)))</f>
        <v>2.90984243158815-18.7221098859938i</v>
      </c>
      <c r="G2413" s="57" t="str">
        <f t="shared" ref="G2413:G2476" si="709">IMDIV(1,COMPLEX(1,A2413*$C$9*$C$10))</f>
        <v>0.999976810855368-0.00481545500394739i</v>
      </c>
      <c r="H2413" s="57" t="str">
        <f t="shared" ref="H2413:H2476" si="710">IMDIV($C$3,IMSUM(K2413,COMPLEX(0,$C$28*A2413)))</f>
        <v>335.141871293796-576.25256764496i</v>
      </c>
      <c r="I2413" s="57" t="str">
        <f t="shared" ref="I2413:I2476" si="711">IMPRODUCT(F2413,$C$29,H2413,$C$31)</f>
        <v>-27.6841622212423-22.4311379366995i</v>
      </c>
      <c r="K2413" s="57" t="str">
        <f t="shared" ref="K2413:K2476" si="712">IF($C$26&lt;=0,IMDIV(1,IMSUM(IMDIV(1,L2413),1/$C$18)),IMDIV(1,IMSUM(IMDIV(1,L2413),1/$C$18,IMDIV(1,M2413))))</f>
        <v>0.0090499982903183-0.0320932179839884i</v>
      </c>
      <c r="L2413" s="57" t="str">
        <f t="shared" ref="L2413:L2476" si="713">IMSUM($C$21/$C$22,IMDIV(1,COMPLEX(0,$C$20*$C$22*A2413)))</f>
        <v>0.00025-0.132548859917811i</v>
      </c>
      <c r="M2413" s="57" t="str">
        <f t="shared" ref="M2413:M2476" si="714">IMSUM($C$25/$C$26,IMDIV(1,COMPLEX(0,$C$24*$C$26*A2413)))</f>
        <v>0.0045-0.046469343896594i</v>
      </c>
      <c r="N2413" s="57">
        <f t="shared" ref="N2413:N2476" si="715">ABS(R2413)</f>
        <v>77.377948175594412</v>
      </c>
      <c r="O2413" s="57">
        <f t="shared" ref="O2413:O2476" si="716">ABS(P2413)</f>
        <v>8.9892631206500742</v>
      </c>
      <c r="P2413" s="374">
        <f t="shared" ref="P2413:P2476" si="717">20*LOG10(IMABS(C2413))</f>
        <v>8.9892631206500742</v>
      </c>
      <c r="Q2413" s="374">
        <f t="shared" ref="Q2413:Q2476" si="718">IMARGUMENT(C2413)*180/PI()</f>
        <v>-102.62205182440559</v>
      </c>
      <c r="R2413" s="12">
        <f t="shared" ref="R2413:R2476" si="719">IF(Q2413&lt;0,Q2413+180,Q2413-180)</f>
        <v>77.377948175594412</v>
      </c>
      <c r="S2413" s="57">
        <f t="shared" ref="S2413:S2476" si="720">B2413/1000</f>
        <v>7.9835545809146566</v>
      </c>
      <c r="T2413" s="12">
        <f t="shared" si="703"/>
        <v>8.9892631206500742</v>
      </c>
    </row>
    <row r="2414" spans="1:20">
      <c r="A2414" s="57">
        <f t="shared" si="704"/>
        <v>50352.769022668355</v>
      </c>
      <c r="B2414" s="12">
        <f t="shared" ref="B2414:B2477" si="721">B2413*(1+B$42)</f>
        <v>8013.8920883221326</v>
      </c>
      <c r="C2414" s="57" t="str">
        <f t="shared" si="705"/>
        <v>-0.609391163616609-2.73687037361227i</v>
      </c>
      <c r="D2414" s="57" t="str">
        <f t="shared" si="706"/>
        <v>3.47770307492169-2.02429384394083i</v>
      </c>
      <c r="E2414" s="57" t="str">
        <f t="shared" si="707"/>
        <v>167.683607849256+5.64824173783731i</v>
      </c>
      <c r="F2414" s="57" t="str">
        <f t="shared" si="708"/>
        <v>2.90984191779051-18.6513414835103i</v>
      </c>
      <c r="G2414" s="57" t="str">
        <f t="shared" si="709"/>
        <v>0.999976634287144-0.00483375287945528i</v>
      </c>
      <c r="H2414" s="57" t="str">
        <f t="shared" si="710"/>
        <v>325.026026426921-572.378780472571i</v>
      </c>
      <c r="I2414" s="57" t="str">
        <f t="shared" si="711"/>
        <v>-27.4483340852339-21.800172653306i</v>
      </c>
      <c r="K2414" s="57" t="str">
        <f t="shared" si="712"/>
        <v>0.00900225694224511-0.031981935962021i</v>
      </c>
      <c r="L2414" s="57" t="str">
        <f t="shared" si="713"/>
        <v>0.00025-0.132047081009973i</v>
      </c>
      <c r="M2414" s="57" t="str">
        <f t="shared" si="714"/>
        <v>0.0045-0.0462934288668998i</v>
      </c>
      <c r="N2414" s="57">
        <f t="shared" si="715"/>
        <v>77.44729991099021</v>
      </c>
      <c r="O2414" s="57">
        <f t="shared" si="716"/>
        <v>8.9552293228379156</v>
      </c>
      <c r="P2414" s="374">
        <f t="shared" si="717"/>
        <v>8.9552293228379156</v>
      </c>
      <c r="Q2414" s="374">
        <f t="shared" si="718"/>
        <v>-102.55270008900979</v>
      </c>
      <c r="R2414" s="12">
        <f t="shared" si="719"/>
        <v>77.44729991099021</v>
      </c>
      <c r="S2414" s="57">
        <f t="shared" si="720"/>
        <v>8.0138920883221321</v>
      </c>
      <c r="T2414" s="12">
        <f t="shared" si="703"/>
        <v>8.9552293228379156</v>
      </c>
    </row>
    <row r="2415" spans="1:20">
      <c r="A2415" s="57">
        <f t="shared" si="704"/>
        <v>50544.109544954496</v>
      </c>
      <c r="B2415" s="12">
        <f t="shared" si="721"/>
        <v>8044.344878257757</v>
      </c>
      <c r="C2415" s="57" t="str">
        <f t="shared" si="705"/>
        <v>-0.603715822934901-2.72692533376078i</v>
      </c>
      <c r="D2415" s="57" t="str">
        <f t="shared" si="706"/>
        <v>3.4776998625912-2.01692118458838i</v>
      </c>
      <c r="E2415" s="57" t="str">
        <f t="shared" si="707"/>
        <v>167.787155698875+5.66774894227434i</v>
      </c>
      <c r="F2415" s="57" t="str">
        <f t="shared" si="708"/>
        <v>2.9098414000808-18.5808413867979i</v>
      </c>
      <c r="G2415" s="57" t="str">
        <f t="shared" si="709"/>
        <v>0.999976456374514-0.00485212027712341i</v>
      </c>
      <c r="H2415" s="57" t="str">
        <f t="shared" si="710"/>
        <v>315.237151880157-568.384628285703i</v>
      </c>
      <c r="I2415" s="57" t="str">
        <f t="shared" si="711"/>
        <v>-27.2054897151987-21.1896356579108i</v>
      </c>
      <c r="K2415" s="57" t="str">
        <f t="shared" si="712"/>
        <v>0.00895484729938206-0.031870972272366i</v>
      </c>
      <c r="L2415" s="57" t="str">
        <f t="shared" si="713"/>
        <v>0.00025-0.131547201643727i</v>
      </c>
      <c r="M2415" s="57" t="str">
        <f t="shared" si="714"/>
        <v>0.0045-0.0461181797837216i</v>
      </c>
      <c r="N2415" s="57">
        <f t="shared" si="715"/>
        <v>77.516602694663106</v>
      </c>
      <c r="O2415" s="57">
        <f t="shared" si="716"/>
        <v>8.9212770640364099</v>
      </c>
      <c r="P2415" s="374">
        <f t="shared" si="717"/>
        <v>8.9212770640364099</v>
      </c>
      <c r="Q2415" s="374">
        <f t="shared" si="718"/>
        <v>-102.48339730533689</v>
      </c>
      <c r="R2415" s="12">
        <f t="shared" si="719"/>
        <v>77.516602694663106</v>
      </c>
      <c r="S2415" s="57">
        <f t="shared" si="720"/>
        <v>8.0443448782577569</v>
      </c>
      <c r="T2415" s="12">
        <f t="shared" si="703"/>
        <v>8.9212770640364099</v>
      </c>
    </row>
    <row r="2416" spans="1:20">
      <c r="A2416" s="57">
        <f t="shared" si="704"/>
        <v>50736.177161225321</v>
      </c>
      <c r="B2416" s="12">
        <f t="shared" si="721"/>
        <v>8074.9133887951366</v>
      </c>
      <c r="C2416" s="57" t="str">
        <f t="shared" si="705"/>
        <v>-0.598082656258564-2.717037305976i</v>
      </c>
      <c r="D2416" s="57" t="str">
        <f t="shared" si="706"/>
        <v>3.47769662580662-2.00957753878346i</v>
      </c>
      <c r="E2416" s="57" t="str">
        <f t="shared" si="707"/>
        <v>167.891610368224+5.6871123615624i</v>
      </c>
      <c r="F2416" s="57" t="str">
        <f t="shared" si="708"/>
        <v>2.90984087842919-18.5106085816887i</v>
      </c>
      <c r="G2416" s="57" t="str">
        <f t="shared" si="709"/>
        <v>0.999976277107243-0.00487055746102422i</v>
      </c>
      <c r="H2416" s="57" t="str">
        <f t="shared" si="710"/>
        <v>305.766995132597-564.284649188327i</v>
      </c>
      <c r="I2416" s="57" t="str">
        <f t="shared" si="711"/>
        <v>-26.9565171555473-20.5989971615472i</v>
      </c>
      <c r="K2416" s="57" t="str">
        <f t="shared" si="712"/>
        <v>0.00890776726283589-0.0317603267945118i</v>
      </c>
      <c r="L2416" s="57" t="str">
        <f t="shared" si="713"/>
        <v>0.00025-0.13104921462814i</v>
      </c>
      <c r="M2416" s="57" t="str">
        <f t="shared" si="714"/>
        <v>0.0045-0.0459435941260426i</v>
      </c>
      <c r="N2416" s="57">
        <f t="shared" si="715"/>
        <v>77.58585451597007</v>
      </c>
      <c r="O2416" s="57">
        <f t="shared" si="716"/>
        <v>8.887406568888931</v>
      </c>
      <c r="P2416" s="374">
        <f t="shared" si="717"/>
        <v>8.887406568888931</v>
      </c>
      <c r="Q2416" s="374">
        <f t="shared" si="718"/>
        <v>-102.41414548402993</v>
      </c>
      <c r="R2416" s="12">
        <f t="shared" si="719"/>
        <v>77.58585451597007</v>
      </c>
      <c r="S2416" s="57">
        <f t="shared" si="720"/>
        <v>8.074913388795137</v>
      </c>
      <c r="T2416" s="12">
        <f t="shared" si="703"/>
        <v>8.887406568888931</v>
      </c>
    </row>
    <row r="2417" spans="1:20">
      <c r="A2417" s="57">
        <f t="shared" si="704"/>
        <v>50928.974634437982</v>
      </c>
      <c r="B2417" s="12">
        <f t="shared" si="721"/>
        <v>8105.5980596725585</v>
      </c>
      <c r="C2417" s="57" t="str">
        <f t="shared" si="705"/>
        <v>-0.592491418246797-2.70720599302267i</v>
      </c>
      <c r="D2417" s="57" t="str">
        <f t="shared" si="706"/>
        <v>3.47769336438181-2.0022628008791i</v>
      </c>
      <c r="E2417" s="57" t="str">
        <f t="shared" si="707"/>
        <v>167.996979899737+5.70632881416911i</v>
      </c>
      <c r="F2417" s="57" t="str">
        <f t="shared" si="708"/>
        <v>2.90984035280568-18.4406420578596i</v>
      </c>
      <c r="G2417" s="57" t="str">
        <f t="shared" si="709"/>
        <v>0.999976096475018-0.00488906469623237i</v>
      </c>
      <c r="H2417" s="57" t="str">
        <f t="shared" si="710"/>
        <v>296.607119646673-560.092340929428i</v>
      </c>
      <c r="I2417" s="57" t="str">
        <f t="shared" si="711"/>
        <v>-26.7022398699291-20.0277173703881i</v>
      </c>
      <c r="K2417" s="57" t="str">
        <f t="shared" si="712"/>
        <v>0.00886101474395727-0.031649999398075i</v>
      </c>
      <c r="L2417" s="57" t="str">
        <f t="shared" si="713"/>
        <v>0.00025-0.130553112799502i</v>
      </c>
      <c r="M2417" s="57" t="str">
        <f t="shared" si="714"/>
        <v>0.0045-0.0457696693823895i</v>
      </c>
      <c r="N2417" s="57">
        <f t="shared" si="715"/>
        <v>77.655053357866436</v>
      </c>
      <c r="O2417" s="57">
        <f t="shared" si="716"/>
        <v>8.8536180640523163</v>
      </c>
      <c r="P2417" s="374">
        <f t="shared" si="717"/>
        <v>8.8536180640523163</v>
      </c>
      <c r="Q2417" s="374">
        <f t="shared" si="718"/>
        <v>-102.34494664213356</v>
      </c>
      <c r="R2417" s="12">
        <f t="shared" si="719"/>
        <v>77.655053357866436</v>
      </c>
      <c r="S2417" s="57">
        <f t="shared" si="720"/>
        <v>8.105598059672559</v>
      </c>
      <c r="T2417" s="12">
        <f t="shared" si="703"/>
        <v>8.8536180640523163</v>
      </c>
    </row>
    <row r="2418" spans="1:20">
      <c r="A2418" s="57">
        <f t="shared" si="704"/>
        <v>51122.504738048847</v>
      </c>
      <c r="B2418" s="12">
        <f t="shared" si="721"/>
        <v>8136.3993322993147</v>
      </c>
      <c r="C2418" s="57" t="str">
        <f t="shared" si="705"/>
        <v>-0.586941865184627-2.69743110040231i</v>
      </c>
      <c r="D2418" s="57" t="str">
        <f t="shared" si="706"/>
        <v>3.47769007812928-1.99497686564406i</v>
      </c>
      <c r="E2418" s="57" t="str">
        <f t="shared" si="707"/>
        <v>168.10327241949+5.72539506201916i</v>
      </c>
      <c r="F2418" s="57" t="str">
        <f t="shared" si="708"/>
        <v>2.90983982318005-18.3709408088184i</v>
      </c>
      <c r="G2418" s="57" t="str">
        <f t="shared" si="709"/>
        <v>0.999975914467445-0.00490764224882848i</v>
      </c>
      <c r="H2418" s="57" t="str">
        <f t="shared" si="710"/>
        <v>287.748967170347-555.820214919518i</v>
      </c>
      <c r="I2418" s="57" t="str">
        <f t="shared" si="711"/>
        <v>-26.4434201640291-19.4752502672998i</v>
      </c>
      <c r="K2418" s="57" t="str">
        <f t="shared" si="712"/>
        <v>0.00881458766433661-0.0315399899429239i</v>
      </c>
      <c r="L2418" s="57" t="str">
        <f t="shared" si="713"/>
        <v>0.00025-0.130058889021221i</v>
      </c>
      <c r="M2418" s="57" t="str">
        <f t="shared" si="714"/>
        <v>0.0045-0.0455964030507964i</v>
      </c>
      <c r="N2418" s="57">
        <f t="shared" si="715"/>
        <v>77.724197196674709</v>
      </c>
      <c r="O2418" s="57">
        <f t="shared" si="716"/>
        <v>8.8199117782325374</v>
      </c>
      <c r="P2418" s="374">
        <f t="shared" si="717"/>
        <v>8.8199117782325374</v>
      </c>
      <c r="Q2418" s="374">
        <f t="shared" si="718"/>
        <v>-102.27580280332529</v>
      </c>
      <c r="R2418" s="12">
        <f t="shared" si="719"/>
        <v>77.724197196674709</v>
      </c>
      <c r="S2418" s="57">
        <f t="shared" si="720"/>
        <v>8.1363993322993142</v>
      </c>
      <c r="T2418" s="12">
        <f t="shared" si="703"/>
        <v>8.8199117782325374</v>
      </c>
    </row>
    <row r="2419" spans="1:20">
      <c r="A2419" s="57">
        <f t="shared" si="704"/>
        <v>51316.770256053438</v>
      </c>
      <c r="B2419" s="12">
        <f t="shared" si="721"/>
        <v>8167.3176497620525</v>
      </c>
      <c r="C2419" s="57" t="str">
        <f t="shared" si="705"/>
        <v>-0.581433754985333-2.6877123363362i</v>
      </c>
      <c r="D2419" s="57" t="str">
        <f t="shared" si="706"/>
        <v>3.47768676686005-1.9877196282614i</v>
      </c>
      <c r="E2419" s="57" t="str">
        <f t="shared" si="707"/>
        <v>168.21049613816+5.74430780944759i</v>
      </c>
      <c r="F2419" s="57" t="str">
        <f t="shared" si="708"/>
        <v>2.90983928952181-18.3015038318887i</v>
      </c>
      <c r="G2419" s="57" t="str">
        <f t="shared" si="709"/>
        <v>0.999975731074053-0.004926290385903i</v>
      </c>
      <c r="H2419" s="57" t="str">
        <f t="shared" si="710"/>
        <v>279.183912416148-551.479849922502i</v>
      </c>
      <c r="I2419" s="57" t="str">
        <f t="shared" si="711"/>
        <v>-26.1807625782172-18.9410469223904i</v>
      </c>
      <c r="K2419" s="57" t="str">
        <f t="shared" si="712"/>
        <v>0.00876848395579861-0.0314302982793006i</v>
      </c>
      <c r="L2419" s="57" t="str">
        <f t="shared" si="713"/>
        <v>0.00025-0.129566536183723i</v>
      </c>
      <c r="M2419" s="57" t="str">
        <f t="shared" si="714"/>
        <v>0.0045-0.0454237926387693i</v>
      </c>
      <c r="N2419" s="57">
        <f t="shared" si="715"/>
        <v>77.793284001845265</v>
      </c>
      <c r="O2419" s="57">
        <f t="shared" si="716"/>
        <v>8.7862879422198787</v>
      </c>
      <c r="P2419" s="374">
        <f t="shared" si="717"/>
        <v>8.7862879422198787</v>
      </c>
      <c r="Q2419" s="374">
        <f t="shared" si="718"/>
        <v>-102.20671599815473</v>
      </c>
      <c r="R2419" s="12">
        <f t="shared" si="719"/>
        <v>77.793284001845265</v>
      </c>
      <c r="S2419" s="57">
        <f t="shared" si="720"/>
        <v>8.1673176497620528</v>
      </c>
      <c r="T2419" s="12">
        <f t="shared" si="703"/>
        <v>8.7862879422198787</v>
      </c>
    </row>
    <row r="2420" spans="1:20">
      <c r="A2420" s="57">
        <f t="shared" si="704"/>
        <v>51511.77398302644</v>
      </c>
      <c r="B2420" s="12">
        <f t="shared" si="721"/>
        <v>8198.3534568311479</v>
      </c>
      <c r="C2420" s="57" t="str">
        <f t="shared" si="705"/>
        <v>-0.575966847192747-2.67804941174851i</v>
      </c>
      <c r="D2420" s="57" t="str">
        <f t="shared" si="706"/>
        <v>3.47768343038375-1.98049098432691i</v>
      </c>
      <c r="E2420" s="57" t="str">
        <f t="shared" si="707"/>
        <v>168.318659351988+5.76306370212881i</v>
      </c>
      <c r="F2420" s="57" t="str">
        <f t="shared" si="708"/>
        <v>2.90983875180023-18.2323301281959i</v>
      </c>
      <c r="G2420" s="57" t="str">
        <f t="shared" si="709"/>
        <v>0.999975546284292-0.00494500937555998i</v>
      </c>
      <c r="H2420" s="57" t="str">
        <f t="shared" si="710"/>
        <v>270.90331077966-547.081944950311i</v>
      </c>
      <c r="I2420" s="57" t="str">
        <f t="shared" si="711"/>
        <v>-25.9149172217019-18.4245583741575i</v>
      </c>
      <c r="K2420" s="57" t="str">
        <f t="shared" si="712"/>
        <v>0.00872270156039557-0.0313209242479416i</v>
      </c>
      <c r="L2420" s="57" t="str">
        <f t="shared" si="713"/>
        <v>0.00025-0.129076047204347i</v>
      </c>
      <c r="M2420" s="57" t="str">
        <f t="shared" si="714"/>
        <v>0.0045-0.045251835663249i</v>
      </c>
      <c r="N2420" s="57">
        <f t="shared" si="715"/>
        <v>77.862311735714869</v>
      </c>
      <c r="O2420" s="57">
        <f t="shared" si="716"/>
        <v>8.752746788923977</v>
      </c>
      <c r="P2420" s="374">
        <f t="shared" si="717"/>
        <v>8.752746788923977</v>
      </c>
      <c r="Q2420" s="374">
        <f t="shared" si="718"/>
        <v>-102.13768826428513</v>
      </c>
      <c r="R2420" s="12">
        <f t="shared" si="719"/>
        <v>77.862311735714869</v>
      </c>
      <c r="S2420" s="57">
        <f t="shared" si="720"/>
        <v>8.198353456831148</v>
      </c>
      <c r="T2420" s="12">
        <f t="shared" si="703"/>
        <v>8.752746788923977</v>
      </c>
    </row>
    <row r="2421" spans="1:20">
      <c r="A2421" s="57">
        <f t="shared" si="704"/>
        <v>51707.518724161942</v>
      </c>
      <c r="B2421" s="12">
        <f t="shared" si="721"/>
        <v>8229.5071999671072</v>
      </c>
      <c r="C2421" s="57" t="str">
        <f t="shared" si="705"/>
        <v>-0.570540902983659-2.66844204024971i</v>
      </c>
      <c r="D2421" s="57" t="str">
        <f t="shared" si="706"/>
        <v>3.47768006850851-1.97329082984766i</v>
      </c>
      <c r="E2421" s="57" t="str">
        <f t="shared" si="707"/>
        <v>168.427770443762+5.78165932598858i</v>
      </c>
      <c r="F2421" s="57" t="str">
        <f t="shared" si="708"/>
        <v>2.90983820998444-18.1634187026525i</v>
      </c>
      <c r="G2421" s="57" t="str">
        <f t="shared" si="709"/>
        <v>0.999975360087528-0.00496379948692094i</v>
      </c>
      <c r="H2421" s="57" t="str">
        <f t="shared" si="710"/>
        <v>262.898539731154-542.636370981292i</v>
      </c>
      <c r="I2421" s="57" t="str">
        <f t="shared" si="711"/>
        <v>-25.6464830255854-17.9252381209219i</v>
      </c>
      <c r="K2421" s="57" t="str">
        <f t="shared" si="712"/>
        <v>0.00867723843040057-0.031211867680199i</v>
      </c>
      <c r="L2421" s="57" t="str">
        <f t="shared" si="713"/>
        <v>0.00025-0.128587415027243i</v>
      </c>
      <c r="M2421" s="57" t="str">
        <f t="shared" si="714"/>
        <v>0.0045-0.0450805296505766i</v>
      </c>
      <c r="N2421" s="57">
        <f t="shared" si="715"/>
        <v>77.931278353259188</v>
      </c>
      <c r="O2421" s="57">
        <f t="shared" si="716"/>
        <v>8.7192885534093314</v>
      </c>
      <c r="P2421" s="374">
        <f t="shared" si="717"/>
        <v>8.7192885534093314</v>
      </c>
      <c r="Q2421" s="374">
        <f t="shared" si="718"/>
        <v>-102.06872164674081</v>
      </c>
      <c r="R2421" s="12">
        <f t="shared" si="719"/>
        <v>77.931278353259188</v>
      </c>
      <c r="S2421" s="57">
        <f t="shared" si="720"/>
        <v>8.2295071999671077</v>
      </c>
      <c r="T2421" s="12">
        <f t="shared" si="703"/>
        <v>8.7192885534093314</v>
      </c>
    </row>
    <row r="2422" spans="1:20">
      <c r="A2422" s="57">
        <f t="shared" si="704"/>
        <v>51904.007295313757</v>
      </c>
      <c r="B2422" s="12">
        <f t="shared" si="721"/>
        <v>8260.7793273269817</v>
      </c>
      <c r="C2422" s="57" t="str">
        <f t="shared" si="705"/>
        <v>-0.565155685170178-2.65888993812033i</v>
      </c>
      <c r="D2422" s="57" t="str">
        <f t="shared" si="706"/>
        <v>3.47767668104104-1.96611906124044i</v>
      </c>
      <c r="E2422" s="57" t="str">
        <f t="shared" si="707"/>
        <v>168.537837883817+5.80009120608899i</v>
      </c>
      <c r="F2422" s="57" t="str">
        <f t="shared" si="708"/>
        <v>2.9098376640432-18.094768563944i</v>
      </c>
      <c r="G2422" s="57" t="str">
        <f t="shared" si="709"/>
        <v>0.999975172473051-0.00498266099012869i</v>
      </c>
      <c r="H2422" s="57" t="str">
        <f t="shared" si="710"/>
        <v>255.161034480825-538.152221204768i</v>
      </c>
      <c r="I2422" s="57" t="str">
        <f t="shared" si="711"/>
        <v>-25.3760108972096-17.4425442600747i</v>
      </c>
      <c r="K2422" s="57" t="str">
        <f t="shared" si="712"/>
        <v>0.00863209252829975-0.0311031283981596i</v>
      </c>
      <c r="L2422" s="57" t="str">
        <f t="shared" si="713"/>
        <v>0.00025-0.128100632623275i</v>
      </c>
      <c r="M2422" s="57" t="str">
        <f t="shared" si="714"/>
        <v>0.0045-0.0449098721364581i</v>
      </c>
      <c r="N2422" s="57">
        <f t="shared" si="715"/>
        <v>78.000181801842473</v>
      </c>
      <c r="O2422" s="57">
        <f t="shared" si="716"/>
        <v>8.6859134729313876</v>
      </c>
      <c r="P2422" s="374">
        <f t="shared" si="717"/>
        <v>8.6859134729313876</v>
      </c>
      <c r="Q2422" s="374">
        <f t="shared" si="718"/>
        <v>-101.99981819815753</v>
      </c>
      <c r="R2422" s="12">
        <f t="shared" si="719"/>
        <v>78.000181801842473</v>
      </c>
      <c r="S2422" s="57">
        <f t="shared" si="720"/>
        <v>8.2607793273269809</v>
      </c>
      <c r="T2422" s="12">
        <f t="shared" si="703"/>
        <v>8.6859134729313876</v>
      </c>
    </row>
    <row r="2423" spans="1:20">
      <c r="A2423" s="57">
        <f t="shared" si="704"/>
        <v>52101.242523035959</v>
      </c>
      <c r="B2423" s="12">
        <f t="shared" si="721"/>
        <v>8292.1702887708252</v>
      </c>
      <c r="C2423" s="57" t="str">
        <f t="shared" si="705"/>
        <v>-0.559810958202151-2.64939282429446i</v>
      </c>
      <c r="D2423" s="57" t="str">
        <f t="shared" si="706"/>
        <v>3.4776732677866-1.95897557533035i</v>
      </c>
      <c r="E2423" s="57" t="str">
        <f t="shared" si="707"/>
        <v>168.648870231031+5.81835580549423i</v>
      </c>
      <c r="F2423" s="57" t="str">
        <f t="shared" si="708"/>
        <v>2.90983711394515-18.0263787245148i</v>
      </c>
      <c r="G2423" s="57" t="str">
        <f t="shared" si="709"/>
        <v>0.999974983430066-0.00500159415635124i</v>
      </c>
      <c r="H2423" s="57" t="str">
        <f t="shared" si="710"/>
        <v>247.682318482-533.637859564258i</v>
      </c>
      <c r="I2423" s="57" t="str">
        <f t="shared" si="711"/>
        <v>-25.1040067624697-16.9759413103423i</v>
      </c>
      <c r="K2423" s="57" t="str">
        <f t="shared" si="712"/>
        <v>0.00858726182678338-0.0309947062147634i</v>
      </c>
      <c r="L2423" s="57" t="str">
        <f t="shared" si="713"/>
        <v>0.00025-0.127615692989913i</v>
      </c>
      <c r="M2423" s="57" t="str">
        <f t="shared" si="714"/>
        <v>0.0045-0.0447398606659277i</v>
      </c>
      <c r="N2423" s="57">
        <f t="shared" si="715"/>
        <v>78.069020020959499</v>
      </c>
      <c r="O2423" s="57">
        <f t="shared" si="716"/>
        <v>8.6526217869713715</v>
      </c>
      <c r="P2423" s="374">
        <f t="shared" si="717"/>
        <v>8.6526217869713715</v>
      </c>
      <c r="Q2423" s="374">
        <f t="shared" si="718"/>
        <v>-101.9309799790405</v>
      </c>
      <c r="R2423" s="12">
        <f t="shared" si="719"/>
        <v>78.069020020959499</v>
      </c>
      <c r="S2423" s="57">
        <f t="shared" si="720"/>
        <v>8.2921702887708246</v>
      </c>
      <c r="T2423" s="12">
        <f t="shared" si="703"/>
        <v>8.6526217869713715</v>
      </c>
    </row>
    <row r="2424" spans="1:20">
      <c r="A2424" s="57">
        <f t="shared" si="704"/>
        <v>52299.227244623493</v>
      </c>
      <c r="B2424" s="12">
        <f t="shared" si="721"/>
        <v>8323.680535868154</v>
      </c>
      <c r="C2424" s="57" t="str">
        <f t="shared" si="705"/>
        <v>-0.554506488169479-2.63995042034367i</v>
      </c>
      <c r="D2424" s="57" t="str">
        <f t="shared" si="706"/>
        <v>3.4776698285489-1.95186026934923i</v>
      </c>
      <c r="E2424" s="57" t="str">
        <f t="shared" si="707"/>
        <v>168.760876133845+5.83644952411528i</v>
      </c>
      <c r="F2424" s="57" t="str">
        <f t="shared" si="708"/>
        <v>2.90983655965861-17.9582482005535i</v>
      </c>
      <c r="G2424" s="57" t="str">
        <f t="shared" si="709"/>
        <v>0.999974792947697-0.00502059925778563i</v>
      </c>
      <c r="H2424" s="57" t="str">
        <f t="shared" si="710"/>
        <v>240.454029299081-529.100967431667i</v>
      </c>
      <c r="I2424" s="57" t="str">
        <f t="shared" si="711"/>
        <v>-24.8309344864201-16.5249017498627i</v>
      </c>
      <c r="K2424" s="57" t="str">
        <f t="shared" si="712"/>
        <v>0.0085427443087368-0.0308866009339211i</v>
      </c>
      <c r="L2424" s="57" t="str">
        <f t="shared" si="713"/>
        <v>0.00025-0.127132589151139i</v>
      </c>
      <c r="M2424" s="57" t="str">
        <f t="shared" si="714"/>
        <v>0.0045-0.044570492793313i</v>
      </c>
      <c r="N2424" s="57">
        <f t="shared" si="715"/>
        <v>78.137790941976604</v>
      </c>
      <c r="O2424" s="57">
        <f t="shared" si="716"/>
        <v>8.6194137372718753</v>
      </c>
      <c r="P2424" s="374">
        <f t="shared" si="717"/>
        <v>8.6194137372718753</v>
      </c>
      <c r="Q2424" s="374">
        <f t="shared" si="718"/>
        <v>-101.8622090580234</v>
      </c>
      <c r="R2424" s="12">
        <f t="shared" si="719"/>
        <v>78.137790941976604</v>
      </c>
      <c r="S2424" s="57">
        <f t="shared" si="720"/>
        <v>8.3236805358681547</v>
      </c>
      <c r="T2424" s="12">
        <f t="shared" si="703"/>
        <v>8.6194137372718753</v>
      </c>
    </row>
    <row r="2425" spans="1:20">
      <c r="A2425" s="57">
        <f t="shared" si="704"/>
        <v>52497.964308153067</v>
      </c>
      <c r="B2425" s="12">
        <f t="shared" si="721"/>
        <v>8355.3105219044537</v>
      </c>
      <c r="C2425" s="57" t="str">
        <f t="shared" si="705"/>
        <v>-0.549242042804658-2.63056245046128i</v>
      </c>
      <c r="D2425" s="57" t="str">
        <f t="shared" si="706"/>
        <v>3.47766636313022-1.94477304093425i</v>
      </c>
      <c r="E2425" s="57" t="str">
        <f t="shared" si="707"/>
        <v>168.873864331301+5.854368697527i</v>
      </c>
      <c r="F2425" s="57" t="str">
        <f t="shared" si="708"/>
        <v>2.90983600115171-17.8903760119792i</v>
      </c>
      <c r="G2425" s="57" t="str">
        <f t="shared" si="709"/>
        <v>0.999974601014985-0.00503967656766185i</v>
      </c>
      <c r="H2425" s="57" t="str">
        <f t="shared" si="710"/>
        <v>233.467940328806-524.548588295624i</v>
      </c>
      <c r="I2425" s="57" t="str">
        <f t="shared" si="711"/>
        <v>-24.5572186655934-16.088907300447i</v>
      </c>
      <c r="K2425" s="57" t="str">
        <f t="shared" si="712"/>
        <v>0.00849853796722974-0.0307788123506307i</v>
      </c>
      <c r="L2425" s="57" t="str">
        <f t="shared" si="713"/>
        <v>0.00025-0.126651314157341i</v>
      </c>
      <c r="M2425" s="57" t="str">
        <f t="shared" si="714"/>
        <v>0.0045-0.0444017660822006i</v>
      </c>
      <c r="N2425" s="57">
        <f t="shared" si="715"/>
        <v>78.206492487864196</v>
      </c>
      <c r="O2425" s="57">
        <f t="shared" si="716"/>
        <v>8.5862895678731768</v>
      </c>
      <c r="P2425" s="374">
        <f t="shared" si="717"/>
        <v>8.5862895678731768</v>
      </c>
      <c r="Q2425" s="374">
        <f t="shared" si="718"/>
        <v>-101.7935075121358</v>
      </c>
      <c r="R2425" s="12">
        <f t="shared" si="719"/>
        <v>78.206492487864196</v>
      </c>
      <c r="S2425" s="57">
        <f t="shared" si="720"/>
        <v>8.3553105219044532</v>
      </c>
      <c r="T2425" s="12">
        <f t="shared" si="703"/>
        <v>8.5862895678731768</v>
      </c>
    </row>
    <row r="2426" spans="1:20">
      <c r="A2426" s="57">
        <f t="shared" si="704"/>
        <v>52697.456572524046</v>
      </c>
      <c r="B2426" s="12">
        <f t="shared" si="721"/>
        <v>8387.0607018876908</v>
      </c>
      <c r="C2426" s="57" t="str">
        <f t="shared" si="705"/>
        <v>-0.544017391485104-2.62122864144646i</v>
      </c>
      <c r="D2426" s="57" t="str">
        <f t="shared" si="706"/>
        <v>3.4776628713313-1.93771378812639i</v>
      </c>
      <c r="E2426" s="57" t="str">
        <f t="shared" si="707"/>
        <v>168.987843654075+5.87210959576637i</v>
      </c>
      <c r="F2426" s="57" t="str">
        <f t="shared" si="708"/>
        <v>2.90983543839231-17.8227611824273i</v>
      </c>
      <c r="G2426" s="57" t="str">
        <f t="shared" si="709"/>
        <v>0.999974407620887-0.00505882636024677i</v>
      </c>
      <c r="H2426" s="57" t="str">
        <f t="shared" si="710"/>
        <v>226.715978825598-519.987170389704i</v>
      </c>
      <c r="I2426" s="57" t="str">
        <f t="shared" si="711"/>
        <v>-24.2832472880362-15.6674499859976i</v>
      </c>
      <c r="K2426" s="57" t="str">
        <f t="shared" si="712"/>
        <v>0.00845464080550627-0.030671340251094i</v>
      </c>
      <c r="L2426" s="57" t="str">
        <f t="shared" si="713"/>
        <v>0.00025-0.126171861085217i</v>
      </c>
      <c r="M2426" s="57" t="str">
        <f t="shared" si="714"/>
        <v>0.0045-0.0442336781054002i</v>
      </c>
      <c r="N2426" s="57">
        <f t="shared" si="715"/>
        <v>78.275122572928055</v>
      </c>
      <c r="O2426" s="57">
        <f t="shared" si="716"/>
        <v>8.5532495251484058</v>
      </c>
      <c r="P2426" s="374">
        <f t="shared" si="717"/>
        <v>8.5532495251484058</v>
      </c>
      <c r="Q2426" s="374">
        <f t="shared" si="718"/>
        <v>-101.72487742707195</v>
      </c>
      <c r="R2426" s="12">
        <f t="shared" si="719"/>
        <v>78.275122572928055</v>
      </c>
      <c r="S2426" s="57">
        <f t="shared" si="720"/>
        <v>8.387060701887691</v>
      </c>
      <c r="T2426" s="12">
        <f t="shared" si="703"/>
        <v>8.5532495251484058</v>
      </c>
    </row>
    <row r="2427" spans="1:20">
      <c r="A2427" s="57">
        <f t="shared" si="704"/>
        <v>52897.706907499647</v>
      </c>
      <c r="B2427" s="12">
        <f t="shared" si="721"/>
        <v>8418.931532554865</v>
      </c>
      <c r="C2427" s="57" t="str">
        <f t="shared" si="705"/>
        <v>-0.538832305235733-2.61194872268875i</v>
      </c>
      <c r="D2427" s="57" t="str">
        <f t="shared" si="706"/>
        <v>3.47765935295139-1.93068240936899i</v>
      </c>
      <c r="E2427" s="57" t="str">
        <f t="shared" si="707"/>
        <v>169.102823025545+5.88966842209955i</v>
      </c>
      <c r="F2427" s="57" t="str">
        <f t="shared" si="708"/>
        <v>2.90983487134803-17.7554027392351i</v>
      </c>
      <c r="G2427" s="57" t="str">
        <f t="shared" si="709"/>
        <v>0.999974212754277-0.00507804891084801i</v>
      </c>
      <c r="H2427" s="57" t="str">
        <f t="shared" si="710"/>
        <v>220.190240644595-515.422607221782i</v>
      </c>
      <c r="I2427" s="57" t="str">
        <f t="shared" si="711"/>
        <v>-24.0093742592094-15.2600329907132i</v>
      </c>
      <c r="K2427" s="57" t="str">
        <f t="shared" si="712"/>
        <v>0.00841105083697248-0.03056418441283i</v>
      </c>
      <c r="L2427" s="57" t="str">
        <f t="shared" si="713"/>
        <v>0.00025-0.125694223037674i</v>
      </c>
      <c r="M2427" s="57" t="str">
        <f t="shared" si="714"/>
        <v>0.0045-0.0440662264449096i</v>
      </c>
      <c r="N2427" s="57">
        <f t="shared" si="715"/>
        <v>78.34367910253178</v>
      </c>
      <c r="O2427" s="57">
        <f t="shared" si="716"/>
        <v>8.520293857839679</v>
      </c>
      <c r="P2427" s="374">
        <f t="shared" si="717"/>
        <v>8.520293857839679</v>
      </c>
      <c r="Q2427" s="374">
        <f t="shared" si="718"/>
        <v>-101.65632089746822</v>
      </c>
      <c r="R2427" s="12">
        <f t="shared" si="719"/>
        <v>78.34367910253178</v>
      </c>
      <c r="S2427" s="57">
        <f t="shared" si="720"/>
        <v>8.4189315325548648</v>
      </c>
      <c r="T2427" s="12">
        <f t="shared" si="703"/>
        <v>8.520293857839679</v>
      </c>
    </row>
    <row r="2428" spans="1:20">
      <c r="A2428" s="57">
        <f t="shared" si="704"/>
        <v>53098.718193748144</v>
      </c>
      <c r="B2428" s="12">
        <f t="shared" si="721"/>
        <v>8450.9234723785739</v>
      </c>
      <c r="C2428" s="57" t="str">
        <f t="shared" si="705"/>
        <v>-0.533686556731357-2.60272242615254i</v>
      </c>
      <c r="D2428" s="57" t="str">
        <f t="shared" si="706"/>
        <v>3.47765580778818-1.9236788035063i</v>
      </c>
      <c r="E2428" s="57" t="str">
        <f t="shared" si="707"/>
        <v>169.218811462846+5.90704131177472i</v>
      </c>
      <c r="F2428" s="57" t="str">
        <f t="shared" si="708"/>
        <v>2.90983429998624-17.6882997134284i</v>
      </c>
      <c r="G2428" s="57" t="str">
        <f t="shared" si="709"/>
        <v>0.999974016403944-0.00509734449581793i</v>
      </c>
      <c r="H2428" s="57" t="str">
        <f t="shared" si="710"/>
        <v>213.883002080658-510.860275995155i</v>
      </c>
      <c r="I2428" s="57" t="str">
        <f t="shared" si="711"/>
        <v>-23.735921793677-14.8661713404876i</v>
      </c>
      <c r="K2428" s="57" t="str">
        <f t="shared" si="712"/>
        <v>0.00836776608518462-0.0304573446047904i</v>
      </c>
      <c r="L2428" s="57" t="str">
        <f t="shared" si="713"/>
        <v>0.00025-0.125218393143728i</v>
      </c>
      <c r="M2428" s="57" t="str">
        <f t="shared" si="714"/>
        <v>0.0045-0.0438994086918802i</v>
      </c>
      <c r="N2428" s="57">
        <f t="shared" si="715"/>
        <v>78.41215997281806</v>
      </c>
      <c r="O2428" s="57">
        <f t="shared" si="716"/>
        <v>8.4874228170934902</v>
      </c>
      <c r="P2428" s="374">
        <f t="shared" si="717"/>
        <v>8.4874228170934902</v>
      </c>
      <c r="Q2428" s="374">
        <f t="shared" si="718"/>
        <v>-101.58784002718194</v>
      </c>
      <c r="R2428" s="12">
        <f t="shared" si="719"/>
        <v>78.41215997281806</v>
      </c>
      <c r="S2428" s="57">
        <f t="shared" si="720"/>
        <v>8.4509234723785731</v>
      </c>
      <c r="T2428" s="12">
        <f t="shared" si="703"/>
        <v>8.4874228170934902</v>
      </c>
    </row>
    <row r="2429" spans="1:20">
      <c r="A2429" s="57">
        <f t="shared" si="704"/>
        <v>53300.493322884387</v>
      </c>
      <c r="B2429" s="12">
        <f t="shared" si="721"/>
        <v>8483.0369815736121</v>
      </c>
      <c r="C2429" s="57" t="str">
        <f t="shared" si="705"/>
        <v>-0.528579920299314-2.593549486362i</v>
      </c>
      <c r="D2429" s="57" t="str">
        <f t="shared" si="706"/>
        <v>3.47765223563782-1.916702869782i</v>
      </c>
      <c r="E2429" s="57" t="str">
        <f t="shared" si="707"/>
        <v>169.335818077968+5.92422433073739i</v>
      </c>
      <c r="F2429" s="57" t="str">
        <f t="shared" si="708"/>
        <v>2.90983372427409-17.6214511397071i</v>
      </c>
      <c r="G2429" s="57" t="str">
        <f t="shared" si="709"/>
        <v>0.999973818558591-0.00511671339255757i</v>
      </c>
      <c r="H2429" s="57" t="str">
        <f t="shared" si="710"/>
        <v>207.786729147285-506.305073935613i</v>
      </c>
      <c r="I2429" s="57" t="str">
        <f t="shared" si="711"/>
        <v>-23.4631826739108-14.4853924287523i</v>
      </c>
      <c r="K2429" s="57" t="str">
        <f t="shared" si="712"/>
        <v>0.008324784583836-0.0303508205874715i</v>
      </c>
      <c r="L2429" s="57" t="str">
        <f t="shared" si="713"/>
        <v>0.00025-0.124744364558406i</v>
      </c>
      <c r="M2429" s="57" t="str">
        <f t="shared" si="714"/>
        <v>0.0045-0.0437332224465833i</v>
      </c>
      <c r="N2429" s="57">
        <f t="shared" si="715"/>
        <v>78.480563070421823</v>
      </c>
      <c r="O2429" s="57">
        <f t="shared" si="716"/>
        <v>8.4546366564971578</v>
      </c>
      <c r="P2429" s="374">
        <f t="shared" si="717"/>
        <v>8.4546366564971578</v>
      </c>
      <c r="Q2429" s="374">
        <f t="shared" si="718"/>
        <v>-101.51943692957818</v>
      </c>
      <c r="R2429" s="12">
        <f t="shared" si="719"/>
        <v>78.480563070421823</v>
      </c>
      <c r="S2429" s="57">
        <f t="shared" si="720"/>
        <v>8.483036981573612</v>
      </c>
      <c r="T2429" s="12">
        <f t="shared" si="703"/>
        <v>8.4546366564971578</v>
      </c>
    </row>
    <row r="2430" spans="1:20">
      <c r="A2430" s="57">
        <f t="shared" si="704"/>
        <v>53503.035197511352</v>
      </c>
      <c r="B2430" s="12">
        <f t="shared" si="721"/>
        <v>8515.2725221035926</v>
      </c>
      <c r="C2430" s="57" t="str">
        <f t="shared" si="705"/>
        <v>-0.523512171921956-2.58442964038599i</v>
      </c>
      <c r="D2430" s="57" t="str">
        <f t="shared" si="706"/>
        <v>3.477648636295-1.90975450783778i</v>
      </c>
      <c r="E2430" s="57" t="str">
        <f t="shared" si="707"/>
        <v>169.45385207884+5.94121347432943i</v>
      </c>
      <c r="F2430" s="57" t="str">
        <f t="shared" si="708"/>
        <v>2.90983314417844-17.5548560564315i</v>
      </c>
      <c r="G2430" s="57" t="str">
        <f t="shared" si="709"/>
        <v>0.999973619206835-0.00513615587952059i</v>
      </c>
      <c r="H2430" s="57" t="str">
        <f t="shared" si="710"/>
        <v>201.894084607625-501.761452558068i</v>
      </c>
      <c r="I2430" s="57" t="str">
        <f t="shared" si="711"/>
        <v>-23.1914223787045-14.1172364060257i</v>
      </c>
      <c r="K2430" s="57" t="str">
        <f t="shared" si="712"/>
        <v>0.00828210437674339-0.0302446121130269i</v>
      </c>
      <c r="L2430" s="57" t="str">
        <f t="shared" si="713"/>
        <v>0.00025-0.124272130462648i</v>
      </c>
      <c r="M2430" s="57" t="str">
        <f t="shared" si="714"/>
        <v>0.0045-0.0435676653183734i</v>
      </c>
      <c r="N2430" s="57">
        <f t="shared" si="715"/>
        <v>78.548886272181178</v>
      </c>
      <c r="O2430" s="57">
        <f t="shared" si="716"/>
        <v>8.4219356321146037</v>
      </c>
      <c r="P2430" s="374">
        <f t="shared" si="717"/>
        <v>8.4219356321146037</v>
      </c>
      <c r="Q2430" s="374">
        <f t="shared" si="718"/>
        <v>-101.45111372781882</v>
      </c>
      <c r="R2430" s="12">
        <f t="shared" si="719"/>
        <v>78.548886272181178</v>
      </c>
      <c r="S2430" s="57">
        <f t="shared" si="720"/>
        <v>8.5152725221035919</v>
      </c>
      <c r="T2430" s="12">
        <f t="shared" si="703"/>
        <v>8.4219356321146037</v>
      </c>
    </row>
    <row r="2431" spans="1:20">
      <c r="A2431" s="57">
        <f t="shared" si="704"/>
        <v>53706.346731261889</v>
      </c>
      <c r="B2431" s="12">
        <f t="shared" si="721"/>
        <v>8547.6305576875857</v>
      </c>
      <c r="C2431" s="57" t="str">
        <f t="shared" si="705"/>
        <v>-0.518483089239359-2.57536262782314i</v>
      </c>
      <c r="D2431" s="57" t="str">
        <f t="shared" si="706"/>
        <v>3.47764500955272-1.90283361771186i</v>
      </c>
      <c r="E2431" s="57" t="str">
        <f t="shared" si="707"/>
        <v>169.57292277045+5.95800466595481i</v>
      </c>
      <c r="F2431" s="57" t="str">
        <f t="shared" si="708"/>
        <v>2.90983255966593-17.4885135056085i</v>
      </c>
      <c r="G2431" s="57" t="str">
        <f t="shared" si="709"/>
        <v>0.999973418337208-0.00515567223621727i</v>
      </c>
      <c r="H2431" s="57" t="str">
        <f t="shared" si="710"/>
        <v>196.197933039437-497.233449921154i</v>
      </c>
      <c r="I2431" s="57" t="str">
        <f t="shared" si="711"/>
        <v>-22.9208810845627-13.7612564505351i</v>
      </c>
      <c r="K2431" s="57" t="str">
        <f t="shared" si="712"/>
        <v>0.00823972351783275-0.0301387189253785i</v>
      </c>
      <c r="L2431" s="57" t="str">
        <f t="shared" si="713"/>
        <v>0.00025-0.123801684063208i</v>
      </c>
      <c r="M2431" s="57" t="str">
        <f t="shared" si="714"/>
        <v>0.0045-0.0434027349256561i</v>
      </c>
      <c r="N2431" s="57">
        <f t="shared" si="715"/>
        <v>78.617127444839483</v>
      </c>
      <c r="O2431" s="57">
        <f t="shared" si="716"/>
        <v>8.389320002522302</v>
      </c>
      <c r="P2431" s="374">
        <f t="shared" si="717"/>
        <v>8.389320002522302</v>
      </c>
      <c r="Q2431" s="374">
        <f t="shared" si="718"/>
        <v>-101.38287255516052</v>
      </c>
      <c r="R2431" s="12">
        <f t="shared" si="719"/>
        <v>78.617127444839483</v>
      </c>
      <c r="S2431" s="57">
        <f t="shared" si="720"/>
        <v>8.5476305576875848</v>
      </c>
      <c r="T2431" s="12">
        <f t="shared" si="703"/>
        <v>8.389320002522302</v>
      </c>
    </row>
    <row r="2432" spans="1:20">
      <c r="A2432" s="57">
        <f t="shared" si="704"/>
        <v>53910.43084884069</v>
      </c>
      <c r="B2432" s="12">
        <f t="shared" si="721"/>
        <v>8580.1115538067988</v>
      </c>
      <c r="C2432" s="57" t="str">
        <f t="shared" si="705"/>
        <v>-0.513492451551863-2.56634819078711i</v>
      </c>
      <c r="D2432" s="57" t="str">
        <f t="shared" si="706"/>
        <v>3.47764135520247-1.89594009983757i</v>
      </c>
      <c r="E2432" s="57" t="str">
        <f t="shared" si="707"/>
        <v>169.693039555958+5.97459375572498i</v>
      </c>
      <c r="F2432" s="57" t="str">
        <f t="shared" si="708"/>
        <v>2.90983197070291-17.4224225328778i</v>
      </c>
      <c r="G2432" s="57" t="str">
        <f t="shared" si="709"/>
        <v>0.999973215938153-0.00517526274321856i</v>
      </c>
      <c r="H2432" s="57" t="str">
        <f t="shared" si="710"/>
        <v>190.691344187998-492.724720930036i</v>
      </c>
      <c r="I2432" s="57" t="str">
        <f t="shared" si="711"/>
        <v>-22.6517755441255-13.417018935539i</v>
      </c>
      <c r="K2432" s="57" t="str">
        <f t="shared" si="712"/>
        <v>0.00819764007112416-0.0300331407603267i</v>
      </c>
      <c r="L2432" s="57" t="str">
        <f t="shared" si="713"/>
        <v>0.00025-0.123333018592556i</v>
      </c>
      <c r="M2432" s="57" t="str">
        <f t="shared" si="714"/>
        <v>0.0045-0.0432384288958517i</v>
      </c>
      <c r="N2432" s="57">
        <f t="shared" si="715"/>
        <v>78.685284444746628</v>
      </c>
      <c r="O2432" s="57">
        <f t="shared" si="716"/>
        <v>8.3567900288451504</v>
      </c>
      <c r="P2432" s="374">
        <f t="shared" si="717"/>
        <v>8.3567900288451504</v>
      </c>
      <c r="Q2432" s="374">
        <f t="shared" si="718"/>
        <v>-101.31471555525337</v>
      </c>
      <c r="R2432" s="12">
        <f t="shared" si="719"/>
        <v>78.685284444746628</v>
      </c>
      <c r="S2432" s="57">
        <f t="shared" si="720"/>
        <v>8.5801115538067982</v>
      </c>
      <c r="T2432" s="12">
        <f t="shared" si="703"/>
        <v>8.3567900288451504</v>
      </c>
    </row>
    <row r="2433" spans="1:20">
      <c r="A2433" s="57">
        <f t="shared" si="704"/>
        <v>54115.290486066282</v>
      </c>
      <c r="B2433" s="12">
        <f t="shared" si="721"/>
        <v>8612.7159777112647</v>
      </c>
      <c r="C2433" s="57" t="str">
        <f t="shared" si="705"/>
        <v>-0.508540039822904-2.55738607389229i</v>
      </c>
      <c r="D2433" s="57" t="str">
        <f t="shared" si="706"/>
        <v>3.47763767303417-1.88907385504192i</v>
      </c>
      <c r="E2433" s="57" t="str">
        <f t="shared" si="707"/>
        <v>169.814211937843+5.99097651906776i</v>
      </c>
      <c r="F2433" s="57" t="str">
        <f t="shared" si="708"/>
        <v>2.90983137725552-17.3565821874979i</v>
      </c>
      <c r="G2433" s="57" t="str">
        <f t="shared" si="709"/>
        <v>0.999973011998025-0.00519492768215997i</v>
      </c>
      <c r="H2433" s="57" t="str">
        <f t="shared" si="710"/>
        <v>185.367594834967-488.238565756306i</v>
      </c>
      <c r="I2433" s="57" t="str">
        <f t="shared" si="711"/>
        <v>-22.3843008461878-13.0841035073608i</v>
      </c>
      <c r="K2433" s="57" t="str">
        <f t="shared" si="712"/>
        <v>0.00815585211071659-0.0299278773456606i</v>
      </c>
      <c r="L2433" s="57" t="str">
        <f t="shared" si="713"/>
        <v>0.00025-0.122866127308782i</v>
      </c>
      <c r="M2433" s="57" t="str">
        <f t="shared" si="714"/>
        <v>0.0045-0.0430747448653634i</v>
      </c>
      <c r="N2433" s="57">
        <f t="shared" si="715"/>
        <v>78.75335511755128</v>
      </c>
      <c r="O2433" s="57">
        <f t="shared" si="716"/>
        <v>8.3243459747934239</v>
      </c>
      <c r="P2433" s="374">
        <f t="shared" si="717"/>
        <v>8.3243459747934239</v>
      </c>
      <c r="Q2433" s="374">
        <f t="shared" si="718"/>
        <v>-101.24664488244872</v>
      </c>
      <c r="R2433" s="12">
        <f t="shared" si="719"/>
        <v>78.75335511755128</v>
      </c>
      <c r="S2433" s="57">
        <f t="shared" si="720"/>
        <v>8.6127159777112645</v>
      </c>
      <c r="T2433" s="12">
        <f t="shared" si="703"/>
        <v>8.3243459747934239</v>
      </c>
    </row>
    <row r="2434" spans="1:20">
      <c r="A2434" s="57">
        <f t="shared" si="704"/>
        <v>54320.928589913339</v>
      </c>
      <c r="B2434" s="12">
        <f t="shared" si="721"/>
        <v>8645.4442984265679</v>
      </c>
      <c r="C2434" s="57" t="str">
        <f t="shared" si="705"/>
        <v>-0.503625636681661-2.54847602423913i</v>
      </c>
      <c r="D2434" s="57" t="str">
        <f t="shared" si="706"/>
        <v>3.47763396283611-1.88223478454418i</v>
      </c>
      <c r="E2434" s="57" t="str">
        <f t="shared" si="707"/>
        <v>169.936449519046+6.00714865531849i</v>
      </c>
      <c r="F2434" s="57" t="str">
        <f t="shared" si="708"/>
        <v>2.90983077928959-17.2909915223328i</v>
      </c>
      <c r="G2434" s="57" t="str">
        <f t="shared" si="709"/>
        <v>0.999972806505091-0.00521466733574576i</v>
      </c>
      <c r="H2434" s="57" t="str">
        <f t="shared" si="710"/>
        <v>180.220169387264-483.777956450119i</v>
      </c>
      <c r="I2434" s="57" t="str">
        <f t="shared" si="711"/>
        <v>-22.1186320622352-12.7621030866524i</v>
      </c>
      <c r="K2434" s="57" t="str">
        <f t="shared" si="712"/>
        <v>0.00811435772077132-0.0298229284012653i</v>
      </c>
      <c r="L2434" s="57" t="str">
        <f t="shared" si="713"/>
        <v>0.00025-0.1224010034955i</v>
      </c>
      <c r="M2434" s="57" t="str">
        <f t="shared" si="714"/>
        <v>0.0045-0.0429116804795412i</v>
      </c>
      <c r="N2434" s="57">
        <f t="shared" si="715"/>
        <v>78.82133729789021</v>
      </c>
      <c r="O2434" s="57">
        <f t="shared" si="716"/>
        <v>8.2919881066978913</v>
      </c>
      <c r="P2434" s="374">
        <f t="shared" si="717"/>
        <v>8.2919881066978913</v>
      </c>
      <c r="Q2434" s="374">
        <f t="shared" si="718"/>
        <v>-101.17866270210979</v>
      </c>
      <c r="R2434" s="12">
        <f t="shared" si="719"/>
        <v>78.82133729789021</v>
      </c>
      <c r="S2434" s="57">
        <f t="shared" si="720"/>
        <v>8.6454442984265683</v>
      </c>
      <c r="T2434" s="12">
        <f t="shared" si="703"/>
        <v>8.2919881066978913</v>
      </c>
    </row>
    <row r="2435" spans="1:20">
      <c r="A2435" s="57">
        <f t="shared" si="704"/>
        <v>54527.348118555012</v>
      </c>
      <c r="B2435" s="12">
        <f t="shared" si="721"/>
        <v>8678.2969867605898</v>
      </c>
      <c r="C2435" s="57" t="str">
        <f t="shared" si="705"/>
        <v>-0.498749026425965-2.53961779140012i</v>
      </c>
      <c r="D2435" s="57" t="str">
        <f t="shared" si="706"/>
        <v>3.47763022439497-1.87542278995441i</v>
      </c>
      <c r="E2435" s="57" t="str">
        <f t="shared" si="707"/>
        <v>170.059762004142+6.02310578627063i</v>
      </c>
      <c r="F2435" s="57" t="str">
        <f t="shared" si="708"/>
        <v>2.90983017677074-17.2256495938383i</v>
      </c>
      <c r="G2435" s="57" t="str">
        <f t="shared" si="709"/>
        <v>0.99997259944753-0.00523448198775281i</v>
      </c>
      <c r="H2435" s="57" t="str">
        <f t="shared" si="710"/>
        <v>175.242759368261-479.345561824024i</v>
      </c>
      <c r="I2435" s="57" t="str">
        <f t="shared" si="711"/>
        <v>-21.8549257846454-12.4506238040584i</v>
      </c>
      <c r="K2435" s="57" t="str">
        <f t="shared" si="712"/>
        <v>0.00807315499549501-0.0297182936392299i</v>
      </c>
      <c r="L2435" s="57" t="str">
        <f t="shared" si="713"/>
        <v>0.00025-0.121937640461745i</v>
      </c>
      <c r="M2435" s="57" t="str">
        <f t="shared" si="714"/>
        <v>0.0045-0.042749233392649i</v>
      </c>
      <c r="N2435" s="57">
        <f t="shared" si="715"/>
        <v>78.88922880907009</v>
      </c>
      <c r="O2435" s="57">
        <f t="shared" si="716"/>
        <v>8.259716693546622</v>
      </c>
      <c r="P2435" s="374">
        <f t="shared" si="717"/>
        <v>8.259716693546622</v>
      </c>
      <c r="Q2435" s="374">
        <f t="shared" si="718"/>
        <v>-101.11077119092991</v>
      </c>
      <c r="R2435" s="12">
        <f t="shared" si="719"/>
        <v>78.88922880907009</v>
      </c>
      <c r="S2435" s="57">
        <f t="shared" si="720"/>
        <v>8.6782969867605892</v>
      </c>
      <c r="T2435" s="12">
        <f t="shared" si="703"/>
        <v>8.259716693546622</v>
      </c>
    </row>
    <row r="2436" spans="1:20">
      <c r="A2436" s="57">
        <f t="shared" si="704"/>
        <v>54734.552041405528</v>
      </c>
      <c r="B2436" s="12">
        <f t="shared" si="721"/>
        <v>8711.2745153102805</v>
      </c>
      <c r="C2436" s="57" t="str">
        <f t="shared" si="705"/>
        <v>-0.493909995025118-2.53081112740581i</v>
      </c>
      <c r="D2436" s="57" t="str">
        <f t="shared" si="706"/>
        <v>3.47762645749581-1.86863777327211i</v>
      </c>
      <c r="E2436" s="57" t="str">
        <f t="shared" si="707"/>
        <v>170.184159200514+6.03884345470758i</v>
      </c>
      <c r="F2436" s="57" t="str">
        <f t="shared" si="708"/>
        <v>2.90982956966429-17.1605554620482i</v>
      </c>
      <c r="G2436" s="57" t="str">
        <f t="shared" si="709"/>
        <v>0.999972390813427-0.00525437192303484i</v>
      </c>
      <c r="H2436" s="57" t="str">
        <f t="shared" si="710"/>
        <v>170.429261973491-474.943770690412i</v>
      </c>
      <c r="I2436" s="57" t="str">
        <f t="shared" si="711"/>
        <v>-21.5933215618376-12.1492848802009i</v>
      </c>
      <c r="K2436" s="57" t="str">
        <f t="shared" si="712"/>
        <v>0.00803224203912294-0.0296139727639553i</v>
      </c>
      <c r="L2436" s="57" t="str">
        <f t="shared" si="713"/>
        <v>0.00025-0.121476031541886i</v>
      </c>
      <c r="M2436" s="57" t="str">
        <f t="shared" si="714"/>
        <v>0.0045-0.0425874012678312i</v>
      </c>
      <c r="N2436" s="57">
        <f t="shared" si="715"/>
        <v>78.957027462746453</v>
      </c>
      <c r="O2436" s="57">
        <f t="shared" si="716"/>
        <v>8.2275320070213684</v>
      </c>
      <c r="P2436" s="374">
        <f t="shared" si="717"/>
        <v>8.2275320070213684</v>
      </c>
      <c r="Q2436" s="374">
        <f t="shared" si="718"/>
        <v>-101.04297253725355</v>
      </c>
      <c r="R2436" s="12">
        <f t="shared" si="719"/>
        <v>78.957027462746453</v>
      </c>
      <c r="S2436" s="57">
        <f t="shared" si="720"/>
        <v>8.7112745153102811</v>
      </c>
      <c r="T2436" s="12">
        <f t="shared" si="703"/>
        <v>8.2275320070213684</v>
      </c>
    </row>
    <row r="2437" spans="1:20">
      <c r="A2437" s="57">
        <f t="shared" si="704"/>
        <v>54942.543339162876</v>
      </c>
      <c r="B2437" s="12">
        <f t="shared" si="721"/>
        <v>8744.3773584684604</v>
      </c>
      <c r="C2437" s="57" t="str">
        <f t="shared" si="705"/>
        <v>-0.489108330122872-2.52205578673092i</v>
      </c>
      <c r="D2437" s="57" t="str">
        <f t="shared" si="706"/>
        <v>3.47762266192209-1.86187963688477i</v>
      </c>
      <c r="E2437" s="57" t="str">
        <f t="shared" si="707"/>
        <v>170.309651019553+6.05435712289592i</v>
      </c>
      <c r="F2437" s="57" t="str">
        <f t="shared" si="708"/>
        <v>2.90982895793534-17.0957081905611i</v>
      </c>
      <c r="G2437" s="57" t="str">
        <f t="shared" si="709"/>
        <v>0.999972180590781-0.00527433742752636i</v>
      </c>
      <c r="H2437" s="57" t="str">
        <f t="shared" si="710"/>
        <v>165.773777834798-470.574713535641i</v>
      </c>
      <c r="I2437" s="57" t="str">
        <f t="shared" si="711"/>
        <v>-21.3339432356999-11.8577184587794i</v>
      </c>
      <c r="K2437" s="57" t="str">
        <f t="shared" si="712"/>
        <v>0.00799161696590035-0.0295099654722586i</v>
      </c>
      <c r="L2437" s="57" t="str">
        <f t="shared" si="713"/>
        <v>0.00025-0.121016170095523i</v>
      </c>
      <c r="M2437" s="57" t="str">
        <f t="shared" si="714"/>
        <v>0.0045-0.0424261817770783i</v>
      </c>
      <c r="N2437" s="57">
        <f t="shared" si="715"/>
        <v>79.024731058594426</v>
      </c>
      <c r="O2437" s="57">
        <f t="shared" si="716"/>
        <v>8.1954343215337655</v>
      </c>
      <c r="P2437" s="374">
        <f t="shared" si="717"/>
        <v>8.1954343215337655</v>
      </c>
      <c r="Q2437" s="374">
        <f t="shared" si="718"/>
        <v>-100.97526894140557</v>
      </c>
      <c r="R2437" s="12">
        <f t="shared" si="719"/>
        <v>79.024731058594426</v>
      </c>
      <c r="S2437" s="57">
        <f t="shared" si="720"/>
        <v>8.7443773584684603</v>
      </c>
      <c r="T2437" s="12">
        <f t="shared" si="703"/>
        <v>8.1954343215337655</v>
      </c>
    </row>
    <row r="2438" spans="1:20">
      <c r="A2438" s="57">
        <f t="shared" si="704"/>
        <v>55151.325003851693</v>
      </c>
      <c r="B2438" s="12">
        <f t="shared" si="721"/>
        <v>8777.605992430641</v>
      </c>
      <c r="C2438" s="57" t="str">
        <f t="shared" si="705"/>
        <v>-0.484343821040413-2.51335152628059i</v>
      </c>
      <c r="D2438" s="57" t="str">
        <f t="shared" si="706"/>
        <v>3.47761883745559-1.85514828356647i</v>
      </c>
      <c r="E2438" s="57" t="str">
        <f t="shared" si="707"/>
        <v>170.43624747786+6.06964217105178i</v>
      </c>
      <c r="F2438" s="57" t="str">
        <f t="shared" si="708"/>
        <v>2.90982834154866-17.0311068465266i</v>
      </c>
      <c r="G2438" s="57" t="str">
        <f t="shared" si="709"/>
        <v>0.999971968767496-0.00529437878824681i</v>
      </c>
      <c r="H2438" s="57" t="str">
        <f t="shared" si="710"/>
        <v>161.27060812056-466.240282714023i</v>
      </c>
      <c r="I2438" s="57" t="str">
        <f t="shared" si="711"/>
        <v>-21.0769001866013-11.5755694005657i</v>
      </c>
      <c r="K2438" s="57" t="str">
        <f t="shared" si="712"/>
        <v>0.00795127790006427-0.0294062714534788i</v>
      </c>
      <c r="L2438" s="57" t="str">
        <f t="shared" si="713"/>
        <v>0.00025-0.120558049507395i</v>
      </c>
      <c r="M2438" s="57" t="str">
        <f t="shared" si="714"/>
        <v>0.0045-0.0422655726011938i</v>
      </c>
      <c r="N2438" s="57">
        <f t="shared" si="715"/>
        <v>79.092337383975575</v>
      </c>
      <c r="O2438" s="57">
        <f t="shared" si="716"/>
        <v>8.1634239142614362</v>
      </c>
      <c r="P2438" s="374">
        <f t="shared" si="717"/>
        <v>8.1634239142614362</v>
      </c>
      <c r="Q2438" s="374">
        <f t="shared" si="718"/>
        <v>-100.90766261602442</v>
      </c>
      <c r="R2438" s="12">
        <f t="shared" si="719"/>
        <v>79.092337383975575</v>
      </c>
      <c r="S2438" s="57">
        <f t="shared" si="720"/>
        <v>8.7776059924306402</v>
      </c>
      <c r="T2438" s="12">
        <f t="shared" si="703"/>
        <v>8.1634239142614362</v>
      </c>
    </row>
    <row r="2439" spans="1:20">
      <c r="A2439" s="57">
        <f t="shared" si="704"/>
        <v>55360.900038866326</v>
      </c>
      <c r="B2439" s="12">
        <f t="shared" si="721"/>
        <v>8810.9608952018771</v>
      </c>
      <c r="C2439" s="57" t="str">
        <f t="shared" si="705"/>
        <v>-0.479616258779507-2.504698105377i</v>
      </c>
      <c r="D2439" s="57" t="str">
        <f t="shared" si="706"/>
        <v>3.47761498387642-1.8484436164765i</v>
      </c>
      <c r="E2439" s="57" t="str">
        <f t="shared" si="707"/>
        <v>170.563958698478+6.08469389577353i</v>
      </c>
      <c r="F2439" s="57" t="str">
        <f t="shared" si="708"/>
        <v>2.90982772046881-16.9667505006322i</v>
      </c>
      <c r="G2439" s="57" t="str">
        <f t="shared" si="709"/>
        <v>0.999971755331387-0.0053144962933047i</v>
      </c>
      <c r="H2439" s="57" t="str">
        <f t="shared" si="710"/>
        <v>156.914251084482-461.942151243833i</v>
      </c>
      <c r="I2439" s="57" t="str">
        <f t="shared" si="711"/>
        <v>-20.8222884912237-11.3024950451444i</v>
      </c>
      <c r="K2439" s="57" t="str">
        <f t="shared" si="712"/>
        <v>0.00791122297582407-0.0293028903895805i</v>
      </c>
      <c r="L2439" s="57" t="str">
        <f t="shared" si="713"/>
        <v>0.00025-0.120101663187283i</v>
      </c>
      <c r="M2439" s="57" t="str">
        <f t="shared" si="714"/>
        <v>0.0045-0.0421055714297607i</v>
      </c>
      <c r="N2439" s="57">
        <f t="shared" si="715"/>
        <v>79.159844213597395</v>
      </c>
      <c r="O2439" s="57">
        <f t="shared" si="716"/>
        <v>8.131501065184862</v>
      </c>
      <c r="P2439" s="374">
        <f t="shared" si="717"/>
        <v>8.131501065184862</v>
      </c>
      <c r="Q2439" s="374">
        <f t="shared" si="718"/>
        <v>-100.8401557864026</v>
      </c>
      <c r="R2439" s="12">
        <f t="shared" si="719"/>
        <v>79.159844213597395</v>
      </c>
      <c r="S2439" s="57">
        <f t="shared" si="720"/>
        <v>8.8109608952018768</v>
      </c>
      <c r="T2439" s="12">
        <f t="shared" si="703"/>
        <v>8.131501065184862</v>
      </c>
    </row>
    <row r="2440" spans="1:20">
      <c r="A2440" s="57">
        <f t="shared" si="704"/>
        <v>55571.271459014024</v>
      </c>
      <c r="B2440" s="12">
        <f t="shared" si="721"/>
        <v>8844.4425466036446</v>
      </c>
      <c r="C2440" s="57" t="str">
        <f t="shared" si="705"/>
        <v>-0.47492543602556-2.49609528574595i</v>
      </c>
      <c r="D2440" s="57" t="str">
        <f t="shared" si="706"/>
        <v>3.47761110096304-1.84176553915792i</v>
      </c>
      <c r="E2440" s="57" t="str">
        <f t="shared" si="707"/>
        <v>170.692794912119+6.09950750844577i</v>
      </c>
      <c r="F2440" s="57" t="str">
        <f t="shared" si="708"/>
        <v>2.90982709466005-16.9026382270896i</v>
      </c>
      <c r="G2440" s="57" t="str">
        <f t="shared" si="709"/>
        <v>0.999971540270174-0.00533469023190165i</v>
      </c>
      <c r="H2440" s="57" t="str">
        <f t="shared" si="710"/>
        <v>152.699398162146-457.68179028601i</v>
      </c>
      <c r="I2440" s="57" t="str">
        <f t="shared" si="711"/>
        <v>-20.5701919983303-11.0381649464253i</v>
      </c>
      <c r="K2440" s="57" t="str">
        <f t="shared" si="712"/>
        <v>0.00787145033734211-0.0291998219552579i</v>
      </c>
      <c r="L2440" s="57" t="str">
        <f t="shared" si="713"/>
        <v>0.00025-0.119647004569917i</v>
      </c>
      <c r="M2440" s="57" t="str">
        <f t="shared" si="714"/>
        <v>0.0045-0.0419461759611086i</v>
      </c>
      <c r="N2440" s="57">
        <f t="shared" si="715"/>
        <v>79.227249309170148</v>
      </c>
      <c r="O2440" s="57">
        <f t="shared" si="716"/>
        <v>8.099666057123498</v>
      </c>
      <c r="P2440" s="374">
        <f t="shared" si="717"/>
        <v>8.099666057123498</v>
      </c>
      <c r="Q2440" s="374">
        <f t="shared" si="718"/>
        <v>-100.77275069082985</v>
      </c>
      <c r="R2440" s="12">
        <f t="shared" si="719"/>
        <v>79.227249309170148</v>
      </c>
      <c r="S2440" s="57">
        <f t="shared" si="720"/>
        <v>8.8444425466036449</v>
      </c>
      <c r="T2440" s="12">
        <f t="shared" si="703"/>
        <v>8.099666057123498</v>
      </c>
    </row>
    <row r="2441" spans="1:20">
      <c r="A2441" s="57">
        <f t="shared" si="704"/>
        <v>55782.442290558276</v>
      </c>
      <c r="B2441" s="12">
        <f t="shared" si="721"/>
        <v>8878.051428280738</v>
      </c>
      <c r="C2441" s="57" t="str">
        <f t="shared" si="705"/>
        <v>-0.470271147150959-2.48754283150376i</v>
      </c>
      <c r="D2441" s="57" t="str">
        <f t="shared" si="706"/>
        <v>3.47760718849222-1.83511395553621i</v>
      </c>
      <c r="E2441" s="57" t="str">
        <f t="shared" si="707"/>
        <v>170.822766458429+6.11407813360365i</v>
      </c>
      <c r="F2441" s="57" t="str">
        <f t="shared" si="708"/>
        <v>2.90982646408639-16.8387691036216i</v>
      </c>
      <c r="G2441" s="57" t="str">
        <f t="shared" si="709"/>
        <v>0.999971323571483-0.00535496089433658i</v>
      </c>
      <c r="H2441" s="57" t="str">
        <f t="shared" si="710"/>
        <v>148.6209297023-453.460485383968i</v>
      </c>
      <c r="I2441" s="57" t="str">
        <f t="shared" si="711"/>
        <v>-20.3206833274361-10.7822605872042i</v>
      </c>
      <c r="K2441" s="57" t="str">
        <f t="shared" si="712"/>
        <v>0.00783195813871316-0.0290970658180359i</v>
      </c>
      <c r="L2441" s="57" t="str">
        <f t="shared" si="713"/>
        <v>0.00025-0.119194067114881i</v>
      </c>
      <c r="M2441" s="57" t="str">
        <f t="shared" si="714"/>
        <v>0.0045-0.0417873839022799i</v>
      </c>
      <c r="N2441" s="57">
        <f t="shared" si="715"/>
        <v>79.294550419053806</v>
      </c>
      <c r="O2441" s="57">
        <f t="shared" si="716"/>
        <v>8.0679191757725608</v>
      </c>
      <c r="P2441" s="374">
        <f t="shared" si="717"/>
        <v>8.0679191757725608</v>
      </c>
      <c r="Q2441" s="374">
        <f t="shared" si="718"/>
        <v>-100.70544958094619</v>
      </c>
      <c r="R2441" s="12">
        <f t="shared" si="719"/>
        <v>79.294550419053806</v>
      </c>
      <c r="S2441" s="57">
        <f t="shared" si="720"/>
        <v>8.8780514282807381</v>
      </c>
      <c r="T2441" s="12">
        <f t="shared" si="703"/>
        <v>8.0679191757725608</v>
      </c>
    </row>
    <row r="2442" spans="1:20">
      <c r="A2442" s="57">
        <f t="shared" si="704"/>
        <v>55994.415571262391</v>
      </c>
      <c r="B2442" s="12">
        <f t="shared" si="721"/>
        <v>8911.7880237082045</v>
      </c>
      <c r="C2442" s="57" t="str">
        <f t="shared" si="705"/>
        <v>-0.465653188218344-2.47904050914422i</v>
      </c>
      <c r="D2442" s="57" t="str">
        <f t="shared" si="706"/>
        <v>3.47760324623902-1.82848876991791i</v>
      </c>
      <c r="E2442" s="57" t="str">
        <f t="shared" si="707"/>
        <v>170.95388378725+6.12840080727093i</v>
      </c>
      <c r="F2442" s="57" t="str">
        <f t="shared" si="708"/>
        <v>2.90982582871154-16.775142211449i</v>
      </c>
      <c r="G2442" s="57" t="str">
        <f t="shared" si="709"/>
        <v>0.999971105222848-0.00537530857200986i</v>
      </c>
      <c r="H2442" s="57" t="str">
        <f t="shared" si="710"/>
        <v>144.673910409143-449.279351540479i</v>
      </c>
      <c r="I2442" s="57" t="str">
        <f t="shared" si="711"/>
        <v>-20.0738247951787-10.534475077386i</v>
      </c>
      <c r="K2442" s="57" t="str">
        <f t="shared" si="712"/>
        <v>0.00779274454394406-0.0289946216383725i</v>
      </c>
      <c r="L2442" s="57" t="str">
        <f t="shared" si="713"/>
        <v>0.00025-0.118742844306516i</v>
      </c>
      <c r="M2442" s="57" t="str">
        <f t="shared" si="714"/>
        <v>0.0045-0.0416291929689976i</v>
      </c>
      <c r="N2442" s="57">
        <f t="shared" si="715"/>
        <v>79.361745277902017</v>
      </c>
      <c r="O2442" s="57">
        <f t="shared" si="716"/>
        <v>8.0362607097393592</v>
      </c>
      <c r="P2442" s="374">
        <f t="shared" si="717"/>
        <v>8.0362607097393592</v>
      </c>
      <c r="Q2442" s="374">
        <f t="shared" si="718"/>
        <v>-100.63825472209798</v>
      </c>
      <c r="R2442" s="12">
        <f t="shared" si="719"/>
        <v>79.361745277902017</v>
      </c>
      <c r="S2442" s="57">
        <f t="shared" si="720"/>
        <v>8.9117880237082048</v>
      </c>
      <c r="T2442" s="12">
        <f t="shared" si="703"/>
        <v>8.0362607097393592</v>
      </c>
    </row>
    <row r="2443" spans="1:20">
      <c r="A2443" s="57">
        <f t="shared" si="704"/>
        <v>56207.194350433194</v>
      </c>
      <c r="B2443" s="12">
        <f t="shared" si="721"/>
        <v>8945.6528181982958</v>
      </c>
      <c r="C2443" s="57" t="str">
        <f t="shared" si="705"/>
        <v>-0.461071356984092-2.47058808752576i</v>
      </c>
      <c r="D2443" s="57" t="str">
        <f t="shared" si="706"/>
        <v>3.47759927397682-1.82188988698917i</v>
      </c>
      <c r="E2443" s="57" t="str">
        <f t="shared" si="707"/>
        <v>171.086157459903+6.1424704752524i</v>
      </c>
      <c r="F2443" s="57" t="str">
        <f t="shared" si="708"/>
        <v>2.90982518849894-16.7117566352769i</v>
      </c>
      <c r="G2443" s="57" t="str">
        <f t="shared" si="709"/>
        <v>0.999970885211706-0.00539573355742744i</v>
      </c>
      <c r="H2443" s="57" t="str">
        <f t="shared" si="710"/>
        <v>140.853584562011-445.139347204573i</v>
      </c>
      <c r="I2443" s="57" t="str">
        <f t="shared" si="711"/>
        <v>-19.8296692739877-10.2945128398833i</v>
      </c>
      <c r="K2443" s="57" t="str">
        <f t="shared" si="712"/>
        <v>0.00775380772693192-0.0288924890697589i</v>
      </c>
      <c r="L2443" s="57" t="str">
        <f t="shared" si="713"/>
        <v>0.00025-0.118293329653831i</v>
      </c>
      <c r="M2443" s="57" t="str">
        <f t="shared" si="714"/>
        <v>0.0045-0.0414716008856323i</v>
      </c>
      <c r="N2443" s="57">
        <f t="shared" si="715"/>
        <v>79.428831606297678</v>
      </c>
      <c r="O2443" s="57">
        <f t="shared" si="716"/>
        <v>8.0046909505799047</v>
      </c>
      <c r="P2443" s="374">
        <f t="shared" si="717"/>
        <v>8.0046909505799047</v>
      </c>
      <c r="Q2443" s="374">
        <f t="shared" si="718"/>
        <v>-100.57116839370232</v>
      </c>
      <c r="R2443" s="12">
        <f t="shared" si="719"/>
        <v>79.428831606297678</v>
      </c>
      <c r="S2443" s="57">
        <f t="shared" si="720"/>
        <v>8.9456528181982957</v>
      </c>
      <c r="T2443" s="12">
        <f t="shared" si="703"/>
        <v>8.0046909505799047</v>
      </c>
    </row>
    <row r="2444" spans="1:20">
      <c r="A2444" s="57">
        <f t="shared" si="704"/>
        <v>56420.781688964838</v>
      </c>
      <c r="B2444" s="12">
        <f t="shared" si="721"/>
        <v>8979.6462989074498</v>
      </c>
      <c r="C2444" s="57" t="str">
        <f t="shared" si="705"/>
        <v>-0.45652545290172-2.46218533785889i</v>
      </c>
      <c r="D2444" s="57" t="str">
        <f t="shared" si="706"/>
        <v>3.47759527147725-1.81531721181443i</v>
      </c>
      <c r="E2444" s="57" t="str">
        <f t="shared" si="707"/>
        <v>171.219598150492+6.15628199140774i</v>
      </c>
      <c r="F2444" s="57" t="str">
        <f t="shared" si="708"/>
        <v>2.90982454341176-16.648611463282i</v>
      </c>
      <c r="G2444" s="57" t="str">
        <f t="shared" si="709"/>
        <v>0.999970663525402-0.00541623614420505i</v>
      </c>
      <c r="H2444" s="57" t="str">
        <f t="shared" si="710"/>
        <v>137.15537107034-441.04128723842i</v>
      </c>
      <c r="I2444" s="57" t="str">
        <f t="shared" si="711"/>
        <v>-19.5882609874572-10.0620892876734i</v>
      </c>
      <c r="K2444" s="57" t="str">
        <f t="shared" si="712"/>
        <v>0.00771514587144297-0.0287906677588198i</v>
      </c>
      <c r="L2444" s="57" t="str">
        <f t="shared" si="713"/>
        <v>0.00025-0.117845516690408i</v>
      </c>
      <c r="M2444" s="57" t="str">
        <f t="shared" si="714"/>
        <v>0.0045-0.0413146053851687i</v>
      </c>
      <c r="N2444" s="57">
        <f t="shared" si="715"/>
        <v>79.49580711038648</v>
      </c>
      <c r="O2444" s="57">
        <f t="shared" si="716"/>
        <v>7.9732101928358112</v>
      </c>
      <c r="P2444" s="374">
        <f t="shared" si="717"/>
        <v>7.9732101928358112</v>
      </c>
      <c r="Q2444" s="374">
        <f t="shared" si="718"/>
        <v>-100.50419288961352</v>
      </c>
      <c r="R2444" s="12">
        <f t="shared" si="719"/>
        <v>79.49580711038648</v>
      </c>
      <c r="S2444" s="57">
        <f t="shared" si="720"/>
        <v>8.9796462989074506</v>
      </c>
      <c r="T2444" s="12">
        <f t="shared" si="703"/>
        <v>7.9732101928358112</v>
      </c>
    </row>
    <row r="2445" spans="1:20">
      <c r="A2445" s="57">
        <f t="shared" si="704"/>
        <v>56635.18065938291</v>
      </c>
      <c r="B2445" s="12">
        <f t="shared" si="721"/>
        <v>9013.7689548432991</v>
      </c>
      <c r="C2445" s="57" t="str">
        <f t="shared" si="705"/>
        <v>-0.452015277125621-2.45383203369352i</v>
      </c>
      <c r="D2445" s="57" t="str">
        <f t="shared" si="706"/>
        <v>3.4775912385102-1.80877064983504i</v>
      </c>
      <c r="E2445" s="57" t="str">
        <f t="shared" si="707"/>
        <v>171.354216647216+6.16983011586897i</v>
      </c>
      <c r="F2445" s="57" t="str">
        <f t="shared" si="708"/>
        <v>2.90982389341288-16.5857057870991i</v>
      </c>
      <c r="G2445" s="57" t="str">
        <f t="shared" si="709"/>
        <v>0.999970440151179-0.00543681662707245i</v>
      </c>
      <c r="H2445" s="57" t="str">
        <f t="shared" si="710"/>
        <v>133.574858413937-436.985854930857i</v>
      </c>
      <c r="I2445" s="57" t="str">
        <f t="shared" si="711"/>
        <v>-19.3496362466081-9.83693049502374i</v>
      </c>
      <c r="K2445" s="57" t="str">
        <f t="shared" si="712"/>
        <v>0.00767675717108958-0.0286891573454109i</v>
      </c>
      <c r="L2445" s="57" t="str">
        <f t="shared" si="713"/>
        <v>0.00025-0.117399398974306i</v>
      </c>
      <c r="M2445" s="57" t="str">
        <f t="shared" si="714"/>
        <v>0.0045-0.0411582042091737i</v>
      </c>
      <c r="N2445" s="57">
        <f t="shared" si="715"/>
        <v>79.562669481498048</v>
      </c>
      <c r="O2445" s="57">
        <f t="shared" si="716"/>
        <v>7.9418187340703819</v>
      </c>
      <c r="P2445" s="374">
        <f t="shared" si="717"/>
        <v>7.9418187340703819</v>
      </c>
      <c r="Q2445" s="374">
        <f t="shared" si="718"/>
        <v>-100.43733051850195</v>
      </c>
      <c r="R2445" s="12">
        <f t="shared" si="719"/>
        <v>79.562669481498048</v>
      </c>
      <c r="S2445" s="57">
        <f t="shared" si="720"/>
        <v>9.0137689548432984</v>
      </c>
      <c r="T2445" s="12">
        <f t="shared" si="703"/>
        <v>7.9418187340703819</v>
      </c>
    </row>
    <row r="2446" spans="1:20">
      <c r="A2446" s="57">
        <f t="shared" si="704"/>
        <v>56850.394345888577</v>
      </c>
      <c r="B2446" s="12">
        <f t="shared" si="721"/>
        <v>9048.0212768717047</v>
      </c>
      <c r="C2446" s="57" t="str">
        <f t="shared" si="705"/>
        <v>-0.447540632514727-2.44552795090684i</v>
      </c>
      <c r="D2446" s="57" t="str">
        <f t="shared" si="706"/>
        <v>3.47758717484382-1.80225010686792i</v>
      </c>
      <c r="E2446" s="57" t="str">
        <f t="shared" si="707"/>
        <v>171.490023853701+6.18310951323599i</v>
      </c>
      <c r="F2446" s="57" t="str">
        <f t="shared" si="708"/>
        <v>2.90982323846495-16.5230387018083i</v>
      </c>
      <c r="G2446" s="57" t="str">
        <f t="shared" si="709"/>
        <v>0.999970215076188-0.00545747530187753i</v>
      </c>
      <c r="H2446" s="57" t="str">
        <f t="shared" si="710"/>
        <v>130.107799511845-432.973613120983i</v>
      </c>
      <c r="I2446" s="57" t="str">
        <f t="shared" si="711"/>
        <v>-19.1138241310215-9.61877286547515i</v>
      </c>
      <c r="K2446" s="57" t="str">
        <f t="shared" si="712"/>
        <v>0.00763863982930824-0.0285879574627187i</v>
      </c>
      <c r="L2446" s="57" t="str">
        <f t="shared" si="713"/>
        <v>0.00025-0.116954970087971i</v>
      </c>
      <c r="M2446" s="57" t="str">
        <f t="shared" si="714"/>
        <v>0.0045-0.0410023951077643i</v>
      </c>
      <c r="N2446" s="57">
        <f t="shared" si="715"/>
        <v>79.62941639576627</v>
      </c>
      <c r="O2446" s="57">
        <f t="shared" si="716"/>
        <v>7.9105168749059738</v>
      </c>
      <c r="P2446" s="374">
        <f t="shared" si="717"/>
        <v>7.9105168749059738</v>
      </c>
      <c r="Q2446" s="374">
        <f t="shared" si="718"/>
        <v>-100.37058360423373</v>
      </c>
      <c r="R2446" s="12">
        <f t="shared" si="719"/>
        <v>79.62941639576627</v>
      </c>
      <c r="S2446" s="57">
        <f t="shared" si="720"/>
        <v>9.0480212768717045</v>
      </c>
      <c r="T2446" s="12">
        <f t="shared" si="703"/>
        <v>7.9105168749059738</v>
      </c>
    </row>
    <row r="2447" spans="1:20">
      <c r="A2447" s="57">
        <f t="shared" si="704"/>
        <v>57066.425844402955</v>
      </c>
      <c r="B2447" s="12">
        <f t="shared" si="721"/>
        <v>9082.4037577238178</v>
      </c>
      <c r="C2447" s="57" t="str">
        <f t="shared" si="705"/>
        <v>-0.443101323636304-2.43727286769099i</v>
      </c>
      <c r="D2447" s="57" t="str">
        <f t="shared" si="706"/>
        <v>3.47758308024451-1.79575548910415i</v>
      </c>
      <c r="E2447" s="57" t="str">
        <f t="shared" si="707"/>
        <v>171.627030790344+6.19611475072806i</v>
      </c>
      <c r="F2447" s="57" t="str">
        <f t="shared" si="708"/>
        <v>2.90982257853021-16.460609305922i</v>
      </c>
      <c r="G2447" s="57" t="str">
        <f t="shared" si="709"/>
        <v>0.999969988287479-0.00547821246559064i</v>
      </c>
      <c r="H2447" s="57" t="str">
        <f t="shared" si="710"/>
        <v>126.750106556853-429.005014491854i</v>
      </c>
      <c r="I2447" s="57" t="str">
        <f t="shared" si="711"/>
        <v>-18.8808471186043-9.40736279879804i</v>
      </c>
      <c r="K2447" s="57" t="str">
        <f t="shared" si="712"/>
        <v>0.00760079205933559-0.028487067737356i</v>
      </c>
      <c r="L2447" s="57" t="str">
        <f t="shared" si="713"/>
        <v>0.00025-0.116512223638146i</v>
      </c>
      <c r="M2447" s="57" t="str">
        <f t="shared" si="714"/>
        <v>0.0045-0.0408471758395738i</v>
      </c>
      <c r="N2447" s="57">
        <f t="shared" si="715"/>
        <v>79.696045513741083</v>
      </c>
      <c r="O2447" s="57">
        <f t="shared" si="716"/>
        <v>7.8793049190601163</v>
      </c>
      <c r="P2447" s="374">
        <f t="shared" si="717"/>
        <v>7.8793049190601163</v>
      </c>
      <c r="Q2447" s="374">
        <f t="shared" si="718"/>
        <v>-100.30395448625892</v>
      </c>
      <c r="R2447" s="12">
        <f t="shared" si="719"/>
        <v>79.696045513741083</v>
      </c>
      <c r="S2447" s="57">
        <f t="shared" si="720"/>
        <v>9.0824037577238173</v>
      </c>
      <c r="T2447" s="12">
        <f t="shared" si="703"/>
        <v>7.8793049190601163</v>
      </c>
    </row>
    <row r="2448" spans="1:20">
      <c r="A2448" s="57">
        <f t="shared" si="704"/>
        <v>57283.278262611682</v>
      </c>
      <c r="B2448" s="12">
        <f t="shared" si="721"/>
        <v>9116.916892003168</v>
      </c>
      <c r="C2448" s="57" t="str">
        <f t="shared" si="705"/>
        <v>-0.438697156769939-2.42906656454121i</v>
      </c>
      <c r="D2448" s="57" t="str">
        <f t="shared" si="706"/>
        <v>3.47757895447688-1.78928670310767i</v>
      </c>
      <c r="E2448" s="57" t="str">
        <f t="shared" si="707"/>
        <v>171.765248595681+6.2088402962957i</v>
      </c>
      <c r="F2448" s="57" t="str">
        <f t="shared" si="708"/>
        <v>2.90982191357079-16.3984167013717i</v>
      </c>
      <c r="G2448" s="57" t="str">
        <f t="shared" si="709"/>
        <v>0.999969759772005-0.00549902841630881i</v>
      </c>
      <c r="H2448" s="57" t="str">
        <f t="shared" si="710"/>
        <v>123.497845847489-425.080411091111i</v>
      </c>
      <c r="I2448" s="57" t="str">
        <f t="shared" si="711"/>
        <v>-18.6507216675417-9.20245635881339i</v>
      </c>
      <c r="K2448" s="57" t="str">
        <f t="shared" si="712"/>
        <v>0.00756321208418543-0.0283864877894594i</v>
      </c>
      <c r="L2448" s="57" t="str">
        <f t="shared" si="713"/>
        <v>0.00025-0.116071153255774i</v>
      </c>
      <c r="M2448" s="57" t="str">
        <f t="shared" si="714"/>
        <v>0.0045-0.0406925441717214i</v>
      </c>
      <c r="N2448" s="57">
        <f t="shared" si="715"/>
        <v>79.76255447999344</v>
      </c>
      <c r="O2448" s="57">
        <f t="shared" si="716"/>
        <v>7.848183173382778</v>
      </c>
      <c r="P2448" s="374">
        <f t="shared" si="717"/>
        <v>7.848183173382778</v>
      </c>
      <c r="Q2448" s="374">
        <f t="shared" si="718"/>
        <v>-100.23744552000656</v>
      </c>
      <c r="R2448" s="12">
        <f t="shared" si="719"/>
        <v>79.76255447999344</v>
      </c>
      <c r="S2448" s="57">
        <f t="shared" si="720"/>
        <v>9.116916892003168</v>
      </c>
      <c r="T2448" s="12">
        <f t="shared" si="703"/>
        <v>7.848183173382778</v>
      </c>
    </row>
    <row r="2449" spans="1:20">
      <c r="A2449" s="57">
        <f t="shared" si="704"/>
        <v>57500.954720009606</v>
      </c>
      <c r="B2449" s="12">
        <f t="shared" si="721"/>
        <v>9151.5611761927794</v>
      </c>
      <c r="C2449" s="57" t="str">
        <f t="shared" si="705"/>
        <v>-0.434327939911597-2.42090882424389i</v>
      </c>
      <c r="D2449" s="57" t="str">
        <f t="shared" si="706"/>
        <v>3.47757479730374-1.78284365581394i</v>
      </c>
      <c r="E2449" s="57" t="str">
        <f t="shared" si="707"/>
        <v>171.904688527761+6.2212805166939i</v>
      </c>
      <c r="F2449" s="57" t="str">
        <f t="shared" si="708"/>
        <v>2.90982124354837-16.3364599934954i</v>
      </c>
      <c r="G2449" s="57" t="str">
        <f t="shared" si="709"/>
        <v>0.99996952951662-0.00551992345325995i</v>
      </c>
      <c r="H2449" s="57" t="str">
        <f t="shared" si="710"/>
        <v>120.347232644366-421.200063132017i</v>
      </c>
      <c r="I2449" s="57" t="str">
        <f t="shared" si="711"/>
        <v>-18.4234587537827-9.00381894367033i</v>
      </c>
      <c r="K2449" s="57" t="str">
        <f t="shared" si="712"/>
        <v>0.00752589813662399-0.0282862172327836i</v>
      </c>
      <c r="L2449" s="57" t="str">
        <f t="shared" si="713"/>
        <v>0.00025-0.11563175259591i</v>
      </c>
      <c r="M2449" s="57" t="str">
        <f t="shared" si="714"/>
        <v>0.0045-0.0405384978797782i</v>
      </c>
      <c r="N2449" s="57">
        <f t="shared" si="715"/>
        <v>79.828940922713485</v>
      </c>
      <c r="O2449" s="57">
        <f t="shared" si="716"/>
        <v>7.817151947892734</v>
      </c>
      <c r="P2449" s="374">
        <f t="shared" si="717"/>
        <v>7.817151947892734</v>
      </c>
      <c r="Q2449" s="374">
        <f t="shared" si="718"/>
        <v>-100.17105907728651</v>
      </c>
      <c r="R2449" s="12">
        <f t="shared" si="719"/>
        <v>79.828940922713485</v>
      </c>
      <c r="S2449" s="57">
        <f t="shared" si="720"/>
        <v>9.1515611761927786</v>
      </c>
      <c r="T2449" s="12">
        <f t="shared" si="703"/>
        <v>7.817151947892734</v>
      </c>
    </row>
    <row r="2450" spans="1:20">
      <c r="A2450" s="57">
        <f t="shared" si="704"/>
        <v>57719.458347945641</v>
      </c>
      <c r="B2450" s="12">
        <f t="shared" si="721"/>
        <v>9186.3371086623119</v>
      </c>
      <c r="C2450" s="57" t="str">
        <f t="shared" si="705"/>
        <v>-0.429993482777752-2.41279943186493i</v>
      </c>
      <c r="D2450" s="57" t="str">
        <f t="shared" si="706"/>
        <v>3.47757060848609-1.77642625452853i</v>
      </c>
      <c r="E2450" s="57" t="str">
        <f t="shared" si="707"/>
        <v>172.045361965544+6.23342967551528i</v>
      </c>
      <c r="F2450" s="57" t="str">
        <f t="shared" si="708"/>
        <v>2.9098205684244-16.2747382910243i</v>
      </c>
      <c r="G2450" s="57" t="str">
        <f t="shared" si="709"/>
        <v>0.999969297508076-0.00554089787680722i</v>
      </c>
      <c r="H2450" s="57" t="str">
        <f t="shared" si="710"/>
        <v>117.294626073746-417.364147125315i</v>
      </c>
      <c r="I2450" s="57" t="str">
        <f t="shared" si="711"/>
        <v>-18.1990643672026-8.81122495992769i</v>
      </c>
      <c r="K2450" s="57" t="str">
        <f t="shared" si="712"/>
        <v>0.0074888484591457-0.0281862556747969i</v>
      </c>
      <c r="L2450" s="57" t="str">
        <f t="shared" si="713"/>
        <v>0.00025-0.115194015337627i</v>
      </c>
      <c r="M2450" s="57" t="str">
        <f t="shared" si="714"/>
        <v>0.0045-0.0403850347477368i</v>
      </c>
      <c r="N2450" s="57">
        <f t="shared" si="715"/>
        <v>79.895202453303966</v>
      </c>
      <c r="O2450" s="57">
        <f t="shared" si="716"/>
        <v>7.7862115558144129</v>
      </c>
      <c r="P2450" s="374">
        <f t="shared" si="717"/>
        <v>7.7862115558144129</v>
      </c>
      <c r="Q2450" s="374">
        <f t="shared" si="718"/>
        <v>-100.10479754669603</v>
      </c>
      <c r="R2450" s="12">
        <f t="shared" si="719"/>
        <v>79.895202453303966</v>
      </c>
      <c r="S2450" s="57">
        <f t="shared" si="720"/>
        <v>9.1863371086623111</v>
      </c>
      <c r="T2450" s="12">
        <f t="shared" si="703"/>
        <v>7.7862115558144129</v>
      </c>
    </row>
    <row r="2451" spans="1:20">
      <c r="A2451" s="57">
        <f t="shared" si="704"/>
        <v>57938.792289667828</v>
      </c>
      <c r="B2451" s="12">
        <f t="shared" si="721"/>
        <v>9221.2451896752282</v>
      </c>
      <c r="C2451" s="57" t="str">
        <f t="shared" si="705"/>
        <v>-0.425693596809715-2.40473817473831i</v>
      </c>
      <c r="D2451" s="57" t="str">
        <f t="shared" si="706"/>
        <v>3.47756638778315-1.77003440692587i</v>
      </c>
      <c r="E2451" s="57" t="str">
        <f t="shared" si="707"/>
        <v>172.18728041031+6.2452819311813i</v>
      </c>
      <c r="F2451" s="57" t="str">
        <f t="shared" si="708"/>
        <v>2.90981988816006-16.2132507060703i</v>
      </c>
      <c r="G2451" s="57" t="str">
        <f t="shared" si="709"/>
        <v>0.999969063733025-0.00556195198845325i</v>
      </c>
      <c r="H2451" s="57" t="str">
        <f t="shared" si="710"/>
        <v>114.336524097338-413.572763389202i</v>
      </c>
      <c r="I2451" s="57" t="str">
        <f t="shared" si="711"/>
        <v>-17.977539969396-8.62445750155327i</v>
      </c>
      <c r="K2451" s="57" t="str">
        <f t="shared" si="712"/>
        <v>0.00745206130394802-0.0280866027167744i</v>
      </c>
      <c r="L2451" s="57" t="str">
        <f t="shared" si="713"/>
        <v>0.00025-0.114757935183928i</v>
      </c>
      <c r="M2451" s="57" t="str">
        <f t="shared" si="714"/>
        <v>0.0045-0.0402321525679785i</v>
      </c>
      <c r="N2451" s="57">
        <f t="shared" si="715"/>
        <v>79.961336665965234</v>
      </c>
      <c r="O2451" s="57">
        <f t="shared" si="716"/>
        <v>7.7553623136149845</v>
      </c>
      <c r="P2451" s="374">
        <f t="shared" si="717"/>
        <v>7.7553623136149845</v>
      </c>
      <c r="Q2451" s="374">
        <f t="shared" si="718"/>
        <v>-100.03866333403477</v>
      </c>
      <c r="R2451" s="12">
        <f t="shared" si="719"/>
        <v>79.961336665965234</v>
      </c>
      <c r="S2451" s="57">
        <f t="shared" si="720"/>
        <v>9.2212451896752281</v>
      </c>
      <c r="T2451" s="12">
        <f t="shared" si="703"/>
        <v>7.7553623136149845</v>
      </c>
    </row>
    <row r="2452" spans="1:20">
      <c r="A2452" s="57">
        <f t="shared" si="704"/>
        <v>58158.95970036857</v>
      </c>
      <c r="B2452" s="12">
        <f t="shared" si="721"/>
        <v>9256.2859213959946</v>
      </c>
      <c r="C2452" s="57" t="str">
        <f t="shared" si="705"/>
        <v>-0.421428095178085-2.39672484245471i</v>
      </c>
      <c r="D2452" s="57" t="str">
        <f t="shared" si="706"/>
        <v>3.47756213495229-1.76366802104788i</v>
      </c>
      <c r="E2452" s="57" t="str">
        <f t="shared" si="707"/>
        <v>172.330455487092+6.25683133488939i</v>
      </c>
      <c r="F2452" s="57" t="str">
        <f t="shared" si="708"/>
        <v>2.90981920271621-16.1519963541134i</v>
      </c>
      <c r="G2452" s="57" t="str">
        <f t="shared" si="709"/>
        <v>0.99996882817802-0.0055830860908445i</v>
      </c>
      <c r="H2452" s="57" t="str">
        <f t="shared" si="710"/>
        <v>111.469558564178-409.825942981736i</v>
      </c>
      <c r="I2452" s="57" t="str">
        <f t="shared" si="711"/>
        <v>-17.7588829158591-8.44330803476184i</v>
      </c>
      <c r="K2452" s="57" t="str">
        <f t="shared" si="712"/>
        <v>0.00741553493290612-0.0279872579538913i</v>
      </c>
      <c r="L2452" s="57" t="str">
        <f t="shared" si="713"/>
        <v>0.00025-0.114323505861654i</v>
      </c>
      <c r="M2452" s="57" t="str">
        <f t="shared" si="714"/>
        <v>0.0045-0.0400798491412418i</v>
      </c>
      <c r="N2452" s="57">
        <f t="shared" si="715"/>
        <v>80.027341137273325</v>
      </c>
      <c r="O2452" s="57">
        <f t="shared" si="716"/>
        <v>7.7246045410410584</v>
      </c>
      <c r="P2452" s="374">
        <f t="shared" si="717"/>
        <v>7.7246045410410584</v>
      </c>
      <c r="Q2452" s="374">
        <f t="shared" si="718"/>
        <v>-99.972658862726675</v>
      </c>
      <c r="R2452" s="12">
        <f t="shared" si="719"/>
        <v>80.027341137273325</v>
      </c>
      <c r="S2452" s="57">
        <f t="shared" si="720"/>
        <v>9.2562859213959943</v>
      </c>
      <c r="T2452" s="12">
        <f t="shared" si="703"/>
        <v>7.7246045410410584</v>
      </c>
    </row>
    <row r="2453" spans="1:20">
      <c r="A2453" s="57">
        <f t="shared" si="704"/>
        <v>58379.963747229973</v>
      </c>
      <c r="B2453" s="12">
        <f t="shared" si="721"/>
        <v>9291.4598078972995</v>
      </c>
      <c r="C2453" s="57" t="str">
        <f t="shared" si="705"/>
        <v>-0.417196792787326-2.38875922685031i</v>
      </c>
      <c r="D2453" s="57" t="str">
        <f t="shared" si="706"/>
        <v>3.47755784974903-1.75732700530264i</v>
      </c>
      <c r="E2453" s="57" t="str">
        <f t="shared" si="707"/>
        <v>172.47489894612+6.2680718285164i</v>
      </c>
      <c r="F2453" s="57" t="str">
        <f t="shared" si="708"/>
        <v>2.90981851205343-16.0909743539883i</v>
      </c>
      <c r="G2453" s="57" t="str">
        <f t="shared" si="709"/>
        <v>0.999968590829507-0.00560430048777555i</v>
      </c>
      <c r="H2453" s="57" t="str">
        <f t="shared" si="710"/>
        <v>108.690490357577-406.123654097238i</v>
      </c>
      <c r="I2453" s="57" t="str">
        <f t="shared" si="711"/>
        <v>-17.54308684515-8.2675760894405i</v>
      </c>
      <c r="K2453" s="57" t="str">
        <f t="shared" si="712"/>
        <v>0.00737926761754661-0.0278882209753141i</v>
      </c>
      <c r="L2453" s="57" t="str">
        <f t="shared" si="713"/>
        <v>0.00025-0.113890721121392i</v>
      </c>
      <c r="M2453" s="57" t="str">
        <f t="shared" si="714"/>
        <v>0.0045-0.0399281222765906i</v>
      </c>
      <c r="N2453" s="57">
        <f t="shared" si="715"/>
        <v>80.093213425751244</v>
      </c>
      <c r="O2453" s="57">
        <f t="shared" si="716"/>
        <v>7.6939385611554636</v>
      </c>
      <c r="P2453" s="374">
        <f t="shared" si="717"/>
        <v>7.6939385611554636</v>
      </c>
      <c r="Q2453" s="374">
        <f t="shared" si="718"/>
        <v>-99.906786574248756</v>
      </c>
      <c r="R2453" s="12">
        <f t="shared" si="719"/>
        <v>80.093213425751244</v>
      </c>
      <c r="S2453" s="57">
        <f t="shared" si="720"/>
        <v>9.291459807897299</v>
      </c>
      <c r="T2453" s="12">
        <f t="shared" si="703"/>
        <v>7.6939385611554636</v>
      </c>
    </row>
    <row r="2454" spans="1:20">
      <c r="A2454" s="57">
        <f t="shared" si="704"/>
        <v>58601.807609469441</v>
      </c>
      <c r="B2454" s="12">
        <f t="shared" si="721"/>
        <v>9326.7673551673088</v>
      </c>
      <c r="C2454" s="57" t="str">
        <f t="shared" si="705"/>
        <v>-0.412999506280407-2.38084112199575i</v>
      </c>
      <c r="D2454" s="57" t="str">
        <f t="shared" si="706"/>
        <v>3.47755353192703-1.75101126846308i</v>
      </c>
      <c r="E2454" s="57" t="str">
        <f t="shared" si="707"/>
        <v>172.620622664274+6.27899724248046i</v>
      </c>
      <c r="F2454" s="57" t="str">
        <f t="shared" si="708"/>
        <v>2.90981781613196-16.0301838278725i</v>
      </c>
      <c r="G2454" s="57" t="str">
        <f t="shared" si="709"/>
        <v>0.999968351673832-0.00562559548419343i</v>
      </c>
      <c r="H2454" s="57" t="str">
        <f t="shared" si="710"/>
        <v>105.996204647675-402.465807965479i</v>
      </c>
      <c r="I2454" s="57" t="str">
        <f t="shared" si="711"/>
        <v>-17.33014203744-8.09706895776142i</v>
      </c>
      <c r="K2454" s="57" t="str">
        <f t="shared" si="712"/>
        <v>0.0073432576390222-0.0277894913642932i</v>
      </c>
      <c r="L2454" s="57" t="str">
        <f t="shared" si="713"/>
        <v>0.00025-0.11345957473739i</v>
      </c>
      <c r="M2454" s="57" t="str">
        <f t="shared" si="714"/>
        <v>0.0045-0.0397769697913834i</v>
      </c>
      <c r="N2454" s="57">
        <f t="shared" si="715"/>
        <v>80.158951071434956</v>
      </c>
      <c r="O2454" s="57">
        <f t="shared" si="716"/>
        <v>7.6633647003739727</v>
      </c>
      <c r="P2454" s="374">
        <f t="shared" si="717"/>
        <v>7.6633647003739727</v>
      </c>
      <c r="Q2454" s="374">
        <f t="shared" si="718"/>
        <v>-99.841048928565044</v>
      </c>
      <c r="R2454" s="12">
        <f t="shared" si="719"/>
        <v>80.158951071434956</v>
      </c>
      <c r="S2454" s="57">
        <f t="shared" si="720"/>
        <v>9.3267673551673091</v>
      </c>
      <c r="T2454" s="12">
        <f t="shared" si="703"/>
        <v>7.6633647003739727</v>
      </c>
    </row>
    <row r="2455" spans="1:20">
      <c r="A2455" s="57">
        <f t="shared" si="704"/>
        <v>58824.494478385423</v>
      </c>
      <c r="B2455" s="12">
        <f t="shared" si="721"/>
        <v>9362.209071116944</v>
      </c>
      <c r="C2455" s="57" t="str">
        <f t="shared" si="705"/>
        <v>-0.408836054043778-2.37297032418539i</v>
      </c>
      <c r="D2455" s="57" t="str">
        <f t="shared" si="706"/>
        <v>3.47754918123806-1.74472071966568i</v>
      </c>
      <c r="E2455" s="57" t="str">
        <f t="shared" si="707"/>
        <v>172.76763864658+6.28960129355374i</v>
      </c>
      <c r="F2455" s="57" t="str">
        <f t="shared" si="708"/>
        <v>2.90981711491179-15.9696239012731i</v>
      </c>
      <c r="G2455" s="57" t="str">
        <f t="shared" si="709"/>
        <v>0.999968110697236-0.00564697138620202i</v>
      </c>
      <c r="H2455" s="57" t="str">
        <f t="shared" si="710"/>
        <v>103.383706257852-398.852264289875i</v>
      </c>
      <c r="I2455" s="57" t="str">
        <f t="shared" si="711"/>
        <v>-17.1200357447059-7.93160140044526i</v>
      </c>
      <c r="K2455" s="57" t="str">
        <f t="shared" si="712"/>
        <v>0.00730750328808387-0.0276910686982519i</v>
      </c>
      <c r="L2455" s="57" t="str">
        <f t="shared" si="713"/>
        <v>0.00025-0.113030060507462i</v>
      </c>
      <c r="M2455" s="57" t="str">
        <f t="shared" si="714"/>
        <v>0.0045-0.0396263895112408i</v>
      </c>
      <c r="N2455" s="57">
        <f t="shared" si="715"/>
        <v>80.224551595428551</v>
      </c>
      <c r="O2455" s="57">
        <f t="shared" si="716"/>
        <v>7.6328832885026552</v>
      </c>
      <c r="P2455" s="374">
        <f t="shared" si="717"/>
        <v>7.6328832885026552</v>
      </c>
      <c r="Q2455" s="374">
        <f t="shared" si="718"/>
        <v>-99.775448404571449</v>
      </c>
      <c r="R2455" s="12">
        <f t="shared" si="719"/>
        <v>80.224551595428551</v>
      </c>
      <c r="S2455" s="57">
        <f t="shared" si="720"/>
        <v>9.3622090711169434</v>
      </c>
      <c r="T2455" s="12">
        <f t="shared" si="703"/>
        <v>7.6328832885026552</v>
      </c>
    </row>
    <row r="2456" spans="1:20">
      <c r="A2456" s="57">
        <f t="shared" si="704"/>
        <v>59048.027557403293</v>
      </c>
      <c r="B2456" s="12">
        <f t="shared" si="721"/>
        <v>9397.7854655871888</v>
      </c>
      <c r="C2456" s="57" t="str">
        <f t="shared" si="705"/>
        <v>-0.40470625621228-2.36514663192648i</v>
      </c>
      <c r="D2456" s="57" t="str">
        <f t="shared" si="706"/>
        <v>3.47754479743206-1.73845526840913i</v>
      </c>
      <c r="E2456" s="57" t="str">
        <f t="shared" si="707"/>
        <v>172.915959027689+6.29987758262762i</v>
      </c>
      <c r="F2456" s="57" t="str">
        <f t="shared" si="708"/>
        <v>2.90981640835254-15.9092937030146i</v>
      </c>
      <c r="G2456" s="57" t="str">
        <f t="shared" si="709"/>
        <v>0.999967867885856-0.00566842850106642i</v>
      </c>
      <c r="H2456" s="57" t="str">
        <f t="shared" si="710"/>
        <v>100.850115151554-395.282836258518i</v>
      </c>
      <c r="I2456" s="57" t="str">
        <f t="shared" si="711"/>
        <v>-16.9127524946657-7.77099536103489i</v>
      </c>
      <c r="K2456" s="57" t="str">
        <f t="shared" si="712"/>
        <v>0.00727200286505466-0.0275929525488765i</v>
      </c>
      <c r="L2456" s="57" t="str">
        <f t="shared" si="713"/>
        <v>0.00025-0.112602172252901i</v>
      </c>
      <c r="M2456" s="57" t="str">
        <f t="shared" si="714"/>
        <v>0.0045-0.0394763792700147i</v>
      </c>
      <c r="N2456" s="57">
        <f t="shared" si="715"/>
        <v>80.290012499455941</v>
      </c>
      <c r="O2456" s="57">
        <f t="shared" si="716"/>
        <v>7.6024946587742281</v>
      </c>
      <c r="P2456" s="374">
        <f t="shared" si="717"/>
        <v>7.6024946587742281</v>
      </c>
      <c r="Q2456" s="374">
        <f t="shared" si="718"/>
        <v>-99.709987500544059</v>
      </c>
      <c r="R2456" s="12">
        <f t="shared" si="719"/>
        <v>80.290012499455941</v>
      </c>
      <c r="S2456" s="57">
        <f t="shared" si="720"/>
        <v>9.3977854655871891</v>
      </c>
      <c r="T2456" s="12">
        <f t="shared" si="703"/>
        <v>7.6024946587742281</v>
      </c>
    </row>
    <row r="2457" spans="1:20">
      <c r="A2457" s="57">
        <f t="shared" si="704"/>
        <v>59272.410062121424</v>
      </c>
      <c r="B2457" s="12">
        <f t="shared" si="721"/>
        <v>9433.49705035642</v>
      </c>
      <c r="C2457" s="57" t="str">
        <f t="shared" si="705"/>
        <v>-0.400609934674396-2.35736984592873i</v>
      </c>
      <c r="D2457" s="57" t="str">
        <f t="shared" si="706"/>
        <v>3.477540380257-1.73221482455308i</v>
      </c>
      <c r="E2457" s="57" t="str">
        <f t="shared" si="707"/>
        <v>173.065596073402+6.30981959243486i</v>
      </c>
      <c r="F2457" s="57" t="str">
        <f t="shared" si="708"/>
        <v>2.90981569641358-15.8491923652263i</v>
      </c>
      <c r="G2457" s="57" t="str">
        <f t="shared" si="709"/>
        <v>0.999967623225722-0.00568996713721728i</v>
      </c>
      <c r="H2457" s="57" t="str">
        <f t="shared" si="710"/>
        <v>98.3926620443063-391.757295159544i</v>
      </c>
      <c r="I2457" s="57" t="str">
        <f t="shared" si="711"/>
        <v>-16.7082743704094-7.61507968843399i</v>
      </c>
      <c r="K2457" s="57" t="str">
        <f t="shared" si="712"/>
        <v>0.00723675467980212-0.0274951424822056i</v>
      </c>
      <c r="L2457" s="57" t="str">
        <f t="shared" si="713"/>
        <v>0.00025-0.112175903818391i</v>
      </c>
      <c r="M2457" s="57" t="str">
        <f t="shared" si="714"/>
        <v>0.0045-0.0393269369097576i</v>
      </c>
      <c r="N2457" s="57">
        <f t="shared" si="715"/>
        <v>80.355331265401929</v>
      </c>
      <c r="O2457" s="57">
        <f t="shared" si="716"/>
        <v>7.5721991478853532</v>
      </c>
      <c r="P2457" s="374">
        <f t="shared" si="717"/>
        <v>7.5721991478853532</v>
      </c>
      <c r="Q2457" s="374">
        <f t="shared" si="718"/>
        <v>-99.644668734598071</v>
      </c>
      <c r="R2457" s="12">
        <f t="shared" si="719"/>
        <v>80.355331265401929</v>
      </c>
      <c r="S2457" s="57">
        <f t="shared" si="720"/>
        <v>9.4334970503564204</v>
      </c>
      <c r="T2457" s="12">
        <f t="shared" si="703"/>
        <v>7.5721991478853532</v>
      </c>
    </row>
    <row r="2458" spans="1:20">
      <c r="A2458" s="57">
        <f t="shared" si="704"/>
        <v>59497.645220357481</v>
      </c>
      <c r="B2458" s="12">
        <f t="shared" si="721"/>
        <v>9469.344339147774</v>
      </c>
      <c r="C2458" s="57" t="str">
        <f t="shared" si="705"/>
        <v>-0.396546913077522-2.3496397690939i</v>
      </c>
      <c r="D2458" s="57" t="str">
        <f t="shared" si="706"/>
        <v>3.47753592945897-1.72599929831677i</v>
      </c>
      <c r="E2458" s="57" t="str">
        <f t="shared" si="707"/>
        <v>173.216562182197+6.31942068521762i</v>
      </c>
      <c r="F2458" s="57" t="str">
        <f t="shared" si="708"/>
        <v>2.90981497905398-15.7893190233293i</v>
      </c>
      <c r="G2458" s="57" t="str">
        <f t="shared" si="709"/>
        <v>0.999967376702759-0.00571158760425527i</v>
      </c>
      <c r="H2458" s="57" t="str">
        <f t="shared" si="710"/>
        <v>96.0086841443266-388.275374630119i</v>
      </c>
      <c r="I2458" s="57" t="str">
        <f t="shared" si="711"/>
        <v>-16.5065812675427-7.46368986788223i</v>
      </c>
      <c r="K2458" s="57" t="str">
        <f t="shared" si="712"/>
        <v>0.0072017570517103-0.0273976380587172i</v>
      </c>
      <c r="L2458" s="57" t="str">
        <f t="shared" si="713"/>
        <v>0.00025-0.111751249071918i</v>
      </c>
      <c r="M2458" s="57" t="str">
        <f t="shared" si="714"/>
        <v>0.0045-0.0391780602806909i</v>
      </c>
      <c r="N2458" s="57">
        <f t="shared" si="715"/>
        <v>80.420505354848672</v>
      </c>
      <c r="O2458" s="57">
        <f t="shared" si="716"/>
        <v>7.541997096033386</v>
      </c>
      <c r="P2458" s="374">
        <f t="shared" si="717"/>
        <v>7.541997096033386</v>
      </c>
      <c r="Q2458" s="374">
        <f t="shared" si="718"/>
        <v>-99.579494645151328</v>
      </c>
      <c r="R2458" s="12">
        <f t="shared" si="719"/>
        <v>80.420505354848672</v>
      </c>
      <c r="S2458" s="57">
        <f t="shared" si="720"/>
        <v>9.4693443391477743</v>
      </c>
      <c r="T2458" s="12">
        <f t="shared" si="703"/>
        <v>7.541997096033386</v>
      </c>
    </row>
    <row r="2459" spans="1:20">
      <c r="A2459" s="57">
        <f t="shared" si="704"/>
        <v>59723.736272194845</v>
      </c>
      <c r="B2459" s="12">
        <f t="shared" si="721"/>
        <v>9505.3278476365358</v>
      </c>
      <c r="C2459" s="57" t="str">
        <f t="shared" si="705"/>
        <v>-0.392517016833501-2.34195620650553i</v>
      </c>
      <c r="D2459" s="57" t="str">
        <f t="shared" si="706"/>
        <v>3.47753144478214-1.7198086002778i</v>
      </c>
      <c r="E2459" s="57" t="str">
        <f t="shared" si="707"/>
        <v>173.368869886771+6.32867410034665i</v>
      </c>
      <c r="F2459" s="57" t="str">
        <f t="shared" si="708"/>
        <v>2.90981425623242-15.729672816025i</v>
      </c>
      <c r="G2459" s="57" t="str">
        <f t="shared" si="709"/>
        <v>0.999967128302785-0.00573329021295549i</v>
      </c>
      <c r="H2459" s="57" t="str">
        <f t="shared" si="710"/>
        <v>93.6956210239768-384.836774566362i</v>
      </c>
      <c r="I2459" s="57" t="str">
        <f t="shared" si="711"/>
        <v>-16.3076511305356-7.3166677604699i</v>
      </c>
      <c r="K2459" s="57" t="str">
        <f t="shared" si="712"/>
        <v>0.00716700830965179-0.0273004388334162i</v>
      </c>
      <c r="L2459" s="57" t="str">
        <f t="shared" si="713"/>
        <v>0.00025-0.11132820190468i</v>
      </c>
      <c r="M2459" s="57" t="str">
        <f t="shared" si="714"/>
        <v>0.0045-0.0390297472411745i</v>
      </c>
      <c r="N2459" s="57">
        <f t="shared" si="715"/>
        <v>80.485532208601782</v>
      </c>
      <c r="O2459" s="57">
        <f t="shared" si="716"/>
        <v>7.5118888469531004</v>
      </c>
      <c r="P2459" s="374">
        <f t="shared" si="717"/>
        <v>7.5118888469531004</v>
      </c>
      <c r="Q2459" s="374">
        <f t="shared" si="718"/>
        <v>-99.514467791398218</v>
      </c>
      <c r="R2459" s="12">
        <f t="shared" si="719"/>
        <v>80.485532208601782</v>
      </c>
      <c r="S2459" s="57">
        <f t="shared" si="720"/>
        <v>9.5053278476365364</v>
      </c>
      <c r="T2459" s="12">
        <f t="shared" si="703"/>
        <v>7.5118888469531004</v>
      </c>
    </row>
    <row r="2460" spans="1:20">
      <c r="A2460" s="57">
        <f t="shared" si="704"/>
        <v>59950.686470029184</v>
      </c>
      <c r="B2460" s="12">
        <f t="shared" si="721"/>
        <v>9541.4480934575549</v>
      </c>
      <c r="C2460" s="57" t="str">
        <f t="shared" si="705"/>
        <v>-0.388520073124283-2.33431896541892i</v>
      </c>
      <c r="D2460" s="57" t="str">
        <f t="shared" si="706"/>
        <v>3.4775269259687-1.7136426413708i</v>
      </c>
      <c r="E2460" s="57" t="str">
        <f t="shared" si="707"/>
        <v>173.522531855616+6.33757295189154i</v>
      </c>
      <c r="F2460" s="57" t="str">
        <f t="shared" si="708"/>
        <v>2.90981352790736-15.6702528852818i</v>
      </c>
      <c r="G2460" s="57" t="str">
        <f t="shared" si="709"/>
        <v>0.99996687801151-0.00575507527527187i</v>
      </c>
      <c r="H2460" s="57" t="str">
        <f t="shared" si="710"/>
        <v>91.4510106232033-381.441164719534i</v>
      </c>
      <c r="I2460" s="57" t="str">
        <f t="shared" si="711"/>
        <v>-16.111460169842-7.17386135122921i</v>
      </c>
      <c r="K2460" s="57" t="str">
        <f t="shared" si="712"/>
        <v>0.00713250679195927-0.0272035443559207i</v>
      </c>
      <c r="L2460" s="57" t="str">
        <f t="shared" si="713"/>
        <v>0.00025-0.110906756231002i</v>
      </c>
      <c r="M2460" s="57" t="str">
        <f t="shared" si="714"/>
        <v>0.0045-0.0388819956576754i</v>
      </c>
      <c r="N2460" s="57">
        <f t="shared" si="715"/>
        <v>80.550409246210805</v>
      </c>
      <c r="O2460" s="57">
        <f t="shared" si="716"/>
        <v>7.4818747479537118</v>
      </c>
      <c r="P2460" s="374">
        <f t="shared" si="717"/>
        <v>7.4818747479537118</v>
      </c>
      <c r="Q2460" s="374">
        <f t="shared" si="718"/>
        <v>-99.449590753789195</v>
      </c>
      <c r="R2460" s="12">
        <f t="shared" si="719"/>
        <v>80.550409246210805</v>
      </c>
      <c r="S2460" s="57">
        <f t="shared" si="720"/>
        <v>9.5414480934575554</v>
      </c>
      <c r="T2460" s="12">
        <f t="shared" si="703"/>
        <v>7.4818747479537118</v>
      </c>
    </row>
    <row r="2461" spans="1:20">
      <c r="A2461" s="57">
        <f t="shared" si="704"/>
        <v>60178.499078615299</v>
      </c>
      <c r="B2461" s="12">
        <f t="shared" si="721"/>
        <v>9577.7055962126942</v>
      </c>
      <c r="C2461" s="57" t="str">
        <f t="shared" si="705"/>
        <v>-0.384555910907814-2.32672785525128i</v>
      </c>
      <c r="D2461" s="57" t="str">
        <f t="shared" si="706"/>
        <v>3.47752237275892-1.70750133288619i</v>
      </c>
      <c r="E2461" s="57" t="str">
        <f t="shared" si="707"/>
        <v>173.677560894597+6.34611022613326i</v>
      </c>
      <c r="F2461" s="57" t="str">
        <f t="shared" si="708"/>
        <v>2.90981279403689-15.6110583763234i</v>
      </c>
      <c r="G2461" s="57" t="str">
        <f t="shared" si="709"/>
        <v>0.999966625814533-0.00577694310434169i</v>
      </c>
      <c r="H2461" s="57" t="str">
        <f t="shared" si="710"/>
        <v>89.2724853852536-378.088188002055i</v>
      </c>
      <c r="I2461" s="57" t="str">
        <f t="shared" si="711"/>
        <v>-15.9179830612503-7.03512450578928i</v>
      </c>
      <c r="K2461" s="57" t="str">
        <f t="shared" si="712"/>
        <v>0.00709825084639663-0.0271069541705472i</v>
      </c>
      <c r="L2461" s="57" t="str">
        <f t="shared" si="713"/>
        <v>0.00025-0.110486905988247i</v>
      </c>
      <c r="M2461" s="57" t="str">
        <f t="shared" si="714"/>
        <v>0.0045-0.0387348034047373i</v>
      </c>
      <c r="N2461" s="57">
        <f t="shared" si="715"/>
        <v>80.615133865479933</v>
      </c>
      <c r="O2461" s="57">
        <f t="shared" si="716"/>
        <v>7.4519551499559986</v>
      </c>
      <c r="P2461" s="374">
        <f t="shared" si="717"/>
        <v>7.4519551499559986</v>
      </c>
      <c r="Q2461" s="374">
        <f t="shared" si="718"/>
        <v>-99.384866134520067</v>
      </c>
      <c r="R2461" s="12">
        <f t="shared" si="719"/>
        <v>80.615133865479933</v>
      </c>
      <c r="S2461" s="57">
        <f t="shared" si="720"/>
        <v>9.5777055962126934</v>
      </c>
      <c r="T2461" s="12">
        <f t="shared" si="703"/>
        <v>7.4519551499559986</v>
      </c>
    </row>
    <row r="2462" spans="1:20">
      <c r="A2462" s="57">
        <f t="shared" si="704"/>
        <v>60407.177375114035</v>
      </c>
      <c r="B2462" s="12">
        <f t="shared" si="721"/>
        <v>9614.1008774783022</v>
      </c>
      <c r="C2462" s="57" t="str">
        <f t="shared" si="705"/>
        <v>-0.380624360924044-2.31918268757186i</v>
      </c>
      <c r="D2462" s="57" t="str">
        <f t="shared" si="706"/>
        <v>3.47751778489104-1.70138458646885i</v>
      </c>
      <c r="E2462" s="57" t="str">
        <f t="shared" si="707"/>
        <v>173.833969948553+6.35427877902864i</v>
      </c>
      <c r="F2462" s="57" t="str">
        <f t="shared" si="708"/>
        <v>2.90981205457876-15.5520884376163i</v>
      </c>
      <c r="G2462" s="57" t="str">
        <f t="shared" si="709"/>
        <v>0.999966371697346-0.00579889401449i</v>
      </c>
      <c r="H2462" s="57" t="str">
        <f t="shared" si="710"/>
        <v>87.1577685242153-374.777463525216i</v>
      </c>
      <c r="I2462" s="57" t="str">
        <f t="shared" si="711"/>
        <v>-15.7271931288151-6.9003167355375i</v>
      </c>
      <c r="K2462" s="57" t="str">
        <f t="shared" si="712"/>
        <v>0.00706423883012986-0.0270106678163961i</v>
      </c>
      <c r="L2462" s="57" t="str">
        <f t="shared" si="713"/>
        <v>0.00025-0.110068645136727i</v>
      </c>
      <c r="M2462" s="57" t="str">
        <f t="shared" si="714"/>
        <v>0.0045-0.0385881683649506i</v>
      </c>
      <c r="N2462" s="57">
        <f t="shared" si="715"/>
        <v>80.679703441972293</v>
      </c>
      <c r="O2462" s="57">
        <f t="shared" si="716"/>
        <v>7.4221304075287078</v>
      </c>
      <c r="P2462" s="374">
        <f t="shared" si="717"/>
        <v>7.4221304075287078</v>
      </c>
      <c r="Q2462" s="374">
        <f t="shared" si="718"/>
        <v>-99.320296558027707</v>
      </c>
      <c r="R2462" s="12">
        <f t="shared" si="719"/>
        <v>80.679703441972293</v>
      </c>
      <c r="S2462" s="57">
        <f t="shared" si="720"/>
        <v>9.6141008774783021</v>
      </c>
      <c r="T2462" s="12">
        <f t="shared" si="703"/>
        <v>7.4221304075287078</v>
      </c>
    </row>
    <row r="2463" spans="1:20">
      <c r="A2463" s="57">
        <f t="shared" si="704"/>
        <v>60636.724649139469</v>
      </c>
      <c r="B2463" s="12">
        <f t="shared" si="721"/>
        <v>9650.6344608127201</v>
      </c>
      <c r="C2463" s="57" t="str">
        <f t="shared" si="705"/>
        <v>-0.376725255701146-2.31168327609242i</v>
      </c>
      <c r="D2463" s="57" t="str">
        <f t="shared" si="706"/>
        <v>3.47751316210136-1.6952923141169i</v>
      </c>
      <c r="E2463" s="57" t="str">
        <f t="shared" si="707"/>
        <v>173.991772102914+6.36207133361642i</v>
      </c>
      <c r="F2463" s="57" t="str">
        <f t="shared" si="708"/>
        <v>2.90981130949046-15.4933422208572i</v>
      </c>
      <c r="G2463" s="57" t="str">
        <f t="shared" si="709"/>
        <v>0.99996611564533-0.00582092832123412i</v>
      </c>
      <c r="H2463" s="57" t="str">
        <f t="shared" si="710"/>
        <v>85.104670423258-371.508589388855i</v>
      </c>
      <c r="I2463" s="57" t="str">
        <f t="shared" si="711"/>
        <v>-15.539062512622-6.76930297119166i</v>
      </c>
      <c r="K2463" s="57" t="str">
        <f t="shared" si="712"/>
        <v>0.00703046910969751-0.0269146848274345i</v>
      </c>
      <c r="L2463" s="57" t="str">
        <f t="shared" si="713"/>
        <v>0.00025-0.109651967659621i</v>
      </c>
      <c r="M2463" s="57" t="str">
        <f t="shared" si="714"/>
        <v>0.0045-0.0384420884289207i</v>
      </c>
      <c r="N2463" s="57">
        <f t="shared" si="715"/>
        <v>80.744115328505686</v>
      </c>
      <c r="O2463" s="57">
        <f t="shared" si="716"/>
        <v>7.3924008789256543</v>
      </c>
      <c r="P2463" s="374">
        <f t="shared" si="717"/>
        <v>7.3924008789256543</v>
      </c>
      <c r="Q2463" s="374">
        <f t="shared" si="718"/>
        <v>-99.255884671494314</v>
      </c>
      <c r="R2463" s="12">
        <f t="shared" si="719"/>
        <v>80.744115328505686</v>
      </c>
      <c r="S2463" s="57">
        <f t="shared" si="720"/>
        <v>9.6506344608127197</v>
      </c>
      <c r="T2463" s="12">
        <f t="shared" si="703"/>
        <v>7.3924008789256543</v>
      </c>
    </row>
    <row r="2464" spans="1:20">
      <c r="A2464" s="57">
        <f t="shared" si="704"/>
        <v>60867.144202806201</v>
      </c>
      <c r="B2464" s="12">
        <f t="shared" si="721"/>
        <v>9687.3068717638089</v>
      </c>
      <c r="C2464" s="57" t="str">
        <f t="shared" si="705"/>
        <v>-0.372858429561987-2.30422943665783i</v>
      </c>
      <c r="D2464" s="57" t="str">
        <f t="shared" si="706"/>
        <v>3.47750850412417-1.6892244281804i</v>
      </c>
      <c r="E2464" s="57" t="str">
        <f t="shared" si="707"/>
        <v>174.150980585345+6.36948047736576i</v>
      </c>
      <c r="F2464" s="57" t="str">
        <f t="shared" si="708"/>
        <v>2.90981055872913-15.4348188809614i</v>
      </c>
      <c r="G2464" s="57" t="str">
        <f t="shared" si="709"/>
        <v>0.999965857643753-0.00584304634128817i</v>
      </c>
      <c r="H2464" s="57" t="str">
        <f t="shared" si="710"/>
        <v>83.1110851619829-368.28114524185i</v>
      </c>
      <c r="I2464" s="57" t="str">
        <f t="shared" si="711"/>
        <v>-15.3535623225505-6.64195334465909i</v>
      </c>
      <c r="K2464" s="57" t="str">
        <f t="shared" si="712"/>
        <v>0.00699694006098114-0.0268190047325803i</v>
      </c>
      <c r="L2464" s="57" t="str">
        <f t="shared" si="713"/>
        <v>0.00025-0.109236867562882i</v>
      </c>
      <c r="M2464" s="57" t="str">
        <f t="shared" si="714"/>
        <v>0.0045-0.0382965614952387i</v>
      </c>
      <c r="N2464" s="57">
        <f t="shared" si="715"/>
        <v>80.808366854639203</v>
      </c>
      <c r="O2464" s="57">
        <f t="shared" si="716"/>
        <v>7.3627669261227542</v>
      </c>
      <c r="P2464" s="374">
        <f t="shared" si="717"/>
        <v>7.3627669261227542</v>
      </c>
      <c r="Q2464" s="374">
        <f t="shared" si="718"/>
        <v>-99.191633145360797</v>
      </c>
      <c r="R2464" s="12">
        <f t="shared" si="719"/>
        <v>80.808366854639203</v>
      </c>
      <c r="S2464" s="57">
        <f t="shared" si="720"/>
        <v>9.6873068717638091</v>
      </c>
      <c r="T2464" s="12">
        <f t="shared" si="703"/>
        <v>7.3627669261227542</v>
      </c>
    </row>
    <row r="2465" spans="1:20">
      <c r="A2465" s="57">
        <f t="shared" si="704"/>
        <v>61098.439350776876</v>
      </c>
      <c r="B2465" s="12">
        <f t="shared" si="721"/>
        <v>9724.1186378765124</v>
      </c>
      <c r="C2465" s="57" t="str">
        <f t="shared" si="705"/>
        <v>-0.36902371863074-2.29682098723663i</v>
      </c>
      <c r="D2465" s="57" t="str">
        <f t="shared" si="706"/>
        <v>3.4775038106917-1.68318084136008i</v>
      </c>
      <c r="E2465" s="57" t="str">
        <f t="shared" si="707"/>
        <v>174.311608767391+6.37649865946811i</v>
      </c>
      <c r="F2465" s="57" t="str">
        <f t="shared" si="708"/>
        <v>2.90980980225154-15.3765175760502i</v>
      </c>
      <c r="G2465" s="57" t="str">
        <f t="shared" si="709"/>
        <v>0.999965597677774-0.00586524839256757i</v>
      </c>
      <c r="H2465" s="57" t="str">
        <f t="shared" si="710"/>
        <v>81.1749871707823-365.094694630829i</v>
      </c>
      <c r="I2465" s="57" t="str">
        <f t="shared" si="711"/>
        <v>-15.1706627791071-6.51814297902986i</v>
      </c>
      <c r="K2465" s="57" t="str">
        <f t="shared" si="712"/>
        <v>0.006963650069175-0.0267236270557839i</v>
      </c>
      <c r="L2465" s="57" t="str">
        <f t="shared" si="713"/>
        <v>0.00025-0.108823338875156i</v>
      </c>
      <c r="M2465" s="57" t="str">
        <f t="shared" si="714"/>
        <v>0.0045-0.038151585470451i</v>
      </c>
      <c r="N2465" s="57">
        <f t="shared" si="715"/>
        <v>80.872455326151822</v>
      </c>
      <c r="O2465" s="57">
        <f t="shared" si="716"/>
        <v>7.3332289148542724</v>
      </c>
      <c r="P2465" s="374">
        <f t="shared" si="717"/>
        <v>7.3332289148542724</v>
      </c>
      <c r="Q2465" s="374">
        <f t="shared" si="718"/>
        <v>-99.127544673848178</v>
      </c>
      <c r="R2465" s="12">
        <f t="shared" si="719"/>
        <v>80.872455326151822</v>
      </c>
      <c r="S2465" s="57">
        <f t="shared" si="720"/>
        <v>9.7241186378765132</v>
      </c>
      <c r="T2465" s="12">
        <f t="shared" si="703"/>
        <v>7.3332289148542724</v>
      </c>
    </row>
    <row r="2466" spans="1:20">
      <c r="A2466" s="57">
        <f t="shared" si="704"/>
        <v>61330.613420309826</v>
      </c>
      <c r="B2466" s="12">
        <f t="shared" si="721"/>
        <v>9761.0702887004427</v>
      </c>
      <c r="C2466" s="57" t="str">
        <f t="shared" si="705"/>
        <v>-0.365220960839694-2.28945774791198i</v>
      </c>
      <c r="D2466" s="57" t="str">
        <f t="shared" si="706"/>
        <v>3.47749908153418-1.67716146670613i</v>
      </c>
      <c r="E2466" s="57" t="str">
        <f t="shared" si="707"/>
        <v>174.473670166155+6.38311818807468i</v>
      </c>
      <c r="F2466" s="57" t="str">
        <f t="shared" si="708"/>
        <v>2.9098090400142-15.3184374674391i</v>
      </c>
      <c r="G2466" s="57" t="str">
        <f t="shared" si="709"/>
        <v>0.999965335732436-0.00588753479419357i</v>
      </c>
      <c r="H2466" s="57" t="str">
        <f t="shared" si="710"/>
        <v>79.2944280098128-361.948787153299i</v>
      </c>
      <c r="I2466" s="57" t="str">
        <f t="shared" si="711"/>
        <v>-14.9903333423281-6.39775178653519i</v>
      </c>
      <c r="K2466" s="57" t="str">
        <f t="shared" si="712"/>
        <v>0.00693059752875575-0.0266285513161101i</v>
      </c>
      <c r="L2466" s="57" t="str">
        <f t="shared" si="713"/>
        <v>0.00025-0.108411375647695i</v>
      </c>
      <c r="M2466" s="57" t="str">
        <f t="shared" si="714"/>
        <v>0.0045-0.0380071582690287i</v>
      </c>
      <c r="N2466" s="57">
        <f t="shared" si="715"/>
        <v>80.936378024513701</v>
      </c>
      <c r="O2466" s="57">
        <f t="shared" si="716"/>
        <v>7.3037872146499421</v>
      </c>
      <c r="P2466" s="374">
        <f t="shared" si="717"/>
        <v>7.3037872146499421</v>
      </c>
      <c r="Q2466" s="374">
        <f t="shared" si="718"/>
        <v>-99.063621975486299</v>
      </c>
      <c r="R2466" s="12">
        <f t="shared" si="719"/>
        <v>80.936378024513701</v>
      </c>
      <c r="S2466" s="57">
        <f t="shared" si="720"/>
        <v>9.7610702887004432</v>
      </c>
      <c r="T2466" s="12">
        <f t="shared" si="703"/>
        <v>7.3037872146499421</v>
      </c>
    </row>
    <row r="2467" spans="1:20">
      <c r="A2467" s="57">
        <f t="shared" si="704"/>
        <v>61563.66975130701</v>
      </c>
      <c r="B2467" s="12">
        <f t="shared" si="721"/>
        <v>9798.1623557975054</v>
      </c>
      <c r="C2467" s="57" t="str">
        <f t="shared" si="705"/>
        <v>-0.3614499959364-2.28213954087275i</v>
      </c>
      <c r="D2467" s="57" t="str">
        <f t="shared" si="706"/>
        <v>3.47749431637981-1.67116621761688i</v>
      </c>
      <c r="E2467" s="57" t="str">
        <f t="shared" si="707"/>
        <v>174.637178445992+6.38933122745932i</v>
      </c>
      <c r="F2467" s="57" t="str">
        <f t="shared" si="708"/>
        <v>2.90980827197326-15.2605777196254i</v>
      </c>
      <c r="G2467" s="57" t="str">
        <f t="shared" si="709"/>
        <v>0.99996507179267-0.00590990586649784i</v>
      </c>
      <c r="H2467" s="57" t="str">
        <f t="shared" si="710"/>
        <v>77.4675332698565-358.842960430144i</v>
      </c>
      <c r="I2467" s="57" t="str">
        <f t="shared" si="711"/>
        <v>-14.8125428296718-6.28066427428168i</v>
      </c>
      <c r="K2467" s="57" t="str">
        <f t="shared" si="712"/>
        <v>0.00689778084345194-0.0265337770278189i</v>
      </c>
      <c r="L2467" s="57" t="str">
        <f t="shared" si="713"/>
        <v>0.00025-0.108000971954269i</v>
      </c>
      <c r="M2467" s="57" t="str">
        <f t="shared" si="714"/>
        <v>0.0045-0.037863277813338i</v>
      </c>
      <c r="N2467" s="57">
        <f t="shared" si="715"/>
        <v>81.000132206345967</v>
      </c>
      <c r="O2467" s="57">
        <f t="shared" si="716"/>
        <v>7.2744421988720802</v>
      </c>
      <c r="P2467" s="374">
        <f t="shared" si="717"/>
        <v>7.2744421988720802</v>
      </c>
      <c r="Q2467" s="374">
        <f t="shared" si="718"/>
        <v>-98.999867793654033</v>
      </c>
      <c r="R2467" s="12">
        <f t="shared" si="719"/>
        <v>81.000132206345967</v>
      </c>
      <c r="S2467" s="57">
        <f t="shared" si="720"/>
        <v>9.7981623557975048</v>
      </c>
      <c r="T2467" s="12">
        <f t="shared" si="703"/>
        <v>7.2744421988720802</v>
      </c>
    </row>
    <row r="2468" spans="1:20">
      <c r="A2468" s="57">
        <f t="shared" si="704"/>
        <v>61797.611696361972</v>
      </c>
      <c r="B2468" s="12">
        <f t="shared" si="721"/>
        <v>9835.3953727495355</v>
      </c>
      <c r="C2468" s="57" t="str">
        <f t="shared" si="705"/>
        <v>-0.357710665490839-2.27486619040446i</v>
      </c>
      <c r="D2468" s="57" t="str">
        <f t="shared" si="706"/>
        <v>3.47748951495464-1.66519500783761i</v>
      </c>
      <c r="E2468" s="57" t="str">
        <f t="shared" si="707"/>
        <v>174.802147420214+6.39512979513984i</v>
      </c>
      <c r="F2468" s="57" t="str">
        <f t="shared" si="708"/>
        <v>2.90980749808453-15.2029375002764i</v>
      </c>
      <c r="G2468" s="57" t="str">
        <f t="shared" si="709"/>
        <v>0.999964805843291-0.00593236193102704i</v>
      </c>
      <c r="H2468" s="57" t="str">
        <f t="shared" si="710"/>
        <v>75.6924995921206-355.77674191136i</v>
      </c>
      <c r="I2468" s="57" t="str">
        <f t="shared" si="711"/>
        <v>-14.6372595237565-6.16676935756166i</v>
      </c>
      <c r="K2468" s="57" t="str">
        <f t="shared" si="712"/>
        <v>0.00686519842621282-0.0264393037004448i</v>
      </c>
      <c r="L2468" s="57" t="str">
        <f t="shared" si="713"/>
        <v>0.00025-0.107592121891083i</v>
      </c>
      <c r="M2468" s="57" t="str">
        <f t="shared" si="714"/>
        <v>0.0045-0.0377199420336103i</v>
      </c>
      <c r="N2468" s="57">
        <f t="shared" si="715"/>
        <v>81.063715102875094</v>
      </c>
      <c r="O2468" s="57">
        <f t="shared" si="716"/>
        <v>7.2451942447514348</v>
      </c>
      <c r="P2468" s="374">
        <f t="shared" si="717"/>
        <v>7.2451942447514348</v>
      </c>
      <c r="Q2468" s="374">
        <f t="shared" si="718"/>
        <v>-98.936284897124906</v>
      </c>
      <c r="R2468" s="12">
        <f t="shared" si="719"/>
        <v>81.063715102875094</v>
      </c>
      <c r="S2468" s="57">
        <f t="shared" si="720"/>
        <v>9.8353953727495362</v>
      </c>
      <c r="T2468" s="12">
        <f t="shared" si="703"/>
        <v>7.2451942447514348</v>
      </c>
    </row>
    <row r="2469" spans="1:20">
      <c r="A2469" s="57">
        <f t="shared" si="704"/>
        <v>62032.44262080815</v>
      </c>
      <c r="B2469" s="12">
        <f t="shared" si="721"/>
        <v>9872.7698751659846</v>
      </c>
      <c r="C2469" s="57" t="str">
        <f t="shared" si="705"/>
        <v>-0.354002812903024-2.26763752288073i</v>
      </c>
      <c r="D2469" s="57" t="str">
        <f t="shared" si="706"/>
        <v>3.47748467698274-1.6592477514593i</v>
      </c>
      <c r="E2469" s="57" t="str">
        <f t="shared" si="707"/>
        <v>174.968591052814+6.40050575891585i</v>
      </c>
      <c r="F2469" s="57" t="str">
        <f t="shared" si="708"/>
        <v>2.9098067183035-15.1455159802174i</v>
      </c>
      <c r="G2469" s="57" t="str">
        <f t="shared" si="709"/>
        <v>0.999964537868999-0.00595490331054736i</v>
      </c>
      <c r="H2469" s="57" t="str">
        <f t="shared" si="710"/>
        <v>73.967591803871-352.749650527882i</v>
      </c>
      <c r="I2469" s="57" t="str">
        <f t="shared" si="711"/>
        <v>-14.4644512707321-6.0559601805301i</v>
      </c>
      <c r="K2469" s="57" t="str">
        <f t="shared" si="712"/>
        <v>0.00683284869917732-0.0263451308388772i</v>
      </c>
      <c r="L2469" s="57" t="str">
        <f t="shared" si="713"/>
        <v>0.00025-0.107184819576691i</v>
      </c>
      <c r="M2469" s="57" t="str">
        <f t="shared" si="714"/>
        <v>0.0045-0.0375771488679122i</v>
      </c>
      <c r="N2469" s="57">
        <f t="shared" si="715"/>
        <v>81.12712391937508</v>
      </c>
      <c r="O2469" s="57">
        <f t="shared" si="716"/>
        <v>7.2160437334244785</v>
      </c>
      <c r="P2469" s="374">
        <f t="shared" si="717"/>
        <v>7.2160437334244785</v>
      </c>
      <c r="Q2469" s="374">
        <f t="shared" si="718"/>
        <v>-98.87287608062492</v>
      </c>
      <c r="R2469" s="12">
        <f t="shared" si="719"/>
        <v>81.12712391937508</v>
      </c>
      <c r="S2469" s="57">
        <f t="shared" si="720"/>
        <v>9.872769875165984</v>
      </c>
      <c r="T2469" s="12">
        <f t="shared" si="703"/>
        <v>7.2160437334244785</v>
      </c>
    </row>
    <row r="2470" spans="1:20">
      <c r="A2470" s="57">
        <f t="shared" si="704"/>
        <v>62268.165902767221</v>
      </c>
      <c r="B2470" s="12">
        <f t="shared" si="721"/>
        <v>9910.2864006916152</v>
      </c>
      <c r="C2470" s="57" t="str">
        <f t="shared" si="705"/>
        <v>-0.350326283410717-2.26045336675471i</v>
      </c>
      <c r="D2470" s="57" t="str">
        <f t="shared" si="706"/>
        <v>3.47747980218598-1.65332436291736i</v>
      </c>
      <c r="E2470" s="57" t="str">
        <f t="shared" si="707"/>
        <v>175.136523460222+6.40545083385313i</v>
      </c>
      <c r="F2470" s="57" t="str">
        <f t="shared" si="708"/>
        <v>2.90980593258526-15.0883123334198i</v>
      </c>
      <c r="G2470" s="57" t="str">
        <f t="shared" si="709"/>
        <v>0.999964267854379-0.00597753032904918i</v>
      </c>
      <c r="H2470" s="57" t="str">
        <f t="shared" si="710"/>
        <v>72.2911401666217-349.761198201349i</v>
      </c>
      <c r="I2470" s="57" t="str">
        <f t="shared" si="711"/>
        <v>-14.2940855700152-5.94813394402982i</v>
      </c>
      <c r="K2470" s="57" t="str">
        <f t="shared" si="712"/>
        <v>0.00680073009364264-0.0262512579434379i</v>
      </c>
      <c r="L2470" s="57" t="str">
        <f t="shared" si="713"/>
        <v>0.00025-0.106779059151914i</v>
      </c>
      <c r="M2470" s="57" t="str">
        <f t="shared" si="714"/>
        <v>0.0045-0.0374348962621162i</v>
      </c>
      <c r="N2470" s="57">
        <f t="shared" si="715"/>
        <v>81.190355834602315</v>
      </c>
      <c r="O2470" s="57">
        <f t="shared" si="716"/>
        <v>7.1869910499699579</v>
      </c>
      <c r="P2470" s="374">
        <f t="shared" si="717"/>
        <v>7.1869910499699579</v>
      </c>
      <c r="Q2470" s="374">
        <f t="shared" si="718"/>
        <v>-98.809644165397685</v>
      </c>
      <c r="R2470" s="12">
        <f t="shared" si="719"/>
        <v>81.190355834602315</v>
      </c>
      <c r="S2470" s="57">
        <f t="shared" si="720"/>
        <v>9.910286400691616</v>
      </c>
      <c r="T2470" s="12">
        <f t="shared" si="703"/>
        <v>7.1869910499699579</v>
      </c>
    </row>
    <row r="2471" spans="1:20">
      <c r="A2471" s="57">
        <f t="shared" si="704"/>
        <v>62504.784933197741</v>
      </c>
      <c r="B2471" s="12">
        <f t="shared" si="721"/>
        <v>9947.9454890142442</v>
      </c>
      <c r="C2471" s="57" t="str">
        <f t="shared" si="705"/>
        <v>-0.34668092409735-2.25331355255057i</v>
      </c>
      <c r="D2471" s="57" t="str">
        <f t="shared" si="706"/>
        <v>3.47747489028421-1.64742475699041i</v>
      </c>
      <c r="E2471" s="57" t="str">
        <f t="shared" si="707"/>
        <v>175.305958913057+6.4099565792008i</v>
      </c>
      <c r="F2471" s="57" t="str">
        <f t="shared" si="708"/>
        <v>2.90980514088469-15.0313257369891i</v>
      </c>
      <c r="G2471" s="57" t="str">
        <f t="shared" si="709"/>
        <v>0.999963995783896-0.00600024331175169i</v>
      </c>
      <c r="H2471" s="57" t="str">
        <f t="shared" si="710"/>
        <v>70.6615377335465-346.810891222842i</v>
      </c>
      <c r="I2471" s="57" t="str">
        <f t="shared" si="711"/>
        <v>-14.1261296560658-5.8431917403445i</v>
      </c>
      <c r="K2471" s="57" t="str">
        <f t="shared" si="712"/>
        <v>0.00676884105003227-0.0261576845099592i</v>
      </c>
      <c r="L2471" s="57" t="str">
        <f t="shared" si="713"/>
        <v>0.00025-0.106374834779751i</v>
      </c>
      <c r="M2471" s="57" t="str">
        <f t="shared" si="714"/>
        <v>0.0045-0.0372931821698707i</v>
      </c>
      <c r="N2471" s="57">
        <f t="shared" si="715"/>
        <v>81.253408000222095</v>
      </c>
      <c r="O2471" s="57">
        <f t="shared" si="716"/>
        <v>7.1580365834450337</v>
      </c>
      <c r="P2471" s="374">
        <f t="shared" si="717"/>
        <v>7.1580365834450337</v>
      </c>
      <c r="Q2471" s="374">
        <f t="shared" si="718"/>
        <v>-98.746591999777905</v>
      </c>
      <c r="R2471" s="12">
        <f t="shared" si="719"/>
        <v>81.253408000222095</v>
      </c>
      <c r="S2471" s="57">
        <f t="shared" si="720"/>
        <v>9.9479454890142449</v>
      </c>
      <c r="T2471" s="12">
        <f t="shared" si="703"/>
        <v>7.1580365834450337</v>
      </c>
    </row>
    <row r="2472" spans="1:20">
      <c r="A2472" s="57">
        <f t="shared" si="704"/>
        <v>62742.303115943898</v>
      </c>
      <c r="B2472" s="12">
        <f t="shared" si="721"/>
        <v>9985.747681872499</v>
      </c>
      <c r="C2472" s="57" t="str">
        <f t="shared" si="705"/>
        <v>-0.343066583900371-2.24621791285532i</v>
      </c>
      <c r="D2472" s="57" t="str">
        <f t="shared" si="706"/>
        <v>3.4774699409951-1.64154884879909i</v>
      </c>
      <c r="E2472" s="57" t="str">
        <f t="shared" si="707"/>
        <v>175.476911837916+6.4140143952329i</v>
      </c>
      <c r="F2472" s="57" t="str">
        <f t="shared" si="708"/>
        <v>2.90980434315615-14.9745553711532i</v>
      </c>
      <c r="G2472" s="57" t="str">
        <f t="shared" si="709"/>
        <v>0.999963721641899-0.00602304258510752i</v>
      </c>
      <c r="H2472" s="57" t="str">
        <f t="shared" si="710"/>
        <v>69.0772378126869-343.898231510719i</v>
      </c>
      <c r="I2472" s="57" t="str">
        <f t="shared" si="711"/>
        <v>-13.9605505728268-5.74103839465373i</v>
      </c>
      <c r="K2472" s="57" t="str">
        <f t="shared" si="712"/>
        <v>0.0067371800178643-0.0260644100298607i</v>
      </c>
      <c r="L2472" s="57" t="str">
        <f t="shared" si="713"/>
        <v>0.00025-0.105972140645299i</v>
      </c>
      <c r="M2472" s="57" t="str">
        <f t="shared" si="714"/>
        <v>0.0045-0.0371520045525709i</v>
      </c>
      <c r="N2472" s="57">
        <f t="shared" si="715"/>
        <v>81.316277540221961</v>
      </c>
      <c r="O2472" s="57">
        <f t="shared" si="716"/>
        <v>7.1291807269222254</v>
      </c>
      <c r="P2472" s="374">
        <f t="shared" si="717"/>
        <v>7.1291807269222254</v>
      </c>
      <c r="Q2472" s="374">
        <f t="shared" si="718"/>
        <v>-98.683722459778039</v>
      </c>
      <c r="R2472" s="12">
        <f t="shared" si="719"/>
        <v>81.316277540221961</v>
      </c>
      <c r="S2472" s="57">
        <f t="shared" si="720"/>
        <v>9.9857476818724997</v>
      </c>
      <c r="T2472" s="12">
        <f t="shared" si="703"/>
        <v>7.1291807269222254</v>
      </c>
    </row>
    <row r="2473" spans="1:20">
      <c r="A2473" s="57">
        <f t="shared" si="704"/>
        <v>62980.723867784494</v>
      </c>
      <c r="B2473" s="12">
        <f t="shared" si="721"/>
        <v>10023.693523063615</v>
      </c>
      <c r="C2473" s="57" t="str">
        <f t="shared" si="705"/>
        <v>-0.339483113619694-2.23916628231069i</v>
      </c>
      <c r="D2473" s="57" t="str">
        <f t="shared" si="706"/>
        <v>3.47746495403417-1.63569655380478i</v>
      </c>
      <c r="E2473" s="57" t="str">
        <f t="shared" si="707"/>
        <v>175.649396819177+6.41761552002685i</v>
      </c>
      <c r="F2473" s="57" t="str">
        <f t="shared" si="708"/>
        <v>2.90980353935382-14.9180004192504i</v>
      </c>
      <c r="G2473" s="57" t="str">
        <f t="shared" si="709"/>
        <v>0.999963445412616-0.00604592847680739i</v>
      </c>
      <c r="H2473" s="57" t="str">
        <f t="shared" si="710"/>
        <v>67.5367515325227-341.022717756995i</v>
      </c>
      <c r="I2473" s="57" t="str">
        <f t="shared" si="711"/>
        <v>-13.7973152414052-5.64158231296599i</v>
      </c>
      <c r="K2473" s="57" t="str">
        <f t="shared" si="712"/>
        <v>0.00670574545571906-0.0259714339902259i</v>
      </c>
      <c r="L2473" s="57" t="str">
        <f t="shared" si="713"/>
        <v>0.00025-0.105570970955667i</v>
      </c>
      <c r="M2473" s="57" t="str">
        <f t="shared" si="714"/>
        <v>0.0045-0.0370113613793295i</v>
      </c>
      <c r="N2473" s="57">
        <f t="shared" si="715"/>
        <v>81.37896155031882</v>
      </c>
      <c r="O2473" s="57">
        <f t="shared" si="716"/>
        <v>7.100423877525829</v>
      </c>
      <c r="P2473" s="374">
        <f t="shared" si="717"/>
        <v>7.100423877525829</v>
      </c>
      <c r="Q2473" s="374">
        <f t="shared" si="718"/>
        <v>-98.62103844968118</v>
      </c>
      <c r="R2473" s="12">
        <f t="shared" si="719"/>
        <v>81.37896155031882</v>
      </c>
      <c r="S2473" s="57">
        <f t="shared" si="720"/>
        <v>10.023693523063615</v>
      </c>
      <c r="T2473" s="12">
        <f t="shared" si="703"/>
        <v>7.100423877525829</v>
      </c>
    </row>
    <row r="2474" spans="1:20">
      <c r="A2474" s="57">
        <f t="shared" si="704"/>
        <v>63220.050618482077</v>
      </c>
      <c r="B2474" s="12">
        <f t="shared" si="721"/>
        <v>10061.783558451258</v>
      </c>
      <c r="C2474" s="57" t="str">
        <f t="shared" si="705"/>
        <v>-0.335930365926407-2.232158497605i</v>
      </c>
      <c r="D2474" s="57" t="str">
        <f t="shared" si="706"/>
        <v>3.47745992911478-1.62986778780842i</v>
      </c>
      <c r="E2474" s="57" t="str">
        <f t="shared" si="707"/>
        <v>175.82342860081+6.42075102616966i</v>
      </c>
      <c r="F2474" s="57" t="str">
        <f t="shared" si="708"/>
        <v>2.90980272943144-14.861660067718i</v>
      </c>
      <c r="G2474" s="57" t="str">
        <f t="shared" si="709"/>
        <v>0.999963167080155-0.00606890131578481i</v>
      </c>
      <c r="H2474" s="57" t="str">
        <f t="shared" si="710"/>
        <v>66.0386455064323-338.183846470928i</v>
      </c>
      <c r="I2474" s="57" t="str">
        <f t="shared" si="711"/>
        <v>-13.6363905215285-5.54473533630268i</v>
      </c>
      <c r="K2474" s="57" t="str">
        <f t="shared" si="712"/>
        <v>0.0066745358312068-0.025878755873877i</v>
      </c>
      <c r="L2474" s="57" t="str">
        <f t="shared" si="713"/>
        <v>0.00025-0.105171319939896i</v>
      </c>
      <c r="M2474" s="57" t="str">
        <f t="shared" si="714"/>
        <v>0.0045-0.0368712506269471i</v>
      </c>
      <c r="N2474" s="57">
        <f t="shared" si="715"/>
        <v>81.441457097355894</v>
      </c>
      <c r="O2474" s="57">
        <f t="shared" si="716"/>
        <v>7.0717664364677528</v>
      </c>
      <c r="P2474" s="374">
        <f t="shared" si="717"/>
        <v>7.0717664364677528</v>
      </c>
      <c r="Q2474" s="374">
        <f t="shared" si="718"/>
        <v>-98.558542902644106</v>
      </c>
      <c r="R2474" s="12">
        <f t="shared" si="719"/>
        <v>81.441457097355894</v>
      </c>
      <c r="S2474" s="57">
        <f t="shared" si="720"/>
        <v>10.061783558451257</v>
      </c>
      <c r="T2474" s="12">
        <f t="shared" si="703"/>
        <v>7.0717664364677528</v>
      </c>
    </row>
    <row r="2475" spans="1:20">
      <c r="A2475" s="57">
        <f t="shared" si="704"/>
        <v>63460.286810832309</v>
      </c>
      <c r="B2475" s="12">
        <f t="shared" si="721"/>
        <v>10100.018335973373</v>
      </c>
      <c r="C2475" s="57" t="str">
        <f t="shared" si="705"/>
        <v>-0.332408195371885-2.22519439746549i</v>
      </c>
      <c r="D2475" s="57" t="str">
        <f t="shared" si="706"/>
        <v>3.47745486594815-1.6240624669493i</v>
      </c>
      <c r="E2475" s="57" t="str">
        <f t="shared" si="707"/>
        <v>175.999022088222+6.42341181738598i</v>
      </c>
      <c r="F2475" s="57" t="str">
        <f t="shared" si="708"/>
        <v>2.90980191334241-14.8055335060802i</v>
      </c>
      <c r="G2475" s="57" t="str">
        <f t="shared" si="709"/>
        <v>0.999962886628506-0.00609196143222075i</v>
      </c>
      <c r="H2475" s="57" t="str">
        <f t="shared" si="710"/>
        <v>64.5815395926112-335.381112927875i</v>
      </c>
      <c r="I2475" s="57" t="str">
        <f t="shared" si="711"/>
        <v>-13.4777432672672-5.45041260091072i</v>
      </c>
      <c r="K2475" s="57" t="str">
        <f t="shared" si="712"/>
        <v>0.00664354962093481-0.0257863751594499i</v>
      </c>
      <c r="L2475" s="57" t="str">
        <f t="shared" si="713"/>
        <v>0.00025-0.10477318184887i</v>
      </c>
      <c r="M2475" s="57" t="str">
        <f t="shared" si="714"/>
        <v>0.0045-0.0367316702798834i</v>
      </c>
      <c r="N2475" s="57">
        <f t="shared" si="715"/>
        <v>81.503761218687515</v>
      </c>
      <c r="O2475" s="57">
        <f t="shared" si="716"/>
        <v>7.0432088090845362</v>
      </c>
      <c r="P2475" s="374">
        <f t="shared" si="717"/>
        <v>7.0432088090845362</v>
      </c>
      <c r="Q2475" s="374">
        <f t="shared" si="718"/>
        <v>-98.496238781312485</v>
      </c>
      <c r="R2475" s="12">
        <f t="shared" si="719"/>
        <v>81.503761218687515</v>
      </c>
      <c r="S2475" s="57">
        <f t="shared" si="720"/>
        <v>10.100018335973372</v>
      </c>
      <c r="T2475" s="12">
        <f t="shared" si="703"/>
        <v>7.0432088090845362</v>
      </c>
    </row>
    <row r="2476" spans="1:20">
      <c r="A2476" s="57">
        <f t="shared" si="704"/>
        <v>63701.435900713477</v>
      </c>
      <c r="B2476" s="12">
        <f t="shared" si="721"/>
        <v>10138.398405650072</v>
      </c>
      <c r="C2476" s="57" t="str">
        <f t="shared" si="705"/>
        <v>-0.328916458397038-2.21827382265041i</v>
      </c>
      <c r="D2476" s="57" t="str">
        <f t="shared" si="706"/>
        <v>3.47744976424324-1.61828050770381i</v>
      </c>
      <c r="E2476" s="57" t="str">
        <f t="shared" si="707"/>
        <v>176.176192350104+6.42558862509661i</v>
      </c>
      <c r="F2476" s="57" t="str">
        <f t="shared" si="708"/>
        <v>2.90980109103979-14.7496199269367i</v>
      </c>
      <c r="G2476" s="57" t="str">
        <f t="shared" si="709"/>
        <v>0.999962604041533-0.00611510915754838i</v>
      </c>
      <c r="H2476" s="57" t="str">
        <f t="shared" si="710"/>
        <v>63.1641047460311-332.614012030853i</v>
      </c>
      <c r="I2476" s="57" t="str">
        <f t="shared" si="711"/>
        <v>-13.3213403774815-5.3585324042825i</v>
      </c>
      <c r="K2476" s="57" t="str">
        <f t="shared" si="712"/>
        <v>0.00661278531047478-0.0256942913214687i</v>
      </c>
      <c r="L2476" s="57" t="str">
        <f t="shared" si="713"/>
        <v>0.00025-0.10437655095524i</v>
      </c>
      <c r="M2476" s="57" t="str">
        <f t="shared" si="714"/>
        <v>0.0045-0.0365926183302286i</v>
      </c>
      <c r="N2476" s="57">
        <f t="shared" si="715"/>
        <v>81.565870921556012</v>
      </c>
      <c r="O2476" s="57">
        <f t="shared" si="716"/>
        <v>7.0147514048728006</v>
      </c>
      <c r="P2476" s="374">
        <f t="shared" si="717"/>
        <v>7.0147514048728006</v>
      </c>
      <c r="Q2476" s="374">
        <f t="shared" si="718"/>
        <v>-98.434129078443988</v>
      </c>
      <c r="R2476" s="12">
        <f t="shared" si="719"/>
        <v>81.565870921556012</v>
      </c>
      <c r="S2476" s="57">
        <f t="shared" si="720"/>
        <v>10.138398405650072</v>
      </c>
      <c r="T2476" s="12">
        <f t="shared" ref="T2476:T2539" si="722">P2476</f>
        <v>7.0147514048728006</v>
      </c>
    </row>
    <row r="2477" spans="1:20">
      <c r="A2477" s="57">
        <f t="shared" ref="A2477:A2540" si="723">2*PI()*B2477</f>
        <v>63943.501357136185</v>
      </c>
      <c r="B2477" s="12">
        <f t="shared" si="721"/>
        <v>10176.924319591542</v>
      </c>
      <c r="C2477" s="57" t="str">
        <f t="shared" ref="C2477:C2540" si="724">IMPRODUCT(D2477,E2477,$C$40,,K2477,$C$41)</f>
        <v>-0.325455013341926-2.2113966159416i</v>
      </c>
      <c r="D2477" s="57" t="str">
        <f t="shared" ref="D2477:D2540" si="725">IMDIV(IMPRODUCT($C$37,$C$38,COMPLEX(1,A2477/$C$38)),IMSUM(-1*A2477*A2477/$C$39,COMPLEX(0,1*A2477)))</f>
        <v>3.47744462370686-1.6125218268843i</v>
      </c>
      <c r="E2477" s="57" t="str">
        <f t="shared" ref="E2477:E2540" si="726">IMDIV(IMPRODUCT(IMSUM(F2477,G2477),$C$29,H2477),IMSUM(1,I2477))</f>
        <v>176.354954620316+6.42727200489648i</v>
      </c>
      <c r="F2477" s="57" t="str">
        <f t="shared" ref="F2477:F2540" si="727">IMDIV(IMPRODUCT($C$14,$C$15,COMPLEX(1,A2477/$C$15)),IMSUM(-1*A2477*A2477/$C$16,COMPLEX(0,A2477)))</f>
        <v>2.90980026247625-14.6939185259512i</v>
      </c>
      <c r="G2477" s="57" t="str">
        <f t="shared" ref="G2477:G2540" si="728">IMDIV(1,COMPLEX(1,A2477*$C$9*$C$10))</f>
        <v>0.999962319302981-0.00613834482445778i</v>
      </c>
      <c r="H2477" s="57" t="str">
        <f t="shared" ref="H2477:H2540" si="729">IMDIV($C$3,IMSUM(K2477,COMPLEX(0,$C$28*A2477)))</f>
        <v>61.7850609590534-329.882039091649i</v>
      </c>
      <c r="I2477" s="57" t="str">
        <f t="shared" ref="I2477:I2540" si="730">IMPRODUCT(F2477,$C$29,H2477,$C$31)</f>
        <v>-13.1671488414094-5.26901607676456i</v>
      </c>
      <c r="K2477" s="57" t="str">
        <f t="shared" ref="K2477:K2540" si="731">IF($C$26&lt;=0,IMDIV(1,IMSUM(IMDIV(1,L2477),1/$C$18)),IMDIV(1,IMSUM(IMDIV(1,L2477),1/$C$18,IMDIV(1,M2477))))</f>
        <v>0.00658224139432963-0.0256025038304178i</v>
      </c>
      <c r="L2477" s="57" t="str">
        <f t="shared" ref="L2477:L2540" si="732">IMSUM($C$21/$C$22,IMDIV(1,COMPLEX(0,$C$20*$C$22*A2477)))</f>
        <v>0.00025-0.103981421553337i</v>
      </c>
      <c r="M2477" s="57" t="str">
        <f t="shared" ref="M2477:M2540" si="733">IMSUM($C$25/$C$26,IMDIV(1,COMPLEX(0,$C$24*$C$26*A2477)))</f>
        <v>0.0045-0.0364540927776735i</v>
      </c>
      <c r="N2477" s="57">
        <f t="shared" ref="N2477:N2540" si="734">ABS(R2477)</f>
        <v>81.627783182457634</v>
      </c>
      <c r="O2477" s="57">
        <f t="shared" ref="O2477:O2540" si="735">ABS(P2477)</f>
        <v>6.9863946375260033</v>
      </c>
      <c r="P2477" s="374">
        <f t="shared" ref="P2477:P2540" si="736">20*LOG10(IMABS(C2477))</f>
        <v>6.9863946375260033</v>
      </c>
      <c r="Q2477" s="374">
        <f t="shared" ref="Q2477:Q2540" si="737">IMARGUMENT(C2477)*180/PI()</f>
        <v>-98.372216817542366</v>
      </c>
      <c r="R2477" s="12">
        <f t="shared" ref="R2477:R2540" si="738">IF(Q2477&lt;0,Q2477+180,Q2477-180)</f>
        <v>81.627783182457634</v>
      </c>
      <c r="S2477" s="57">
        <f t="shared" ref="S2477:S2540" si="739">B2477/1000</f>
        <v>10.176924319591542</v>
      </c>
      <c r="T2477" s="12">
        <f t="shared" si="722"/>
        <v>6.9863946375260033</v>
      </c>
    </row>
    <row r="2478" spans="1:20">
      <c r="A2478" s="57">
        <f t="shared" si="723"/>
        <v>64186.486662293304</v>
      </c>
      <c r="B2478" s="12">
        <f t="shared" ref="B2478:B2541" si="740">B2477*(1+B$42)</f>
        <v>10215.596632005991</v>
      </c>
      <c r="C2478" s="57" t="str">
        <f t="shared" si="724"/>
        <v>-0.322023720455648-2.20456262213688i</v>
      </c>
      <c r="D2478" s="57" t="str">
        <f t="shared" si="725"/>
        <v>3.47743944404354-1.60678634163782i</v>
      </c>
      <c r="E2478" s="57" t="str">
        <f t="shared" si="726"/>
        <v>176.535324299765+6.42845233295458i</v>
      </c>
      <c r="F2478" s="57" t="str">
        <f t="shared" si="727"/>
        <v>2.90979942760414-14.6384285018393i</v>
      </c>
      <c r="G2478" s="57" t="str">
        <f t="shared" si="728"/>
        <v>0.999962032396468-0.0061616687669007i</v>
      </c>
      <c r="H2478" s="57" t="str">
        <f t="shared" si="729"/>
        <v>60.4431752873924-327.184690537874i</v>
      </c>
      <c r="I2478" s="57" t="str">
        <f t="shared" si="730"/>
        <v>-13.0151357797872-5.18178785854241i</v>
      </c>
      <c r="K2478" s="57" t="str">
        <f t="shared" si="731"/>
        <v>0.00655191637590008-0.0255110121528155i</v>
      </c>
      <c r="L2478" s="57" t="str">
        <f t="shared" si="732"/>
        <v>0.00025-0.103587787959093i</v>
      </c>
      <c r="M2478" s="57" t="str">
        <f t="shared" si="733"/>
        <v>0.0045-0.0363160916294815i</v>
      </c>
      <c r="N2478" s="57">
        <f t="shared" si="734"/>
        <v>81.689494946497078</v>
      </c>
      <c r="O2478" s="57">
        <f t="shared" si="735"/>
        <v>6.958138924969834</v>
      </c>
      <c r="P2478" s="374">
        <f t="shared" si="736"/>
        <v>6.958138924969834</v>
      </c>
      <c r="Q2478" s="374">
        <f t="shared" si="737"/>
        <v>-98.310505053502922</v>
      </c>
      <c r="R2478" s="12">
        <f t="shared" si="738"/>
        <v>81.689494946497078</v>
      </c>
      <c r="S2478" s="57">
        <f t="shared" si="739"/>
        <v>10.21559663200599</v>
      </c>
      <c r="T2478" s="12">
        <f t="shared" si="722"/>
        <v>6.958138924969834</v>
      </c>
    </row>
    <row r="2479" spans="1:20">
      <c r="A2479" s="57">
        <f t="shared" si="723"/>
        <v>64430.395311610024</v>
      </c>
      <c r="B2479" s="12">
        <f t="shared" si="740"/>
        <v>10254.415899207614</v>
      </c>
      <c r="C2479" s="57" t="str">
        <f t="shared" si="724"/>
        <v>-0.318622441906524-2.1977716880428i</v>
      </c>
      <c r="D2479" s="57" t="str">
        <f t="shared" si="725"/>
        <v>3.47743422495559-1.60107396944497i</v>
      </c>
      <c r="E2479" s="57" t="str">
        <f t="shared" si="726"/>
        <v>176.717316958326+6.42911980233354i</v>
      </c>
      <c r="F2479" s="57" t="str">
        <f t="shared" si="727"/>
        <v>2.90979858637543-14.5831490563575i</v>
      </c>
      <c r="G2479" s="57" t="str">
        <f t="shared" si="728"/>
        <v>0.999961743305489-0.0061850813200953i</v>
      </c>
      <c r="H2479" s="57" t="str">
        <f t="shared" si="729"/>
        <v>59.1372599581613-324.521464551783i</v>
      </c>
      <c r="I2479" s="57" t="str">
        <f t="shared" si="730"/>
        <v>-12.86526848186-5.09677478179159i</v>
      </c>
      <c r="K2479" s="57" t="str">
        <f t="shared" si="731"/>
        <v>0.0065218087674514-0.025419815751285i</v>
      </c>
      <c r="L2479" s="57" t="str">
        <f t="shared" si="732"/>
        <v>0.00025-0.103195644509955i</v>
      </c>
      <c r="M2479" s="57" t="str">
        <f t="shared" si="733"/>
        <v>0.0045-0.0361786129004597i</v>
      </c>
      <c r="N2479" s="57">
        <f t="shared" si="734"/>
        <v>81.751003126732655</v>
      </c>
      <c r="O2479" s="57">
        <f t="shared" si="735"/>
        <v>6.9299846893984096</v>
      </c>
      <c r="P2479" s="374">
        <f t="shared" si="736"/>
        <v>6.9299846893984096</v>
      </c>
      <c r="Q2479" s="374">
        <f t="shared" si="737"/>
        <v>-98.248996873267345</v>
      </c>
      <c r="R2479" s="12">
        <f t="shared" si="738"/>
        <v>81.751003126732655</v>
      </c>
      <c r="S2479" s="57">
        <f t="shared" si="739"/>
        <v>10.254415899207613</v>
      </c>
      <c r="T2479" s="12">
        <f t="shared" si="722"/>
        <v>6.9299846893984096</v>
      </c>
    </row>
    <row r="2480" spans="1:20">
      <c r="A2480" s="57">
        <f t="shared" si="723"/>
        <v>64675.230813794144</v>
      </c>
      <c r="B2480" s="12">
        <f t="shared" si="740"/>
        <v>10293.382679624603</v>
      </c>
      <c r="C2480" s="57" t="str">
        <f t="shared" si="724"/>
        <v>-0.315251041792609-2.19102366246746i</v>
      </c>
      <c r="D2480" s="57" t="str">
        <f t="shared" si="725"/>
        <v>3.47742896614306-1.59538462811869i</v>
      </c>
      <c r="E2480" s="57" t="str">
        <f t="shared" si="726"/>
        <v>176.900948336766+6.42926441922586i</v>
      </c>
      <c r="F2480" s="57" t="str">
        <f t="shared" si="727"/>
        <v>2.90979773874173-14.5280793942916i</v>
      </c>
      <c r="G2480" s="57" t="str">
        <f t="shared" si="728"/>
        <v>0.999961452013413-0.00620858282053097i</v>
      </c>
      <c r="H2480" s="57" t="str">
        <f t="shared" si="729"/>
        <v>57.866170556825-321.891861646317i</v>
      </c>
      <c r="I2480" s="57" t="str">
        <f t="shared" si="730"/>
        <v>-12.7175144386126-5.01390655779143i</v>
      </c>
      <c r="K2480" s="57" t="str">
        <f t="shared" si="731"/>
        <v>0.00649191709007954-0.025328914084626i</v>
      </c>
      <c r="L2480" s="57" t="str">
        <f t="shared" si="732"/>
        <v>0.00025-0.102804985564809i</v>
      </c>
      <c r="M2480" s="57" t="str">
        <f t="shared" si="733"/>
        <v>0.0045-0.0360416546129305i</v>
      </c>
      <c r="N2480" s="57">
        <f t="shared" si="734"/>
        <v>81.812304603509574</v>
      </c>
      <c r="O2480" s="57">
        <f t="shared" si="735"/>
        <v>6.9019323573101161</v>
      </c>
      <c r="P2480" s="374">
        <f t="shared" si="736"/>
        <v>6.9019323573101161</v>
      </c>
      <c r="Q2480" s="374">
        <f t="shared" si="737"/>
        <v>-98.187695396490426</v>
      </c>
      <c r="R2480" s="12">
        <f t="shared" si="738"/>
        <v>81.812304603509574</v>
      </c>
      <c r="S2480" s="57">
        <f t="shared" si="739"/>
        <v>10.293382679624603</v>
      </c>
      <c r="T2480" s="12">
        <f t="shared" si="722"/>
        <v>6.9019323573101161</v>
      </c>
    </row>
    <row r="2481" spans="1:20">
      <c r="A2481" s="57">
        <f t="shared" si="723"/>
        <v>64920.996690886561</v>
      </c>
      <c r="B2481" s="12">
        <f t="shared" si="740"/>
        <v>10332.497533807176</v>
      </c>
      <c r="C2481" s="57" t="str">
        <f t="shared" si="724"/>
        <v>-0.311909386152526-2.18431839621338i</v>
      </c>
      <c r="D2481" s="57" t="str">
        <f t="shared" si="725"/>
        <v>3.47742366730368-1.58971823580309i</v>
      </c>
      <c r="E2481" s="57" t="str">
        <f t="shared" si="726"/>
        <v>177.086234348689+6.42887599910483i</v>
      </c>
      <c r="F2481" s="57" t="str">
        <f t="shared" si="727"/>
        <v>2.90979688465428-14.473218723445i</v>
      </c>
      <c r="G2481" s="57" t="str">
        <f t="shared" si="728"/>
        <v>0.999961158503483-0.00623217360597309i</v>
      </c>
      <c r="H2481" s="57" t="str">
        <f t="shared" si="729"/>
        <v>56.6288042899475-319.295385183364i</v>
      </c>
      <c r="I2481" s="57" t="str">
        <f t="shared" si="730"/>
        <v>-12.5718413725279-4.93311546880249i</v>
      </c>
      <c r="K2481" s="57" t="str">
        <f t="shared" si="731"/>
        <v>0.00646223987367738-0.0252383066078849i</v>
      </c>
      <c r="L2481" s="57" t="str">
        <f t="shared" si="732"/>
        <v>0.00025-0.102415805503894i</v>
      </c>
      <c r="M2481" s="57" t="str">
        <f t="shared" si="733"/>
        <v>0.0045-0.0359052147967031i</v>
      </c>
      <c r="N2481" s="57">
        <f t="shared" si="734"/>
        <v>81.873396223782066</v>
      </c>
      <c r="O2481" s="57">
        <f t="shared" si="735"/>
        <v>6.8739823595430574</v>
      </c>
      <c r="P2481" s="374">
        <f t="shared" si="736"/>
        <v>6.8739823595430574</v>
      </c>
      <c r="Q2481" s="374">
        <f t="shared" si="737"/>
        <v>-98.126603776217934</v>
      </c>
      <c r="R2481" s="12">
        <f t="shared" si="738"/>
        <v>81.873396223782066</v>
      </c>
      <c r="S2481" s="57">
        <f t="shared" si="739"/>
        <v>10.332497533807176</v>
      </c>
      <c r="T2481" s="12">
        <f t="shared" si="722"/>
        <v>6.8739823595430574</v>
      </c>
    </row>
    <row r="2482" spans="1:20">
      <c r="A2482" s="57">
        <f t="shared" si="723"/>
        <v>65167.696478311933</v>
      </c>
      <c r="B2482" s="12">
        <f t="shared" si="740"/>
        <v>10371.761024435644</v>
      </c>
      <c r="C2482" s="57" t="str">
        <f t="shared" si="724"/>
        <v>-0.308597342976559-2.17765574207054i</v>
      </c>
      <c r="D2482" s="57" t="str">
        <f t="shared" si="725"/>
        <v>3.47741832813297-1.58407471097224i</v>
      </c>
      <c r="E2482" s="57" t="str">
        <f t="shared" si="726"/>
        <v>177.273191082499+6.42794416279035i</v>
      </c>
      <c r="F2482" s="57" t="str">
        <f t="shared" si="727"/>
        <v>2.90979602406394-14.4185662546278i</v>
      </c>
      <c r="G2482" s="57" t="str">
        <f t="shared" si="728"/>
        <v>0.999960862758813-0.0062558540154679i</v>
      </c>
      <c r="H2482" s="57" t="str">
        <f t="shared" si="729"/>
        <v>55.4240983207143-316.731541838854i</v>
      </c>
      <c r="I2482" s="57" t="str">
        <f t="shared" si="730"/>
        <v>-12.4282172641543-4.85433626451471i</v>
      </c>
      <c r="K2482" s="57" t="str">
        <f t="shared" si="731"/>
        <v>0.00643277565690054-0.0251479927724241i</v>
      </c>
      <c r="L2482" s="57" t="str">
        <f t="shared" si="732"/>
        <v>0.00025-0.102028098728725i</v>
      </c>
      <c r="M2482" s="57" t="str">
        <f t="shared" si="733"/>
        <v>0.0045-0.0357692914890447i</v>
      </c>
      <c r="N2482" s="57">
        <f t="shared" si="734"/>
        <v>81.934274800425982</v>
      </c>
      <c r="O2482" s="57">
        <f t="shared" si="735"/>
        <v>6.8461351313104979</v>
      </c>
      <c r="P2482" s="374">
        <f t="shared" si="736"/>
        <v>6.8461351313104979</v>
      </c>
      <c r="Q2482" s="374">
        <f t="shared" si="737"/>
        <v>-98.065725199574018</v>
      </c>
      <c r="R2482" s="12">
        <f t="shared" si="738"/>
        <v>81.934274800425982</v>
      </c>
      <c r="S2482" s="57">
        <f t="shared" si="739"/>
        <v>10.371761024435644</v>
      </c>
      <c r="T2482" s="12">
        <f t="shared" si="722"/>
        <v>6.8461351313104979</v>
      </c>
    </row>
    <row r="2483" spans="1:20">
      <c r="A2483" s="57">
        <f t="shared" si="723"/>
        <v>65415.333724929522</v>
      </c>
      <c r="B2483" s="12">
        <f t="shared" si="740"/>
        <v>10411.1737163285</v>
      </c>
      <c r="C2483" s="57" t="str">
        <f t="shared" si="724"/>
        <v>-0.305314782218218-2.17103555480959i</v>
      </c>
      <c r="D2483" s="57" t="str">
        <f t="shared" si="725"/>
        <v>3.47741294832402-1.57845397242905i</v>
      </c>
      <c r="E2483" s="57" t="str">
        <f t="shared" si="726"/>
        <v>177.461834803385+6.42645833242285i</v>
      </c>
      <c r="F2483" s="57" t="str">
        <f t="shared" si="727"/>
        <v>2.9097951569212-14.3641212016447i</v>
      </c>
      <c r="G2483" s="57" t="str">
        <f t="shared" si="728"/>
        <v>0.999960564762391-0.00627962438934727i</v>
      </c>
      <c r="H2483" s="57" t="str">
        <f t="shared" si="729"/>
        <v>54.2510281742984-314.199842018997i</v>
      </c>
      <c r="I2483" s="57" t="str">
        <f t="shared" si="730"/>
        <v>-12.2866103757415-4.77750606287939i</v>
      </c>
      <c r="K2483" s="57" t="str">
        <f t="shared" si="731"/>
        <v>0.0064035229871334-0.0250579720259913i</v>
      </c>
      <c r="L2483" s="57" t="str">
        <f t="shared" si="732"/>
        <v>0.00025-0.101641859662009i</v>
      </c>
      <c r="M2483" s="57" t="str">
        <f t="shared" si="733"/>
        <v>0.0045-0.035633882734653i</v>
      </c>
      <c r="N2483" s="57">
        <f t="shared" si="734"/>
        <v>81.994937111536643</v>
      </c>
      <c r="O2483" s="57">
        <f t="shared" si="735"/>
        <v>6.818391112236446</v>
      </c>
      <c r="P2483" s="374">
        <f t="shared" si="736"/>
        <v>6.818391112236446</v>
      </c>
      <c r="Q2483" s="374">
        <f t="shared" si="737"/>
        <v>-98.005062888463357</v>
      </c>
      <c r="R2483" s="12">
        <f t="shared" si="738"/>
        <v>81.994937111536643</v>
      </c>
      <c r="S2483" s="57">
        <f t="shared" si="739"/>
        <v>10.4111737163285</v>
      </c>
      <c r="T2483" s="12">
        <f t="shared" si="722"/>
        <v>6.818391112236446</v>
      </c>
    </row>
    <row r="2484" spans="1:20">
      <c r="A2484" s="57">
        <f t="shared" si="723"/>
        <v>65663.911993084243</v>
      </c>
      <c r="B2484" s="12">
        <f t="shared" si="740"/>
        <v>10450.736176450548</v>
      </c>
      <c r="C2484" s="57" t="str">
        <f t="shared" si="724"/>
        <v>-0.302061575806018-2.16445769117514i</v>
      </c>
      <c r="D2484" s="57" t="str">
        <f t="shared" si="725"/>
        <v>3.4774075275677-1.57285593930405i</v>
      </c>
      <c r="E2484" s="57" t="str">
        <f t="shared" si="726"/>
        <v>177.652181955319+6.42440772734814i</v>
      </c>
      <c r="F2484" s="57" t="str">
        <f t="shared" si="727"/>
        <v>2.90979428317617-14.3098827812847i</v>
      </c>
      <c r="G2484" s="57" t="str">
        <f t="shared" si="728"/>
        <v>0.999960264497072-0.00630348506923363i</v>
      </c>
      <c r="H2484" s="57" t="str">
        <f t="shared" si="729"/>
        <v>53.1086062102135-311.699800231572i</v>
      </c>
      <c r="I2484" s="57" t="str">
        <f t="shared" si="730"/>
        <v>-12.1469892721883-4.70256425514328i</v>
      </c>
      <c r="K2484" s="57" t="str">
        <f t="shared" si="731"/>
        <v>0.00637448042045453-0.0249682438127877i</v>
      </c>
      <c r="L2484" s="57" t="str">
        <f t="shared" si="732"/>
        <v>0.00025-0.101257082747568i</v>
      </c>
      <c r="M2484" s="57" t="str">
        <f t="shared" si="733"/>
        <v>0.0045-0.0354989865856277i</v>
      </c>
      <c r="N2484" s="57">
        <f t="shared" si="734"/>
        <v>82.055379899718247</v>
      </c>
      <c r="O2484" s="57">
        <f t="shared" si="735"/>
        <v>6.7907507463908257</v>
      </c>
      <c r="P2484" s="374">
        <f t="shared" si="736"/>
        <v>6.7907507463908257</v>
      </c>
      <c r="Q2484" s="374">
        <f t="shared" si="737"/>
        <v>-97.944620100281753</v>
      </c>
      <c r="R2484" s="12">
        <f t="shared" si="738"/>
        <v>82.055379899718247</v>
      </c>
      <c r="S2484" s="57">
        <f t="shared" si="739"/>
        <v>10.450736176450548</v>
      </c>
      <c r="T2484" s="12">
        <f t="shared" si="722"/>
        <v>6.7907507463908257</v>
      </c>
    </row>
    <row r="2485" spans="1:20">
      <c r="A2485" s="57">
        <f t="shared" si="723"/>
        <v>65913.434858657973</v>
      </c>
      <c r="B2485" s="12">
        <f t="shared" si="740"/>
        <v>10490.44897392106</v>
      </c>
      <c r="C2485" s="57" t="str">
        <f t="shared" si="724"/>
        <v>-0.298837597655675-2.15792200987904i</v>
      </c>
      <c r="D2485" s="57" t="str">
        <f t="shared" si="725"/>
        <v>3.47740206555243-1.56728053105424i</v>
      </c>
      <c r="E2485" s="57" t="str">
        <f t="shared" si="726"/>
        <v>177.844249163066+6.42178135990843i</v>
      </c>
      <c r="F2485" s="57" t="str">
        <f t="shared" si="727"/>
        <v>2.90979340277859-14.2558502133087i</v>
      </c>
      <c r="G2485" s="57" t="str">
        <f t="shared" si="728"/>
        <v>0.999959961945583-0.00632743639804477i</v>
      </c>
      <c r="H2485" s="57" t="str">
        <f t="shared" si="729"/>
        <v>51.9958801589051-309.230935415942i</v>
      </c>
      <c r="I2485" s="57" t="str">
        <f t="shared" si="730"/>
        <v>-12.0093228395197-4.62945241490962i</v>
      </c>
      <c r="K2485" s="57" t="str">
        <f t="shared" si="731"/>
        <v>0.00634564652160214-0.0248788075735353i</v>
      </c>
      <c r="L2485" s="57" t="str">
        <f t="shared" si="732"/>
        <v>0.00025-0.100873762450257i</v>
      </c>
      <c r="M2485" s="57" t="str">
        <f t="shared" si="733"/>
        <v>0.0045-0.0353646011014421i</v>
      </c>
      <c r="N2485" s="57">
        <f t="shared" si="734"/>
        <v>82.115599871359237</v>
      </c>
      <c r="O2485" s="57">
        <f t="shared" si="735"/>
        <v>6.7632144823240958</v>
      </c>
      <c r="P2485" s="374">
        <f t="shared" si="736"/>
        <v>6.7632144823240958</v>
      </c>
      <c r="Q2485" s="374">
        <f t="shared" si="737"/>
        <v>-97.884400128640763</v>
      </c>
      <c r="R2485" s="12">
        <f t="shared" si="738"/>
        <v>82.115599871359237</v>
      </c>
      <c r="S2485" s="57">
        <f t="shared" si="739"/>
        <v>10.49044897392106</v>
      </c>
      <c r="T2485" s="12">
        <f t="shared" si="722"/>
        <v>6.7632144823240958</v>
      </c>
    </row>
    <row r="2486" spans="1:20">
      <c r="A2486" s="57">
        <f t="shared" si="723"/>
        <v>66163.905911120863</v>
      </c>
      <c r="B2486" s="12">
        <f t="shared" si="740"/>
        <v>10530.31268002196</v>
      </c>
      <c r="C2486" s="57" t="str">
        <f t="shared" si="724"/>
        <v>-0.295642723682654-2.1514283715941i</v>
      </c>
      <c r="D2486" s="57" t="str">
        <f t="shared" si="725"/>
        <v>3.47739656196433-1.56172766746195i</v>
      </c>
      <c r="E2486" s="57" t="str">
        <f t="shared" si="726"/>
        <v>178.038053234225+6.41856803113692i</v>
      </c>
      <c r="F2486" s="57" t="str">
        <f t="shared" si="727"/>
        <v>2.90979251567781-14.2020227204392i</v>
      </c>
      <c r="G2486" s="57" t="str">
        <f t="shared" si="728"/>
        <v>0.999959657090519-0.00635147871999876i</v>
      </c>
      <c r="H2486" s="57" t="str">
        <f t="shared" si="729"/>
        <v>50.9119317199178-306.792771235157i</v>
      </c>
      <c r="I2486" s="57" t="str">
        <f t="shared" si="730"/>
        <v>-11.8735803011028-4.55811421105744i</v>
      </c>
      <c r="K2486" s="57" t="str">
        <f t="shared" si="731"/>
        <v>0.00631701986393973-0.0247896627455443i</v>
      </c>
      <c r="L2486" s="57" t="str">
        <f t="shared" si="732"/>
        <v>0.00025-0.100491893255885i</v>
      </c>
      <c r="M2486" s="57" t="str">
        <f t="shared" si="733"/>
        <v>0.0045-0.0352307243489163i</v>
      </c>
      <c r="N2486" s="57">
        <f t="shared" si="734"/>
        <v>82.175593695897064</v>
      </c>
      <c r="O2486" s="57">
        <f t="shared" si="735"/>
        <v>6.7357827731028896</v>
      </c>
      <c r="P2486" s="374">
        <f t="shared" si="736"/>
        <v>6.7357827731028896</v>
      </c>
      <c r="Q2486" s="374">
        <f t="shared" si="737"/>
        <v>-97.824406304102936</v>
      </c>
      <c r="R2486" s="12">
        <f t="shared" si="738"/>
        <v>82.175593695897064</v>
      </c>
      <c r="S2486" s="57">
        <f t="shared" si="739"/>
        <v>10.530312680021959</v>
      </c>
      <c r="T2486" s="12">
        <f t="shared" si="722"/>
        <v>6.7357827731028896</v>
      </c>
    </row>
    <row r="2487" spans="1:20">
      <c r="A2487" s="57">
        <f t="shared" si="723"/>
        <v>66415.328753583119</v>
      </c>
      <c r="B2487" s="12">
        <f t="shared" si="740"/>
        <v>10570.327868206043</v>
      </c>
      <c r="C2487" s="57" t="str">
        <f t="shared" si="724"/>
        <v>-0.292476831815083-2.14497663894743i</v>
      </c>
      <c r="D2487" s="57" t="str">
        <f t="shared" si="725"/>
        <v>3.47739101648712-1.55619726863365i</v>
      </c>
      <c r="E2487" s="57" t="str">
        <f t="shared" si="726"/>
        <v>178.233611161274+6.41475632635413i</v>
      </c>
      <c r="F2487" s="57" t="str">
        <f t="shared" si="727"/>
        <v>2.90979162182283-14.1483995283488i</v>
      </c>
      <c r="G2487" s="57" t="str">
        <f t="shared" si="728"/>
        <v>0.999959349914343-0.00637561238061891i</v>
      </c>
      <c r="H2487" s="57" t="str">
        <f t="shared" si="729"/>
        <v>49.8558752190478-304.384836333229i</v>
      </c>
      <c r="I2487" s="57" t="str">
        <f t="shared" si="730"/>
        <v>-11.7397312317861-4.48849532435457i</v>
      </c>
      <c r="K2487" s="57" t="str">
        <f t="shared" si="731"/>
        <v>0.00628859902942071-0.024700808762778i</v>
      </c>
      <c r="L2487" s="57" t="str">
        <f t="shared" si="732"/>
        <v>0.00025-0.100111469671135i</v>
      </c>
      <c r="M2487" s="57" t="str">
        <f t="shared" si="733"/>
        <v>0.0045-0.0350973544021879i</v>
      </c>
      <c r="N2487" s="57">
        <f t="shared" si="734"/>
        <v>82.235358005068946</v>
      </c>
      <c r="O2487" s="57">
        <f t="shared" si="735"/>
        <v>6.7084560763436052</v>
      </c>
      <c r="P2487" s="374">
        <f t="shared" si="736"/>
        <v>6.7084560763436052</v>
      </c>
      <c r="Q2487" s="374">
        <f t="shared" si="737"/>
        <v>-97.764641994931054</v>
      </c>
      <c r="R2487" s="12">
        <f t="shared" si="738"/>
        <v>82.235358005068946</v>
      </c>
      <c r="S2487" s="57">
        <f t="shared" si="739"/>
        <v>10.570327868206043</v>
      </c>
      <c r="T2487" s="12">
        <f t="shared" si="722"/>
        <v>6.7084560763436052</v>
      </c>
    </row>
    <row r="2488" spans="1:20">
      <c r="A2488" s="57">
        <f t="shared" si="723"/>
        <v>66667.707002846742</v>
      </c>
      <c r="B2488" s="12">
        <f t="shared" si="740"/>
        <v>10610.495114105226</v>
      </c>
      <c r="C2488" s="57" t="str">
        <f t="shared" si="724"/>
        <v>-0.289339802007099-2.13856667651447i</v>
      </c>
      <c r="D2488" s="57" t="str">
        <f t="shared" si="725"/>
        <v>3.4773854288021-1.55068925499883i</v>
      </c>
      <c r="E2488" s="57" t="str">
        <f t="shared" si="726"/>
        <v>178.43094012364+6.4103346106635i</v>
      </c>
      <c r="F2488" s="57" t="str">
        <f t="shared" si="727"/>
        <v>2.90979072116217-14.0949798656487i</v>
      </c>
      <c r="G2488" s="57" t="str">
        <f t="shared" si="728"/>
        <v>0.999959040399382-0.00639983772673861i</v>
      </c>
      <c r="H2488" s="57" t="str">
        <f t="shared" si="729"/>
        <v>48.8268563220336-302.006664560504i</v>
      </c>
      <c r="I2488" s="57" t="str">
        <f t="shared" si="730"/>
        <v>-11.6077455701397-4.42054336760905i</v>
      </c>
      <c r="K2488" s="57" t="str">
        <f t="shared" si="731"/>
        <v>0.00626038260855395-0.0246122450559201i</v>
      </c>
      <c r="L2488" s="57" t="str">
        <f t="shared" si="732"/>
        <v>0.00025-0.0997324862234848i</v>
      </c>
      <c r="M2488" s="57" t="str">
        <f t="shared" si="733"/>
        <v>0.0045-0.0349644893426857i</v>
      </c>
      <c r="N2488" s="57">
        <f t="shared" si="734"/>
        <v>82.294889392151092</v>
      </c>
      <c r="O2488" s="57">
        <f t="shared" si="735"/>
        <v>6.6812348542480917</v>
      </c>
      <c r="P2488" s="374">
        <f t="shared" si="736"/>
        <v>6.6812348542480917</v>
      </c>
      <c r="Q2488" s="374">
        <f t="shared" si="737"/>
        <v>-97.705110607848908</v>
      </c>
      <c r="R2488" s="12">
        <f t="shared" si="738"/>
        <v>82.294889392151092</v>
      </c>
      <c r="S2488" s="57">
        <f t="shared" si="739"/>
        <v>10.610495114105227</v>
      </c>
      <c r="T2488" s="12">
        <f t="shared" si="722"/>
        <v>6.6812348542480917</v>
      </c>
    </row>
    <row r="2489" spans="1:20">
      <c r="A2489" s="57">
        <f t="shared" si="723"/>
        <v>66921.044289457554</v>
      </c>
      <c r="B2489" s="12">
        <f t="shared" si="740"/>
        <v>10650.814995538825</v>
      </c>
      <c r="C2489" s="57" t="str">
        <f t="shared" si="724"/>
        <v>-0.286231516252494-2.13219835081255i</v>
      </c>
      <c r="D2489" s="57" t="str">
        <f t="shared" si="725"/>
        <v>3.47737979858812-1.54520354730882i</v>
      </c>
      <c r="E2489" s="57" t="str">
        <f t="shared" si="726"/>
        <v>178.63005748978+6.40529102434495i</v>
      </c>
      <c r="F2489" s="57" t="str">
        <f t="shared" si="727"/>
        <v>2.90978981364406-14.0417629638782i</v>
      </c>
      <c r="G2489" s="57" t="str">
        <f t="shared" si="728"/>
        <v>0.999958728527833-0.00642415510650631i</v>
      </c>
      <c r="H2489" s="57" t="str">
        <f t="shared" si="729"/>
        <v>47.824050802353-299.657795169715i</v>
      </c>
      <c r="I2489" s="57" t="str">
        <f t="shared" si="730"/>
        <v>-11.4775936289555-4.35420780920577i</v>
      </c>
      <c r="K2489" s="57" t="str">
        <f t="shared" si="731"/>
        <v>0.0062323692003684-0.0245239710524379i</v>
      </c>
      <c r="L2489" s="57" t="str">
        <f t="shared" si="732"/>
        <v>0.00025-0.0993549374611331i</v>
      </c>
      <c r="M2489" s="57" t="str">
        <f t="shared" si="733"/>
        <v>0.0045-0.0348321272591012i</v>
      </c>
      <c r="N2489" s="57">
        <f t="shared" si="734"/>
        <v>82.354184411185031</v>
      </c>
      <c r="O2489" s="57">
        <f t="shared" si="735"/>
        <v>6.6541195736368097</v>
      </c>
      <c r="P2489" s="374">
        <f t="shared" si="736"/>
        <v>6.6541195736368097</v>
      </c>
      <c r="Q2489" s="374">
        <f t="shared" si="737"/>
        <v>-97.645815588814969</v>
      </c>
      <c r="R2489" s="12">
        <f t="shared" si="738"/>
        <v>82.354184411185031</v>
      </c>
      <c r="S2489" s="57">
        <f t="shared" si="739"/>
        <v>10.650814995538825</v>
      </c>
      <c r="T2489" s="12">
        <f t="shared" si="722"/>
        <v>6.6541195736368097</v>
      </c>
    </row>
    <row r="2490" spans="1:20">
      <c r="A2490" s="57">
        <f t="shared" si="723"/>
        <v>67175.34425775749</v>
      </c>
      <c r="B2490" s="12">
        <f t="shared" si="740"/>
        <v>10691.288092521872</v>
      </c>
      <c r="C2490" s="57" t="str">
        <f t="shared" si="724"/>
        <v>-0.283151858598853-2.12587153029503i</v>
      </c>
      <c r="D2490" s="57" t="str">
        <f t="shared" si="725"/>
        <v>3.47737412552168-1.53974006663569i</v>
      </c>
      <c r="E2490" s="57" t="str">
        <f t="shared" si="726"/>
        <v>178.830980819281+6.39961347814013i</v>
      </c>
      <c r="F2490" s="57" t="str">
        <f t="shared" si="727"/>
        <v>2.90978889921627-13.9887480574934i</v>
      </c>
      <c r="G2490" s="57" t="str">
        <f t="shared" si="728"/>
        <v>0.999958414281753-0.00644856486939053i</v>
      </c>
      <c r="H2490" s="57" t="str">
        <f t="shared" si="729"/>
        <v>46.8466633608597-297.337772985216i</v>
      </c>
      <c r="I2490" s="57" t="str">
        <f t="shared" si="730"/>
        <v>-11.3492461041556-4.28943989988394i</v>
      </c>
      <c r="K2490" s="57" t="str">
        <f t="shared" si="731"/>
        <v>0.00620455741237792-0.0244359861766471i</v>
      </c>
      <c r="L2490" s="57" t="str">
        <f t="shared" si="732"/>
        <v>0.00025-0.0989788179529122i</v>
      </c>
      <c r="M2490" s="57" t="str">
        <f t="shared" si="733"/>
        <v>0.0045-0.0347002662473612i</v>
      </c>
      <c r="N2490" s="57">
        <f t="shared" si="734"/>
        <v>82.413239576190705</v>
      </c>
      <c r="O2490" s="57">
        <f t="shared" si="735"/>
        <v>6.6271107059837302</v>
      </c>
      <c r="P2490" s="374">
        <f t="shared" si="736"/>
        <v>6.6271107059837302</v>
      </c>
      <c r="Q2490" s="374">
        <f t="shared" si="737"/>
        <v>-97.586760423809295</v>
      </c>
      <c r="R2490" s="12">
        <f t="shared" si="738"/>
        <v>82.413239576190705</v>
      </c>
      <c r="S2490" s="57">
        <f t="shared" si="739"/>
        <v>10.691288092521873</v>
      </c>
      <c r="T2490" s="12">
        <f t="shared" si="722"/>
        <v>6.6271107059837302</v>
      </c>
    </row>
    <row r="2491" spans="1:20">
      <c r="A2491" s="57">
        <f t="shared" si="723"/>
        <v>67430.610565936979</v>
      </c>
      <c r="B2491" s="12">
        <f t="shared" si="740"/>
        <v>10731.914987273456</v>
      </c>
      <c r="C2491" s="57" t="str">
        <f t="shared" si="724"/>
        <v>-0.280100715162053-2.11958608534515i</v>
      </c>
      <c r="D2491" s="57" t="str">
        <f t="shared" si="725"/>
        <v>3.47736840927673-1.53429873437108i</v>
      </c>
      <c r="E2491" s="57" t="str">
        <f t="shared" si="726"/>
        <v>179.033727864974+6.39328964843445i</v>
      </c>
      <c r="F2491" s="57" t="str">
        <f t="shared" si="727"/>
        <v>2.90978797782622-13.9359343838559i</v>
      </c>
      <c r="G2491" s="57" t="str">
        <f t="shared" si="728"/>
        <v>0.999958097643065-0.00647306736618477i</v>
      </c>
      <c r="H2491" s="57" t="str">
        <f t="shared" si="729"/>
        <v>45.8939264950261-295.046148547626i</v>
      </c>
      <c r="I2491" s="57" t="str">
        <f t="shared" si="730"/>
        <v>-11.2226740822468-4.22619260261504i</v>
      </c>
      <c r="K2491" s="57" t="str">
        <f t="shared" si="731"/>
        <v>0.00617694586054591-0.0243482898497753i</v>
      </c>
      <c r="L2491" s="57" t="str">
        <f t="shared" si="732"/>
        <v>0.00025-0.0986041222882169i</v>
      </c>
      <c r="M2491" s="57" t="str">
        <f t="shared" si="733"/>
        <v>0.0045-0.0345689044106009i</v>
      </c>
      <c r="N2491" s="57">
        <f t="shared" si="734"/>
        <v>82.472051360366024</v>
      </c>
      <c r="O2491" s="57">
        <f t="shared" si="735"/>
        <v>6.6002087274494139</v>
      </c>
      <c r="P2491" s="374">
        <f t="shared" si="736"/>
        <v>6.6002087274494139</v>
      </c>
      <c r="Q2491" s="374">
        <f t="shared" si="737"/>
        <v>-97.527948639633976</v>
      </c>
      <c r="R2491" s="12">
        <f t="shared" si="738"/>
        <v>82.472051360366024</v>
      </c>
      <c r="S2491" s="57">
        <f t="shared" si="739"/>
        <v>10.731914987273456</v>
      </c>
      <c r="T2491" s="12">
        <f t="shared" si="722"/>
        <v>6.6002087274494139</v>
      </c>
    </row>
    <row r="2492" spans="1:20">
      <c r="A2492" s="57">
        <f t="shared" si="723"/>
        <v>67686.846886087529</v>
      </c>
      <c r="B2492" s="12">
        <f t="shared" si="740"/>
        <v>10772.696264225095</v>
      </c>
      <c r="C2492" s="57" t="str">
        <f t="shared" si="724"/>
        <v>-0.27707797414123-2.11334188827034i</v>
      </c>
      <c r="D2492" s="57" t="str">
        <f t="shared" si="725"/>
        <v>3.47736264952479-1.52887947222508i</v>
      </c>
      <c r="E2492" s="57" t="str">
        <f t="shared" si="726"/>
        <v>179.238316575069+6.38630697231982i</v>
      </c>
      <c r="F2492" s="57" t="str">
        <f t="shared" si="727"/>
        <v>2.90978704942089-13.8833211832223i</v>
      </c>
      <c r="G2492" s="57" t="str">
        <f t="shared" si="728"/>
        <v>0.999957778593554-0.00649766294901255i</v>
      </c>
      <c r="H2492" s="57" t="str">
        <f t="shared" si="729"/>
        <v>44.9650994156759-292.782478235977i</v>
      </c>
      <c r="I2492" s="57" t="str">
        <f t="shared" si="730"/>
        <v>-11.0978490464455-4.16442052544729i</v>
      </c>
      <c r="K2492" s="57" t="str">
        <f t="shared" si="731"/>
        <v>0.00614953316924995-0.0242608814900246i</v>
      </c>
      <c r="L2492" s="57" t="str">
        <f t="shared" si="732"/>
        <v>0.00025-0.098230845076924i</v>
      </c>
      <c r="M2492" s="57" t="str">
        <f t="shared" si="733"/>
        <v>0.0045-0.0344380398591363i</v>
      </c>
      <c r="N2492" s="57">
        <f t="shared" si="734"/>
        <v>82.530616195273126</v>
      </c>
      <c r="O2492" s="57">
        <f t="shared" si="735"/>
        <v>6.5734141189153501</v>
      </c>
      <c r="P2492" s="374">
        <f t="shared" si="736"/>
        <v>6.5734141189153501</v>
      </c>
      <c r="Q2492" s="374">
        <f t="shared" si="737"/>
        <v>-97.469383804726874</v>
      </c>
      <c r="R2492" s="12">
        <f t="shared" si="738"/>
        <v>82.530616195273126</v>
      </c>
      <c r="S2492" s="57">
        <f t="shared" si="739"/>
        <v>10.772696264225095</v>
      </c>
      <c r="T2492" s="12">
        <f t="shared" si="722"/>
        <v>6.5734141189153501</v>
      </c>
    </row>
    <row r="2493" spans="1:20">
      <c r="A2493" s="57">
        <f t="shared" si="723"/>
        <v>67944.05690425467</v>
      </c>
      <c r="B2493" s="12">
        <f t="shared" si="740"/>
        <v>10813.632510029151</v>
      </c>
      <c r="C2493" s="57" t="str">
        <f t="shared" si="724"/>
        <v>-0.274083525834115-2.1071388132962i</v>
      </c>
      <c r="D2493" s="57" t="str">
        <f t="shared" si="725"/>
        <v>3.47735684593486-1.52348220222511i</v>
      </c>
      <c r="E2493" s="57" t="str">
        <f t="shared" si="726"/>
        <v>179.444765095292+6.37865264255308i</v>
      </c>
      <c r="F2493" s="57" t="str">
        <f t="shared" si="727"/>
        <v>2.90978611394686-13.8309076987331i</v>
      </c>
      <c r="G2493" s="57" t="str">
        <f t="shared" si="728"/>
        <v>0.999957457114865-0.00652235197133244i</v>
      </c>
      <c r="H2493" s="57" t="str">
        <f t="shared" si="729"/>
        <v>44.0594670091567-290.546324369287i</v>
      </c>
      <c r="I2493" s="57" t="str">
        <f t="shared" si="730"/>
        <v>-10.9747428815916-4.10407985718745i</v>
      </c>
      <c r="K2493" s="57" t="str">
        <f t="shared" si="731"/>
        <v>0.00612231797124606-0.0241737605126336i</v>
      </c>
      <c r="L2493" s="57" t="str">
        <f t="shared" si="732"/>
        <v>0.00025-0.097858980949317i</v>
      </c>
      <c r="M2493" s="57" t="str">
        <f t="shared" si="733"/>
        <v>0.0045-0.0343076707104365i</v>
      </c>
      <c r="N2493" s="57">
        <f t="shared" si="734"/>
        <v>82.58893047001088</v>
      </c>
      <c r="O2493" s="57">
        <f t="shared" si="735"/>
        <v>6.5467273660162784</v>
      </c>
      <c r="P2493" s="374">
        <f t="shared" si="736"/>
        <v>6.5467273660162784</v>
      </c>
      <c r="Q2493" s="374">
        <f t="shared" si="737"/>
        <v>-97.41106952998912</v>
      </c>
      <c r="R2493" s="12">
        <f t="shared" si="738"/>
        <v>82.58893047001088</v>
      </c>
      <c r="S2493" s="57">
        <f t="shared" si="739"/>
        <v>10.81363251002915</v>
      </c>
      <c r="T2493" s="12">
        <f t="shared" si="722"/>
        <v>6.5467273660162784</v>
      </c>
    </row>
    <row r="2494" spans="1:20">
      <c r="A2494" s="57">
        <f t="shared" si="723"/>
        <v>68202.244320490834</v>
      </c>
      <c r="B2494" s="12">
        <f t="shared" si="740"/>
        <v>10854.724313567262</v>
      </c>
      <c r="C2494" s="57" t="str">
        <f t="shared" si="724"/>
        <v>-0.271117262652894-2.10097673656103i</v>
      </c>
      <c r="D2494" s="57" t="str">
        <f t="shared" si="725"/>
        <v>3.47735099817345-1.51810684671476i</v>
      </c>
      <c r="E2494" s="57" t="str">
        <f t="shared" si="726"/>
        <v>179.653091771054+6.37031360238943i</v>
      </c>
      <c r="F2494" s="57" t="str">
        <f t="shared" si="727"/>
        <v>2.90978517135033-13.7786931764015i</v>
      </c>
      <c r="G2494" s="57" t="str">
        <f t="shared" si="728"/>
        <v>0.999957133188505-0.00654713478794304i</v>
      </c>
      <c r="H2494" s="57" t="str">
        <f t="shared" si="729"/>
        <v>43.1763388430008-288.337255289335i</v>
      </c>
      <c r="I2494" s="57" t="str">
        <f t="shared" si="730"/>
        <v>-10.8533278779551-4.04512830579681i</v>
      </c>
      <c r="K2494" s="57" t="str">
        <f t="shared" si="731"/>
        <v>0.0060952989076332-0.0240869263299395i</v>
      </c>
      <c r="L2494" s="57" t="str">
        <f t="shared" si="732"/>
        <v>0.00025-0.0974885245560044i</v>
      </c>
      <c r="M2494" s="57" t="str">
        <f t="shared" si="733"/>
        <v>0.0045-0.0341777950890979i</v>
      </c>
      <c r="N2494" s="57">
        <f t="shared" si="734"/>
        <v>82.646990530373216</v>
      </c>
      <c r="O2494" s="57">
        <f t="shared" si="735"/>
        <v>6.5201489591741879</v>
      </c>
      <c r="P2494" s="374">
        <f t="shared" si="736"/>
        <v>6.5201489591741879</v>
      </c>
      <c r="Q2494" s="374">
        <f t="shared" si="737"/>
        <v>-97.353009469626784</v>
      </c>
      <c r="R2494" s="12">
        <f t="shared" si="738"/>
        <v>82.646990530373216</v>
      </c>
      <c r="S2494" s="57">
        <f t="shared" si="739"/>
        <v>10.854724313567262</v>
      </c>
      <c r="T2494" s="12">
        <f t="shared" si="722"/>
        <v>6.5201489591741879</v>
      </c>
    </row>
    <row r="2495" spans="1:20">
      <c r="A2495" s="57">
        <f t="shared" si="723"/>
        <v>68461.412848908702</v>
      </c>
      <c r="B2495" s="12">
        <f t="shared" si="740"/>
        <v>10895.972265958817</v>
      </c>
      <c r="C2495" s="57" t="str">
        <f t="shared" si="724"/>
        <v>-0.268179079140474-2.09485553610997i</v>
      </c>
      <c r="D2495" s="57" t="str">
        <f t="shared" si="725"/>
        <v>3.47734510590448-1.51275332835273i</v>
      </c>
      <c r="E2495" s="57" t="str">
        <f t="shared" si="726"/>
        <v>179.863315149616+6.36127654030224i</v>
      </c>
      <c r="F2495" s="57" t="str">
        <f t="shared" si="727"/>
        <v>2.90978422157708-13.7266768651032i</v>
      </c>
      <c r="G2495" s="57" t="str">
        <f t="shared" si="728"/>
        <v>0.999956806795839-0.00657201175498814i</v>
      </c>
      <c r="H2495" s="57" t="str">
        <f t="shared" si="729"/>
        <v>42.3150482131832-286.154845426265i</v>
      </c>
      <c r="I2495" s="57" t="str">
        <f t="shared" si="730"/>
        <v>-10.7335767340389-3.98752503938239i</v>
      </c>
      <c r="K2495" s="57" t="str">
        <f t="shared" si="731"/>
        <v>0.00606847462781727-0.024000378351438i</v>
      </c>
      <c r="L2495" s="57" t="str">
        <f t="shared" si="732"/>
        <v>0.00025-0.097119470567846i</v>
      </c>
      <c r="M2495" s="57" t="str">
        <f t="shared" si="733"/>
        <v>0.0045-0.0340484111268161i</v>
      </c>
      <c r="N2495" s="57">
        <f t="shared" si="734"/>
        <v>82.704792677992572</v>
      </c>
      <c r="O2495" s="57">
        <f t="shared" si="735"/>
        <v>6.4936793936300266</v>
      </c>
      <c r="P2495" s="374">
        <f t="shared" si="736"/>
        <v>6.4936793936300266</v>
      </c>
      <c r="Q2495" s="374">
        <f t="shared" si="737"/>
        <v>-97.295207322007428</v>
      </c>
      <c r="R2495" s="12">
        <f t="shared" si="738"/>
        <v>82.704792677992572</v>
      </c>
      <c r="S2495" s="57">
        <f t="shared" si="739"/>
        <v>10.895972265958816</v>
      </c>
      <c r="T2495" s="12">
        <f t="shared" si="722"/>
        <v>6.4936793936300266</v>
      </c>
    </row>
    <row r="2496" spans="1:20">
      <c r="A2496" s="57">
        <f t="shared" si="723"/>
        <v>68721.566217734566</v>
      </c>
      <c r="B2496" s="12">
        <f t="shared" si="740"/>
        <v>10937.376960569462</v>
      </c>
      <c r="C2496" s="57" t="str">
        <f t="shared" si="724"/>
        <v>-0.265268871987222-2.08877509188972i</v>
      </c>
      <c r="D2496" s="57" t="str">
        <f t="shared" si="725"/>
        <v>3.4773391687894-1.50742157011165i</v>
      </c>
      <c r="E2496" s="57" t="str">
        <f t="shared" si="726"/>
        <v>180.075453982287+6.35152788457616i</v>
      </c>
      <c r="F2496" s="57" t="str">
        <f t="shared" si="727"/>
        <v>2.90978326457247-13.6748580165648i</v>
      </c>
      <c r="G2496" s="57" t="str">
        <f t="shared" si="728"/>
        <v>0.999956477918092-0.00659698322996168i</v>
      </c>
      <c r="H2496" s="57" t="str">
        <f t="shared" si="729"/>
        <v>41.4749512311874-283.998675348547i</v>
      </c>
      <c r="I2496" s="57" t="str">
        <f t="shared" si="730"/>
        <v>-10.615462558463-3.93123062967044i</v>
      </c>
      <c r="K2496" s="57" t="str">
        <f t="shared" si="731"/>
        <v>0.0060418437894755-0.0239141159838443i</v>
      </c>
      <c r="L2496" s="57" t="str">
        <f t="shared" si="732"/>
        <v>0.00025-0.0967518136758778i</v>
      </c>
      <c r="M2496" s="57" t="str">
        <f t="shared" si="733"/>
        <v>0.0045-0.0339195169623591i</v>
      </c>
      <c r="N2496" s="57">
        <f t="shared" si="734"/>
        <v>82.762333169470438</v>
      </c>
      <c r="O2496" s="57">
        <f t="shared" si="735"/>
        <v>6.4673191694772072</v>
      </c>
      <c r="P2496" s="374">
        <f t="shared" si="736"/>
        <v>6.4673191694772072</v>
      </c>
      <c r="Q2496" s="374">
        <f t="shared" si="737"/>
        <v>-97.237666830529562</v>
      </c>
      <c r="R2496" s="12">
        <f t="shared" si="738"/>
        <v>82.762333169470438</v>
      </c>
      <c r="S2496" s="57">
        <f t="shared" si="739"/>
        <v>10.937376960569461</v>
      </c>
      <c r="T2496" s="12">
        <f t="shared" si="722"/>
        <v>6.4673191694772072</v>
      </c>
    </row>
    <row r="2497" spans="1:20">
      <c r="A2497" s="57">
        <f t="shared" si="723"/>
        <v>68982.708169361955</v>
      </c>
      <c r="B2497" s="12">
        <f t="shared" si="740"/>
        <v>10978.938993019627</v>
      </c>
      <c r="C2497" s="57" t="str">
        <f t="shared" si="724"/>
        <v>-0.262386540048232-2.0827352857428i</v>
      </c>
      <c r="D2497" s="57" t="str">
        <f t="shared" si="725"/>
        <v>3.47733318648701-1.50211149527704i</v>
      </c>
      <c r="E2497" s="57" t="str">
        <f t="shared" si="726"/>
        <v>180.289527226616+6.34105379777739i</v>
      </c>
      <c r="F2497" s="57" t="str">
        <f t="shared" si="727"/>
        <v>2.90978230028143-13.6232358853539i</v>
      </c>
      <c r="G2497" s="57" t="str">
        <f t="shared" si="728"/>
        <v>0.999956146536343-0.00662204957171293i</v>
      </c>
      <c r="H2497" s="57" t="str">
        <f t="shared" si="729"/>
        <v>40.6554259491368-281.868331798661i</v>
      </c>
      <c r="I2497" s="57" t="str">
        <f t="shared" si="730"/>
        <v>-10.4989588710198-3.87620699785307i</v>
      </c>
      <c r="K2497" s="57" t="str">
        <f t="shared" si="731"/>
        <v>0.00601540505852022-0.023828138631152i</v>
      </c>
      <c r="L2497" s="57" t="str">
        <f t="shared" si="732"/>
        <v>0.00025-0.0963855485912317i</v>
      </c>
      <c r="M2497" s="57" t="str">
        <f t="shared" si="733"/>
        <v>0.0045-0.0337911107415412i</v>
      </c>
      <c r="N2497" s="57">
        <f t="shared" si="734"/>
        <v>82.819608215489978</v>
      </c>
      <c r="O2497" s="57">
        <f t="shared" si="735"/>
        <v>6.4410687916925884</v>
      </c>
      <c r="P2497" s="374">
        <f t="shared" si="736"/>
        <v>6.4410687916925884</v>
      </c>
      <c r="Q2497" s="374">
        <f t="shared" si="737"/>
        <v>-97.180391784510022</v>
      </c>
      <c r="R2497" s="12">
        <f t="shared" si="738"/>
        <v>82.819608215489978</v>
      </c>
      <c r="S2497" s="57">
        <f t="shared" si="739"/>
        <v>10.978938993019627</v>
      </c>
      <c r="T2497" s="12">
        <f t="shared" si="722"/>
        <v>6.4410687916925884</v>
      </c>
    </row>
    <row r="2498" spans="1:20">
      <c r="A2498" s="57">
        <f t="shared" si="723"/>
        <v>69244.842460405533</v>
      </c>
      <c r="B2498" s="12">
        <f t="shared" si="740"/>
        <v>11020.658961193101</v>
      </c>
      <c r="C2498" s="57" t="str">
        <f t="shared" si="724"/>
        <v>-0.259531984361021-2.07673600140231i</v>
      </c>
      <c r="D2498" s="57" t="str">
        <f t="shared" si="725"/>
        <v>3.47732715865355-1.49682302744614i</v>
      </c>
      <c r="E2498" s="57" t="str">
        <f t="shared" si="726"/>
        <v>180.505554048609+6.3298401710932i</v>
      </c>
      <c r="F2498" s="57" t="str">
        <f t="shared" si="727"/>
        <v>2.9097813286485-13.5718097288676i</v>
      </c>
      <c r="G2498" s="57" t="str">
        <f t="shared" si="728"/>
        <v>0.999955812631531-0.00664721114045156i</v>
      </c>
      <c r="H2498" s="57" t="str">
        <f t="shared" si="729"/>
        <v>39.8558715213512-279.763407715825i</v>
      </c>
      <c r="I2498" s="57" t="str">
        <f t="shared" si="730"/>
        <v>-10.3840396029733-3.82241736270451i</v>
      </c>
      <c r="K2498" s="57" t="str">
        <f t="shared" si="731"/>
        <v>0.00598915710906292-0.0237424456946925i</v>
      </c>
      <c r="L2498" s="57" t="str">
        <f t="shared" si="732"/>
        <v>0.00025-0.09602067004506i</v>
      </c>
      <c r="M2498" s="57" t="str">
        <f t="shared" si="733"/>
        <v>0.0045-0.0336631906171959i</v>
      </c>
      <c r="N2498" s="57">
        <f t="shared" si="734"/>
        <v>82.876613979916712</v>
      </c>
      <c r="O2498" s="57">
        <f t="shared" si="735"/>
        <v>6.414928770168844</v>
      </c>
      <c r="P2498" s="374">
        <f t="shared" si="736"/>
        <v>6.414928770168844</v>
      </c>
      <c r="Q2498" s="374">
        <f t="shared" si="737"/>
        <v>-97.123386020083288</v>
      </c>
      <c r="R2498" s="12">
        <f t="shared" si="738"/>
        <v>82.876613979916712</v>
      </c>
      <c r="S2498" s="57">
        <f t="shared" si="739"/>
        <v>11.020658961193101</v>
      </c>
      <c r="T2498" s="12">
        <f t="shared" si="722"/>
        <v>6.414928770168844</v>
      </c>
    </row>
    <row r="2499" spans="1:20">
      <c r="A2499" s="57">
        <f t="shared" si="723"/>
        <v>69507.972861755086</v>
      </c>
      <c r="B2499" s="12">
        <f t="shared" si="740"/>
        <v>11062.537465245636</v>
      </c>
      <c r="C2499" s="57" t="str">
        <f t="shared" si="724"/>
        <v>-0.256705108163777-2.07077712448655i</v>
      </c>
      <c r="D2499" s="57" t="str">
        <f t="shared" si="725"/>
        <v>3.47732108494266-1.49155609052683i</v>
      </c>
      <c r="E2499" s="57" t="str">
        <f t="shared" si="726"/>
        <v>180.723553824957+6.31787261853885i</v>
      </c>
      <c r="F2499" s="57" t="str">
        <f t="shared" si="727"/>
        <v>2.90978034961781-13.5205788073223i</v>
      </c>
      <c r="G2499" s="57" t="str">
        <f t="shared" si="728"/>
        <v>0.999955476184445-0.00667246829775282i</v>
      </c>
      <c r="H2499" s="57" t="str">
        <f t="shared" si="729"/>
        <v>39.0757074007356-277.683502246911i</v>
      </c>
      <c r="I2499" s="57" t="str">
        <f t="shared" si="730"/>
        <v>-10.2706790966751-3.76982619086702i</v>
      </c>
      <c r="K2499" s="57" t="str">
        <f t="shared" si="731"/>
        <v>0.00596309862337826-0.023657036573193i</v>
      </c>
      <c r="L2499" s="57" t="str">
        <f t="shared" si="732"/>
        <v>0.00025-0.0956571727884636i</v>
      </c>
      <c r="M2499" s="57" t="str">
        <f t="shared" si="733"/>
        <v>0.0045-0.0335357547491492i</v>
      </c>
      <c r="N2499" s="57">
        <f t="shared" si="734"/>
        <v>82.933346578881498</v>
      </c>
      <c r="O2499" s="57">
        <f t="shared" si="735"/>
        <v>6.3888996197456835</v>
      </c>
      <c r="P2499" s="374">
        <f t="shared" si="736"/>
        <v>6.3888996197456835</v>
      </c>
      <c r="Q2499" s="374">
        <f t="shared" si="737"/>
        <v>-97.066653421118502</v>
      </c>
      <c r="R2499" s="12">
        <f t="shared" si="738"/>
        <v>82.933346578881498</v>
      </c>
      <c r="S2499" s="57">
        <f t="shared" si="739"/>
        <v>11.062537465245637</v>
      </c>
      <c r="T2499" s="12">
        <f t="shared" si="722"/>
        <v>6.3888996197456835</v>
      </c>
    </row>
    <row r="2500" spans="1:20">
      <c r="A2500" s="57">
        <f t="shared" si="723"/>
        <v>69772.103158629747</v>
      </c>
      <c r="B2500" s="12">
        <f t="shared" si="740"/>
        <v>11104.575107613569</v>
      </c>
      <c r="C2500" s="57" t="str">
        <f t="shared" si="724"/>
        <v>-0.253905816914094-2.06485854249372i</v>
      </c>
      <c r="D2500" s="57" t="str">
        <f t="shared" si="725"/>
        <v>3.47731496500532-1.48631060873657i</v>
      </c>
      <c r="E2500" s="57" t="str">
        <f t="shared" si="726"/>
        <v>180.943546145268+6.30513647103416i</v>
      </c>
      <c r="F2500" s="57" t="str">
        <f t="shared" si="727"/>
        <v>2.909779363133-13.4695423837428i</v>
      </c>
      <c r="G2500" s="57" t="str">
        <f t="shared" si="728"/>
        <v>0.999955137175733-0.00669782140656259i</v>
      </c>
      <c r="H2500" s="57" t="str">
        <f t="shared" si="729"/>
        <v>38.3143725684829-275.628220746663i</v>
      </c>
      <c r="I2500" s="57" t="str">
        <f t="shared" si="730"/>
        <v>-10.1588521045633-3.71839914921114i</v>
      </c>
      <c r="K2500" s="57" t="str">
        <f t="shared" si="731"/>
        <v>0.00593722829186764-0.023571910662834i</v>
      </c>
      <c r="L2500" s="57" t="str">
        <f t="shared" si="732"/>
        <v>0.00025-0.0952950515924129i</v>
      </c>
      <c r="M2500" s="57" t="str">
        <f t="shared" si="733"/>
        <v>0.0045-0.0334088013041931i</v>
      </c>
      <c r="N2500" s="57">
        <f t="shared" si="734"/>
        <v>82.989802079849213</v>
      </c>
      <c r="O2500" s="57">
        <f t="shared" si="735"/>
        <v>6.362981860240736</v>
      </c>
      <c r="P2500" s="374">
        <f t="shared" si="736"/>
        <v>6.362981860240736</v>
      </c>
      <c r="Q2500" s="374">
        <f t="shared" si="737"/>
        <v>-97.010197920150787</v>
      </c>
      <c r="R2500" s="12">
        <f t="shared" si="738"/>
        <v>82.989802079849213</v>
      </c>
      <c r="S2500" s="57">
        <f t="shared" si="739"/>
        <v>11.10457510761357</v>
      </c>
      <c r="T2500" s="12">
        <f t="shared" si="722"/>
        <v>6.362981860240736</v>
      </c>
    </row>
    <row r="2501" spans="1:20">
      <c r="A2501" s="57">
        <f t="shared" si="723"/>
        <v>70037.237150632543</v>
      </c>
      <c r="B2501" s="12">
        <f t="shared" si="740"/>
        <v>11146.772493022501</v>
      </c>
      <c r="C2501" s="57" t="str">
        <f t="shared" si="724"/>
        <v>-0.251134018308307-2.05898014479672i</v>
      </c>
      <c r="D2501" s="57" t="str">
        <f t="shared" si="725"/>
        <v>3.47730879848988-1.48108650660125i</v>
      </c>
      <c r="E2501" s="57" t="str">
        <f t="shared" si="726"/>
        <v>181.165550814318+6.29161677033151i</v>
      </c>
      <c r="F2501" s="57" t="str">
        <f t="shared" si="727"/>
        <v>2.90977836913732-13.418699723952i</v>
      </c>
      <c r="G2501" s="57" t="str">
        <f t="shared" si="728"/>
        <v>0.999954795585891-0.00672327083120269i</v>
      </c>
      <c r="H2501" s="57" t="str">
        <f t="shared" si="729"/>
        <v>37.5713247956498-273.597174768227i</v>
      </c>
      <c r="I2501" s="57" t="str">
        <f t="shared" si="730"/>
        <v>-10.0485337876028-3.66810305918006i</v>
      </c>
      <c r="K2501" s="57" t="str">
        <f t="shared" si="731"/>
        <v>0.00591154481302302-0.0234870673573069i</v>
      </c>
      <c r="L2501" s="57" t="str">
        <f t="shared" si="732"/>
        <v>0.00025-0.0949343012476719i</v>
      </c>
      <c r="M2501" s="57" t="str">
        <f t="shared" si="733"/>
        <v>0.0045-0.0332823284560601i</v>
      </c>
      <c r="N2501" s="57">
        <f t="shared" si="734"/>
        <v>83.045976500669099</v>
      </c>
      <c r="O2501" s="57">
        <f t="shared" si="735"/>
        <v>6.3371760164802593</v>
      </c>
      <c r="P2501" s="374">
        <f t="shared" si="736"/>
        <v>6.3371760164802593</v>
      </c>
      <c r="Q2501" s="374">
        <f t="shared" si="737"/>
        <v>-96.954023499330901</v>
      </c>
      <c r="R2501" s="12">
        <f t="shared" si="738"/>
        <v>83.045976500669099</v>
      </c>
      <c r="S2501" s="57">
        <f t="shared" si="739"/>
        <v>11.146772493022501</v>
      </c>
      <c r="T2501" s="12">
        <f t="shared" si="722"/>
        <v>6.3371760164802593</v>
      </c>
    </row>
    <row r="2502" spans="1:20">
      <c r="A2502" s="57">
        <f t="shared" si="723"/>
        <v>70303.37865180496</v>
      </c>
      <c r="B2502" s="12">
        <f t="shared" si="740"/>
        <v>11189.130228495987</v>
      </c>
      <c r="C2502" s="57" t="str">
        <f t="shared" si="724"/>
        <v>-0.248389622301283-2.05314182263797i</v>
      </c>
      <c r="D2502" s="57" t="str">
        <f t="shared" si="725"/>
        <v>3.47730258504198-1.47588370895415i</v>
      </c>
      <c r="E2502" s="57" t="str">
        <f t="shared" si="726"/>
        <v>181.389587854309+6.27729826281198i</v>
      </c>
      <c r="F2502" s="57" t="str">
        <f t="shared" si="727"/>
        <v>2.90977736757362-13.3680500965598i</v>
      </c>
      <c r="G2502" s="57" t="str">
        <f t="shared" si="728"/>
        <v>0.999954451395271-0.00674881693737597i</v>
      </c>
      <c r="H2502" s="57" t="str">
        <f t="shared" si="729"/>
        <v>36.8460399352052-271.589982044894i</v>
      </c>
      <c r="I2502" s="57" t="str">
        <f t="shared" si="730"/>
        <v>-9.93969971322409-3.61890585302974i</v>
      </c>
      <c r="K2502" s="57" t="str">
        <f t="shared" si="731"/>
        <v>0.0058860468933906-0.0234025060478698i</v>
      </c>
      <c r="L2502" s="57" t="str">
        <f t="shared" si="732"/>
        <v>0.00025-0.0945749165647253i</v>
      </c>
      <c r="M2502" s="57" t="str">
        <f t="shared" si="733"/>
        <v>0.0045-0.0331563343853957i</v>
      </c>
      <c r="N2502" s="57">
        <f t="shared" si="734"/>
        <v>83.101865808611421</v>
      </c>
      <c r="O2502" s="57">
        <f t="shared" si="735"/>
        <v>6.3114826183292667</v>
      </c>
      <c r="P2502" s="374">
        <f t="shared" si="736"/>
        <v>6.3114826183292667</v>
      </c>
      <c r="Q2502" s="374">
        <f t="shared" si="737"/>
        <v>-96.898134191388579</v>
      </c>
      <c r="R2502" s="12">
        <f t="shared" si="738"/>
        <v>83.101865808611421</v>
      </c>
      <c r="S2502" s="57">
        <f t="shared" si="739"/>
        <v>11.189130228495987</v>
      </c>
      <c r="T2502" s="12">
        <f t="shared" si="722"/>
        <v>6.3114826183292667</v>
      </c>
    </row>
    <row r="2503" spans="1:20">
      <c r="A2503" s="57">
        <f t="shared" si="723"/>
        <v>70570.531490681824</v>
      </c>
      <c r="B2503" s="12">
        <f t="shared" si="740"/>
        <v>11231.648923364273</v>
      </c>
      <c r="C2503" s="57" t="str">
        <f t="shared" si="724"/>
        <v>-0.245672541126798-2.04734346912422i</v>
      </c>
      <c r="D2503" s="57" t="str">
        <f t="shared" si="725"/>
        <v>3.47729632430463-1.47070214093483i</v>
      </c>
      <c r="E2503" s="57" t="str">
        <f t="shared" si="726"/>
        <v>181.61567750713+6.26216539312823i</v>
      </c>
      <c r="F2503" s="57" t="str">
        <f t="shared" si="727"/>
        <v>2.90977635838429-13.3175927729534i</v>
      </c>
      <c r="G2503" s="57" t="str">
        <f t="shared" si="728"/>
        <v>0.99995410458407-0.00677446009217152i</v>
      </c>
      <c r="H2503" s="57" t="str">
        <f t="shared" si="729"/>
        <v>36.1380112432334-269.60626646394i</v>
      </c>
      <c r="I2503" s="57" t="str">
        <f t="shared" si="730"/>
        <v>-9.83232585281086-3.57077653188277i</v>
      </c>
      <c r="K2503" s="57" t="str">
        <f t="shared" si="731"/>
        <v>0.00586073324753446-0.0233182261234033i</v>
      </c>
      <c r="L2503" s="57" t="str">
        <f t="shared" si="732"/>
        <v>0.00025-0.0942168923737059i</v>
      </c>
      <c r="M2503" s="57" t="str">
        <f t="shared" si="733"/>
        <v>0.0045-0.0330308172797327i</v>
      </c>
      <c r="N2503" s="57">
        <f t="shared" si="734"/>
        <v>83.157465919386368</v>
      </c>
      <c r="O2503" s="57">
        <f t="shared" si="735"/>
        <v>6.2859022007210017</v>
      </c>
      <c r="P2503" s="374">
        <f t="shared" si="736"/>
        <v>6.2859022007210017</v>
      </c>
      <c r="Q2503" s="374">
        <f t="shared" si="737"/>
        <v>-96.842534080613632</v>
      </c>
      <c r="R2503" s="12">
        <f t="shared" si="738"/>
        <v>83.157465919386368</v>
      </c>
      <c r="S2503" s="57">
        <f t="shared" si="739"/>
        <v>11.231648923364274</v>
      </c>
      <c r="T2503" s="12">
        <f t="shared" si="722"/>
        <v>6.2859022007210017</v>
      </c>
    </row>
    <row r="2504" spans="1:20">
      <c r="A2504" s="57">
        <f t="shared" si="723"/>
        <v>70838.699510346414</v>
      </c>
      <c r="B2504" s="12">
        <f t="shared" si="740"/>
        <v>11274.329189273058</v>
      </c>
      <c r="C2504" s="57" t="str">
        <f t="shared" si="724"/>
        <v>-0.242982689318531-2.04158497922145i</v>
      </c>
      <c r="D2504" s="57" t="str">
        <f t="shared" si="725"/>
        <v>3.47729001591807-1.46554172798803i</v>
      </c>
      <c r="E2504" s="57" t="str">
        <f t="shared" si="726"/>
        <v>181.843840236634+6.24620229770171i</v>
      </c>
      <c r="F2504" s="57" t="str">
        <f t="shared" si="727"/>
        <v>2.90977534151122-13.2673270272859i</v>
      </c>
      <c r="G2504" s="57" t="str">
        <f t="shared" si="728"/>
        <v>0.999953755132341-0.00680020066406999i</v>
      </c>
      <c r="H2504" s="57" t="str">
        <f t="shared" si="729"/>
        <v>35.4467487280153-267.645658033329i</v>
      </c>
      <c r="I2504" s="57" t="str">
        <f t="shared" si="730"/>
        <v>-9.72638857878276-3.52368512551544i</v>
      </c>
      <c r="K2504" s="57" t="str">
        <f t="shared" si="731"/>
        <v>0.00583560259799997-0.0232342269704663i</v>
      </c>
      <c r="L2504" s="57" t="str">
        <f t="shared" si="732"/>
        <v>0.00025-0.0938602235243131i</v>
      </c>
      <c r="M2504" s="57" t="str">
        <f t="shared" si="733"/>
        <v>0.0045-0.0329057753334655i</v>
      </c>
      <c r="N2504" s="57">
        <f t="shared" si="734"/>
        <v>83.212772696144995</v>
      </c>
      <c r="O2504" s="57">
        <f t="shared" si="735"/>
        <v>6.2604353036861937</v>
      </c>
      <c r="P2504" s="374">
        <f t="shared" si="736"/>
        <v>6.2604353036861937</v>
      </c>
      <c r="Q2504" s="374">
        <f t="shared" si="737"/>
        <v>-96.787227303855005</v>
      </c>
      <c r="R2504" s="12">
        <f t="shared" si="738"/>
        <v>83.212772696144995</v>
      </c>
      <c r="S2504" s="57">
        <f t="shared" si="739"/>
        <v>11.274329189273057</v>
      </c>
      <c r="T2504" s="12">
        <f t="shared" si="722"/>
        <v>6.2604353036861937</v>
      </c>
    </row>
    <row r="2505" spans="1:20">
      <c r="A2505" s="57">
        <f t="shared" si="723"/>
        <v>71107.88656848573</v>
      </c>
      <c r="B2505" s="12">
        <f t="shared" si="740"/>
        <v>11317.171640192295</v>
      </c>
      <c r="C2505" s="57" t="str">
        <f t="shared" si="724"/>
        <v>-0.240319983731629-2.0358662497499i</v>
      </c>
      <c r="D2505" s="57" t="str">
        <f t="shared" si="725"/>
        <v>3.47728365951983-1.46040239586267i</v>
      </c>
      <c r="E2505" s="57" t="str">
        <f t="shared" si="726"/>
        <v>182.074096730925+6.22939279806347i</v>
      </c>
      <c r="F2505" s="57" t="str">
        <f t="shared" si="727"/>
        <v>2.90977431689597-13.2172521364665i</v>
      </c>
      <c r="G2505" s="57" t="str">
        <f t="shared" si="728"/>
        <v>0.999953403019979-0.00682603902294873i</v>
      </c>
      <c r="H2505" s="57" t="str">
        <f t="shared" si="729"/>
        <v>34.7717785257792-265.707792842002i</v>
      </c>
      <c r="I2505" s="57" t="str">
        <f t="shared" si="730"/>
        <v>-9.62186466131772-3.47760265380284i</v>
      </c>
      <c r="K2505" s="57" t="str">
        <f t="shared" si="731"/>
        <v>0.00581065367527741-0.0231505079733498i</v>
      </c>
      <c r="L2505" s="57" t="str">
        <f t="shared" si="732"/>
        <v>0.00025-0.0935049048857469i</v>
      </c>
      <c r="M2505" s="57" t="str">
        <f t="shared" si="733"/>
        <v>0.0045-0.0327812067478237i</v>
      </c>
      <c r="N2505" s="57">
        <f t="shared" si="734"/>
        <v>83.26778194846338</v>
      </c>
      <c r="O2505" s="57">
        <f t="shared" si="735"/>
        <v>6.2350824723822083</v>
      </c>
      <c r="P2505" s="374">
        <f t="shared" si="736"/>
        <v>6.2350824723822083</v>
      </c>
      <c r="Q2505" s="374">
        <f t="shared" si="737"/>
        <v>-96.73221805153662</v>
      </c>
      <c r="R2505" s="12">
        <f t="shared" si="738"/>
        <v>83.26778194846338</v>
      </c>
      <c r="S2505" s="57">
        <f t="shared" si="739"/>
        <v>11.317171640192296</v>
      </c>
      <c r="T2505" s="12">
        <f t="shared" si="722"/>
        <v>6.2350824723822083</v>
      </c>
    </row>
    <row r="2506" spans="1:20">
      <c r="A2506" s="57">
        <f t="shared" si="723"/>
        <v>71378.096537445977</v>
      </c>
      <c r="B2506" s="12">
        <f t="shared" si="740"/>
        <v>11360.176892425026</v>
      </c>
      <c r="C2506" s="57" t="str">
        <f t="shared" si="724"/>
        <v>-0.237684343564862-2.03018717937896i</v>
      </c>
      <c r="D2506" s="57" t="str">
        <f t="shared" si="725"/>
        <v>3.47727725474468-1.4552840706107i</v>
      </c>
      <c r="E2506" s="57" t="str">
        <f t="shared" si="726"/>
        <v>182.306467904642+6.21172039403836i</v>
      </c>
      <c r="F2506" s="57" t="str">
        <f t="shared" si="727"/>
        <v>2.90977328447958-13.16736738015i</v>
      </c>
      <c r="G2506" s="57" t="str">
        <f t="shared" si="728"/>
        <v>0.999953048226729-0.00685197554008712i</v>
      </c>
      <c r="H2506" s="57" t="str">
        <f t="shared" si="729"/>
        <v>34.1126423019576-263.792313014434i</v>
      </c>
      <c r="I2506" s="57" t="str">
        <f t="shared" si="730"/>
        <v>-9.51873126475266-3.43250108974871i</v>
      </c>
      <c r="K2506" s="57" t="str">
        <f t="shared" si="731"/>
        <v>0.00578588521776537-0.0230670685141317i</v>
      </c>
      <c r="L2506" s="57" t="str">
        <f t="shared" si="732"/>
        <v>0.00025-0.0931509313466299i</v>
      </c>
      <c r="M2506" s="57" t="str">
        <f t="shared" si="733"/>
        <v>0.0045-0.0326571097308466i</v>
      </c>
      <c r="N2506" s="57">
        <f t="shared" si="734"/>
        <v>83.322489431309151</v>
      </c>
      <c r="O2506" s="57">
        <f t="shared" si="735"/>
        <v>6.2098442571210324</v>
      </c>
      <c r="P2506" s="374">
        <f t="shared" si="736"/>
        <v>6.2098442571210324</v>
      </c>
      <c r="Q2506" s="374">
        <f t="shared" si="737"/>
        <v>-96.677510568690849</v>
      </c>
      <c r="R2506" s="12">
        <f t="shared" si="738"/>
        <v>83.322489431309151</v>
      </c>
      <c r="S2506" s="57">
        <f t="shared" si="739"/>
        <v>11.360176892425027</v>
      </c>
      <c r="T2506" s="12">
        <f t="shared" si="722"/>
        <v>6.2098442571210324</v>
      </c>
    </row>
    <row r="2507" spans="1:20">
      <c r="A2507" s="57">
        <f t="shared" si="723"/>
        <v>71649.333304288273</v>
      </c>
      <c r="B2507" s="12">
        <f t="shared" si="740"/>
        <v>11403.345564616242</v>
      </c>
      <c r="C2507" s="57" t="str">
        <f t="shared" si="724"/>
        <v>-0.235075690383341-2.02454766862203i</v>
      </c>
      <c r="D2507" s="57" t="str">
        <f t="shared" si="725"/>
        <v>3.47727080122462-1.45018667858608i</v>
      </c>
      <c r="E2507" s="57" t="str">
        <f t="shared" si="726"/>
        <v>182.540974901248+6.19316825677154i</v>
      </c>
      <c r="F2507" s="57" t="str">
        <f t="shared" si="727"/>
        <v>2.90977224420266-13.1176720407261i</v>
      </c>
      <c r="G2507" s="57" t="str">
        <f t="shared" si="728"/>
        <v>0.999952690732182-0.00687801058817184i</v>
      </c>
      <c r="H2507" s="57" t="str">
        <f t="shared" si="729"/>
        <v>33.4688966768423-261.898866660044i</v>
      </c>
      <c r="I2507" s="57" t="str">
        <f t="shared" si="730"/>
        <v>-9.41696594369834-3.3883533240309i</v>
      </c>
      <c r="K2507" s="57" t="str">
        <f t="shared" si="731"/>
        <v>0.00576129597173412-0.0229839079727291i</v>
      </c>
      <c r="L2507" s="57" t="str">
        <f t="shared" si="732"/>
        <v>0.00025-0.092798297814933i</v>
      </c>
      <c r="M2507" s="57" t="str">
        <f t="shared" si="733"/>
        <v>0.0045-0.0325334824973566i</v>
      </c>
      <c r="N2507" s="57">
        <f t="shared" si="734"/>
        <v>83.37689084399095</v>
      </c>
      <c r="O2507" s="57">
        <f t="shared" si="735"/>
        <v>6.18472121339643</v>
      </c>
      <c r="P2507" s="374">
        <f t="shared" si="736"/>
        <v>6.18472121339643</v>
      </c>
      <c r="Q2507" s="374">
        <f t="shared" si="737"/>
        <v>-96.62310915600905</v>
      </c>
      <c r="R2507" s="12">
        <f t="shared" si="738"/>
        <v>83.37689084399095</v>
      </c>
      <c r="S2507" s="57">
        <f t="shared" si="739"/>
        <v>11.403345564616242</v>
      </c>
      <c r="T2507" s="12">
        <f t="shared" si="722"/>
        <v>6.18472121339643</v>
      </c>
    </row>
    <row r="2508" spans="1:20">
      <c r="A2508" s="57">
        <f t="shared" si="723"/>
        <v>71921.600770844569</v>
      </c>
      <c r="B2508" s="12">
        <f t="shared" si="740"/>
        <v>11446.678277761785</v>
      </c>
      <c r="C2508" s="57" t="str">
        <f t="shared" si="724"/>
        <v>-0.232493948141993-2.01894761983169i</v>
      </c>
      <c r="D2508" s="57" t="str">
        <f t="shared" si="725"/>
        <v>3.47726429858884-1.44511014644369i</v>
      </c>
      <c r="E2508" s="57" t="str">
        <f t="shared" si="726"/>
        <v>182.777639095336+6.17371922158247i</v>
      </c>
      <c r="F2508" s="57" t="str">
        <f t="shared" si="727"/>
        <v>2.90977119600536-13.0681654033095i</v>
      </c>
      <c r="G2508" s="57" t="str">
        <f t="shared" si="728"/>
        <v>0.999952330515773-0.00690414454130218i</v>
      </c>
      <c r="H2508" s="57" t="str">
        <f t="shared" si="729"/>
        <v>32.8401126745803-260.027107818058i</v>
      </c>
      <c r="I2508" s="57" t="str">
        <f t="shared" si="730"/>
        <v>-9.31654663890382-3.34513313099647i</v>
      </c>
      <c r="K2508" s="57" t="str">
        <f t="shared" si="731"/>
        <v>0.00573688469128915-0.0229010257269522i</v>
      </c>
      <c r="L2508" s="57" t="str">
        <f t="shared" si="732"/>
        <v>0.00025-0.0924469992179055i</v>
      </c>
      <c r="M2508" s="57" t="str">
        <f t="shared" si="733"/>
        <v>0.0045-0.0324103232689347i</v>
      </c>
      <c r="N2508" s="57">
        <f t="shared" si="734"/>
        <v>83.430981829087429</v>
      </c>
      <c r="O2508" s="57">
        <f t="shared" si="735"/>
        <v>6.1597139019119194</v>
      </c>
      <c r="P2508" s="374">
        <f t="shared" si="736"/>
        <v>6.1597139019119194</v>
      </c>
      <c r="Q2508" s="374">
        <f t="shared" si="737"/>
        <v>-96.569018170912571</v>
      </c>
      <c r="R2508" s="12">
        <f t="shared" si="738"/>
        <v>83.430981829087429</v>
      </c>
      <c r="S2508" s="57">
        <f t="shared" si="739"/>
        <v>11.446678277761784</v>
      </c>
      <c r="T2508" s="12">
        <f t="shared" si="722"/>
        <v>6.1597139019119194</v>
      </c>
    </row>
    <row r="2509" spans="1:20">
      <c r="A2509" s="57">
        <f t="shared" si="723"/>
        <v>72194.90285377379</v>
      </c>
      <c r="B2509" s="12">
        <f t="shared" si="740"/>
        <v>11490.175655217279</v>
      </c>
      <c r="C2509" s="57" t="str">
        <f t="shared" si="724"/>
        <v>-0.229939043209609-2.01338693719459i</v>
      </c>
      <c r="D2509" s="57" t="str">
        <f t="shared" si="725"/>
        <v>3.47725774646374-1.44005440113831i</v>
      </c>
      <c r="E2509" s="57" t="str">
        <f t="shared" si="726"/>
        <v>183.016482094929+6.15335578065576i</v>
      </c>
      <c r="F2509" s="57" t="str">
        <f t="shared" si="727"/>
        <v>2.90977013982738-13.0188467557293i</v>
      </c>
      <c r="G2509" s="57" t="str">
        <f t="shared" si="728"/>
        <v>0.99995196755678-0.00693037777499536i</v>
      </c>
      <c r="H2509" s="57" t="str">
        <f t="shared" si="729"/>
        <v>32.2258751944927-258.176696398297i</v>
      </c>
      <c r="I2509" s="57" t="str">
        <f t="shared" si="730"/>
        <v>-9.21745167289852-3.30281513604247i</v>
      </c>
      <c r="K2509" s="57" t="str">
        <f t="shared" si="731"/>
        <v>0.00571265013833419-0.0228184211525558i</v>
      </c>
      <c r="L2509" s="57" t="str">
        <f t="shared" si="732"/>
        <v>0.00025-0.0920970305019975i</v>
      </c>
      <c r="M2509" s="57" t="str">
        <f t="shared" si="733"/>
        <v>0.0045-0.0322876302738938i</v>
      </c>
      <c r="N2509" s="57">
        <f t="shared" si="734"/>
        <v>83.484757971358334</v>
      </c>
      <c r="O2509" s="57">
        <f t="shared" si="735"/>
        <v>6.1348228886068661</v>
      </c>
      <c r="P2509" s="374">
        <f t="shared" si="736"/>
        <v>6.1348228886068661</v>
      </c>
      <c r="Q2509" s="374">
        <f t="shared" si="737"/>
        <v>-96.515242028641666</v>
      </c>
      <c r="R2509" s="12">
        <f t="shared" si="738"/>
        <v>83.484757971358334</v>
      </c>
      <c r="S2509" s="57">
        <f t="shared" si="739"/>
        <v>11.490175655217278</v>
      </c>
      <c r="T2509" s="12">
        <f t="shared" si="722"/>
        <v>6.1348228886068661</v>
      </c>
    </row>
    <row r="2510" spans="1:20">
      <c r="A2510" s="57">
        <f t="shared" si="723"/>
        <v>72469.243484618128</v>
      </c>
      <c r="B2510" s="12">
        <f t="shared" si="740"/>
        <v>11533.838322707104</v>
      </c>
      <c r="C2510" s="57" t="str">
        <f t="shared" si="724"/>
        <v>-0.22741090439354-2.00786552672637i</v>
      </c>
      <c r="D2510" s="57" t="str">
        <f t="shared" si="725"/>
        <v>3.47725114447284-1.43501936992351i</v>
      </c>
      <c r="E2510" s="57" t="str">
        <f t="shared" si="726"/>
        <v>183.257525743775+6.13206007555325i</v>
      </c>
      <c r="F2510" s="57" t="str">
        <f t="shared" si="727"/>
        <v>2.90976907560799-12.969715388519i</v>
      </c>
      <c r="G2510" s="57" t="str">
        <f t="shared" si="728"/>
        <v>0.999951601834325-0.0069567106661919i</v>
      </c>
      <c r="H2510" s="57" t="str">
        <f t="shared" si="729"/>
        <v>31.6257825037582-256.347298118415i</v>
      </c>
      <c r="I2510" s="57" t="str">
        <f t="shared" si="730"/>
        <v>-9.11965974544259-3.26137478432285i</v>
      </c>
      <c r="K2510" s="57" t="str">
        <f t="shared" si="731"/>
        <v>0.00568859108253482-0.0227360936232914i</v>
      </c>
      <c r="L2510" s="57" t="str">
        <f t="shared" si="732"/>
        <v>0.00025-0.0917483866327928i</v>
      </c>
      <c r="M2510" s="57" t="str">
        <f t="shared" si="733"/>
        <v>0.0045-0.0321654017472542i</v>
      </c>
      <c r="N2510" s="57">
        <f t="shared" si="734"/>
        <v>83.538214796637035</v>
      </c>
      <c r="O2510" s="57">
        <f t="shared" si="735"/>
        <v>6.1100487446821354</v>
      </c>
      <c r="P2510" s="374">
        <f t="shared" si="736"/>
        <v>6.1100487446821354</v>
      </c>
      <c r="Q2510" s="374">
        <f t="shared" si="737"/>
        <v>-96.461785203362965</v>
      </c>
      <c r="R2510" s="12">
        <f t="shared" si="738"/>
        <v>83.538214796637035</v>
      </c>
      <c r="S2510" s="57">
        <f t="shared" si="739"/>
        <v>11.533838322707105</v>
      </c>
      <c r="T2510" s="12">
        <f t="shared" si="722"/>
        <v>6.1100487446821354</v>
      </c>
    </row>
    <row r="2511" spans="1:20">
      <c r="A2511" s="57">
        <f t="shared" si="723"/>
        <v>72744.626609859668</v>
      </c>
      <c r="B2511" s="12">
        <f t="shared" si="740"/>
        <v>11577.666908333391</v>
      </c>
      <c r="C2511" s="57" t="str">
        <f t="shared" si="724"/>
        <v>-0.224909462965138-2.00238329626676i</v>
      </c>
      <c r="D2511" s="57" t="str">
        <f t="shared" si="725"/>
        <v>3.47724449223685-1.43000498035068i</v>
      </c>
      <c r="E2511" s="57" t="str">
        <f t="shared" si="726"/>
        <v>183.500792123662+6.10981388955088i</v>
      </c>
      <c r="F2511" s="57" t="str">
        <f t="shared" si="727"/>
        <v>2.90976800328594-12.920770594906i</v>
      </c>
      <c r="G2511" s="57" t="str">
        <f t="shared" si="728"/>
        <v>0.999951233327368-0.00698314359326093i</v>
      </c>
      <c r="H2511" s="57" t="str">
        <f t="shared" si="729"/>
        <v>31.0394457505265-254.538584437975i</v>
      </c>
      <c r="I2511" s="57" t="str">
        <f t="shared" si="730"/>
        <v>-9.02314992880903-3.22078831072272i</v>
      </c>
      <c r="K2511" s="57" t="str">
        <f t="shared" si="731"/>
        <v>0.0056647063012816-0.0226540425109578i</v>
      </c>
      <c r="L2511" s="57" t="str">
        <f t="shared" si="732"/>
        <v>0.00025-0.0914010625949323i</v>
      </c>
      <c r="M2511" s="57" t="str">
        <f t="shared" si="733"/>
        <v>0.0045-0.0320436359307175i</v>
      </c>
      <c r="N2511" s="57">
        <f t="shared" si="734"/>
        <v>83.59134777070264</v>
      </c>
      <c r="O2511" s="57">
        <f t="shared" si="735"/>
        <v>6.0853920466259144</v>
      </c>
      <c r="P2511" s="374">
        <f t="shared" si="736"/>
        <v>6.0853920466259144</v>
      </c>
      <c r="Q2511" s="374">
        <f t="shared" si="737"/>
        <v>-96.40865222929736</v>
      </c>
      <c r="R2511" s="12">
        <f t="shared" si="738"/>
        <v>83.59134777070264</v>
      </c>
      <c r="S2511" s="57">
        <f t="shared" si="739"/>
        <v>11.577666908333391</v>
      </c>
      <c r="T2511" s="12">
        <f t="shared" si="722"/>
        <v>6.0853920466259144</v>
      </c>
    </row>
    <row r="2512" spans="1:20">
      <c r="A2512" s="57">
        <f t="shared" si="723"/>
        <v>73021.056190977135</v>
      </c>
      <c r="B2512" s="12">
        <f t="shared" si="740"/>
        <v>11621.662042585058</v>
      </c>
      <c r="C2512" s="57" t="str">
        <f t="shared" si="724"/>
        <v>-0.222434652685817-1.99694015547434i</v>
      </c>
      <c r="D2512" s="57" t="str">
        <f t="shared" si="725"/>
        <v>3.47723778937354-1.4250111602679i</v>
      </c>
      <c r="E2512" s="57" t="str">
        <f t="shared" si="726"/>
        <v>183.746303556707+6.08659863979041i</v>
      </c>
      <c r="F2512" s="57" t="str">
        <f t="shared" si="727"/>
        <v>2.90976692279957-12.8720116708018i</v>
      </c>
      <c r="G2512" s="57" t="str">
        <f t="shared" si="728"/>
        <v>0.999950862014711-0.00700967693600565i</v>
      </c>
      <c r="H2512" s="57" t="str">
        <f t="shared" si="729"/>
        <v>30.4664884965894-252.750232489806i</v>
      </c>
      <c r="I2512" s="57" t="str">
        <f t="shared" si="730"/>
        <v>-8.92790166292336-3.18103271104599i</v>
      </c>
      <c r="K2512" s="57" t="str">
        <f t="shared" si="731"/>
        <v>0.00564099457965342-0.0225722671854519i</v>
      </c>
      <c r="L2512" s="57" t="str">
        <f t="shared" si="732"/>
        <v>0.00025-0.0910550533920423i</v>
      </c>
      <c r="M2512" s="57" t="str">
        <f t="shared" si="733"/>
        <v>0.0045-0.0319223310726415i</v>
      </c>
      <c r="N2512" s="57">
        <f t="shared" si="734"/>
        <v>83.644152298133022</v>
      </c>
      <c r="O2512" s="57">
        <f t="shared" si="735"/>
        <v>6.0608533762374606</v>
      </c>
      <c r="P2512" s="374">
        <f t="shared" si="736"/>
        <v>6.0608533762374606</v>
      </c>
      <c r="Q2512" s="374">
        <f t="shared" si="737"/>
        <v>-96.355847701866978</v>
      </c>
      <c r="R2512" s="12">
        <f t="shared" si="738"/>
        <v>83.644152298133022</v>
      </c>
      <c r="S2512" s="57">
        <f t="shared" si="739"/>
        <v>11.621662042585058</v>
      </c>
      <c r="T2512" s="12">
        <f t="shared" si="722"/>
        <v>6.0608533762374606</v>
      </c>
    </row>
    <row r="2513" spans="1:20">
      <c r="A2513" s="57">
        <f t="shared" si="723"/>
        <v>73298.536204502845</v>
      </c>
      <c r="B2513" s="12">
        <f t="shared" si="740"/>
        <v>11665.824358346881</v>
      </c>
      <c r="C2513" s="57" t="str">
        <f t="shared" si="724"/>
        <v>-0.219986409833947-1.99153601582167i</v>
      </c>
      <c r="D2513" s="57" t="str">
        <f t="shared" si="725"/>
        <v>3.47723103549782-1.42003783781897i</v>
      </c>
      <c r="E2513" s="57" t="str">
        <f t="shared" si="726"/>
        <v>183.994082607674+6.06239536924362i</v>
      </c>
      <c r="F2513" s="57" t="str">
        <f t="shared" si="727"/>
        <v>2.90976583408671-12.8234379147916i</v>
      </c>
      <c r="G2513" s="57" t="str">
        <f t="shared" si="728"/>
        <v>0.999950487874996-0.0070363110756687i</v>
      </c>
      <c r="H2513" s="57" t="str">
        <f t="shared" si="729"/>
        <v>29.9065462687572-250.981925008974i</v>
      </c>
      <c r="I2513" s="57" t="str">
        <f t="shared" si="730"/>
        <v>-8.8338947503804-3.14208571436267i</v>
      </c>
      <c r="K2513" s="57" t="str">
        <f t="shared" si="731"/>
        <v>0.0056174547103805-0.0224907670148184i</v>
      </c>
      <c r="L2513" s="57" t="str">
        <f t="shared" si="732"/>
        <v>0.00025-0.0907103540466655i</v>
      </c>
      <c r="M2513" s="57" t="str">
        <f t="shared" si="733"/>
        <v>0.0045-0.0318014854280151i</v>
      </c>
      <c r="N2513" s="57">
        <f t="shared" si="734"/>
        <v>83.696623721135765</v>
      </c>
      <c r="O2513" s="57">
        <f t="shared" si="735"/>
        <v>6.0364333206519056</v>
      </c>
      <c r="P2513" s="374">
        <f t="shared" si="736"/>
        <v>6.0364333206519056</v>
      </c>
      <c r="Q2513" s="374">
        <f t="shared" si="737"/>
        <v>-96.303376278864235</v>
      </c>
      <c r="R2513" s="12">
        <f t="shared" si="738"/>
        <v>83.696623721135765</v>
      </c>
      <c r="S2513" s="57">
        <f t="shared" si="739"/>
        <v>11.665824358346882</v>
      </c>
      <c r="T2513" s="12">
        <f t="shared" si="722"/>
        <v>6.0364333206519056</v>
      </c>
    </row>
    <row r="2514" spans="1:20">
      <c r="A2514" s="57">
        <f t="shared" si="723"/>
        <v>73577.070642079954</v>
      </c>
      <c r="B2514" s="12">
        <f t="shared" si="740"/>
        <v>11710.154490908599</v>
      </c>
      <c r="C2514" s="57" t="str">
        <f t="shared" si="724"/>
        <v>-0.217564673232329-1.98617079058994i</v>
      </c>
      <c r="D2514" s="57" t="str">
        <f t="shared" si="725"/>
        <v>3.47722423022165-1.41508494144232i</v>
      </c>
      <c r="E2514" s="57" t="str">
        <f t="shared" si="726"/>
        <v>184.244152086252+6.03718473848539i</v>
      </c>
      <c r="F2514" s="57" t="str">
        <f t="shared" si="727"/>
        <v>2.90976473708472-12.7750486281242i</v>
      </c>
      <c r="G2514" s="57" t="str">
        <f t="shared" si="728"/>
        <v>0.999950110886699-0.00706304639493758i</v>
      </c>
      <c r="H2514" s="57" t="str">
        <f t="shared" si="729"/>
        <v>29.3592661281442-249.233350259729i</v>
      </c>
      <c r="I2514" s="57" t="str">
        <f t="shared" si="730"/>
        <v>-8.74110935135941-3.10392575646653i</v>
      </c>
      <c r="K2514" s="57" t="str">
        <f t="shared" si="731"/>
        <v>0.00559408549380794-0.0224095413652993i</v>
      </c>
      <c r="L2514" s="57" t="str">
        <f t="shared" si="732"/>
        <v>0.00025-0.0903669596001848i</v>
      </c>
      <c r="M2514" s="57" t="str">
        <f t="shared" si="733"/>
        <v>0.0045-0.031681097258433i</v>
      </c>
      <c r="N2514" s="57">
        <f t="shared" si="734"/>
        <v>83.748757318361015</v>
      </c>
      <c r="O2514" s="57">
        <f t="shared" si="735"/>
        <v>6.0121324723623388</v>
      </c>
      <c r="P2514" s="374">
        <f t="shared" si="736"/>
        <v>6.0121324723623388</v>
      </c>
      <c r="Q2514" s="374">
        <f t="shared" si="737"/>
        <v>-96.251242681638985</v>
      </c>
      <c r="R2514" s="12">
        <f t="shared" si="738"/>
        <v>83.748757318361015</v>
      </c>
      <c r="S2514" s="57">
        <f t="shared" si="739"/>
        <v>11.710154490908598</v>
      </c>
      <c r="T2514" s="12">
        <f t="shared" si="722"/>
        <v>6.0121324723623388</v>
      </c>
    </row>
    <row r="2515" spans="1:20">
      <c r="A2515" s="57">
        <f t="shared" si="723"/>
        <v>73856.663510519866</v>
      </c>
      <c r="B2515" s="12">
        <f t="shared" si="740"/>
        <v>11754.653077974051</v>
      </c>
      <c r="C2515" s="57" t="str">
        <f t="shared" si="724"/>
        <v>-0.215169384276572-1.98084439486397i</v>
      </c>
      <c r="D2515" s="57" t="str">
        <f t="shared" si="725"/>
        <v>3.47721737315406-1.41015239987003i</v>
      </c>
      <c r="E2515" s="57" t="str">
        <f t="shared" si="726"/>
        <v>184.49653504936+6.01094701726714i</v>
      </c>
      <c r="F2515" s="57" t="str">
        <f t="shared" si="727"/>
        <v>2.90976363173053-12.7268431147023i</v>
      </c>
      <c r="G2515" s="57" t="str">
        <f t="shared" si="728"/>
        <v>0.999949731028136-0.00708988327795007i</v>
      </c>
      <c r="H2515" s="57" t="str">
        <f t="shared" si="729"/>
        <v>28.8243062565855-247.504201960723i</v>
      </c>
      <c r="I2515" s="57" t="str">
        <f t="shared" si="730"/>
        <v>-8.64952597845533-3.06653195439452i</v>
      </c>
      <c r="K2515" s="57" t="str">
        <f t="shared" si="731"/>
        <v>0.00557088573785874-0.0223285896013827i</v>
      </c>
      <c r="L2515" s="57" t="str">
        <f t="shared" si="732"/>
        <v>0.00025-0.090024865112756i</v>
      </c>
      <c r="M2515" s="57" t="str">
        <f t="shared" si="733"/>
        <v>0.0045-0.0315611648320712i</v>
      </c>
      <c r="N2515" s="57">
        <f t="shared" si="734"/>
        <v>83.800548303690618</v>
      </c>
      <c r="O2515" s="57">
        <f t="shared" si="735"/>
        <v>5.9879514292428837</v>
      </c>
      <c r="P2515" s="374">
        <f t="shared" si="736"/>
        <v>5.9879514292428837</v>
      </c>
      <c r="Q2515" s="374">
        <f t="shared" si="737"/>
        <v>-96.199451696309382</v>
      </c>
      <c r="R2515" s="12">
        <f t="shared" si="738"/>
        <v>83.800548303690618</v>
      </c>
      <c r="S2515" s="57">
        <f t="shared" si="739"/>
        <v>11.754653077974051</v>
      </c>
      <c r="T2515" s="12">
        <f t="shared" si="722"/>
        <v>5.9879514292428837</v>
      </c>
    </row>
    <row r="2516" spans="1:20">
      <c r="A2516" s="57">
        <f t="shared" si="723"/>
        <v>74137.318831859826</v>
      </c>
      <c r="B2516" s="12">
        <f t="shared" si="740"/>
        <v>11799.320759670352</v>
      </c>
      <c r="C2516" s="57" t="str">
        <f t="shared" si="724"/>
        <v>-0.212800486964139-1.97555674552686i</v>
      </c>
      <c r="D2516" s="57" t="str">
        <f t="shared" si="725"/>
        <v>3.47721046390108-1.40524014212675i</v>
      </c>
      <c r="E2516" s="57" t="str">
        <f t="shared" si="726"/>
        <v>184.751254803422+5.98366207588838i</v>
      </c>
      <c r="F2516" s="57" t="str">
        <f t="shared" si="727"/>
        <v>2.90976251796053-12.678820681072i</v>
      </c>
      <c r="G2516" s="57" t="str">
        <f t="shared" si="728"/>
        <v>0.999949348277453-0.00711682211029977i</v>
      </c>
      <c r="H2516" s="57" t="str">
        <f t="shared" si="729"/>
        <v>28.301335559458-245.794179208788i</v>
      </c>
      <c r="I2516" s="57" t="str">
        <f t="shared" si="730"/>
        <v>-8.55912549144186-3.02988408196239i</v>
      </c>
      <c r="K2516" s="57" t="str">
        <f t="shared" si="731"/>
        <v>0.00554785425799713-0.0222479110858511i</v>
      </c>
      <c r="L2516" s="57" t="str">
        <f t="shared" si="732"/>
        <v>0.00025-0.089684065663236i</v>
      </c>
      <c r="M2516" s="57" t="str">
        <f t="shared" si="733"/>
        <v>0.0045-0.0314416864236612i</v>
      </c>
      <c r="N2516" s="57">
        <f t="shared" si="734"/>
        <v>83.851991825007147</v>
      </c>
      <c r="O2516" s="57">
        <f t="shared" si="735"/>
        <v>5.9638907945696698</v>
      </c>
      <c r="P2516" s="374">
        <f t="shared" si="736"/>
        <v>5.9638907945696698</v>
      </c>
      <c r="Q2516" s="374">
        <f t="shared" si="737"/>
        <v>-96.148008174992853</v>
      </c>
      <c r="R2516" s="12">
        <f t="shared" si="738"/>
        <v>83.851991825007147</v>
      </c>
      <c r="S2516" s="57">
        <f t="shared" si="739"/>
        <v>11.799320759670353</v>
      </c>
      <c r="T2516" s="12">
        <f t="shared" si="722"/>
        <v>5.9638907945696698</v>
      </c>
    </row>
    <row r="2517" spans="1:20">
      <c r="A2517" s="57">
        <f t="shared" si="723"/>
        <v>74419.0406434209</v>
      </c>
      <c r="B2517" s="12">
        <f t="shared" si="740"/>
        <v>11844.1581785571</v>
      </c>
      <c r="C2517" s="57" t="str">
        <f t="shared" si="724"/>
        <v>-0.210457927924235-1.97030776125477i</v>
      </c>
      <c r="D2517" s="57" t="str">
        <f t="shared" si="725"/>
        <v>3.4772035020658-1.40034809752872i</v>
      </c>
      <c r="E2517" s="57" t="str">
        <f t="shared" si="726"/>
        <v>185.00833490665+5.9553093763619i</v>
      </c>
      <c r="F2517" s="57" t="str">
        <f t="shared" si="727"/>
        <v>2.90976139571065-12.630980636413i</v>
      </c>
      <c r="G2517" s="57" t="str">
        <f t="shared" si="728"/>
        <v>0.999948962612635-0.00714386327904157i</v>
      </c>
      <c r="H2517" s="57" t="str">
        <f t="shared" si="729"/>
        <v>27.7900332841959-244.10298640152i</v>
      </c>
      <c r="I2517" s="57" t="str">
        <f t="shared" si="730"/>
        <v>-8.46988909198218-2.99396254627259i</v>
      </c>
      <c r="K2517" s="57" t="str">
        <f t="shared" si="731"/>
        <v>0.00552498987719159-0.0221675051798288i</v>
      </c>
      <c r="L2517" s="57" t="str">
        <f t="shared" si="732"/>
        <v>0.00025-0.0893445563491092i</v>
      </c>
      <c r="M2517" s="57" t="str">
        <f t="shared" si="733"/>
        <v>0.0045-0.0313226603144662i</v>
      </c>
      <c r="N2517" s="57">
        <f t="shared" si="734"/>
        <v>83.903082962940502</v>
      </c>
      <c r="O2517" s="57">
        <f t="shared" si="735"/>
        <v>5.9399511770418121</v>
      </c>
      <c r="P2517" s="374">
        <f t="shared" si="736"/>
        <v>5.9399511770418121</v>
      </c>
      <c r="Q2517" s="374">
        <f t="shared" si="737"/>
        <v>-96.096917037059498</v>
      </c>
      <c r="R2517" s="12">
        <f t="shared" si="738"/>
        <v>83.903082962940502</v>
      </c>
      <c r="S2517" s="57">
        <f t="shared" si="739"/>
        <v>11.8441581785571</v>
      </c>
      <c r="T2517" s="12">
        <f t="shared" si="722"/>
        <v>5.9399511770418121</v>
      </c>
    </row>
    <row r="2518" spans="1:20">
      <c r="A2518" s="57">
        <f t="shared" si="723"/>
        <v>74701.832997865902</v>
      </c>
      <c r="B2518" s="12">
        <f t="shared" si="740"/>
        <v>11889.165979635616</v>
      </c>
      <c r="C2518" s="57" t="str">
        <f t="shared" si="724"/>
        <v>-0.2081416564485-1.96509736251146i</v>
      </c>
      <c r="D2518" s="57" t="str">
        <f t="shared" si="725"/>
        <v>3.47719648724823-1.39547619568272i</v>
      </c>
      <c r="E2518" s="57" t="str">
        <f t="shared" si="726"/>
        <v>185.267799171303+5.92586796336321i</v>
      </c>
      <c r="F2518" s="57" t="str">
        <f t="shared" si="727"/>
        <v>2.90976026491634-12.5833222925289i</v>
      </c>
      <c r="G2518" s="57" t="str">
        <f t="shared" si="728"/>
        <v>0.999948574011497-0.00717100717269706i</v>
      </c>
      <c r="H2518" s="57" t="str">
        <f t="shared" si="729"/>
        <v>27.2900886538392-242.43033315893i</v>
      </c>
      <c r="I2518" s="57" t="str">
        <f t="shared" si="730"/>
        <v>-8.38179831830139-2.95874836515319i</v>
      </c>
      <c r="K2518" s="57" t="str">
        <f t="shared" si="731"/>
        <v>0.00550229142587819-0.0220873712428294i</v>
      </c>
      <c r="L2518" s="57" t="str">
        <f t="shared" si="732"/>
        <v>0.00025-0.089006332286421i</v>
      </c>
      <c r="M2518" s="57" t="str">
        <f t="shared" si="733"/>
        <v>0.0045-0.0312040847922557i</v>
      </c>
      <c r="N2518" s="57">
        <f t="shared" si="734"/>
        <v>83.953816729591381</v>
      </c>
      <c r="O2518" s="57">
        <f t="shared" si="735"/>
        <v>5.9161331908008066</v>
      </c>
      <c r="P2518" s="374">
        <f t="shared" si="736"/>
        <v>5.9161331908008066</v>
      </c>
      <c r="Q2518" s="374">
        <f t="shared" si="737"/>
        <v>-96.046183270408619</v>
      </c>
      <c r="R2518" s="12">
        <f t="shared" si="738"/>
        <v>83.953816729591381</v>
      </c>
      <c r="S2518" s="57">
        <f t="shared" si="739"/>
        <v>11.889165979635615</v>
      </c>
      <c r="T2518" s="12">
        <f t="shared" si="722"/>
        <v>5.9161331908008066</v>
      </c>
    </row>
    <row r="2519" spans="1:20">
      <c r="A2519" s="57">
        <f t="shared" si="723"/>
        <v>74985.699963257794</v>
      </c>
      <c r="B2519" s="12">
        <f t="shared" si="740"/>
        <v>11934.344810358232</v>
      </c>
      <c r="C2519" s="57" t="str">
        <f t="shared" si="724"/>
        <v>-0.205851624522481-1.9599254715428i</v>
      </c>
      <c r="D2519" s="57" t="str">
        <f t="shared" si="725"/>
        <v>3.47718941904537-1.39062436648506i</v>
      </c>
      <c r="E2519" s="57" t="str">
        <f t="shared" si="726"/>
        <v>185.529671665937+5.89531645496335i</v>
      </c>
      <c r="F2519" s="57" t="str">
        <f t="shared" si="727"/>
        <v>2.90975912551256-12.535844963837i</v>
      </c>
      <c r="G2519" s="57" t="str">
        <f t="shared" si="728"/>
        <v>0.999948182451684-0.00719825418126019i</v>
      </c>
      <c r="H2519" s="57" t="str">
        <f t="shared" si="729"/>
        <v>26.801200514969-240.775934244346i</v>
      </c>
      <c r="I2519" s="57" t="str">
        <f t="shared" si="730"/>
        <v>-8.29483503983168-2.92422314548721i</v>
      </c>
      <c r="K2519" s="57" t="str">
        <f t="shared" si="731"/>
        <v>0.00547975774192386-0.022007508632802i</v>
      </c>
      <c r="L2519" s="57" t="str">
        <f t="shared" si="732"/>
        <v>0.00025-0.0886693886097037i</v>
      </c>
      <c r="M2519" s="57" t="str">
        <f t="shared" si="733"/>
        <v>0.0045-0.0310859581512808i</v>
      </c>
      <c r="N2519" s="57">
        <f t="shared" si="734"/>
        <v>84.004188067233713</v>
      </c>
      <c r="O2519" s="57">
        <f t="shared" si="735"/>
        <v>5.8924374554492189</v>
      </c>
      <c r="P2519" s="374">
        <f t="shared" si="736"/>
        <v>5.8924374554492189</v>
      </c>
      <c r="Q2519" s="374">
        <f t="shared" si="737"/>
        <v>-95.995811932766287</v>
      </c>
      <c r="R2519" s="12">
        <f t="shared" si="738"/>
        <v>84.004188067233713</v>
      </c>
      <c r="S2519" s="57">
        <f t="shared" si="739"/>
        <v>11.934344810358231</v>
      </c>
      <c r="T2519" s="12">
        <f t="shared" si="722"/>
        <v>5.8924374554492189</v>
      </c>
    </row>
    <row r="2520" spans="1:20">
      <c r="A2520" s="57">
        <f t="shared" si="723"/>
        <v>75270.64562311818</v>
      </c>
      <c r="B2520" s="12">
        <f t="shared" si="740"/>
        <v>11979.695320637595</v>
      </c>
      <c r="C2520" s="57" t="str">
        <f t="shared" si="724"/>
        <v>-0.203587786858049-1.95479201237129i</v>
      </c>
      <c r="D2520" s="57" t="str">
        <f t="shared" si="725"/>
        <v>3.47718229705119-1.38579254012061i</v>
      </c>
      <c r="E2520" s="57" t="str">
        <f t="shared" si="726"/>
        <v>185.793976717645+5.86363303313734i</v>
      </c>
      <c r="F2520" s="57" t="str">
        <f t="shared" si="727"/>
        <v>2.90975797743375-12.4885479673586i</v>
      </c>
      <c r="G2520" s="57" t="str">
        <f t="shared" si="728"/>
        <v>0.999947787910672-0.00722560469620274i</v>
      </c>
      <c r="H2520" s="57" t="str">
        <f t="shared" si="729"/>
        <v>26.3230769994194-239.139509484789i</v>
      </c>
      <c r="I2520" s="57" t="str">
        <f t="shared" si="730"/>
        <v>-8.20898145184317-2.89036906239486i</v>
      </c>
      <c r="K2520" s="57" t="str">
        <f t="shared" si="731"/>
        <v>0.00545738767058951-0.0219279167061778i</v>
      </c>
      <c r="L2520" s="57" t="str">
        <f t="shared" si="732"/>
        <v>0.00025-0.0883337204719104i</v>
      </c>
      <c r="M2520" s="57" t="str">
        <f t="shared" si="733"/>
        <v>0.0045-0.0309682786922503i</v>
      </c>
      <c r="N2520" s="57">
        <f t="shared" si="734"/>
        <v>84.054191846991131</v>
      </c>
      <c r="O2520" s="57">
        <f t="shared" si="735"/>
        <v>5.8688645960689358</v>
      </c>
      <c r="P2520" s="374">
        <f t="shared" si="736"/>
        <v>5.8688645960689358</v>
      </c>
      <c r="Q2520" s="374">
        <f t="shared" si="737"/>
        <v>-95.945808153008869</v>
      </c>
      <c r="R2520" s="12">
        <f t="shared" si="738"/>
        <v>84.054191846991131</v>
      </c>
      <c r="S2520" s="57">
        <f t="shared" si="739"/>
        <v>11.979695320637594</v>
      </c>
      <c r="T2520" s="12">
        <f t="shared" si="722"/>
        <v>5.8688645960689358</v>
      </c>
    </row>
    <row r="2521" spans="1:20">
      <c r="A2521" s="57">
        <f t="shared" si="723"/>
        <v>75556.67407648603</v>
      </c>
      <c r="B2521" s="12">
        <f t="shared" si="740"/>
        <v>12025.218162856017</v>
      </c>
      <c r="C2521" s="57" t="str">
        <f t="shared" si="724"/>
        <v>-0.201350100926627-1.94969691079027i</v>
      </c>
      <c r="D2521" s="57" t="str">
        <f t="shared" si="725"/>
        <v>3.4771751208565-1.38098064706172i</v>
      </c>
      <c r="E2521" s="57" t="str">
        <f t="shared" si="726"/>
        <v>186.060738914276+5.83079543403944i</v>
      </c>
      <c r="F2521" s="57" t="str">
        <f t="shared" si="727"/>
        <v>2.9097568206139-12.4414306227091i</v>
      </c>
      <c r="G2521" s="57" t="str">
        <f t="shared" si="728"/>
        <v>0.999947390365766-0.0072530591104799i</v>
      </c>
      <c r="H2521" s="57" t="str">
        <f t="shared" si="729"/>
        <v>25.8554351991826-237.520783690983i</v>
      </c>
      <c r="I2521" s="57" t="str">
        <f t="shared" si="730"/>
        <v>-8.12422007006959-2.85716883923211i</v>
      </c>
      <c r="K2521" s="57" t="str">
        <f t="shared" si="731"/>
        <v>0.00543518006449317-0.0218485948179152i</v>
      </c>
      <c r="L2521" s="57" t="str">
        <f t="shared" si="732"/>
        <v>0.00025-0.0879993230443421i</v>
      </c>
      <c r="M2521" s="57" t="str">
        <f t="shared" si="733"/>
        <v>0.0045-0.0308510447223055i</v>
      </c>
      <c r="N2521" s="57">
        <f t="shared" si="734"/>
        <v>84.10382286749099</v>
      </c>
      <c r="O2521" s="57">
        <f t="shared" si="735"/>
        <v>5.8454152432375199</v>
      </c>
      <c r="P2521" s="374">
        <f t="shared" si="736"/>
        <v>5.8454152432375199</v>
      </c>
      <c r="Q2521" s="374">
        <f t="shared" si="737"/>
        <v>-95.89617713250901</v>
      </c>
      <c r="R2521" s="12">
        <f t="shared" si="738"/>
        <v>84.10382286749099</v>
      </c>
      <c r="S2521" s="57">
        <f t="shared" si="739"/>
        <v>12.025218162856017</v>
      </c>
      <c r="T2521" s="12">
        <f t="shared" si="722"/>
        <v>5.8454152432375199</v>
      </c>
    </row>
    <row r="2522" spans="1:20">
      <c r="A2522" s="57">
        <f t="shared" si="723"/>
        <v>75843.78943797668</v>
      </c>
      <c r="B2522" s="12">
        <f t="shared" si="740"/>
        <v>12070.913991874871</v>
      </c>
      <c r="C2522" s="57" t="str">
        <f t="shared" si="724"/>
        <v>-0.199138526993286-1.94464009435811i</v>
      </c>
      <c r="D2522" s="57" t="str">
        <f t="shared" si="725"/>
        <v>3.47716789004907-1.37618861806728i</v>
      </c>
      <c r="E2522" s="57" t="str">
        <f t="shared" si="726"/>
        <v>186.32998310663+5.79678093804708i</v>
      </c>
      <c r="F2522" s="57" t="str">
        <f t="shared" si="727"/>
        <v>2.90975565498643-12.3944922520882i</v>
      </c>
      <c r="G2522" s="57" t="str">
        <f t="shared" si="728"/>
        <v>0.999946989794098-0.00728061781853589i</v>
      </c>
      <c r="H2522" s="57" t="str">
        <f t="shared" si="729"/>
        <v>25.3980008539507-235.919486577178i</v>
      </c>
      <c r="I2522" s="57" t="str">
        <f t="shared" si="730"/>
        <v>-8.04053372533881-2.82460572837087i</v>
      </c>
      <c r="K2522" s="57" t="str">
        <f t="shared" si="731"/>
        <v>0.00541313378357354-0.0217695423215449i</v>
      </c>
      <c r="L2522" s="57" t="str">
        <f t="shared" si="732"/>
        <v>0.00025-0.0876661915165791i</v>
      </c>
      <c r="M2522" s="57" t="str">
        <f t="shared" si="733"/>
        <v>0.0045-0.0307342545549965i</v>
      </c>
      <c r="N2522" s="57">
        <f t="shared" si="734"/>
        <v>84.153075853494755</v>
      </c>
      <c r="O2522" s="57">
        <f t="shared" si="735"/>
        <v>5.8220900330439385</v>
      </c>
      <c r="P2522" s="374">
        <f t="shared" si="736"/>
        <v>5.8220900330439385</v>
      </c>
      <c r="Q2522" s="374">
        <f t="shared" si="737"/>
        <v>-95.846924146505245</v>
      </c>
      <c r="R2522" s="12">
        <f t="shared" si="738"/>
        <v>84.153075853494755</v>
      </c>
      <c r="S2522" s="57">
        <f t="shared" si="739"/>
        <v>12.070913991874871</v>
      </c>
      <c r="T2522" s="12">
        <f t="shared" si="722"/>
        <v>5.8220900330439385</v>
      </c>
    </row>
    <row r="2523" spans="1:20">
      <c r="A2523" s="57">
        <f t="shared" si="723"/>
        <v>76131.995837840994</v>
      </c>
      <c r="B2523" s="12">
        <f t="shared" si="740"/>
        <v>12116.783465043996</v>
      </c>
      <c r="C2523" s="57" t="str">
        <f t="shared" si="724"/>
        <v>-0.196953028151834-1.93962149239228i</v>
      </c>
      <c r="D2523" s="57" t="str">
        <f t="shared" si="725"/>
        <v>3.47716060421352-1.37141638418169i</v>
      </c>
      <c r="E2523" s="57" t="str">
        <f t="shared" si="726"/>
        <v>186.601734410638+5.76156635956004i</v>
      </c>
      <c r="F2523" s="57" t="str">
        <f t="shared" si="727"/>
        <v>2.90975448048431-12.3477321802703i</v>
      </c>
      <c r="G2523" s="57" t="str">
        <f t="shared" si="728"/>
        <v>0.999946586172626-0.00730828121630953i</v>
      </c>
      <c r="H2523" s="57" t="str">
        <f t="shared" si="729"/>
        <v>24.9505080507568-234.335352680918i</v>
      </c>
      <c r="I2523" s="57" t="str">
        <f t="shared" si="730"/>
        <v>-7.95790555821635-2.7926634927277i</v>
      </c>
      <c r="K2523" s="57" t="str">
        <f t="shared" si="731"/>
        <v>0.0053912476950529-0.0216907585692147i</v>
      </c>
      <c r="L2523" s="57" t="str">
        <f t="shared" si="732"/>
        <v>0.00025-0.0873343210964127i</v>
      </c>
      <c r="M2523" s="57" t="str">
        <f t="shared" si="733"/>
        <v>0.0045-0.0306179065102575i</v>
      </c>
      <c r="N2523" s="57">
        <f t="shared" si="734"/>
        <v>84.201945454501853</v>
      </c>
      <c r="O2523" s="57">
        <f t="shared" si="735"/>
        <v>5.7988896071033347</v>
      </c>
      <c r="P2523" s="374">
        <f t="shared" si="736"/>
        <v>5.7988896071033347</v>
      </c>
      <c r="Q2523" s="374">
        <f t="shared" si="737"/>
        <v>-95.798054545498147</v>
      </c>
      <c r="R2523" s="12">
        <f t="shared" si="738"/>
        <v>84.201945454501853</v>
      </c>
      <c r="S2523" s="57">
        <f t="shared" si="739"/>
        <v>12.116783465043996</v>
      </c>
      <c r="T2523" s="12">
        <f t="shared" si="722"/>
        <v>5.7988896071033347</v>
      </c>
    </row>
    <row r="2524" spans="1:20">
      <c r="A2524" s="57">
        <f t="shared" si="723"/>
        <v>76421.297422024785</v>
      </c>
      <c r="B2524" s="12">
        <f t="shared" si="740"/>
        <v>12162.827242211164</v>
      </c>
      <c r="C2524" s="57" t="str">
        <f t="shared" si="724"/>
        <v>-0.19479357036079-1.93464103596317i</v>
      </c>
      <c r="D2524" s="57" t="str">
        <f t="shared" si="725"/>
        <v>3.47715326293129-1.36666387673387i</v>
      </c>
      <c r="E2524" s="57" t="str">
        <f t="shared" si="726"/>
        <v>186.876018209514+5.72512803655029i</v>
      </c>
      <c r="F2524" s="57" t="str">
        <f t="shared" si="727"/>
        <v>2.90975329703997-12.3011497345945i</v>
      </c>
      <c r="G2524" s="57" t="str">
        <f t="shared" si="728"/>
        <v>0.999946179478132-0.00733604970123991i</v>
      </c>
      <c r="H2524" s="57" t="str">
        <f t="shared" si="729"/>
        <v>24.512698935212-232.768121282905i</v>
      </c>
      <c r="I2524" s="57" t="str">
        <f t="shared" si="730"/>
        <v>-7.8763190136695-2.76132638800933i</v>
      </c>
      <c r="K2524" s="57" t="str">
        <f t="shared" si="731"/>
        <v>0.00536952067340063-0.0216122429117332i</v>
      </c>
      <c r="L2524" s="57" t="str">
        <f t="shared" si="732"/>
        <v>0.00025-0.0870037070097758i</v>
      </c>
      <c r="M2524" s="57" t="str">
        <f t="shared" si="733"/>
        <v>0.0045-0.0305019989143829i</v>
      </c>
      <c r="N2524" s="57">
        <f t="shared" si="734"/>
        <v>84.250426243328903</v>
      </c>
      <c r="O2524" s="57">
        <f t="shared" si="735"/>
        <v>5.7758146125701506</v>
      </c>
      <c r="P2524" s="374">
        <f t="shared" si="736"/>
        <v>5.7758146125701506</v>
      </c>
      <c r="Q2524" s="374">
        <f t="shared" si="737"/>
        <v>-95.749573756671097</v>
      </c>
      <c r="R2524" s="12">
        <f t="shared" si="738"/>
        <v>84.250426243328903</v>
      </c>
      <c r="S2524" s="57">
        <f t="shared" si="739"/>
        <v>12.162827242211163</v>
      </c>
      <c r="T2524" s="12">
        <f t="shared" si="722"/>
        <v>5.7758146125701506</v>
      </c>
    </row>
    <row r="2525" spans="1:20">
      <c r="A2525" s="57">
        <f t="shared" si="723"/>
        <v>76711.698352228486</v>
      </c>
      <c r="B2525" s="12">
        <f t="shared" si="740"/>
        <v>12209.045985731567</v>
      </c>
      <c r="C2525" s="57" t="str">
        <f t="shared" si="724"/>
        <v>-0.192660122480322-1.92969865788779i</v>
      </c>
      <c r="D2525" s="57" t="str">
        <f t="shared" si="725"/>
        <v>3.47714586578066-1.36193102733629i</v>
      </c>
      <c r="E2525" s="57" t="str">
        <f t="shared" si="726"/>
        <v>187.152860155878+5.68744181985958i</v>
      </c>
      <c r="F2525" s="57" t="str">
        <f t="shared" si="727"/>
        <v>2.90975210458533-12.2547442449551i</v>
      </c>
      <c r="G2525" s="57" t="str">
        <f t="shared" si="728"/>
        <v>0.999945769687222-0.00736392367227197i</v>
      </c>
      <c r="H2525" s="57" t="str">
        <f t="shared" si="729"/>
        <v>24.0843234338462-231.217536327053i</v>
      </c>
      <c r="I2525" s="57" t="str">
        <f t="shared" si="730"/>
        <v>-7.79575783575867-2.73057914564464i</v>
      </c>
      <c r="K2525" s="57" t="str">
        <f t="shared" si="731"/>
        <v>0.00534795160029644-0.0215339946986129i</v>
      </c>
      <c r="L2525" s="57" t="str">
        <f t="shared" si="732"/>
        <v>0.00025-0.0866743445006728i</v>
      </c>
      <c r="M2525" s="57" t="str">
        <f t="shared" si="733"/>
        <v>0.0045-0.0303865301000029i</v>
      </c>
      <c r="N2525" s="57">
        <f t="shared" si="734"/>
        <v>84.298512714663573</v>
      </c>
      <c r="O2525" s="57">
        <f t="shared" si="735"/>
        <v>5.7528657021502934</v>
      </c>
      <c r="P2525" s="374">
        <f t="shared" si="736"/>
        <v>5.7528657021502934</v>
      </c>
      <c r="Q2525" s="374">
        <f t="shared" si="737"/>
        <v>-95.701487285336427</v>
      </c>
      <c r="R2525" s="12">
        <f t="shared" si="738"/>
        <v>84.298512714663573</v>
      </c>
      <c r="S2525" s="57">
        <f t="shared" si="739"/>
        <v>12.209045985731567</v>
      </c>
      <c r="T2525" s="12">
        <f t="shared" si="722"/>
        <v>5.7528657021502934</v>
      </c>
    </row>
    <row r="2526" spans="1:20">
      <c r="A2526" s="57">
        <f t="shared" si="723"/>
        <v>77003.202805966954</v>
      </c>
      <c r="B2526" s="12">
        <f t="shared" si="740"/>
        <v>12255.440360477347</v>
      </c>
      <c r="C2526" s="57" t="str">
        <f t="shared" si="724"/>
        <v>-0.190552656310172-1.92479429272331i</v>
      </c>
      <c r="D2526" s="57" t="str">
        <f t="shared" si="725"/>
        <v>3.47713841233669-1.35721776788394i</v>
      </c>
      <c r="E2526" s="57" t="str">
        <f t="shared" si="726"/>
        <v>187.432286173846+5.64848306223488i</v>
      </c>
      <c r="F2526" s="57" t="str">
        <f t="shared" si="727"/>
        <v>2.90975090305182-12.2085150437923i</v>
      </c>
      <c r="G2526" s="57" t="str">
        <f t="shared" si="728"/>
        <v>0.999945356776323-0.00739190352986229i</v>
      </c>
      <c r="H2526" s="57" t="str">
        <f t="shared" si="729"/>
        <v>23.6651389870937-229.683346340886i</v>
      </c>
      <c r="I2526" s="57" t="str">
        <f t="shared" si="730"/>
        <v>-7.71620606236338-2.70040695637465i</v>
      </c>
      <c r="K2526" s="57" t="str">
        <f t="shared" si="731"/>
        <v>0.00532653936459373-0.0214560132781141i</v>
      </c>
      <c r="L2526" s="57" t="str">
        <f t="shared" si="732"/>
        <v>0.00025-0.086346228831115i</v>
      </c>
      <c r="M2526" s="57" t="str">
        <f t="shared" si="733"/>
        <v>0.0045-0.0302714984060599i</v>
      </c>
      <c r="N2526" s="57">
        <f t="shared" si="734"/>
        <v>84.346199283591929</v>
      </c>
      <c r="O2526" s="57">
        <f t="shared" si="735"/>
        <v>5.7300435341121378</v>
      </c>
      <c r="P2526" s="374">
        <f t="shared" si="736"/>
        <v>5.7300435341121378</v>
      </c>
      <c r="Q2526" s="374">
        <f t="shared" si="737"/>
        <v>-95.653800716408071</v>
      </c>
      <c r="R2526" s="12">
        <f t="shared" si="738"/>
        <v>84.346199283591929</v>
      </c>
      <c r="S2526" s="57">
        <f t="shared" si="739"/>
        <v>12.255440360477348</v>
      </c>
      <c r="T2526" s="12">
        <f t="shared" si="722"/>
        <v>5.7300435341121378</v>
      </c>
    </row>
    <row r="2527" spans="1:20">
      <c r="A2527" s="57">
        <f t="shared" si="723"/>
        <v>77295.814976629626</v>
      </c>
      <c r="B2527" s="12">
        <f t="shared" si="740"/>
        <v>12302.01103384716</v>
      </c>
      <c r="C2527" s="57" t="str">
        <f t="shared" si="724"/>
        <v>-0.188471146628638-1.91992787676041i</v>
      </c>
      <c r="D2527" s="57" t="str">
        <f t="shared" si="725"/>
        <v>3.47713090217127-1.35252403055339i</v>
      </c>
      <c r="E2527" s="57" t="str">
        <f t="shared" si="726"/>
        <v>187.714322461099+5.60822660709255i</v>
      </c>
      <c r="F2527" s="57" t="str">
        <f t="shared" si="727"/>
        <v>2.90974969237031-12.1624614660818i</v>
      </c>
      <c r="G2527" s="57" t="str">
        <f t="shared" si="728"/>
        <v>0.999944940721684-0.00741998967598465i</v>
      </c>
      <c r="H2527" s="57" t="str">
        <f t="shared" si="729"/>
        <v>23.2549102924728-228.16530435633i</v>
      </c>
      <c r="I2527" s="57" t="str">
        <f t="shared" si="730"/>
        <v>-7.63764801994602-2.67079545447216i</v>
      </c>
      <c r="K2527" s="57" t="str">
        <f t="shared" si="731"/>
        <v>0.00530528286228288-0.0213782979972864i</v>
      </c>
      <c r="L2527" s="57" t="str">
        <f t="shared" si="732"/>
        <v>0.00025-0.0860193552810468i</v>
      </c>
      <c r="M2527" s="57" t="str">
        <f t="shared" si="733"/>
        <v>0.0045-0.0301569021777843i</v>
      </c>
      <c r="N2527" s="57">
        <f t="shared" si="734"/>
        <v>84.393480284097365</v>
      </c>
      <c r="O2527" s="57">
        <f t="shared" si="735"/>
        <v>5.7073487722962524</v>
      </c>
      <c r="P2527" s="374">
        <f t="shared" si="736"/>
        <v>5.7073487722962524</v>
      </c>
      <c r="Q2527" s="374">
        <f t="shared" si="737"/>
        <v>-95.606519715902635</v>
      </c>
      <c r="R2527" s="12">
        <f t="shared" si="738"/>
        <v>84.393480284097365</v>
      </c>
      <c r="S2527" s="57">
        <f t="shared" si="739"/>
        <v>12.30201103384716</v>
      </c>
      <c r="T2527" s="12">
        <f t="shared" si="722"/>
        <v>5.7073487722962524</v>
      </c>
    </row>
    <row r="2528" spans="1:20">
      <c r="A2528" s="57">
        <f t="shared" si="723"/>
        <v>77589.539073540829</v>
      </c>
      <c r="B2528" s="12">
        <f t="shared" si="740"/>
        <v>12348.75867577578</v>
      </c>
      <c r="C2528" s="57" t="str">
        <f t="shared" si="724"/>
        <v>-0.186415571232515-1.91509934801621i</v>
      </c>
      <c r="D2528" s="57" t="str">
        <f t="shared" si="725"/>
        <v>3.47712333485293-1.3478497478018i</v>
      </c>
      <c r="E2528" s="57" t="str">
        <f t="shared" si="726"/>
        <v>187.998995490895+5.56664677701361i</v>
      </c>
      <c r="F2528" s="57" t="str">
        <f t="shared" si="727"/>
        <v>2.90974847247114-12.1165828493259i</v>
      </c>
      <c r="G2528" s="57" t="str">
        <f t="shared" si="728"/>
        <v>0.999944521499372-0.00744818251413587i</v>
      </c>
      <c r="H2528" s="57" t="str">
        <f t="shared" si="729"/>
        <v>22.8534090575415-226.663167831017i</v>
      </c>
      <c r="I2528" s="57" t="str">
        <f t="shared" si="730"/>
        <v>-7.5600683183609-2.64173070256543i</v>
      </c>
      <c r="K2528" s="57" t="str">
        <f t="shared" si="731"/>
        <v>0.00528418099645471-0.0213008482020111i</v>
      </c>
      <c r="L2528" s="57" t="str">
        <f t="shared" si="732"/>
        <v>0.00025-0.0856937191482837i</v>
      </c>
      <c r="M2528" s="57" t="str">
        <f t="shared" si="733"/>
        <v>0.0045-0.0300427397666709i</v>
      </c>
      <c r="N2528" s="57">
        <f t="shared" si="734"/>
        <v>84.440349967533948</v>
      </c>
      <c r="O2528" s="57">
        <f t="shared" si="735"/>
        <v>5.6847820861228326</v>
      </c>
      <c r="P2528" s="374">
        <f t="shared" si="736"/>
        <v>5.6847820861228326</v>
      </c>
      <c r="Q2528" s="374">
        <f t="shared" si="737"/>
        <v>-95.559650032466052</v>
      </c>
      <c r="R2528" s="12">
        <f t="shared" si="738"/>
        <v>84.440349967533948</v>
      </c>
      <c r="S2528" s="57">
        <f t="shared" si="739"/>
        <v>12.34875867577578</v>
      </c>
      <c r="T2528" s="12">
        <f t="shared" si="722"/>
        <v>5.6847820861228326</v>
      </c>
    </row>
    <row r="2529" spans="1:20">
      <c r="A2529" s="57">
        <f t="shared" si="723"/>
        <v>77884.379322020279</v>
      </c>
      <c r="B2529" s="12">
        <f t="shared" si="740"/>
        <v>12395.683958743728</v>
      </c>
      <c r="C2529" s="57" t="str">
        <f t="shared" si="724"/>
        <v>-0.184385910978167-1.91030864622737i</v>
      </c>
      <c r="D2529" s="57" t="str">
        <f t="shared" si="725"/>
        <v>3.47711570994702-1.34319485236592i</v>
      </c>
      <c r="E2529" s="57" t="str">
        <f t="shared" si="726"/>
        <v>188.286332014063+5.52371736194865i</v>
      </c>
      <c r="F2529" s="57" t="str">
        <f t="shared" si="727"/>
        <v>2.90974724328416-12.0708785335437i</v>
      </c>
      <c r="G2529" s="57" t="str">
        <f t="shared" si="728"/>
        <v>0.999944099085272-0.00747648244934143i</v>
      </c>
      <c r="H2529" s="57" t="str">
        <f t="shared" si="729"/>
        <v>22.4604137622212-225.176698570186i</v>
      </c>
      <c r="I2529" s="57" t="str">
        <f t="shared" si="730"/>
        <v>-7.48345184571157-2.61319917704049i</v>
      </c>
      <c r="K2529" s="57" t="str">
        <f t="shared" si="731"/>
        <v>0.00526323267726395-0.0212236632370429i</v>
      </c>
      <c r="L2529" s="57" t="str">
        <f t="shared" si="732"/>
        <v>0.00025-0.0853693157484397i</v>
      </c>
      <c r="M2529" s="57" t="str">
        <f t="shared" si="733"/>
        <v>0.0045-0.0299290095304552i</v>
      </c>
      <c r="N2529" s="57">
        <f t="shared" si="734"/>
        <v>84.486802501070486</v>
      </c>
      <c r="O2529" s="57">
        <f t="shared" si="735"/>
        <v>5.6623441505995444</v>
      </c>
      <c r="P2529" s="374">
        <f t="shared" si="736"/>
        <v>5.6623441505995444</v>
      </c>
      <c r="Q2529" s="374">
        <f t="shared" si="737"/>
        <v>-95.513197498929514</v>
      </c>
      <c r="R2529" s="12">
        <f t="shared" si="738"/>
        <v>84.486802501070486</v>
      </c>
      <c r="S2529" s="57">
        <f t="shared" si="739"/>
        <v>12.395683958743728</v>
      </c>
      <c r="T2529" s="12">
        <f t="shared" si="722"/>
        <v>5.6623441505995444</v>
      </c>
    </row>
    <row r="2530" spans="1:20">
      <c r="A2530" s="57">
        <f t="shared" si="723"/>
        <v>78180.339963443956</v>
      </c>
      <c r="B2530" s="12">
        <f t="shared" si="740"/>
        <v>12442.787557786954</v>
      </c>
      <c r="C2530" s="57" t="str">
        <f t="shared" si="724"/>
        <v>-0.182382149823607-1.90555571284244i</v>
      </c>
      <c r="D2530" s="57" t="str">
        <f t="shared" si="725"/>
        <v>3.47710802701555-1.33855927726116i</v>
      </c>
      <c r="E2530" s="57" t="str">
        <f t="shared" si="726"/>
        <v>188.57635906093+5.47941160714213i</v>
      </c>
      <c r="F2530" s="57" t="str">
        <f t="shared" si="727"/>
        <v>2.90974600473868-12.0253478612618i</v>
      </c>
      <c r="G2530" s="57" t="str">
        <f t="shared" si="728"/>
        <v>0.999943673455087-0.00750488988816131i</v>
      </c>
      <c r="H2530" s="57" t="str">
        <f t="shared" si="729"/>
        <v>22.0757094300974-223.705662649218i</v>
      </c>
      <c r="I2530" s="57" t="str">
        <f t="shared" si="730"/>
        <v>-7.40778376326023-2.58518775399757i</v>
      </c>
      <c r="K2530" s="57" t="str">
        <f t="shared" si="731"/>
        <v>0.00524243682189264-0.02114674244605i</v>
      </c>
      <c r="L2530" s="57" t="str">
        <f t="shared" si="732"/>
        <v>0.00025-0.0850461404148626i</v>
      </c>
      <c r="M2530" s="57" t="str">
        <f t="shared" si="733"/>
        <v>0.0045-0.0298157098330894i</v>
      </c>
      <c r="N2530" s="57">
        <f t="shared" si="734"/>
        <v>84.532831966107139</v>
      </c>
      <c r="O2530" s="57">
        <f t="shared" si="735"/>
        <v>5.6400356463255621</v>
      </c>
      <c r="P2530" s="374">
        <f t="shared" si="736"/>
        <v>5.6400356463255621</v>
      </c>
      <c r="Q2530" s="374">
        <f t="shared" si="737"/>
        <v>-95.467168033892861</v>
      </c>
      <c r="R2530" s="12">
        <f t="shared" si="738"/>
        <v>84.532831966107139</v>
      </c>
      <c r="S2530" s="57">
        <f t="shared" si="739"/>
        <v>12.442787557786955</v>
      </c>
      <c r="T2530" s="12">
        <f t="shared" si="722"/>
        <v>5.6400356463255621</v>
      </c>
    </row>
    <row r="2531" spans="1:20">
      <c r="A2531" s="57">
        <f t="shared" si="723"/>
        <v>78477.425255305046</v>
      </c>
      <c r="B2531" s="12">
        <f t="shared" si="740"/>
        <v>12490.070150506544</v>
      </c>
      <c r="C2531" s="57" t="str">
        <f t="shared" si="724"/>
        <v>-0.180404274871752-1.90084049101429i</v>
      </c>
      <c r="D2531" s="57" t="str">
        <f t="shared" si="725"/>
        <v>3.4771002856172-1.33394295578059i</v>
      </c>
      <c r="E2531" s="57" t="str">
        <f t="shared" si="726"/>
        <v>188.869103943212+5.43370220075457i</v>
      </c>
      <c r="F2531" s="57" t="str">
        <f t="shared" si="727"/>
        <v>2.90974475676342-11.9799901775045i</v>
      </c>
      <c r="G2531" s="57" t="str">
        <f t="shared" si="728"/>
        <v>0.999943244584332-0.00753340523869576i</v>
      </c>
      <c r="H2531" s="57" t="str">
        <f t="shared" si="729"/>
        <v>21.6990874083339-222.249830336916i</v>
      </c>
      <c r="I2531" s="57" t="str">
        <f t="shared" si="730"/>
        <v>-7.33304950039349-2.55768369573934i</v>
      </c>
      <c r="K2531" s="57" t="str">
        <f t="shared" si="731"/>
        <v>0.00522179235451368-0.0210700851716556i</v>
      </c>
      <c r="L2531" s="57" t="str">
        <f t="shared" si="732"/>
        <v>0.00025-0.0847241884985681i</v>
      </c>
      <c r="M2531" s="57" t="str">
        <f t="shared" si="733"/>
        <v>0.0045-0.0297028390447195i</v>
      </c>
      <c r="N2531" s="57">
        <f t="shared" si="734"/>
        <v>84.578432356661779</v>
      </c>
      <c r="O2531" s="57">
        <f t="shared" si="735"/>
        <v>5.6178572594957004</v>
      </c>
      <c r="P2531" s="374">
        <f t="shared" si="736"/>
        <v>5.6178572594957004</v>
      </c>
      <c r="Q2531" s="374">
        <f t="shared" si="737"/>
        <v>-95.421567643338221</v>
      </c>
      <c r="R2531" s="12">
        <f t="shared" si="738"/>
        <v>84.578432356661779</v>
      </c>
      <c r="S2531" s="57">
        <f t="shared" si="739"/>
        <v>12.490070150506545</v>
      </c>
      <c r="T2531" s="12">
        <f t="shared" si="722"/>
        <v>5.6178572594957004</v>
      </c>
    </row>
    <row r="2532" spans="1:20">
      <c r="A2532" s="57">
        <f t="shared" si="723"/>
        <v>78775.639471275208</v>
      </c>
      <c r="B2532" s="12">
        <f t="shared" si="740"/>
        <v>12537.53241707847</v>
      </c>
      <c r="C2532" s="57" t="str">
        <f t="shared" si="724"/>
        <v>-0.178452276414845-1.89616292559219i</v>
      </c>
      <c r="D2532" s="57" t="str">
        <f t="shared" si="725"/>
        <v>3.47709248530729-1.32934582149401i</v>
      </c>
      <c r="E2532" s="57" t="str">
        <f t="shared" si="726"/>
        <v>189.164594255865+5.38656126117721i</v>
      </c>
      <c r="F2532" s="57" t="str">
        <f t="shared" si="727"/>
        <v>2.90974349928661-11.9348048297847i</v>
      </c>
      <c r="G2532" s="57" t="str">
        <f t="shared" si="728"/>
        <v>0.999942812448339-0.00756202891059104i</v>
      </c>
      <c r="H2532" s="57" t="str">
        <f t="shared" si="729"/>
        <v>21.33034515584-220.808976019541i</v>
      </c>
      <c r="I2532" s="57" t="str">
        <f t="shared" si="730"/>
        <v>-7.25923474964669-2.53067463776858i</v>
      </c>
      <c r="K2532" s="57" t="str">
        <f t="shared" si="731"/>
        <v>0.00520129820625437-0.0209936907554772i</v>
      </c>
      <c r="L2532" s="57" t="str">
        <f t="shared" si="732"/>
        <v>0.00025-0.0844034553681692i</v>
      </c>
      <c r="M2532" s="57" t="str">
        <f t="shared" si="733"/>
        <v>0.0045-0.0295903955416612i</v>
      </c>
      <c r="N2532" s="57">
        <f t="shared" si="734"/>
        <v>84.623597577725675</v>
      </c>
      <c r="O2532" s="57">
        <f t="shared" si="735"/>
        <v>5.5958096819026242</v>
      </c>
      <c r="P2532" s="374">
        <f t="shared" si="736"/>
        <v>5.5958096819026242</v>
      </c>
      <c r="Q2532" s="374">
        <f t="shared" si="737"/>
        <v>-95.376402422274325</v>
      </c>
      <c r="R2532" s="12">
        <f t="shared" si="738"/>
        <v>84.623597577725675</v>
      </c>
      <c r="S2532" s="57">
        <f t="shared" si="739"/>
        <v>12.53753241707847</v>
      </c>
      <c r="T2532" s="12">
        <f t="shared" si="722"/>
        <v>5.5958096819026242</v>
      </c>
    </row>
    <row r="2533" spans="1:20">
      <c r="A2533" s="57">
        <f t="shared" si="723"/>
        <v>79074.986901266049</v>
      </c>
      <c r="B2533" s="12">
        <f t="shared" si="740"/>
        <v>12585.175040263368</v>
      </c>
      <c r="C2533" s="57" t="str">
        <f t="shared" si="724"/>
        <v>-0.176526147979914-1.89152296311337i</v>
      </c>
      <c r="D2533" s="57" t="str">
        <f t="shared" si="725"/>
        <v>3.4770846256378-1.32476780824696i</v>
      </c>
      <c r="E2533" s="57" t="str">
        <f t="shared" si="726"/>
        <v>189.462857878851+5.33796032404247i</v>
      </c>
      <c r="F2533" s="57" t="str">
        <f t="shared" si="727"/>
        <v>2.90974223223592-11.8897911680944i</v>
      </c>
      <c r="G2533" s="57" t="str">
        <f t="shared" si="728"/>
        <v>0.99994237702225-0.00759076131504531i</v>
      </c>
      <c r="H2533" s="57" t="str">
        <f t="shared" si="729"/>
        <v>20.9692860393556-219.382878125689i</v>
      </c>
      <c r="I2533" s="57" t="str">
        <f t="shared" si="730"/>
        <v>-7.18632546179011-2.50414857627432i</v>
      </c>
      <c r="K2533" s="57" t="str">
        <f t="shared" si="731"/>
        <v>0.00518095331515999-0.0209175585381661i</v>
      </c>
      <c r="L2533" s="57" t="str">
        <f t="shared" si="732"/>
        <v>0.00025-0.084083936409812i</v>
      </c>
      <c r="M2533" s="57" t="str">
        <f t="shared" si="733"/>
        <v>0.0045-0.029478377706377i</v>
      </c>
      <c r="N2533" s="57">
        <f t="shared" si="734"/>
        <v>84.668321443592106</v>
      </c>
      <c r="O2533" s="57">
        <f t="shared" si="735"/>
        <v>5.5738936109363859</v>
      </c>
      <c r="P2533" s="374">
        <f t="shared" si="736"/>
        <v>5.5738936109363859</v>
      </c>
      <c r="Q2533" s="374">
        <f t="shared" si="737"/>
        <v>-95.331678556407894</v>
      </c>
      <c r="R2533" s="12">
        <f t="shared" si="738"/>
        <v>84.668321443592106</v>
      </c>
      <c r="S2533" s="57">
        <f t="shared" si="739"/>
        <v>12.585175040263367</v>
      </c>
      <c r="T2533" s="12">
        <f t="shared" si="722"/>
        <v>5.5738936109363859</v>
      </c>
    </row>
    <row r="2534" spans="1:20">
      <c r="A2534" s="57">
        <f t="shared" si="723"/>
        <v>79375.47185149086</v>
      </c>
      <c r="B2534" s="12">
        <f t="shared" si="740"/>
        <v>12632.998705416368</v>
      </c>
      <c r="C2534" s="57" t="str">
        <f t="shared" si="724"/>
        <v>-0.174625886375585-1.88692055179453i</v>
      </c>
      <c r="D2534" s="57" t="str">
        <f t="shared" si="725"/>
        <v>3.47707670615726-1.32020885015976i</v>
      </c>
      <c r="E2534" s="57" t="str">
        <f t="shared" si="726"/>
        <v>189.763922978873+5.2878703289043i</v>
      </c>
      <c r="F2534" s="57" t="str">
        <f t="shared" si="727"/>
        <v>2.90974095553847-11.8449485448953i</v>
      </c>
      <c r="G2534" s="57" t="str">
        <f t="shared" si="728"/>
        <v>0.999941938281019-0.00761960286481442i</v>
      </c>
      <c r="H2534" s="57" t="str">
        <f t="shared" si="729"/>
        <v>20.6157191371304-217.971319052029i</v>
      </c>
      <c r="I2534" s="57" t="str">
        <f t="shared" si="730"/>
        <v>-7.11430784097868-2.4780938560865i</v>
      </c>
      <c r="K2534" s="57" t="str">
        <f t="shared" si="731"/>
        <v>0.00516075662615756-0.0208416878594468i</v>
      </c>
      <c r="L2534" s="57" t="str">
        <f t="shared" si="732"/>
        <v>0.00025-0.0837656270271091i</v>
      </c>
      <c r="M2534" s="57" t="str">
        <f t="shared" si="733"/>
        <v>0.0045-0.0293667839274526i</v>
      </c>
      <c r="N2534" s="57">
        <f t="shared" si="734"/>
        <v>84.712597676149926</v>
      </c>
      <c r="O2534" s="57">
        <f t="shared" si="735"/>
        <v>5.552109749583531</v>
      </c>
      <c r="P2534" s="374">
        <f t="shared" si="736"/>
        <v>5.552109749583531</v>
      </c>
      <c r="Q2534" s="374">
        <f t="shared" si="737"/>
        <v>-95.287402323850074</v>
      </c>
      <c r="R2534" s="12">
        <f t="shared" si="738"/>
        <v>84.712597676149926</v>
      </c>
      <c r="S2534" s="57">
        <f t="shared" si="739"/>
        <v>12.632998705416368</v>
      </c>
      <c r="T2534" s="12">
        <f t="shared" si="722"/>
        <v>5.552109749583531</v>
      </c>
    </row>
    <row r="2535" spans="1:20">
      <c r="A2535" s="57">
        <f t="shared" si="723"/>
        <v>79677.09864452653</v>
      </c>
      <c r="B2535" s="12">
        <f t="shared" si="740"/>
        <v>12681.004100496952</v>
      </c>
      <c r="C2535" s="57" t="str">
        <f t="shared" si="724"/>
        <v>-0.172751491740025-1.88235564152274i</v>
      </c>
      <c r="D2535" s="57" t="str">
        <f t="shared" si="725"/>
        <v>3.47706872641081-1.31566888162662i</v>
      </c>
      <c r="E2535" s="57" t="str">
        <f t="shared" si="726"/>
        <v>190.06781801102+5.23626160559835i</v>
      </c>
      <c r="F2535" s="57" t="str">
        <f t="shared" si="727"/>
        <v>2.9097396691208-11.8002763151094i</v>
      </c>
      <c r="G2535" s="57" t="str">
        <f t="shared" si="728"/>
        <v>0.999941496199409-0.00764855397421783i</v>
      </c>
      <c r="H2535" s="57" t="str">
        <f t="shared" si="729"/>
        <v>20.2694590498862-216.574085089961i</v>
      </c>
      <c r="I2535" s="57" t="str">
        <f t="shared" si="730"/>
        <v>-7.04316833996782-2.45249915907982i</v>
      </c>
      <c r="K2535" s="57" t="str">
        <f t="shared" si="731"/>
        <v>0.00514070709101939-0.0207660780581556i</v>
      </c>
      <c r="L2535" s="57" t="str">
        <f t="shared" si="732"/>
        <v>0.00025-0.0834485226410728i</v>
      </c>
      <c r="M2535" s="57" t="str">
        <f t="shared" si="733"/>
        <v>0.0045-0.0292556125995742i</v>
      </c>
      <c r="N2535" s="57">
        <f t="shared" si="734"/>
        <v>84.756419903147702</v>
      </c>
      <c r="O2535" s="57">
        <f t="shared" si="735"/>
        <v>5.5304588064231686</v>
      </c>
      <c r="P2535" s="374">
        <f t="shared" si="736"/>
        <v>5.5304588064231686</v>
      </c>
      <c r="Q2535" s="374">
        <f t="shared" si="737"/>
        <v>-95.243580096852298</v>
      </c>
      <c r="R2535" s="12">
        <f t="shared" si="738"/>
        <v>84.756419903147702</v>
      </c>
      <c r="S2535" s="57">
        <f t="shared" si="739"/>
        <v>12.681004100496951</v>
      </c>
      <c r="T2535" s="12">
        <f t="shared" si="722"/>
        <v>5.5304588064231686</v>
      </c>
    </row>
    <row r="2536" spans="1:20">
      <c r="A2536" s="57">
        <f t="shared" si="723"/>
        <v>79979.871619375728</v>
      </c>
      <c r="B2536" s="12">
        <f t="shared" si="740"/>
        <v>12729.19191607884</v>
      </c>
      <c r="C2536" s="57" t="str">
        <f t="shared" si="724"/>
        <v>-0.170902967590153-1.87782818384613i</v>
      </c>
      <c r="D2536" s="57" t="str">
        <f t="shared" si="725"/>
        <v>3.47706068594009-1.31114783731461i</v>
      </c>
      <c r="E2536" s="57" t="str">
        <f t="shared" si="726"/>
        <v>190.374571720362+5.1831038602566i</v>
      </c>
      <c r="F2536" s="57" t="str">
        <f t="shared" si="727"/>
        <v>2.90973837290894-11.7557738361102i</v>
      </c>
      <c r="G2536" s="57" t="str">
        <f t="shared" si="728"/>
        <v>0.99994105075199-0.00767761505914443i</v>
      </c>
      <c r="H2536" s="57" t="str">
        <f t="shared" si="729"/>
        <v>19.9303257187676-215.190966353203i</v>
      </c>
      <c r="I2536" s="57" t="str">
        <f t="shared" si="730"/>
        <v>-6.97289365539673-2.42735349300859i</v>
      </c>
      <c r="K2536" s="57" t="str">
        <f t="shared" si="731"/>
        <v>0.00512080366832703-0.0206907284722782i</v>
      </c>
      <c r="L2536" s="57" t="str">
        <f t="shared" si="732"/>
        <v>0.00025-0.0831326186900507i</v>
      </c>
      <c r="M2536" s="57" t="str">
        <f t="shared" si="733"/>
        <v>0.0045-0.0291448621235049i</v>
      </c>
      <c r="N2536" s="57">
        <f t="shared" si="734"/>
        <v>84.799781656425594</v>
      </c>
      <c r="O2536" s="57">
        <f t="shared" si="735"/>
        <v>5.5089414956218876</v>
      </c>
      <c r="P2536" s="374">
        <f t="shared" si="736"/>
        <v>5.5089414956218876</v>
      </c>
      <c r="Q2536" s="374">
        <f t="shared" si="737"/>
        <v>-95.200218343574406</v>
      </c>
      <c r="R2536" s="12">
        <f t="shared" si="738"/>
        <v>84.799781656425594</v>
      </c>
      <c r="S2536" s="57">
        <f t="shared" si="739"/>
        <v>12.72919191607884</v>
      </c>
      <c r="T2536" s="12">
        <f t="shared" si="722"/>
        <v>5.5089414956218876</v>
      </c>
    </row>
    <row r="2537" spans="1:20">
      <c r="A2537" s="57">
        <f t="shared" si="723"/>
        <v>80283.795131529361</v>
      </c>
      <c r="B2537" s="12">
        <f t="shared" si="740"/>
        <v>12777.56284535994</v>
      </c>
      <c r="C2537" s="57" t="str">
        <f t="shared" si="724"/>
        <v>-0.16908032087217-1.87333813196408i</v>
      </c>
      <c r="D2537" s="57" t="str">
        <f t="shared" si="725"/>
        <v>3.47705258428331-1.30664565216278i</v>
      </c>
      <c r="E2537" s="57" t="str">
        <f t="shared" si="726"/>
        <v>190.684213143461+5.12836616098116i</v>
      </c>
      <c r="F2537" s="57" t="str">
        <f t="shared" si="727"/>
        <v>2.90973706682832-11.7114404677127i</v>
      </c>
      <c r="G2537" s="57" t="str">
        <f t="shared" si="728"/>
        <v>0.999940601913139-0.0077067865370585i</v>
      </c>
      <c r="H2537" s="57" t="str">
        <f t="shared" si="729"/>
        <v>19.5981442499965-213.821756706356i</v>
      </c>
      <c r="I2537" s="57" t="str">
        <f t="shared" si="730"/>
        <v>-6.90347072313997-2.40264618075475i</v>
      </c>
      <c r="K2537" s="57" t="str">
        <f t="shared" si="731"/>
        <v>0.00510104532343488-0.0206156384389875i</v>
      </c>
      <c r="L2537" s="57" t="str">
        <f t="shared" si="732"/>
        <v>0.00025-0.082817910629658i</v>
      </c>
      <c r="M2537" s="57" t="str">
        <f t="shared" si="733"/>
        <v>0.0045-0.0290345309060619i</v>
      </c>
      <c r="N2537" s="57">
        <f t="shared" si="734"/>
        <v>84.842676370113082</v>
      </c>
      <c r="O2537" s="57">
        <f t="shared" si="735"/>
        <v>5.4875585369262492</v>
      </c>
      <c r="P2537" s="374">
        <f t="shared" si="736"/>
        <v>5.4875585369262492</v>
      </c>
      <c r="Q2537" s="374">
        <f t="shared" si="737"/>
        <v>-95.157323629886918</v>
      </c>
      <c r="R2537" s="12">
        <f t="shared" si="738"/>
        <v>84.842676370113082</v>
      </c>
      <c r="S2537" s="57">
        <f t="shared" si="739"/>
        <v>12.77756284535994</v>
      </c>
      <c r="T2537" s="12">
        <f t="shared" si="722"/>
        <v>5.4875585369262492</v>
      </c>
    </row>
    <row r="2538" spans="1:20">
      <c r="A2538" s="57">
        <f t="shared" si="723"/>
        <v>80588.873553029174</v>
      </c>
      <c r="B2538" s="12">
        <f t="shared" si="740"/>
        <v>12826.117584172309</v>
      </c>
      <c r="C2538" s="57" t="str">
        <f t="shared" si="724"/>
        <v>-0.167283562013354-1.86888544071691i</v>
      </c>
      <c r="D2538" s="57" t="str">
        <f t="shared" si="725"/>
        <v>3.47704442097513-1.30216226138119i</v>
      </c>
      <c r="E2538" s="57" t="str">
        <f t="shared" si="726"/>
        <v>190.996771609789+5.07201692316295i</v>
      </c>
      <c r="F2538" s="57" t="str">
        <f t="shared" si="727"/>
        <v>2.90973575080382-11.6672755721649i</v>
      </c>
      <c r="G2538" s="57" t="str">
        <f t="shared" si="728"/>
        <v>0.99994014965704-0.00773606882700559i</v>
      </c>
      <c r="H2538" s="57" t="str">
        <f t="shared" si="729"/>
        <v>19.2727447459635-212.466253694465i</v>
      </c>
      <c r="I2538" s="57" t="str">
        <f t="shared" si="730"/>
        <v>-6.83488671373005-2.37836684997281i</v>
      </c>
      <c r="K2538" s="57" t="str">
        <f t="shared" si="731"/>
        <v>0.00508143102843421-0.0205408072946812i</v>
      </c>
      <c r="L2538" s="57" t="str">
        <f t="shared" si="732"/>
        <v>0.00025-0.0825043939327135i</v>
      </c>
      <c r="M2538" s="57" t="str">
        <f t="shared" si="733"/>
        <v>0.0045-0.0289246173600936i</v>
      </c>
      <c r="N2538" s="57">
        <f t="shared" si="734"/>
        <v>84.885097378794242</v>
      </c>
      <c r="O2538" s="57">
        <f t="shared" si="735"/>
        <v>5.4663106556528422</v>
      </c>
      <c r="P2538" s="374">
        <f t="shared" si="736"/>
        <v>5.4663106556528422</v>
      </c>
      <c r="Q2538" s="374">
        <f t="shared" si="737"/>
        <v>-95.114902621205758</v>
      </c>
      <c r="R2538" s="12">
        <f t="shared" si="738"/>
        <v>84.885097378794242</v>
      </c>
      <c r="S2538" s="57">
        <f t="shared" si="739"/>
        <v>12.826117584172309</v>
      </c>
      <c r="T2538" s="12">
        <f t="shared" si="722"/>
        <v>5.4663106556528422</v>
      </c>
    </row>
    <row r="2539" spans="1:20">
      <c r="A2539" s="57">
        <f t="shared" si="723"/>
        <v>80895.111272530703</v>
      </c>
      <c r="B2539" s="12">
        <f t="shared" si="740"/>
        <v>12874.856830992165</v>
      </c>
      <c r="C2539" s="57" t="str">
        <f t="shared" si="724"/>
        <v>-0.165512704975283-1.86447006657538i</v>
      </c>
      <c r="D2539" s="57" t="str">
        <f t="shared" si="725"/>
        <v>3.4770361955467-1.29769760044999i</v>
      </c>
      <c r="E2539" s="57" t="str">
        <f t="shared" si="726"/>
        <v>191.312276743094+5.01402389442986i</v>
      </c>
      <c r="F2539" s="57" t="str">
        <f t="shared" si="727"/>
        <v>2.90973442475973-11.6232785141381i</v>
      </c>
      <c r="G2539" s="57" t="str">
        <f t="shared" si="728"/>
        <v>0.999939693957678-0.00776546234961856i</v>
      </c>
      <c r="H2539" s="57" t="str">
        <f t="shared" si="729"/>
        <v>18.9539621424919-211.124258473596i</v>
      </c>
      <c r="I2539" s="57" t="str">
        <f t="shared" si="730"/>
        <v>-6.76712902785012-2.35450542311502i</v>
      </c>
      <c r="K2539" s="57" t="str">
        <f t="shared" si="731"/>
        <v>0.00506195976211708-0.0204662343750179i</v>
      </c>
      <c r="L2539" s="57" t="str">
        <f t="shared" si="732"/>
        <v>0.00025-0.0821920640891749i</v>
      </c>
      <c r="M2539" s="57" t="str">
        <f t="shared" si="733"/>
        <v>0.0045-0.0288151199044566i</v>
      </c>
      <c r="N2539" s="57">
        <f t="shared" si="734"/>
        <v>84.927037915637314</v>
      </c>
      <c r="O2539" s="57">
        <f t="shared" si="735"/>
        <v>5.445198582677425</v>
      </c>
      <c r="P2539" s="374">
        <f t="shared" si="736"/>
        <v>5.445198582677425</v>
      </c>
      <c r="Q2539" s="374">
        <f t="shared" si="737"/>
        <v>-95.072962084362686</v>
      </c>
      <c r="R2539" s="12">
        <f t="shared" si="738"/>
        <v>84.927037915637314</v>
      </c>
      <c r="S2539" s="57">
        <f t="shared" si="739"/>
        <v>12.874856830992165</v>
      </c>
      <c r="T2539" s="12">
        <f t="shared" si="722"/>
        <v>5.445198582677425</v>
      </c>
    </row>
    <row r="2540" spans="1:20">
      <c r="A2540" s="57">
        <f t="shared" si="723"/>
        <v>81202.512695366328</v>
      </c>
      <c r="B2540" s="12">
        <f t="shared" si="740"/>
        <v>12923.781286949936</v>
      </c>
      <c r="C2540" s="57" t="str">
        <f t="shared" si="724"/>
        <v>-0.163767767308366-1.86009196762932i</v>
      </c>
      <c r="D2540" s="57" t="str">
        <f t="shared" si="725"/>
        <v>3.47702790752561-1.29325160511847i</v>
      </c>
      <c r="E2540" s="57" t="str">
        <f t="shared" si="726"/>
        <v>191.630758462635+4.95435413922831i</v>
      </c>
      <c r="F2540" s="57" t="str">
        <f t="shared" si="727"/>
        <v>2.90973308861978-11.5794486607182i</v>
      </c>
      <c r="G2540" s="57" t="str">
        <f t="shared" si="728"/>
        <v>0.99993923478884-0.00779496752712343i</v>
      </c>
      <c r="H2540" s="57" t="str">
        <f t="shared" si="729"/>
        <v>18.6416360520305-209.795575742439i</v>
      </c>
      <c r="I2540" s="57" t="str">
        <f t="shared" si="730"/>
        <v>-6.70018529189881-2.33105210782197i</v>
      </c>
      <c r="K2540" s="57" t="str">
        <f t="shared" si="731"/>
        <v>0.00504263050994017-0.0203919190149537i</v>
      </c>
      <c r="L2540" s="57" t="str">
        <f t="shared" si="732"/>
        <v>0.00025-0.0818809166060716i</v>
      </c>
      <c r="M2540" s="57" t="str">
        <f t="shared" si="733"/>
        <v>0.0045-0.0287060369639934i</v>
      </c>
      <c r="N2540" s="57">
        <f t="shared" si="734"/>
        <v>84.968491110490177</v>
      </c>
      <c r="O2540" s="57">
        <f t="shared" si="735"/>
        <v>5.4242230544199757</v>
      </c>
      <c r="P2540" s="374">
        <f t="shared" si="736"/>
        <v>5.4242230544199757</v>
      </c>
      <c r="Q2540" s="374">
        <f t="shared" si="737"/>
        <v>-95.031508889509823</v>
      </c>
      <c r="R2540" s="12">
        <f t="shared" si="738"/>
        <v>84.968491110490177</v>
      </c>
      <c r="S2540" s="57">
        <f t="shared" si="739"/>
        <v>12.923781286949936</v>
      </c>
      <c r="T2540" s="12">
        <f t="shared" ref="T2540:T2603" si="741">P2540</f>
        <v>5.4242230544199757</v>
      </c>
    </row>
    <row r="2541" spans="1:20">
      <c r="A2541" s="57">
        <f t="shared" ref="A2541:A2604" si="742">2*PI()*B2541</f>
        <v>81511.082243608704</v>
      </c>
      <c r="B2541" s="12">
        <f t="shared" si="740"/>
        <v>12972.891655840345</v>
      </c>
      <c r="C2541" s="57" t="str">
        <f t="shared" ref="C2541:C2604" si="743">IMPRODUCT(D2541,E2541,$C$40,,K2541,$C$41)</f>
        <v>-0.162048770207814-1.85575110357604i</v>
      </c>
      <c r="D2541" s="57" t="str">
        <f t="shared" ref="D2541:D2604" si="744">IMDIV(IMPRODUCT($C$37,$C$38,COMPLEX(1,A2541/$C$38)),IMSUM(-1*A2541*A2541/$C$39,COMPLEX(0,1*A2541)))</f>
        <v>3.47701955643583-1.28882421140417i</v>
      </c>
      <c r="E2541" s="57" t="str">
        <f t="shared" ref="E2541:E2604" si="745">IMDIV(IMPRODUCT(IMSUM(F2541,G2541),$C$29,H2541),IMSUM(1,I2541))</f>
        <v>191.95224698434+4.89297402301873i</v>
      </c>
      <c r="F2541" s="57" t="str">
        <f t="shared" ref="F2541:F2604" si="746">IMDIV(IMPRODUCT($C$14,$C$15,COMPLEX(1,A2541/$C$15)),IMSUM(-1*A2541*A2541/$C$16,COMPLEX(0,A2541)))</f>
        <v>2.90973174230711-11.5357853813961i</v>
      </c>
      <c r="G2541" s="57" t="str">
        <f t="shared" ref="G2541:G2604" si="747">IMDIV(1,COMPLEX(1,A2541*$C$9*$C$10))</f>
        <v>0.999938772124116-0.00782458478334547i</v>
      </c>
      <c r="H2541" s="57" t="str">
        <f t="shared" ref="H2541:H2604" si="748">IMDIV($C$3,IMSUM(K2541,COMPLEX(0,$C$28*A2541)))</f>
        <v>18.3356106125381-208.480013674964i</v>
      </c>
      <c r="I2541" s="57" t="str">
        <f t="shared" ref="I2541:I2604" si="749">IMPRODUCT(F2541,$C$29,H2541,$C$31)</f>
        <v>-6.63404335362681-2.30799738766365i</v>
      </c>
      <c r="K2541" s="57" t="str">
        <f t="shared" ref="K2541:K2604" si="750">IF($C$26&lt;=0,IMDIV(1,IMSUM(IMDIV(1,L2541),1/$C$18)),IMDIV(1,IMSUM(IMDIV(1,L2541),1/$C$18,IMDIV(1,M2541))))</f>
        <v>0.00502344226398921-0.0203178605487783i</v>
      </c>
      <c r="L2541" s="57" t="str">
        <f t="shared" ref="L2541:L2604" si="751">IMSUM($C$21/$C$22,IMDIV(1,COMPLEX(0,$C$20*$C$22*A2541)))</f>
        <v>0.00025-0.0815709470074437i</v>
      </c>
      <c r="M2541" s="57" t="str">
        <f t="shared" ref="M2541:M2604" si="752">IMSUM($C$25/$C$26,IMDIV(1,COMPLEX(0,$C$24*$C$26*A2541)))</f>
        <v>0.0045-0.0285973669695093i</v>
      </c>
      <c r="N2541" s="57">
        <f t="shared" ref="N2541:N2604" si="753">ABS(R2541)</f>
        <v>85.009449987940172</v>
      </c>
      <c r="O2541" s="57">
        <f t="shared" ref="O2541:O2604" si="754">ABS(P2541)</f>
        <v>5.4033848128287767</v>
      </c>
      <c r="P2541" s="374">
        <f t="shared" ref="P2541:P2604" si="755">20*LOG10(IMABS(C2541))</f>
        <v>5.4033848128287767</v>
      </c>
      <c r="Q2541" s="374">
        <f t="shared" ref="Q2541:Q2604" si="756">IMARGUMENT(C2541)*180/PI()</f>
        <v>-94.990550012059828</v>
      </c>
      <c r="R2541" s="12">
        <f t="shared" ref="R2541:R2604" si="757">IF(Q2541&lt;0,Q2541+180,Q2541-180)</f>
        <v>85.009449987940172</v>
      </c>
      <c r="S2541" s="57">
        <f t="shared" ref="S2541:S2604" si="758">B2541/1000</f>
        <v>12.972891655840344</v>
      </c>
      <c r="T2541" s="12">
        <f t="shared" si="741"/>
        <v>5.4033848128287767</v>
      </c>
    </row>
    <row r="2542" spans="1:20">
      <c r="A2542" s="57">
        <f t="shared" si="742"/>
        <v>81820.824356134428</v>
      </c>
      <c r="B2542" s="12">
        <f t="shared" ref="B2542:B2605" si="759">B2541*(1+B$42)</f>
        <v>13022.188644132539</v>
      </c>
      <c r="C2542" s="57" t="str">
        <f t="shared" si="743"/>
        <v>-0.160355738571052-1.85144743570799i</v>
      </c>
      <c r="D2542" s="57" t="str">
        <f t="shared" si="744"/>
        <v>3.47701114179777-1.28441535559189i</v>
      </c>
      <c r="E2542" s="57" t="str">
        <f t="shared" si="745"/>
        <v>192.276772821858+4.82984919607556i</v>
      </c>
      <c r="F2542" s="57" t="str">
        <f t="shared" si="746"/>
        <v>2.9097303857443-11.4922880480592i</v>
      </c>
      <c r="G2542" s="57" t="str">
        <f t="shared" si="747"/>
        <v>0.999938305936891-0.00785431454371517i</v>
      </c>
      <c r="H2542" s="57" t="str">
        <f t="shared" si="748"/>
        <v>18.0357343418293-207.17738385413i</v>
      </c>
      <c r="I2542" s="57" t="str">
        <f t="shared" si="749"/>
        <v>-6.56869127784655-2.28533201321702i</v>
      </c>
      <c r="K2542" s="57" t="str">
        <f t="shared" si="750"/>
        <v>0.00500439402294276-0.0202440583101494i</v>
      </c>
      <c r="L2542" s="57" t="str">
        <f t="shared" si="751"/>
        <v>0.00025-0.0812621508342733i</v>
      </c>
      <c r="M2542" s="57" t="str">
        <f t="shared" si="752"/>
        <v>0.0045-0.0284891083577498i</v>
      </c>
      <c r="N2542" s="57">
        <f t="shared" si="753"/>
        <v>85.049907465337327</v>
      </c>
      <c r="O2542" s="57">
        <f t="shared" si="754"/>
        <v>5.3826846053610424</v>
      </c>
      <c r="P2542" s="374">
        <f t="shared" si="755"/>
        <v>5.3826846053610424</v>
      </c>
      <c r="Q2542" s="374">
        <f t="shared" si="756"/>
        <v>-94.950092534662673</v>
      </c>
      <c r="R2542" s="12">
        <f t="shared" si="757"/>
        <v>85.049907465337327</v>
      </c>
      <c r="S2542" s="57">
        <f t="shared" si="758"/>
        <v>13.022188644132539</v>
      </c>
      <c r="T2542" s="12">
        <f t="shared" si="741"/>
        <v>5.3826846053610424</v>
      </c>
    </row>
    <row r="2543" spans="1:20">
      <c r="A2543" s="57">
        <f t="shared" si="742"/>
        <v>82131.743488687731</v>
      </c>
      <c r="B2543" s="12">
        <f t="shared" si="759"/>
        <v>13071.672960980242</v>
      </c>
      <c r="C2543" s="57" t="str">
        <f t="shared" si="743"/>
        <v>-0.158688701056691-1.84718092690002i</v>
      </c>
      <c r="D2543" s="57" t="str">
        <f t="shared" si="744"/>
        <v>3.47700266312814-1.28002497423285i</v>
      </c>
      <c r="E2543" s="57" t="str">
        <f t="shared" si="745"/>
        <v>192.604366787494+4.76494457688539i</v>
      </c>
      <c r="F2543" s="57" t="str">
        <f t="shared" si="746"/>
        <v>2.90972901885327-11.4489560349818i</v>
      </c>
      <c r="G2543" s="57" t="str">
        <f t="shared" si="747"/>
        <v>0.999937836200351-0.00788415723527431i</v>
      </c>
      <c r="H2543" s="57" t="str">
        <f t="shared" si="748"/>
        <v>17.7418599971689-205.887501206658i</v>
      </c>
      <c r="I2543" s="57" t="str">
        <f t="shared" si="749"/>
        <v>-6.50411734221391-2.26304699346658i</v>
      </c>
      <c r="K2543" s="57" t="str">
        <f t="shared" si="750"/>
        <v>0.00498548479203657-0.0201705116321289i</v>
      </c>
      <c r="L2543" s="57" t="str">
        <f t="shared" si="751"/>
        <v>0.00025-0.0809545236444246i</v>
      </c>
      <c r="M2543" s="57" t="str">
        <f t="shared" si="752"/>
        <v>0.0045-0.0283812595713786i</v>
      </c>
      <c r="N2543" s="57">
        <f t="shared" si="753"/>
        <v>85.08985635077822</v>
      </c>
      <c r="O2543" s="57">
        <f t="shared" si="754"/>
        <v>5.3621231849618711</v>
      </c>
      <c r="P2543" s="374">
        <f t="shared" si="755"/>
        <v>5.3621231849618711</v>
      </c>
      <c r="Q2543" s="374">
        <f t="shared" si="756"/>
        <v>-94.91014364922178</v>
      </c>
      <c r="R2543" s="12">
        <f t="shared" si="757"/>
        <v>85.08985635077822</v>
      </c>
      <c r="S2543" s="57">
        <f t="shared" si="758"/>
        <v>13.071672960980242</v>
      </c>
      <c r="T2543" s="12">
        <f t="shared" si="741"/>
        <v>5.3621231849618711</v>
      </c>
    </row>
    <row r="2544" spans="1:20">
      <c r="A2544" s="57">
        <f t="shared" si="742"/>
        <v>82443.844113944753</v>
      </c>
      <c r="B2544" s="12">
        <f t="shared" si="759"/>
        <v>13121.345318231968</v>
      </c>
      <c r="C2544" s="57" t="str">
        <f t="shared" si="743"/>
        <v>-0.157047690144884-1.84295154159581i</v>
      </c>
      <c r="D2544" s="57" t="str">
        <f t="shared" si="744"/>
        <v>3.47699411994001-1.27565300414371i</v>
      </c>
      <c r="E2544" s="57" t="str">
        <f t="shared" si="745"/>
        <v>192.935059993026+4.69822433513285i</v>
      </c>
      <c r="F2544" s="57" t="str">
        <f t="shared" si="746"/>
        <v>2.90972764155546-11.4057887188165i</v>
      </c>
      <c r="G2544" s="57" t="str">
        <f t="shared" si="747"/>
        <v>0.999937362887478-0.00791411328668201i</v>
      </c>
      <c r="H2544" s="57" t="str">
        <f t="shared" si="748"/>
        <v>17.4538444399048-204.610183938877i</v>
      </c>
      <c r="I2544" s="57" t="str">
        <f t="shared" si="749"/>
        <v>-6.4403100330834-2.24113358751534i</v>
      </c>
      <c r="K2544" s="57" t="str">
        <f t="shared" si="750"/>
        <v>0.00496671358302781-0.0200972198472163i</v>
      </c>
      <c r="L2544" s="57" t="str">
        <f t="shared" si="751"/>
        <v>0.00025-0.0806480610125765i</v>
      </c>
      <c r="M2544" s="57" t="str">
        <f t="shared" si="752"/>
        <v>0.0045-0.0282738190589546i</v>
      </c>
      <c r="N2544" s="57">
        <f t="shared" si="753"/>
        <v>85.12928934105571</v>
      </c>
      <c r="O2544" s="57">
        <f t="shared" si="754"/>
        <v>5.3417013100394142</v>
      </c>
      <c r="P2544" s="374">
        <f t="shared" si="755"/>
        <v>5.3417013100394142</v>
      </c>
      <c r="Q2544" s="374">
        <f t="shared" si="756"/>
        <v>-94.87071065894429</v>
      </c>
      <c r="R2544" s="12">
        <f t="shared" si="757"/>
        <v>85.12928934105571</v>
      </c>
      <c r="S2544" s="57">
        <f t="shared" si="758"/>
        <v>13.121345318231969</v>
      </c>
      <c r="T2544" s="12">
        <f t="shared" si="741"/>
        <v>5.3417013100394142</v>
      </c>
    </row>
    <row r="2545" spans="1:20">
      <c r="A2545" s="57">
        <f t="shared" si="742"/>
        <v>82757.130721577749</v>
      </c>
      <c r="B2545" s="12">
        <f t="shared" si="759"/>
        <v>13171.206430441251</v>
      </c>
      <c r="C2545" s="57" t="str">
        <f t="shared" si="743"/>
        <v>-0.155432742199332-1.83875924579383i</v>
      </c>
      <c r="D2545" s="57" t="str">
        <f t="shared" si="744"/>
        <v>3.47698551174275-1.27129938240571i</v>
      </c>
      <c r="E2545" s="57" t="str">
        <f t="shared" si="745"/>
        <v>193.268883850392+4.62965187426139i</v>
      </c>
      <c r="F2545" s="57" t="str">
        <f t="shared" si="746"/>
        <v>2.9097262537716-11.3627854785852i</v>
      </c>
      <c r="G2545" s="57" t="str">
        <f t="shared" si="747"/>
        <v>0.999936885971045-0.00794418312822079i</v>
      </c>
      <c r="H2545" s="57" t="str">
        <f t="shared" si="748"/>
        <v>17.1715485049412-203.34525347364i</v>
      </c>
      <c r="I2545" s="57" t="str">
        <f t="shared" si="749"/>
        <v>-6.37725804143571-2.21958329659345i</v>
      </c>
      <c r="K2545" s="57" t="str">
        <f t="shared" si="750"/>
        <v>0.00494807941415957-0.0200241822873836i</v>
      </c>
      <c r="L2545" s="57" t="str">
        <f t="shared" si="751"/>
        <v>0.00025-0.0803427585301619i</v>
      </c>
      <c r="M2545" s="57" t="str">
        <f t="shared" si="752"/>
        <v>0.0045-0.0281667852749099i</v>
      </c>
      <c r="N2545" s="57">
        <f t="shared" si="753"/>
        <v>85.168199019567396</v>
      </c>
      <c r="O2545" s="57">
        <f t="shared" si="754"/>
        <v>5.3214197444381393</v>
      </c>
      <c r="P2545" s="374">
        <f t="shared" si="755"/>
        <v>5.3214197444381393</v>
      </c>
      <c r="Q2545" s="374">
        <f t="shared" si="756"/>
        <v>-94.831800980432604</v>
      </c>
      <c r="R2545" s="12">
        <f t="shared" si="757"/>
        <v>85.168199019567396</v>
      </c>
      <c r="S2545" s="57">
        <f t="shared" si="758"/>
        <v>13.17120643044125</v>
      </c>
      <c r="T2545" s="12">
        <f t="shared" si="741"/>
        <v>5.3214197444381393</v>
      </c>
    </row>
    <row r="2546" spans="1:20">
      <c r="A2546" s="57">
        <f t="shared" si="742"/>
        <v>83071.607818319753</v>
      </c>
      <c r="B2546" s="12">
        <f t="shared" si="759"/>
        <v>13221.257014876928</v>
      </c>
      <c r="C2546" s="57" t="str">
        <f t="shared" si="743"/>
        <v>-0.153843897530913-1.83460400703254i</v>
      </c>
      <c r="D2546" s="57" t="str">
        <f t="shared" si="744"/>
        <v>3.476976838042-1.26696404636369i</v>
      </c>
      <c r="E2546" s="57" t="str">
        <f t="shared" si="745"/>
        <v>193.605870072259+4.55918981359078i</v>
      </c>
      <c r="F2546" s="57" t="str">
        <f t="shared" si="746"/>
        <v>2.90972485542189-11.3199456956698i</v>
      </c>
      <c r="G2546" s="57" t="str">
        <f t="shared" si="747"/>
        <v>0.99993640542362-0.00797436719180269i</v>
      </c>
      <c r="H2546" s="57" t="str">
        <f t="shared" si="748"/>
        <v>16.8948368748611-202.092534388309i</v>
      </c>
      <c r="I2546" s="57" t="str">
        <f t="shared" si="749"/>
        <v>-6.31495025887735-2.19838785635315i</v>
      </c>
      <c r="K2546" s="57" t="str">
        <f t="shared" si="750"/>
        <v>0.00492958131012502-0.0199513982841084i</v>
      </c>
      <c r="L2546" s="57" t="str">
        <f t="shared" si="751"/>
        <v>0.00025-0.0800386118053017i</v>
      </c>
      <c r="M2546" s="57" t="str">
        <f t="shared" si="752"/>
        <v>0.0045-0.0280601566795277i</v>
      </c>
      <c r="N2546" s="57">
        <f t="shared" si="753"/>
        <v>85.206577854183266</v>
      </c>
      <c r="O2546" s="57">
        <f t="shared" si="754"/>
        <v>5.3012792574088241</v>
      </c>
      <c r="P2546" s="374">
        <f t="shared" si="755"/>
        <v>5.3012792574088241</v>
      </c>
      <c r="Q2546" s="374">
        <f t="shared" si="756"/>
        <v>-94.793422145816734</v>
      </c>
      <c r="R2546" s="12">
        <f t="shared" si="757"/>
        <v>85.206577854183266</v>
      </c>
      <c r="S2546" s="57">
        <f t="shared" si="758"/>
        <v>13.221257014876928</v>
      </c>
      <c r="T2546" s="12">
        <f t="shared" si="741"/>
        <v>5.3012792574088241</v>
      </c>
    </row>
    <row r="2547" spans="1:20">
      <c r="A2547" s="57">
        <f t="shared" si="742"/>
        <v>83387.279928029369</v>
      </c>
      <c r="B2547" s="12">
        <f t="shared" si="759"/>
        <v>13271.49779153346</v>
      </c>
      <c r="C2547" s="57" t="str">
        <f t="shared" si="743"/>
        <v>-0.152281200462831-1.83048579437477i</v>
      </c>
      <c r="D2547" s="57" t="str">
        <f t="shared" si="744"/>
        <v>3.47696809833965-1.26264693362527i</v>
      </c>
      <c r="E2547" s="57" t="str">
        <f t="shared" si="745"/>
        <v>193.94605067242+4.4867999700023i</v>
      </c>
      <c r="F2547" s="57" t="str">
        <f t="shared" si="746"/>
        <v>2.90972344642588-11.2772687538038i</v>
      </c>
      <c r="G2547" s="57" t="str">
        <f t="shared" si="747"/>
        <v>0.999935921217563-0.00800466591097545i</v>
      </c>
      <c r="H2547" s="57" t="str">
        <f t="shared" si="748"/>
        <v>16.6235779585164-200.851854353824i</v>
      </c>
      <c r="I2547" s="57" t="str">
        <f t="shared" si="749"/>
        <v>-6.25337577371355-2.17753922943853i</v>
      </c>
      <c r="K2547" s="57" t="str">
        <f t="shared" si="750"/>
        <v>0.00491121830203219-0.0198788671684072i</v>
      </c>
      <c r="L2547" s="57" t="str">
        <f t="shared" si="751"/>
        <v>0.00025-0.0797356164627434i</v>
      </c>
      <c r="M2547" s="57" t="str">
        <f t="shared" si="752"/>
        <v>0.0045-0.0279539317389198i</v>
      </c>
      <c r="N2547" s="57">
        <f t="shared" si="753"/>
        <v>85.244418195076562</v>
      </c>
      <c r="O2547" s="57">
        <f t="shared" si="754"/>
        <v>5.2812806235750251</v>
      </c>
      <c r="P2547" s="374">
        <f t="shared" si="755"/>
        <v>5.2812806235750251</v>
      </c>
      <c r="Q2547" s="374">
        <f t="shared" si="756"/>
        <v>-94.755581804923438</v>
      </c>
      <c r="R2547" s="12">
        <f t="shared" si="757"/>
        <v>85.244418195076562</v>
      </c>
      <c r="S2547" s="57">
        <f t="shared" si="758"/>
        <v>13.271497791533461</v>
      </c>
      <c r="T2547" s="12">
        <f t="shared" si="741"/>
        <v>5.2812806235750251</v>
      </c>
    </row>
    <row r="2548" spans="1:20">
      <c r="A2548" s="57">
        <f t="shared" si="742"/>
        <v>83704.151591755886</v>
      </c>
      <c r="B2548" s="12">
        <f t="shared" si="759"/>
        <v>13321.929483141288</v>
      </c>
      <c r="C2548" s="57" t="str">
        <f t="shared" si="743"/>
        <v>-0.150744699397535-1.82640457839152i</v>
      </c>
      <c r="D2548" s="57" t="str">
        <f t="shared" si="744"/>
        <v>3.4769592921338-1.25834798205989i</v>
      </c>
      <c r="E2548" s="57" t="str">
        <f t="shared" si="745"/>
        <v>194.289457966068+4.41244333915468i</v>
      </c>
      <c r="F2548" s="57" t="str">
        <f t="shared" si="746"/>
        <v>2.90972202670254-11.2347540390632i</v>
      </c>
      <c r="G2548" s="57" t="str">
        <f t="shared" si="747"/>
        <v>0.999935433325023-0.00803507972092856i</v>
      </c>
      <c r="H2548" s="57" t="str">
        <f t="shared" si="748"/>
        <v>16.3576437739114-199.623044074834i</v>
      </c>
      <c r="I2548" s="57" t="str">
        <f t="shared" si="749"/>
        <v>-6.19252386709208-2.15702959831932i</v>
      </c>
      <c r="K2548" s="57" t="str">
        <f t="shared" si="750"/>
        <v>0.00489298942736837-0.0198065882708685i</v>
      </c>
      <c r="L2548" s="57" t="str">
        <f t="shared" si="751"/>
        <v>0.00025-0.0794337681437968i</v>
      </c>
      <c r="M2548" s="57" t="str">
        <f t="shared" si="752"/>
        <v>0.0045-0.0278481089250048i</v>
      </c>
      <c r="N2548" s="57">
        <f t="shared" si="753"/>
        <v>85.281712272510461</v>
      </c>
      <c r="O2548" s="57">
        <f t="shared" si="754"/>
        <v>5.2614246228972767</v>
      </c>
      <c r="P2548" s="374">
        <f t="shared" si="755"/>
        <v>5.2614246228972767</v>
      </c>
      <c r="Q2548" s="374">
        <f t="shared" si="756"/>
        <v>-94.718287727489539</v>
      </c>
      <c r="R2548" s="12">
        <f t="shared" si="757"/>
        <v>85.281712272510461</v>
      </c>
      <c r="S2548" s="57">
        <f t="shared" si="758"/>
        <v>13.321929483141288</v>
      </c>
      <c r="T2548" s="12">
        <f t="shared" si="741"/>
        <v>5.2614246228972767</v>
      </c>
    </row>
    <row r="2549" spans="1:20">
      <c r="A2549" s="57">
        <f t="shared" si="742"/>
        <v>84022.22736780456</v>
      </c>
      <c r="B2549" s="12">
        <f t="shared" si="759"/>
        <v>13372.552815177225</v>
      </c>
      <c r="C2549" s="57" t="str">
        <f t="shared" si="743"/>
        <v>-0.149234446885338-1.8223603311448i</v>
      </c>
      <c r="D2549" s="57" t="str">
        <f t="shared" si="744"/>
        <v>3.47695041891873-1.25406712979793i</v>
      </c>
      <c r="E2549" s="57" t="str">
        <f t="shared" si="745"/>
        <v>194.636124569895+4.33608007623094i</v>
      </c>
      <c r="F2549" s="57" t="str">
        <f t="shared" si="746"/>
        <v>2.90972059617021-11.1924009398574i</v>
      </c>
      <c r="G2549" s="57" t="str">
        <f t="shared" si="747"/>
        <v>0.999934941717935-0.00806560905849953i</v>
      </c>
      <c r="H2549" s="57" t="str">
        <f t="shared" si="748"/>
        <v>16.0969098352115-198.405937230892i</v>
      </c>
      <c r="I2549" s="57" t="str">
        <f t="shared" si="749"/>
        <v>-6.13238400921853-2.13685135837846i</v>
      </c>
      <c r="K2549" s="57" t="str">
        <f t="shared" si="750"/>
        <v>0.00487489372996486-0.0197345609216849i</v>
      </c>
      <c r="L2549" s="57" t="str">
        <f t="shared" si="751"/>
        <v>0.00025-0.0791330625062731i</v>
      </c>
      <c r="M2549" s="57" t="str">
        <f t="shared" si="752"/>
        <v>0.0045-0.0277426867154859i</v>
      </c>
      <c r="N2549" s="57">
        <f t="shared" si="753"/>
        <v>85.318452194582903</v>
      </c>
      <c r="O2549" s="57">
        <f t="shared" si="754"/>
        <v>5.2417120406332778</v>
      </c>
      <c r="P2549" s="374">
        <f t="shared" si="755"/>
        <v>5.2417120406332778</v>
      </c>
      <c r="Q2549" s="374">
        <f t="shared" si="756"/>
        <v>-94.681547805417097</v>
      </c>
      <c r="R2549" s="12">
        <f t="shared" si="757"/>
        <v>85.318452194582903</v>
      </c>
      <c r="S2549" s="57">
        <f t="shared" si="758"/>
        <v>13.372552815177226</v>
      </c>
      <c r="T2549" s="12">
        <f t="shared" si="741"/>
        <v>5.2417120406332778</v>
      </c>
    </row>
    <row r="2550" spans="1:20">
      <c r="A2550" s="57">
        <f t="shared" si="742"/>
        <v>84341.511831802214</v>
      </c>
      <c r="B2550" s="12">
        <f t="shared" si="759"/>
        <v>13423.368515874899</v>
      </c>
      <c r="C2550" s="57" t="str">
        <f t="shared" si="743"/>
        <v>-0.147750499694711-1.81835302616964i</v>
      </c>
      <c r="D2550" s="57" t="str">
        <f t="shared" si="744"/>
        <v>3.47694147818492-1.24980431522983i</v>
      </c>
      <c r="E2550" s="57" t="str">
        <f t="shared" si="745"/>
        <v>194.986083402013+4.25766947621036i</v>
      </c>
      <c r="F2550" s="57" t="str">
        <f t="shared" si="746"/>
        <v>2.90971915474659-11.150208846921i</v>
      </c>
      <c r="G2550" s="57" t="str">
        <f t="shared" si="747"/>
        <v>0.999934446368024-0.00809625436218003i</v>
      </c>
      <c r="H2550" s="57" t="str">
        <f t="shared" si="748"/>
        <v>15.8412550437178-197.200370418721i</v>
      </c>
      <c r="I2550" s="57" t="str">
        <f t="shared" si="749"/>
        <v>-6.0729458556431-2.11699711124354i</v>
      </c>
      <c r="K2550" s="57" t="str">
        <f t="shared" si="750"/>
        <v>0.00485693025996174-0.0196627844506853i</v>
      </c>
      <c r="L2550" s="57" t="str">
        <f t="shared" si="751"/>
        <v>0.00025-0.07883349522442i</v>
      </c>
      <c r="M2550" s="57" t="str">
        <f t="shared" si="752"/>
        <v>0.0045-0.0276376635938294i</v>
      </c>
      <c r="N2550" s="57">
        <f t="shared" si="753"/>
        <v>85.354629944930849</v>
      </c>
      <c r="O2550" s="57">
        <f t="shared" si="754"/>
        <v>5.2221436672946799</v>
      </c>
      <c r="P2550" s="374">
        <f t="shared" si="755"/>
        <v>5.2221436672946799</v>
      </c>
      <c r="Q2550" s="374">
        <f t="shared" si="756"/>
        <v>-94.645370055069151</v>
      </c>
      <c r="R2550" s="12">
        <f t="shared" si="757"/>
        <v>85.354629944930849</v>
      </c>
      <c r="S2550" s="57">
        <f t="shared" si="758"/>
        <v>13.4233685158749</v>
      </c>
      <c r="T2550" s="12">
        <f t="shared" si="741"/>
        <v>5.2221436672946799</v>
      </c>
    </row>
    <row r="2551" spans="1:20">
      <c r="A2551" s="57">
        <f t="shared" si="742"/>
        <v>84662.00957676307</v>
      </c>
      <c r="B2551" s="12">
        <f t="shared" si="759"/>
        <v>13474.377316235224</v>
      </c>
      <c r="C2551" s="57" t="str">
        <f t="shared" si="743"/>
        <v>-0.146292918884468-1.81438263845522i</v>
      </c>
      <c r="D2551" s="57" t="str">
        <f t="shared" si="744"/>
        <v>3.47693246941892-1.24555947700518i</v>
      </c>
      <c r="E2551" s="57" t="str">
        <f t="shared" si="745"/>
        <v>195.339367681714+4.17716995363885i</v>
      </c>
      <c r="F2551" s="57" t="str">
        <f t="shared" si="746"/>
        <v>2.90971770234879-11.1081771533046i</v>
      </c>
      <c r="G2551" s="57" t="str">
        <f t="shared" si="747"/>
        <v>0.999933947246797-0.00812701607212213i</v>
      </c>
      <c r="H2551" s="57" t="str">
        <f t="shared" si="748"/>
        <v>15.5905615826536-196.00618309552i</v>
      </c>
      <c r="I2551" s="57" t="str">
        <f t="shared" si="749"/>
        <v>-6.0141992436166-2.09745965835254i</v>
      </c>
      <c r="K2551" s="57" t="str">
        <f t="shared" si="750"/>
        <v>0.00483909807377258-0.0195912581873661i</v>
      </c>
      <c r="L2551" s="57" t="str">
        <f t="shared" si="751"/>
        <v>0.00025-0.0785350619888624i</v>
      </c>
      <c r="M2551" s="57" t="str">
        <f t="shared" si="752"/>
        <v>0.0045-0.0275330380492422i</v>
      </c>
      <c r="N2551" s="57">
        <f t="shared" si="753"/>
        <v>85.390237380387873</v>
      </c>
      <c r="O2551" s="57">
        <f t="shared" si="754"/>
        <v>5.2027202986004495</v>
      </c>
      <c r="P2551" s="374">
        <f t="shared" si="755"/>
        <v>5.2027202986004495</v>
      </c>
      <c r="Q2551" s="374">
        <f t="shared" si="756"/>
        <v>-94.609762619612127</v>
      </c>
      <c r="R2551" s="12">
        <f t="shared" si="757"/>
        <v>85.390237380387873</v>
      </c>
      <c r="S2551" s="57">
        <f t="shared" si="758"/>
        <v>13.474377316235225</v>
      </c>
      <c r="T2551" s="12">
        <f t="shared" si="741"/>
        <v>5.2027202986004495</v>
      </c>
    </row>
    <row r="2552" spans="1:20">
      <c r="A2552" s="57">
        <f t="shared" si="742"/>
        <v>84983.725213154772</v>
      </c>
      <c r="B2552" s="12">
        <f t="shared" si="759"/>
        <v>13525.579950036919</v>
      </c>
      <c r="C2552" s="57" t="str">
        <f t="shared" si="743"/>
        <v>-0.144861769877715-1.81044914442512i</v>
      </c>
      <c r="D2552" s="57" t="str">
        <f t="shared" si="744"/>
        <v>3.47692339210344-1.24133255403183i</v>
      </c>
      <c r="E2552" s="57" t="str">
        <f t="shared" si="745"/>
        <v>195.696010929027+4.09453902189499i</v>
      </c>
      <c r="F2552" s="57" t="str">
        <f t="shared" si="746"/>
        <v>2.90971623889325-11.066305254366i</v>
      </c>
      <c r="G2552" s="57" t="str">
        <f t="shared" si="747"/>
        <v>0.999933444325546-0.00815789463014454i</v>
      </c>
      <c r="H2552" s="57" t="str">
        <f t="shared" si="748"/>
        <v>15.3447148156172-194.823217523331i</v>
      </c>
      <c r="I2552" s="57" t="str">
        <f t="shared" si="749"/>
        <v>-5.9561341885166-2.07823199474492i</v>
      </c>
      <c r="K2552" s="57" t="str">
        <f t="shared" si="750"/>
        <v>0.0048213962340496-0.0195199814609227i</v>
      </c>
      <c r="L2552" s="57" t="str">
        <f t="shared" si="751"/>
        <v>0.00025-0.0782377585065376i</v>
      </c>
      <c r="M2552" s="57" t="str">
        <f t="shared" si="752"/>
        <v>0.0045-0.027428808576651i</v>
      </c>
      <c r="N2552" s="57">
        <f t="shared" si="753"/>
        <v>85.425266228599369</v>
      </c>
      <c r="O2552" s="57">
        <f t="shared" si="754"/>
        <v>5.1834427354267545</v>
      </c>
      <c r="P2552" s="374">
        <f t="shared" si="755"/>
        <v>5.1834427354267545</v>
      </c>
      <c r="Q2552" s="374">
        <f t="shared" si="756"/>
        <v>-94.574733771400631</v>
      </c>
      <c r="R2552" s="12">
        <f t="shared" si="757"/>
        <v>85.425266228599369</v>
      </c>
      <c r="S2552" s="57">
        <f t="shared" si="758"/>
        <v>13.525579950036919</v>
      </c>
      <c r="T2552" s="12">
        <f t="shared" si="741"/>
        <v>5.1834427354267545</v>
      </c>
    </row>
    <row r="2553" spans="1:20">
      <c r="A2553" s="57">
        <f t="shared" si="742"/>
        <v>85306.663368964757</v>
      </c>
      <c r="B2553" s="12">
        <f t="shared" si="759"/>
        <v>13576.97715384706</v>
      </c>
      <c r="C2553" s="57" t="str">
        <f t="shared" si="743"/>
        <v>-0.143457122537725-1.8065525219164i</v>
      </c>
      <c r="D2553" s="57" t="str">
        <f t="shared" si="744"/>
        <v>3.47691424571723-1.23712348547503i</v>
      </c>
      <c r="E2553" s="57" t="str">
        <f t="shared" si="745"/>
        <v>196.056046964068+4.00973327193781i</v>
      </c>
      <c r="F2553" s="57" t="str">
        <f t="shared" si="746"/>
        <v>2.90971476429582-11.0245925477619i</v>
      </c>
      <c r="G2553" s="57" t="str">
        <f t="shared" si="747"/>
        <v>0.999932937575342-0.00818889047973886i</v>
      </c>
      <c r="H2553" s="57" t="str">
        <f t="shared" si="748"/>
        <v>15.1036031885579-193.651318714426i</v>
      </c>
      <c r="I2553" s="57" t="str">
        <f t="shared" si="749"/>
        <v>-5.89874088034214-2.05930730306926i</v>
      </c>
      <c r="K2553" s="57" t="str">
        <f t="shared" si="750"/>
        <v>0.00480382380964849-0.0194489536002802i</v>
      </c>
      <c r="L2553" s="57" t="str">
        <f t="shared" si="751"/>
        <v>0.00025-0.0779415805006353i</v>
      </c>
      <c r="M2553" s="57" t="str">
        <f t="shared" si="752"/>
        <v>0.0045-0.0273249736766796i</v>
      </c>
      <c r="N2553" s="57">
        <f t="shared" si="753"/>
        <v>85.459708085590322</v>
      </c>
      <c r="O2553" s="57">
        <f t="shared" si="754"/>
        <v>5.1643117837521384</v>
      </c>
      <c r="P2553" s="374">
        <f t="shared" si="755"/>
        <v>5.1643117837521384</v>
      </c>
      <c r="Q2553" s="374">
        <f t="shared" si="756"/>
        <v>-94.540291914409678</v>
      </c>
      <c r="R2553" s="12">
        <f t="shared" si="757"/>
        <v>85.459708085590322</v>
      </c>
      <c r="S2553" s="57">
        <f t="shared" si="758"/>
        <v>13.576977153847059</v>
      </c>
      <c r="T2553" s="12">
        <f t="shared" si="741"/>
        <v>5.1643117837521384</v>
      </c>
    </row>
    <row r="2554" spans="1:20">
      <c r="A2554" s="57">
        <f t="shared" si="742"/>
        <v>85630.828689766829</v>
      </c>
      <c r="B2554" s="12">
        <f t="shared" si="759"/>
        <v>13628.569667031679</v>
      </c>
      <c r="C2554" s="57" t="str">
        <f t="shared" si="743"/>
        <v>-0.142079051245717-1.8026927501578i</v>
      </c>
      <c r="D2554" s="57" t="str">
        <f t="shared" si="744"/>
        <v>3.47690502973507-1.23293221075654i</v>
      </c>
      <c r="E2554" s="57" t="str">
        <f t="shared" si="745"/>
        <v>196.419509906189+3.92270835051964i</v>
      </c>
      <c r="F2554" s="57" t="str">
        <f t="shared" si="746"/>
        <v>2.90971327847166-10.983038433439i</v>
      </c>
      <c r="G2554" s="57" t="str">
        <f t="shared" si="747"/>
        <v>0.999932426967039-0.0082200040660759i</v>
      </c>
      <c r="H2554" s="57" t="str">
        <f t="shared" si="748"/>
        <v>14.867118135142-192.49033437774i</v>
      </c>
      <c r="I2554" s="57" t="str">
        <f t="shared" si="749"/>
        <v>-5.84200968027654-2.04067894779922i</v>
      </c>
      <c r="K2554" s="57" t="str">
        <f t="shared" si="750"/>
        <v>0.00478637987559352-0.0193781739341237i</v>
      </c>
      <c r="L2554" s="57" t="str">
        <f t="shared" si="751"/>
        <v>0.00025-0.0776465237105355i</v>
      </c>
      <c r="M2554" s="57" t="str">
        <f t="shared" si="752"/>
        <v>0.0045-0.0272215318556282i</v>
      </c>
      <c r="N2554" s="57">
        <f t="shared" si="753"/>
        <v>85.493554413287526</v>
      </c>
      <c r="O2554" s="57">
        <f t="shared" si="754"/>
        <v>5.1453282545994909</v>
      </c>
      <c r="P2554" s="374">
        <f t="shared" si="755"/>
        <v>5.1453282545994909</v>
      </c>
      <c r="Q2554" s="374">
        <f t="shared" si="756"/>
        <v>-94.506445586712474</v>
      </c>
      <c r="R2554" s="12">
        <f t="shared" si="757"/>
        <v>85.493554413287526</v>
      </c>
      <c r="S2554" s="57">
        <f t="shared" si="758"/>
        <v>13.628569667031678</v>
      </c>
      <c r="T2554" s="12">
        <f t="shared" si="741"/>
        <v>5.1453282545994909</v>
      </c>
    </row>
    <row r="2555" spans="1:20">
      <c r="A2555" s="57">
        <f t="shared" si="742"/>
        <v>85956.225838787956</v>
      </c>
      <c r="B2555" s="12">
        <f t="shared" si="759"/>
        <v>13680.3582317664</v>
      </c>
      <c r="C2555" s="57" t="str">
        <f t="shared" si="743"/>
        <v>-0.140727634980565-1.79886980974671i</v>
      </c>
      <c r="D2555" s="57" t="str">
        <f t="shared" si="744"/>
        <v>3.47689574362779-1.22875866955375i</v>
      </c>
      <c r="E2555" s="57" t="str">
        <f t="shared" si="745"/>
        <v>196.786434172888+3.83341893785464i</v>
      </c>
      <c r="F2555" s="57" t="str">
        <f t="shared" si="746"/>
        <v>2.9097117813353-10.9416423136252i</v>
      </c>
      <c r="G2555" s="57" t="str">
        <f t="shared" si="747"/>
        <v>0.999931912471267-0.00825123583601197i</v>
      </c>
      <c r="H2555" s="57" t="str">
        <f t="shared" si="748"/>
        <v>14.6351539853797-191.340114866303i</v>
      </c>
      <c r="I2555" s="57" t="str">
        <f t="shared" si="749"/>
        <v>-5.785931117317-2.02234046964969i</v>
      </c>
      <c r="K2555" s="57" t="str">
        <f t="shared" si="750"/>
        <v>0.00476906351304283-0.0193076417909283i</v>
      </c>
      <c r="L2555" s="57" t="str">
        <f t="shared" si="751"/>
        <v>0.00025-0.0773525838917467i</v>
      </c>
      <c r="M2555" s="57" t="str">
        <f t="shared" si="752"/>
        <v>0.0045-0.0271184816254515i</v>
      </c>
      <c r="N2555" s="57">
        <f t="shared" si="753"/>
        <v>85.526796536995448</v>
      </c>
      <c r="O2555" s="57">
        <f t="shared" si="754"/>
        <v>5.1264929639731101</v>
      </c>
      <c r="P2555" s="374">
        <f t="shared" si="755"/>
        <v>5.1264929639731101</v>
      </c>
      <c r="Q2555" s="374">
        <f t="shared" si="756"/>
        <v>-94.473203463004552</v>
      </c>
      <c r="R2555" s="12">
        <f t="shared" si="757"/>
        <v>85.526796536995448</v>
      </c>
      <c r="S2555" s="57">
        <f t="shared" si="758"/>
        <v>13.6803582317664</v>
      </c>
      <c r="T2555" s="12">
        <f t="shared" si="741"/>
        <v>5.1264929639731101</v>
      </c>
    </row>
    <row r="2556" spans="1:20">
      <c r="A2556" s="57">
        <f t="shared" si="742"/>
        <v>86282.859496975347</v>
      </c>
      <c r="B2556" s="12">
        <f t="shared" si="759"/>
        <v>13732.343593047113</v>
      </c>
      <c r="C2556" s="57" t="str">
        <f t="shared" si="743"/>
        <v>-0.139402957400602-1.7950836826251i</v>
      </c>
      <c r="D2556" s="57" t="str">
        <f t="shared" si="744"/>
        <v>3.47688638686218-1.22460280179883i</v>
      </c>
      <c r="E2556" s="57" t="str">
        <f t="shared" si="745"/>
        <v>197.156854478494+3.74181872472253i</v>
      </c>
      <c r="F2556" s="57" t="str">
        <f t="shared" si="746"/>
        <v>2.90971027280067-10.9004035928213i</v>
      </c>
      <c r="G2556" s="57" t="str">
        <f t="shared" si="747"/>
        <v>0.999931394058433-0.00828258623809521i</v>
      </c>
      <c r="H2556" s="57" t="str">
        <f t="shared" si="748"/>
        <v>14.4076078773875-190.200513125693i</v>
      </c>
      <c r="I2556" s="57" t="str">
        <f t="shared" si="749"/>
        <v>-5.73049588497111-2.00428558018573i</v>
      </c>
      <c r="K2556" s="57" t="str">
        <f t="shared" si="750"/>
        <v>0.00475187380925372-0.0192373564989884i</v>
      </c>
      <c r="L2556" s="57" t="str">
        <f t="shared" si="751"/>
        <v>0.00025-0.0770597568158464i</v>
      </c>
      <c r="M2556" s="57" t="str">
        <f t="shared" si="752"/>
        <v>0.0045-0.0270158215037373i</v>
      </c>
      <c r="N2556" s="57">
        <f t="shared" si="753"/>
        <v>85.559425642821139</v>
      </c>
      <c r="O2556" s="57">
        <f t="shared" si="754"/>
        <v>5.1078067327920387</v>
      </c>
      <c r="P2556" s="374">
        <f t="shared" si="755"/>
        <v>5.1078067327920387</v>
      </c>
      <c r="Q2556" s="374">
        <f t="shared" si="756"/>
        <v>-94.440574357178861</v>
      </c>
      <c r="R2556" s="12">
        <f t="shared" si="757"/>
        <v>85.559425642821139</v>
      </c>
      <c r="S2556" s="57">
        <f t="shared" si="758"/>
        <v>13.732343593047114</v>
      </c>
      <c r="T2556" s="12">
        <f t="shared" si="741"/>
        <v>5.1078067327920387</v>
      </c>
    </row>
    <row r="2557" spans="1:20">
      <c r="A2557" s="57">
        <f t="shared" si="742"/>
        <v>86610.73436306385</v>
      </c>
      <c r="B2557" s="12">
        <f t="shared" si="759"/>
        <v>13784.526498700692</v>
      </c>
      <c r="C2557" s="57" t="str">
        <f t="shared" si="743"/>
        <v>-0.138105106927391-1.79133435205413i</v>
      </c>
      <c r="D2557" s="57" t="str">
        <f t="shared" si="744"/>
        <v>3.47687695890097-1.22046454767782i</v>
      </c>
      <c r="E2557" s="57" t="str">
        <f t="shared" si="745"/>
        <v>197.530805832586+3.64786038900603i</v>
      </c>
      <c r="F2557" s="57" t="str">
        <f t="shared" si="746"/>
        <v>2.90970875278097-10.8593216777924i</v>
      </c>
      <c r="G2557" s="57" t="str">
        <f t="shared" si="747"/>
        <v>0.99993087169872-0.00831405572257197i</v>
      </c>
      <c r="H2557" s="57" t="str">
        <f t="shared" si="748"/>
        <v>14.1843796721685-189.071384643469i</v>
      </c>
      <c r="I2557" s="57" t="str">
        <f t="shared" si="749"/>
        <v>-5.67569483801823-1.98650815661656i</v>
      </c>
      <c r="K2557" s="57" t="str">
        <f t="shared" si="750"/>
        <v>0.00473480985754802-0.0191673173864478i</v>
      </c>
      <c r="L2557" s="57" t="str">
        <f t="shared" si="751"/>
        <v>0.00025-0.0767680382704189i</v>
      </c>
      <c r="M2557" s="57" t="str">
        <f t="shared" si="752"/>
        <v>0.0045-0.0269135500136853i</v>
      </c>
      <c r="N2557" s="57">
        <f t="shared" si="753"/>
        <v>85.591432775052638</v>
      </c>
      <c r="O2557" s="57">
        <f t="shared" si="754"/>
        <v>5.0892703868182672</v>
      </c>
      <c r="P2557" s="374">
        <f t="shared" si="755"/>
        <v>5.0892703868182672</v>
      </c>
      <c r="Q2557" s="374">
        <f t="shared" si="756"/>
        <v>-94.408567224947362</v>
      </c>
      <c r="R2557" s="12">
        <f t="shared" si="757"/>
        <v>85.591432775052638</v>
      </c>
      <c r="S2557" s="57">
        <f t="shared" si="758"/>
        <v>13.784526498700693</v>
      </c>
      <c r="T2557" s="12">
        <f t="shared" si="741"/>
        <v>5.0892703868182672</v>
      </c>
    </row>
    <row r="2558" spans="1:20">
      <c r="A2558" s="57">
        <f t="shared" si="742"/>
        <v>86939.855153643497</v>
      </c>
      <c r="B2558" s="12">
        <f t="shared" si="759"/>
        <v>13836.907699395755</v>
      </c>
      <c r="C2558" s="57" t="str">
        <f t="shared" si="743"/>
        <v>-0.136834176831664-1.78762180258745i</v>
      </c>
      <c r="D2558" s="57" t="str">
        <f t="shared" si="744"/>
        <v>3.47686745920282-1.2163438476298i</v>
      </c>
      <c r="E2558" s="57" t="str">
        <f t="shared" si="745"/>
        <v>197.908323538153+3.55149557163055i</v>
      </c>
      <c r="F2558" s="57" t="str">
        <f t="shared" si="746"/>
        <v>2.90970722118877-10.818395977559i</v>
      </c>
      <c r="G2558" s="57" t="str">
        <f t="shared" si="747"/>
        <v>0.999930345362082-0.00834564474139317i</v>
      </c>
      <c r="H2558" s="57" t="str">
        <f t="shared" si="748"/>
        <v>13.9653718712954-187.952587399595i</v>
      </c>
      <c r="I2558" s="57" t="str">
        <f t="shared" si="749"/>
        <v>-5.62151898933551-1.96900223676804i</v>
      </c>
      <c r="K2558" s="57" t="str">
        <f t="shared" si="750"/>
        <v>0.00471787075727748-0.0190975237813272i</v>
      </c>
      <c r="L2558" s="57" t="str">
        <f t="shared" si="751"/>
        <v>0.00025-0.0764774240589945i</v>
      </c>
      <c r="M2558" s="57" t="str">
        <f t="shared" si="752"/>
        <v>0.0045-0.0268116656840857i</v>
      </c>
      <c r="N2558" s="57">
        <f t="shared" si="753"/>
        <v>85.622808833485067</v>
      </c>
      <c r="O2558" s="57">
        <f t="shared" si="754"/>
        <v>5.070884756580087</v>
      </c>
      <c r="P2558" s="374">
        <f t="shared" si="755"/>
        <v>5.070884756580087</v>
      </c>
      <c r="Q2558" s="374">
        <f t="shared" si="756"/>
        <v>-94.377191166514933</v>
      </c>
      <c r="R2558" s="12">
        <f t="shared" si="757"/>
        <v>85.622808833485067</v>
      </c>
      <c r="S2558" s="57">
        <f t="shared" si="758"/>
        <v>13.836907699395756</v>
      </c>
      <c r="T2558" s="12">
        <f t="shared" si="741"/>
        <v>5.070884756580087</v>
      </c>
    </row>
    <row r="2559" spans="1:20">
      <c r="A2559" s="57">
        <f t="shared" si="742"/>
        <v>87270.226603227347</v>
      </c>
      <c r="B2559" s="12">
        <f t="shared" si="759"/>
        <v>13889.487948653459</v>
      </c>
      <c r="C2559" s="57" t="str">
        <f t="shared" si="743"/>
        <v>-0.135590265321393-1.78394602004336i</v>
      </c>
      <c r="D2559" s="57" t="str">
        <f t="shared" si="744"/>
        <v>3.47685788722231-1.21224064234602i</v>
      </c>
      <c r="E2559" s="57" t="str">
        <f t="shared" si="745"/>
        <v>198.289443189473+3.45267485190779i</v>
      </c>
      <c r="F2559" s="57" t="str">
        <f t="shared" si="746"/>
        <v>2.90970567793598-10.7776259033892i</v>
      </c>
      <c r="G2559" s="57" t="str">
        <f t="shared" si="747"/>
        <v>0.999929815018245-0.00837735374822069i</v>
      </c>
      <c r="H2559" s="57" t="str">
        <f t="shared" si="748"/>
        <v>13.7504895373887-186.843981817831i</v>
      </c>
      <c r="I2559" s="57" t="str">
        <f t="shared" si="749"/>
        <v>-5.56795950678792-1.95176201422658i</v>
      </c>
      <c r="K2559" s="57" t="str">
        <f t="shared" si="750"/>
        <v>0.00470105561378947-0.0190279750115539i</v>
      </c>
      <c r="L2559" s="57" t="str">
        <f t="shared" si="751"/>
        <v>0.00025-0.0761879100009909i</v>
      </c>
      <c r="M2559" s="57" t="str">
        <f t="shared" si="752"/>
        <v>0.0045-0.0267101670492985i</v>
      </c>
      <c r="N2559" s="57">
        <f t="shared" si="753"/>
        <v>85.653544570696482</v>
      </c>
      <c r="O2559" s="57">
        <f t="shared" si="754"/>
        <v>5.0526506772914823</v>
      </c>
      <c r="P2559" s="374">
        <f t="shared" si="755"/>
        <v>5.0526506772914823</v>
      </c>
      <c r="Q2559" s="374">
        <f t="shared" si="756"/>
        <v>-94.346455429303518</v>
      </c>
      <c r="R2559" s="12">
        <f t="shared" si="757"/>
        <v>85.653544570696482</v>
      </c>
      <c r="S2559" s="57">
        <f t="shared" si="758"/>
        <v>13.889487948653459</v>
      </c>
      <c r="T2559" s="12">
        <f t="shared" si="741"/>
        <v>5.0526506772914823</v>
      </c>
    </row>
    <row r="2560" spans="1:20">
      <c r="A2560" s="57">
        <f t="shared" si="742"/>
        <v>87601.853464319604</v>
      </c>
      <c r="B2560" s="12">
        <f t="shared" si="759"/>
        <v>13942.268002858342</v>
      </c>
      <c r="C2560" s="57" t="str">
        <f t="shared" si="743"/>
        <v>-0.134373475632071-1.78030699147526i</v>
      </c>
      <c r="D2560" s="57" t="str">
        <f t="shared" si="744"/>
        <v>3.47684824240983-1.20815487276905i</v>
      </c>
      <c r="E2560" s="57" t="str">
        <f t="shared" si="745"/>
        <v>198.674200669696+3.35134772225546i</v>
      </c>
      <c r="F2560" s="57" t="str">
        <f t="shared" si="746"/>
        <v>2.90970412293384-10.7370108687894i</v>
      </c>
      <c r="G2560" s="57" t="str">
        <f t="shared" si="747"/>
        <v>0.999929280636707-0.00840918319843385i</v>
      </c>
      <c r="H2560" s="57" t="str">
        <f t="shared" si="748"/>
        <v>13.5396402172835-185.745430718071i</v>
      </c>
      <c r="I2560" s="57" t="str">
        <f t="shared" si="749"/>
        <v>-5.51500771017986-1.93478183364807i</v>
      </c>
      <c r="K2560" s="57" t="str">
        <f t="shared" si="750"/>
        <v>0.00468436353839262-0.0189586704049889i</v>
      </c>
      <c r="L2560" s="57" t="str">
        <f t="shared" si="751"/>
        <v>0.00025-0.0758994919316504i</v>
      </c>
      <c r="M2560" s="57" t="str">
        <f t="shared" si="752"/>
        <v>0.0045-0.0266090526492314i</v>
      </c>
      <c r="N2560" s="57">
        <f t="shared" si="753"/>
        <v>85.683630589270678</v>
      </c>
      <c r="O2560" s="57">
        <f t="shared" si="754"/>
        <v>5.0345689887649119</v>
      </c>
      <c r="P2560" s="374">
        <f t="shared" si="755"/>
        <v>5.0345689887649119</v>
      </c>
      <c r="Q2560" s="374">
        <f t="shared" si="756"/>
        <v>-94.316369410729322</v>
      </c>
      <c r="R2560" s="12">
        <f t="shared" si="757"/>
        <v>85.683630589270678</v>
      </c>
      <c r="S2560" s="57">
        <f t="shared" si="758"/>
        <v>13.942268002858341</v>
      </c>
      <c r="T2560" s="12">
        <f t="shared" si="741"/>
        <v>5.0345689887649119</v>
      </c>
    </row>
    <row r="2561" spans="1:20">
      <c r="A2561" s="57">
        <f t="shared" si="742"/>
        <v>87934.740507484021</v>
      </c>
      <c r="B2561" s="12">
        <f t="shared" si="759"/>
        <v>13995.248621269204</v>
      </c>
      <c r="C2561" s="57" t="str">
        <f t="shared" si="743"/>
        <v>-0.133183916119216-1.77670470514083i</v>
      </c>
      <c r="D2561" s="57" t="str">
        <f t="shared" si="744"/>
        <v>3.47683852421162-1.20408648009191i</v>
      </c>
      <c r="E2561" s="57" t="str">
        <f t="shared" si="745"/>
        <v>199.062632148111+3.24746256228758i</v>
      </c>
      <c r="F2561" s="57" t="str">
        <f t="shared" si="746"/>
        <v>2.90970255609292-10.6965502894964i</v>
      </c>
      <c r="G2561" s="57" t="str">
        <f t="shared" si="747"/>
        <v>0.99992874218673-0.00844113354913584i</v>
      </c>
      <c r="H2561" s="57" t="str">
        <f t="shared" si="748"/>
        <v>13.332733867786-184.656799269634i</v>
      </c>
      <c r="I2561" s="57" t="str">
        <f t="shared" si="749"/>
        <v>-5.46265506826947-1.91805618622574i</v>
      </c>
      <c r="K2561" s="57" t="str">
        <f t="shared" si="750"/>
        <v>0.00466779364832264-0.0188896092894552i</v>
      </c>
      <c r="L2561" s="57" t="str">
        <f t="shared" si="751"/>
        <v>0.00025-0.0756121657019831i</v>
      </c>
      <c r="M2561" s="57" t="str">
        <f t="shared" si="752"/>
        <v>0.0045-0.02650832102932i</v>
      </c>
      <c r="N2561" s="57">
        <f t="shared" si="753"/>
        <v>85.713057338967886</v>
      </c>
      <c r="O2561" s="57">
        <f t="shared" si="754"/>
        <v>5.0166405353197705</v>
      </c>
      <c r="P2561" s="374">
        <f t="shared" si="755"/>
        <v>5.0166405353197705</v>
      </c>
      <c r="Q2561" s="374">
        <f t="shared" si="756"/>
        <v>-94.286942661032114</v>
      </c>
      <c r="R2561" s="12">
        <f t="shared" si="757"/>
        <v>85.713057338967886</v>
      </c>
      <c r="S2561" s="57">
        <f t="shared" si="758"/>
        <v>13.995248621269203</v>
      </c>
      <c r="T2561" s="12">
        <f t="shared" si="741"/>
        <v>5.0166405353197705</v>
      </c>
    </row>
    <row r="2562" spans="1:20">
      <c r="A2562" s="57">
        <f t="shared" si="742"/>
        <v>88268.892521412461</v>
      </c>
      <c r="B2562" s="12">
        <f t="shared" si="759"/>
        <v>14048.430566030027</v>
      </c>
      <c r="C2562" s="57" t="str">
        <f t="shared" si="743"/>
        <v>-0.132021700353234-1.7731391504696i</v>
      </c>
      <c r="D2562" s="57" t="str">
        <f t="shared" si="744"/>
        <v>3.47682873206973-1.20003540575724i</v>
      </c>
      <c r="E2562" s="57" t="str">
        <f t="shared" si="745"/>
        <v>199.454774077086+3.14096661225112i</v>
      </c>
      <c r="F2562" s="57" t="str">
        <f t="shared" si="746"/>
        <v>2.90970097732308-10.6562435834691i</v>
      </c>
      <c r="G2562" s="57" t="str">
        <f t="shared" si="747"/>
        <v>0.999928199637344-0.00847320525916015i</v>
      </c>
      <c r="H2562" s="57" t="str">
        <f t="shared" si="748"/>
        <v>13.1296827839212-183.577954945473i</v>
      </c>
      <c r="I2562" s="57" t="str">
        <f t="shared" si="749"/>
        <v>-5.410893195843-1.90157970531091i</v>
      </c>
      <c r="K2562" s="57" t="str">
        <f t="shared" si="750"/>
        <v>0.00465134506670809-0.0188207909927649i</v>
      </c>
      <c r="L2562" s="57" t="str">
        <f t="shared" si="751"/>
        <v>0.00025-0.0753259271787042i</v>
      </c>
      <c r="M2562" s="57" t="str">
        <f t="shared" si="752"/>
        <v>0.0045-0.0264079707405061i</v>
      </c>
      <c r="N2562" s="57">
        <f t="shared" si="753"/>
        <v>85.741815113839266</v>
      </c>
      <c r="O2562" s="57">
        <f t="shared" si="754"/>
        <v>4.9988661656850422</v>
      </c>
      <c r="P2562" s="374">
        <f t="shared" si="755"/>
        <v>4.9988661656850422</v>
      </c>
      <c r="Q2562" s="374">
        <f t="shared" si="756"/>
        <v>-94.258184886160734</v>
      </c>
      <c r="R2562" s="12">
        <f t="shared" si="757"/>
        <v>85.741815113839266</v>
      </c>
      <c r="S2562" s="57">
        <f t="shared" si="758"/>
        <v>14.048430566030026</v>
      </c>
      <c r="T2562" s="12">
        <f t="shared" si="741"/>
        <v>4.9988661656850422</v>
      </c>
    </row>
    <row r="2563" spans="1:20">
      <c r="A2563" s="57">
        <f t="shared" si="742"/>
        <v>88604.314312993825</v>
      </c>
      <c r="B2563" s="12">
        <f t="shared" si="759"/>
        <v>14101.814602180941</v>
      </c>
      <c r="C2563" s="57" t="str">
        <f t="shared" si="743"/>
        <v>-0.130886947216541-1.76961031802878i</v>
      </c>
      <c r="D2563" s="57" t="str">
        <f t="shared" si="744"/>
        <v>3.47681886542194-1.19600159145642i</v>
      </c>
      <c r="E2563" s="57" t="str">
        <f t="shared" si="745"/>
        <v>199.850663188659+3.03180594580193i</v>
      </c>
      <c r="F2563" s="57" t="str">
        <f t="shared" si="746"/>
        <v>2.90969938653354-10.6160901708796i</v>
      </c>
      <c r="G2563" s="57" t="str">
        <f t="shared" si="747"/>
        <v>0.999927652957344-0.00850539878907713i</v>
      </c>
      <c r="H2563" s="57" t="str">
        <f t="shared" si="748"/>
        <v>12.930401529582-182.508767477305i</v>
      </c>
      <c r="I2563" s="57" t="str">
        <f t="shared" si="749"/>
        <v>-5.35971385084877-1.88534716218096i</v>
      </c>
      <c r="K2563" s="57" t="str">
        <f t="shared" si="750"/>
        <v>0.00463501692253653-0.018752214842746i</v>
      </c>
      <c r="L2563" s="57" t="str">
        <f t="shared" si="751"/>
        <v>0.00025-0.075040772244176i</v>
      </c>
      <c r="M2563" s="57" t="str">
        <f t="shared" si="752"/>
        <v>0.0045-0.026308000339217i</v>
      </c>
      <c r="N2563" s="57">
        <f t="shared" si="753"/>
        <v>85.76989404928888</v>
      </c>
      <c r="O2563" s="57">
        <f t="shared" si="754"/>
        <v>4.981246732895583</v>
      </c>
      <c r="P2563" s="374">
        <f t="shared" si="755"/>
        <v>4.981246732895583</v>
      </c>
      <c r="Q2563" s="374">
        <f t="shared" si="756"/>
        <v>-94.23010595071112</v>
      </c>
      <c r="R2563" s="12">
        <f t="shared" si="757"/>
        <v>85.76989404928888</v>
      </c>
      <c r="S2563" s="57">
        <f t="shared" si="758"/>
        <v>14.101814602180941</v>
      </c>
      <c r="T2563" s="12">
        <f t="shared" si="741"/>
        <v>4.981246732895583</v>
      </c>
    </row>
    <row r="2564" spans="1:20">
      <c r="A2564" s="57">
        <f t="shared" si="742"/>
        <v>88941.010707383204</v>
      </c>
      <c r="B2564" s="12">
        <f t="shared" si="759"/>
        <v>14155.401497669229</v>
      </c>
      <c r="C2564" s="57" t="str">
        <f t="shared" si="743"/>
        <v>-0.129779781003227-1.76611819948764i</v>
      </c>
      <c r="D2564" s="57" t="str">
        <f t="shared" si="744"/>
        <v>3.47680892370181-1.19198497912877i</v>
      </c>
      <c r="E2564" s="57" t="str">
        <f t="shared" si="745"/>
        <v>200.250336490771+2.91992544209166i</v>
      </c>
      <c r="F2564" s="57" t="str">
        <f t="shared" si="746"/>
        <v>2.90969778363278-10.5760894741051i</v>
      </c>
      <c r="G2564" s="57" t="str">
        <f t="shared" si="747"/>
        <v>0.999927102115287-0.00853771460120049i</v>
      </c>
      <c r="H2564" s="57" t="str">
        <f t="shared" si="748"/>
        <v>12.7348068704884-181.449108811631i</v>
      </c>
      <c r="I2564" s="57" t="str">
        <f t="shared" si="749"/>
        <v>-5.30910893158984-1.869353461949i</v>
      </c>
      <c r="K2564" s="57" t="str">
        <f t="shared" si="750"/>
        <v>0.00461880835062051-0.0186838801672695i</v>
      </c>
      <c r="L2564" s="57" t="str">
        <f t="shared" si="751"/>
        <v>0.00025-0.0747566967963502i</v>
      </c>
      <c r="M2564" s="57" t="str">
        <f t="shared" si="752"/>
        <v>0.0045-0.0262084083873451i</v>
      </c>
      <c r="N2564" s="57">
        <f t="shared" si="753"/>
        <v>85.797284119075186</v>
      </c>
      <c r="O2564" s="57">
        <f t="shared" si="754"/>
        <v>4.9637830941837056</v>
      </c>
      <c r="P2564" s="374">
        <f t="shared" si="755"/>
        <v>4.9637830941837056</v>
      </c>
      <c r="Q2564" s="374">
        <f t="shared" si="756"/>
        <v>-94.202715880924814</v>
      </c>
      <c r="R2564" s="12">
        <f t="shared" si="757"/>
        <v>85.797284119075186</v>
      </c>
      <c r="S2564" s="57">
        <f t="shared" si="758"/>
        <v>14.155401497669228</v>
      </c>
      <c r="T2564" s="12">
        <f t="shared" si="741"/>
        <v>4.9637830941837056</v>
      </c>
    </row>
    <row r="2565" spans="1:20">
      <c r="A2565" s="57">
        <f t="shared" si="742"/>
        <v>89278.986548071261</v>
      </c>
      <c r="B2565" s="12">
        <f t="shared" si="759"/>
        <v>14209.192023360372</v>
      </c>
      <c r="C2565" s="57" t="str">
        <f t="shared" si="743"/>
        <v>-0.128700331521058-1.76266278757972i</v>
      </c>
      <c r="D2565" s="57" t="str">
        <f t="shared" si="744"/>
        <v>3.47679890633854-1.18798551096069i</v>
      </c>
      <c r="E2565" s="57" t="str">
        <f t="shared" si="745"/>
        <v>200.653831263104+2.80526875716396i</v>
      </c>
      <c r="F2565" s="57" t="str">
        <f t="shared" si="746"/>
        <v>2.90969616852861-10.53624091772i</v>
      </c>
      <c r="G2565" s="57" t="str">
        <f t="shared" si="747"/>
        <v>0.99992654707949-0.00857015315959383i</v>
      </c>
      <c r="H2565" s="57" t="str">
        <f t="shared" si="748"/>
        <v>12.5428177093729-180.398853066653i</v>
      </c>
      <c r="I2565" s="57" t="str">
        <f t="shared" si="749"/>
        <v>-5.25907047397478-1.85359363961012i</v>
      </c>
      <c r="K2565" s="57" t="str">
        <f t="shared" si="750"/>
        <v>0.00460271849156377-0.0186157862942752i</v>
      </c>
      <c r="L2565" s="57" t="str">
        <f t="shared" si="751"/>
        <v>0.00025-0.074473696748705i</v>
      </c>
      <c r="M2565" s="57" t="str">
        <f t="shared" si="752"/>
        <v>0.0045-0.0261091934522266i</v>
      </c>
      <c r="N2565" s="57">
        <f t="shared" si="753"/>
        <v>85.823975132258141</v>
      </c>
      <c r="O2565" s="57">
        <f t="shared" si="754"/>
        <v>4.9464761108626298</v>
      </c>
      <c r="P2565" s="374">
        <f t="shared" si="755"/>
        <v>4.9464761108626298</v>
      </c>
      <c r="Q2565" s="374">
        <f t="shared" si="756"/>
        <v>-94.176024867741859</v>
      </c>
      <c r="R2565" s="12">
        <f t="shared" si="757"/>
        <v>85.823975132258141</v>
      </c>
      <c r="S2565" s="57">
        <f t="shared" si="758"/>
        <v>14.209192023360373</v>
      </c>
      <c r="T2565" s="12">
        <f t="shared" si="741"/>
        <v>4.9464761108626298</v>
      </c>
    </row>
    <row r="2566" spans="1:20">
      <c r="A2566" s="57">
        <f t="shared" si="742"/>
        <v>89618.246696953938</v>
      </c>
      <c r="B2566" s="12">
        <f t="shared" si="759"/>
        <v>14263.186953049142</v>
      </c>
      <c r="C2566" s="57" t="str">
        <f t="shared" si="743"/>
        <v>-0.127648734196017-1.75924407606348i</v>
      </c>
      <c r="D2566" s="57" t="str">
        <f t="shared" si="744"/>
        <v>3.47678881275706-1.18400312938481i</v>
      </c>
      <c r="E2566" s="57" t="str">
        <f t="shared" si="745"/>
        <v>201.061185052518+2.68777829462922i</v>
      </c>
      <c r="F2566" s="57" t="str">
        <f t="shared" si="746"/>
        <v>2.90969454112813-10.496543928487i</v>
      </c>
      <c r="G2566" s="57" t="str">
        <f t="shared" si="747"/>
        <v>0.999925987818029-0.00860271493007726i</v>
      </c>
      <c r="H2566" s="57" t="str">
        <f t="shared" si="748"/>
        <v>12.3543550233105-179.357876490044i</v>
      </c>
      <c r="I2566" s="57" t="str">
        <f t="shared" si="749"/>
        <v>-5.209590648824-1.838062856219i</v>
      </c>
      <c r="K2566" s="57" t="str">
        <f t="shared" si="750"/>
        <v>0.00458674649172763-0.0185479325517976i</v>
      </c>
      <c r="L2566" s="57" t="str">
        <f t="shared" si="751"/>
        <v>0.00025-0.0741917680301901i</v>
      </c>
      <c r="M2566" s="57" t="str">
        <f t="shared" si="752"/>
        <v>0.0045-0.0260103541066215i</v>
      </c>
      <c r="N2566" s="57">
        <f t="shared" si="753"/>
        <v>85.849956730087328</v>
      </c>
      <c r="O2566" s="57">
        <f t="shared" si="754"/>
        <v>4.9293266482049782</v>
      </c>
      <c r="P2566" s="374">
        <f t="shared" si="755"/>
        <v>4.9293266482049782</v>
      </c>
      <c r="Q2566" s="374">
        <f t="shared" si="756"/>
        <v>-94.150043269912672</v>
      </c>
      <c r="R2566" s="12">
        <f t="shared" si="757"/>
        <v>85.849956730087328</v>
      </c>
      <c r="S2566" s="57">
        <f t="shared" si="758"/>
        <v>14.263186953049143</v>
      </c>
      <c r="T2566" s="12">
        <f t="shared" si="741"/>
        <v>4.9293266482049782</v>
      </c>
    </row>
    <row r="2567" spans="1:20">
      <c r="A2567" s="57">
        <f t="shared" si="742"/>
        <v>89958.796034402374</v>
      </c>
      <c r="B2567" s="12">
        <f t="shared" si="759"/>
        <v>14317.387063470729</v>
      </c>
      <c r="C2567" s="57" t="str">
        <f t="shared" si="743"/>
        <v>-0.126625130179455-1.75586205968077i</v>
      </c>
      <c r="D2567" s="57" t="str">
        <f t="shared" si="744"/>
        <v>3.47677864237787-1.18003777707919i</v>
      </c>
      <c r="E2567" s="57" t="str">
        <f t="shared" si="745"/>
        <v>201.472435668062+2.56739517561131i</v>
      </c>
      <c r="F2567" s="57" t="str">
        <f t="shared" si="746"/>
        <v>2.90969290133778-10.4569979353492i</v>
      </c>
      <c r="G2567" s="57" t="str">
        <f t="shared" si="747"/>
        <v>0.999925424298738-0.00863540038023393i</v>
      </c>
      <c r="H2567" s="57" t="str">
        <f t="shared" si="748"/>
        <v>12.1693418031136-178.326057417592i</v>
      </c>
      <c r="I2567" s="57" t="str">
        <f t="shared" si="749"/>
        <v>-5.16066175923275-1.82275639519422i</v>
      </c>
      <c r="K2567" s="57" t="str">
        <f t="shared" si="750"/>
        <v>0.0045708915031973-0.0184803182679917i</v>
      </c>
      <c r="L2567" s="57" t="str">
        <f t="shared" si="751"/>
        <v>0.00025-0.0739109065851666i</v>
      </c>
      <c r="M2567" s="57" t="str">
        <f t="shared" si="752"/>
        <v>0.0045-0.0259118889286924i</v>
      </c>
      <c r="N2567" s="57">
        <f t="shared" si="753"/>
        <v>85.875218382828535</v>
      </c>
      <c r="O2567" s="57">
        <f t="shared" si="754"/>
        <v>4.9123355753135032</v>
      </c>
      <c r="P2567" s="374">
        <f t="shared" si="755"/>
        <v>4.9123355753135032</v>
      </c>
      <c r="Q2567" s="374">
        <f t="shared" si="756"/>
        <v>-94.124781617171465</v>
      </c>
      <c r="R2567" s="12">
        <f t="shared" si="757"/>
        <v>85.875218382828535</v>
      </c>
      <c r="S2567" s="57">
        <f t="shared" si="758"/>
        <v>14.317387063470729</v>
      </c>
      <c r="T2567" s="12">
        <f t="shared" si="741"/>
        <v>4.9123355753135032</v>
      </c>
    </row>
    <row r="2568" spans="1:20">
      <c r="A2568" s="57">
        <f t="shared" si="742"/>
        <v>90300.639459333092</v>
      </c>
      <c r="B2568" s="12">
        <f t="shared" si="759"/>
        <v>14371.793134311918</v>
      </c>
      <c r="C2568" s="57" t="str">
        <f t="shared" si="743"/>
        <v>-0.125629666457834-1.75251673411338i</v>
      </c>
      <c r="D2568" s="57" t="str">
        <f t="shared" si="744"/>
        <v>3.47676839461713-1.17608939696645i</v>
      </c>
      <c r="E2568" s="57" t="str">
        <f t="shared" si="745"/>
        <v>201.88762117554+2.44405920793689i</v>
      </c>
      <c r="F2568" s="57" t="str">
        <f t="shared" si="746"/>
        <v>2.90969124906318-10.4176023694216i</v>
      </c>
      <c r="G2568" s="57" t="str">
        <f t="shared" si="747"/>
        <v>0.999924856489206-0.00866820997941669i</v>
      </c>
      <c r="H2568" s="57" t="str">
        <f t="shared" si="748"/>
        <v>11.9877029947182-177.30327623267i</v>
      </c>
      <c r="I2568" s="57" t="str">
        <f t="shared" si="749"/>
        <v>-5.11227623798789-1.80766965874446i</v>
      </c>
      <c r="K2568" s="57" t="str">
        <f t="shared" si="750"/>
        <v>0.00455515268374848-0.0184129427711582i</v>
      </c>
      <c r="L2568" s="57" t="str">
        <f t="shared" si="751"/>
        <v>0.00025-0.0736311083733478i</v>
      </c>
      <c r="M2568" s="57" t="str">
        <f t="shared" si="752"/>
        <v>0.0045-0.0258137965019849i</v>
      </c>
      <c r="N2568" s="57">
        <f t="shared" si="753"/>
        <v>85.899749386530644</v>
      </c>
      <c r="O2568" s="57">
        <f t="shared" si="754"/>
        <v>4.8955037649854676</v>
      </c>
      <c r="P2568" s="374">
        <f t="shared" si="755"/>
        <v>4.8955037649854676</v>
      </c>
      <c r="Q2568" s="374">
        <f t="shared" si="756"/>
        <v>-94.100250613469356</v>
      </c>
      <c r="R2568" s="12">
        <f t="shared" si="757"/>
        <v>85.899749386530644</v>
      </c>
      <c r="S2568" s="57">
        <f t="shared" si="758"/>
        <v>14.371793134311918</v>
      </c>
      <c r="T2568" s="12">
        <f t="shared" si="741"/>
        <v>4.8955037649854676</v>
      </c>
    </row>
    <row r="2569" spans="1:20">
      <c r="A2569" s="57">
        <f t="shared" si="742"/>
        <v>90643.781889278573</v>
      </c>
      <c r="B2569" s="12">
        <f t="shared" si="759"/>
        <v>14426.405948222304</v>
      </c>
      <c r="C2569" s="57" t="str">
        <f t="shared" si="743"/>
        <v>-0.124662495965114-1.74920809593725i</v>
      </c>
      <c r="D2569" s="57" t="str">
        <f t="shared" si="744"/>
        <v>3.47675806888653-1.17215793221298i</v>
      </c>
      <c r="E2569" s="57" t="str">
        <f t="shared" si="745"/>
        <v>202.306779891594+2.31770885456484i</v>
      </c>
      <c r="F2569" s="57" t="str">
        <f t="shared" si="746"/>
        <v>2.90968958420935-10.3783566639835i</v>
      </c>
      <c r="G2569" s="57" t="str">
        <f t="shared" si="747"/>
        <v>0.999924284356774-0.00870114419875472i</v>
      </c>
      <c r="H2569" s="57" t="str">
        <f t="shared" si="748"/>
        <v>11.8093654424867-176.289415326535i</v>
      </c>
      <c r="I2569" s="57" t="str">
        <f t="shared" si="749"/>
        <v>-5.06442664503884-1.79279816441231i</v>
      </c>
      <c r="K2569" s="57" t="str">
        <f t="shared" si="750"/>
        <v>0.00453952919681391-0.0183458053897678i</v>
      </c>
      <c r="L2569" s="57" t="str">
        <f t="shared" si="751"/>
        <v>0.00025-0.0733523693697428i</v>
      </c>
      <c r="M2569" s="57" t="str">
        <f t="shared" si="752"/>
        <v>0.0045-0.0257160754154063i</v>
      </c>
      <c r="N2569" s="57">
        <f t="shared" si="753"/>
        <v>85.923538859730911</v>
      </c>
      <c r="O2569" s="57">
        <f t="shared" si="754"/>
        <v>4.8788320935688185</v>
      </c>
      <c r="P2569" s="374">
        <f t="shared" si="755"/>
        <v>4.8788320935688185</v>
      </c>
      <c r="Q2569" s="374">
        <f t="shared" si="756"/>
        <v>-94.076461140269089</v>
      </c>
      <c r="R2569" s="12">
        <f t="shared" si="757"/>
        <v>85.923538859730911</v>
      </c>
      <c r="S2569" s="57">
        <f t="shared" si="758"/>
        <v>14.426405948222303</v>
      </c>
      <c r="T2569" s="12">
        <f t="shared" si="741"/>
        <v>4.8788320935688185</v>
      </c>
    </row>
    <row r="2570" spans="1:20">
      <c r="A2570" s="57">
        <f t="shared" si="742"/>
        <v>90988.228260457821</v>
      </c>
      <c r="B2570" s="12">
        <f t="shared" si="759"/>
        <v>14481.226290825549</v>
      </c>
      <c r="C2570" s="57" t="str">
        <f t="shared" si="743"/>
        <v>-0.123723777697913-1.74593614257457i</v>
      </c>
      <c r="D2570" s="57" t="str">
        <f t="shared" si="744"/>
        <v>3.4767476645933-1.16824332622811i</v>
      </c>
      <c r="E2570" s="57" t="str">
        <f t="shared" si="745"/>
        <v>202.729950377299+2.18828120122416i</v>
      </c>
      <c r="F2570" s="57" t="str">
        <f t="shared" si="746"/>
        <v>2.90968790668052-10.3392602544696i</v>
      </c>
      <c r="G2570" s="57" t="str">
        <f t="shared" si="747"/>
        <v>0.999923707868536-0.00873420351116023i</v>
      </c>
      <c r="H2570" s="57" t="str">
        <f t="shared" si="748"/>
        <v>11.6342578343613-175.284359059446i</v>
      </c>
      <c r="I2570" s="57" t="str">
        <f t="shared" si="749"/>
        <v>-5.01710566502066-1.77813754173132i</v>
      </c>
      <c r="K2570" s="57" t="str">
        <f t="shared" si="750"/>
        <v>0.00452402021145032-0.0182789054524866i</v>
      </c>
      <c r="L2570" s="57" t="str">
        <f t="shared" si="751"/>
        <v>0.00025-0.0730746855645971i</v>
      </c>
      <c r="M2570" s="57" t="str">
        <f t="shared" si="752"/>
        <v>0.0045-0.0256187242632062i</v>
      </c>
      <c r="N2570" s="57">
        <f t="shared" si="753"/>
        <v>85.946575740096335</v>
      </c>
      <c r="O2570" s="57">
        <f t="shared" si="754"/>
        <v>4.8623214408115443</v>
      </c>
      <c r="P2570" s="374">
        <f t="shared" si="755"/>
        <v>4.8623214408115443</v>
      </c>
      <c r="Q2570" s="374">
        <f t="shared" si="756"/>
        <v>-94.053424259903665</v>
      </c>
      <c r="R2570" s="12">
        <f t="shared" si="757"/>
        <v>85.946575740096335</v>
      </c>
      <c r="S2570" s="57">
        <f t="shared" si="758"/>
        <v>14.481226290825548</v>
      </c>
      <c r="T2570" s="12">
        <f t="shared" si="741"/>
        <v>4.8623214408115443</v>
      </c>
    </row>
    <row r="2571" spans="1:20">
      <c r="A2571" s="57">
        <f t="shared" si="742"/>
        <v>91333.983527847566</v>
      </c>
      <c r="B2571" s="12">
        <f t="shared" si="759"/>
        <v>14536.254950730687</v>
      </c>
      <c r="C2571" s="57" t="str">
        <f t="shared" si="743"/>
        <v>-0.122813676833449-1.74270087224342i</v>
      </c>
      <c r="D2571" s="57" t="str">
        <f t="shared" si="744"/>
        <v>3.47673718114021-1.16434552266328i</v>
      </c>
      <c r="E2571" s="57" t="str">
        <f t="shared" si="745"/>
        <v>203.157171431237+2.05571192324535i</v>
      </c>
      <c r="F2571" s="57" t="str">
        <f t="shared" si="746"/>
        <v>2.9096862163802-10.3003125784625i</v>
      </c>
      <c r="G2571" s="57" t="str">
        <f t="shared" si="747"/>
        <v>0.999923126991336-0.00876738839133509i</v>
      </c>
      <c r="H2571" s="57" t="str">
        <f t="shared" si="748"/>
        <v>11.4623106487965-174.287993722565i</v>
      </c>
      <c r="I2571" s="57" t="str">
        <f t="shared" si="749"/>
        <v>-4.97030610482892-1.76368352899205i</v>
      </c>
      <c r="K2571" s="57" t="str">
        <f t="shared" si="750"/>
        <v>0.00450862490230505-0.0182122422881996i</v>
      </c>
      <c r="L2571" s="57" t="str">
        <f t="shared" si="751"/>
        <v>0.00025-0.0727980529633365i</v>
      </c>
      <c r="M2571" s="57" t="str">
        <f t="shared" si="752"/>
        <v>0.0045-0.0255217416449553i</v>
      </c>
      <c r="N2571" s="57">
        <f t="shared" si="753"/>
        <v>85.96884878100046</v>
      </c>
      <c r="O2571" s="57">
        <f t="shared" si="754"/>
        <v>4.8459726897026627</v>
      </c>
      <c r="P2571" s="374">
        <f t="shared" si="755"/>
        <v>4.8459726897026627</v>
      </c>
      <c r="Q2571" s="374">
        <f t="shared" si="756"/>
        <v>-94.03115121899954</v>
      </c>
      <c r="R2571" s="12">
        <f t="shared" si="757"/>
        <v>85.96884878100046</v>
      </c>
      <c r="S2571" s="57">
        <f t="shared" si="758"/>
        <v>14.536254950730687</v>
      </c>
      <c r="T2571" s="12">
        <f t="shared" si="741"/>
        <v>4.8459726897026627</v>
      </c>
    </row>
    <row r="2572" spans="1:20">
      <c r="A2572" s="57">
        <f t="shared" si="742"/>
        <v>91681.052665253388</v>
      </c>
      <c r="B2572" s="12">
        <f t="shared" si="759"/>
        <v>14591.492719543463</v>
      </c>
      <c r="C2572" s="57" t="str">
        <f t="shared" si="743"/>
        <v>-0.121932364850343-1.73950228390485i</v>
      </c>
      <c r="D2572" s="57" t="str">
        <f t="shared" si="744"/>
        <v>3.47672661792542-1.16046446541123i</v>
      </c>
      <c r="E2572" s="57" t="str">
        <f t="shared" si="745"/>
        <v>203.588482082019+1.91993525156949i</v>
      </c>
      <c r="F2572" s="57" t="str">
        <f t="shared" si="746"/>
        <v>2.90968451321117-10.2615130756843i</v>
      </c>
      <c r="G2572" s="57" t="str">
        <f t="shared" si="747"/>
        <v>0.999922541691764-0.0088006993157776i</v>
      </c>
      <c r="H2572" s="57" t="str">
        <f t="shared" si="748"/>
        <v>11.293456103411-173.300207500653i</v>
      </c>
      <c r="I2572" s="57" t="str">
        <f t="shared" si="749"/>
        <v>-4.92402089124517-1.74943197011355i</v>
      </c>
      <c r="K2572" s="57" t="str">
        <f t="shared" si="750"/>
        <v>0.00449334244958309-0.0181458152260348i</v>
      </c>
      <c r="L2572" s="57" t="str">
        <f t="shared" si="751"/>
        <v>0.00025-0.072522467586508i</v>
      </c>
      <c r="M2572" s="57" t="str">
        <f t="shared" si="752"/>
        <v>0.0045-0.0254251261655263i</v>
      </c>
      <c r="N2572" s="57">
        <f t="shared" si="753"/>
        <v>85.990346548034012</v>
      </c>
      <c r="O2572" s="57">
        <f t="shared" si="754"/>
        <v>4.8297867263046435</v>
      </c>
      <c r="P2572" s="374">
        <f t="shared" si="755"/>
        <v>4.8297867263046435</v>
      </c>
      <c r="Q2572" s="374">
        <f t="shared" si="756"/>
        <v>-94.009653451965988</v>
      </c>
      <c r="R2572" s="12">
        <f t="shared" si="757"/>
        <v>85.990346548034012</v>
      </c>
      <c r="S2572" s="57">
        <f t="shared" si="758"/>
        <v>14.591492719543464</v>
      </c>
      <c r="T2572" s="12">
        <f t="shared" si="741"/>
        <v>4.8297867263046435</v>
      </c>
    </row>
    <row r="2573" spans="1:20">
      <c r="A2573" s="57">
        <f t="shared" si="742"/>
        <v>92029.440665381349</v>
      </c>
      <c r="B2573" s="12">
        <f t="shared" si="759"/>
        <v>14646.940391877728</v>
      </c>
      <c r="C2573" s="57" t="str">
        <f t="shared" si="743"/>
        <v>-0.121080019652237-1.7363403772075i</v>
      </c>
      <c r="D2573" s="57" t="str">
        <f t="shared" si="744"/>
        <v>3.47671597434259-1.1566000986052i</v>
      </c>
      <c r="E2573" s="57" t="str">
        <f t="shared" si="745"/>
        <v>204.023921580225+1.78088393791769i</v>
      </c>
      <c r="F2573" s="57" t="str">
        <f t="shared" si="746"/>
        <v>2.90968279707548-10.2228611879884i</v>
      </c>
      <c r="G2573" s="57" t="str">
        <f t="shared" si="747"/>
        <v>0.999921951936156-0.0088341367627892i</v>
      </c>
      <c r="H2573" s="57" t="str">
        <f t="shared" si="748"/>
        <v>11.1276281052954-172.320890435521i</v>
      </c>
      <c r="I2573" s="57" t="str">
        <f t="shared" si="749"/>
        <v>-4.87824306861171-1.73537881161601i</v>
      </c>
      <c r="K2573" s="57" t="str">
        <f t="shared" si="750"/>
        <v>0.00447817203901425-0.0180796235953866i</v>
      </c>
      <c r="L2573" s="57" t="str">
        <f t="shared" si="751"/>
        <v>0.00025-0.0722479254697228i</v>
      </c>
      <c r="M2573" s="57" t="str">
        <f t="shared" si="752"/>
        <v>0.0045-0.025328876435073i</v>
      </c>
      <c r="N2573" s="57">
        <f t="shared" si="753"/>
        <v>86.011057415451972</v>
      </c>
      <c r="O2573" s="57">
        <f t="shared" si="754"/>
        <v>4.8137644395779207</v>
      </c>
      <c r="P2573" s="374">
        <f t="shared" si="755"/>
        <v>4.8137644395779207</v>
      </c>
      <c r="Q2573" s="374">
        <f t="shared" si="756"/>
        <v>-93.988942584548028</v>
      </c>
      <c r="R2573" s="12">
        <f t="shared" si="757"/>
        <v>86.011057415451972</v>
      </c>
      <c r="S2573" s="57">
        <f t="shared" si="758"/>
        <v>14.646940391877727</v>
      </c>
      <c r="T2573" s="12">
        <f t="shared" si="741"/>
        <v>4.8137644395779207</v>
      </c>
    </row>
    <row r="2574" spans="1:20">
      <c r="A2574" s="57">
        <f t="shared" si="742"/>
        <v>92379.152539909803</v>
      </c>
      <c r="B2574" s="12">
        <f t="shared" si="759"/>
        <v>14702.598765366864</v>
      </c>
      <c r="C2574" s="57" t="str">
        <f t="shared" si="743"/>
        <v>-0.120256825694463-1.73321515242938i</v>
      </c>
      <c r="D2574" s="57" t="str">
        <f t="shared" si="744"/>
        <v>3.47670524978075-1.15275236661808i</v>
      </c>
      <c r="E2574" s="57" t="str">
        <f t="shared" si="745"/>
        <v>204.46352938975+1.63848921909138i</v>
      </c>
      <c r="F2574" s="57" t="str">
        <f t="shared" si="746"/>
        <v>2.90968106787444-10.1843563593518i</v>
      </c>
      <c r="G2574" s="57" t="str">
        <f t="shared" si="747"/>
        <v>0.999921357690593-0.00886770121248125i</v>
      </c>
      <c r="H2574" s="57" t="str">
        <f t="shared" si="748"/>
        <v>10.9647622029162-171.349934390242i</v>
      </c>
      <c r="I2574" s="57" t="str">
        <f t="shared" si="749"/>
        <v>-4.83296579655546-1.72152009969131i</v>
      </c>
      <c r="K2574" s="57" t="str">
        <f t="shared" si="750"/>
        <v>0.00446311286182042-0.0180136667259392i</v>
      </c>
      <c r="L2574" s="57" t="str">
        <f t="shared" si="751"/>
        <v>0.00025-0.0719744226636015i</v>
      </c>
      <c r="M2574" s="57" t="str">
        <f t="shared" si="752"/>
        <v>0.0045-0.0252329910690108i</v>
      </c>
      <c r="N2574" s="57">
        <f t="shared" si="753"/>
        <v>86.030969562549373</v>
      </c>
      <c r="O2574" s="57">
        <f t="shared" si="754"/>
        <v>4.7979067211959867</v>
      </c>
      <c r="P2574" s="374">
        <f t="shared" si="755"/>
        <v>4.7979067211959867</v>
      </c>
      <c r="Q2574" s="374">
        <f t="shared" si="756"/>
        <v>-93.969030437450627</v>
      </c>
      <c r="R2574" s="12">
        <f t="shared" si="757"/>
        <v>86.030969562549373</v>
      </c>
      <c r="S2574" s="57">
        <f t="shared" si="758"/>
        <v>14.702598765366863</v>
      </c>
      <c r="T2574" s="12">
        <f t="shared" si="741"/>
        <v>4.7979067211959867</v>
      </c>
    </row>
    <row r="2575" spans="1:20">
      <c r="A2575" s="57">
        <f t="shared" si="742"/>
        <v>92730.193319561455</v>
      </c>
      <c r="B2575" s="12">
        <f t="shared" si="759"/>
        <v>14758.468640675257</v>
      </c>
      <c r="C2575" s="57" t="str">
        <f t="shared" si="743"/>
        <v>-0.119462974113738-1.73012661041678i</v>
      </c>
      <c r="D2575" s="57" t="str">
        <f t="shared" si="744"/>
        <v>3.4766944436243-1.14892121406168i</v>
      </c>
      <c r="E2575" s="57" t="str">
        <f t="shared" si="745"/>
        <v>204.907345178501+1.49268078039416i</v>
      </c>
      <c r="F2575" s="57" t="str">
        <f t="shared" si="746"/>
        <v>2.90967932550855-10.1459980358671i</v>
      </c>
      <c r="G2575" s="57" t="str">
        <f t="shared" si="747"/>
        <v>0.999920758920898-0.00890139314678184i</v>
      </c>
      <c r="H2575" s="57" t="str">
        <f t="shared" si="748"/>
        <v>10.8047955395599-170.387233014098i</v>
      </c>
      <c r="I2575" s="57" t="str">
        <f t="shared" si="749"/>
        <v>-4.7881823477592-1.70785197736779i</v>
      </c>
      <c r="K2575" s="57" t="str">
        <f t="shared" si="750"/>
        <v>0.0044481641146826-0.0179479439476892i</v>
      </c>
      <c r="L2575" s="57" t="str">
        <f t="shared" si="751"/>
        <v>0.00025-0.0717019552337134i</v>
      </c>
      <c r="M2575" s="57" t="str">
        <f t="shared" si="752"/>
        <v>0.0045-0.0251374686879964i</v>
      </c>
      <c r="N2575" s="57">
        <f t="shared" si="753"/>
        <v>86.050070969967834</v>
      </c>
      <c r="O2575" s="57">
        <f t="shared" si="754"/>
        <v>4.7822144653511227</v>
      </c>
      <c r="P2575" s="374">
        <f t="shared" si="755"/>
        <v>4.7822144653511227</v>
      </c>
      <c r="Q2575" s="374">
        <f t="shared" si="756"/>
        <v>-93.949929030032166</v>
      </c>
      <c r="R2575" s="12">
        <f t="shared" si="757"/>
        <v>86.050070969967834</v>
      </c>
      <c r="S2575" s="57">
        <f t="shared" si="758"/>
        <v>14.758468640675257</v>
      </c>
      <c r="T2575" s="12">
        <f t="shared" si="741"/>
        <v>4.7822144653511227</v>
      </c>
    </row>
    <row r="2576" spans="1:20">
      <c r="A2576" s="57">
        <f t="shared" si="742"/>
        <v>93082.56805417579</v>
      </c>
      <c r="B2576" s="12">
        <f t="shared" si="759"/>
        <v>14814.550821509823</v>
      </c>
      <c r="C2576" s="57" t="str">
        <f t="shared" si="743"/>
        <v>-0.11869866286083-1.72707475252027i</v>
      </c>
      <c r="D2576" s="57" t="str">
        <f t="shared" si="744"/>
        <v>3.47668355525297-1.14510658578585i</v>
      </c>
      <c r="E2576" s="57" t="str">
        <f t="shared" si="745"/>
        <v>205.355408808435+1.3433867181514i</v>
      </c>
      <c r="F2576" s="57" t="str">
        <f t="shared" si="746"/>
        <v>2.90967756987765-10.1077856657342i</v>
      </c>
      <c r="G2576" s="57" t="str">
        <f t="shared" si="747"/>
        <v>0.999920155592632-0.00893521304944255i</v>
      </c>
      <c r="H2576" s="57" t="str">
        <f t="shared" si="748"/>
        <v>10.6476668082626-169.432681708249i</v>
      </c>
      <c r="I2576" s="57" t="str">
        <f t="shared" si="749"/>
        <v>-4.7438861057794-1.69437068176592i</v>
      </c>
      <c r="K2576" s="57" t="str">
        <f t="shared" si="750"/>
        <v>0.00443332499970867-0.0178824545909684i</v>
      </c>
      <c r="L2576" s="57" t="str">
        <f t="shared" si="751"/>
        <v>0.00025-0.0714305192605234i</v>
      </c>
      <c r="M2576" s="57" t="str">
        <f t="shared" si="752"/>
        <v>0.0045-0.0250423079179084i</v>
      </c>
      <c r="N2576" s="57">
        <f t="shared" si="753"/>
        <v>86.068349415935174</v>
      </c>
      <c r="O2576" s="57">
        <f t="shared" si="754"/>
        <v>4.7666885685508724</v>
      </c>
      <c r="P2576" s="374">
        <f t="shared" si="755"/>
        <v>4.7666885685508724</v>
      </c>
      <c r="Q2576" s="374">
        <f t="shared" si="756"/>
        <v>-93.931650584064826</v>
      </c>
      <c r="R2576" s="12">
        <f t="shared" si="757"/>
        <v>86.068349415935174</v>
      </c>
      <c r="S2576" s="57">
        <f t="shared" si="758"/>
        <v>14.814550821509824</v>
      </c>
      <c r="T2576" s="12">
        <f t="shared" si="741"/>
        <v>4.7666885685508724</v>
      </c>
    </row>
    <row r="2577" spans="1:20">
      <c r="A2577" s="57">
        <f t="shared" si="742"/>
        <v>93436.281812781657</v>
      </c>
      <c r="B2577" s="12">
        <f t="shared" si="759"/>
        <v>14870.84611463156</v>
      </c>
      <c r="C2577" s="57" t="str">
        <f t="shared" si="743"/>
        <v>-0.117964096836481-1.72405958052745i</v>
      </c>
      <c r="D2577" s="57" t="str">
        <f t="shared" si="744"/>
        <v>3.47667258404177-1.14130842687774i</v>
      </c>
      <c r="E2577" s="57" t="str">
        <f t="shared" si="745"/>
        <v>205.807760324888+1.19053350130425i</v>
      </c>
      <c r="F2577" s="57" t="str">
        <f t="shared" si="746"/>
        <v>2.90967580088075-10.0697186992527i</v>
      </c>
      <c r="G2577" s="57" t="str">
        <f t="shared" si="747"/>
        <v>0.999919547671095-0.00896916140604534i</v>
      </c>
      <c r="H2577" s="57" t="str">
        <f t="shared" si="748"/>
        <v>10.4933162081726-168.486177592117i</v>
      </c>
      <c r="I2577" s="57" t="str">
        <f t="shared" si="749"/>
        <v>-4.70007056291017-1.68107254144166i</v>
      </c>
      <c r="K2577" s="57" t="str">
        <f t="shared" si="750"/>
        <v>0.00441859472440073-0.0178171979864657i</v>
      </c>
      <c r="L2577" s="57" t="str">
        <f t="shared" si="751"/>
        <v>0.00025-0.0711601108393335i</v>
      </c>
      <c r="M2577" s="57" t="str">
        <f t="shared" si="752"/>
        <v>0.0045-0.024947507389827i</v>
      </c>
      <c r="N2577" s="57">
        <f t="shared" si="753"/>
        <v>86.08579247242929</v>
      </c>
      <c r="O2577" s="57">
        <f t="shared" si="754"/>
        <v>4.7513299294039069</v>
      </c>
      <c r="P2577" s="374">
        <f t="shared" si="755"/>
        <v>4.7513299294039069</v>
      </c>
      <c r="Q2577" s="374">
        <f t="shared" si="756"/>
        <v>-93.91420752757071</v>
      </c>
      <c r="R2577" s="12">
        <f t="shared" si="757"/>
        <v>86.08579247242929</v>
      </c>
      <c r="S2577" s="57">
        <f t="shared" si="758"/>
        <v>14.87084611463156</v>
      </c>
      <c r="T2577" s="12">
        <f t="shared" si="741"/>
        <v>4.7513299294039069</v>
      </c>
    </row>
    <row r="2578" spans="1:20">
      <c r="A2578" s="57">
        <f t="shared" si="742"/>
        <v>93791.33968367023</v>
      </c>
      <c r="B2578" s="12">
        <f t="shared" si="759"/>
        <v>14927.355329867161</v>
      </c>
      <c r="C2578" s="57" t="str">
        <f t="shared" si="743"/>
        <v>-0.117259488030429-1.72108109659253i</v>
      </c>
      <c r="D2578" s="57" t="str">
        <f t="shared" si="744"/>
        <v>3.47666152936098-1.13752668266096i</v>
      </c>
      <c r="E2578" s="57" t="str">
        <f t="shared" si="745"/>
        <v>206.264439945169+1.03404593206438i</v>
      </c>
      <c r="F2578" s="57" t="str">
        <f t="shared" si="746"/>
        <v>2.90967401841611-10.0317965888136i</v>
      </c>
      <c r="G2578" s="57" t="str">
        <f t="shared" si="747"/>
        <v>0.999918935121324-0.0090032387040094i</v>
      </c>
      <c r="H2578" s="57" t="str">
        <f t="shared" si="748"/>
        <v>10.3416854022948-167.547619470461i</v>
      </c>
      <c r="I2578" s="57" t="str">
        <f t="shared" si="749"/>
        <v>-4.65672931809164-1.66795397381437i</v>
      </c>
      <c r="K2578" s="57" t="str">
        <f t="shared" si="750"/>
        <v>0.00440397250162293-0.0177521734652496i</v>
      </c>
      <c r="L2578" s="57" t="str">
        <f t="shared" si="751"/>
        <v>0.00025-0.0708907260802289i</v>
      </c>
      <c r="M2578" s="57" t="str">
        <f t="shared" si="752"/>
        <v>0.0045-0.024853065740015i</v>
      </c>
      <c r="N2578" s="57">
        <f t="shared" si="753"/>
        <v>86.102387501272432</v>
      </c>
      <c r="O2578" s="57">
        <f t="shared" si="754"/>
        <v>4.7361394483959627</v>
      </c>
      <c r="P2578" s="374">
        <f t="shared" si="755"/>
        <v>4.7361394483959627</v>
      </c>
      <c r="Q2578" s="374">
        <f t="shared" si="756"/>
        <v>-93.897612498727568</v>
      </c>
      <c r="R2578" s="12">
        <f t="shared" si="757"/>
        <v>86.102387501272432</v>
      </c>
      <c r="S2578" s="57">
        <f t="shared" si="758"/>
        <v>14.927355329867162</v>
      </c>
      <c r="T2578" s="12">
        <f t="shared" si="741"/>
        <v>4.7361394483959627</v>
      </c>
    </row>
    <row r="2579" spans="1:20">
      <c r="A2579" s="57">
        <f t="shared" si="742"/>
        <v>94147.746774468178</v>
      </c>
      <c r="B2579" s="12">
        <f t="shared" si="759"/>
        <v>14984.079280120657</v>
      </c>
      <c r="C2579" s="57" t="str">
        <f t="shared" si="743"/>
        <v>-0.116585055663704-1.71813930316239i</v>
      </c>
      <c r="D2579" s="57" t="str">
        <f t="shared" si="744"/>
        <v>3.47665039057608-1.13376129869482i</v>
      </c>
      <c r="E2579" s="57" t="str">
        <f t="shared" si="745"/>
        <v>206.725488046378+0.873847105605948i</v>
      </c>
      <c r="F2579" s="57" t="str">
        <f t="shared" si="746"/>
        <v>2.9096722223812-9.99401878889204i</v>
      </c>
      <c r="G2579" s="57" t="str">
        <f t="shared" si="747"/>
        <v>0.999918317908089-0.00903744543259804i</v>
      </c>
      <c r="H2579" s="57" t="str">
        <f t="shared" si="748"/>
        <v>10.1927174765687-166.616907801134i</v>
      </c>
      <c r="I2579" s="57" t="str">
        <f t="shared" si="749"/>
        <v>-4.61385607486273-1.65501148267626i</v>
      </c>
      <c r="K2579" s="57" t="str">
        <f t="shared" si="750"/>
        <v>0.00438945754956912-0.0176873803587891i</v>
      </c>
      <c r="L2579" s="57" t="str">
        <f t="shared" si="751"/>
        <v>0.00025-0.0706223611080185i</v>
      </c>
      <c r="M2579" s="57" t="str">
        <f t="shared" si="752"/>
        <v>0.0045-0.0247589816098974i</v>
      </c>
      <c r="N2579" s="57">
        <f t="shared" si="753"/>
        <v>86.118121650150428</v>
      </c>
      <c r="O2579" s="57">
        <f t="shared" si="754"/>
        <v>4.7211180276544678</v>
      </c>
      <c r="P2579" s="374">
        <f t="shared" si="755"/>
        <v>4.7211180276544678</v>
      </c>
      <c r="Q2579" s="374">
        <f t="shared" si="756"/>
        <v>-93.881878349849572</v>
      </c>
      <c r="R2579" s="12">
        <f t="shared" si="757"/>
        <v>86.118121650150428</v>
      </c>
      <c r="S2579" s="57">
        <f t="shared" si="758"/>
        <v>14.984079280120657</v>
      </c>
      <c r="T2579" s="12">
        <f t="shared" si="741"/>
        <v>4.7211180276544678</v>
      </c>
    </row>
    <row r="2580" spans="1:20">
      <c r="A2580" s="57">
        <f t="shared" si="742"/>
        <v>94505.508212211163</v>
      </c>
      <c r="B2580" s="12">
        <f t="shared" si="759"/>
        <v>15041.018781385115</v>
      </c>
      <c r="C2580" s="57" t="str">
        <f t="shared" si="743"/>
        <v>-0.115941026334302-1.7152342028991i</v>
      </c>
      <c r="D2580" s="57" t="str">
        <f t="shared" si="744"/>
        <v>3.47663916704776-1.13001222077354i</v>
      </c>
      <c r="E2580" s="57" t="str">
        <f t="shared" si="745"/>
        <v>207.190945152418+0.709858368763792i</v>
      </c>
      <c r="F2580" s="57" t="str">
        <f t="shared" si="746"/>
        <v>2.90967041267273-9.95638475603877i</v>
      </c>
      <c r="G2580" s="57" t="str">
        <f t="shared" si="747"/>
        <v>0.999917695995891-0.00907178208292559i</v>
      </c>
      <c r="H2580" s="57" t="str">
        <f t="shared" si="748"/>
        <v>10.0463569002341-165.693944663514i</v>
      </c>
      <c r="I2580" s="57" t="str">
        <f t="shared" si="749"/>
        <v>-4.57144463935638-1.64224165578069i</v>
      </c>
      <c r="K2580" s="57" t="str">
        <f t="shared" si="750"/>
        <v>0.00437504909173084-0.0176228179989754i</v>
      </c>
      <c r="L2580" s="57" t="str">
        <f t="shared" si="751"/>
        <v>0.00025-0.0703550120621819i</v>
      </c>
      <c r="M2580" s="57" t="str">
        <f t="shared" si="752"/>
        <v>0.0045-0.0246652536460424i</v>
      </c>
      <c r="N2580" s="57">
        <f t="shared" si="753"/>
        <v>86.132981848554479</v>
      </c>
      <c r="O2580" s="57">
        <f t="shared" si="754"/>
        <v>4.7062665707021276</v>
      </c>
      <c r="P2580" s="374">
        <f t="shared" si="755"/>
        <v>4.7062665707021276</v>
      </c>
      <c r="Q2580" s="374">
        <f t="shared" si="756"/>
        <v>-93.867018151445521</v>
      </c>
      <c r="R2580" s="12">
        <f t="shared" si="757"/>
        <v>86.132981848554479</v>
      </c>
      <c r="S2580" s="57">
        <f t="shared" si="758"/>
        <v>15.041018781385116</v>
      </c>
      <c r="T2580" s="12">
        <f t="shared" si="741"/>
        <v>4.7062665707021276</v>
      </c>
    </row>
    <row r="2581" spans="1:20">
      <c r="A2581" s="57">
        <f t="shared" si="742"/>
        <v>94864.629143417566</v>
      </c>
      <c r="B2581" s="12">
        <f t="shared" si="759"/>
        <v>15098.174652754378</v>
      </c>
      <c r="C2581" s="57" t="str">
        <f t="shared" si="743"/>
        <v>-0.115327634166082-1.71236579859866i</v>
      </c>
      <c r="D2581" s="57" t="str">
        <f t="shared" si="744"/>
        <v>3.47662785813186-1.12627939492544i</v>
      </c>
      <c r="E2581" s="57" t="str">
        <f t="shared" si="745"/>
        <v>207.660851920139+0.541999277740426i</v>
      </c>
      <c r="F2581" s="57" t="str">
        <f t="shared" si="746"/>
        <v>2.90966858918661-9.9188939488728i</v>
      </c>
      <c r="G2581" s="57" t="str">
        <f t="shared" si="747"/>
        <v>0.999917069348962-0.00910624914796438i</v>
      </c>
      <c r="H2581" s="57" t="str">
        <f t="shared" si="748"/>
        <v>9.90254948743889-164.778633727582i</v>
      </c>
      <c r="I2581" s="57" t="str">
        <f t="shared" si="749"/>
        <v>-4.5294889183374-1.62964116250628i</v>
      </c>
      <c r="K2581" s="57" t="str">
        <f t="shared" si="750"/>
        <v>0.00436074635686544-0.0175584857181429i</v>
      </c>
      <c r="L2581" s="57" t="str">
        <f t="shared" si="751"/>
        <v>0.00025-0.0700886750968142i</v>
      </c>
      <c r="M2581" s="57" t="str">
        <f t="shared" si="752"/>
        <v>0.0045-0.0245718805001419i</v>
      </c>
      <c r="N2581" s="57">
        <f t="shared" si="753"/>
        <v>86.146954803651198</v>
      </c>
      <c r="O2581" s="57">
        <f t="shared" si="754"/>
        <v>4.6915859821986245</v>
      </c>
      <c r="P2581" s="374">
        <f t="shared" si="755"/>
        <v>4.6915859821986245</v>
      </c>
      <c r="Q2581" s="374">
        <f t="shared" si="756"/>
        <v>-93.853045196348802</v>
      </c>
      <c r="R2581" s="12">
        <f t="shared" si="757"/>
        <v>86.146954803651198</v>
      </c>
      <c r="S2581" s="57">
        <f t="shared" si="758"/>
        <v>15.098174652754379</v>
      </c>
      <c r="T2581" s="12">
        <f t="shared" si="741"/>
        <v>4.6915859821986245</v>
      </c>
    </row>
    <row r="2582" spans="1:20">
      <c r="A2582" s="57">
        <f t="shared" si="742"/>
        <v>95225.114734162547</v>
      </c>
      <c r="B2582" s="12">
        <f t="shared" si="759"/>
        <v>15155.547716434845</v>
      </c>
      <c r="C2582" s="57" t="str">
        <f t="shared" si="743"/>
        <v>-0.114745120961255-1.70953409310584i</v>
      </c>
      <c r="D2582" s="57" t="str">
        <f t="shared" si="744"/>
        <v>3.47661646317932-1.1225627674122i</v>
      </c>
      <c r="E2582" s="57" t="str">
        <f t="shared" si="745"/>
        <v>208.135249124607+0.37018755477277i</v>
      </c>
      <c r="F2582" s="57" t="str">
        <f t="shared" si="746"/>
        <v>2.909666751818-9.88154582807343i</v>
      </c>
      <c r="G2582" s="57" t="str">
        <f t="shared" si="747"/>
        <v>0.999916437931263-0.00914084712255165i</v>
      </c>
      <c r="H2582" s="57" t="str">
        <f t="shared" si="748"/>
        <v>9.76124236004448-163.870880223648i</v>
      </c>
      <c r="I2582" s="57" t="str">
        <f t="shared" si="749"/>
        <v>-4.48798291728124-1.6172067515944i</v>
      </c>
      <c r="K2582" s="57" t="str">
        <f t="shared" si="750"/>
        <v>0.00434654857896398-0.0174943828490896i</v>
      </c>
      <c r="L2582" s="57" t="str">
        <f t="shared" si="751"/>
        <v>0.00025-0.0698233463805683i</v>
      </c>
      <c r="M2582" s="57" t="str">
        <f t="shared" si="752"/>
        <v>0.0045-0.0244788608289917i</v>
      </c>
      <c r="N2582" s="57">
        <f t="shared" si="753"/>
        <v>86.160026996069135</v>
      </c>
      <c r="O2582" s="57">
        <f t="shared" si="754"/>
        <v>4.6770771676702436</v>
      </c>
      <c r="P2582" s="374">
        <f t="shared" si="755"/>
        <v>4.6770771676702436</v>
      </c>
      <c r="Q2582" s="374">
        <f t="shared" si="756"/>
        <v>-93.839973003930865</v>
      </c>
      <c r="R2582" s="12">
        <f t="shared" si="757"/>
        <v>86.160026996069135</v>
      </c>
      <c r="S2582" s="57">
        <f t="shared" si="758"/>
        <v>15.155547716434844</v>
      </c>
      <c r="T2582" s="12">
        <f t="shared" si="741"/>
        <v>4.6770771676702436</v>
      </c>
    </row>
    <row r="2583" spans="1:20">
      <c r="A2583" s="57">
        <f t="shared" si="742"/>
        <v>95586.970170152374</v>
      </c>
      <c r="B2583" s="12">
        <f t="shared" si="759"/>
        <v>15213.138797757298</v>
      </c>
      <c r="C2583" s="57" t="str">
        <f t="shared" si="743"/>
        <v>-0.114193736356194-1.70673908922488i</v>
      </c>
      <c r="D2583" s="57" t="str">
        <f t="shared" si="744"/>
        <v>3.47660498153613-1.11886228472802i</v>
      </c>
      <c r="E2583" s="57" t="str">
        <f t="shared" si="745"/>
        <v>208.61417764342+0.194339043760387i</v>
      </c>
      <c r="F2583" s="57" t="str">
        <f t="shared" si="746"/>
        <v>2.90966490046119-9.84433985637247i</v>
      </c>
      <c r="G2583" s="57" t="str">
        <f t="shared" si="747"/>
        <v>0.999915801706478-0.00917557650339658i</v>
      </c>
      <c r="H2583" s="57" t="str">
        <f t="shared" si="748"/>
        <v>9.6223839115908-162.970590912702i</v>
      </c>
      <c r="I2583" s="57" t="str">
        <f t="shared" si="749"/>
        <v>-4.44692073849324-1.60493524895735i</v>
      </c>
      <c r="K2583" s="57" t="str">
        <f t="shared" si="750"/>
        <v>0.00433245499721985-0.0174305087250981i</v>
      </c>
      <c r="L2583" s="57" t="str">
        <f t="shared" si="751"/>
        <v>0.00025-0.069559022096601i</v>
      </c>
      <c r="M2583" s="57" t="str">
        <f t="shared" si="752"/>
        <v>0.0045-0.0243861932944727i</v>
      </c>
      <c r="N2583" s="57">
        <f t="shared" si="753"/>
        <v>86.172184675611732</v>
      </c>
      <c r="O2583" s="57">
        <f t="shared" si="754"/>
        <v>4.6627410332266122</v>
      </c>
      <c r="P2583" s="374">
        <f t="shared" si="755"/>
        <v>4.6627410332266122</v>
      </c>
      <c r="Q2583" s="374">
        <f t="shared" si="756"/>
        <v>-93.827815324388268</v>
      </c>
      <c r="R2583" s="12">
        <f t="shared" si="757"/>
        <v>86.172184675611732</v>
      </c>
      <c r="S2583" s="57">
        <f t="shared" si="758"/>
        <v>15.213138797757297</v>
      </c>
      <c r="T2583" s="12">
        <f t="shared" si="741"/>
        <v>4.6627410332266122</v>
      </c>
    </row>
    <row r="2584" spans="1:20">
      <c r="A2584" s="57">
        <f t="shared" si="742"/>
        <v>95950.200656798945</v>
      </c>
      <c r="B2584" s="12">
        <f t="shared" si="759"/>
        <v>15270.948725188775</v>
      </c>
      <c r="C2584" s="57" t="str">
        <f t="shared" si="743"/>
        <v>-0.113673737980883-1.7039807896259i</v>
      </c>
      <c r="D2584" s="57" t="str">
        <f t="shared" si="744"/>
        <v>3.47659341254338-1.11517789359891i</v>
      </c>
      <c r="E2584" s="57" t="str">
        <f t="shared" si="745"/>
        <v>209.097678440038+0.0143676648187809i</v>
      </c>
      <c r="F2584" s="57" t="str">
        <f t="shared" si="746"/>
        <v>2.90966303500973-9.80727549854666i</v>
      </c>
      <c r="G2584" s="57" t="str">
        <f t="shared" si="747"/>
        <v>0.999915160638016-0.00921043778908733i</v>
      </c>
      <c r="H2584" s="57" t="str">
        <f t="shared" si="748"/>
        <v>9.48592377237672-162.077674057381i</v>
      </c>
      <c r="I2584" s="57" t="str">
        <f t="shared" si="749"/>
        <v>-4.40629657926745-1.59282355555493i</v>
      </c>
      <c r="K2584" s="57" t="str">
        <f t="shared" si="750"/>
        <v>0.00431846485599694-0.0173668626799548i</v>
      </c>
      <c r="L2584" s="57" t="str">
        <f t="shared" si="751"/>
        <v>0.00025-0.0692956984425192i</v>
      </c>
      <c r="M2584" s="57" t="str">
        <f t="shared" si="752"/>
        <v>0.0045-0.0242938765635313i</v>
      </c>
      <c r="N2584" s="57">
        <f t="shared" si="753"/>
        <v>86.18341385688646</v>
      </c>
      <c r="O2584" s="57">
        <f t="shared" si="754"/>
        <v>4.6485784852642906</v>
      </c>
      <c r="P2584" s="374">
        <f t="shared" si="755"/>
        <v>4.6485784852642906</v>
      </c>
      <c r="Q2584" s="374">
        <f t="shared" si="756"/>
        <v>-93.81658614311354</v>
      </c>
      <c r="R2584" s="12">
        <f t="shared" si="757"/>
        <v>86.18341385688646</v>
      </c>
      <c r="S2584" s="57">
        <f t="shared" si="758"/>
        <v>15.270948725188775</v>
      </c>
      <c r="T2584" s="12">
        <f t="shared" si="741"/>
        <v>4.6485784852642906</v>
      </c>
    </row>
    <row r="2585" spans="1:20">
      <c r="A2585" s="57">
        <f t="shared" si="742"/>
        <v>96314.811419294783</v>
      </c>
      <c r="B2585" s="12">
        <f t="shared" si="759"/>
        <v>15328.978330344493</v>
      </c>
      <c r="C2585" s="57" t="str">
        <f t="shared" si="743"/>
        <v>-0.113185391621928-1.70125919674688i</v>
      </c>
      <c r="D2585" s="57" t="str">
        <f t="shared" si="744"/>
        <v>3.4765817555371-1.11150954098189i</v>
      </c>
      <c r="E2585" s="57" t="str">
        <f t="shared" si="745"/>
        <v>209.585792546095-0.169814632254351i</v>
      </c>
      <c r="F2585" s="57" t="str">
        <f t="shared" si="746"/>
        <v>2.90966115535631-9.77035222140976i</v>
      </c>
      <c r="G2585" s="57" t="str">
        <f t="shared" si="747"/>
        <v>0.999914514689008-0.009245431480098i</v>
      </c>
      <c r="H2585" s="57" t="str">
        <f t="shared" si="748"/>
        <v>9.35181277562087-161.192039393543i</v>
      </c>
      <c r="I2585" s="57" t="str">
        <f t="shared" si="749"/>
        <v>-4.36610473008408-1.58086864533684i</v>
      </c>
      <c r="K2585" s="57" t="str">
        <f t="shared" si="750"/>
        <v>0.00430457740479826-0.0173034440479707i</v>
      </c>
      <c r="L2585" s="57" t="str">
        <f t="shared" si="751"/>
        <v>0.00025-0.0690333716303243i</v>
      </c>
      <c r="M2585" s="57" t="str">
        <f t="shared" si="752"/>
        <v>0.0045-0.0242019093081602i</v>
      </c>
      <c r="N2585" s="57">
        <f t="shared" si="753"/>
        <v>86.193700314853686</v>
      </c>
      <c r="O2585" s="57">
        <f t="shared" si="754"/>
        <v>4.6345904301568979</v>
      </c>
      <c r="P2585" s="374">
        <f t="shared" si="755"/>
        <v>4.6345904301568979</v>
      </c>
      <c r="Q2585" s="374">
        <f t="shared" si="756"/>
        <v>-93.806299685146314</v>
      </c>
      <c r="R2585" s="12">
        <f t="shared" si="757"/>
        <v>86.193700314853686</v>
      </c>
      <c r="S2585" s="57">
        <f t="shared" si="758"/>
        <v>15.328978330344492</v>
      </c>
      <c r="T2585" s="12">
        <f t="shared" si="741"/>
        <v>4.6345904301568979</v>
      </c>
    </row>
    <row r="2586" spans="1:20">
      <c r="A2586" s="57">
        <f t="shared" si="742"/>
        <v>96680.807702688107</v>
      </c>
      <c r="B2586" s="12">
        <f t="shared" si="759"/>
        <v>15387.228447999802</v>
      </c>
      <c r="C2586" s="57" t="str">
        <f t="shared" si="743"/>
        <v>-0.112728971389209-1.69857431269082i</v>
      </c>
      <c r="D2586" s="57" t="str">
        <f t="shared" si="744"/>
        <v>3.4765700098483-1.10785717406422i</v>
      </c>
      <c r="E2586" s="57" t="str">
        <f t="shared" si="745"/>
        <v>210.078561042609-0.358297915630924i</v>
      </c>
      <c r="F2586" s="57" t="str">
        <f t="shared" si="746"/>
        <v>2.90965926139283-9.73356949380506i</v>
      </c>
      <c r="G2586" s="57" t="str">
        <f t="shared" si="747"/>
        <v>0.999913863822305-0.00928055807879579i</v>
      </c>
      <c r="H2586" s="57" t="str">
        <f t="shared" si="748"/>
        <v>9.22000292466338-160.313598102424i</v>
      </c>
      <c r="I2586" s="57" t="str">
        <f t="shared" si="749"/>
        <v>-4.32633957284483-1.56906756324886i</v>
      </c>
      <c r="K2586" s="57" t="str">
        <f t="shared" si="750"/>
        <v>0.00429079189823453-0.0172402521640002i</v>
      </c>
      <c r="L2586" s="57" t="str">
        <f t="shared" si="751"/>
        <v>0.00025-0.068772037886356i</v>
      </c>
      <c r="M2586" s="57" t="str">
        <f t="shared" si="752"/>
        <v>0.0045-0.0241102902053798i</v>
      </c>
      <c r="N2586" s="57">
        <f t="shared" si="753"/>
        <v>86.203029580292593</v>
      </c>
      <c r="O2586" s="57">
        <f t="shared" si="754"/>
        <v>4.6207777739303797</v>
      </c>
      <c r="P2586" s="374">
        <f t="shared" si="755"/>
        <v>4.6207777739303797</v>
      </c>
      <c r="Q2586" s="374">
        <f t="shared" si="756"/>
        <v>-93.796970419707407</v>
      </c>
      <c r="R2586" s="12">
        <f t="shared" si="757"/>
        <v>86.203029580292593</v>
      </c>
      <c r="S2586" s="57">
        <f t="shared" si="758"/>
        <v>15.387228447999801</v>
      </c>
      <c r="T2586" s="12">
        <f t="shared" si="741"/>
        <v>4.6207777739303797</v>
      </c>
    </row>
    <row r="2587" spans="1:20">
      <c r="A2587" s="57">
        <f t="shared" si="742"/>
        <v>97048.194771958326</v>
      </c>
      <c r="B2587" s="12">
        <f t="shared" si="759"/>
        <v>15445.699916102201</v>
      </c>
      <c r="C2587" s="57" t="str">
        <f t="shared" si="743"/>
        <v>-0.112304759886188-1.69592613911816i</v>
      </c>
      <c r="D2587" s="57" t="str">
        <f t="shared" si="744"/>
        <v>3.47655817480295-1.10422074026261i</v>
      </c>
      <c r="E2587" s="57" t="str">
        <f t="shared" si="745"/>
        <v>210.576025040071-0.551174320231327i</v>
      </c>
      <c r="F2587" s="57" t="str">
        <f t="shared" si="746"/>
        <v>2.90965735301039-9.69692678659764i</v>
      </c>
      <c r="G2587" s="57" t="str">
        <f t="shared" si="747"/>
        <v>0.999913208000473-0.00931581808944803i</v>
      </c>
      <c r="H2587" s="57" t="str">
        <f t="shared" si="748"/>
        <v>9.09044736117492-159.442262783376i</v>
      </c>
      <c r="I2587" s="57" t="str">
        <f t="shared" si="749"/>
        <v>-4.28699557914514-1.55741742330032i</v>
      </c>
      <c r="K2587" s="57" t="str">
        <f t="shared" si="750"/>
        <v>0.00427710759599303-0.0171772863634605i</v>
      </c>
      <c r="L2587" s="57" t="str">
        <f t="shared" si="751"/>
        <v>0.00025-0.0685116934512414i</v>
      </c>
      <c r="M2587" s="57" t="str">
        <f t="shared" si="752"/>
        <v>0.0045-0.0240190179372184i</v>
      </c>
      <c r="N2587" s="57">
        <f t="shared" si="753"/>
        <v>86.211386935185061</v>
      </c>
      <c r="O2587" s="57">
        <f t="shared" si="754"/>
        <v>4.6071414219242097</v>
      </c>
      <c r="P2587" s="374">
        <f t="shared" si="755"/>
        <v>4.6071414219242097</v>
      </c>
      <c r="Q2587" s="374">
        <f t="shared" si="756"/>
        <v>-93.788613064814939</v>
      </c>
      <c r="R2587" s="12">
        <f t="shared" si="757"/>
        <v>86.211386935185061</v>
      </c>
      <c r="S2587" s="57">
        <f t="shared" si="758"/>
        <v>15.445699916102201</v>
      </c>
      <c r="T2587" s="12">
        <f t="shared" si="741"/>
        <v>4.6071414219242097</v>
      </c>
    </row>
    <row r="2588" spans="1:20">
      <c r="A2588" s="57">
        <f t="shared" si="742"/>
        <v>97416.977912091766</v>
      </c>
      <c r="B2588" s="12">
        <f t="shared" si="759"/>
        <v>15504.39357578339</v>
      </c>
      <c r="C2588" s="57" t="str">
        <f t="shared" si="743"/>
        <v>-0.111913048384062-1.69331467713388i</v>
      </c>
      <c r="D2588" s="57" t="str">
        <f t="shared" si="744"/>
        <v>3.47654624972184-1.10060018722253i</v>
      </c>
      <c r="E2588" s="57" t="str">
        <f t="shared" si="745"/>
        <v>211.07822565733-0.748538097663458i</v>
      </c>
      <c r="F2588" s="57" t="str">
        <f t="shared" si="746"/>
        <v>2.9096554300992-9.6604235726668i</v>
      </c>
      <c r="G2588" s="57" t="str">
        <f t="shared" si="747"/>
        <v>0.999912547185795-0.00935121201822932i</v>
      </c>
      <c r="H2588" s="57" t="str">
        <f t="shared" si="748"/>
        <v>8.9631003343372-158.577947427178i</v>
      </c>
      <c r="I2588" s="57" t="str">
        <f t="shared" si="749"/>
        <v>-4.24806730858308-1.5459154066912i</v>
      </c>
      <c r="K2588" s="57" t="str">
        <f t="shared" si="750"/>
        <v>0.00426352376280649-0.0171145459823507i</v>
      </c>
      <c r="L2588" s="57" t="str">
        <f t="shared" si="751"/>
        <v>0.00025-0.0682523345798379i</v>
      </c>
      <c r="M2588" s="57" t="str">
        <f t="shared" si="752"/>
        <v>0.0045-0.0239280911906937i</v>
      </c>
      <c r="N2588" s="57">
        <f t="shared" si="753"/>
        <v>86.218757408010788</v>
      </c>
      <c r="O2588" s="57">
        <f t="shared" si="754"/>
        <v>4.5936822784362974</v>
      </c>
      <c r="P2588" s="374">
        <f t="shared" si="755"/>
        <v>4.5936822784362974</v>
      </c>
      <c r="Q2588" s="374">
        <f t="shared" si="756"/>
        <v>-93.781242591989212</v>
      </c>
      <c r="R2588" s="12">
        <f t="shared" si="757"/>
        <v>86.218757408010788</v>
      </c>
      <c r="S2588" s="57">
        <f t="shared" si="758"/>
        <v>15.504393575783389</v>
      </c>
      <c r="T2588" s="12">
        <f t="shared" si="741"/>
        <v>4.5936822784362974</v>
      </c>
    </row>
    <row r="2589" spans="1:20">
      <c r="A2589" s="57">
        <f t="shared" si="742"/>
        <v>97787.16242815771</v>
      </c>
      <c r="B2589" s="12">
        <f t="shared" si="759"/>
        <v>15563.310271371367</v>
      </c>
      <c r="C2589" s="57" t="str">
        <f t="shared" si="743"/>
        <v>-0.111554136999602-1.69073992716947i</v>
      </c>
      <c r="D2589" s="57" t="str">
        <f t="shared" si="744"/>
        <v>3.47653423392068-1.09699546281737i</v>
      </c>
      <c r="E2589" s="57" t="str">
        <f t="shared" si="745"/>
        <v>211.585203999246-0.950485667336845i</v>
      </c>
      <c r="F2589" s="57" t="str">
        <f t="shared" si="746"/>
        <v>2.90965349254871-9.62405932689845i</v>
      </c>
      <c r="G2589" s="57" t="str">
        <f t="shared" si="747"/>
        <v>0.999911881340268-0.00938674037322869i</v>
      </c>
      <c r="H2589" s="57" t="str">
        <f t="shared" si="748"/>
        <v>8.83791717096279-157.720567389889i</v>
      </c>
      <c r="I2589" s="57" t="str">
        <f t="shared" si="749"/>
        <v>-4.20954940710327-1.53455875999635i</v>
      </c>
      <c r="K2589" s="57" t="str">
        <f t="shared" si="750"/>
        <v>0.00425003966842207-0.0170520303572704i</v>
      </c>
      <c r="L2589" s="57" t="str">
        <f t="shared" si="751"/>
        <v>0.00025-0.0679939575411815i</v>
      </c>
      <c r="M2589" s="57" t="str">
        <f t="shared" si="752"/>
        <v>0.0045-0.0238375086577941i</v>
      </c>
      <c r="N2589" s="57">
        <f t="shared" si="753"/>
        <v>86.225125768960254</v>
      </c>
      <c r="O2589" s="57">
        <f t="shared" si="754"/>
        <v>4.5804012463529267</v>
      </c>
      <c r="P2589" s="374">
        <f t="shared" si="755"/>
        <v>4.5804012463529267</v>
      </c>
      <c r="Q2589" s="374">
        <f t="shared" si="756"/>
        <v>-93.774874231039746</v>
      </c>
      <c r="R2589" s="12">
        <f t="shared" si="757"/>
        <v>86.225125768960254</v>
      </c>
      <c r="S2589" s="57">
        <f t="shared" si="758"/>
        <v>15.563310271371368</v>
      </c>
      <c r="T2589" s="12">
        <f t="shared" si="741"/>
        <v>4.5804012463529267</v>
      </c>
    </row>
    <row r="2590" spans="1:20">
      <c r="A2590" s="57">
        <f t="shared" si="742"/>
        <v>98158.753645384713</v>
      </c>
      <c r="B2590" s="12">
        <f t="shared" si="759"/>
        <v>15622.450850402578</v>
      </c>
      <c r="C2590" s="57" t="str">
        <f t="shared" si="743"/>
        <v>-0.111228334876901-1.68820188885908i</v>
      </c>
      <c r="D2590" s="57" t="str">
        <f t="shared" si="744"/>
        <v>3.47652212670993-1.09340651514774i</v>
      </c>
      <c r="E2590" s="57" t="str">
        <f t="shared" si="745"/>
        <v>212.097001133017-1.15711566877282i</v>
      </c>
      <c r="F2590" s="57" t="str">
        <f t="shared" si="746"/>
        <v>2.90965154024745-9.58783352617757i</v>
      </c>
      <c r="G2590" s="57" t="str">
        <f t="shared" si="747"/>
        <v>0.999911210425596-0.00942240366445675i</v>
      </c>
      <c r="H2590" s="57" t="str">
        <f t="shared" si="748"/>
        <v>8.71485424652231-156.870039367252i</v>
      </c>
      <c r="I2590" s="57" t="str">
        <f t="shared" si="749"/>
        <v>-4.1714366053758-1.52334479340519i</v>
      </c>
      <c r="K2590" s="57" t="str">
        <f t="shared" si="750"/>
        <v>0.00423665458757064-0.0169897388254381i</v>
      </c>
      <c r="L2590" s="57" t="str">
        <f t="shared" si="751"/>
        <v>0.00025-0.0677365586184312i</v>
      </c>
      <c r="M2590" s="57" t="str">
        <f t="shared" si="752"/>
        <v>0.0045-0.0237472690354594i</v>
      </c>
      <c r="N2590" s="57">
        <f t="shared" si="753"/>
        <v>86.230476525057767</v>
      </c>
      <c r="O2590" s="57">
        <f t="shared" si="754"/>
        <v>4.5672992267610013</v>
      </c>
      <c r="P2590" s="374">
        <f t="shared" si="755"/>
        <v>4.5672992267610013</v>
      </c>
      <c r="Q2590" s="374">
        <f t="shared" si="756"/>
        <v>-93.769523474942233</v>
      </c>
      <c r="R2590" s="12">
        <f t="shared" si="757"/>
        <v>86.230476525057767</v>
      </c>
      <c r="S2590" s="57">
        <f t="shared" si="758"/>
        <v>15.622450850402577</v>
      </c>
      <c r="T2590" s="12">
        <f t="shared" si="741"/>
        <v>4.5672992267610013</v>
      </c>
    </row>
    <row r="2591" spans="1:20">
      <c r="A2591" s="57">
        <f t="shared" si="742"/>
        <v>98531.75690923717</v>
      </c>
      <c r="B2591" s="12">
        <f t="shared" si="759"/>
        <v>15681.816163634108</v>
      </c>
      <c r="C2591" s="57" t="str">
        <f t="shared" si="743"/>
        <v>-0.110935960373014-1.68570056090998i</v>
      </c>
      <c r="D2591" s="57" t="str">
        <f t="shared" si="744"/>
        <v>3.47650992739483-1.08983329254069i</v>
      </c>
      <c r="E2591" s="57" t="str">
        <f t="shared" si="745"/>
        <v>212.613658063151-1.36852901513889i</v>
      </c>
      <c r="F2591" s="57" t="str">
        <f t="shared" si="746"/>
        <v>2.90964957308316-9.55174564938069i</v>
      </c>
      <c r="G2591" s="57" t="str">
        <f t="shared" si="747"/>
        <v>0.999910534403195-0.0094582024038529i</v>
      </c>
      <c r="H2591" s="57" t="str">
        <f t="shared" si="748"/>
        <v>8.59386895704796-156.026281369623i</v>
      </c>
      <c r="I2591" s="57" t="str">
        <f t="shared" si="749"/>
        <v>-4.13372371720895-1.51227087901498i</v>
      </c>
      <c r="K2591" s="57" t="str">
        <f t="shared" si="750"/>
        <v>0.00422336779993586-0.0169276707247091i</v>
      </c>
      <c r="L2591" s="57" t="str">
        <f t="shared" si="751"/>
        <v>0.00025-0.0674801341088177i</v>
      </c>
      <c r="M2591" s="57" t="str">
        <f t="shared" si="752"/>
        <v>0.0045-0.0236573710255623i</v>
      </c>
      <c r="N2591" s="57">
        <f t="shared" si="753"/>
        <v>86.234793915196065</v>
      </c>
      <c r="O2591" s="57">
        <f t="shared" si="754"/>
        <v>4.5543771185437478</v>
      </c>
      <c r="P2591" s="374">
        <f t="shared" si="755"/>
        <v>4.5543771185437478</v>
      </c>
      <c r="Q2591" s="374">
        <f t="shared" si="756"/>
        <v>-93.765206084803935</v>
      </c>
      <c r="R2591" s="12">
        <f t="shared" si="757"/>
        <v>86.234793915196065</v>
      </c>
      <c r="S2591" s="57">
        <f t="shared" si="758"/>
        <v>15.681816163634108</v>
      </c>
      <c r="T2591" s="12">
        <f t="shared" si="741"/>
        <v>4.5543771185437478</v>
      </c>
    </row>
    <row r="2592" spans="1:20">
      <c r="A2592" s="57">
        <f t="shared" si="742"/>
        <v>98906.177585492289</v>
      </c>
      <c r="B2592" s="12">
        <f t="shared" si="759"/>
        <v>15741.407065055919</v>
      </c>
      <c r="C2592" s="57" t="str">
        <f t="shared" si="743"/>
        <v>-0.110677341247475-1.68323594096689i</v>
      </c>
      <c r="D2592" s="57" t="str">
        <f t="shared" si="744"/>
        <v>3.47649763527538-1.08627574354897i</v>
      </c>
      <c r="E2592" s="57" t="str">
        <f t="shared" si="745"/>
        <v>213.135215704993-1.5848289480143i</v>
      </c>
      <c r="F2592" s="57" t="str">
        <f t="shared" si="746"/>
        <v>2.90964759094272-9.51579517736839i</v>
      </c>
      <c r="G2592" s="57" t="str">
        <f t="shared" si="747"/>
        <v>0.999909853234187-0.00949413710529254i</v>
      </c>
      <c r="H2592" s="57" t="str">
        <f t="shared" si="748"/>
        <v>8.47491969188497-155.189212697428i</v>
      </c>
      <c r="I2592" s="57" t="str">
        <f t="shared" si="749"/>
        <v>-4.09640563799535-1.50133444917575i</v>
      </c>
      <c r="K2592" s="57" t="str">
        <f t="shared" si="750"/>
        <v>0.0042101785901238-0.0168658253935939i</v>
      </c>
      <c r="L2592" s="57" t="str">
        <f t="shared" si="751"/>
        <v>0.00025-0.0672246803235884i</v>
      </c>
      <c r="M2592" s="57" t="str">
        <f t="shared" si="752"/>
        <v>0.0045-0.0235678133348897i</v>
      </c>
      <c r="N2592" s="57">
        <f t="shared" si="753"/>
        <v>86.238061905083129</v>
      </c>
      <c r="O2592" s="57">
        <f t="shared" si="754"/>
        <v>4.5416358179583503</v>
      </c>
      <c r="P2592" s="374">
        <f t="shared" si="755"/>
        <v>4.5416358179583503</v>
      </c>
      <c r="Q2592" s="374">
        <f t="shared" si="756"/>
        <v>-93.761938094916871</v>
      </c>
      <c r="R2592" s="12">
        <f t="shared" si="757"/>
        <v>86.238061905083129</v>
      </c>
      <c r="S2592" s="57">
        <f t="shared" si="758"/>
        <v>15.741407065055919</v>
      </c>
      <c r="T2592" s="12">
        <f t="shared" si="741"/>
        <v>4.5416358179583503</v>
      </c>
    </row>
    <row r="2593" spans="1:20">
      <c r="A2593" s="57">
        <f t="shared" si="742"/>
        <v>99282.021060317158</v>
      </c>
      <c r="B2593" s="12">
        <f t="shared" si="759"/>
        <v>15801.224411903131</v>
      </c>
      <c r="C2593" s="57" t="str">
        <f t="shared" si="743"/>
        <v>-0.110452814855831-1.68080802546975i</v>
      </c>
      <c r="D2593" s="57" t="str">
        <f t="shared" si="744"/>
        <v>3.47648524964624-1.08273381695029i</v>
      </c>
      <c r="E2593" s="57" t="str">
        <f t="shared" si="745"/>
        <v>213.661714856742-1.80612109342341i</v>
      </c>
      <c r="F2593" s="57" t="str">
        <f t="shared" si="746"/>
        <v>2.90964559371212-9.4799815929778i</v>
      </c>
      <c r="G2593" s="57" t="str">
        <f t="shared" si="747"/>
        <v>0.999909166879396-0.00953020828459435i</v>
      </c>
      <c r="H2593" s="57" t="str">
        <f t="shared" si="748"/>
        <v>8.35796580726126-154.358753917119i</v>
      </c>
      <c r="I2593" s="57" t="str">
        <f t="shared" si="749"/>
        <v>-4.05947734319045-1.49053299488521i</v>
      </c>
      <c r="K2593" s="57" t="str">
        <f t="shared" si="750"/>
        <v>0.00419708624763236-0.0168042021712749i</v>
      </c>
      <c r="L2593" s="57" t="str">
        <f t="shared" si="751"/>
        <v>0.00025-0.066970193587954i</v>
      </c>
      <c r="M2593" s="57" t="str">
        <f t="shared" si="752"/>
        <v>0.0045-0.0234785946751242i</v>
      </c>
      <c r="N2593" s="57">
        <f t="shared" si="753"/>
        <v>86.240264182096311</v>
      </c>
      <c r="O2593" s="57">
        <f t="shared" si="754"/>
        <v>4.5290762181939828</v>
      </c>
      <c r="P2593" s="374">
        <f t="shared" si="755"/>
        <v>4.5290762181939828</v>
      </c>
      <c r="Q2593" s="374">
        <f t="shared" si="756"/>
        <v>-93.759735817903689</v>
      </c>
      <c r="R2593" s="12">
        <f t="shared" si="757"/>
        <v>86.240264182096311</v>
      </c>
      <c r="S2593" s="57">
        <f t="shared" si="758"/>
        <v>15.801224411903132</v>
      </c>
      <c r="T2593" s="12">
        <f t="shared" si="741"/>
        <v>4.5290762181939828</v>
      </c>
    </row>
    <row r="2594" spans="1:20">
      <c r="A2594" s="57">
        <f t="shared" si="742"/>
        <v>99659.292740346369</v>
      </c>
      <c r="B2594" s="12">
        <f t="shared" si="759"/>
        <v>15861.269064668364</v>
      </c>
      <c r="C2594" s="57" t="str">
        <f t="shared" si="743"/>
        <v>-0.110262728347157-1.67841680950517i</v>
      </c>
      <c r="D2594" s="57" t="str">
        <f t="shared" si="744"/>
        <v>3.47647276979673-1.07920746174656i</v>
      </c>
      <c r="E2594" s="57" t="str">
        <f t="shared" si="745"/>
        <v>214.193196169905-2.03251351914182i</v>
      </c>
      <c r="F2594" s="57" t="str">
        <f t="shared" si="746"/>
        <v>2.90964358127649-9.44430438101522i</v>
      </c>
      <c r="G2594" s="57" t="str">
        <f t="shared" si="747"/>
        <v>0.999908475299352-0.00956641645952751i</v>
      </c>
      <c r="H2594" s="57" t="str">
        <f t="shared" si="748"/>
        <v>8.24296760064919-153.534826837631i</v>
      </c>
      <c r="I2594" s="57" t="str">
        <f t="shared" si="749"/>
        <v>-4.02293388682279-1.47986406423193i</v>
      </c>
      <c r="K2594" s="57" t="str">
        <f t="shared" si="750"/>
        <v>0.00418409006682102-0.0167428003976248i</v>
      </c>
      <c r="L2594" s="57" t="str">
        <f t="shared" si="751"/>
        <v>0.00025-0.066716670241038i</v>
      </c>
      <c r="M2594" s="57" t="str">
        <f t="shared" si="752"/>
        <v>0.0045-0.0233897137628255i</v>
      </c>
      <c r="N2594" s="57">
        <f t="shared" si="753"/>
        <v>86.241384150046144</v>
      </c>
      <c r="O2594" s="57">
        <f t="shared" si="754"/>
        <v>4.5166992089121996</v>
      </c>
      <c r="P2594" s="374">
        <f t="shared" si="755"/>
        <v>4.5166992089121996</v>
      </c>
      <c r="Q2594" s="374">
        <f t="shared" si="756"/>
        <v>-93.758615849953856</v>
      </c>
      <c r="R2594" s="12">
        <f t="shared" si="757"/>
        <v>86.241384150046144</v>
      </c>
      <c r="S2594" s="57">
        <f t="shared" si="758"/>
        <v>15.861269064668365</v>
      </c>
      <c r="T2594" s="12">
        <f t="shared" si="741"/>
        <v>4.5166992089121996</v>
      </c>
    </row>
    <row r="2595" spans="1:20">
      <c r="A2595" s="57">
        <f t="shared" si="742"/>
        <v>100037.99805275968</v>
      </c>
      <c r="B2595" s="12">
        <f t="shared" si="759"/>
        <v>15921.541887114105</v>
      </c>
      <c r="C2595" s="57" t="str">
        <f t="shared" si="743"/>
        <v>-0.110107438865638-1.67606228665057i</v>
      </c>
      <c r="D2595" s="57" t="str">
        <f t="shared" si="744"/>
        <v>3.47646019501079-1.07569662716316i</v>
      </c>
      <c r="E2595" s="57" t="str">
        <f t="shared" si="745"/>
        <v>214.729700118095-2.26411679330808i</v>
      </c>
      <c r="F2595" s="57" t="str">
        <f t="shared" si="746"/>
        <v>2.9096415535201-9.40876302824863i</v>
      </c>
      <c r="G2595" s="57" t="str">
        <f t="shared" si="747"/>
        <v>0.999907778454281-0.00960276214981906i</v>
      </c>
      <c r="H2595" s="57" t="str">
        <f t="shared" si="748"/>
        <v>8.12988628589173-152.717354487329i</v>
      </c>
      <c r="I2595" s="57" t="str">
        <f t="shared" si="749"/>
        <v>-3.98677040003548-1.46932526088529i</v>
      </c>
      <c r="K2595" s="57" t="str">
        <f t="shared" si="750"/>
        <v>0.00417118934688043-0.0166816194132226i</v>
      </c>
      <c r="L2595" s="57" t="str">
        <f t="shared" si="751"/>
        <v>0.00025-0.0664641066358217i</v>
      </c>
      <c r="M2595" s="57" t="str">
        <f t="shared" si="752"/>
        <v>0.0045-0.0233011693194117i</v>
      </c>
      <c r="N2595" s="57">
        <f t="shared" si="753"/>
        <v>86.241404923845835</v>
      </c>
      <c r="O2595" s="57">
        <f t="shared" si="754"/>
        <v>4.5045056757653716</v>
      </c>
      <c r="P2595" s="374">
        <f t="shared" si="755"/>
        <v>4.5045056757653716</v>
      </c>
      <c r="Q2595" s="374">
        <f t="shared" si="756"/>
        <v>-93.758595076154165</v>
      </c>
      <c r="R2595" s="12">
        <f t="shared" si="757"/>
        <v>86.241404923845835</v>
      </c>
      <c r="S2595" s="57">
        <f t="shared" si="758"/>
        <v>15.921541887114104</v>
      </c>
      <c r="T2595" s="12">
        <f t="shared" si="741"/>
        <v>4.5045056757653716</v>
      </c>
    </row>
    <row r="2596" spans="1:20">
      <c r="A2596" s="57">
        <f t="shared" si="742"/>
        <v>100418.14244536018</v>
      </c>
      <c r="B2596" s="12">
        <f t="shared" si="759"/>
        <v>15982.043746285139</v>
      </c>
      <c r="C2596" s="57" t="str">
        <f t="shared" si="743"/>
        <v>-0.109987313756144-1.67374444881126i</v>
      </c>
      <c r="D2596" s="57" t="str">
        <f t="shared" si="744"/>
        <v>3.47644752456692-1.07220126264823i</v>
      </c>
      <c r="E2596" s="57" t="str">
        <f t="shared" si="745"/>
        <v>215.271266964086-2.50104404434445i</v>
      </c>
      <c r="F2596" s="57" t="str">
        <f t="shared" si="746"/>
        <v>2.90963951032636-9.37335702340049i</v>
      </c>
      <c r="G2596" s="57" t="str">
        <f t="shared" si="747"/>
        <v>0.999907076304106-0.00963924587716122i</v>
      </c>
      <c r="H2596" s="57" t="str">
        <f t="shared" si="748"/>
        <v>8.01868396906991-151.90626109143i</v>
      </c>
      <c r="I2596" s="57" t="str">
        <f t="shared" si="749"/>
        <v>-3.95098208965819-1.4589142426305i</v>
      </c>
      <c r="K2596" s="57" t="str">
        <f t="shared" si="750"/>
        <v>0.00415838339180274-0.0166206585593712i</v>
      </c>
      <c r="L2596" s="57" t="str">
        <f t="shared" si="751"/>
        <v>0.00025-0.0662124991390932i</v>
      </c>
      <c r="M2596" s="57" t="str">
        <f t="shared" si="752"/>
        <v>0.0045-0.0232129600711414i</v>
      </c>
      <c r="N2596" s="57">
        <f t="shared" si="753"/>
        <v>86.240309324089765</v>
      </c>
      <c r="O2596" s="57">
        <f t="shared" si="754"/>
        <v>4.4924964998951875</v>
      </c>
      <c r="P2596" s="374">
        <f t="shared" si="755"/>
        <v>4.4924964998951875</v>
      </c>
      <c r="Q2596" s="374">
        <f t="shared" si="756"/>
        <v>-93.759690675910235</v>
      </c>
      <c r="R2596" s="12">
        <f t="shared" si="757"/>
        <v>86.240309324089765</v>
      </c>
      <c r="S2596" s="57">
        <f t="shared" si="758"/>
        <v>15.982043746285139</v>
      </c>
      <c r="T2596" s="12">
        <f t="shared" si="741"/>
        <v>4.4924964998951875</v>
      </c>
    </row>
    <row r="2597" spans="1:20">
      <c r="A2597" s="57">
        <f t="shared" si="742"/>
        <v>100799.73138665255</v>
      </c>
      <c r="B2597" s="12">
        <f t="shared" si="759"/>
        <v>16042.775512521022</v>
      </c>
      <c r="C2597" s="57" t="str">
        <f t="shared" si="743"/>
        <v>-0.109902730773997-1.67146328604985i</v>
      </c>
      <c r="D2597" s="57" t="str">
        <f t="shared" si="744"/>
        <v>3.47643475773809-1.06872131787187i</v>
      </c>
      <c r="E2597" s="57" t="str">
        <f t="shared" si="745"/>
        <v>215.817936725083-2.74341102222489i</v>
      </c>
      <c r="F2597" s="57" t="str">
        <f t="shared" si="746"/>
        <v>2.90963745157773-9.33808585713995i</v>
      </c>
      <c r="G2597" s="57" t="str">
        <f t="shared" si="747"/>
        <v>0.999906368808449-0.00967586816521871i</v>
      </c>
      <c r="H2597" s="57" t="str">
        <f t="shared" si="748"/>
        <v>7.90932362508379-151.101472049886i</v>
      </c>
      <c r="I2597" s="57" t="str">
        <f t="shared" si="749"/>
        <v>-3.91556423680843-1.44862871994719i</v>
      </c>
      <c r="K2597" s="57" t="str">
        <f t="shared" si="750"/>
        <v>0.00414567151035121-0.0165599171781133i</v>
      </c>
      <c r="L2597" s="57" t="str">
        <f t="shared" si="751"/>
        <v>0.00025-0.0659618441313943i</v>
      </c>
      <c r="M2597" s="57" t="str">
        <f t="shared" si="752"/>
        <v>0.0045-0.0231250847490948i</v>
      </c>
      <c r="N2597" s="57">
        <f t="shared" si="753"/>
        <v>86.238079871533827</v>
      </c>
      <c r="O2597" s="57">
        <f t="shared" si="754"/>
        <v>4.4806725574090196</v>
      </c>
      <c r="P2597" s="374">
        <f t="shared" si="755"/>
        <v>4.4806725574090196</v>
      </c>
      <c r="Q2597" s="374">
        <f t="shared" si="756"/>
        <v>-93.761920128466173</v>
      </c>
      <c r="R2597" s="12">
        <f t="shared" si="757"/>
        <v>86.238079871533827</v>
      </c>
      <c r="S2597" s="57">
        <f t="shared" si="758"/>
        <v>16.042775512521022</v>
      </c>
      <c r="T2597" s="12">
        <f t="shared" si="741"/>
        <v>4.4806725574090196</v>
      </c>
    </row>
    <row r="2598" spans="1:20">
      <c r="A2598" s="57">
        <f t="shared" si="742"/>
        <v>101182.77036592182</v>
      </c>
      <c r="B2598" s="12">
        <f t="shared" si="759"/>
        <v>16103.738059468602</v>
      </c>
      <c r="C2598" s="57" t="str">
        <f t="shared" si="743"/>
        <v>-0.109854078298739-1.66921878640789i</v>
      </c>
      <c r="D2598" s="57" t="str">
        <f t="shared" si="744"/>
        <v>3.47642189379188-1.06525674272549i</v>
      </c>
      <c r="E2598" s="57" t="str">
        <f t="shared" si="745"/>
        <v>216.369749136073-2.99133616108362i</v>
      </c>
      <c r="F2598" s="57" t="str">
        <f t="shared" si="746"/>
        <v>2.90963537715584-9.30294902207621i</v>
      </c>
      <c r="G2598" s="57" t="str">
        <f t="shared" si="747"/>
        <v>0.999905655926622-0.00971262953963615i</v>
      </c>
      <c r="H2598" s="57" t="str">
        <f t="shared" si="748"/>
        <v>7.80176907492688-150.302913915729i</v>
      </c>
      <c r="I2598" s="57" t="str">
        <f t="shared" si="749"/>
        <v>-3.8805121955226-1.43846645463032i</v>
      </c>
      <c r="K2598" s="57" t="str">
        <f t="shared" si="750"/>
        <v>0.00413305301603072-0.0164993946122483i</v>
      </c>
      <c r="L2598" s="57" t="str">
        <f t="shared" si="751"/>
        <v>0.00025-0.0657121380069678i</v>
      </c>
      <c r="M2598" s="57" t="str">
        <f t="shared" si="752"/>
        <v>0.0045-0.023037542089156i</v>
      </c>
      <c r="N2598" s="57">
        <f t="shared" si="753"/>
        <v>86.234698781484212</v>
      </c>
      <c r="O2598" s="57">
        <f t="shared" si="754"/>
        <v>4.4690347188343997</v>
      </c>
      <c r="P2598" s="374">
        <f t="shared" si="755"/>
        <v>4.4690347188343997</v>
      </c>
      <c r="Q2598" s="374">
        <f t="shared" si="756"/>
        <v>-93.765301218515788</v>
      </c>
      <c r="R2598" s="12">
        <f t="shared" si="757"/>
        <v>86.234698781484212</v>
      </c>
      <c r="S2598" s="57">
        <f t="shared" si="758"/>
        <v>16.103738059468601</v>
      </c>
      <c r="T2598" s="12">
        <f t="shared" si="741"/>
        <v>4.4690347188343997</v>
      </c>
    </row>
    <row r="2599" spans="1:20">
      <c r="A2599" s="57">
        <f t="shared" si="742"/>
        <v>101567.26489331233</v>
      </c>
      <c r="B2599" s="12">
        <f t="shared" si="759"/>
        <v>16164.932264094583</v>
      </c>
      <c r="C2599" s="57" t="str">
        <f t="shared" si="743"/>
        <v>-0.109841755552097-1.66701093571891i</v>
      </c>
      <c r="D2599" s="57" t="str">
        <f t="shared" si="744"/>
        <v>3.47640893199023-1.06180748732102i</v>
      </c>
      <c r="E2599" s="57" t="str">
        <f t="shared" si="745"/>
        <v>216.926743611204-3.24494064320389i</v>
      </c>
      <c r="F2599" s="57" t="str">
        <f t="shared" si="746"/>
        <v>2.90963328694139-9.26794601275056i</v>
      </c>
      <c r="G2599" s="57" t="str">
        <f t="shared" si="747"/>
        <v>0.999904937617626-0.00974953052804547i</v>
      </c>
      <c r="H2599" s="57" t="str">
        <f t="shared" si="748"/>
        <v>7.69598496362852-149.510514373862i</v>
      </c>
      <c r="I2599" s="57" t="str">
        <f t="shared" si="749"/>
        <v>-3.84582139141491-1.42842525845177i</v>
      </c>
      <c r="K2599" s="57" t="str">
        <f t="shared" si="750"/>
        <v>0.00412052722705788-0.0164390902053476i</v>
      </c>
      <c r="L2599" s="57" t="str">
        <f t="shared" si="751"/>
        <v>0.00025-0.0654633771737074i</v>
      </c>
      <c r="M2599" s="57" t="str">
        <f t="shared" si="752"/>
        <v>0.0045-0.0229503308319944i</v>
      </c>
      <c r="N2599" s="57">
        <f t="shared" si="753"/>
        <v>86.23014795808659</v>
      </c>
      <c r="O2599" s="57">
        <f t="shared" si="754"/>
        <v>4.4575838485483015</v>
      </c>
      <c r="P2599" s="374">
        <f t="shared" si="755"/>
        <v>4.4575838485483015</v>
      </c>
      <c r="Q2599" s="374">
        <f t="shared" si="756"/>
        <v>-93.76985204191341</v>
      </c>
      <c r="R2599" s="12">
        <f t="shared" si="757"/>
        <v>86.23014795808659</v>
      </c>
      <c r="S2599" s="57">
        <f t="shared" si="758"/>
        <v>16.164932264094581</v>
      </c>
      <c r="T2599" s="12">
        <f t="shared" si="741"/>
        <v>4.4575838485483015</v>
      </c>
    </row>
    <row r="2600" spans="1:20">
      <c r="A2600" s="57">
        <f t="shared" si="742"/>
        <v>101953.22049990692</v>
      </c>
      <c r="B2600" s="12">
        <f t="shared" si="759"/>
        <v>16226.359006698143</v>
      </c>
      <c r="C2600" s="57" t="str">
        <f t="shared" si="743"/>
        <v>-0.109866172820026-1.66483971741317i</v>
      </c>
      <c r="D2600" s="57" t="str">
        <f t="shared" si="744"/>
        <v>3.47639587158944-1.0583735019902i</v>
      </c>
      <c r="E2600" s="57" t="str">
        <f t="shared" si="745"/>
        <v>217.488959203081-3.50434846438404i</v>
      </c>
      <c r="F2600" s="57" t="str">
        <f t="shared" si="746"/>
        <v>2.90963118081413-9.23307632562936i</v>
      </c>
      <c r="G2600" s="57" t="str">
        <f t="shared" si="747"/>
        <v>0.999904213840154-0.00978657166007341i</v>
      </c>
      <c r="H2600" s="57" t="str">
        <f t="shared" si="748"/>
        <v>7.59193673884437-148.724202220286i</v>
      </c>
      <c r="I2600" s="57" t="str">
        <f t="shared" si="749"/>
        <v>-3.81148732036455-1.41850299186145i</v>
      </c>
      <c r="K2600" s="57" t="str">
        <f t="shared" si="750"/>
        <v>0.00410809346633162-0.016379003301771i</v>
      </c>
      <c r="L2600" s="57" t="str">
        <f t="shared" si="751"/>
        <v>0.00025-0.0652155580531057i</v>
      </c>
      <c r="M2600" s="57" t="str">
        <f t="shared" si="752"/>
        <v>0.0045-0.0228634497230468i</v>
      </c>
      <c r="N2600" s="57">
        <f t="shared" si="753"/>
        <v>86.224408988520722</v>
      </c>
      <c r="O2600" s="57">
        <f t="shared" si="754"/>
        <v>4.4463208041837641</v>
      </c>
      <c r="P2600" s="374">
        <f t="shared" si="755"/>
        <v>4.4463208041837641</v>
      </c>
      <c r="Q2600" s="374">
        <f t="shared" si="756"/>
        <v>-93.775591011479278</v>
      </c>
      <c r="R2600" s="12">
        <f t="shared" si="757"/>
        <v>86.224408988520722</v>
      </c>
      <c r="S2600" s="57">
        <f t="shared" si="758"/>
        <v>16.226359006698143</v>
      </c>
      <c r="T2600" s="12">
        <f t="shared" si="741"/>
        <v>4.4463208041837641</v>
      </c>
    </row>
    <row r="2601" spans="1:20">
      <c r="A2601" s="57">
        <f t="shared" si="742"/>
        <v>102340.64273780657</v>
      </c>
      <c r="B2601" s="12">
        <f t="shared" si="759"/>
        <v>16288.019170923597</v>
      </c>
      <c r="C2601" s="57" t="str">
        <f t="shared" si="743"/>
        <v>-0.109927751678931-1.66270511231335i</v>
      </c>
      <c r="D2601" s="57" t="str">
        <f t="shared" si="744"/>
        <v>3.47638271184028-1.05495473728392i</v>
      </c>
      <c r="E2601" s="57" t="str">
        <f t="shared" si="745"/>
        <v>218.056434559898-3.76968650070762i</v>
      </c>
      <c r="F2601" s="57" t="str">
        <f t="shared" si="746"/>
        <v>2.909629058653-9.19833945909697i</v>
      </c>
      <c r="G2601" s="57" t="str">
        <f t="shared" si="747"/>
        <v>0.999903484552581-0.00982375346734882i</v>
      </c>
      <c r="H2601" s="57" t="str">
        <f t="shared" si="748"/>
        <v>7.48959063007239-147.943907341749i</v>
      </c>
      <c r="I2601" s="57" t="str">
        <f t="shared" si="749"/>
        <v>-3.7775055472298-1.40869756272656i</v>
      </c>
      <c r="K2601" s="57" t="str">
        <f t="shared" si="750"/>
        <v>0.00409575106140369-0.0163191332466821i</v>
      </c>
      <c r="L2601" s="57" t="str">
        <f t="shared" si="751"/>
        <v>0.00025-0.064968677080201i</v>
      </c>
      <c r="M2601" s="57" t="str">
        <f t="shared" si="752"/>
        <v>0.0045-0.0227768975124994i</v>
      </c>
      <c r="N2601" s="57">
        <f t="shared" si="753"/>
        <v>86.217463137095535</v>
      </c>
      <c r="O2601" s="57">
        <f t="shared" si="754"/>
        <v>4.4352464360108987</v>
      </c>
      <c r="P2601" s="374">
        <f t="shared" si="755"/>
        <v>4.4352464360108987</v>
      </c>
      <c r="Q2601" s="374">
        <f t="shared" si="756"/>
        <v>-93.782536862904465</v>
      </c>
      <c r="R2601" s="12">
        <f t="shared" si="757"/>
        <v>86.217463137095535</v>
      </c>
      <c r="S2601" s="57">
        <f t="shared" si="758"/>
        <v>16.288019170923597</v>
      </c>
      <c r="T2601" s="12">
        <f t="shared" si="741"/>
        <v>4.4352464360108987</v>
      </c>
    </row>
    <row r="2602" spans="1:20">
      <c r="A2602" s="57">
        <f t="shared" si="742"/>
        <v>102729.53718021023</v>
      </c>
      <c r="B2602" s="12">
        <f t="shared" si="759"/>
        <v>16349.913643773107</v>
      </c>
      <c r="C2602" s="57" t="str">
        <f t="shared" si="743"/>
        <v>-0.110026925225908-1.66060709842059i</v>
      </c>
      <c r="D2602" s="57" t="str">
        <f t="shared" si="744"/>
        <v>3.47636945198781-1.0515511439714i</v>
      </c>
      <c r="E2602" s="57" t="str">
        <f t="shared" si="745"/>
        <v>218.629207880273-4.04108457672184i</v>
      </c>
      <c r="F2602" s="57" t="str">
        <f t="shared" si="746"/>
        <v>2.90962692033594-9.16373491344841i</v>
      </c>
      <c r="G2602" s="57" t="str">
        <f t="shared" si="747"/>
        <v>0.999902749712968-0.00986107648351035i</v>
      </c>
      <c r="H2602" s="57" t="str">
        <f t="shared" si="748"/>
        <v>7.38891362847477-147.16956069582i</v>
      </c>
      <c r="I2602" s="57" t="str">
        <f t="shared" si="749"/>
        <v>-3.74387170458898-1.39900692510771i</v>
      </c>
      <c r="K2602" s="57" t="str">
        <f t="shared" si="750"/>
        <v>0.0040834993444494-0.0162594793860632i</v>
      </c>
      <c r="L2602" s="57" t="str">
        <f t="shared" si="751"/>
        <v>0.00025-0.0647227307035276i</v>
      </c>
      <c r="M2602" s="57" t="str">
        <f t="shared" si="752"/>
        <v>0.0045-0.0226906729552693i</v>
      </c>
      <c r="N2602" s="57">
        <f t="shared" si="753"/>
        <v>86.209291339249063</v>
      </c>
      <c r="O2602" s="57">
        <f t="shared" si="754"/>
        <v>4.4243615862901997</v>
      </c>
      <c r="P2602" s="374">
        <f t="shared" si="755"/>
        <v>4.4243615862901997</v>
      </c>
      <c r="Q2602" s="374">
        <f t="shared" si="756"/>
        <v>-93.790708660750937</v>
      </c>
      <c r="R2602" s="12">
        <f t="shared" si="757"/>
        <v>86.209291339249063</v>
      </c>
      <c r="S2602" s="57">
        <f t="shared" si="758"/>
        <v>16.349913643773107</v>
      </c>
      <c r="T2602" s="12">
        <f t="shared" si="741"/>
        <v>4.4243615862901997</v>
      </c>
    </row>
    <row r="2603" spans="1:20">
      <c r="A2603" s="57">
        <f t="shared" si="742"/>
        <v>103119.90942149503</v>
      </c>
      <c r="B2603" s="12">
        <f t="shared" si="759"/>
        <v>16412.043315619445</v>
      </c>
      <c r="C2603" s="57" t="str">
        <f t="shared" si="743"/>
        <v>-0.110164138313227-1.658545650691i</v>
      </c>
      <c r="D2603" s="57" t="str">
        <f t="shared" si="744"/>
        <v>3.47635609127126-1.04816267303953i</v>
      </c>
      <c r="E2603" s="57" t="str">
        <f t="shared" si="745"/>
        <v>219.207316865732-4.31867553504417i</v>
      </c>
      <c r="F2603" s="57" t="str">
        <f t="shared" si="746"/>
        <v>2.90962476573995-9.12926219088187i</v>
      </c>
      <c r="G2603" s="57" t="str">
        <f t="shared" si="747"/>
        <v>0.999902009279055-0.0098985412442138i</v>
      </c>
      <c r="H2603" s="57" t="str">
        <f t="shared" si="748"/>
        <v>7.2898734672861-146.401094291369i</v>
      </c>
      <c r="I2603" s="57" t="str">
        <f t="shared" si="749"/>
        <v>-3.71058149150716-1.38942907807081i</v>
      </c>
      <c r="K2603" s="57" t="str">
        <f t="shared" si="750"/>
        <v>0.00407133765223844-0.0162000410667307i</v>
      </c>
      <c r="L2603" s="57" t="str">
        <f t="shared" si="751"/>
        <v>0.00025-0.0644777153850641i</v>
      </c>
      <c r="M2603" s="57" t="str">
        <f t="shared" si="752"/>
        <v>0.0045-0.0226047748109876i</v>
      </c>
      <c r="N2603" s="57">
        <f t="shared" si="753"/>
        <v>86.199874195445432</v>
      </c>
      <c r="O2603" s="57">
        <f t="shared" si="754"/>
        <v>4.4136670885999809</v>
      </c>
      <c r="P2603" s="374">
        <f t="shared" si="755"/>
        <v>4.4136670885999809</v>
      </c>
      <c r="Q2603" s="374">
        <f t="shared" si="756"/>
        <v>-93.800125804554568</v>
      </c>
      <c r="R2603" s="12">
        <f t="shared" si="757"/>
        <v>86.199874195445432</v>
      </c>
      <c r="S2603" s="57">
        <f t="shared" si="758"/>
        <v>16.412043315619446</v>
      </c>
      <c r="T2603" s="12">
        <f t="shared" si="741"/>
        <v>4.4136670885999809</v>
      </c>
    </row>
    <row r="2604" spans="1:20">
      <c r="A2604" s="57">
        <f t="shared" si="742"/>
        <v>103511.76507729673</v>
      </c>
      <c r="B2604" s="12">
        <f t="shared" si="759"/>
        <v>16474.4090802188</v>
      </c>
      <c r="C2604" s="57" t="str">
        <f t="shared" si="743"/>
        <v>-0.110339847786766-1.65652074080189i</v>
      </c>
      <c r="D2604" s="57" t="str">
        <f t="shared" si="744"/>
        <v>3.47634262892421-1.04478927569219i</v>
      </c>
      <c r="E2604" s="57" t="str">
        <f t="shared" si="745"/>
        <v>219.790798670678-4.60259530739419i</v>
      </c>
      <c r="F2604" s="57" t="str">
        <f t="shared" si="746"/>
        <v>2.90962259474115-9.09492079549207i</v>
      </c>
      <c r="G2604" s="57" t="str">
        <f t="shared" si="747"/>
        <v>0.999901263208262-0.00993614828713977i</v>
      </c>
      <c r="H2604" s="57" t="str">
        <f t="shared" si="748"/>
        <v>7.1924386027887-145.638441169449i</v>
      </c>
      <c r="I2604" s="57" t="str">
        <f t="shared" si="749"/>
        <v>-3.67763067232877-1.37996206453355i</v>
      </c>
      <c r="K2604" s="57" t="str">
        <f t="shared" si="750"/>
        <v>0.00405926532610586-0.0161408176363499i</v>
      </c>
      <c r="L2604" s="57" t="str">
        <f t="shared" si="751"/>
        <v>0.00025-0.0642336276001837i</v>
      </c>
      <c r="M2604" s="57" t="str">
        <f t="shared" si="752"/>
        <v>0.0045-0.0225192018439804i</v>
      </c>
      <c r="N2604" s="57">
        <f t="shared" si="753"/>
        <v>86.189191964977425</v>
      </c>
      <c r="O2604" s="57">
        <f t="shared" si="754"/>
        <v>4.4031637671350872</v>
      </c>
      <c r="P2604" s="374">
        <f t="shared" si="755"/>
        <v>4.4031637671350872</v>
      </c>
      <c r="Q2604" s="374">
        <f t="shared" si="756"/>
        <v>-93.810808035022575</v>
      </c>
      <c r="R2604" s="12">
        <f t="shared" si="757"/>
        <v>86.189191964977425</v>
      </c>
      <c r="S2604" s="57">
        <f t="shared" si="758"/>
        <v>16.474409080218802</v>
      </c>
      <c r="T2604" s="12">
        <f t="shared" ref="T2604:T2667" si="760">P2604</f>
        <v>4.4031637671350872</v>
      </c>
    </row>
    <row r="2605" spans="1:20">
      <c r="A2605" s="57">
        <f t="shared" ref="A2605:A2668" si="761">2*PI()*B2605</f>
        <v>103905.10978459046</v>
      </c>
      <c r="B2605" s="12">
        <f t="shared" si="759"/>
        <v>16537.011834723631</v>
      </c>
      <c r="C2605" s="57" t="str">
        <f t="shared" ref="C2605:C2668" si="762">IMPRODUCT(D2605,E2605,$C$40,,K2605,$C$41)</f>
        <v>-0.110554522728584-1.6545323369072i</v>
      </c>
      <c r="D2605" s="57" t="str">
        <f t="shared" ref="D2605:D2668" si="763">IMDIV(IMPRODUCT($C$37,$C$38,COMPLEX(1,A2605/$C$38)),IMSUM(-1*A2605*A2605/$C$39,COMPLEX(0,1*A2605)))</f>
        <v>3.47632906417442-1.04143090334948i</v>
      </c>
      <c r="E2605" s="57" t="str">
        <f t="shared" ref="E2605:E2668" si="764">IMDIV(IMPRODUCT(IMSUM(F2605,G2605),$C$29,H2605),IMSUM(1,I2605))</f>
        <v>220.379689849768-4.89298298707836i</v>
      </c>
      <c r="F2605" s="57" t="str">
        <f t="shared" ref="F2605:F2668" si="765">IMDIV(IMPRODUCT($C$14,$C$15,COMPLEX(1,A2605/$C$15)),IMSUM(-1*A2605*A2605/$C$16,COMPLEX(0,A2605)))</f>
        <v>2.90962040721472-9.06071023326287i</v>
      </c>
      <c r="G2605" s="57" t="str">
        <f t="shared" ref="G2605:G2668" si="766">IMDIV(1,COMPLEX(1,A2605*$C$9*$C$10))</f>
        <v>0.999900511457683-0.00997389815200116i</v>
      </c>
      <c r="H2605" s="57" t="str">
        <f t="shared" ref="H2605:H2668" si="767">IMDIV($C$3,IMSUM(K2605,COMPLEX(0,$C$28*A2605)))</f>
        <v>7.09657819583682-144.88153538456i</v>
      </c>
      <c r="I2605" s="57" t="str">
        <f t="shared" ref="I2605:I2668" si="768">IMPRODUCT(F2605,$C$29,H2605,$C$31)</f>
        <v>-3.64501507549456-1.3706039701452i</v>
      </c>
      <c r="K2605" s="57" t="str">
        <f t="shared" ref="K2605:K2668" si="769">IF($C$26&lt;=0,IMDIV(1,IMSUM(IMDIV(1,L2605),1/$C$18)),IMDIV(1,IMSUM(IMDIV(1,L2605),1/$C$18,IMDIV(1,M2605))))</f>
        <v>0.00404728171192318-0.0160818084434494i</v>
      </c>
      <c r="L2605" s="57" t="str">
        <f t="shared" ref="L2605:L2668" si="770">IMSUM($C$21/$C$22,IMDIV(1,COMPLEX(0,$C$20*$C$22*A2605)))</f>
        <v>0.00025-0.0639904638376007i</v>
      </c>
      <c r="M2605" s="57" t="str">
        <f t="shared" ref="M2605:M2668" si="771">IMSUM($C$25/$C$26,IMDIV(1,COMPLEX(0,$C$24*$C$26*A2605)))</f>
        <v>0.0045-0.0224339528232521i</v>
      </c>
      <c r="N2605" s="57">
        <f t="shared" ref="N2605:N2668" si="772">ABS(R2605)</f>
        <v>86.177224559665987</v>
      </c>
      <c r="O2605" s="57">
        <f t="shared" ref="O2605:O2668" si="773">ABS(P2605)</f>
        <v>4.3928524359754446</v>
      </c>
      <c r="P2605" s="374">
        <f t="shared" ref="P2605:P2668" si="774">20*LOG10(IMABS(C2605))</f>
        <v>4.3928524359754446</v>
      </c>
      <c r="Q2605" s="374">
        <f t="shared" ref="Q2605:Q2668" si="775">IMARGUMENT(C2605)*180/PI()</f>
        <v>-93.822775440334013</v>
      </c>
      <c r="R2605" s="12">
        <f t="shared" ref="R2605:R2668" si="776">IF(Q2605&lt;0,Q2605+180,Q2605-180)</f>
        <v>86.177224559665987</v>
      </c>
      <c r="S2605" s="57">
        <f t="shared" ref="S2605:S2668" si="777">B2605/1000</f>
        <v>16.537011834723632</v>
      </c>
      <c r="T2605" s="12">
        <f t="shared" si="760"/>
        <v>4.3928524359754446</v>
      </c>
    </row>
    <row r="2606" spans="1:20">
      <c r="A2606" s="57">
        <f t="shared" si="761"/>
        <v>104299.9492017719</v>
      </c>
      <c r="B2606" s="12">
        <f t="shared" ref="B2606:B2669" si="778">B2605*(1+B$42)</f>
        <v>16599.852479695583</v>
      </c>
      <c r="C2606" s="57" t="str">
        <f t="shared" si="762"/>
        <v>-0.110808644703439-1.65258040338195i</v>
      </c>
      <c r="D2606" s="57" t="str">
        <f t="shared" si="763"/>
        <v>3.47631539624369-1.03808750764704i</v>
      </c>
      <c r="E2606" s="57" t="str">
        <f t="shared" si="764"/>
        <v>220.974026302563-5.18998090291114i</v>
      </c>
      <c r="F2606" s="57" t="str">
        <f t="shared" si="765"/>
        <v>2.90961820303477-9.02663001205989i</v>
      </c>
      <c r="G2606" s="57" t="str">
        <f t="shared" si="766"/>
        <v>0.999899753984088-0.0100117913805508i</v>
      </c>
      <c r="H2606" s="57" t="str">
        <f t="shared" si="767"/>
        <v>7.00226209391229-144.13031198631i</v>
      </c>
      <c r="I2606" s="57" t="str">
        <f t="shared" si="768"/>
        <v>-3.61273059238327-1.36135292219883i</v>
      </c>
      <c r="K2606" s="57" t="str">
        <f t="shared" si="769"/>
        <v>0.00403538616006963-0.0160230128374355i</v>
      </c>
      <c r="L2606" s="57" t="str">
        <f t="shared" si="770"/>
        <v>0.00025-0.0637482205993233i</v>
      </c>
      <c r="M2606" s="57" t="str">
        <f t="shared" si="771"/>
        <v>0.0045-0.0223490265224667i</v>
      </c>
      <c r="N2606" s="57">
        <f t="shared" si="772"/>
        <v>86.163951537463035</v>
      </c>
      <c r="O2606" s="57">
        <f t="shared" si="773"/>
        <v>4.3827338983247195</v>
      </c>
      <c r="P2606" s="374">
        <f t="shared" si="774"/>
        <v>4.3827338983247195</v>
      </c>
      <c r="Q2606" s="374">
        <f t="shared" si="775"/>
        <v>-93.836048462536965</v>
      </c>
      <c r="R2606" s="12">
        <f t="shared" si="776"/>
        <v>86.163951537463035</v>
      </c>
      <c r="S2606" s="57">
        <f t="shared" si="777"/>
        <v>16.599852479695581</v>
      </c>
      <c r="T2606" s="12">
        <f t="shared" si="760"/>
        <v>4.3827338983247195</v>
      </c>
    </row>
    <row r="2607" spans="1:20">
      <c r="A2607" s="57">
        <f t="shared" si="761"/>
        <v>104696.28900873863</v>
      </c>
      <c r="B2607" s="12">
        <f t="shared" si="778"/>
        <v>16662.931919118426</v>
      </c>
      <c r="C2607" s="57" t="str">
        <f t="shared" si="762"/>
        <v>-0.111102708009282-1.65066490055501i</v>
      </c>
      <c r="D2607" s="57" t="str">
        <f t="shared" si="763"/>
        <v>3.47630162434802-1.03475904043535i</v>
      </c>
      <c r="E2607" s="57" t="str">
        <f t="shared" si="764"/>
        <v>221.573843215327-5.49373469459439i</v>
      </c>
      <c r="F2607" s="57" t="str">
        <f t="shared" si="765"/>
        <v>2.90961598207463-8.99267964162405i</v>
      </c>
      <c r="G2607" s="57" t="str">
        <f t="shared" si="766"/>
        <v>0.999898990743917-0.0100498285165892i</v>
      </c>
      <c r="H2607" s="57" t="str">
        <f t="shared" si="767"/>
        <v>6.90946081369444-143.384707001439i</v>
      </c>
      <c r="I2607" s="57" t="str">
        <f t="shared" si="768"/>
        <v>-3.58077317617714-1.35220708857493i</v>
      </c>
      <c r="K2607" s="57" t="str">
        <f t="shared" si="769"/>
        <v>0.00402357802540347-0.0159644301686063i</v>
      </c>
      <c r="L2607" s="57" t="str">
        <f t="shared" si="770"/>
        <v>0.00025-0.0635068944006009i</v>
      </c>
      <c r="M2607" s="57" t="str">
        <f t="shared" si="771"/>
        <v>0.0045-0.022264421719931i</v>
      </c>
      <c r="N2607" s="57">
        <f t="shared" si="772"/>
        <v>86.149352095953617</v>
      </c>
      <c r="O2607" s="57">
        <f t="shared" si="773"/>
        <v>4.3728089457167627</v>
      </c>
      <c r="P2607" s="374">
        <f t="shared" si="774"/>
        <v>4.3728089457167627</v>
      </c>
      <c r="Q2607" s="374">
        <f t="shared" si="775"/>
        <v>-93.850647904046383</v>
      </c>
      <c r="R2607" s="12">
        <f t="shared" si="776"/>
        <v>86.149352095953617</v>
      </c>
      <c r="S2607" s="57">
        <f t="shared" si="777"/>
        <v>16.662931919118424</v>
      </c>
      <c r="T2607" s="12">
        <f t="shared" si="760"/>
        <v>4.3728089457167627</v>
      </c>
    </row>
    <row r="2608" spans="1:20">
      <c r="A2608" s="57">
        <f t="shared" si="761"/>
        <v>105094.13490697184</v>
      </c>
      <c r="B2608" s="12">
        <f t="shared" si="778"/>
        <v>16726.251060411076</v>
      </c>
      <c r="C2608" s="57" t="str">
        <f t="shared" si="762"/>
        <v>-0.11143721993165-1.64878578442987i</v>
      </c>
      <c r="D2608" s="57" t="str">
        <f t="shared" si="763"/>
        <v>3.47628774769748-1.03144545377904i</v>
      </c>
      <c r="E2608" s="57" t="str">
        <f t="shared" si="764"/>
        <v>222.179174999852-5.8043933895489i</v>
      </c>
      <c r="F2608" s="57" t="str">
        <f t="shared" si="765"/>
        <v>2.90961374420657-8.95885863356405i</v>
      </c>
      <c r="G2608" s="57" t="str">
        <f t="shared" si="766"/>
        <v>0.999898221693278-0.010088010105972i</v>
      </c>
      <c r="H2608" s="57" t="str">
        <f t="shared" si="767"/>
        <v>6.81814552412811-142.644657416215i</v>
      </c>
      <c r="I2608" s="57" t="str">
        <f t="shared" si="768"/>
        <v>-3.54913884075045-1.34316467671522i</v>
      </c>
      <c r="K2608" s="57" t="str">
        <f t="shared" si="769"/>
        <v>0.00401185666723352-0.0159060597881657i</v>
      </c>
      <c r="L2608" s="57" t="str">
        <f t="shared" si="770"/>
        <v>0.00025-0.0632664817698753i</v>
      </c>
      <c r="M2608" s="57" t="str">
        <f t="shared" si="771"/>
        <v>0.0045-0.0221801371985764i</v>
      </c>
      <c r="N2608" s="57">
        <f t="shared" si="772"/>
        <v>86.13340506575824</v>
      </c>
      <c r="O2608" s="57">
        <f t="shared" si="773"/>
        <v>4.3630783571895462</v>
      </c>
      <c r="P2608" s="374">
        <f t="shared" si="774"/>
        <v>4.3630783571895462</v>
      </c>
      <c r="Q2608" s="374">
        <f t="shared" si="775"/>
        <v>-93.86659493424176</v>
      </c>
      <c r="R2608" s="12">
        <f t="shared" si="776"/>
        <v>86.13340506575824</v>
      </c>
      <c r="S2608" s="57">
        <f t="shared" si="777"/>
        <v>16.726251060411077</v>
      </c>
      <c r="T2608" s="12">
        <f t="shared" si="760"/>
        <v>4.3630783571895462</v>
      </c>
    </row>
    <row r="2609" spans="1:20">
      <c r="A2609" s="57">
        <f t="shared" si="761"/>
        <v>105493.49261961835</v>
      </c>
      <c r="B2609" s="12">
        <f t="shared" si="778"/>
        <v>16789.81081444064</v>
      </c>
      <c r="C2609" s="57" t="str">
        <f t="shared" si="762"/>
        <v>-0.111812701001806-1.64694300639257i</v>
      </c>
      <c r="D2609" s="57" t="str">
        <f t="shared" si="763"/>
        <v>3.47627376549607-1.02814669995619i</v>
      </c>
      <c r="E2609" s="57" t="str">
        <f t="shared" si="764"/>
        <v>222.79005522916-6.12210948119453i</v>
      </c>
      <c r="F2609" s="57" t="str">
        <f t="shared" si="765"/>
        <v>2.90961148930187-8.92516650134941i</v>
      </c>
      <c r="G2609" s="57" t="str">
        <f t="shared" si="766"/>
        <v>0.999897446787945-0.0101263366966176i</v>
      </c>
      <c r="H2609" s="57" t="str">
        <f t="shared" si="767"/>
        <v>6.7282880299739-141.910101159186i</v>
      </c>
      <c r="I2609" s="57" t="str">
        <f t="shared" si="768"/>
        <v>-3.517823659581-1.33422393262586i</v>
      </c>
      <c r="K2609" s="57" t="str">
        <f t="shared" si="769"/>
        <v>0.0040002214492909-0.0158479010482367i</v>
      </c>
      <c r="L2609" s="57" t="str">
        <f t="shared" si="770"/>
        <v>0.00025-0.0630269792487303i</v>
      </c>
      <c r="M2609" s="57" t="str">
        <f t="shared" si="771"/>
        <v>0.0045-0.0220961717459418i</v>
      </c>
      <c r="N2609" s="57">
        <f t="shared" si="772"/>
        <v>86.116088903837763</v>
      </c>
      <c r="O2609" s="57">
        <f t="shared" si="773"/>
        <v>4.3535428984235827</v>
      </c>
      <c r="P2609" s="374">
        <f t="shared" si="774"/>
        <v>4.3535428984235827</v>
      </c>
      <c r="Q2609" s="374">
        <f t="shared" si="775"/>
        <v>-93.883911096162237</v>
      </c>
      <c r="R2609" s="12">
        <f t="shared" si="776"/>
        <v>86.116088903837763</v>
      </c>
      <c r="S2609" s="57">
        <f t="shared" si="777"/>
        <v>16.789810814440639</v>
      </c>
      <c r="T2609" s="12">
        <f t="shared" si="760"/>
        <v>4.3535428984235827</v>
      </c>
    </row>
    <row r="2610" spans="1:20">
      <c r="A2610" s="57">
        <f t="shared" si="761"/>
        <v>105894.3678915729</v>
      </c>
      <c r="B2610" s="12">
        <f t="shared" si="778"/>
        <v>16853.612095535515</v>
      </c>
      <c r="C2610" s="57" t="str">
        <f t="shared" si="762"/>
        <v>-0.112229685258638-1.64513651290677i</v>
      </c>
      <c r="D2610" s="57" t="str">
        <f t="shared" si="763"/>
        <v>3.47625967694177-1.02486273145757i</v>
      </c>
      <c r="E2610" s="57" t="str">
        <f t="shared" si="764"/>
        <v>223.406516569965-6.44703900868258i</v>
      </c>
      <c r="F2610" s="57" t="str">
        <f t="shared" si="765"/>
        <v>2.90960921723084-8.89160276030347i</v>
      </c>
      <c r="G2610" s="57" t="str">
        <f t="shared" si="766"/>
        <v>0.999896665983357-0.0101648088385151i</v>
      </c>
      <c r="H2610" s="57" t="str">
        <f t="shared" si="767"/>
        <v>6.63986075582458-141.180977084278i</v>
      </c>
      <c r="I2610" s="57" t="str">
        <f t="shared" si="768"/>
        <v>-3.48682376468366-1.32538313990902i</v>
      </c>
      <c r="K2610" s="57" t="str">
        <f t="shared" si="769"/>
        <v>0.00398867173970057-0.0157899533018751i</v>
      </c>
      <c r="L2610" s="57" t="str">
        <f t="shared" si="770"/>
        <v>0.00025-0.0627883833918411i</v>
      </c>
      <c r="M2610" s="57" t="str">
        <f t="shared" si="771"/>
        <v>0.0045-0.022012524154156i</v>
      </c>
      <c r="N2610" s="57">
        <f t="shared" si="772"/>
        <v>86.09738168669854</v>
      </c>
      <c r="O2610" s="57">
        <f t="shared" si="773"/>
        <v>4.3442033208462325</v>
      </c>
      <c r="P2610" s="374">
        <f t="shared" si="774"/>
        <v>4.3442033208462325</v>
      </c>
      <c r="Q2610" s="374">
        <f t="shared" si="775"/>
        <v>-93.90261831330146</v>
      </c>
      <c r="R2610" s="12">
        <f t="shared" si="776"/>
        <v>86.09738168669854</v>
      </c>
      <c r="S2610" s="57">
        <f t="shared" si="777"/>
        <v>16.853612095535514</v>
      </c>
      <c r="T2610" s="12">
        <f t="shared" si="760"/>
        <v>4.3442033208462325</v>
      </c>
    </row>
    <row r="2611" spans="1:20">
      <c r="A2611" s="57">
        <f t="shared" si="761"/>
        <v>106296.76648956088</v>
      </c>
      <c r="B2611" s="12">
        <f t="shared" si="778"/>
        <v>16917.655821498549</v>
      </c>
      <c r="C2611" s="57" t="str">
        <f t="shared" si="762"/>
        <v>-0.112688720514177-1.64336624519501i</v>
      </c>
      <c r="D2611" s="57" t="str">
        <f t="shared" si="763"/>
        <v>3.47624548122653-1.02159350098609i</v>
      </c>
      <c r="E2611" s="57" t="str">
        <f t="shared" si="764"/>
        <v>224.028590711716-6.77934163806596i</v>
      </c>
      <c r="F2611" s="57" t="str">
        <f t="shared" si="765"/>
        <v>2.90960692786287-8.85816692759669i</v>
      </c>
      <c r="G2611" s="57" t="str">
        <f t="shared" si="766"/>
        <v>0.999895879234613-0.010203427083732i</v>
      </c>
      <c r="H2611" s="57" t="str">
        <f t="shared" si="767"/>
        <v>6.55283673057496-140.45722495425i</v>
      </c>
      <c r="I2611" s="57" t="str">
        <f t="shared" si="768"/>
        <v>-3.45613534556619-1.3166406188222i</v>
      </c>
      <c r="K2611" s="57" t="str">
        <f t="shared" si="769"/>
        <v>0.00397720691095342-0.0157322159030829i</v>
      </c>
      <c r="L2611" s="57" t="str">
        <f t="shared" si="770"/>
        <v>0.00025-0.0625506907669268i</v>
      </c>
      <c r="M2611" s="57" t="str">
        <f t="shared" si="771"/>
        <v>0.0045-0.0219291932199203i</v>
      </c>
      <c r="N2611" s="57">
        <f t="shared" si="772"/>
        <v>86.077261103498628</v>
      </c>
      <c r="O2611" s="57">
        <f t="shared" si="773"/>
        <v>4.3350603606985256</v>
      </c>
      <c r="P2611" s="374">
        <f t="shared" si="774"/>
        <v>4.3350603606985256</v>
      </c>
      <c r="Q2611" s="374">
        <f t="shared" si="775"/>
        <v>-93.922738896501372</v>
      </c>
      <c r="R2611" s="12">
        <f t="shared" si="776"/>
        <v>86.077261103498628</v>
      </c>
      <c r="S2611" s="57">
        <f t="shared" si="777"/>
        <v>16.917655821498549</v>
      </c>
      <c r="T2611" s="12">
        <f t="shared" si="760"/>
        <v>4.3350603606985256</v>
      </c>
    </row>
    <row r="2612" spans="1:20">
      <c r="A2612" s="57">
        <f t="shared" si="761"/>
        <v>106700.69420222122</v>
      </c>
      <c r="B2612" s="12">
        <f t="shared" si="778"/>
        <v>16981.942913620245</v>
      </c>
      <c r="C2612" s="57" t="str">
        <f t="shared" si="762"/>
        <v>-0.113190368622498-1.64163213890557i</v>
      </c>
      <c r="D2612" s="57" t="str">
        <f t="shared" si="763"/>
        <v>3.47623117753614-1.01833896145598i</v>
      </c>
      <c r="E2612" s="57" t="str">
        <f t="shared" si="764"/>
        <v>224.6563082921-7.11918074490021i</v>
      </c>
      <c r="F2612" s="57" t="str">
        <f t="shared" si="765"/>
        <v>2.90960462106631-8.82485852223935i</v>
      </c>
      <c r="G2612" s="57" t="str">
        <f t="shared" si="766"/>
        <v>0.99989508649647-0.010242191986422i</v>
      </c>
      <c r="H2612" s="57" t="str">
        <f t="shared" si="767"/>
        <v>6.46718957232856-139.738785424465i</v>
      </c>
      <c r="I2612" s="57" t="str">
        <f t="shared" si="768"/>
        <v>-3.42575464820565-1.30799472536382i</v>
      </c>
      <c r="K2612" s="57" t="str">
        <f t="shared" si="769"/>
        <v>0.00396582633987818-0.0156746882068206i</v>
      </c>
      <c r="L2612" s="57" t="str">
        <f t="shared" si="770"/>
        <v>0.00025-0.062313897954699i</v>
      </c>
      <c r="M2612" s="57" t="str">
        <f t="shared" si="771"/>
        <v>0.0045-0.0218461777444912i</v>
      </c>
      <c r="N2612" s="57">
        <f t="shared" si="772"/>
        <v>86.055704449059618</v>
      </c>
      <c r="O2612" s="57">
        <f t="shared" si="773"/>
        <v>4.326114738062893</v>
      </c>
      <c r="P2612" s="374">
        <f t="shared" si="774"/>
        <v>4.326114738062893</v>
      </c>
      <c r="Q2612" s="374">
        <f t="shared" si="775"/>
        <v>-93.944295550940382</v>
      </c>
      <c r="R2612" s="12">
        <f t="shared" si="776"/>
        <v>86.055704449059618</v>
      </c>
      <c r="S2612" s="57">
        <f t="shared" si="777"/>
        <v>16.981942913620244</v>
      </c>
      <c r="T2612" s="12">
        <f t="shared" si="760"/>
        <v>4.326114738062893</v>
      </c>
    </row>
    <row r="2613" spans="1:20">
      <c r="A2613" s="57">
        <f t="shared" si="761"/>
        <v>107106.15684018965</v>
      </c>
      <c r="B2613" s="12">
        <f t="shared" si="778"/>
        <v>17046.474296692002</v>
      </c>
      <c r="C2613" s="57" t="str">
        <f t="shared" si="762"/>
        <v>-0.11373520575204-1.63993412376461i</v>
      </c>
      <c r="D2613" s="57" t="str">
        <f t="shared" si="763"/>
        <v>3.4762167650502-1.01509906599215i</v>
      </c>
      <c r="E2613" s="57" t="str">
        <f t="shared" si="764"/>
        <v>225.28969881882-7.4667234982607i</v>
      </c>
      <c r="F2613" s="57" t="str">
        <f t="shared" si="765"/>
        <v>2.90960229670845-8.79167706507469i</v>
      </c>
      <c r="G2613" s="57" t="str">
        <f t="shared" si="766"/>
        <v>0.999894287723341-0.0102811041028326i</v>
      </c>
      <c r="H2613" s="57" t="str">
        <f t="shared" si="767"/>
        <v>6.38289347372863-139.025600027004i</v>
      </c>
      <c r="I2613" s="57" t="str">
        <f t="shared" si="768"/>
        <v>-3.39567797404613-1.29944385038489i</v>
      </c>
      <c r="K2613" s="57" t="str">
        <f t="shared" si="769"/>
        <v>0.00395452940761366-0.0156173695690206i</v>
      </c>
      <c r="L2613" s="57" t="str">
        <f t="shared" si="770"/>
        <v>0.00025-0.0620780015488137i</v>
      </c>
      <c r="M2613" s="57" t="str">
        <f t="shared" si="771"/>
        <v>0.0045-0.0217634765336633i</v>
      </c>
      <c r="N2613" s="57">
        <f t="shared" si="772"/>
        <v>86.032688616779595</v>
      </c>
      <c r="O2613" s="57">
        <f t="shared" si="773"/>
        <v>4.3173671558519224</v>
      </c>
      <c r="P2613" s="374">
        <f t="shared" si="774"/>
        <v>4.3173671558519224</v>
      </c>
      <c r="Q2613" s="374">
        <f t="shared" si="775"/>
        <v>-93.967311383220405</v>
      </c>
      <c r="R2613" s="12">
        <f t="shared" si="776"/>
        <v>86.032688616779595</v>
      </c>
      <c r="S2613" s="57">
        <f t="shared" si="777"/>
        <v>17.046474296692001</v>
      </c>
      <c r="T2613" s="12">
        <f t="shared" si="760"/>
        <v>4.3173671558519224</v>
      </c>
    </row>
    <row r="2614" spans="1:20">
      <c r="A2614" s="57">
        <f t="shared" si="761"/>
        <v>107513.16023618239</v>
      </c>
      <c r="B2614" s="12">
        <f t="shared" si="778"/>
        <v>17111.250899019433</v>
      </c>
      <c r="C2614" s="57" t="str">
        <f t="shared" si="762"/>
        <v>-0.114323822661088-1.63827212321288i</v>
      </c>
      <c r="D2614" s="57" t="str">
        <f t="shared" si="763"/>
        <v>3.47620224294215-1.01187376792955i</v>
      </c>
      <c r="E2614" s="57" t="str">
        <f t="shared" si="764"/>
        <v>225.928790587508-7.82214094615762i</v>
      </c>
      <c r="F2614" s="57" t="str">
        <f t="shared" si="765"/>
        <v>2.9095999546557-8.75862207877237i</v>
      </c>
      <c r="G2614" s="57" t="str">
        <f t="shared" si="766"/>
        <v>0.999893482869293-0.0103201639913127i</v>
      </c>
      <c r="H2614" s="57" t="str">
        <f t="shared" si="767"/>
        <v>6.29992318770082-138.317611155091i</v>
      </c>
      <c r="I2614" s="57" t="str">
        <f t="shared" si="768"/>
        <v>-3.36590167901667-1.29098641872561i</v>
      </c>
      <c r="K2614" s="57" t="str">
        <f t="shared" si="769"/>
        <v>0.003943315499581-0.0155602593465996i</v>
      </c>
      <c r="L2614" s="57" t="str">
        <f t="shared" si="770"/>
        <v>0.00025-0.0618429981558216i</v>
      </c>
      <c r="M2614" s="57" t="str">
        <f t="shared" si="771"/>
        <v>0.0045-0.0216810883977519i</v>
      </c>
      <c r="N2614" s="57">
        <f t="shared" si="772"/>
        <v>86.008190091451397</v>
      </c>
      <c r="O2614" s="57">
        <f t="shared" si="773"/>
        <v>4.3088182987561261</v>
      </c>
      <c r="P2614" s="374">
        <f t="shared" si="774"/>
        <v>4.3088182987561261</v>
      </c>
      <c r="Q2614" s="374">
        <f t="shared" si="775"/>
        <v>-93.991809908548603</v>
      </c>
      <c r="R2614" s="12">
        <f t="shared" si="776"/>
        <v>86.008190091451397</v>
      </c>
      <c r="S2614" s="57">
        <f t="shared" si="777"/>
        <v>17.111250899019431</v>
      </c>
      <c r="T2614" s="12">
        <f t="shared" si="760"/>
        <v>4.3088182987561261</v>
      </c>
    </row>
    <row r="2615" spans="1:20">
      <c r="A2615" s="57">
        <f t="shared" si="761"/>
        <v>107921.71024507987</v>
      </c>
      <c r="B2615" s="12">
        <f t="shared" si="778"/>
        <v>17176.273652435706</v>
      </c>
      <c r="C2615" s="57" t="str">
        <f t="shared" si="762"/>
        <v>-0.114956824976181-1.63664605402602i</v>
      </c>
      <c r="D2615" s="57" t="str">
        <f t="shared" si="763"/>
        <v>3.47618761037908-1.00866302081242i</v>
      </c>
      <c r="E2615" s="57" t="str">
        <f t="shared" si="764"/>
        <v>226.573610595569-8.18560810232438i</v>
      </c>
      <c r="F2615" s="57" t="str">
        <f t="shared" si="765"/>
        <v>2.90959759477331-8.72569308782095i</v>
      </c>
      <c r="G2615" s="57" t="str">
        <f t="shared" si="766"/>
        <v>0.999892671888043-0.0103593722123213i</v>
      </c>
      <c r="H2615" s="57" t="str">
        <f t="shared" si="767"/>
        <v>6.21825401359304-137.614762047841i</v>
      </c>
      <c r="I2615" s="57" t="str">
        <f t="shared" si="768"/>
        <v>-3.33642217256906-1.28262088837613i</v>
      </c>
      <c r="K2615" s="57" t="str">
        <f t="shared" si="769"/>
        <v>0.00393218400545611-0.0155033568974706i</v>
      </c>
      <c r="L2615" s="57" t="str">
        <f t="shared" si="770"/>
        <v>0.00025-0.0616088843951201i</v>
      </c>
      <c r="M2615" s="57" t="str">
        <f t="shared" si="771"/>
        <v>0.0045-0.0215990121515759i</v>
      </c>
      <c r="N2615" s="57">
        <f t="shared" si="772"/>
        <v>85.98218494198872</v>
      </c>
      <c r="O2615" s="57">
        <f t="shared" si="773"/>
        <v>4.3004688321473372</v>
      </c>
      <c r="P2615" s="374">
        <f t="shared" si="774"/>
        <v>4.3004688321473372</v>
      </c>
      <c r="Q2615" s="374">
        <f t="shared" si="775"/>
        <v>-94.01781505801128</v>
      </c>
      <c r="R2615" s="12">
        <f t="shared" si="776"/>
        <v>85.98218494198872</v>
      </c>
      <c r="S2615" s="57">
        <f t="shared" si="777"/>
        <v>17.176273652435707</v>
      </c>
      <c r="T2615" s="12">
        <f t="shared" si="760"/>
        <v>4.3004688321473372</v>
      </c>
    </row>
    <row r="2616" spans="1:20">
      <c r="A2616" s="57">
        <f t="shared" si="761"/>
        <v>108331.81274401119</v>
      </c>
      <c r="B2616" s="12">
        <f t="shared" si="778"/>
        <v>17241.543492314962</v>
      </c>
      <c r="C2616" s="57" t="str">
        <f t="shared" si="762"/>
        <v>-0.115634833473364-1.63505582591839i</v>
      </c>
      <c r="D2616" s="57" t="str">
        <f t="shared" si="763"/>
        <v>3.47617286652185-1.00546677839368i</v>
      </c>
      <c r="E2616" s="57" t="str">
        <f t="shared" si="764"/>
        <v>227.224184451808-8.55730403435179i</v>
      </c>
      <c r="F2616" s="57" t="str">
        <f t="shared" si="765"/>
        <v>2.90959521692563-8.69288961852178i</v>
      </c>
      <c r="G2616" s="57" t="str">
        <f t="shared" si="766"/>
        <v>0.999891854732955-0.0103987293284345i</v>
      </c>
      <c r="H2616" s="57" t="str">
        <f t="shared" si="767"/>
        <v>6.13786178370199-136.916996775304i</v>
      </c>
      <c r="I2616" s="57" t="str">
        <f t="shared" si="768"/>
        <v>-3.30723591673523-1.27434574966084i</v>
      </c>
      <c r="K2616" s="57" t="str">
        <f t="shared" si="769"/>
        <v>0.00392113431914222-0.0154466615805555i</v>
      </c>
      <c r="L2616" s="57" t="str">
        <f t="shared" si="770"/>
        <v>0.00025-0.0613756568989041i</v>
      </c>
      <c r="M2616" s="57" t="str">
        <f t="shared" si="771"/>
        <v>0.0045-0.021517246614441i</v>
      </c>
      <c r="N2616" s="57">
        <f t="shared" si="772"/>
        <v>85.954648814059027</v>
      </c>
      <c r="O2616" s="57">
        <f t="shared" si="773"/>
        <v>4.292319400939407</v>
      </c>
      <c r="P2616" s="374">
        <f t="shared" si="774"/>
        <v>4.292319400939407</v>
      </c>
      <c r="Q2616" s="374">
        <f t="shared" si="775"/>
        <v>-94.045351185940973</v>
      </c>
      <c r="R2616" s="12">
        <f t="shared" si="776"/>
        <v>85.954648814059027</v>
      </c>
      <c r="S2616" s="57">
        <f t="shared" si="777"/>
        <v>17.241543492314964</v>
      </c>
      <c r="T2616" s="12">
        <f t="shared" si="760"/>
        <v>4.292319400939407</v>
      </c>
    </row>
    <row r="2617" spans="1:20">
      <c r="A2617" s="57">
        <f t="shared" si="761"/>
        <v>108743.47363243843</v>
      </c>
      <c r="B2617" s="12">
        <f t="shared" si="778"/>
        <v>17307.061357585761</v>
      </c>
      <c r="C2617" s="57" t="str">
        <f t="shared" si="762"/>
        <v>-0.116358484361942-1.63350134112918i</v>
      </c>
      <c r="D2617" s="57" t="str">
        <f t="shared" si="763"/>
        <v>3.47615801052491-1.0022849946342i</v>
      </c>
      <c r="E2617" s="57" t="str">
        <f t="shared" si="764"/>
        <v>227.880536281639-8.93741195313754i</v>
      </c>
      <c r="F2617" s="57" t="str">
        <f t="shared" si="765"/>
        <v>2.9095928209759-8.66021119898162i</v>
      </c>
      <c r="G2617" s="57" t="str">
        <f t="shared" si="766"/>
        <v>0.99989103135704-0.0104382359043539i</v>
      </c>
      <c r="H2617" s="57" t="str">
        <f t="shared" si="767"/>
        <v>6.05872285017292-136.224260223821i</v>
      </c>
      <c r="I2617" s="57" t="str">
        <f t="shared" si="768"/>
        <v>-3.27833942520354-1.26615952444533i</v>
      </c>
      <c r="K2617" s="57" t="str">
        <f t="shared" si="769"/>
        <v>0.00391016583874264-0.0153901727557967i</v>
      </c>
      <c r="L2617" s="57" t="str">
        <f t="shared" si="770"/>
        <v>0.00025-0.0611433123121183i</v>
      </c>
      <c r="M2617" s="57" t="str">
        <f t="shared" si="771"/>
        <v>0.0045-0.0214357906101225i</v>
      </c>
      <c r="N2617" s="57">
        <f t="shared" si="772"/>
        <v>85.925556922627578</v>
      </c>
      <c r="O2617" s="57">
        <f t="shared" si="773"/>
        <v>4.2843706284014642</v>
      </c>
      <c r="P2617" s="374">
        <f t="shared" si="774"/>
        <v>4.2843706284014642</v>
      </c>
      <c r="Q2617" s="374">
        <f t="shared" si="775"/>
        <v>-94.074443077372422</v>
      </c>
      <c r="R2617" s="12">
        <f t="shared" si="776"/>
        <v>85.925556922627578</v>
      </c>
      <c r="S2617" s="57">
        <f t="shared" si="777"/>
        <v>17.307061357585759</v>
      </c>
      <c r="T2617" s="12">
        <f t="shared" si="760"/>
        <v>4.2843706284014642</v>
      </c>
    </row>
    <row r="2618" spans="1:20">
      <c r="A2618" s="57">
        <f t="shared" si="761"/>
        <v>109156.69883224169</v>
      </c>
      <c r="B2618" s="12">
        <f t="shared" si="778"/>
        <v>17372.828190744585</v>
      </c>
      <c r="C2618" s="57" t="str">
        <f t="shared" si="762"/>
        <v>-0.117128429570586-1.63198249399039i</v>
      </c>
      <c r="D2618" s="57" t="str">
        <f t="shared" si="763"/>
        <v>3.47614304153627-0.999117623702154i</v>
      </c>
      <c r="E2618" s="57" t="str">
        <f t="shared" si="764"/>
        <v>228.54268862768-9.32611930361056i</v>
      </c>
      <c r="F2618" s="57" t="str">
        <f t="shared" si="765"/>
        <v>2.90959040678632-8.62765735910606i</v>
      </c>
      <c r="G2618" s="57" t="str">
        <f t="shared" si="766"/>
        <v>0.99989020171295-0.0104778925069142i</v>
      </c>
      <c r="H2618" s="57" t="str">
        <f t="shared" si="767"/>
        <v>5.98081407226103-135.536498081658i</v>
      </c>
      <c r="I2618" s="57" t="str">
        <f t="shared" si="768"/>
        <v>-3.24972926241363-1.25806076536533i</v>
      </c>
      <c r="K2618" s="57" t="str">
        <f t="shared" si="769"/>
        <v>0.0038992779665334-0.0153338897841689i</v>
      </c>
      <c r="L2618" s="57" t="str">
        <f t="shared" si="770"/>
        <v>0.00025-0.0609118472924068i</v>
      </c>
      <c r="M2618" s="57" t="str">
        <f t="shared" si="771"/>
        <v>0.0045-0.0213546429668485i</v>
      </c>
      <c r="N2618" s="57">
        <f t="shared" si="772"/>
        <v>85.894884044412038</v>
      </c>
      <c r="O2618" s="57">
        <f t="shared" si="773"/>
        <v>4.2766231149237584</v>
      </c>
      <c r="P2618" s="374">
        <f t="shared" si="774"/>
        <v>4.2766231149237584</v>
      </c>
      <c r="Q2618" s="374">
        <f t="shared" si="775"/>
        <v>-94.105115955587962</v>
      </c>
      <c r="R2618" s="12">
        <f t="shared" si="776"/>
        <v>85.894884044412038</v>
      </c>
      <c r="S2618" s="57">
        <f t="shared" si="777"/>
        <v>17.372828190744585</v>
      </c>
      <c r="T2618" s="12">
        <f t="shared" si="760"/>
        <v>4.2766231149237584</v>
      </c>
    </row>
    <row r="2619" spans="1:20">
      <c r="A2619" s="57">
        <f t="shared" si="761"/>
        <v>109571.49428780422</v>
      </c>
      <c r="B2619" s="12">
        <f t="shared" si="778"/>
        <v>17438.844937869417</v>
      </c>
      <c r="C2619" s="57" t="str">
        <f t="shared" si="762"/>
        <v>-0.117945337035397-1.63049917047598i</v>
      </c>
      <c r="D2619" s="57" t="str">
        <f t="shared" si="763"/>
        <v>3.4761279586976-0.995964619972397i</v>
      </c>
      <c r="E2619" s="57" t="str">
        <f t="shared" si="764"/>
        <v>229.210662345533-9.72361785668372i</v>
      </c>
      <c r="F2619" s="57" t="str">
        <f t="shared" si="765"/>
        <v>2.90958797421813-8.595227630593i</v>
      </c>
      <c r="G2619" s="57" t="str">
        <f t="shared" si="766"/>
        <v>0.999889365752977-0.0105176997050917i</v>
      </c>
      <c r="H2619" s="57" t="str">
        <f t="shared" si="767"/>
        <v>5.90411280394661-134.853656824951i</v>
      </c>
      <c r="I2619" s="57" t="str">
        <f t="shared" si="768"/>
        <v>-3.22140204266999-1.25004805507725i</v>
      </c>
      <c r="K2619" s="57" t="str">
        <f t="shared" si="769"/>
        <v>0.00388847010893649-0.0152778120276907i</v>
      </c>
      <c r="L2619" s="57" t="str">
        <f t="shared" si="770"/>
        <v>0.00025-0.0606812585100686i</v>
      </c>
      <c r="M2619" s="57" t="str">
        <f t="shared" si="771"/>
        <v>0.0045-0.0212738025172828i</v>
      </c>
      <c r="N2619" s="57">
        <f t="shared" si="772"/>
        <v>85.862604510254428</v>
      </c>
      <c r="O2619" s="57">
        <f t="shared" si="773"/>
        <v>4.2690774367343591</v>
      </c>
      <c r="P2619" s="374">
        <f t="shared" si="774"/>
        <v>4.2690774367343591</v>
      </c>
      <c r="Q2619" s="374">
        <f t="shared" si="775"/>
        <v>-94.137395489745572</v>
      </c>
      <c r="R2619" s="12">
        <f t="shared" si="776"/>
        <v>85.862604510254428</v>
      </c>
      <c r="S2619" s="57">
        <f t="shared" si="777"/>
        <v>17.438844937869415</v>
      </c>
      <c r="T2619" s="12">
        <f t="shared" si="760"/>
        <v>4.2690774367343591</v>
      </c>
    </row>
    <row r="2620" spans="1:20">
      <c r="A2620" s="57">
        <f t="shared" si="761"/>
        <v>109987.86596609789</v>
      </c>
      <c r="B2620" s="12">
        <f t="shared" si="778"/>
        <v>17505.112548633322</v>
      </c>
      <c r="C2620" s="57" t="str">
        <f t="shared" si="762"/>
        <v>-0.118809890989704-1.62905124773106i</v>
      </c>
      <c r="D2620" s="57" t="str">
        <f t="shared" si="763"/>
        <v>3.47611276114392-0.992825938025707i</v>
      </c>
      <c r="E2620" s="57" t="str">
        <f t="shared" si="764"/>
        <v>229.884476494563-10.1301038023869i</v>
      </c>
      <c r="F2620" s="57" t="str">
        <f t="shared" si="765"/>
        <v>2.90958552313138-8.56292154692532i</v>
      </c>
      <c r="G2620" s="57" t="str">
        <f t="shared" si="766"/>
        <v>0.999888523429051-0.0105576580700116i</v>
      </c>
      <c r="H2620" s="57" t="str">
        <f t="shared" si="767"/>
        <v>5.82859688188686-134.175683703903i</v>
      </c>
      <c r="I2620" s="57" t="str">
        <f t="shared" si="768"/>
        <v>-3.1933544292724-1.24212000552894i</v>
      </c>
      <c r="K2620" s="57" t="str">
        <f t="shared" si="769"/>
        <v>0.0038777416764927-0.0152219388494357i</v>
      </c>
      <c r="L2620" s="57" t="str">
        <f t="shared" si="770"/>
        <v>0.00025-0.0604515426480064i</v>
      </c>
      <c r="M2620" s="57" t="str">
        <f t="shared" si="771"/>
        <v>0.0045-0.0211932680985085i</v>
      </c>
      <c r="N2620" s="57">
        <f t="shared" si="772"/>
        <v>85.828692197408998</v>
      </c>
      <c r="O2620" s="57">
        <f t="shared" si="773"/>
        <v>4.2617341445630936</v>
      </c>
      <c r="P2620" s="374">
        <f t="shared" si="774"/>
        <v>4.2617341445630936</v>
      </c>
      <c r="Q2620" s="374">
        <f t="shared" si="775"/>
        <v>-94.171307802591002</v>
      </c>
      <c r="R2620" s="12">
        <f t="shared" si="776"/>
        <v>85.828692197408998</v>
      </c>
      <c r="S2620" s="57">
        <f t="shared" si="777"/>
        <v>17.505112548633321</v>
      </c>
      <c r="T2620" s="12">
        <f t="shared" si="760"/>
        <v>4.2617341445630936</v>
      </c>
    </row>
    <row r="2621" spans="1:20">
      <c r="A2621" s="57">
        <f t="shared" si="761"/>
        <v>110405.81985676907</v>
      </c>
      <c r="B2621" s="12">
        <f t="shared" si="778"/>
        <v>17571.631976318131</v>
      </c>
      <c r="C2621" s="57" t="str">
        <f t="shared" si="762"/>
        <v>-0.119722792255217-1.62763859358089i</v>
      </c>
      <c r="D2621" s="57" t="str">
        <f t="shared" si="763"/>
        <v>3.4760974480038-0.989701532648209i</v>
      </c>
      <c r="E2621" s="57" t="str">
        <f t="shared" si="764"/>
        <v>230.564148223416-10.5457778441174i</v>
      </c>
      <c r="F2621" s="57" t="str">
        <f t="shared" si="765"/>
        <v>2.90958305338517-8.53073864336483i</v>
      </c>
      <c r="G2621" s="57" t="str">
        <f t="shared" si="766"/>
        <v>0.999887674692735-0.0105977681749564i</v>
      </c>
      <c r="H2621" s="57" t="str">
        <f t="shared" si="767"/>
        <v>5.7542446137007-133.502526729279i</v>
      </c>
      <c r="I2621" s="57" t="str">
        <f t="shared" si="768"/>
        <v>-3.16558313366474-1.23427525725097i</v>
      </c>
      <c r="K2621" s="57" t="str">
        <f t="shared" si="769"/>
        <v>0.00386709208383493-0.015166269613544i</v>
      </c>
      <c r="L2621" s="57" t="str">
        <f t="shared" si="770"/>
        <v>0.00025-0.0602226964016798i</v>
      </c>
      <c r="M2621" s="57" t="str">
        <f t="shared" si="771"/>
        <v>0.0045-0.0211130385520109i</v>
      </c>
      <c r="N2621" s="57">
        <f t="shared" si="772"/>
        <v>85.793120521752186</v>
      </c>
      <c r="O2621" s="57">
        <f t="shared" si="773"/>
        <v>4.2545937622536458</v>
      </c>
      <c r="P2621" s="374">
        <f t="shared" si="774"/>
        <v>4.2545937622536458</v>
      </c>
      <c r="Q2621" s="374">
        <f t="shared" si="775"/>
        <v>-94.206879478247814</v>
      </c>
      <c r="R2621" s="12">
        <f t="shared" si="776"/>
        <v>85.793120521752186</v>
      </c>
      <c r="S2621" s="57">
        <f t="shared" si="777"/>
        <v>17.57163197631813</v>
      </c>
      <c r="T2621" s="12">
        <f t="shared" si="760"/>
        <v>4.2545937622536458</v>
      </c>
    </row>
    <row r="2622" spans="1:20">
      <c r="A2622" s="57">
        <f t="shared" si="761"/>
        <v>110825.3619722248</v>
      </c>
      <c r="B2622" s="12">
        <f t="shared" si="778"/>
        <v>17638.404177828139</v>
      </c>
      <c r="C2622" s="57" t="str">
        <f t="shared" si="762"/>
        <v>-0.12068475853412-1.62626106601827i</v>
      </c>
      <c r="D2622" s="57" t="str">
        <f t="shared" si="763"/>
        <v>3.47608201839913-0.986591358830665i</v>
      </c>
      <c r="E2622" s="57" t="str">
        <f t="shared" si="764"/>
        <v>231.249692650097-10.9708452939447i</v>
      </c>
      <c r="F2622" s="57" t="str">
        <f t="shared" si="765"/>
        <v>2.90958056483745-8.49867845694506i</v>
      </c>
      <c r="G2622" s="57" t="str">
        <f t="shared" si="766"/>
        <v>0.999886819495225-0.0106380305953743i</v>
      </c>
      <c r="H2622" s="57" t="str">
        <f t="shared" si="767"/>
        <v>5.68103476657227-132.834134659162i</v>
      </c>
      <c r="I2622" s="57" t="str">
        <f t="shared" si="768"/>
        <v>-3.13808491460029-1.22651247866706i</v>
      </c>
      <c r="K2622" s="57" t="str">
        <f t="shared" si="769"/>
        <v>0.00385652074966163-0.0151108036852325i</v>
      </c>
      <c r="L2622" s="57" t="str">
        <f t="shared" si="770"/>
        <v>0.00025-0.0599947164790595i</v>
      </c>
      <c r="M2622" s="57" t="str">
        <f t="shared" si="771"/>
        <v>0.0045-0.021033112723661i</v>
      </c>
      <c r="N2622" s="57">
        <f t="shared" si="772"/>
        <v>85.755862429918082</v>
      </c>
      <c r="O2622" s="57">
        <f t="shared" si="773"/>
        <v>4.2476567853187568</v>
      </c>
      <c r="P2622" s="374">
        <f t="shared" si="774"/>
        <v>4.2476567853187568</v>
      </c>
      <c r="Q2622" s="374">
        <f t="shared" si="775"/>
        <v>-94.244137570081918</v>
      </c>
      <c r="R2622" s="12">
        <f t="shared" si="776"/>
        <v>85.755862429918082</v>
      </c>
      <c r="S2622" s="57">
        <f t="shared" si="777"/>
        <v>17.638404177828139</v>
      </c>
      <c r="T2622" s="12">
        <f t="shared" si="760"/>
        <v>4.2476567853187568</v>
      </c>
    </row>
    <row r="2623" spans="1:20">
      <c r="A2623" s="57">
        <f t="shared" si="761"/>
        <v>111246.49834771924</v>
      </c>
      <c r="B2623" s="12">
        <f t="shared" si="778"/>
        <v>17705.430113703886</v>
      </c>
      <c r="C2623" s="57" t="str">
        <f t="shared" si="762"/>
        <v>-0.121696524701821-1.62491851266904i</v>
      </c>
      <c r="D2623" s="57" t="str">
        <f t="shared" si="763"/>
        <v>3.47606647144524-0.983495371767852i</v>
      </c>
      <c r="E2623" s="57" t="str">
        <f t="shared" si="764"/>
        <v>231.941122736338-11.4055161688985i</v>
      </c>
      <c r="F2623" s="57" t="str">
        <f t="shared" si="765"/>
        <v>2.90957805734517-8.46674052646501i</v>
      </c>
      <c r="G2623" s="57" t="str">
        <f t="shared" si="766"/>
        <v>0.999885957787345-0.0106784459088861i</v>
      </c>
      <c r="H2623" s="57" t="str">
        <f t="shared" si="767"/>
        <v>5.60894655616451-132.170456985967i</v>
      </c>
      <c r="I2623" s="57" t="str">
        <f t="shared" si="768"/>
        <v>-3.11085657732381-1.21883036542348i</v>
      </c>
      <c r="K2623" s="57" t="str">
        <f t="shared" si="769"/>
        <v>0.00384602709671015-0.0150555404308061i</v>
      </c>
      <c r="L2623" s="57" t="str">
        <f t="shared" si="770"/>
        <v>0.00025-0.0597675996005772i</v>
      </c>
      <c r="M2623" s="57" t="str">
        <f t="shared" si="771"/>
        <v>0.0045-0.0209534894636989i</v>
      </c>
      <c r="N2623" s="57">
        <f t="shared" si="772"/>
        <v>85.716890391360224</v>
      </c>
      <c r="O2623" s="57">
        <f t="shared" si="773"/>
        <v>4.2409236794394864</v>
      </c>
      <c r="P2623" s="374">
        <f t="shared" si="774"/>
        <v>4.2409236794394864</v>
      </c>
      <c r="Q2623" s="374">
        <f t="shared" si="775"/>
        <v>-94.283109608639776</v>
      </c>
      <c r="R2623" s="12">
        <f t="shared" si="776"/>
        <v>85.716890391360224</v>
      </c>
      <c r="S2623" s="57">
        <f t="shared" si="777"/>
        <v>17.705430113703887</v>
      </c>
      <c r="T2623" s="12">
        <f t="shared" si="760"/>
        <v>4.2409236794394864</v>
      </c>
    </row>
    <row r="2624" spans="1:20">
      <c r="A2624" s="57">
        <f t="shared" si="761"/>
        <v>111669.23504144058</v>
      </c>
      <c r="B2624" s="12">
        <f t="shared" si="778"/>
        <v>17772.71074813596</v>
      </c>
      <c r="C2624" s="57" t="str">
        <f t="shared" si="762"/>
        <v>-0.122758843099714-1.62361077023434i</v>
      </c>
      <c r="D2624" s="57" t="str">
        <f t="shared" si="763"/>
        <v>3.47605080625063-0.980413526857869i</v>
      </c>
      <c r="E2624" s="57" t="str">
        <f t="shared" si="764"/>
        <v>232.638449156051-11.8500052881412i</v>
      </c>
      <c r="F2624" s="57" t="str">
        <f t="shared" si="765"/>
        <v>2.90957553076406-8.43492439248206i</v>
      </c>
      <c r="G2624" s="57" t="str">
        <f t="shared" si="766"/>
        <v>0.999885089519544-0.010719014695295i</v>
      </c>
      <c r="H2624" s="57" t="str">
        <f t="shared" si="767"/>
        <v>5.53795963583363-131.511443923717i</v>
      </c>
      <c r="I2624" s="57" t="str">
        <f t="shared" si="768"/>
        <v>-3.08389497276981-1.21122763973654i</v>
      </c>
      <c r="K2624" s="57" t="str">
        <f t="shared" si="769"/>
        <v>0.00383561055173044-0.0150004792176683i</v>
      </c>
      <c r="L2624" s="57" t="str">
        <f t="shared" si="770"/>
        <v>0.00025-0.0595413424990806i</v>
      </c>
      <c r="M2624" s="57" t="str">
        <f t="shared" si="771"/>
        <v>0.0045-0.0208741676267174i</v>
      </c>
      <c r="N2624" s="57">
        <f t="shared" si="772"/>
        <v>85.676176390349809</v>
      </c>
      <c r="O2624" s="57">
        <f t="shared" si="773"/>
        <v>4.2343948789038102</v>
      </c>
      <c r="P2624" s="374">
        <f t="shared" si="774"/>
        <v>4.2343948789038102</v>
      </c>
      <c r="Q2624" s="374">
        <f t="shared" si="775"/>
        <v>-94.323823609650191</v>
      </c>
      <c r="R2624" s="12">
        <f t="shared" si="776"/>
        <v>85.676176390349809</v>
      </c>
      <c r="S2624" s="57">
        <f t="shared" si="777"/>
        <v>17.77271074813596</v>
      </c>
      <c r="T2624" s="12">
        <f t="shared" si="760"/>
        <v>4.2343948789038102</v>
      </c>
    </row>
    <row r="2625" spans="1:20">
      <c r="A2625" s="57">
        <f t="shared" si="761"/>
        <v>112093.57813459805</v>
      </c>
      <c r="B2625" s="12">
        <f t="shared" si="778"/>
        <v>17840.247048978876</v>
      </c>
      <c r="C2625" s="57" t="str">
        <f t="shared" si="762"/>
        <v>-0.123872483827607-1.62233766390905i</v>
      </c>
      <c r="D2625" s="57" t="str">
        <f t="shared" si="763"/>
        <v>3.47603502191717-0.977345779701548i</v>
      </c>
      <c r="E2625" s="57" t="str">
        <f t="shared" si="764"/>
        <v>233.341680157565-12.3045323709503i</v>
      </c>
      <c r="F2625" s="57" t="str">
        <f t="shared" si="765"/>
        <v>2.90957298494894-8.40322959730595i</v>
      </c>
      <c r="G2625" s="57" t="str">
        <f t="shared" si="766"/>
        <v>0.999884214641894-0.0107597375365932i</v>
      </c>
      <c r="H2625" s="57" t="str">
        <f t="shared" si="767"/>
        <v>5.46805408613646-130.857046395577i</v>
      </c>
      <c r="I2625" s="57" t="str">
        <f t="shared" si="768"/>
        <v>-3.0571969967772-1.20370304975818i</v>
      </c>
      <c r="K2625" s="57" t="str">
        <f t="shared" si="769"/>
        <v>0.00382527054545884-0.0149456194143311i</v>
      </c>
      <c r="L2625" s="57" t="str">
        <f t="shared" si="770"/>
        <v>0.00025-0.0593159419197858i</v>
      </c>
      <c r="M2625" s="57" t="str">
        <f t="shared" si="771"/>
        <v>0.0045-0.0207951460716451i</v>
      </c>
      <c r="N2625" s="57">
        <f t="shared" si="772"/>
        <v>85.633691917910966</v>
      </c>
      <c r="O2625" s="57">
        <f t="shared" si="773"/>
        <v>4.2280707849842001</v>
      </c>
      <c r="P2625" s="374">
        <f t="shared" si="774"/>
        <v>4.2280707849842001</v>
      </c>
      <c r="Q2625" s="374">
        <f t="shared" si="775"/>
        <v>-94.366308082089034</v>
      </c>
      <c r="R2625" s="12">
        <f t="shared" si="776"/>
        <v>85.633691917910966</v>
      </c>
      <c r="S2625" s="57">
        <f t="shared" si="777"/>
        <v>17.840247048978874</v>
      </c>
      <c r="T2625" s="12">
        <f t="shared" si="760"/>
        <v>4.2280707849842001</v>
      </c>
    </row>
    <row r="2626" spans="1:20">
      <c r="A2626" s="57">
        <f t="shared" si="761"/>
        <v>112519.53373150951</v>
      </c>
      <c r="B2626" s="12">
        <f t="shared" si="778"/>
        <v>17908.039987764994</v>
      </c>
      <c r="C2626" s="57" t="str">
        <f t="shared" si="762"/>
        <v>-0.125038235035244-1.62109900677535i</v>
      </c>
      <c r="D2626" s="57" t="str">
        <f t="shared" si="763"/>
        <v>3.47601911753982-0.974292086101728i</v>
      </c>
      <c r="E2626" s="57" t="str">
        <f t="shared" si="764"/>
        <v>234.050821419459-12.7693221353964i</v>
      </c>
      <c r="F2626" s="57" t="str">
        <f t="shared" si="765"/>
        <v>2.90957041975334-8.37165568499154i</v>
      </c>
      <c r="G2626" s="57" t="str">
        <f t="shared" si="766"/>
        <v>0.999883333104091-0.0108006150169709i</v>
      </c>
      <c r="H2626" s="57" t="str">
        <f t="shared" si="767"/>
        <v>5.39921040461834-130.207216021619i</v>
      </c>
      <c r="I2626" s="57" t="str">
        <f t="shared" si="768"/>
        <v>-3.03075958931874-1.19625536895819i</v>
      </c>
      <c r="K2626" s="57" t="str">
        <f t="shared" si="769"/>
        <v>0.00381500651259181-0.0148909603904254i</v>
      </c>
      <c r="L2626" s="57" t="str">
        <f t="shared" si="770"/>
        <v>0.00025-0.0590913946202288i</v>
      </c>
      <c r="M2626" s="57" t="str">
        <f t="shared" si="771"/>
        <v>0.0045-0.0207164236617305i</v>
      </c>
      <c r="N2626" s="57">
        <f t="shared" si="772"/>
        <v>85.589407963699159</v>
      </c>
      <c r="O2626" s="57">
        <f t="shared" si="773"/>
        <v>4.2219517642511972</v>
      </c>
      <c r="P2626" s="374">
        <f t="shared" si="774"/>
        <v>4.2219517642511972</v>
      </c>
      <c r="Q2626" s="374">
        <f t="shared" si="775"/>
        <v>-94.410592036300841</v>
      </c>
      <c r="R2626" s="12">
        <f t="shared" si="776"/>
        <v>85.589407963699159</v>
      </c>
      <c r="S2626" s="57">
        <f t="shared" si="777"/>
        <v>17.908039987764994</v>
      </c>
      <c r="T2626" s="12">
        <f t="shared" si="760"/>
        <v>4.2219517642511972</v>
      </c>
    </row>
    <row r="2627" spans="1:20">
      <c r="A2627" s="57">
        <f t="shared" si="761"/>
        <v>112947.10795968925</v>
      </c>
      <c r="B2627" s="12">
        <f t="shared" si="778"/>
        <v>17976.090539718502</v>
      </c>
      <c r="C2627" s="57" t="str">
        <f t="shared" si="762"/>
        <v>-0.126256903212267-1.61989459917051i</v>
      </c>
      <c r="D2627" s="57" t="str">
        <f t="shared" si="763"/>
        <v>3.47600309220678-0.971252402062697i</v>
      </c>
      <c r="E2627" s="57" t="str">
        <f t="shared" si="764"/>
        <v>234.765875899639-13.244604397597i</v>
      </c>
      <c r="F2627" s="57" t="str">
        <f t="shared" si="765"/>
        <v>2.90956783502981-8.34020220133288i</v>
      </c>
      <c r="G2627" s="57" t="str">
        <f t="shared" si="766"/>
        <v>0.999882444855442-0.0108416477228243i</v>
      </c>
      <c r="H2627" s="57" t="str">
        <f t="shared" si="767"/>
        <v>5.3314094958782-129.561905106844i</v>
      </c>
      <c r="I2627" s="57" t="str">
        <f t="shared" si="768"/>
        <v>-3.00457973374664-1.18888339552363i</v>
      </c>
      <c r="K2627" s="57" t="str">
        <f t="shared" si="769"/>
        <v>0.00380481789176014-0.0148365015167112i</v>
      </c>
      <c r="L2627" s="57" t="str">
        <f t="shared" si="770"/>
        <v>0.00025-0.0588676973702218i</v>
      </c>
      <c r="M2627" s="57" t="str">
        <f t="shared" si="771"/>
        <v>0.0045-0.0206379992645253i</v>
      </c>
      <c r="N2627" s="57">
        <f t="shared" si="772"/>
        <v>85.543295007831702</v>
      </c>
      <c r="O2627" s="57">
        <f t="shared" si="773"/>
        <v>4.2160381468209929</v>
      </c>
      <c r="P2627" s="374">
        <f t="shared" si="774"/>
        <v>4.2160381468209929</v>
      </c>
      <c r="Q2627" s="374">
        <f t="shared" si="775"/>
        <v>-94.456704992168298</v>
      </c>
      <c r="R2627" s="12">
        <f t="shared" si="776"/>
        <v>85.543295007831702</v>
      </c>
      <c r="S2627" s="57">
        <f t="shared" si="777"/>
        <v>17.976090539718502</v>
      </c>
      <c r="T2627" s="12">
        <f t="shared" si="760"/>
        <v>4.2160381468209929</v>
      </c>
    </row>
    <row r="2628" spans="1:20">
      <c r="A2628" s="57">
        <f t="shared" si="761"/>
        <v>113376.30696993606</v>
      </c>
      <c r="B2628" s="12">
        <f t="shared" si="778"/>
        <v>18044.399683769432</v>
      </c>
      <c r="C2628" s="57" t="str">
        <f t="shared" si="762"/>
        <v>-0.127529313476077-1.61872422802771i</v>
      </c>
      <c r="D2628" s="57" t="str">
        <f t="shared" si="763"/>
        <v>3.47598694499923-0.968226683789462i</v>
      </c>
      <c r="E2628" s="57" t="str">
        <f t="shared" si="764"/>
        <v>235.486843677465-13.7306141714354i</v>
      </c>
      <c r="F2628" s="57" t="str">
        <f t="shared" si="765"/>
        <v>2.90956523062968-8.30886869385608i</v>
      </c>
      <c r="G2628" s="57" t="str">
        <f t="shared" si="766"/>
        <v>0.999881549844874-0.0108828362427637i</v>
      </c>
      <c r="H2628" s="57" t="str">
        <f t="shared" si="767"/>
        <v>5.26463266189802-128.921066629428i</v>
      </c>
      <c r="I2628" s="57" t="str">
        <f t="shared" si="768"/>
        <v>-2.97865445605223-1.181585951774i</v>
      </c>
      <c r="K2628" s="57" t="str">
        <f t="shared" si="769"/>
        <v>0.00379470412550295-0.0147822421650868i</v>
      </c>
      <c r="L2628" s="57" t="str">
        <f t="shared" si="770"/>
        <v>0.00025-0.058644846951805i</v>
      </c>
      <c r="M2628" s="57" t="str">
        <f t="shared" si="771"/>
        <v>0.0045-0.0205598717518682i</v>
      </c>
      <c r="N2628" s="57">
        <f t="shared" si="772"/>
        <v>85.495323012672586</v>
      </c>
      <c r="O2628" s="57">
        <f t="shared" si="773"/>
        <v>4.2103302245335659</v>
      </c>
      <c r="P2628" s="374">
        <f t="shared" si="774"/>
        <v>4.2103302245335659</v>
      </c>
      <c r="Q2628" s="374">
        <f t="shared" si="775"/>
        <v>-94.504676987327414</v>
      </c>
      <c r="R2628" s="12">
        <f t="shared" si="776"/>
        <v>85.495323012672586</v>
      </c>
      <c r="S2628" s="57">
        <f t="shared" si="777"/>
        <v>18.044399683769431</v>
      </c>
      <c r="T2628" s="12">
        <f t="shared" si="760"/>
        <v>4.2103302245335659</v>
      </c>
    </row>
    <row r="2629" spans="1:20">
      <c r="A2629" s="57">
        <f t="shared" si="761"/>
        <v>113807.13693642183</v>
      </c>
      <c r="B2629" s="12">
        <f t="shared" si="778"/>
        <v>18112.968402567756</v>
      </c>
      <c r="C2629" s="57" t="str">
        <f t="shared" si="762"/>
        <v>-0.128856309856826-1.6175876661894i</v>
      </c>
      <c r="D2629" s="57" t="str">
        <f t="shared" si="763"/>
        <v>3.47597067499147-0.965214887687186i</v>
      </c>
      <c r="E2629" s="57" t="str">
        <f t="shared" si="764"/>
        <v>236.213721788576-14.2275917685847i</v>
      </c>
      <c r="F2629" s="57" t="str">
        <f t="shared" si="765"/>
        <v>2.90956260640322-8.27765471181328i</v>
      </c>
      <c r="G2629" s="57" t="str">
        <f t="shared" si="766"/>
        <v>0.999880648020922-0.010924181167622i</v>
      </c>
      <c r="H2629" s="57" t="str">
        <f t="shared" si="767"/>
        <v>5.19886159263121-128.284654229204i</v>
      </c>
      <c r="I2629" s="57" t="str">
        <f t="shared" si="768"/>
        <v>-2.95298082414086-1.17436188359235i</v>
      </c>
      <c r="K2629" s="57" t="str">
        <f t="shared" si="769"/>
        <v>0.00378466466024214-0.014728181708599i</v>
      </c>
      <c r="L2629" s="57" t="str">
        <f t="shared" si="770"/>
        <v>0.00025-0.0584228401592002i</v>
      </c>
      <c r="M2629" s="57" t="str">
        <f t="shared" si="771"/>
        <v>0.0045-0.0204820399998687i</v>
      </c>
      <c r="N2629" s="57">
        <f t="shared" si="772"/>
        <v>85.445461414583107</v>
      </c>
      <c r="O2629" s="57">
        <f t="shared" si="773"/>
        <v>4.2048282490616442</v>
      </c>
      <c r="P2629" s="374">
        <f t="shared" si="774"/>
        <v>4.2048282490616442</v>
      </c>
      <c r="Q2629" s="374">
        <f t="shared" si="775"/>
        <v>-94.554538585416893</v>
      </c>
      <c r="R2629" s="12">
        <f t="shared" si="776"/>
        <v>85.445461414583107</v>
      </c>
      <c r="S2629" s="57">
        <f t="shared" si="777"/>
        <v>18.112968402567756</v>
      </c>
      <c r="T2629" s="12">
        <f t="shared" si="760"/>
        <v>4.2048282490616442</v>
      </c>
    </row>
    <row r="2630" spans="1:20">
      <c r="A2630" s="57">
        <f t="shared" si="761"/>
        <v>114239.60405678024</v>
      </c>
      <c r="B2630" s="12">
        <f t="shared" si="778"/>
        <v>18181.797682497516</v>
      </c>
      <c r="C2630" s="57" t="str">
        <f t="shared" si="762"/>
        <v>-0.130238755578864-1.61648467169139i</v>
      </c>
      <c r="D2630" s="57" t="str">
        <f t="shared" si="763"/>
        <v>3.47595428125079-0.962216970360515i</v>
      </c>
      <c r="E2630" s="57" t="str">
        <f t="shared" si="764"/>
        <v>236.946504052151-14.7357828987016i</v>
      </c>
      <c r="F2630" s="57" t="str">
        <f t="shared" si="765"/>
        <v>2.90955996219955-8.24655980617599i</v>
      </c>
      <c r="G2630" s="57" t="str">
        <f t="shared" si="766"/>
        <v>0.999879739331731-0.0109656830904627i</v>
      </c>
      <c r="H2630" s="57" t="str">
        <f t="shared" si="767"/>
        <v>5.13407835684196-127.652622196373i</v>
      </c>
      <c r="I2630" s="57" t="str">
        <f t="shared" si="768"/>
        <v>-2.92755594712079-1.16721005987152i</v>
      </c>
      <c r="K2630" s="57" t="str">
        <f t="shared" si="769"/>
        <v>0.00377469894625654-0.014674319521452i</v>
      </c>
      <c r="L2630" s="57" t="str">
        <f t="shared" si="770"/>
        <v>0.00025-0.0582016737987649i</v>
      </c>
      <c r="M2630" s="57" t="str">
        <f t="shared" si="771"/>
        <v>0.0045-0.020404502888891i</v>
      </c>
      <c r="N2630" s="57">
        <f t="shared" si="772"/>
        <v>85.393679115641618</v>
      </c>
      <c r="O2630" s="57">
        <f t="shared" si="773"/>
        <v>4.1995324299439218</v>
      </c>
      <c r="P2630" s="374">
        <f t="shared" si="774"/>
        <v>4.1995324299439218</v>
      </c>
      <c r="Q2630" s="374">
        <f t="shared" si="775"/>
        <v>-94.606320884358382</v>
      </c>
      <c r="R2630" s="12">
        <f t="shared" si="776"/>
        <v>85.393679115641618</v>
      </c>
      <c r="S2630" s="57">
        <f t="shared" si="777"/>
        <v>18.181797682497514</v>
      </c>
      <c r="T2630" s="12">
        <f t="shared" si="760"/>
        <v>4.1995324299439218</v>
      </c>
    </row>
    <row r="2631" spans="1:20">
      <c r="A2631" s="57">
        <f t="shared" si="761"/>
        <v>114673.714552196</v>
      </c>
      <c r="B2631" s="12">
        <f t="shared" si="778"/>
        <v>18250.888513691007</v>
      </c>
      <c r="C2631" s="57" t="str">
        <f t="shared" si="762"/>
        <v>-0.131677533337706-1.61541498701743i</v>
      </c>
      <c r="D2631" s="57" t="str">
        <f t="shared" si="763"/>
        <v>3.47593776283734-0.959232888612936i</v>
      </c>
      <c r="E2631" s="57" t="str">
        <f t="shared" si="764"/>
        <v>237.685180890307-15.255438769601i</v>
      </c>
      <c r="F2631" s="57" t="str">
        <f t="shared" si="765"/>
        <v>2.90955729786659-8.21558352962847i</v>
      </c>
      <c r="G2631" s="57" t="str">
        <f t="shared" si="766"/>
        <v>0.999878823725052-0.0110073426065887i</v>
      </c>
      <c r="H2631" s="57" t="str">
        <f t="shared" si="767"/>
        <v>5.07026539318708-127.024925460423i</v>
      </c>
      <c r="I2631" s="57" t="str">
        <f t="shared" si="768"/>
        <v>-2.90237697460588-1.16012937197497i</v>
      </c>
      <c r="K2631" s="57" t="str">
        <f t="shared" si="769"/>
        <v>0.00376480643765671-0.0146206549790172i</v>
      </c>
      <c r="L2631" s="57" t="str">
        <f t="shared" si="770"/>
        <v>0.00025-0.0579813446889467i</v>
      </c>
      <c r="M2631" s="57" t="str">
        <f t="shared" si="771"/>
        <v>0.0045-0.0203272593035375i</v>
      </c>
      <c r="N2631" s="57">
        <f t="shared" si="772"/>
        <v>85.33994447534721</v>
      </c>
      <c r="O2631" s="57">
        <f t="shared" si="773"/>
        <v>4.1944429325442787</v>
      </c>
      <c r="P2631" s="374">
        <f t="shared" si="774"/>
        <v>4.1944429325442787</v>
      </c>
      <c r="Q2631" s="374">
        <f t="shared" si="775"/>
        <v>-94.66005552465279</v>
      </c>
      <c r="R2631" s="12">
        <f t="shared" si="776"/>
        <v>85.33994447534721</v>
      </c>
      <c r="S2631" s="57">
        <f t="shared" si="777"/>
        <v>18.250888513691006</v>
      </c>
      <c r="T2631" s="12">
        <f t="shared" si="760"/>
        <v>4.1944429325442787</v>
      </c>
    </row>
    <row r="2632" spans="1:20">
      <c r="A2632" s="57">
        <f t="shared" si="761"/>
        <v>115109.47466749435</v>
      </c>
      <c r="B2632" s="12">
        <f t="shared" si="778"/>
        <v>18320.241890043031</v>
      </c>
      <c r="C2632" s="57" t="str">
        <f t="shared" si="762"/>
        <v>-0.133173545571811-1.61437833832252i</v>
      </c>
      <c r="D2632" s="57" t="str">
        <f t="shared" si="763"/>
        <v>3.47592111880423-0.956262599446181i</v>
      </c>
      <c r="E2632" s="57" t="str">
        <f t="shared" si="764"/>
        <v>238.429739139284-15.7868161872529i</v>
      </c>
      <c r="F2632" s="57" t="str">
        <f t="shared" si="765"/>
        <v>2.90955461325118-8.18472543656161i</v>
      </c>
      <c r="G2632" s="57" t="str">
        <f t="shared" si="766"/>
        <v>0.999877901148236-0.0110491603135498i</v>
      </c>
      <c r="H2632" s="57" t="str">
        <f t="shared" si="767"/>
        <v>5.00740550153476-126.401519579279i</v>
      </c>
      <c r="I2632" s="57" t="str">
        <f t="shared" si="768"/>
        <v>-2.87744109603231-1.15311873321225i</v>
      </c>
      <c r="K2632" s="57" t="str">
        <f t="shared" si="769"/>
        <v>0.00375498659235955-0.0145671874578417i</v>
      </c>
      <c r="L2632" s="57" t="str">
        <f t="shared" si="770"/>
        <v>0.00025-0.057761849660238i</v>
      </c>
      <c r="M2632" s="57" t="str">
        <f t="shared" si="771"/>
        <v>0.0045-0.0202503081326335i</v>
      </c>
      <c r="N2632" s="57">
        <f t="shared" si="772"/>
        <v>85.284225302309451</v>
      </c>
      <c r="O2632" s="57">
        <f t="shared" si="773"/>
        <v>4.1895598759308736</v>
      </c>
      <c r="P2632" s="374">
        <f t="shared" si="774"/>
        <v>4.1895598759308736</v>
      </c>
      <c r="Q2632" s="374">
        <f t="shared" si="775"/>
        <v>-94.715774697690549</v>
      </c>
      <c r="R2632" s="12">
        <f t="shared" si="776"/>
        <v>85.284225302309451</v>
      </c>
      <c r="S2632" s="57">
        <f t="shared" si="777"/>
        <v>18.320241890043032</v>
      </c>
      <c r="T2632" s="12">
        <f t="shared" si="760"/>
        <v>4.1895598759308736</v>
      </c>
    </row>
    <row r="2633" spans="1:20">
      <c r="A2633" s="57">
        <f t="shared" si="761"/>
        <v>115546.89067123084</v>
      </c>
      <c r="B2633" s="12">
        <f t="shared" si="778"/>
        <v>18389.858809225196</v>
      </c>
      <c r="C2633" s="57" t="str">
        <f t="shared" si="762"/>
        <v>-0.134727714728084-1.61337443462422i</v>
      </c>
      <c r="D2633" s="57" t="str">
        <f t="shared" si="763"/>
        <v>3.47590434819733-0.953306060059557i</v>
      </c>
      <c r="E2633" s="57" t="str">
        <f t="shared" si="764"/>
        <v>239.180161852133-16.3301776553719i</v>
      </c>
      <c r="F2633" s="57" t="str">
        <f t="shared" si="765"/>
        <v>2.90955190819892-8.15398508306617i</v>
      </c>
      <c r="G2633" s="57" t="str">
        <f t="shared" si="766"/>
        <v>0.999876971548236-0.0110911368111519i</v>
      </c>
      <c r="H2633" s="57" t="str">
        <f t="shared" si="767"/>
        <v>4.94548183451179-125.78236072866i</v>
      </c>
      <c r="I2633" s="57" t="str">
        <f t="shared" si="768"/>
        <v>-2.85274553998841-1.1461770783281i</v>
      </c>
      <c r="K2633" s="57" t="str">
        <f t="shared" si="769"/>
        <v>0.00374523887206298-0.0145139163356577i</v>
      </c>
      <c r="L2633" s="57" t="str">
        <f t="shared" si="770"/>
        <v>0.00025-0.0575431855551284i</v>
      </c>
      <c r="M2633" s="57" t="str">
        <f t="shared" si="771"/>
        <v>0.0045-0.0201736482692105i</v>
      </c>
      <c r="N2633" s="57">
        <f t="shared" si="772"/>
        <v>85.226488845939528</v>
      </c>
      <c r="O2633" s="57">
        <f t="shared" si="773"/>
        <v>4.1848833306743805</v>
      </c>
      <c r="P2633" s="374">
        <f t="shared" si="774"/>
        <v>4.1848833306743805</v>
      </c>
      <c r="Q2633" s="374">
        <f t="shared" si="775"/>
        <v>-94.773511154060472</v>
      </c>
      <c r="R2633" s="12">
        <f t="shared" si="776"/>
        <v>85.226488845939528</v>
      </c>
      <c r="S2633" s="57">
        <f t="shared" si="777"/>
        <v>18.389858809225196</v>
      </c>
      <c r="T2633" s="12">
        <f t="shared" si="760"/>
        <v>4.1848833306743805</v>
      </c>
    </row>
    <row r="2634" spans="1:20">
      <c r="A2634" s="57">
        <f t="shared" si="761"/>
        <v>115985.96885578151</v>
      </c>
      <c r="B2634" s="12">
        <f t="shared" si="778"/>
        <v>18459.740272700252</v>
      </c>
      <c r="C2634" s="57" t="str">
        <f t="shared" si="762"/>
        <v>-0.136340983520139-1.61240296696063i</v>
      </c>
      <c r="D2634" s="57" t="str">
        <f t="shared" si="763"/>
        <v>3.47588745005532-0.950363227849364i</v>
      </c>
      <c r="E2634" s="57" t="str">
        <f t="shared" si="764"/>
        <v>239.93642809255-16.8857914744008i</v>
      </c>
      <c r="F2634" s="57" t="str">
        <f t="shared" si="765"/>
        <v>2.90954918255428-8.12336202692675i</v>
      </c>
      <c r="G2634" s="57" t="str">
        <f t="shared" si="766"/>
        <v>0.999876034871602-0.0111332727014649i</v>
      </c>
      <c r="H2634" s="57" t="str">
        <f t="shared" si="767"/>
        <v>4.88447788927297-125.167405691633i</v>
      </c>
      <c r="I2634" s="57" t="str">
        <f t="shared" si="768"/>
        <v>-2.82828757355759-1.13930336300514i</v>
      </c>
      <c r="K2634" s="57" t="str">
        <f t="shared" si="769"/>
        <v>0.00373556274222102-0.0144608409913907i</v>
      </c>
      <c r="L2634" s="57" t="str">
        <f t="shared" si="770"/>
        <v>0.00025-0.0573253492280619i</v>
      </c>
      <c r="M2634" s="57" t="str">
        <f t="shared" si="771"/>
        <v>0.0045-0.0200972786104906i</v>
      </c>
      <c r="N2634" s="57">
        <f t="shared" si="772"/>
        <v>85.166701788152096</v>
      </c>
      <c r="O2634" s="57">
        <f t="shared" si="773"/>
        <v>4.1804133165616273</v>
      </c>
      <c r="P2634" s="374">
        <f t="shared" si="774"/>
        <v>4.1804133165616273</v>
      </c>
      <c r="Q2634" s="374">
        <f t="shared" si="775"/>
        <v>-94.833298211847904</v>
      </c>
      <c r="R2634" s="12">
        <f t="shared" si="776"/>
        <v>85.166701788152096</v>
      </c>
      <c r="S2634" s="57">
        <f t="shared" si="777"/>
        <v>18.459740272700252</v>
      </c>
      <c r="T2634" s="12">
        <f t="shared" si="760"/>
        <v>4.1804133165616273</v>
      </c>
    </row>
    <row r="2635" spans="1:20">
      <c r="A2635" s="57">
        <f t="shared" si="761"/>
        <v>116426.71553743348</v>
      </c>
      <c r="B2635" s="12">
        <f t="shared" si="778"/>
        <v>18529.887285736513</v>
      </c>
      <c r="C2635" s="57" t="str">
        <f t="shared" si="762"/>
        <v>-0.138014315178261-1.61146360751411i</v>
      </c>
      <c r="D2635" s="57" t="str">
        <f t="shared" si="763"/>
        <v>3.47587042340966-0.947434060408254i</v>
      </c>
      <c r="E2635" s="57" t="str">
        <f t="shared" si="764"/>
        <v>240.698512719524-17.4539318396425i</v>
      </c>
      <c r="F2635" s="57" t="str">
        <f t="shared" si="765"/>
        <v>2.90954643616059-8.09285582761526i</v>
      </c>
      <c r="G2635" s="57" t="str">
        <f t="shared" si="766"/>
        <v>0.999875091064474-0.0111755685888316i</v>
      </c>
      <c r="H2635" s="57" t="str">
        <f t="shared" si="767"/>
        <v>4.82437749948719-124.556611848382i</v>
      </c>
      <c r="I2635" s="57" t="str">
        <f t="shared" si="768"/>
        <v>-2.80406450167408-1.13249656337964i</v>
      </c>
      <c r="K2635" s="57" t="str">
        <f t="shared" si="769"/>
        <v>0.00372595767201877-0.0144079608051687i</v>
      </c>
      <c r="L2635" s="57" t="str">
        <f t="shared" si="770"/>
        <v>0.00025-0.0571083375453892i</v>
      </c>
      <c r="M2635" s="57" t="str">
        <f t="shared" si="771"/>
        <v>0.0045-0.0200211980578707i</v>
      </c>
      <c r="N2635" s="57">
        <f t="shared" si="772"/>
        <v>85.104830235088244</v>
      </c>
      <c r="O2635" s="57">
        <f t="shared" si="773"/>
        <v>4.1761498002230182</v>
      </c>
      <c r="P2635" s="374">
        <f t="shared" si="774"/>
        <v>4.1761498002230182</v>
      </c>
      <c r="Q2635" s="374">
        <f t="shared" si="775"/>
        <v>-94.895169764911756</v>
      </c>
      <c r="R2635" s="12">
        <f t="shared" si="776"/>
        <v>85.104830235088244</v>
      </c>
      <c r="S2635" s="57">
        <f t="shared" si="777"/>
        <v>18.529887285736514</v>
      </c>
      <c r="T2635" s="12">
        <f t="shared" si="760"/>
        <v>4.1761498002230182</v>
      </c>
    </row>
    <row r="2636" spans="1:20">
      <c r="A2636" s="57">
        <f t="shared" si="761"/>
        <v>116869.13705647574</v>
      </c>
      <c r="B2636" s="12">
        <f t="shared" si="778"/>
        <v>18600.300857422313</v>
      </c>
      <c r="C2636" s="57" t="str">
        <f t="shared" si="762"/>
        <v>-0.139748693689761-1.61055600869907i</v>
      </c>
      <c r="D2636" s="57" t="str">
        <f t="shared" si="763"/>
        <v>3.47585326728429-0.944518515524571i</v>
      </c>
      <c r="E2636" s="57" t="str">
        <f t="shared" si="764"/>
        <v>241.466386162444-18.0348789382745i</v>
      </c>
      <c r="F2636" s="57" t="str">
        <f t="shared" si="765"/>
        <v>2.90954366885987-8.06246604628429i</v>
      </c>
      <c r="G2636" s="57" t="str">
        <f t="shared" si="766"/>
        <v>0.999874140072586-0.0112180250798754i</v>
      </c>
      <c r="H2636" s="57" t="str">
        <f t="shared" si="767"/>
        <v>4.76516482753276-123.949937166171i</v>
      </c>
      <c r="I2636" s="57" t="str">
        <f t="shared" si="768"/>
        <v>-2.78007366649109-1.12575567556995i</v>
      </c>
      <c r="K2636" s="57" t="str">
        <f t="shared" si="769"/>
        <v>0.00371642313434779-0.01435527515833i</v>
      </c>
      <c r="L2636" s="57" t="str">
        <f t="shared" si="770"/>
        <v>0.00025-0.0568921473853248i</v>
      </c>
      <c r="M2636" s="57" t="str">
        <f t="shared" si="771"/>
        <v>0.0045-0.0199454055169065i</v>
      </c>
      <c r="N2636" s="57">
        <f t="shared" si="772"/>
        <v>85.040839708875637</v>
      </c>
      <c r="O2636" s="57">
        <f t="shared" si="773"/>
        <v>4.1720926926682083</v>
      </c>
      <c r="P2636" s="374">
        <f t="shared" si="774"/>
        <v>4.1720926926682083</v>
      </c>
      <c r="Q2636" s="374">
        <f t="shared" si="775"/>
        <v>-94.959160291124363</v>
      </c>
      <c r="R2636" s="12">
        <f t="shared" si="776"/>
        <v>85.040839708875637</v>
      </c>
      <c r="S2636" s="57">
        <f t="shared" si="777"/>
        <v>18.600300857422312</v>
      </c>
      <c r="T2636" s="12">
        <f t="shared" si="760"/>
        <v>4.1720926926682083</v>
      </c>
    </row>
    <row r="2637" spans="1:20">
      <c r="A2637" s="57">
        <f t="shared" si="761"/>
        <v>117313.23977729034</v>
      </c>
      <c r="B2637" s="12">
        <f t="shared" si="778"/>
        <v>18670.982000680517</v>
      </c>
      <c r="C2637" s="57" t="str">
        <f t="shared" si="762"/>
        <v>-0.141545124028604-1.60967980221321i</v>
      </c>
      <c r="D2637" s="57" t="str">
        <f t="shared" si="763"/>
        <v>3.47583598069596-0.941616551181828i</v>
      </c>
      <c r="E2637" s="57" t="str">
        <f t="shared" si="764"/>
        <v>242.240014186292-18.6289190449708i</v>
      </c>
      <c r="F2637" s="57" t="str">
        <f t="shared" si="765"/>
        <v>2.90954088049303-8.03219224576148i</v>
      </c>
      <c r="G2637" s="57" t="str">
        <f t="shared" si="766"/>
        <v>0.999873181841257-0.0112606427835097i</v>
      </c>
      <c r="H2637" s="57" t="str">
        <f t="shared" si="767"/>
        <v>4.70682435689527-123.347340189498i</v>
      </c>
      <c r="I2637" s="57" t="str">
        <f t="shared" si="768"/>
        <v>-2.75631244676154-1.11907971521734i</v>
      </c>
      <c r="K2637" s="57" t="str">
        <f t="shared" si="769"/>
        <v>0.00370695860578112-0.0143027834334315i</v>
      </c>
      <c r="L2637" s="57" t="str">
        <f t="shared" si="770"/>
        <v>0.00025-0.0566767756379009i</v>
      </c>
      <c r="M2637" s="57" t="str">
        <f t="shared" si="771"/>
        <v>0.0045-0.0198698998972968i</v>
      </c>
      <c r="N2637" s="57">
        <f t="shared" si="772"/>
        <v>84.974695139435937</v>
      </c>
      <c r="O2637" s="57">
        <f t="shared" si="773"/>
        <v>4.1682418467302558</v>
      </c>
      <c r="P2637" s="374">
        <f t="shared" si="774"/>
        <v>4.1682418467302558</v>
      </c>
      <c r="Q2637" s="374">
        <f t="shared" si="775"/>
        <v>-95.025304860564063</v>
      </c>
      <c r="R2637" s="12">
        <f t="shared" si="776"/>
        <v>84.974695139435937</v>
      </c>
      <c r="S2637" s="57">
        <f t="shared" si="777"/>
        <v>18.670982000680517</v>
      </c>
      <c r="T2637" s="12">
        <f t="shared" si="760"/>
        <v>4.1682418467302558</v>
      </c>
    </row>
    <row r="2638" spans="1:20">
      <c r="A2638" s="57">
        <f t="shared" si="761"/>
        <v>117759.03008844405</v>
      </c>
      <c r="B2638" s="12">
        <f t="shared" si="778"/>
        <v>18741.931732283105</v>
      </c>
      <c r="C2638" s="57" t="str">
        <f t="shared" si="762"/>
        <v>-0.143404632372897-1.60883459805062i</v>
      </c>
      <c r="D2638" s="57" t="str">
        <f t="shared" si="763"/>
        <v>3.47581856265384-0.93872812555799i</v>
      </c>
      <c r="E2638" s="57" t="str">
        <f t="shared" si="764"/>
        <v>243.019357646592-19.2363446158365i</v>
      </c>
      <c r="F2638" s="57" t="str">
        <f t="shared" si="765"/>
        <v>2.90953807089974-8.0020339905425i</v>
      </c>
      <c r="G2638" s="57" t="str">
        <f t="shared" si="766"/>
        <v>0.99987221631539-0.0113034223109456i</v>
      </c>
      <c r="H2638" s="57" t="str">
        <f t="shared" si="767"/>
        <v>4.64934088476456-122.74878003044i</v>
      </c>
      <c r="I2638" s="57" t="str">
        <f t="shared" si="768"/>
        <v>-2.73277825723016-1.11246771703876i</v>
      </c>
      <c r="K2638" s="57" t="str">
        <f t="shared" si="769"/>
        <v>0.00369756356654899-0.0142504850142573i</v>
      </c>
      <c r="L2638" s="57" t="str">
        <f t="shared" si="770"/>
        <v>0.00025-0.0564622192049222i</v>
      </c>
      <c r="M2638" s="57" t="str">
        <f t="shared" si="771"/>
        <v>0.0045-0.0197946801128679i</v>
      </c>
      <c r="N2638" s="57">
        <f t="shared" si="772"/>
        <v>84.906360856354979</v>
      </c>
      <c r="O2638" s="57">
        <f t="shared" si="773"/>
        <v>4.1645970544132211</v>
      </c>
      <c r="P2638" s="374">
        <f t="shared" si="774"/>
        <v>4.1645970544132211</v>
      </c>
      <c r="Q2638" s="374">
        <f t="shared" si="775"/>
        <v>-95.093639143645021</v>
      </c>
      <c r="R2638" s="12">
        <f t="shared" si="776"/>
        <v>84.906360856354979</v>
      </c>
      <c r="S2638" s="57">
        <f t="shared" si="777"/>
        <v>18.741931732283106</v>
      </c>
      <c r="T2638" s="12">
        <f t="shared" si="760"/>
        <v>4.1645970544132211</v>
      </c>
    </row>
    <row r="2639" spans="1:20">
      <c r="A2639" s="57">
        <f t="shared" si="761"/>
        <v>118206.51440278014</v>
      </c>
      <c r="B2639" s="12">
        <f t="shared" si="778"/>
        <v>18813.151072865781</v>
      </c>
      <c r="C2639" s="57" t="str">
        <f t="shared" si="762"/>
        <v>-0.145328266308602-1.60801998347536i</v>
      </c>
      <c r="D2639" s="57" t="str">
        <f t="shared" si="763"/>
        <v>3.47580101215966-0.935853197024941i</v>
      </c>
      <c r="E2639" s="57" t="str">
        <f t="shared" si="764"/>
        <v>243.804372233673-19.857454380289i</v>
      </c>
      <c r="F2639" s="57" t="str">
        <f t="shared" si="765"/>
        <v>2.90953523991847-7.97199084678534i</v>
      </c>
      <c r="G2639" s="57" t="str">
        <f t="shared" si="766"/>
        <v>0.999871243439471-0.0113463642757011i</v>
      </c>
      <c r="H2639" s="57" t="str">
        <f t="shared" si="767"/>
        <v>4.59269951482245-122.154216359187i</v>
      </c>
      <c r="I2639" s="57" t="str">
        <f t="shared" si="768"/>
        <v>-2.70946854803801-1.10591873439123i</v>
      </c>
      <c r="K2639" s="57" t="str">
        <f t="shared" si="769"/>
        <v>0.00368823750051436-0.0141983792858259i</v>
      </c>
      <c r="L2639" s="57" t="str">
        <f t="shared" si="770"/>
        <v>0.00025-0.0562484749999227i</v>
      </c>
      <c r="M2639" s="57" t="str">
        <f t="shared" si="771"/>
        <v>0.0045-0.0197197450815579i</v>
      </c>
      <c r="N2639" s="57">
        <f t="shared" si="772"/>
        <v>84.835800580836889</v>
      </c>
      <c r="O2639" s="57">
        <f t="shared" si="773"/>
        <v>4.1611580441393112</v>
      </c>
      <c r="P2639" s="374">
        <f t="shared" si="774"/>
        <v>4.1611580441393112</v>
      </c>
      <c r="Q2639" s="374">
        <f t="shared" si="775"/>
        <v>-95.164199419163111</v>
      </c>
      <c r="R2639" s="12">
        <f t="shared" si="776"/>
        <v>84.835800580836889</v>
      </c>
      <c r="S2639" s="57">
        <f t="shared" si="777"/>
        <v>18.813151072865782</v>
      </c>
      <c r="T2639" s="12">
        <f t="shared" si="760"/>
        <v>4.1611580441393112</v>
      </c>
    </row>
    <row r="2640" spans="1:20">
      <c r="A2640" s="57">
        <f t="shared" si="761"/>
        <v>118655.69915751071</v>
      </c>
      <c r="B2640" s="12">
        <f t="shared" si="778"/>
        <v>18884.64104694267</v>
      </c>
      <c r="C2640" s="57" t="str">
        <f t="shared" si="762"/>
        <v>-0.14731709501826-1.60723552195478i</v>
      </c>
      <c r="D2640" s="57" t="str">
        <f t="shared" si="763"/>
        <v>3.47578332820754-0.932991724147824i</v>
      </c>
      <c r="E2640" s="57" t="str">
        <f t="shared" si="764"/>
        <v>244.59500820594-20.4925534305829i</v>
      </c>
      <c r="F2640" s="57" t="str">
        <f t="shared" si="765"/>
        <v>2.90953238738641-7.94206238230368i</v>
      </c>
      <c r="G2640" s="57" t="str">
        <f t="shared" si="766"/>
        <v>0.999870263157562-0.0113894692936094i</v>
      </c>
      <c r="H2640" s="57" t="str">
        <f t="shared" si="767"/>
        <v>4.536885650217-121.563609394752i</v>
      </c>
      <c r="I2640" s="57" t="str">
        <f t="shared" si="768"/>
        <v>-2.68638080413781-1.0994318388475i</v>
      </c>
      <c r="K2640" s="57" t="str">
        <f t="shared" si="769"/>
        <v>0.00367897989514849-0.0141464656343984i</v>
      </c>
      <c r="L2640" s="57" t="str">
        <f t="shared" si="770"/>
        <v>0.00025-0.0560355399481197i</v>
      </c>
      <c r="M2640" s="57" t="str">
        <f t="shared" si="771"/>
        <v>0.0045-0.0196450937254014i</v>
      </c>
      <c r="N2640" s="57">
        <f t="shared" si="772"/>
        <v>84.762977417748772</v>
      </c>
      <c r="O2640" s="57">
        <f t="shared" si="773"/>
        <v>4.1579244778953246</v>
      </c>
      <c r="P2640" s="374">
        <f t="shared" si="774"/>
        <v>4.1579244778953246</v>
      </c>
      <c r="Q2640" s="374">
        <f t="shared" si="775"/>
        <v>-95.237022582251228</v>
      </c>
      <c r="R2640" s="12">
        <f t="shared" si="776"/>
        <v>84.762977417748772</v>
      </c>
      <c r="S2640" s="57">
        <f t="shared" si="777"/>
        <v>18.884641046942669</v>
      </c>
      <c r="T2640" s="12">
        <f t="shared" si="760"/>
        <v>4.1579244778953246</v>
      </c>
    </row>
    <row r="2641" spans="1:20">
      <c r="A2641" s="57">
        <f t="shared" si="761"/>
        <v>119106.59081430925</v>
      </c>
      <c r="B2641" s="12">
        <f t="shared" si="778"/>
        <v>18956.402682921052</v>
      </c>
      <c r="C2641" s="57" t="str">
        <f t="shared" si="762"/>
        <v>-0.149372209452636-1.60648075205062i</v>
      </c>
      <c r="D2641" s="57" t="str">
        <f t="shared" si="763"/>
        <v>3.47576550978405-0.930143665684478i</v>
      </c>
      <c r="E2641" s="57" t="str">
        <f t="shared" si="764"/>
        <v>245.391210111673-21.1419533085421i</v>
      </c>
      <c r="F2641" s="57" t="str">
        <f t="shared" si="765"/>
        <v>2.90952951313961-7.91224816656103i</v>
      </c>
      <c r="G2641" s="57" t="str">
        <f t="shared" si="766"/>
        <v>0.999869275413299-0.0114327379828274i</v>
      </c>
      <c r="H2641" s="57" t="str">
        <f t="shared" si="767"/>
        <v>4.48188498671825-120.976919895863i</v>
      </c>
      <c r="I2641" s="57" t="str">
        <f t="shared" si="768"/>
        <v>-2.66351254472103-1.09300611978278i</v>
      </c>
      <c r="K2641" s="57" t="str">
        <f t="shared" si="769"/>
        <v>0.00366979024150711-0.0140947434474857i</v>
      </c>
      <c r="L2641" s="57" t="str">
        <f t="shared" si="770"/>
        <v>0.00025-0.0558234109863715i</v>
      </c>
      <c r="M2641" s="57" t="str">
        <f t="shared" si="771"/>
        <v>0.0045-0.0195707249705134i</v>
      </c>
      <c r="N2641" s="57">
        <f t="shared" si="772"/>
        <v>84.687853847786215</v>
      </c>
      <c r="O2641" s="57">
        <f t="shared" si="773"/>
        <v>4.1548959482712666</v>
      </c>
      <c r="P2641" s="374">
        <f t="shared" si="774"/>
        <v>4.1548959482712666</v>
      </c>
      <c r="Q2641" s="374">
        <f t="shared" si="775"/>
        <v>-95.312146152213785</v>
      </c>
      <c r="R2641" s="12">
        <f t="shared" si="776"/>
        <v>84.687853847786215</v>
      </c>
      <c r="S2641" s="57">
        <f t="shared" si="777"/>
        <v>18.956402682921052</v>
      </c>
      <c r="T2641" s="12">
        <f t="shared" si="760"/>
        <v>4.1548959482712666</v>
      </c>
    </row>
    <row r="2642" spans="1:20">
      <c r="A2642" s="57">
        <f t="shared" si="761"/>
        <v>119559.19585940363</v>
      </c>
      <c r="B2642" s="12">
        <f t="shared" si="778"/>
        <v>19028.437013116152</v>
      </c>
      <c r="C2642" s="57" t="str">
        <f t="shared" si="762"/>
        <v>-0.151494722483807-1.6057551862673i</v>
      </c>
      <c r="D2642" s="57" t="str">
        <f t="shared" si="763"/>
        <v>3.47574755586801-0.92730898058478i</v>
      </c>
      <c r="E2642" s="57" t="str">
        <f t="shared" si="764"/>
        <v>246.19291649904-21.8059720891131i</v>
      </c>
      <c r="F2642" s="57" t="str">
        <f t="shared" si="765"/>
        <v>2.90952661701273-7.88254777066409i</v>
      </c>
      <c r="G2642" s="57" t="str">
        <f t="shared" si="766"/>
        <v>0.99986828014989-0.0114761709638443i</v>
      </c>
      <c r="H2642" s="57" t="str">
        <f t="shared" si="767"/>
        <v>4.42768350604915-120.39410915203i</v>
      </c>
      <c r="I2642" s="57" t="str">
        <f t="shared" si="768"/>
        <v>-2.64086132265557-1.08664068397191i</v>
      </c>
      <c r="K2642" s="57" t="str">
        <f t="shared" si="769"/>
        <v>0.00366066803420604-0.0140432121138566i</v>
      </c>
      <c r="L2642" s="57" t="str">
        <f t="shared" si="770"/>
        <v>0.00025-0.0556120850631316i</v>
      </c>
      <c r="M2642" s="57" t="str">
        <f t="shared" si="771"/>
        <v>0.0045-0.0194966377470746i</v>
      </c>
      <c r="N2642" s="57">
        <f t="shared" si="772"/>
        <v>84.610391719770078</v>
      </c>
      <c r="O2642" s="57">
        <f t="shared" si="773"/>
        <v>4.1520719753917259</v>
      </c>
      <c r="P2642" s="374">
        <f t="shared" si="774"/>
        <v>4.1520719753917259</v>
      </c>
      <c r="Q2642" s="374">
        <f t="shared" si="775"/>
        <v>-95.389608280229922</v>
      </c>
      <c r="R2642" s="12">
        <f t="shared" si="776"/>
        <v>84.610391719770078</v>
      </c>
      <c r="S2642" s="57">
        <f t="shared" si="777"/>
        <v>19.028437013116154</v>
      </c>
      <c r="T2642" s="12">
        <f t="shared" si="760"/>
        <v>4.1520719753917259</v>
      </c>
    </row>
    <row r="2643" spans="1:20">
      <c r="A2643" s="57">
        <f t="shared" si="761"/>
        <v>120013.52080366935</v>
      </c>
      <c r="B2643" s="12">
        <f t="shared" si="778"/>
        <v>19100.745073765993</v>
      </c>
      <c r="C2643" s="57" t="str">
        <f t="shared" si="762"/>
        <v>-0.15368576903761-1.60505830985536i</v>
      </c>
      <c r="D2643" s="57" t="str">
        <f t="shared" si="763"/>
        <v>3.47572946543059-0.924487627990113i</v>
      </c>
      <c r="E2643" s="57" t="str">
        <f t="shared" si="764"/>
        <v>247.000059613837-22.4849344602936i</v>
      </c>
      <c r="F2643" s="57" t="str">
        <f t="shared" si="765"/>
        <v>2.90952369883934-7.85296076735712i</v>
      </c>
      <c r="G2643" s="57" t="str">
        <f t="shared" si="766"/>
        <v>0.999867277310111-0.0115197688594911i</v>
      </c>
      <c r="H2643" s="57" t="str">
        <f t="shared" si="767"/>
        <v>4.37426746938702-119.815138974773i</v>
      </c>
      <c r="I2643" s="57" t="str">
        <f t="shared" si="768"/>
        <v>-2.61842472393438-1.08033465519712i</v>
      </c>
      <c r="K2643" s="57" t="str">
        <f t="shared" si="769"/>
        <v>0.00365161277139745-0.013991871023544i</v>
      </c>
      <c r="L2643" s="57" t="str">
        <f t="shared" si="770"/>
        <v>0.00025-0.0554015591384056i</v>
      </c>
      <c r="M2643" s="57" t="str">
        <f t="shared" si="771"/>
        <v>0.0045-0.0194228309893152i</v>
      </c>
      <c r="N2643" s="57">
        <f t="shared" si="772"/>
        <v>84.530552243099393</v>
      </c>
      <c r="O2643" s="57">
        <f t="shared" si="773"/>
        <v>4.1494520037324918</v>
      </c>
      <c r="P2643" s="374">
        <f t="shared" si="774"/>
        <v>4.1494520037324918</v>
      </c>
      <c r="Q2643" s="374">
        <f t="shared" si="775"/>
        <v>-95.469447756900607</v>
      </c>
      <c r="R2643" s="12">
        <f t="shared" si="776"/>
        <v>84.530552243099393</v>
      </c>
      <c r="S2643" s="57">
        <f t="shared" si="777"/>
        <v>19.100745073765992</v>
      </c>
      <c r="T2643" s="12">
        <f t="shared" si="760"/>
        <v>4.1494520037324918</v>
      </c>
    </row>
    <row r="2644" spans="1:20">
      <c r="A2644" s="57">
        <f t="shared" si="761"/>
        <v>120469.57218272328</v>
      </c>
      <c r="B2644" s="12">
        <f t="shared" si="778"/>
        <v>19173.327905046302</v>
      </c>
      <c r="C2644" s="57" t="str">
        <f t="shared" si="762"/>
        <v>-0.155946506203364-1.60438957956946i</v>
      </c>
      <c r="D2644" s="57" t="str">
        <f t="shared" si="763"/>
        <v>3.47571123743505-0.921679567232695i</v>
      </c>
      <c r="E2644" s="57" t="str">
        <f t="shared" si="764"/>
        <v>247.812565084603-23.1791717989333i</v>
      </c>
      <c r="F2644" s="57" t="str">
        <f t="shared" si="765"/>
        <v>2.9095207584516-7.82348673101521i</v>
      </c>
      <c r="G2644" s="57" t="str">
        <f t="shared" si="766"/>
        <v>0.999866266836305-0.0115635322949478i</v>
      </c>
      <c r="H2644" s="57" t="str">
        <f t="shared" si="767"/>
        <v>4.32162341103233-119.239971689035i</v>
      </c>
      <c r="I2644" s="57" t="str">
        <f t="shared" si="768"/>
        <v>-2.59620036713457-1.07408717386564i</v>
      </c>
      <c r="K2644" s="57" t="str">
        <f t="shared" si="769"/>
        <v>0.00364262395474623-0.0139407195678531i</v>
      </c>
      <c r="L2644" s="57" t="str">
        <f t="shared" si="770"/>
        <v>0.00025-0.0551918301837075i</v>
      </c>
      <c r="M2644" s="57" t="str">
        <f t="shared" si="771"/>
        <v>0.0045-0.0193493036355003i</v>
      </c>
      <c r="N2644" s="57">
        <f t="shared" si="772"/>
        <v>84.448295980385353</v>
      </c>
      <c r="O2644" s="57">
        <f t="shared" si="773"/>
        <v>4.1470353988227862</v>
      </c>
      <c r="P2644" s="374">
        <f t="shared" si="774"/>
        <v>4.1470353988227862</v>
      </c>
      <c r="Q2644" s="374">
        <f t="shared" si="775"/>
        <v>-95.551704019614647</v>
      </c>
      <c r="R2644" s="12">
        <f t="shared" si="776"/>
        <v>84.448295980385353</v>
      </c>
      <c r="S2644" s="57">
        <f t="shared" si="777"/>
        <v>19.173327905046303</v>
      </c>
      <c r="T2644" s="12">
        <f t="shared" si="760"/>
        <v>4.1470353988227862</v>
      </c>
    </row>
    <row r="2645" spans="1:20">
      <c r="A2645" s="57">
        <f t="shared" si="761"/>
        <v>120927.35655701764</v>
      </c>
      <c r="B2645" s="12">
        <f t="shared" si="778"/>
        <v>19246.18655108548</v>
      </c>
      <c r="C2645" s="57" t="str">
        <f t="shared" si="762"/>
        <v>-0.158278113318831-1.60374842237918i</v>
      </c>
      <c r="D2645" s="57" t="str">
        <f t="shared" si="763"/>
        <v>3.47569287083691-0.918884757835037i</v>
      </c>
      <c r="E2645" s="57" t="str">
        <f t="shared" si="764"/>
        <v>248.63035159467-23.8890222419187i</v>
      </c>
      <c r="F2645" s="57" t="str">
        <f t="shared" si="765"/>
        <v>2.90951779568044-7.79412523763862i</v>
      </c>
      <c r="G2645" s="57" t="str">
        <f t="shared" si="766"/>
        <v>0.999865248670371-0.0116074618977536i</v>
      </c>
      <c r="H2645" s="57" t="str">
        <f t="shared" si="767"/>
        <v>4.26973813223671-118.668570124735i</v>
      </c>
      <c r="I2645" s="57" t="str">
        <f t="shared" si="768"/>
        <v>-2.57418590288671-1.06789739663714i</v>
      </c>
      <c r="K2645" s="57" t="str">
        <f t="shared" si="769"/>
        <v>0.0036337010894061-0.0138897571393676i</v>
      </c>
      <c r="L2645" s="57" t="str">
        <f t="shared" si="770"/>
        <v>0.00025-0.0549828951820158i</v>
      </c>
      <c r="M2645" s="57" t="str">
        <f t="shared" si="771"/>
        <v>0.0045-0.0192760546279142i</v>
      </c>
      <c r="N2645" s="57">
        <f t="shared" si="772"/>
        <v>84.363582840284138</v>
      </c>
      <c r="O2645" s="57">
        <f t="shared" si="773"/>
        <v>4.1448214438271442</v>
      </c>
      <c r="P2645" s="374">
        <f t="shared" si="774"/>
        <v>4.1448214438271442</v>
      </c>
      <c r="Q2645" s="374">
        <f t="shared" si="775"/>
        <v>-95.636417159715862</v>
      </c>
      <c r="R2645" s="12">
        <f t="shared" si="776"/>
        <v>84.363582840284138</v>
      </c>
      <c r="S2645" s="57">
        <f t="shared" si="777"/>
        <v>19.246186551085479</v>
      </c>
      <c r="T2645" s="12">
        <f t="shared" si="760"/>
        <v>4.1448214438271442</v>
      </c>
    </row>
    <row r="2646" spans="1:20">
      <c r="A2646" s="57">
        <f t="shared" si="761"/>
        <v>121386.8805119343</v>
      </c>
      <c r="B2646" s="12">
        <f t="shared" si="778"/>
        <v>19319.322059979604</v>
      </c>
      <c r="C2646" s="57" t="str">
        <f t="shared" si="762"/>
        <v>-0.1606817920279-1.60313423413144i</v>
      </c>
      <c r="D2646" s="57" t="str">
        <f t="shared" si="763"/>
        <v>3.47567436458377-0.916103159509347i</v>
      </c>
      <c r="E2646" s="57" t="str">
        <f t="shared" si="764"/>
        <v>249.453330540705-24.6148307521652i</v>
      </c>
      <c r="F2646" s="57" t="str">
        <f t="shared" si="765"/>
        <v>2.90951481035558-7.76487586484662i</v>
      </c>
      <c r="G2646" s="57" t="str">
        <f t="shared" si="766"/>
        <v>0.999864222753772-0.0116515582978147i</v>
      </c>
      <c r="H2646" s="57" t="str">
        <f t="shared" si="767"/>
        <v>4.21859869518904-118.1008976085i</v>
      </c>
      <c r="I2646" s="57" t="str">
        <f t="shared" si="768"/>
        <v>-2.55237901335437-1.06176449606071i</v>
      </c>
      <c r="K2646" s="57" t="str">
        <f t="shared" si="769"/>
        <v>0.00362484368399629-0.013838983131957i</v>
      </c>
      <c r="L2646" s="57" t="str">
        <f t="shared" si="770"/>
        <v>0.00025-0.0547747511277306i</v>
      </c>
      <c r="M2646" s="57" t="str">
        <f t="shared" si="771"/>
        <v>0.0045-0.0192030829128454i</v>
      </c>
      <c r="N2646" s="57">
        <f t="shared" si="772"/>
        <v>84.276372070560399</v>
      </c>
      <c r="O2646" s="57">
        <f t="shared" si="773"/>
        <v>4.142809336003924</v>
      </c>
      <c r="P2646" s="374">
        <f t="shared" si="774"/>
        <v>4.142809336003924</v>
      </c>
      <c r="Q2646" s="374">
        <f t="shared" si="775"/>
        <v>-95.723627929439601</v>
      </c>
      <c r="R2646" s="12">
        <f t="shared" si="776"/>
        <v>84.276372070560399</v>
      </c>
      <c r="S2646" s="57">
        <f t="shared" si="777"/>
        <v>19.319322059979605</v>
      </c>
      <c r="T2646" s="12">
        <f t="shared" si="760"/>
        <v>4.142809336003924</v>
      </c>
    </row>
    <row r="2647" spans="1:20">
      <c r="A2647" s="57">
        <f t="shared" si="761"/>
        <v>121848.15065787965</v>
      </c>
      <c r="B2647" s="12">
        <f t="shared" si="778"/>
        <v>19392.735483807526</v>
      </c>
      <c r="C2647" s="57" t="str">
        <f t="shared" si="762"/>
        <v>-0.163158766308549-1.60254637816331i</v>
      </c>
      <c r="D2647" s="57" t="str">
        <f t="shared" si="763"/>
        <v>3.47565571761516-0.913334732156886i</v>
      </c>
      <c r="E2647" s="57" t="str">
        <f t="shared" si="764"/>
        <v>250.281405677369-25.3569491788298i</v>
      </c>
      <c r="F2647" s="57" t="str">
        <f t="shared" si="765"/>
        <v>2.9095118023053-7.73573819187097i</v>
      </c>
      <c r="G2647" s="57" t="str">
        <f t="shared" si="766"/>
        <v>0.999863189027522-0.0116958221274137i</v>
      </c>
      <c r="H2647" s="57" t="str">
        <f t="shared" si="767"/>
        <v>4.16819241715332-117.536917955545i</v>
      </c>
      <c r="I2647" s="57" t="str">
        <f t="shared" si="768"/>
        <v>-2.5307774117233-1.05568766022091i</v>
      </c>
      <c r="K2647" s="57" t="str">
        <f t="shared" si="769"/>
        <v>0.00361605125057809-0.013788396940783i</v>
      </c>
      <c r="L2647" s="57" t="str">
        <f t="shared" si="770"/>
        <v>0.00025-0.0545673950266293i</v>
      </c>
      <c r="M2647" s="57" t="str">
        <f t="shared" si="771"/>
        <v>0.0045-0.0191303874405712i</v>
      </c>
      <c r="N2647" s="57">
        <f t="shared" si="772"/>
        <v>84.186622251407528</v>
      </c>
      <c r="O2647" s="57">
        <f t="shared" si="773"/>
        <v>4.1409981830370786</v>
      </c>
      <c r="P2647" s="374">
        <f t="shared" si="774"/>
        <v>4.1409981830370786</v>
      </c>
      <c r="Q2647" s="374">
        <f t="shared" si="775"/>
        <v>-95.813377748592472</v>
      </c>
      <c r="R2647" s="12">
        <f t="shared" si="776"/>
        <v>84.186622251407528</v>
      </c>
      <c r="S2647" s="57">
        <f t="shared" si="777"/>
        <v>19.392735483807527</v>
      </c>
      <c r="T2647" s="12">
        <f t="shared" si="760"/>
        <v>4.1409981830370786</v>
      </c>
    </row>
    <row r="2648" spans="1:20">
      <c r="A2648" s="57">
        <f t="shared" si="761"/>
        <v>122311.17363037959</v>
      </c>
      <c r="B2648" s="12">
        <f t="shared" si="778"/>
        <v>19466.427878645994</v>
      </c>
      <c r="C2648" s="57" t="str">
        <f t="shared" si="762"/>
        <v>-0.165710282468544-1.60198418386401i</v>
      </c>
      <c r="D2648" s="57" t="str">
        <f t="shared" si="763"/>
        <v>3.47563692886273-0.910579435867459i</v>
      </c>
      <c r="E2648" s="57" t="str">
        <f t="shared" si="764"/>
        <v>251.114472747623-26.1157363111164i</v>
      </c>
      <c r="F2648" s="57" t="str">
        <f t="shared" si="765"/>
        <v>2.90950877135671-7.70671179955056i</v>
      </c>
      <c r="G2648" s="57" t="str">
        <f t="shared" si="766"/>
        <v>0.999862147432187-0.0117402540212181i</v>
      </c>
      <c r="H2648" s="57" t="str">
        <f t="shared" si="767"/>
        <v>4.11850686475405-116.976595461704i</v>
      </c>
      <c r="I2648" s="57" t="str">
        <f t="shared" si="768"/>
        <v>-2.50937884170049-1.04966609239293i</v>
      </c>
      <c r="K2648" s="57" t="str">
        <f t="shared" si="769"/>
        <v>0.00360732330463159-0.0137379979623061i</v>
      </c>
      <c r="L2648" s="57" t="str">
        <f t="shared" si="770"/>
        <v>0.00025-0.0543608238958252i</v>
      </c>
      <c r="M2648" s="57" t="str">
        <f t="shared" si="771"/>
        <v>0.0045-0.0190579671653429i</v>
      </c>
      <c r="N2648" s="57">
        <f t="shared" si="772"/>
        <v>84.094291289049693</v>
      </c>
      <c r="O2648" s="57">
        <f t="shared" si="773"/>
        <v>4.1393869992379759</v>
      </c>
      <c r="P2648" s="374">
        <f t="shared" si="774"/>
        <v>4.1393869992379759</v>
      </c>
      <c r="Q2648" s="374">
        <f t="shared" si="775"/>
        <v>-95.905708710950307</v>
      </c>
      <c r="R2648" s="12">
        <f t="shared" si="776"/>
        <v>84.094291289049693</v>
      </c>
      <c r="S2648" s="57">
        <f t="shared" si="777"/>
        <v>19.466427878645995</v>
      </c>
      <c r="T2648" s="12">
        <f t="shared" si="760"/>
        <v>4.1393869992379759</v>
      </c>
    </row>
    <row r="2649" spans="1:20">
      <c r="A2649" s="57">
        <f t="shared" si="761"/>
        <v>122775.95609017505</v>
      </c>
      <c r="B2649" s="12">
        <f t="shared" si="778"/>
        <v>19540.400304584851</v>
      </c>
      <c r="C2649" s="57" t="str">
        <f t="shared" si="762"/>
        <v>-0.168337609105804-1.60144694518457i</v>
      </c>
      <c r="D2649" s="57" t="str">
        <f t="shared" si="763"/>
        <v>3.47561799724994-0.907837230918772i</v>
      </c>
      <c r="E2649" s="57" t="str">
        <f t="shared" si="764"/>
        <v>251.952419098274-26.8915579249676i</v>
      </c>
      <c r="F2649" s="57" t="str">
        <f t="shared" si="765"/>
        <v>2.90950571733555-7.67779627032483i</v>
      </c>
      <c r="G2649" s="57" t="str">
        <f t="shared" si="766"/>
        <v>0.999861097907882-0.0117848546162892i</v>
      </c>
      <c r="H2649" s="57" t="str">
        <f t="shared" si="767"/>
        <v>4.06952984840607-116.41989489562i</v>
      </c>
      <c r="I2649" s="57" t="str">
        <f t="shared" si="768"/>
        <v>-2.48818107702254-1.04369901070634i</v>
      </c>
      <c r="K2649" s="57" t="str">
        <f t="shared" si="769"/>
        <v>0.00359865936503255-0.0136877855942919i</v>
      </c>
      <c r="L2649" s="57" t="str">
        <f t="shared" si="770"/>
        <v>0.00025-0.0541550347637231i</v>
      </c>
      <c r="M2649" s="57" t="str">
        <f t="shared" si="771"/>
        <v>0.0045-0.0189858210453705i</v>
      </c>
      <c r="N2649" s="57">
        <f t="shared" si="772"/>
        <v>83.999336409665119</v>
      </c>
      <c r="O2649" s="57">
        <f t="shared" si="773"/>
        <v>4.1379747016118156</v>
      </c>
      <c r="P2649" s="374">
        <f t="shared" si="774"/>
        <v>4.1379747016118156</v>
      </c>
      <c r="Q2649" s="374">
        <f t="shared" si="775"/>
        <v>-96.000663590334881</v>
      </c>
      <c r="R2649" s="12">
        <f t="shared" si="776"/>
        <v>83.999336409665119</v>
      </c>
      <c r="S2649" s="57">
        <f t="shared" si="777"/>
        <v>19.54040030458485</v>
      </c>
      <c r="T2649" s="12">
        <f t="shared" si="760"/>
        <v>4.1379747016118156</v>
      </c>
    </row>
    <row r="2650" spans="1:20">
      <c r="A2650" s="57">
        <f t="shared" si="761"/>
        <v>123242.5047233177</v>
      </c>
      <c r="B2650" s="12">
        <f t="shared" si="778"/>
        <v>19614.653825742273</v>
      </c>
      <c r="C2650" s="57" t="str">
        <f t="shared" si="762"/>
        <v>-0.171042037030777-1.60093391909439i</v>
      </c>
      <c r="D2650" s="57" t="str">
        <f t="shared" si="763"/>
        <v>3.47559892169209-0.905108077775859i</v>
      </c>
      <c r="E2650" s="57" t="str">
        <f t="shared" si="764"/>
        <v>252.795123280353-27.6847868219589i</v>
      </c>
      <c r="F2650" s="57" t="str">
        <f t="shared" si="765"/>
        <v>2.90950264006619-7.64899118822791i</v>
      </c>
      <c r="G2650" s="57" t="str">
        <f t="shared" si="766"/>
        <v>0.999860040394265-0.0118296245520909i</v>
      </c>
      <c r="H2650" s="57" t="str">
        <f t="shared" si="767"/>
        <v>4.02124941688345-115.866781491065i</v>
      </c>
      <c r="I2650" s="57" t="str">
        <f t="shared" si="768"/>
        <v>-2.46718192097308-1.0377856478173i</v>
      </c>
      <c r="K2650" s="57" t="str">
        <f t="shared" si="769"/>
        <v>0.00359005895402946-0.0136377592358175i</v>
      </c>
      <c r="L2650" s="57" t="str">
        <f t="shared" si="770"/>
        <v>0.00025-0.0539500246699771i</v>
      </c>
      <c r="M2650" s="57" t="str">
        <f t="shared" si="771"/>
        <v>0.0045-0.0189139480428078i</v>
      </c>
      <c r="N2650" s="57">
        <f t="shared" si="772"/>
        <v>83.901714153652392</v>
      </c>
      <c r="O2650" s="57">
        <f t="shared" si="773"/>
        <v>4.1367601057875749</v>
      </c>
      <c r="P2650" s="374">
        <f t="shared" si="774"/>
        <v>4.1367601057875749</v>
      </c>
      <c r="Q2650" s="374">
        <f t="shared" si="775"/>
        <v>-96.098285846347608</v>
      </c>
      <c r="R2650" s="12">
        <f t="shared" si="776"/>
        <v>83.901714153652392</v>
      </c>
      <c r="S2650" s="57">
        <f t="shared" si="777"/>
        <v>19.614653825742273</v>
      </c>
      <c r="T2650" s="12">
        <f t="shared" si="760"/>
        <v>4.1367601057875749</v>
      </c>
    </row>
    <row r="2651" spans="1:20">
      <c r="A2651" s="57">
        <f t="shared" si="761"/>
        <v>123710.82624126633</v>
      </c>
      <c r="B2651" s="12">
        <f t="shared" si="778"/>
        <v>19689.189510280095</v>
      </c>
      <c r="C2651" s="57" t="str">
        <f t="shared" si="762"/>
        <v>-0.173824879147144-1.60044432398321i</v>
      </c>
      <c r="D2651" s="57" t="str">
        <f t="shared" si="763"/>
        <v>3.47557970109637-0.902391937090535i</v>
      </c>
      <c r="E2651" s="57" t="str">
        <f t="shared" si="764"/>
        <v>253.642454633873-28.4958028595436i</v>
      </c>
      <c r="F2651" s="57" t="str">
        <f t="shared" si="765"/>
        <v>2.90949953937175-7.62029613888287i</v>
      </c>
      <c r="G2651" s="57" t="str">
        <f t="shared" si="766"/>
        <v>0.999858974830538-0.011874564470499i</v>
      </c>
      <c r="H2651" s="57" t="str">
        <f t="shared" si="767"/>
        <v>3.97365385202493-115.317220939426i</v>
      </c>
      <c r="I2651" s="57" t="str">
        <f t="shared" si="768"/>
        <v>-2.4463792059098-1.03192525058909i</v>
      </c>
      <c r="K2651" s="57" t="str">
        <f t="shared" si="769"/>
        <v>0.00358152159722063-0.0135879182872775i</v>
      </c>
      <c r="L2651" s="57" t="str">
        <f t="shared" si="770"/>
        <v>0.00025-0.0537457906654483i</v>
      </c>
      <c r="M2651" s="57" t="str">
        <f t="shared" si="771"/>
        <v>0.0045-0.0188423471237377i</v>
      </c>
      <c r="N2651" s="57">
        <f t="shared" si="772"/>
        <v>83.801380370291724</v>
      </c>
      <c r="O2651" s="57">
        <f t="shared" si="773"/>
        <v>4.135741921805649</v>
      </c>
      <c r="P2651" s="374">
        <f t="shared" si="774"/>
        <v>4.135741921805649</v>
      </c>
      <c r="Q2651" s="374">
        <f t="shared" si="775"/>
        <v>-96.198619629708276</v>
      </c>
      <c r="R2651" s="12">
        <f t="shared" si="776"/>
        <v>83.801380370291724</v>
      </c>
      <c r="S2651" s="57">
        <f t="shared" si="777"/>
        <v>19.689189510280094</v>
      </c>
      <c r="T2651" s="12">
        <f t="shared" si="760"/>
        <v>4.135741921805649</v>
      </c>
    </row>
    <row r="2652" spans="1:20">
      <c r="A2652" s="57">
        <f t="shared" si="761"/>
        <v>124180.92738098314</v>
      </c>
      <c r="B2652" s="12">
        <f t="shared" si="778"/>
        <v>19764.008430419159</v>
      </c>
      <c r="C2652" s="57" t="str">
        <f t="shared" si="762"/>
        <v>-0.176687470288021-1.59997733800734i</v>
      </c>
      <c r="D2652" s="57" t="str">
        <f t="shared" si="763"/>
        <v>3.47556033436157-0.899688769700766i</v>
      </c>
      <c r="E2652" s="57" t="str">
        <f t="shared" si="764"/>
        <v>254.494272856576-29.324992971905i</v>
      </c>
      <c r="F2652" s="57" t="str">
        <f t="shared" si="765"/>
        <v>2.90949641507393-7.59171070949533i</v>
      </c>
      <c r="G2652" s="57" t="str">
        <f t="shared" si="766"/>
        <v>0.999857901155436-0.0119196750158098i</v>
      </c>
      <c r="H2652" s="57" t="str">
        <f t="shared" si="767"/>
        <v>3.926731663571-114.771179382315i</v>
      </c>
      <c r="I2652" s="57" t="str">
        <f t="shared" si="768"/>
        <v>-2.4257707927997-1.02611707978051i</v>
      </c>
      <c r="K2652" s="57" t="str">
        <f t="shared" si="769"/>
        <v>0.00357304682353137-0.0135382621503899i</v>
      </c>
      <c r="L2652" s="57" t="str">
        <f t="shared" si="770"/>
        <v>0.00025-0.0535423298121621i</v>
      </c>
      <c r="M2652" s="57" t="str">
        <f t="shared" si="771"/>
        <v>0.0045-0.0187710172581566i</v>
      </c>
      <c r="N2652" s="57">
        <f t="shared" si="772"/>
        <v>83.698290212818762</v>
      </c>
      <c r="O2652" s="57">
        <f t="shared" si="773"/>
        <v>4.1349187497596382</v>
      </c>
      <c r="P2652" s="374">
        <f t="shared" si="774"/>
        <v>4.1349187497596382</v>
      </c>
      <c r="Q2652" s="374">
        <f t="shared" si="775"/>
        <v>-96.301709787181238</v>
      </c>
      <c r="R2652" s="12">
        <f t="shared" si="776"/>
        <v>83.698290212818762</v>
      </c>
      <c r="S2652" s="57">
        <f t="shared" si="777"/>
        <v>19.76400843041916</v>
      </c>
      <c r="T2652" s="12">
        <f t="shared" si="760"/>
        <v>4.1349187497596382</v>
      </c>
    </row>
    <row r="2653" spans="1:20">
      <c r="A2653" s="57">
        <f t="shared" si="761"/>
        <v>124652.81490503086</v>
      </c>
      <c r="B2653" s="12">
        <f t="shared" si="778"/>
        <v>19839.11166245475</v>
      </c>
      <c r="C2653" s="57" t="str">
        <f t="shared" si="762"/>
        <v>-0.179631167003601-1.5995320973795i</v>
      </c>
      <c r="D2653" s="57" t="str">
        <f t="shared" si="763"/>
        <v>3.47554082037823-0.896998536630142i</v>
      </c>
      <c r="E2653" s="57" t="str">
        <f t="shared" si="764"/>
        <v>255.350427556269-30.1727511804578i</v>
      </c>
      <c r="F2653" s="57" t="str">
        <f t="shared" si="765"/>
        <v>2.90949326699312-7.56323448884793i</v>
      </c>
      <c r="G2653" s="57" t="str">
        <f t="shared" si="766"/>
        <v>0.999856819307232-0.0119649568347492i</v>
      </c>
      <c r="H2653" s="57" t="str">
        <f t="shared" si="767"/>
        <v>3.88047158412915-114.228623404319i</v>
      </c>
      <c r="I2653" s="57" t="str">
        <f t="shared" si="768"/>
        <v>-2.4053545707634-1.02036040974208i</v>
      </c>
      <c r="K2653" s="57" t="str">
        <f t="shared" si="769"/>
        <v>0.0035646341651915-0.0134887902282021i</v>
      </c>
      <c r="L2653" s="57" t="str">
        <f t="shared" si="770"/>
        <v>0.00025-0.0533396391832659i</v>
      </c>
      <c r="M2653" s="57" t="str">
        <f t="shared" si="771"/>
        <v>0.0045-0.0186999574199608i</v>
      </c>
      <c r="N2653" s="57">
        <f t="shared" si="772"/>
        <v>83.592398133968913</v>
      </c>
      <c r="O2653" s="57">
        <f t="shared" si="773"/>
        <v>4.1342890752903969</v>
      </c>
      <c r="P2653" s="374">
        <f t="shared" si="774"/>
        <v>4.1342890752903969</v>
      </c>
      <c r="Q2653" s="374">
        <f t="shared" si="775"/>
        <v>-96.407601866031087</v>
      </c>
      <c r="R2653" s="12">
        <f t="shared" si="776"/>
        <v>83.592398133968913</v>
      </c>
      <c r="S2653" s="57">
        <f t="shared" si="777"/>
        <v>19.839111662454751</v>
      </c>
      <c r="T2653" s="12">
        <f t="shared" si="760"/>
        <v>4.1342890752903969</v>
      </c>
    </row>
    <row r="2654" spans="1:20">
      <c r="A2654" s="57">
        <f t="shared" si="761"/>
        <v>125126.49560166999</v>
      </c>
      <c r="B2654" s="12">
        <f t="shared" si="778"/>
        <v>19914.50028677208</v>
      </c>
      <c r="C2654" s="57" t="str">
        <f t="shared" si="762"/>
        <v>-0.182657347296664-1.59910769460087i</v>
      </c>
      <c r="D2654" s="57" t="str">
        <f t="shared" si="763"/>
        <v>3.47552115802848-0.894321199087283i</v>
      </c>
      <c r="E2654" s="57" t="str">
        <f t="shared" si="764"/>
        <v>256.210757786332-31.0394785930914i</v>
      </c>
      <c r="F2654" s="57" t="str">
        <f t="shared" si="765"/>
        <v>2.90949009494832-7.53486706729421i</v>
      </c>
      <c r="G2654" s="57" t="str">
        <f t="shared" si="766"/>
        <v>0.999855729223727-0.0120104105764816i</v>
      </c>
      <c r="H2654" s="57" t="str">
        <f t="shared" si="767"/>
        <v>3.8348625642646-113.689520025891i</v>
      </c>
      <c r="I2654" s="57" t="str">
        <f t="shared" si="768"/>
        <v>-2.38512845662786-1.01465452811982i</v>
      </c>
      <c r="K2654" s="57" t="str">
        <f t="shared" si="769"/>
        <v>0.00355628315771278-0.0134395019250964i</v>
      </c>
      <c r="L2654" s="57" t="str">
        <f t="shared" si="770"/>
        <v>0.00025-0.0531377158629864i</v>
      </c>
      <c r="M2654" s="57" t="str">
        <f t="shared" si="771"/>
        <v>0.0045-0.0186291665869305i</v>
      </c>
      <c r="N2654" s="57">
        <f t="shared" si="772"/>
        <v>83.483657882024545</v>
      </c>
      <c r="O2654" s="57">
        <f t="shared" si="773"/>
        <v>4.1338512649265313</v>
      </c>
      <c r="P2654" s="374">
        <f t="shared" si="774"/>
        <v>4.1338512649265313</v>
      </c>
      <c r="Q2654" s="374">
        <f t="shared" si="775"/>
        <v>-96.516342117975455</v>
      </c>
      <c r="R2654" s="12">
        <f t="shared" si="776"/>
        <v>83.483657882024545</v>
      </c>
      <c r="S2654" s="57">
        <f t="shared" si="777"/>
        <v>19.914500286772078</v>
      </c>
      <c r="T2654" s="12">
        <f t="shared" si="760"/>
        <v>4.1338512649265313</v>
      </c>
    </row>
    <row r="2655" spans="1:20">
      <c r="A2655" s="57">
        <f t="shared" si="761"/>
        <v>125601.97628495634</v>
      </c>
      <c r="B2655" s="12">
        <f t="shared" si="778"/>
        <v>19990.175387861815</v>
      </c>
      <c r="C2655" s="57" t="str">
        <f t="shared" si="762"/>
        <v>-0.185767410301955-1.59870317663463i</v>
      </c>
      <c r="D2655" s="57" t="str">
        <f t="shared" si="763"/>
        <v>3.47550134618598-0.891656718465267i</v>
      </c>
      <c r="E2655" s="57" t="str">
        <f t="shared" si="764"/>
        <v>257.075091564037-31.9255833911535i</v>
      </c>
      <c r="F2655" s="57" t="str">
        <f t="shared" si="765"/>
        <v>2.90948689875719-7.50660803675272i</v>
      </c>
      <c r="G2655" s="57" t="str">
        <f t="shared" si="766"/>
        <v>0.999854630842252-0.0120560368926194i</v>
      </c>
      <c r="H2655" s="57" t="str">
        <f t="shared" si="767"/>
        <v>3.78989376771194-113.153836696366i</v>
      </c>
      <c r="I2655" s="57" t="str">
        <f t="shared" si="768"/>
        <v>-2.36509039448725-1.00899873556636i</v>
      </c>
      <c r="K2655" s="57" t="str">
        <f t="shared" si="769"/>
        <v>0.00354799333986651-0.0133903966467955i</v>
      </c>
      <c r="L2655" s="57" t="str">
        <f t="shared" si="770"/>
        <v>0.00025-0.0529365569465895i</v>
      </c>
      <c r="M2655" s="57" t="str">
        <f t="shared" si="771"/>
        <v>0.0045-0.0185586437407157i</v>
      </c>
      <c r="N2655" s="57">
        <f t="shared" si="772"/>
        <v>83.372022497410015</v>
      </c>
      <c r="O2655" s="57">
        <f t="shared" si="773"/>
        <v>4.1336035612686226</v>
      </c>
      <c r="P2655" s="374">
        <f t="shared" si="774"/>
        <v>4.1336035612686226</v>
      </c>
      <c r="Q2655" s="374">
        <f t="shared" si="775"/>
        <v>-96.627977502589985</v>
      </c>
      <c r="R2655" s="12">
        <f t="shared" si="776"/>
        <v>83.372022497410015</v>
      </c>
      <c r="S2655" s="57">
        <f t="shared" si="777"/>
        <v>19.990175387861814</v>
      </c>
      <c r="T2655" s="12">
        <f t="shared" si="760"/>
        <v>4.1336035612686226</v>
      </c>
    </row>
    <row r="2656" spans="1:20">
      <c r="A2656" s="57">
        <f t="shared" si="761"/>
        <v>126079.26379483918</v>
      </c>
      <c r="B2656" s="12">
        <f t="shared" si="778"/>
        <v>20066.13805433569</v>
      </c>
      <c r="C2656" s="57" t="str">
        <f t="shared" si="762"/>
        <v>-0.188962775904904-1.59831754302025i</v>
      </c>
      <c r="D2656" s="57" t="str">
        <f t="shared" si="763"/>
        <v>3.47548138371583-0.889005056341061i</v>
      </c>
      <c r="E2656" s="57" t="str">
        <f t="shared" si="764"/>
        <v>257.943245371305-32.8314808030681i</v>
      </c>
      <c r="F2656" s="57" t="str">
        <f t="shared" si="765"/>
        <v>2.90948367823595-7.47845699070114i</v>
      </c>
      <c r="G2656" s="57" t="str">
        <f t="shared" si="766"/>
        <v>0.999853524099657-0.0121018364372314i</v>
      </c>
      <c r="H2656" s="57" t="str">
        <f t="shared" si="767"/>
        <v>3.74555456670544-112.621541287117i</v>
      </c>
      <c r="I2656" s="57" t="str">
        <f t="shared" si="768"/>
        <v>-2.34523835527227-1.00339234545916i</v>
      </c>
      <c r="K2656" s="57" t="str">
        <f t="shared" si="769"/>
        <v>0.00353976425366141-0.0133414738003683i</v>
      </c>
      <c r="L2656" s="57" t="str">
        <f t="shared" si="770"/>
        <v>0.00025-0.0527361595403362i</v>
      </c>
      <c r="M2656" s="57" t="str">
        <f t="shared" si="771"/>
        <v>0.0045-0.0184883878668218i</v>
      </c>
      <c r="N2656" s="57">
        <f t="shared" si="772"/>
        <v>83.25744430989154</v>
      </c>
      <c r="O2656" s="57">
        <f t="shared" si="773"/>
        <v>4.1335440780136938</v>
      </c>
      <c r="P2656" s="374">
        <f t="shared" si="774"/>
        <v>4.1335440780136938</v>
      </c>
      <c r="Q2656" s="374">
        <f t="shared" si="775"/>
        <v>-96.74255569010846</v>
      </c>
      <c r="R2656" s="12">
        <f t="shared" si="776"/>
        <v>83.25744430989154</v>
      </c>
      <c r="S2656" s="57">
        <f t="shared" si="777"/>
        <v>20.066138054335688</v>
      </c>
      <c r="T2656" s="12">
        <f t="shared" si="760"/>
        <v>4.1335440780136938</v>
      </c>
    </row>
    <row r="2657" spans="1:20">
      <c r="A2657" s="57">
        <f t="shared" si="761"/>
        <v>126558.36499725957</v>
      </c>
      <c r="B2657" s="12">
        <f t="shared" si="778"/>
        <v>20142.389378942167</v>
      </c>
      <c r="C2657" s="57" t="str">
        <f t="shared" si="762"/>
        <v>-0.192244884295589-1.59794974392781i</v>
      </c>
      <c r="D2657" s="57" t="str">
        <f t="shared" si="763"/>
        <v>3.47546126947459-0.88636617447497i</v>
      </c>
      <c r="E2657" s="57" t="str">
        <f t="shared" si="764"/>
        <v>258.815023637562-33.7575930635151i</v>
      </c>
      <c r="F2657" s="57" t="str">
        <f t="shared" si="765"/>
        <v>2.90948043319943-7.4504135241705i</v>
      </c>
      <c r="G2657" s="57" t="str">
        <f t="shared" si="766"/>
        <v>0.999852408932316-0.0121478098668523i</v>
      </c>
      <c r="H2657" s="57" t="str">
        <f t="shared" si="767"/>
        <v>3.70183453742293-112.092602084819i</v>
      </c>
      <c r="I2657" s="57" t="str">
        <f t="shared" si="768"/>
        <v>-2.32557033632707-0.997834683625663i</v>
      </c>
      <c r="K2657" s="57" t="str">
        <f t="shared" si="769"/>
        <v>0.00353159544432131-0.0132927327942347i</v>
      </c>
      <c r="L2657" s="57" t="str">
        <f t="shared" si="770"/>
        <v>0.00025-0.0525365207614428i</v>
      </c>
      <c r="M2657" s="57" t="str">
        <f t="shared" si="771"/>
        <v>0.0045-0.0184183979545943i</v>
      </c>
      <c r="N2657" s="57">
        <f t="shared" si="772"/>
        <v>83.139874936418124</v>
      </c>
      <c r="O2657" s="57">
        <f t="shared" si="773"/>
        <v>4.1336707948163891</v>
      </c>
      <c r="P2657" s="374">
        <f t="shared" si="774"/>
        <v>4.1336707948163891</v>
      </c>
      <c r="Q2657" s="374">
        <f t="shared" si="775"/>
        <v>-96.860125063581876</v>
      </c>
      <c r="R2657" s="12">
        <f t="shared" si="776"/>
        <v>83.139874936418124</v>
      </c>
      <c r="S2657" s="57">
        <f t="shared" si="777"/>
        <v>20.142389378942166</v>
      </c>
      <c r="T2657" s="12">
        <f t="shared" si="760"/>
        <v>4.1336707948163891</v>
      </c>
    </row>
    <row r="2658" spans="1:20">
      <c r="A2658" s="57">
        <f t="shared" si="761"/>
        <v>127039.28678424917</v>
      </c>
      <c r="B2658" s="12">
        <f t="shared" si="778"/>
        <v>20218.930458582148</v>
      </c>
      <c r="C2658" s="57" t="str">
        <f t="shared" si="762"/>
        <v>-0.195615195452806-1.59759867815177i</v>
      </c>
      <c r="D2658" s="57" t="str">
        <f t="shared" si="763"/>
        <v>3.47544100231017-0.88374003481008i</v>
      </c>
      <c r="E2658" s="57" t="str">
        <f t="shared" si="764"/>
        <v>259.690218204367-34.7043493569081i</v>
      </c>
      <c r="F2658" s="57" t="str">
        <f t="shared" si="765"/>
        <v>2.90947716346114-7.42247723373943i</v>
      </c>
      <c r="G2658" s="57" t="str">
        <f t="shared" si="766"/>
        <v>0.999851285276115-0.0121939578404921i</v>
      </c>
      <c r="H2658" s="57" t="str">
        <f t="shared" si="767"/>
        <v>3.65872345554299-111.566987784858i</v>
      </c>
      <c r="I2658" s="57" t="str">
        <f t="shared" si="768"/>
        <v>-2.30608436099432-0.992325088075303i</v>
      </c>
      <c r="K2658" s="57" t="str">
        <f t="shared" si="769"/>
        <v>0.00352348646026331-0.0132441730381711i</v>
      </c>
      <c r="L2658" s="57" t="str">
        <f t="shared" si="770"/>
        <v>0.00025-0.0523376377380381i</v>
      </c>
      <c r="M2658" s="57" t="str">
        <f t="shared" si="771"/>
        <v>0.0045-0.018348672997205i</v>
      </c>
      <c r="N2658" s="57">
        <f t="shared" si="772"/>
        <v>83.019265279670677</v>
      </c>
      <c r="O2658" s="57">
        <f t="shared" si="773"/>
        <v>4.1339815519830205</v>
      </c>
      <c r="P2658" s="374">
        <f t="shared" si="774"/>
        <v>4.1339815519830205</v>
      </c>
      <c r="Q2658" s="374">
        <f t="shared" si="775"/>
        <v>-96.980734720329323</v>
      </c>
      <c r="R2658" s="12">
        <f t="shared" si="776"/>
        <v>83.019265279670677</v>
      </c>
      <c r="S2658" s="57">
        <f t="shared" si="777"/>
        <v>20.218930458582147</v>
      </c>
      <c r="T2658" s="12">
        <f t="shared" si="760"/>
        <v>4.1339815519830205</v>
      </c>
    </row>
    <row r="2659" spans="1:20">
      <c r="A2659" s="57">
        <f t="shared" si="761"/>
        <v>127522.03607402931</v>
      </c>
      <c r="B2659" s="12">
        <f t="shared" si="778"/>
        <v>20295.76239432476</v>
      </c>
      <c r="C2659" s="57" t="str">
        <f t="shared" si="762"/>
        <v>-0.199075188553452-1.59726319104382i</v>
      </c>
      <c r="D2659" s="57" t="str">
        <f t="shared" si="763"/>
        <v>3.47542058106172-0.881126599471657i</v>
      </c>
      <c r="E2659" s="57" t="str">
        <f t="shared" si="764"/>
        <v>260.568607771534-35.6721857439343i</v>
      </c>
      <c r="F2659" s="57" t="str">
        <f t="shared" si="765"/>
        <v>2.90947386883303-7.39464771752806i</v>
      </c>
      <c r="G2659" s="57" t="str">
        <f t="shared" si="766"/>
        <v>0.999850153066457-0.0122402810196446i</v>
      </c>
      <c r="H2659" s="57" t="str">
        <f t="shared" si="767"/>
        <v>3.6162112919098-111.044667484849i</v>
      </c>
      <c r="I2659" s="57" t="str">
        <f t="shared" si="768"/>
        <v>-2.28677847820765-0.986862908737916i</v>
      </c>
      <c r="K2659" s="57" t="str">
        <f t="shared" si="769"/>
        <v>0.00351543685307586-0.0131957939433153i</v>
      </c>
      <c r="L2659" s="57" t="str">
        <f t="shared" si="770"/>
        <v>0.00025-0.0521395076091235i</v>
      </c>
      <c r="M2659" s="57" t="str">
        <f t="shared" si="771"/>
        <v>0.0045-0.0182792119916367i</v>
      </c>
      <c r="N2659" s="57">
        <f t="shared" si="772"/>
        <v>82.895565527368248</v>
      </c>
      <c r="O2659" s="57">
        <f t="shared" si="773"/>
        <v>4.1344740449954385</v>
      </c>
      <c r="P2659" s="374">
        <f t="shared" si="774"/>
        <v>4.1344740449954385</v>
      </c>
      <c r="Q2659" s="374">
        <f t="shared" si="775"/>
        <v>-97.104434472631752</v>
      </c>
      <c r="R2659" s="12">
        <f t="shared" si="776"/>
        <v>82.895565527368248</v>
      </c>
      <c r="S2659" s="57">
        <f t="shared" si="777"/>
        <v>20.295762394324761</v>
      </c>
      <c r="T2659" s="12">
        <f t="shared" si="760"/>
        <v>4.1344740449954385</v>
      </c>
    </row>
    <row r="2660" spans="1:20">
      <c r="A2660" s="57">
        <f t="shared" si="761"/>
        <v>128006.61981111062</v>
      </c>
      <c r="B2660" s="12">
        <f t="shared" si="778"/>
        <v>20372.886291423194</v>
      </c>
      <c r="C2660" s="57" t="str">
        <f t="shared" si="762"/>
        <v>-0.202626361302004-1.59694207238467i</v>
      </c>
      <c r="D2660" s="57" t="str">
        <f t="shared" si="763"/>
        <v>3.4754000045596-0.878525830766631i</v>
      </c>
      <c r="E2660" s="57" t="str">
        <f t="shared" si="764"/>
        <v>261.449957324484-36.6615450698053i</v>
      </c>
      <c r="F2660" s="57" t="str">
        <f t="shared" si="765"/>
        <v>2.9094705491257-7.36692457519247i</v>
      </c>
      <c r="G2660" s="57" t="str">
        <f t="shared" si="766"/>
        <v>0.999849012238249-0.0122867800682972i</v>
      </c>
      <c r="H2660" s="57" t="str">
        <f t="shared" si="767"/>
        <v>3.57428820830375-110.525610678271i</v>
      </c>
      <c r="I2660" s="57" t="str">
        <f t="shared" si="768"/>
        <v>-2.26765076209161-0.981447507208645i</v>
      </c>
      <c r="K2660" s="57" t="str">
        <f t="shared" si="769"/>
        <v>0.00350744617749698-0.0131475949221715i</v>
      </c>
      <c r="L2660" s="57" t="str">
        <f t="shared" si="770"/>
        <v>0.00025-0.0519421275245303i</v>
      </c>
      <c r="M2660" s="57" t="str">
        <f t="shared" si="771"/>
        <v>0.0045-0.0182100139386698i</v>
      </c>
      <c r="N2660" s="57">
        <f t="shared" si="772"/>
        <v>82.768725152389493</v>
      </c>
      <c r="O2660" s="57">
        <f t="shared" si="773"/>
        <v>4.1351458188620196</v>
      </c>
      <c r="P2660" s="374">
        <f t="shared" si="774"/>
        <v>4.1351458188620196</v>
      </c>
      <c r="Q2660" s="374">
        <f t="shared" si="775"/>
        <v>-97.231274847610507</v>
      </c>
      <c r="R2660" s="12">
        <f t="shared" si="776"/>
        <v>82.768725152389493</v>
      </c>
      <c r="S2660" s="57">
        <f t="shared" si="777"/>
        <v>20.372886291423193</v>
      </c>
      <c r="T2660" s="12">
        <f t="shared" si="760"/>
        <v>4.1351458188620196</v>
      </c>
    </row>
    <row r="2661" spans="1:20">
      <c r="A2661" s="57">
        <f t="shared" si="761"/>
        <v>128493.04496639284</v>
      </c>
      <c r="B2661" s="12">
        <f t="shared" si="778"/>
        <v>20450.303259330602</v>
      </c>
      <c r="C2661" s="57" t="str">
        <f t="shared" si="762"/>
        <v>-0.206270229174193-1.59663405419454i</v>
      </c>
      <c r="D2661" s="57" t="str">
        <f t="shared" si="763"/>
        <v>3.47537927162542-0.875937691183041i</v>
      </c>
      <c r="E2661" s="57" t="str">
        <f t="shared" si="764"/>
        <v>262.334017542589-37.6728768527472i</v>
      </c>
      <c r="F2661" s="57" t="str">
        <f t="shared" si="765"/>
        <v>2.90946720414836-7.33930740791904i</v>
      </c>
      <c r="G2661" s="57" t="str">
        <f t="shared" si="766"/>
        <v>0.999847862725907-0.01233345565294i</v>
      </c>
      <c r="H2661" s="57" t="str">
        <f t="shared" si="767"/>
        <v>3.53294455331519-110.00978724823i</v>
      </c>
      <c r="I2661" s="57" t="str">
        <f t="shared" si="768"/>
        <v>-2.24869931156925-0.976078256499082i</v>
      </c>
      <c r="K2661" s="57" t="str">
        <f t="shared" si="769"/>
        <v>0.00349951399139264-0.0130995753886148i</v>
      </c>
      <c r="L2661" s="57" t="str">
        <f t="shared" si="770"/>
        <v>0.00025-0.0517454946448796i</v>
      </c>
      <c r="M2661" s="57" t="str">
        <f t="shared" si="771"/>
        <v>0.0045-0.0181410778428669i</v>
      </c>
      <c r="N2661" s="57">
        <f t="shared" si="772"/>
        <v>82.638692913784169</v>
      </c>
      <c r="O2661" s="57">
        <f t="shared" si="773"/>
        <v>4.1359942622915051</v>
      </c>
      <c r="P2661" s="374">
        <f t="shared" si="774"/>
        <v>4.1359942622915051</v>
      </c>
      <c r="Q2661" s="374">
        <f t="shared" si="775"/>
        <v>-97.361307086215831</v>
      </c>
      <c r="R2661" s="12">
        <f t="shared" si="776"/>
        <v>82.638692913784169</v>
      </c>
      <c r="S2661" s="57">
        <f t="shared" si="777"/>
        <v>20.450303259330603</v>
      </c>
      <c r="T2661" s="12">
        <f t="shared" si="760"/>
        <v>4.1359942622915051</v>
      </c>
    </row>
    <row r="2662" spans="1:20">
      <c r="A2662" s="57">
        <f t="shared" si="761"/>
        <v>128981.31853726515</v>
      </c>
      <c r="B2662" s="12">
        <f t="shared" si="778"/>
        <v>20528.01441171606</v>
      </c>
      <c r="C2662" s="57" t="str">
        <f t="shared" si="762"/>
        <v>-0.210008324569602-1.59633780848271i</v>
      </c>
      <c r="D2662" s="57" t="str">
        <f t="shared" si="763"/>
        <v>3.47535838107174-0.873362143389452i</v>
      </c>
      <c r="E2662" s="57" t="str">
        <f t="shared" si="764"/>
        <v>263.220524188379-38.7066371513034i</v>
      </c>
      <c r="F2662" s="57" t="str">
        <f t="shared" si="765"/>
        <v>2.90946383370865-7.31179581841839i</v>
      </c>
      <c r="G2662" s="57" t="str">
        <f t="shared" si="766"/>
        <v>0.999846704463345-0.0123803084425749i</v>
      </c>
      <c r="H2662" s="57" t="str">
        <f t="shared" si="767"/>
        <v>3.49217085831786-109.497167461322i</v>
      </c>
      <c r="I2662" s="57" t="str">
        <f t="shared" si="768"/>
        <v>-2.22992224997635-0.970754540794291i</v>
      </c>
      <c r="K2662" s="57" t="str">
        <f t="shared" si="769"/>
        <v>0.00349163985573527-0.0130517347578962i</v>
      </c>
      <c r="L2662" s="57" t="str">
        <f t="shared" si="770"/>
        <v>0.00025-0.0515496061415418i</v>
      </c>
      <c r="M2662" s="57" t="str">
        <f t="shared" si="771"/>
        <v>0.0045-0.0180724027125592i</v>
      </c>
      <c r="N2662" s="57">
        <f t="shared" si="772"/>
        <v>82.505416858722313</v>
      </c>
      <c r="O2662" s="57">
        <f t="shared" si="773"/>
        <v>4.137016601688158</v>
      </c>
      <c r="P2662" s="374">
        <f t="shared" si="774"/>
        <v>4.137016601688158</v>
      </c>
      <c r="Q2662" s="374">
        <f t="shared" si="775"/>
        <v>-97.494583141277687</v>
      </c>
      <c r="R2662" s="12">
        <f t="shared" si="776"/>
        <v>82.505416858722313</v>
      </c>
      <c r="S2662" s="57">
        <f t="shared" si="777"/>
        <v>20.528014411716061</v>
      </c>
      <c r="T2662" s="12">
        <f t="shared" si="760"/>
        <v>4.137016601688158</v>
      </c>
    </row>
    <row r="2663" spans="1:20">
      <c r="A2663" s="57">
        <f t="shared" si="761"/>
        <v>129471.44754770676</v>
      </c>
      <c r="B2663" s="12">
        <f t="shared" si="778"/>
        <v>20606.020866480583</v>
      </c>
      <c r="C2663" s="57" t="str">
        <f t="shared" si="762"/>
        <v>-0.213842195866486-1.59605194493648i</v>
      </c>
      <c r="D2663" s="57" t="str">
        <f t="shared" si="763"/>
        <v>3.47533733170221-0.870799150234424i</v>
      </c>
      <c r="E2663" s="57" t="str">
        <f t="shared" si="764"/>
        <v>264.109197477428-39.7632884087718i</v>
      </c>
      <c r="F2663" s="57" t="str">
        <f t="shared" si="765"/>
        <v>2.90946043761283-7.28438941091983i</v>
      </c>
      <c r="G2663" s="57" t="str">
        <f t="shared" si="766"/>
        <v>0.999845537383977-0.012427339108725i</v>
      </c>
      <c r="H2663" s="57" t="str">
        <f t="shared" si="767"/>
        <v>3.45195783354043-108.987721961624i</v>
      </c>
      <c r="I2663" s="57" t="str">
        <f t="shared" si="768"/>
        <v>-2.21131772468321-0.965475755215967i</v>
      </c>
      <c r="K2663" s="57" t="str">
        <f t="shared" si="769"/>
        <v>0.00348382333458242-0.013004072446647i</v>
      </c>
      <c r="L2663" s="57" t="str">
        <f t="shared" si="770"/>
        <v>0.00025-0.0513544591965948i</v>
      </c>
      <c r="M2663" s="57" t="str">
        <f t="shared" si="771"/>
        <v>0.0045-0.0180039875598318i</v>
      </c>
      <c r="N2663" s="57">
        <f t="shared" si="772"/>
        <v>82.368844325471201</v>
      </c>
      <c r="O2663" s="57">
        <f t="shared" si="773"/>
        <v>4.1382098949649873</v>
      </c>
      <c r="P2663" s="374">
        <f t="shared" si="774"/>
        <v>4.1382098949649873</v>
      </c>
      <c r="Q2663" s="374">
        <f t="shared" si="775"/>
        <v>-97.631155674528799</v>
      </c>
      <c r="R2663" s="12">
        <f t="shared" si="776"/>
        <v>82.368844325471201</v>
      </c>
      <c r="S2663" s="57">
        <f t="shared" si="777"/>
        <v>20.606020866480584</v>
      </c>
      <c r="T2663" s="12">
        <f t="shared" si="760"/>
        <v>4.1382098949649873</v>
      </c>
    </row>
    <row r="2664" spans="1:20">
      <c r="A2664" s="57">
        <f t="shared" si="761"/>
        <v>129963.43904838806</v>
      </c>
      <c r="B2664" s="12">
        <f t="shared" si="778"/>
        <v>20684.32374577321</v>
      </c>
      <c r="C2664" s="57" t="str">
        <f t="shared" si="762"/>
        <v>-0.217773406372883-1.59577500855022i</v>
      </c>
      <c r="D2664" s="57" t="str">
        <f t="shared" si="763"/>
        <v>3.47531612231143-0.868248674745978i</v>
      </c>
      <c r="E2664" s="57" t="str">
        <f t="shared" si="764"/>
        <v>264.999741428901-40.843299273167i</v>
      </c>
      <c r="F2664" s="57" t="str">
        <f t="shared" si="765"/>
        <v>2.90945701566567-7.2570877911658i</v>
      </c>
      <c r="G2664" s="57" t="str">
        <f t="shared" si="766"/>
        <v>0.999844361420709-0.012474548325444i</v>
      </c>
      <c r="H2664" s="57" t="str">
        <f t="shared" si="767"/>
        <v>3.41229636423138-108.481421764775i</v>
      </c>
      <c r="I2664" s="57" t="str">
        <f t="shared" si="768"/>
        <v>-2.19288390672291-0.960241305591042i</v>
      </c>
      <c r="K2664" s="57" t="str">
        <f t="shared" si="769"/>
        <v>0.00347606399505535-0.0129565878728833i</v>
      </c>
      <c r="L2664" s="57" t="str">
        <f t="shared" si="770"/>
        <v>0.00025-0.0511600510027841i</v>
      </c>
      <c r="M2664" s="57" t="str">
        <f t="shared" si="771"/>
        <v>0.0045-0.0179358314005099i</v>
      </c>
      <c r="N2664" s="57">
        <f t="shared" si="772"/>
        <v>82.228921947457593</v>
      </c>
      <c r="O2664" s="57">
        <f t="shared" si="773"/>
        <v>4.139571025173014</v>
      </c>
      <c r="P2664" s="374">
        <f t="shared" si="774"/>
        <v>4.139571025173014</v>
      </c>
      <c r="Q2664" s="374">
        <f t="shared" si="775"/>
        <v>-97.771078052542407</v>
      </c>
      <c r="R2664" s="12">
        <f t="shared" si="776"/>
        <v>82.228921947457593</v>
      </c>
      <c r="S2664" s="57">
        <f t="shared" si="777"/>
        <v>20.684323745773209</v>
      </c>
      <c r="T2664" s="12">
        <f t="shared" si="760"/>
        <v>4.139571025173014</v>
      </c>
    </row>
    <row r="2665" spans="1:20">
      <c r="A2665" s="57">
        <f t="shared" si="761"/>
        <v>130457.30011677193</v>
      </c>
      <c r="B2665" s="12">
        <f t="shared" si="778"/>
        <v>20762.924176007149</v>
      </c>
      <c r="C2665" s="57" t="str">
        <f t="shared" si="762"/>
        <v>-0.221803533166911-1.59550547719526i</v>
      </c>
      <c r="D2665" s="57" t="str">
        <f t="shared" si="763"/>
        <v>3.47529475168484-0.865710680131019i</v>
      </c>
      <c r="E2665" s="57" t="str">
        <f t="shared" si="764"/>
        <v>265.891843196709-41.9471443909i</v>
      </c>
      <c r="F2665" s="57" t="str">
        <f t="shared" si="765"/>
        <v>2.90945356767043-7.22989056640592i</v>
      </c>
      <c r="G2665" s="57" t="str">
        <f t="shared" si="766"/>
        <v>0.999843176505937-0.0125219367693256i</v>
      </c>
      <c r="H2665" s="57" t="str">
        <f t="shared" si="767"/>
        <v>3.37317750691795-107.978238252185i</v>
      </c>
      <c r="I2665" s="57" t="str">
        <f t="shared" si="768"/>
        <v>-2.17461899042663-0.955050608226089i</v>
      </c>
      <c r="K2665" s="57" t="str">
        <f t="shared" si="769"/>
        <v>0.00346836140731806-0.0129092804560099i</v>
      </c>
      <c r="L2665" s="57" t="str">
        <f t="shared" si="770"/>
        <v>0.00025-0.0509663787634829i</v>
      </c>
      <c r="M2665" s="57" t="str">
        <f t="shared" si="771"/>
        <v>0.0045-0.0178679332541441i</v>
      </c>
      <c r="N2665" s="57">
        <f t="shared" si="772"/>
        <v>82.08559565850527</v>
      </c>
      <c r="O2665" s="57">
        <f t="shared" si="773"/>
        <v>4.1410966939431217</v>
      </c>
      <c r="P2665" s="374">
        <f t="shared" si="774"/>
        <v>4.1410966939431217</v>
      </c>
      <c r="Q2665" s="374">
        <f t="shared" si="775"/>
        <v>-97.91440434149473</v>
      </c>
      <c r="R2665" s="12">
        <f t="shared" si="776"/>
        <v>82.08559565850527</v>
      </c>
      <c r="S2665" s="57">
        <f t="shared" si="777"/>
        <v>20.76292417600715</v>
      </c>
      <c r="T2665" s="12">
        <f t="shared" si="760"/>
        <v>4.1410966939431217</v>
      </c>
    </row>
    <row r="2666" spans="1:20">
      <c r="A2666" s="57">
        <f t="shared" si="761"/>
        <v>130953.03785721568</v>
      </c>
      <c r="B2666" s="12">
        <f t="shared" si="778"/>
        <v>20841.823287875977</v>
      </c>
      <c r="C2666" s="57" t="str">
        <f t="shared" si="762"/>
        <v>-0.225934165819645-1.59524175913239i</v>
      </c>
      <c r="D2666" s="57" t="str">
        <f t="shared" si="763"/>
        <v>3.47527321859873-0.86318512977482i</v>
      </c>
      <c r="E2666" s="57" t="str">
        <f t="shared" si="764"/>
        <v>266.785172381387-43.07530417236i</v>
      </c>
      <c r="F2666" s="57" t="str">
        <f t="shared" si="765"/>
        <v>2.9094500934289-7.20279734539157i</v>
      </c>
      <c r="G2666" s="57" t="str">
        <f t="shared" si="766"/>
        <v>0.999841982571543-0.0125695051195128i</v>
      </c>
      <c r="H2666" s="57" t="str">
        <f t="shared" si="767"/>
        <v>3.33459248575279-107.478143165326i</v>
      </c>
      <c r="I2666" s="57" t="str">
        <f t="shared" si="768"/>
        <v>-2.15652119306519-0.949903089686935i</v>
      </c>
      <c r="K2666" s="57" t="str">
        <f t="shared" si="769"/>
        <v>0.00346071514455618-0.0128621496168251i</v>
      </c>
      <c r="L2666" s="57" t="str">
        <f t="shared" si="770"/>
        <v>0.00025-0.050773439692651i</v>
      </c>
      <c r="M2666" s="57" t="str">
        <f t="shared" si="771"/>
        <v>0.0045-0.017800292143997i</v>
      </c>
      <c r="N2666" s="57">
        <f t="shared" si="772"/>
        <v>81.93881069931777</v>
      </c>
      <c r="O2666" s="57">
        <f t="shared" si="773"/>
        <v>4.1427834147416407</v>
      </c>
      <c r="P2666" s="374">
        <f t="shared" si="774"/>
        <v>4.1427834147416407</v>
      </c>
      <c r="Q2666" s="374">
        <f t="shared" si="775"/>
        <v>-98.06118930068223</v>
      </c>
      <c r="R2666" s="12">
        <f t="shared" si="776"/>
        <v>81.93881069931777</v>
      </c>
      <c r="S2666" s="57">
        <f t="shared" si="777"/>
        <v>20.841823287875979</v>
      </c>
      <c r="T2666" s="12">
        <f t="shared" si="760"/>
        <v>4.1427834147416407</v>
      </c>
    </row>
    <row r="2667" spans="1:20">
      <c r="A2667" s="57">
        <f t="shared" si="761"/>
        <v>131450.65940107309</v>
      </c>
      <c r="B2667" s="12">
        <f t="shared" si="778"/>
        <v>20921.022216369907</v>
      </c>
      <c r="C2667" s="57" t="str">
        <f t="shared" si="762"/>
        <v>-0.230166904992801-1.59498219046799i</v>
      </c>
      <c r="D2667" s="57" t="str">
        <f t="shared" si="763"/>
        <v>3.47525152182014-0.860671987240477i</v>
      </c>
      <c r="E2667" s="57" t="str">
        <f t="shared" si="764"/>
        <v>267.679380322776-44.2282645274009i</v>
      </c>
      <c r="F2667" s="57" t="str">
        <f t="shared" si="765"/>
        <v>2.90944659274137-7.17580773837017i</v>
      </c>
      <c r="G2667" s="57" t="str">
        <f t="shared" si="766"/>
        <v>0.999840779548891-0.0126172540577073i</v>
      </c>
      <c r="H2667" s="57" t="str">
        <f t="shared" si="767"/>
        <v>3.29653268894988-106.981108600152i</v>
      </c>
      <c r="I2667" s="57" t="str">
        <f t="shared" si="768"/>
        <v>-2.13858875449755-0.944798186583778i</v>
      </c>
      <c r="K2667" s="57" t="str">
        <f t="shared" si="769"/>
        <v>0.0034531247829561-0.0128151947775243i</v>
      </c>
      <c r="L2667" s="57" t="str">
        <f t="shared" si="770"/>
        <v>0.00025-0.0505812310147946i</v>
      </c>
      <c r="M2667" s="57" t="str">
        <f t="shared" si="771"/>
        <v>0.0045-0.0177329070970282i</v>
      </c>
      <c r="N2667" s="57">
        <f t="shared" si="772"/>
        <v>81.788511625304537</v>
      </c>
      <c r="O2667" s="57">
        <f t="shared" si="773"/>
        <v>4.1446275059346815</v>
      </c>
      <c r="P2667" s="374">
        <f t="shared" si="774"/>
        <v>4.1446275059346815</v>
      </c>
      <c r="Q2667" s="374">
        <f t="shared" si="775"/>
        <v>-98.211488374695463</v>
      </c>
      <c r="R2667" s="12">
        <f t="shared" si="776"/>
        <v>81.788511625304537</v>
      </c>
      <c r="S2667" s="57">
        <f t="shared" si="777"/>
        <v>20.921022216369906</v>
      </c>
      <c r="T2667" s="12">
        <f t="shared" si="760"/>
        <v>4.1446275059346815</v>
      </c>
    </row>
    <row r="2668" spans="1:20">
      <c r="A2668" s="57">
        <f t="shared" si="761"/>
        <v>131950.17190679719</v>
      </c>
      <c r="B2668" s="12">
        <f t="shared" si="778"/>
        <v>21000.522100792114</v>
      </c>
      <c r="C2668" s="57" t="str">
        <f t="shared" si="762"/>
        <v>-0.234503360904034-1.59472503255631i</v>
      </c>
      <c r="D2668" s="57" t="str">
        <f t="shared" si="763"/>
        <v>3.47522966010674-0.858171216268354i</v>
      </c>
      <c r="E2668" s="57" t="str">
        <f t="shared" si="764"/>
        <v>268.574099373809-45.4065165687512i</v>
      </c>
      <c r="F2668" s="57" t="str">
        <f t="shared" si="765"/>
        <v>2.90944306540658-7.14892135707952i</v>
      </c>
      <c r="G2668" s="57" t="str">
        <f t="shared" si="766"/>
        <v>0.999839567368824-0.0126651842681792i</v>
      </c>
      <c r="H2668" s="57" t="str">
        <f t="shared" si="767"/>
        <v>3.25898966530388-106.487107001596i</v>
      </c>
      <c r="I2668" s="57" t="str">
        <f t="shared" si="768"/>
        <v>-2.12081993682516-0.939735345361195i</v>
      </c>
      <c r="K2668" s="57" t="str">
        <f t="shared" si="769"/>
        <v>0.00344558990168412-0.0127684153617043i</v>
      </c>
      <c r="L2668" s="57" t="str">
        <f t="shared" si="770"/>
        <v>0.00025-0.0503897499649279i</v>
      </c>
      <c r="M2668" s="57" t="str">
        <f t="shared" si="771"/>
        <v>0.0045-0.0176657771438815i</v>
      </c>
      <c r="N2668" s="57">
        <f t="shared" si="772"/>
        <v>81.634642315828017</v>
      </c>
      <c r="O2668" s="57">
        <f t="shared" si="773"/>
        <v>4.1466250836632108</v>
      </c>
      <c r="P2668" s="374">
        <f t="shared" si="774"/>
        <v>4.1466250836632108</v>
      </c>
      <c r="Q2668" s="374">
        <f t="shared" si="775"/>
        <v>-98.365357684171983</v>
      </c>
      <c r="R2668" s="12">
        <f t="shared" si="776"/>
        <v>81.634642315828017</v>
      </c>
      <c r="S2668" s="57">
        <f t="shared" si="777"/>
        <v>21.000522100792114</v>
      </c>
      <c r="T2668" s="12">
        <f t="shared" ref="T2668:T2731" si="779">P2668</f>
        <v>4.1466250836632108</v>
      </c>
    </row>
    <row r="2669" spans="1:20">
      <c r="A2669" s="57">
        <f t="shared" ref="A2669:A2732" si="780">2*PI()*B2669</f>
        <v>132451.58256004303</v>
      </c>
      <c r="B2669" s="12">
        <f t="shared" si="778"/>
        <v>21080.324084775126</v>
      </c>
      <c r="C2669" s="57" t="str">
        <f t="shared" ref="C2669:C2732" si="781">IMPRODUCT(D2669,E2669,$C$40,,K2669,$C$41)</f>
        <v>-0.238945151651572-1.59446846934998i</v>
      </c>
      <c r="D2669" s="57" t="str">
        <f t="shared" ref="D2669:D2732" si="782">IMDIV(IMPRODUCT($C$37,$C$38,COMPLEX(1,A2669/$C$38)),IMSUM(-1*A2669*A2669/$C$39,COMPLEX(0,1*A2669)))</f>
        <v>3.47520763220683-0.855682780775568i</v>
      </c>
      <c r="E2669" s="57" t="str">
        <f t="shared" ref="E2669:E2732" si="783">IMDIV(IMPRODUCT(IMSUM(F2669,G2669),$C$29,H2669),IMSUM(1,I2669))</f>
        <v>269.468942155667-46.6105562811643i</v>
      </c>
      <c r="F2669" s="57" t="str">
        <f t="shared" ref="F2669:F2732" si="784">IMDIV(IMPRODUCT($C$14,$C$15,COMPLEX(1,A2669/$C$15)),IMSUM(-1*A2669*A2669/$C$16,COMPLEX(0,A2669)))</f>
        <v>2.90943951122176-7.1221378147423i</v>
      </c>
      <c r="G2669" s="57" t="str">
        <f t="shared" ref="G2669:G2732" si="785">IMDIV(1,COMPLEX(1,A2669*$C$9*$C$10))</f>
        <v>0.999838345961657-0.0127132964377763i</v>
      </c>
      <c r="H2669" s="57" t="str">
        <f t="shared" ref="H2669:H2732" si="786">IMDIV($C$3,IMSUM(K2669,COMPLEX(0,$C$28*A2669)))</f>
        <v>3.22195512079335-105.996111158181i</v>
      </c>
      <c r="I2669" s="57" t="str">
        <f t="shared" ref="I2669:I2732" si="787">IMPRODUCT(F2669,$C$29,H2669,$C$31)</f>
        <v>-2.10321302405284-0.934714022093333i</v>
      </c>
      <c r="K2669" s="57" t="str">
        <f t="shared" ref="K2669:K2732" si="788">IF($C$26&lt;=0,IMDIV(1,IMSUM(IMDIV(1,L2669),1/$C$18)),IMDIV(1,IMSUM(IMDIV(1,L2669),1/$C$18,IMDIV(1,M2669))))</f>
        <v>0.00343811008286588-0.0127218107943666i</v>
      </c>
      <c r="L2669" s="57" t="str">
        <f t="shared" ref="L2669:L2732" si="789">IMSUM($C$21/$C$22,IMDIV(1,COMPLEX(0,$C$20*$C$22*A2669)))</f>
        <v>0.00025-0.0501989937885314i</v>
      </c>
      <c r="M2669" s="57" t="str">
        <f t="shared" ref="M2669:M2732" si="790">IMSUM($C$25/$C$26,IMDIV(1,COMPLEX(0,$C$24*$C$26*A2669)))</f>
        <v>0.0045-0.0175989013188698i</v>
      </c>
      <c r="N2669" s="57">
        <f t="shared" ref="N2669:N2732" si="791">ABS(R2669)</f>
        <v>81.477145984975479</v>
      </c>
      <c r="O2669" s="57">
        <f t="shared" ref="O2669:O2732" si="792">ABS(P2669)</f>
        <v>4.1487720545261562</v>
      </c>
      <c r="P2669" s="374">
        <f t="shared" ref="P2669:P2732" si="793">20*LOG10(IMABS(C2669))</f>
        <v>4.1487720545261562</v>
      </c>
      <c r="Q2669" s="374">
        <f t="shared" ref="Q2669:Q2732" si="794">IMARGUMENT(C2669)*180/PI()</f>
        <v>-98.522854015024521</v>
      </c>
      <c r="R2669" s="12">
        <f t="shared" ref="R2669:R2732" si="795">IF(Q2669&lt;0,Q2669+180,Q2669-180)</f>
        <v>81.477145984975479</v>
      </c>
      <c r="S2669" s="57">
        <f t="shared" ref="S2669:S2732" si="796">B2669/1000</f>
        <v>21.080324084775125</v>
      </c>
      <c r="T2669" s="12">
        <f t="shared" si="779"/>
        <v>4.1487720545261562</v>
      </c>
    </row>
    <row r="2670" spans="1:20">
      <c r="A2670" s="57">
        <f t="shared" si="780"/>
        <v>132954.89857377121</v>
      </c>
      <c r="B2670" s="12">
        <f t="shared" ref="B2670:B2733" si="797">B2669*(1+B$42)</f>
        <v>21160.429316297272</v>
      </c>
      <c r="C2670" s="57" t="str">
        <f t="shared" si="781"/>
        <v>-0.243493901390188-1.59421060470191i</v>
      </c>
      <c r="D2670" s="57" t="str">
        <f t="shared" si="782"/>
        <v>3.47518543685924-0.853206644855451i</v>
      </c>
      <c r="E2670" s="57" t="str">
        <f t="shared" si="783"/>
        <v>270.36350079478-47.8408841541054i</v>
      </c>
      <c r="F2670" s="57" t="str">
        <f t="shared" si="784"/>
        <v>2.9094359299826-7.0954567260605i</v>
      </c>
      <c r="G2670" s="57" t="str">
        <f t="shared" si="785"/>
        <v>0.999837115257177-0.0127615912559337i</v>
      </c>
      <c r="H2670" s="57" t="str">
        <f t="shared" si="786"/>
        <v>3.18542091526394-105.508094196721i</v>
      </c>
      <c r="I2670" s="57" t="str">
        <f t="shared" si="787"/>
        <v>-2.0857663217556-0.92973368228386i</v>
      </c>
      <c r="K2670" s="57" t="str">
        <f t="shared" si="788"/>
        <v>0.0034306849115658-0.0126753805019217i</v>
      </c>
      <c r="L2670" s="57" t="str">
        <f t="shared" si="789"/>
        <v>0.00025-0.0500089597415137i</v>
      </c>
      <c r="M2670" s="57" t="str">
        <f t="shared" si="790"/>
        <v>0.0045-0.0175322786599619i</v>
      </c>
      <c r="N2670" s="57">
        <f t="shared" si="791"/>
        <v>81.315965193947278</v>
      </c>
      <c r="O2670" s="57">
        <f t="shared" si="792"/>
        <v>4.1510641080730517</v>
      </c>
      <c r="P2670" s="374">
        <f t="shared" si="793"/>
        <v>4.1510641080730517</v>
      </c>
      <c r="Q2670" s="374">
        <f t="shared" si="794"/>
        <v>-98.684034806052722</v>
      </c>
      <c r="R2670" s="12">
        <f t="shared" si="795"/>
        <v>81.315965193947278</v>
      </c>
      <c r="S2670" s="57">
        <f t="shared" si="796"/>
        <v>21.160429316297272</v>
      </c>
      <c r="T2670" s="12">
        <f t="shared" si="779"/>
        <v>4.1510641080730517</v>
      </c>
    </row>
    <row r="2671" spans="1:20">
      <c r="A2671" s="57">
        <f t="shared" si="780"/>
        <v>133460.12718835153</v>
      </c>
      <c r="B2671" s="12">
        <f t="shared" si="797"/>
        <v>21240.838947699202</v>
      </c>
      <c r="C2671" s="57" t="str">
        <f t="shared" si="781"/>
        <v>-0.248151238349809-1.59394945962183i</v>
      </c>
      <c r="D2671" s="57" t="str">
        <f t="shared" si="782"/>
        <v>3.47516307279324-0.850742772777006i</v>
      </c>
      <c r="E2671" s="57" t="str">
        <f t="shared" si="783"/>
        <v>271.257346142215-49.0980047756332i</v>
      </c>
      <c r="F2671" s="57" t="str">
        <f t="shared" si="784"/>
        <v>2.90943232148321-7.06887770720979i</v>
      </c>
      <c r="G2671" s="57" t="str">
        <f t="shared" si="785"/>
        <v>0.999835875184636-0.0128100694146833i</v>
      </c>
      <c r="H2671" s="57" t="str">
        <f t="shared" si="786"/>
        <v>3.14937905919033-105.023029577119i</v>
      </c>
      <c r="I2671" s="57" t="str">
        <f t="shared" si="787"/>
        <v>-2.06847815675145-0.924793800670677i</v>
      </c>
      <c r="K2671" s="57" t="str">
        <f t="shared" si="788"/>
        <v>0.0034233139757666-0.0126291239121925i</v>
      </c>
      <c r="L2671" s="57" t="str">
        <f t="shared" si="789"/>
        <v>0.00025-0.049819645090171i</v>
      </c>
      <c r="M2671" s="57" t="str">
        <f t="shared" si="790"/>
        <v>0.0045-0.0174659082087686i</v>
      </c>
      <c r="N2671" s="57">
        <f t="shared" si="791"/>
        <v>81.151041865169205</v>
      </c>
      <c r="O2671" s="57">
        <f t="shared" si="792"/>
        <v>4.1534967091057586</v>
      </c>
      <c r="P2671" s="374">
        <f t="shared" si="793"/>
        <v>4.1534967091057586</v>
      </c>
      <c r="Q2671" s="374">
        <f t="shared" si="794"/>
        <v>-98.848958134830795</v>
      </c>
      <c r="R2671" s="12">
        <f t="shared" si="795"/>
        <v>81.151041865169205</v>
      </c>
      <c r="S2671" s="57">
        <f t="shared" si="796"/>
        <v>21.240838947699203</v>
      </c>
      <c r="T2671" s="12">
        <f t="shared" si="779"/>
        <v>4.1534967091057586</v>
      </c>
    </row>
    <row r="2672" spans="1:20">
      <c r="A2672" s="57">
        <f t="shared" si="780"/>
        <v>133967.27567166727</v>
      </c>
      <c r="B2672" s="12">
        <f t="shared" si="797"/>
        <v>21321.554135700459</v>
      </c>
      <c r="C2672" s="57" t="str">
        <f t="shared" si="781"/>
        <v>-0.252918792688047-1.59368296949147i</v>
      </c>
      <c r="D2672" s="57" t="str">
        <f t="shared" si="782"/>
        <v>3.47514053872858-0.848291128984412i</v>
      </c>
      <c r="E2672" s="57" t="str">
        <f t="shared" si="783"/>
        <v>272.150026976133-50.3824263850677i</v>
      </c>
      <c r="F2672" s="57" t="str">
        <f t="shared" si="784"/>
        <v>2.9094286855162-7.0424003758342i</v>
      </c>
      <c r="G2672" s="57" t="str">
        <f t="shared" si="785"/>
        <v>0.999834625672748-0.0128587316086637i</v>
      </c>
      <c r="H2672" s="57" t="str">
        <f t="shared" si="786"/>
        <v>3.1138217105145-104.540891087261i</v>
      </c>
      <c r="I2672" s="57" t="str">
        <f t="shared" si="787"/>
        <v>-2.05134687678011-0.919893861035298i</v>
      </c>
      <c r="K2672" s="57" t="str">
        <f t="shared" si="788"/>
        <v>0.00341599686634907-0.0125830404544178i</v>
      </c>
      <c r="L2672" s="57" t="str">
        <f t="shared" si="789"/>
        <v>0.00025-0.0496310471111486i</v>
      </c>
      <c r="M2672" s="57" t="str">
        <f t="shared" si="790"/>
        <v>0.0045-0.0173997890105286i</v>
      </c>
      <c r="N2672" s="57">
        <f t="shared" si="791"/>
        <v>80.982317298232445</v>
      </c>
      <c r="O2672" s="57">
        <f t="shared" si="792"/>
        <v>4.1560650897907401</v>
      </c>
      <c r="P2672" s="374">
        <f t="shared" si="793"/>
        <v>4.1560650897907401</v>
      </c>
      <c r="Q2672" s="374">
        <f t="shared" si="794"/>
        <v>-99.017682701767555</v>
      </c>
      <c r="R2672" s="12">
        <f t="shared" si="795"/>
        <v>80.982317298232445</v>
      </c>
      <c r="S2672" s="57">
        <f t="shared" si="796"/>
        <v>21.32155413570046</v>
      </c>
      <c r="T2672" s="12">
        <f t="shared" si="779"/>
        <v>4.1560650897907401</v>
      </c>
    </row>
    <row r="2673" spans="1:20">
      <c r="A2673" s="57">
        <f t="shared" si="780"/>
        <v>134476.3513192196</v>
      </c>
      <c r="B2673" s="12">
        <f t="shared" si="797"/>
        <v>21402.57604141612</v>
      </c>
      <c r="C2673" s="57" t="str">
        <f t="shared" si="781"/>
        <v>-0.257798194167522-1.59340898124289i</v>
      </c>
      <c r="D2673" s="57" t="str">
        <f t="shared" si="782"/>
        <v>3.47511783337519-0.845851678096441i</v>
      </c>
      <c r="E2673" s="57" t="str">
        <f t="shared" si="783"/>
        <v>273.041069188156-51.6946603819272i</v>
      </c>
      <c r="F2673" s="57" t="str">
        <f t="shared" si="784"/>
        <v>2.9094250218725-7.01602435104023i</v>
      </c>
      <c r="G2673" s="57" t="str">
        <f t="shared" si="785"/>
        <v>0.999833366649686-0.0129075785351291i</v>
      </c>
      <c r="H2673" s="57" t="str">
        <f t="shared" si="786"/>
        <v>3.07874117155805-104.061652837988i</v>
      </c>
      <c r="I2673" s="57" t="str">
        <f t="shared" si="787"/>
        <v>-2.03437085018712-0.915033356016523i</v>
      </c>
      <c r="K2673" s="57" t="str">
        <f t="shared" si="788"/>
        <v>0.00340873317707185-0.0125371295592555i</v>
      </c>
      <c r="L2673" s="57" t="str">
        <f t="shared" si="789"/>
        <v>0.00025-0.0494431630914015i</v>
      </c>
      <c r="M2673" s="57" t="str">
        <f t="shared" si="790"/>
        <v>0.0045-0.017333920114095i</v>
      </c>
      <c r="N2673" s="57">
        <f t="shared" si="791"/>
        <v>80.809732187773776</v>
      </c>
      <c r="O2673" s="57">
        <f t="shared" si="792"/>
        <v>4.1587642415834702</v>
      </c>
      <c r="P2673" s="374">
        <f t="shared" si="793"/>
        <v>4.1587642415834702</v>
      </c>
      <c r="Q2673" s="374">
        <f t="shared" si="794"/>
        <v>-99.190267812226224</v>
      </c>
      <c r="R2673" s="12">
        <f t="shared" si="795"/>
        <v>80.809732187773776</v>
      </c>
      <c r="S2673" s="57">
        <f t="shared" si="796"/>
        <v>21.402576041416118</v>
      </c>
      <c r="T2673" s="12">
        <f t="shared" si="779"/>
        <v>4.1587642415834702</v>
      </c>
    </row>
    <row r="2674" spans="1:20">
      <c r="A2674" s="57">
        <f t="shared" si="780"/>
        <v>134987.36145423262</v>
      </c>
      <c r="B2674" s="12">
        <f t="shared" si="797"/>
        <v>21483.9058303735</v>
      </c>
      <c r="C2674" s="57" t="str">
        <f t="shared" si="781"/>
        <v>-0.262791069648475-1.59312525050521i</v>
      </c>
      <c r="D2674" s="57" t="str">
        <f t="shared" si="782"/>
        <v>3.47509495543335-0.843424384906004i</v>
      </c>
      <c r="E2674" s="57" t="str">
        <f t="shared" si="783"/>
        <v>273.929974954585-53.0352207884871i</v>
      </c>
      <c r="F2674" s="57" t="str">
        <f t="shared" si="784"/>
        <v>2.90942133034156-6.98974925339188i</v>
      </c>
      <c r="G2674" s="57" t="str">
        <f t="shared" si="785"/>
        <v>0.999832098043075-0.0129566108939601i</v>
      </c>
      <c r="H2674" s="57" t="str">
        <f t="shared" si="786"/>
        <v>3.04412988600781-103.585289258178i</v>
      </c>
      <c r="I2674" s="57" t="str">
        <f t="shared" si="787"/>
        <v>-2.01754846561412-0.910211786928784i</v>
      </c>
      <c r="K2674" s="57" t="str">
        <f t="shared" si="788"/>
        <v>0.00340152250455131-0.0124913906587863i</v>
      </c>
      <c r="L2674" s="57" t="str">
        <f t="shared" si="789"/>
        <v>0.00025-0.0492559903281544i</v>
      </c>
      <c r="M2674" s="57" t="str">
        <f t="shared" si="790"/>
        <v>0.0045-0.0172683005719217i</v>
      </c>
      <c r="N2674" s="57">
        <f t="shared" si="791"/>
        <v>80.633226643416819</v>
      </c>
      <c r="O2674" s="57">
        <f t="shared" si="792"/>
        <v>4.161588906967725</v>
      </c>
      <c r="P2674" s="374">
        <f t="shared" si="793"/>
        <v>4.161588906967725</v>
      </c>
      <c r="Q2674" s="374">
        <f t="shared" si="794"/>
        <v>-99.366773356583181</v>
      </c>
      <c r="R2674" s="12">
        <f t="shared" si="795"/>
        <v>80.633226643416819</v>
      </c>
      <c r="S2674" s="57">
        <f t="shared" si="796"/>
        <v>21.483905830373502</v>
      </c>
      <c r="T2674" s="12">
        <f t="shared" si="779"/>
        <v>4.161588906967725</v>
      </c>
    </row>
    <row r="2675" spans="1:20">
      <c r="A2675" s="57">
        <f t="shared" si="780"/>
        <v>135500.31342775869</v>
      </c>
      <c r="B2675" s="12">
        <f t="shared" si="797"/>
        <v>21565.544672528918</v>
      </c>
      <c r="C2675" s="57" t="str">
        <f t="shared" si="781"/>
        <v>-0.267899040387221-1.59282943872559i</v>
      </c>
      <c r="D2675" s="57" t="str">
        <f t="shared" si="782"/>
        <v>3.47507190359347-0.841009214379573i</v>
      </c>
      <c r="E2675" s="57" t="str">
        <f t="shared" si="783"/>
        <v>274.816221893687-54.4046236633178i</v>
      </c>
      <c r="F2675" s="57" t="str">
        <f t="shared" si="784"/>
        <v>2.90941761071114-6.96357470490477i</v>
      </c>
      <c r="G2675" s="57" t="str">
        <f t="shared" si="785"/>
        <v>0.999830819779992-0.0130058293876725i</v>
      </c>
      <c r="H2675" s="57" t="str">
        <f t="shared" si="786"/>
        <v>3.00998043597087-103.111775089897i</v>
      </c>
      <c r="I2675" s="57" t="str">
        <f t="shared" si="787"/>
        <v>-2.00087813169407-0.90542866358445i</v>
      </c>
      <c r="K2675" s="57" t="str">
        <f t="shared" si="788"/>
        <v>0.00339436444824167-0.0124458231865164i</v>
      </c>
      <c r="L2675" s="57" t="str">
        <f t="shared" si="789"/>
        <v>0.00025-0.0490695261288647i</v>
      </c>
      <c r="M2675" s="57" t="str">
        <f t="shared" si="790"/>
        <v>0.0045-0.0172029294400495i</v>
      </c>
      <c r="N2675" s="57">
        <f t="shared" si="791"/>
        <v>80.452740211889392</v>
      </c>
      <c r="O2675" s="57">
        <f t="shared" si="792"/>
        <v>4.1645335710130711</v>
      </c>
      <c r="P2675" s="374">
        <f t="shared" si="793"/>
        <v>4.1645335710130711</v>
      </c>
      <c r="Q2675" s="374">
        <f t="shared" si="794"/>
        <v>-99.547259788110608</v>
      </c>
      <c r="R2675" s="12">
        <f t="shared" si="795"/>
        <v>80.452740211889392</v>
      </c>
      <c r="S2675" s="57">
        <f t="shared" si="796"/>
        <v>21.565544672528919</v>
      </c>
      <c r="T2675" s="12">
        <f t="shared" si="779"/>
        <v>4.1645335710130711</v>
      </c>
    </row>
    <row r="2676" spans="1:20">
      <c r="A2676" s="57">
        <f t="shared" si="780"/>
        <v>136015.2146187842</v>
      </c>
      <c r="B2676" s="12">
        <f t="shared" si="797"/>
        <v>21647.493742284529</v>
      </c>
      <c r="C2676" s="57" t="str">
        <f t="shared" si="781"/>
        <v>-0.273123719130537-1.59251911027111i</v>
      </c>
      <c r="D2676" s="57" t="str">
        <f t="shared" si="782"/>
        <v>3.47504867653609-0.838606131656696i</v>
      </c>
      <c r="E2676" s="57" t="str">
        <f t="shared" si="783"/>
        <v>275.699262210318-55.8033864629715i</v>
      </c>
      <c r="F2676" s="57" t="str">
        <f t="shared" si="784"/>
        <v>2.90941386276745-6.93750032904093i</v>
      </c>
      <c r="G2676" s="57" t="str">
        <f t="shared" si="785"/>
        <v>0.999829531786957-0.0130552347214274i</v>
      </c>
      <c r="H2676" s="57" t="str">
        <f t="shared" si="786"/>
        <v>2.97628553909946-102.641085383644i</v>
      </c>
      <c r="I2676" s="57" t="str">
        <f t="shared" si="787"/>
        <v>-1.98435827675212-0.900683504120466i</v>
      </c>
      <c r="K2676" s="57" t="str">
        <f t="shared" si="788"/>
        <v>0.00338725861041514-0.0124004265773813i</v>
      </c>
      <c r="L2676" s="57" t="str">
        <f t="shared" si="789"/>
        <v>0.00025-0.0488837678111823i</v>
      </c>
      <c r="M2676" s="57" t="str">
        <f t="shared" si="790"/>
        <v>0.0045-0.0171378057780928i</v>
      </c>
      <c r="N2676" s="57">
        <f t="shared" si="791"/>
        <v>80.268211901444133</v>
      </c>
      <c r="O2676" s="57">
        <f t="shared" si="792"/>
        <v>4.1675924527548851</v>
      </c>
      <c r="P2676" s="374">
        <f t="shared" si="793"/>
        <v>4.1675924527548851</v>
      </c>
      <c r="Q2676" s="374">
        <f t="shared" si="794"/>
        <v>-99.731788098555867</v>
      </c>
      <c r="R2676" s="12">
        <f t="shared" si="795"/>
        <v>80.268211901444133</v>
      </c>
      <c r="S2676" s="57">
        <f t="shared" si="796"/>
        <v>21.647493742284528</v>
      </c>
      <c r="T2676" s="12">
        <f t="shared" si="779"/>
        <v>4.1675924527548851</v>
      </c>
    </row>
    <row r="2677" spans="1:20">
      <c r="A2677" s="57">
        <f t="shared" si="780"/>
        <v>136532.07243433557</v>
      </c>
      <c r="B2677" s="12">
        <f t="shared" si="797"/>
        <v>21729.754218505212</v>
      </c>
      <c r="C2677" s="57" t="str">
        <f t="shared" si="781"/>
        <v>-0.278466706995706-1.59219172951877i</v>
      </c>
      <c r="D2677" s="57" t="str">
        <f t="shared" si="782"/>
        <v>3.47502527293168-0.83621510204945i</v>
      </c>
      <c r="E2677" s="57" t="str">
        <f t="shared" si="783"/>
        <v>276.57852182946-57.2320273489447i</v>
      </c>
      <c r="F2677" s="57" t="str">
        <f t="shared" si="784"/>
        <v>2.90941008629502-6.91152575070319i</v>
      </c>
      <c r="G2677" s="57" t="str">
        <f t="shared" si="785"/>
        <v>0.999828233989932-0.0131048276030407i</v>
      </c>
      <c r="H2677" s="57" t="str">
        <f t="shared" si="786"/>
        <v>2.94303804578188-102.173195493681i</v>
      </c>
      <c r="I2677" s="57" t="str">
        <f t="shared" si="787"/>
        <v>-1.96798734851172-0.895975834828944i</v>
      </c>
      <c r="K2677" s="57" t="str">
        <f t="shared" si="788"/>
        <v>0.00338020459614221-0.0123552002677477i</v>
      </c>
      <c r="L2677" s="57" t="str">
        <f t="shared" si="789"/>
        <v>0.00025-0.0486987127029111i</v>
      </c>
      <c r="M2677" s="57" t="str">
        <f t="shared" si="790"/>
        <v>0.0045-0.0170729286492257i</v>
      </c>
      <c r="N2677" s="57">
        <f t="shared" si="791"/>
        <v>80.079580208719108</v>
      </c>
      <c r="O2677" s="57">
        <f t="shared" si="792"/>
        <v>4.1707594964006853</v>
      </c>
      <c r="P2677" s="374">
        <f t="shared" si="793"/>
        <v>4.1707594964006853</v>
      </c>
      <c r="Q2677" s="374">
        <f t="shared" si="794"/>
        <v>-99.920419791280892</v>
      </c>
      <c r="R2677" s="12">
        <f t="shared" si="795"/>
        <v>80.079580208719108</v>
      </c>
      <c r="S2677" s="57">
        <f t="shared" si="796"/>
        <v>21.72975421850521</v>
      </c>
      <c r="T2677" s="12">
        <f t="shared" si="779"/>
        <v>4.1707594964006853</v>
      </c>
    </row>
    <row r="2678" spans="1:20">
      <c r="A2678" s="57">
        <f t="shared" si="780"/>
        <v>137050.89430958606</v>
      </c>
      <c r="B2678" s="12">
        <f t="shared" si="797"/>
        <v>21812.327284535531</v>
      </c>
      <c r="C2678" s="57" t="str">
        <f t="shared" si="781"/>
        <v>-0.283929590126373-1.59184465794254i</v>
      </c>
      <c r="D2678" s="57" t="str">
        <f t="shared" si="782"/>
        <v>3.4750016914408-0.833836091041973i</v>
      </c>
      <c r="E2678" s="57" t="str">
        <f t="shared" si="783"/>
        <v>277.453399520409-58.6910644369883i</v>
      </c>
      <c r="F2678" s="57" t="str">
        <f t="shared" si="784"/>
        <v>2.9094062810768-6.88565059623012i</v>
      </c>
      <c r="G2678" s="57" t="str">
        <f t="shared" si="785"/>
        <v>0.999826926314318-0.0131546087429935i</v>
      </c>
      <c r="H2678" s="57" t="str">
        <f t="shared" si="786"/>
        <v>2.91023093639918-101.70808107344i</v>
      </c>
      <c r="I2678" s="57" t="str">
        <f t="shared" si="787"/>
        <v>-1.9517638138059-0.891305189991719i</v>
      </c>
      <c r="K2678" s="57" t="str">
        <f t="shared" si="788"/>
        <v>0.00337320201327201-0.0123101436954178i</v>
      </c>
      <c r="L2678" s="57" t="str">
        <f t="shared" si="789"/>
        <v>0.00025-0.0485143581419718i</v>
      </c>
      <c r="M2678" s="57" t="str">
        <f t="shared" si="790"/>
        <v>0.0045-0.0170082971201691i</v>
      </c>
      <c r="N2678" s="57">
        <f t="shared" si="791"/>
        <v>79.886783148163133</v>
      </c>
      <c r="O2678" s="57">
        <f t="shared" si="792"/>
        <v>4.1740283623728551</v>
      </c>
      <c r="P2678" s="374">
        <f t="shared" si="793"/>
        <v>4.1740283623728551</v>
      </c>
      <c r="Q2678" s="374">
        <f t="shared" si="794"/>
        <v>-100.11321685183687</v>
      </c>
      <c r="R2678" s="12">
        <f t="shared" si="795"/>
        <v>79.886783148163133</v>
      </c>
      <c r="S2678" s="57">
        <f t="shared" si="796"/>
        <v>21.812327284535531</v>
      </c>
      <c r="T2678" s="12">
        <f t="shared" si="779"/>
        <v>4.1740283623728551</v>
      </c>
    </row>
    <row r="2679" spans="1:20">
      <c r="A2679" s="57">
        <f t="shared" si="780"/>
        <v>137571.6877079625</v>
      </c>
      <c r="B2679" s="12">
        <f t="shared" si="797"/>
        <v>21895.214128216769</v>
      </c>
      <c r="C2679" s="57" t="str">
        <f t="shared" si="781"/>
        <v>-0.289513936113449-1.59147515120559i</v>
      </c>
      <c r="D2679" s="57" t="str">
        <f t="shared" si="782"/>
        <v>3.47497793071379-0.831469064289903i</v>
      </c>
      <c r="E2679" s="57" t="str">
        <f t="shared" si="783"/>
        <v>278.323266013581-60.1810149857398i</v>
      </c>
      <c r="F2679" s="57" t="str">
        <f t="shared" si="784"/>
        <v>2.90940244689405-6.85987449339024i</v>
      </c>
      <c r="G2679" s="57" t="str">
        <f t="shared" si="785"/>
        <v>0.999825608684946-0.0132045788544412i</v>
      </c>
      <c r="H2679" s="57" t="str">
        <f t="shared" si="786"/>
        <v>2.87785731864516-101.245718071018i</v>
      </c>
      <c r="I2679" s="57" t="str">
        <f t="shared" si="787"/>
        <v>-1.93568615829352-0.886671111718723i</v>
      </c>
      <c r="K2679" s="57" t="str">
        <f t="shared" si="788"/>
        <v>0.00336625047241284-0.0122652562996305i</v>
      </c>
      <c r="L2679" s="57" t="str">
        <f t="shared" si="789"/>
        <v>0.00025-0.0483307014763614i</v>
      </c>
      <c r="M2679" s="57" t="str">
        <f t="shared" si="790"/>
        <v>0.0045-0.0169439102611766i</v>
      </c>
      <c r="N2679" s="57">
        <f t="shared" si="791"/>
        <v>79.689758284172385</v>
      </c>
      <c r="O2679" s="57">
        <f t="shared" si="792"/>
        <v>4.1773924181888979</v>
      </c>
      <c r="P2679" s="374">
        <f t="shared" si="793"/>
        <v>4.1773924181888979</v>
      </c>
      <c r="Q2679" s="374">
        <f t="shared" si="794"/>
        <v>-100.31024171582762</v>
      </c>
      <c r="R2679" s="12">
        <f t="shared" si="795"/>
        <v>79.689758284172385</v>
      </c>
      <c r="S2679" s="57">
        <f t="shared" si="796"/>
        <v>21.895214128216768</v>
      </c>
      <c r="T2679" s="12">
        <f t="shared" si="779"/>
        <v>4.1773924181888979</v>
      </c>
    </row>
    <row r="2680" spans="1:20">
      <c r="A2680" s="57">
        <f t="shared" si="780"/>
        <v>138094.46012125275</v>
      </c>
      <c r="B2680" s="12">
        <f t="shared" si="797"/>
        <v>21978.415941903993</v>
      </c>
      <c r="C2680" s="57" t="str">
        <f t="shared" si="781"/>
        <v>-0.295221290170856-1.59108035626909i</v>
      </c>
      <c r="D2680" s="57" t="str">
        <f t="shared" si="782"/>
        <v>3.47495398939076-0.829113987619886i</v>
      </c>
      <c r="E2680" s="57" t="str">
        <f t="shared" si="783"/>
        <v>279.187463112189-61.7023945215761i</v>
      </c>
      <c r="F2680" s="57" t="str">
        <f t="shared" si="784"/>
        <v>2.90939858352632-6.8341970713769i</v>
      </c>
      <c r="G2680" s="57" t="str">
        <f t="shared" si="785"/>
        <v>0.999824281026077-0.0132547386532239i</v>
      </c>
      <c r="H2680" s="57" t="str">
        <f t="shared" si="786"/>
        <v>2.84591042490835-100.786082724741i</v>
      </c>
      <c r="I2680" s="57" t="str">
        <f t="shared" si="787"/>
        <v>-1.91975288618056-0.882073149790044i</v>
      </c>
      <c r="K2680" s="57" t="str">
        <f t="shared" si="788"/>
        <v>0.00335934958691285-0.0122205375210654i</v>
      </c>
      <c r="L2680" s="57" t="str">
        <f t="shared" si="789"/>
        <v>0.00025-0.0481477400641179i</v>
      </c>
      <c r="M2680" s="57" t="str">
        <f t="shared" si="790"/>
        <v>0.0045-0.0168797671460217i</v>
      </c>
      <c r="N2680" s="57">
        <f t="shared" si="791"/>
        <v>79.488442766079814</v>
      </c>
      <c r="O2680" s="57">
        <f t="shared" si="792"/>
        <v>4.180844729194491</v>
      </c>
      <c r="P2680" s="374">
        <f t="shared" si="793"/>
        <v>4.180844729194491</v>
      </c>
      <c r="Q2680" s="374">
        <f t="shared" si="794"/>
        <v>-100.51155723392019</v>
      </c>
      <c r="R2680" s="12">
        <f t="shared" si="795"/>
        <v>79.488442766079814</v>
      </c>
      <c r="S2680" s="57">
        <f t="shared" si="796"/>
        <v>21.978415941903993</v>
      </c>
      <c r="T2680" s="12">
        <f t="shared" si="779"/>
        <v>4.180844729194491</v>
      </c>
    </row>
    <row r="2681" spans="1:20">
      <c r="A2681" s="57">
        <f t="shared" si="780"/>
        <v>138619.21906971352</v>
      </c>
      <c r="B2681" s="12">
        <f t="shared" si="797"/>
        <v>22061.933922483229</v>
      </c>
      <c r="C2681" s="57" t="str">
        <f t="shared" si="781"/>
        <v>-0.301053171055444-1.59065730852798i</v>
      </c>
      <c r="D2681" s="57" t="str">
        <f t="shared" si="782"/>
        <v>3.47492986610165-0.826770827029096i</v>
      </c>
      <c r="E2681" s="57" t="str">
        <f t="shared" si="783"/>
        <v>280.045302801271-63.2557158965749i</v>
      </c>
      <c r="F2681" s="57" t="str">
        <f t="shared" si="784"/>
        <v>2.90939469075161-6.80861796080302i</v>
      </c>
      <c r="G2681" s="57" t="str">
        <f t="shared" si="785"/>
        <v>0.999822943261395-0.0133050888578762i</v>
      </c>
      <c r="H2681" s="57" t="str">
        <f t="shared" si="786"/>
        <v>2.81438360971413-100.329151558818i</v>
      </c>
      <c r="I2681" s="57" t="str">
        <f t="shared" si="787"/>
        <v>-1.90396251994635-0.877510861501761i</v>
      </c>
      <c r="K2681" s="57" t="str">
        <f t="shared" si="788"/>
        <v>0.00335249897284063-0.0121759868018448i</v>
      </c>
      <c r="L2681" s="57" t="str">
        <f t="shared" si="789"/>
        <v>0.00025-0.0479654712732794i</v>
      </c>
      <c r="M2681" s="57" t="str">
        <f t="shared" si="790"/>
        <v>0.0045-0.0168158668519842i</v>
      </c>
      <c r="N2681" s="57">
        <f t="shared" si="791"/>
        <v>79.282773366144994</v>
      </c>
      <c r="O2681" s="57">
        <f t="shared" si="792"/>
        <v>4.1843780491545415</v>
      </c>
      <c r="P2681" s="374">
        <f t="shared" si="793"/>
        <v>4.1843780491545415</v>
      </c>
      <c r="Q2681" s="374">
        <f t="shared" si="794"/>
        <v>-100.71722663385501</v>
      </c>
      <c r="R2681" s="12">
        <f t="shared" si="795"/>
        <v>79.282773366144994</v>
      </c>
      <c r="S2681" s="57">
        <f t="shared" si="796"/>
        <v>22.061933922483231</v>
      </c>
      <c r="T2681" s="12">
        <f t="shared" si="779"/>
        <v>4.1843780491545415</v>
      </c>
    </row>
    <row r="2682" spans="1:20">
      <c r="A2682" s="57">
        <f t="shared" si="780"/>
        <v>139145.97210217844</v>
      </c>
      <c r="B2682" s="12">
        <f t="shared" si="797"/>
        <v>22145.769271388664</v>
      </c>
      <c r="C2682" s="57" t="str">
        <f t="shared" si="781"/>
        <v>-0.307011066720654-1.59020292898641i</v>
      </c>
      <c r="D2682" s="57" t="str">
        <f t="shared" si="782"/>
        <v>3.474905559466-0.824439548684693i</v>
      </c>
      <c r="E2682" s="57" t="str">
        <f t="shared" si="783"/>
        <v>280.896066356872-64.8414882764156i</v>
      </c>
      <c r="F2682" s="57" t="str">
        <f t="shared" si="784"/>
        <v>2.90939076834617-6.78313679369561i</v>
      </c>
      <c r="G2682" s="57" t="str">
        <f t="shared" si="785"/>
        <v>0.999821595314006-0.0133556301896369i</v>
      </c>
      <c r="H2682" s="57" t="str">
        <f t="shared" si="786"/>
        <v>2.78327034722575-99.874901379056i</v>
      </c>
      <c r="I2682" s="57" t="str">
        <f t="shared" si="787"/>
        <v>-1.88831360007428-0.872983811515105i</v>
      </c>
      <c r="K2682" s="57" t="str">
        <f t="shared" si="788"/>
        <v>0.00334569824896622-0.012131603585536i</v>
      </c>
      <c r="L2682" s="57" t="str">
        <f t="shared" si="789"/>
        <v>0.00025-0.0477838924818484i</v>
      </c>
      <c r="M2682" s="57" t="str">
        <f t="shared" si="790"/>
        <v>0.0045-0.0167522084598368i</v>
      </c>
      <c r="N2682" s="57">
        <f t="shared" si="791"/>
        <v>79.072686520695626</v>
      </c>
      <c r="O2682" s="57">
        <f t="shared" si="792"/>
        <v>4.1879848107155881</v>
      </c>
      <c r="P2682" s="374">
        <f t="shared" si="793"/>
        <v>4.1879848107155881</v>
      </c>
      <c r="Q2682" s="374">
        <f t="shared" si="794"/>
        <v>-100.92731347930437</v>
      </c>
      <c r="R2682" s="12">
        <f t="shared" si="795"/>
        <v>79.072686520695626</v>
      </c>
      <c r="S2682" s="57">
        <f t="shared" si="796"/>
        <v>22.145769271388666</v>
      </c>
      <c r="T2682" s="12">
        <f t="shared" si="779"/>
        <v>4.1879848107155881</v>
      </c>
    </row>
    <row r="2683" spans="1:20">
      <c r="A2683" s="57">
        <f t="shared" si="780"/>
        <v>139674.72679616671</v>
      </c>
      <c r="B2683" s="12">
        <f t="shared" si="797"/>
        <v>22229.923194619943</v>
      </c>
      <c r="C2683" s="57" t="str">
        <f t="shared" si="781"/>
        <v>-0.313096429693383-1.58971402148622i</v>
      </c>
      <c r="D2683" s="57" t="str">
        <f t="shared" si="782"/>
        <v>3.47488106809281-0.822120118923316i</v>
      </c>
      <c r="E2683" s="57" t="str">
        <f t="shared" si="783"/>
        <v>281.739003458431-66.4602160549828i</v>
      </c>
      <c r="F2683" s="57" t="str">
        <f t="shared" si="784"/>
        <v>2.90938681608446-6.75775320349037i</v>
      </c>
      <c r="G2683" s="57" t="str">
        <f t="shared" si="785"/>
        <v>0.999820237106428-0.0134063633724594i</v>
      </c>
      <c r="H2683" s="57" t="str">
        <f t="shared" si="786"/>
        <v>2.75256422880282-99.4233092686681i</v>
      </c>
      <c r="I2683" s="57" t="str">
        <f t="shared" si="787"/>
        <v>-1.87280468478758-0.868491571709261i</v>
      </c>
      <c r="K2683" s="57" t="str">
        <f t="shared" si="788"/>
        <v>0.00333894703674202-0.0120873873171544i</v>
      </c>
      <c r="L2683" s="57" t="str">
        <f t="shared" si="789"/>
        <v>0.00025-0.0476030010777528i</v>
      </c>
      <c r="M2683" s="57" t="str">
        <f t="shared" si="790"/>
        <v>0.0045-0.0166887910538323i</v>
      </c>
      <c r="N2683" s="57">
        <f t="shared" si="791"/>
        <v>78.858118374578623</v>
      </c>
      <c r="O2683" s="57">
        <f t="shared" si="792"/>
        <v>4.1916571157514051</v>
      </c>
      <c r="P2683" s="374">
        <f t="shared" si="793"/>
        <v>4.1916571157514051</v>
      </c>
      <c r="Q2683" s="374">
        <f t="shared" si="794"/>
        <v>-101.14188162542138</v>
      </c>
      <c r="R2683" s="12">
        <f t="shared" si="795"/>
        <v>78.858118374578623</v>
      </c>
      <c r="S2683" s="57">
        <f t="shared" si="796"/>
        <v>22.229923194619943</v>
      </c>
      <c r="T2683" s="12">
        <f t="shared" si="779"/>
        <v>4.1916571157514051</v>
      </c>
    </row>
    <row r="2684" spans="1:20">
      <c r="A2684" s="57">
        <f t="shared" si="780"/>
        <v>140205.49075799217</v>
      </c>
      <c r="B2684" s="12">
        <f t="shared" si="797"/>
        <v>22314.396902759501</v>
      </c>
      <c r="C2684" s="57" t="str">
        <f t="shared" si="781"/>
        <v>-0.319310672163915-1.58918727000349i</v>
      </c>
      <c r="D2684" s="57" t="str">
        <f t="shared" si="782"/>
        <v>3.47485639058076-0.819812504250633i</v>
      </c>
      <c r="E2684" s="57" t="str">
        <f t="shared" si="783"/>
        <v>282.57333130784-68.112397692522i</v>
      </c>
      <c r="F2684" s="57" t="str">
        <f t="shared" si="784"/>
        <v>2.90938283373938-6.73246682502685i</v>
      </c>
      <c r="G2684" s="57" t="str">
        <f t="shared" si="785"/>
        <v>0.999818868560592-0.0134572891330212i</v>
      </c>
      <c r="H2684" s="57" t="str">
        <f t="shared" si="786"/>
        <v>2.72225896061501-98.9743525841338i</v>
      </c>
      <c r="I2684" s="57" t="str">
        <f t="shared" si="787"/>
        <v>-1.85743434978933-0.86403372103744i</v>
      </c>
      <c r="K2684" s="57" t="str">
        <f t="shared" si="788"/>
        <v>0.00333224496028384-0.0120433374431648i</v>
      </c>
      <c r="L2684" s="57" t="str">
        <f t="shared" si="789"/>
        <v>0.00025-0.0474227944588095i</v>
      </c>
      <c r="M2684" s="57" t="str">
        <f t="shared" si="790"/>
        <v>0.0045-0.0166256137216898i</v>
      </c>
      <c r="N2684" s="57">
        <f t="shared" si="791"/>
        <v>78.639004829075361</v>
      </c>
      <c r="O2684" s="57">
        <f t="shared" si="792"/>
        <v>4.1953867256078929</v>
      </c>
      <c r="P2684" s="374">
        <f t="shared" si="793"/>
        <v>4.1953867256078929</v>
      </c>
      <c r="Q2684" s="374">
        <f t="shared" si="794"/>
        <v>-101.36099517092464</v>
      </c>
      <c r="R2684" s="12">
        <f t="shared" si="795"/>
        <v>78.639004829075361</v>
      </c>
      <c r="S2684" s="57">
        <f t="shared" si="796"/>
        <v>22.314396902759501</v>
      </c>
      <c r="T2684" s="12">
        <f t="shared" si="779"/>
        <v>4.1953867256078929</v>
      </c>
    </row>
    <row r="2685" spans="1:20">
      <c r="A2685" s="57">
        <f t="shared" si="780"/>
        <v>140738.27162287253</v>
      </c>
      <c r="B2685" s="12">
        <f t="shared" si="797"/>
        <v>22399.191610989987</v>
      </c>
      <c r="C2685" s="57" t="str">
        <f t="shared" si="781"/>
        <v>-0.325655160778667-1.58861923602883i</v>
      </c>
      <c r="D2685" s="57" t="str">
        <f t="shared" si="782"/>
        <v>3.47483152551775-0.817516671340779i</v>
      </c>
      <c r="E2685" s="57" t="str">
        <f t="shared" si="783"/>
        <v>283.398233758881-69.7985244740871i</v>
      </c>
      <c r="F2685" s="57" t="str">
        <f t="shared" si="784"/>
        <v>2.90937882108198-6.70727729454267i</v>
      </c>
      <c r="G2685" s="57" t="str">
        <f t="shared" si="785"/>
        <v>0.999817489597835-0.0135084082007346i</v>
      </c>
      <c r="H2685" s="57" t="str">
        <f t="shared" si="786"/>
        <v>2.69234836131087-98.5280089511489i</v>
      </c>
      <c r="I2685" s="57" t="str">
        <f t="shared" si="787"/>
        <v>-1.84220118800714-0.859609845386234i</v>
      </c>
      <c r="K2685" s="57" t="str">
        <f t="shared" si="788"/>
        <v>0.00332559164635214-0.0119994534114846i</v>
      </c>
      <c r="L2685" s="57" t="str">
        <f t="shared" si="789"/>
        <v>0.00025-0.0472432700326853i</v>
      </c>
      <c r="M2685" s="57" t="str">
        <f t="shared" si="790"/>
        <v>0.0045-0.0165626755545824i</v>
      </c>
      <c r="N2685" s="57">
        <f t="shared" si="791"/>
        <v>78.415281593446778</v>
      </c>
      <c r="O2685" s="57">
        <f t="shared" si="792"/>
        <v>4.1991650512611614</v>
      </c>
      <c r="P2685" s="374">
        <f t="shared" si="793"/>
        <v>4.1991650512611614</v>
      </c>
      <c r="Q2685" s="374">
        <f t="shared" si="794"/>
        <v>-101.58471840655322</v>
      </c>
      <c r="R2685" s="12">
        <f t="shared" si="795"/>
        <v>78.415281593446778</v>
      </c>
      <c r="S2685" s="57">
        <f t="shared" si="796"/>
        <v>22.399191610989988</v>
      </c>
      <c r="T2685" s="12">
        <f t="shared" si="779"/>
        <v>4.1991650512611614</v>
      </c>
    </row>
    <row r="2686" spans="1:20">
      <c r="A2686" s="57">
        <f t="shared" si="780"/>
        <v>141273.07705503944</v>
      </c>
      <c r="B2686" s="12">
        <f t="shared" si="797"/>
        <v>22484.308539111749</v>
      </c>
      <c r="C2686" s="57" t="str">
        <f t="shared" si="781"/>
        <v>-0.332131211126132-1.58800635604932i</v>
      </c>
      <c r="D2686" s="57" t="str">
        <f t="shared" si="782"/>
        <v>3.47480647148118-0.815232587035918i</v>
      </c>
      <c r="E2686" s="57" t="str">
        <f t="shared" si="783"/>
        <v>284.212860461203-71.5190791851531i</v>
      </c>
      <c r="F2686" s="57" t="str">
        <f t="shared" si="784"/>
        <v>2.90937477788166-6.68218424966875i</v>
      </c>
      <c r="G2686" s="57" t="str">
        <f t="shared" si="785"/>
        <v>0.999816100138897-0.013559721307756i</v>
      </c>
      <c r="H2686" s="57" t="str">
        <f t="shared" si="786"/>
        <v>2.662826359739-98.0842562606332i</v>
      </c>
      <c r="I2686" s="57" t="str">
        <f t="shared" si="787"/>
        <v>-1.8271038093422-0.855219537438184i</v>
      </c>
      <c r="K2686" s="57" t="str">
        <f t="shared" si="788"/>
        <v>0.00331898672433324-0.0119557346714854i</v>
      </c>
      <c r="L2686" s="57" t="str">
        <f t="shared" si="789"/>
        <v>0.00025-0.0470644252168612i</v>
      </c>
      <c r="M2686" s="57" t="str">
        <f t="shared" si="790"/>
        <v>0.0045-0.0164999756471234i</v>
      </c>
      <c r="N2686" s="57">
        <f t="shared" si="791"/>
        <v>78.18688424027043</v>
      </c>
      <c r="O2686" s="57">
        <f t="shared" si="792"/>
        <v>4.2029831434095737</v>
      </c>
      <c r="P2686" s="374">
        <f t="shared" si="793"/>
        <v>4.2029831434095737</v>
      </c>
      <c r="Q2686" s="374">
        <f t="shared" si="794"/>
        <v>-101.81311575972957</v>
      </c>
      <c r="R2686" s="12">
        <f t="shared" si="795"/>
        <v>78.18688424027043</v>
      </c>
      <c r="S2686" s="57">
        <f t="shared" si="796"/>
        <v>22.484308539111748</v>
      </c>
      <c r="T2686" s="12">
        <f t="shared" si="779"/>
        <v>4.2029831434095737</v>
      </c>
    </row>
    <row r="2687" spans="1:20">
      <c r="A2687" s="57">
        <f t="shared" si="780"/>
        <v>141809.91474784861</v>
      </c>
      <c r="B2687" s="12">
        <f t="shared" si="797"/>
        <v>22569.748911560375</v>
      </c>
      <c r="C2687" s="57" t="str">
        <f t="shared" si="781"/>
        <v>-0.338740081906484-1.58734493915029i</v>
      </c>
      <c r="D2687" s="57" t="str">
        <f t="shared" si="782"/>
        <v>3.47478122703752-0.812960218345687i</v>
      </c>
      <c r="E2687" s="57" t="str">
        <f t="shared" si="783"/>
        <v>285.016326023306-73.2745347012441i</v>
      </c>
      <c r="F2687" s="57" t="str">
        <f t="shared" si="784"/>
        <v>2.90937070390597-6.65718732942364i</v>
      </c>
      <c r="G2687" s="57" t="str">
        <f t="shared" si="785"/>
        <v>0.999814700103913-0.0136112291889967i</v>
      </c>
      <c r="H2687" s="57" t="str">
        <f t="shared" si="786"/>
        <v>2.63368699272151-97.6430726648155i</v>
      </c>
      <c r="I2687" s="57" t="str">
        <f t="shared" si="787"/>
        <v>-1.8121408404226-0.850862396537439i</v>
      </c>
      <c r="K2687" s="57" t="str">
        <f t="shared" si="788"/>
        <v>0.00331242982622088-0.0119121806739947i</v>
      </c>
      <c r="L2687" s="57" t="str">
        <f t="shared" si="789"/>
        <v>0.00025-0.0468862574385945i</v>
      </c>
      <c r="M2687" s="57" t="str">
        <f t="shared" si="790"/>
        <v>0.0045-0.0164375130973534i</v>
      </c>
      <c r="N2687" s="57">
        <f t="shared" si="791"/>
        <v>77.953748264737925</v>
      </c>
      <c r="O2687" s="57">
        <f t="shared" si="792"/>
        <v>4.2068316825160093</v>
      </c>
      <c r="P2687" s="374">
        <f t="shared" si="793"/>
        <v>4.2068316825160093</v>
      </c>
      <c r="Q2687" s="374">
        <f t="shared" si="794"/>
        <v>-102.04625173526208</v>
      </c>
      <c r="R2687" s="12">
        <f t="shared" si="795"/>
        <v>77.953748264737925</v>
      </c>
      <c r="S2687" s="57">
        <f t="shared" si="796"/>
        <v>22.569748911560374</v>
      </c>
      <c r="T2687" s="12">
        <f t="shared" si="779"/>
        <v>4.2068316825160093</v>
      </c>
    </row>
    <row r="2688" spans="1:20">
      <c r="A2688" s="57">
        <f t="shared" si="780"/>
        <v>142348.79242389044</v>
      </c>
      <c r="B2688" s="12">
        <f t="shared" si="797"/>
        <v>22655.513957424304</v>
      </c>
      <c r="C2688" s="57" t="str">
        <f t="shared" si="781"/>
        <v>-0.345482968776348-1.58663116475831i</v>
      </c>
      <c r="D2688" s="57" t="str">
        <f t="shared" si="782"/>
        <v>3.47475579074261-0.81069953244678i</v>
      </c>
      <c r="E2688" s="57" t="str">
        <f t="shared" si="783"/>
        <v>285.807709199472-75.0653524885565i</v>
      </c>
      <c r="F2688" s="57" t="str">
        <f t="shared" si="784"/>
        <v>2.90936659892081-6.63228617420884i</v>
      </c>
      <c r="G2688" s="57" t="str">
        <f t="shared" si="785"/>
        <v>0.999813289412413-0.0136629325821326i</v>
      </c>
      <c r="H2688" s="57" t="str">
        <f t="shared" si="786"/>
        <v>2.6049244028773-97.2044365733788i</v>
      </c>
      <c r="I2688" s="57" t="str">
        <f t="shared" si="787"/>
        <v>-1.79731092436096-0.846538028558482i</v>
      </c>
      <c r="K2688" s="57" t="str">
        <f t="shared" si="788"/>
        <v>0.00330592058659765-0.0118687908712989i</v>
      </c>
      <c r="L2688" s="57" t="str">
        <f t="shared" si="789"/>
        <v>0.00025-0.046708764134882i</v>
      </c>
      <c r="M2688" s="57" t="str">
        <f t="shared" si="790"/>
        <v>0.0045-0.0163752870067278i</v>
      </c>
      <c r="N2688" s="57">
        <f t="shared" si="791"/>
        <v>77.715809148076019</v>
      </c>
      <c r="O2688" s="57">
        <f t="shared" si="792"/>
        <v>4.2107009688282027</v>
      </c>
      <c r="P2688" s="374">
        <f t="shared" si="793"/>
        <v>4.2107009688282027</v>
      </c>
      <c r="Q2688" s="374">
        <f t="shared" si="794"/>
        <v>-102.28419085192398</v>
      </c>
      <c r="R2688" s="12">
        <f t="shared" si="795"/>
        <v>77.715809148076019</v>
      </c>
      <c r="S2688" s="57">
        <f t="shared" si="796"/>
        <v>22.655513957424304</v>
      </c>
      <c r="T2688" s="12">
        <f t="shared" si="779"/>
        <v>4.2107009688282027</v>
      </c>
    </row>
    <row r="2689" spans="1:20">
      <c r="A2689" s="57">
        <f t="shared" si="780"/>
        <v>142889.71783510121</v>
      </c>
      <c r="B2689" s="12">
        <f t="shared" si="797"/>
        <v>22741.604910462516</v>
      </c>
      <c r="C2689" s="57" t="str">
        <f t="shared" si="781"/>
        <v>-0.352360997860114-1.58586108054603i</v>
      </c>
      <c r="D2689" s="57" t="str">
        <f t="shared" si="782"/>
        <v>3.47473016114119-0.808450496682378i</v>
      </c>
      <c r="E2689" s="57" t="str">
        <f t="shared" si="783"/>
        <v>286.586052105964-76.8919810126269i</v>
      </c>
      <c r="F2689" s="57" t="str">
        <f t="shared" si="784"/>
        <v>2.90936246269019-6.60748042580309i</v>
      </c>
      <c r="G2689" s="57" t="str">
        <f t="shared" si="785"/>
        <v>0.999811867983313-0.0137148322276148i</v>
      </c>
      <c r="H2689" s="57" t="str">
        <f t="shared" si="786"/>
        <v>2.57653283649487-96.768326649679i</v>
      </c>
      <c r="I2689" s="57" t="str">
        <f t="shared" si="787"/>
        <v>-1.78261272051609-0.842246045777761i</v>
      </c>
      <c r="K2689" s="57" t="str">
        <f t="shared" si="788"/>
        <v>0.00329945864261657-0.0118255647171442i</v>
      </c>
      <c r="L2689" s="57" t="str">
        <f t="shared" si="789"/>
        <v>0.00025-0.0465319427524228i</v>
      </c>
      <c r="M2689" s="57" t="str">
        <f t="shared" si="790"/>
        <v>0.0045-0.0163132964801034i</v>
      </c>
      <c r="N2689" s="57">
        <f t="shared" si="791"/>
        <v>77.473002425266344</v>
      </c>
      <c r="O2689" s="57">
        <f t="shared" si="792"/>
        <v>4.214580912394462</v>
      </c>
      <c r="P2689" s="374">
        <f t="shared" si="793"/>
        <v>4.214580912394462</v>
      </c>
      <c r="Q2689" s="374">
        <f t="shared" si="794"/>
        <v>-102.52699757473366</v>
      </c>
      <c r="R2689" s="12">
        <f t="shared" si="795"/>
        <v>77.473002425266344</v>
      </c>
      <c r="S2689" s="57">
        <f t="shared" si="796"/>
        <v>22.741604910462517</v>
      </c>
      <c r="T2689" s="12">
        <f t="shared" si="779"/>
        <v>4.214580912394462</v>
      </c>
    </row>
    <row r="2690" spans="1:20">
      <c r="A2690" s="57">
        <f t="shared" si="780"/>
        <v>143432.69876287458</v>
      </c>
      <c r="B2690" s="12">
        <f t="shared" si="797"/>
        <v>22828.023009122273</v>
      </c>
      <c r="C2690" s="57" t="str">
        <f t="shared" si="781"/>
        <v>-0.359375218920786-1.58503060052346i</v>
      </c>
      <c r="D2690" s="57" t="str">
        <f t="shared" si="782"/>
        <v>3.47470433676711-0.806213078561723i</v>
      </c>
      <c r="E2690" s="57" t="str">
        <f t="shared" si="783"/>
        <v>287.350359472247-78.7548540522729i</v>
      </c>
      <c r="F2690" s="57" t="str">
        <f t="shared" si="784"/>
        <v>2.90935829497636-6.58276972735764i</v>
      </c>
      <c r="G2690" s="57" t="str">
        <f t="shared" si="785"/>
        <v>0.999810435734914-0.0137669288686795i</v>
      </c>
      <c r="H2690" s="57" t="str">
        <f t="shared" si="786"/>
        <v>2.54850664145272-96.3347218070208i</v>
      </c>
      <c r="I2690" s="57" t="str">
        <f t="shared" si="787"/>
        <v>-1.76804490425881-0.837986066748239i</v>
      </c>
      <c r="K2690" s="57" t="str">
        <f t="shared" si="788"/>
        <v>0.00329304363398297-0.0117825016667384i</v>
      </c>
      <c r="L2690" s="57" t="str">
        <f t="shared" si="789"/>
        <v>0.00025-0.046355790747582i</v>
      </c>
      <c r="M2690" s="57" t="str">
        <f t="shared" si="790"/>
        <v>0.0045-0.0162515406257257i</v>
      </c>
      <c r="N2690" s="57">
        <f t="shared" si="791"/>
        <v>77.225263757226543</v>
      </c>
      <c r="O2690" s="57">
        <f t="shared" si="792"/>
        <v>4.218461023107607</v>
      </c>
      <c r="P2690" s="374">
        <f t="shared" si="793"/>
        <v>4.218461023107607</v>
      </c>
      <c r="Q2690" s="374">
        <f t="shared" si="794"/>
        <v>-102.77473624277346</v>
      </c>
      <c r="R2690" s="12">
        <f t="shared" si="795"/>
        <v>77.225263757226543</v>
      </c>
      <c r="S2690" s="57">
        <f t="shared" si="796"/>
        <v>22.828023009122273</v>
      </c>
      <c r="T2690" s="12">
        <f t="shared" si="779"/>
        <v>4.218461023107607</v>
      </c>
    </row>
    <row r="2691" spans="1:20">
      <c r="A2691" s="57">
        <f t="shared" si="780"/>
        <v>143977.74301817353</v>
      </c>
      <c r="B2691" s="12">
        <f t="shared" si="797"/>
        <v>22914.769496556939</v>
      </c>
      <c r="C2691" s="57" t="str">
        <f t="shared" si="781"/>
        <v>-0.366526598183623-1.58413550334024i</v>
      </c>
      <c r="D2691" s="57" t="str">
        <f t="shared" si="782"/>
        <v>3.47467831614314-0.803987245759613i</v>
      </c>
      <c r="E2691" s="57" t="str">
        <f t="shared" si="783"/>
        <v>288.099597933471-80.6543889161535i</v>
      </c>
      <c r="F2691" s="57" t="str">
        <f t="shared" si="784"/>
        <v>2.90935409553982-6.55815372339095i</v>
      </c>
      <c r="G2691" s="57" t="str">
        <f t="shared" si="785"/>
        <v>0.999808992584897-0.0138192232513582i</v>
      </c>
      <c r="H2691" s="57" t="str">
        <f t="shared" si="786"/>
        <v>2.52084026518673-95.9036012050045i</v>
      </c>
      <c r="I2691" s="57" t="str">
        <f t="shared" si="787"/>
        <v>-1.75360616674177-0.833757716176781i</v>
      </c>
      <c r="K2691" s="57" t="str">
        <f t="shared" si="788"/>
        <v>0.00328667520293631-0.0117396011767532i</v>
      </c>
      <c r="L2691" s="57" t="str">
        <f t="shared" si="789"/>
        <v>0.00025-0.0461803055863538i</v>
      </c>
      <c r="M2691" s="57" t="str">
        <f t="shared" si="790"/>
        <v>0.0045-0.0161900185552159i</v>
      </c>
      <c r="N2691" s="57">
        <f t="shared" si="791"/>
        <v>76.972529007625681</v>
      </c>
      <c r="O2691" s="57">
        <f t="shared" si="792"/>
        <v>4.2223304008029956</v>
      </c>
      <c r="P2691" s="374">
        <f t="shared" si="793"/>
        <v>4.2223304008029956</v>
      </c>
      <c r="Q2691" s="374">
        <f t="shared" si="794"/>
        <v>-103.02747099237432</v>
      </c>
      <c r="R2691" s="12">
        <f t="shared" si="795"/>
        <v>76.972529007625681</v>
      </c>
      <c r="S2691" s="57">
        <f t="shared" si="796"/>
        <v>22.914769496556939</v>
      </c>
      <c r="T2691" s="12">
        <f t="shared" si="779"/>
        <v>4.2223304008029956</v>
      </c>
    </row>
    <row r="2692" spans="1:20">
      <c r="A2692" s="57">
        <f t="shared" si="780"/>
        <v>144524.8584416426</v>
      </c>
      <c r="B2692" s="12">
        <f t="shared" si="797"/>
        <v>23001.845620643857</v>
      </c>
      <c r="C2692" s="57" t="str">
        <f t="shared" si="781"/>
        <v>-0.37381601080736-1.58317143082579i</v>
      </c>
      <c r="D2692" s="57" t="str">
        <f t="shared" si="782"/>
        <v>3.47465209778088-0.801772966115906i</v>
      </c>
      <c r="E2692" s="57" t="str">
        <f t="shared" si="783"/>
        <v>288.832695370927-82.5909845595979i</v>
      </c>
      <c r="F2692" s="57" t="str">
        <f t="shared" si="784"/>
        <v>2.90934986413919-6.53363205978352i</v>
      </c>
      <c r="G2692" s="57" t="str">
        <f t="shared" si="785"/>
        <v>0.999807538450313-0.0138717161244882i</v>
      </c>
      <c r="H2692" s="57" t="str">
        <f t="shared" si="786"/>
        <v>2.49352825270263-95.474944245929i</v>
      </c>
      <c r="I2692" s="57" t="str">
        <f t="shared" si="787"/>
        <v>-1.73929521467307-0.829560624804189i</v>
      </c>
      <c r="K2692" s="57" t="str">
        <f t="shared" si="788"/>
        <v>0.00328035299423201-0.0116968627053253i</v>
      </c>
      <c r="L2692" s="57" t="str">
        <f t="shared" si="789"/>
        <v>0.00025-0.0460054847443254i</v>
      </c>
      <c r="M2692" s="57" t="str">
        <f t="shared" si="790"/>
        <v>0.0045-0.0161287293835583i</v>
      </c>
      <c r="N2692" s="57">
        <f t="shared" si="791"/>
        <v>76.714734324493875</v>
      </c>
      <c r="O2692" s="57">
        <f t="shared" si="792"/>
        <v>4.22617772544295</v>
      </c>
      <c r="P2692" s="374">
        <f t="shared" si="793"/>
        <v>4.22617772544295</v>
      </c>
      <c r="Q2692" s="374">
        <f t="shared" si="794"/>
        <v>-103.28526567550612</v>
      </c>
      <c r="R2692" s="12">
        <f t="shared" si="795"/>
        <v>76.714734324493875</v>
      </c>
      <c r="S2692" s="57">
        <f t="shared" si="796"/>
        <v>23.001845620643856</v>
      </c>
      <c r="T2692" s="12">
        <f t="shared" si="779"/>
        <v>4.22617772544295</v>
      </c>
    </row>
    <row r="2693" spans="1:20">
      <c r="A2693" s="57">
        <f t="shared" si="780"/>
        <v>145074.05290372082</v>
      </c>
      <c r="B2693" s="12">
        <f t="shared" si="797"/>
        <v>23089.252634002303</v>
      </c>
      <c r="C2693" s="57" t="str">
        <f t="shared" si="781"/>
        <v>-0.381244232998785-1.58213388679601i</v>
      </c>
      <c r="D2693" s="57" t="str">
        <f t="shared" si="782"/>
        <v>3.47462568018066-0.799570207635057i</v>
      </c>
      <c r="E2693" s="57" t="str">
        <f t="shared" si="783"/>
        <v>289.548540307648-84.5650195995306i</v>
      </c>
      <c r="F2693" s="57" t="str">
        <f t="shared" si="784"/>
        <v>2.90934560053127-6.50920438377289i</v>
      </c>
      <c r="G2693" s="57" t="str">
        <f t="shared" si="785"/>
        <v>0.999806073247588-0.0139244082397231i</v>
      </c>
      <c r="H2693" s="57" t="str">
        <f t="shared" si="786"/>
        <v>2.46656524463331-95.0487305712593i</v>
      </c>
      <c r="I2693" s="57" t="str">
        <f t="shared" si="787"/>
        <v>-1.72511077009375-0.825394429287991i</v>
      </c>
      <c r="K2693" s="57" t="str">
        <f t="shared" si="788"/>
        <v>0.00327407665512371-0.0116542857120581i</v>
      </c>
      <c r="L2693" s="57" t="str">
        <f t="shared" si="789"/>
        <v>0.00025-0.0458313257066401i</v>
      </c>
      <c r="M2693" s="57" t="str">
        <f t="shared" si="790"/>
        <v>0.0045-0.0160676722290878i</v>
      </c>
      <c r="N2693" s="57">
        <f t="shared" si="791"/>
        <v>76.451816226793682</v>
      </c>
      <c r="O2693" s="57">
        <f t="shared" si="792"/>
        <v>4.2299912474228032</v>
      </c>
      <c r="P2693" s="374">
        <f t="shared" si="793"/>
        <v>4.2299912474228032</v>
      </c>
      <c r="Q2693" s="374">
        <f t="shared" si="794"/>
        <v>-103.54818377320632</v>
      </c>
      <c r="R2693" s="12">
        <f t="shared" si="795"/>
        <v>76.451816226793682</v>
      </c>
      <c r="S2693" s="57">
        <f t="shared" si="796"/>
        <v>23.089252634002303</v>
      </c>
      <c r="T2693" s="12">
        <f t="shared" si="779"/>
        <v>4.2299912474228032</v>
      </c>
    </row>
    <row r="2694" spans="1:20">
      <c r="A2694" s="57">
        <f t="shared" si="780"/>
        <v>145625.33430475497</v>
      </c>
      <c r="B2694" s="12">
        <f t="shared" si="797"/>
        <v>23176.991794011512</v>
      </c>
      <c r="C2694" s="57" t="str">
        <f t="shared" si="781"/>
        <v>-0.388811933767827-1.58101823615648i</v>
      </c>
      <c r="D2694" s="57" t="str">
        <f t="shared" si="782"/>
        <v>3.4745990618315-0.797378938485627i</v>
      </c>
      <c r="E2694" s="57" t="str">
        <f t="shared" si="783"/>
        <v>290.245981366817-86.5768502256314i</v>
      </c>
      <c r="F2694" s="57" t="str">
        <f t="shared" si="784"/>
        <v>2.90934130447099-6.4848703439485i</v>
      </c>
      <c r="G2694" s="57" t="str">
        <f t="shared" si="785"/>
        <v>0.999804596892508-0.0139773003515426i</v>
      </c>
      <c r="H2694" s="57" t="str">
        <f t="shared" si="786"/>
        <v>2.43994597533928-94.6249400581563i</v>
      </c>
      <c r="I2694" s="57" t="str">
        <f t="shared" si="787"/>
        <v>-1.71105157015919-0.821258772087826i</v>
      </c>
      <c r="K2694" s="57" t="str">
        <f t="shared" si="788"/>
        <v>0.00326784583534536-0.0116118696580229i</v>
      </c>
      <c r="L2694" s="57" t="str">
        <f t="shared" si="789"/>
        <v>0.00025-0.0456578259679619i</v>
      </c>
      <c r="M2694" s="57" t="str">
        <f t="shared" si="790"/>
        <v>0.0045-0.0160068462134766i</v>
      </c>
      <c r="N2694" s="57">
        <f t="shared" si="791"/>
        <v>76.183711696114571</v>
      </c>
      <c r="O2694" s="57">
        <f t="shared" si="792"/>
        <v>4.2337587780340931</v>
      </c>
      <c r="P2694" s="374">
        <f t="shared" si="793"/>
        <v>4.2337587780340931</v>
      </c>
      <c r="Q2694" s="374">
        <f t="shared" si="794"/>
        <v>-103.81628830388543</v>
      </c>
      <c r="R2694" s="12">
        <f t="shared" si="795"/>
        <v>76.183711696114571</v>
      </c>
      <c r="S2694" s="57">
        <f t="shared" si="796"/>
        <v>23.176991794011514</v>
      </c>
      <c r="T2694" s="12">
        <f t="shared" si="779"/>
        <v>4.2337587780340931</v>
      </c>
    </row>
    <row r="2695" spans="1:20">
      <c r="A2695" s="57">
        <f t="shared" si="780"/>
        <v>146178.71057511304</v>
      </c>
      <c r="B2695" s="12">
        <f t="shared" si="797"/>
        <v>23265.064362828758</v>
      </c>
      <c r="C2695" s="57" t="str">
        <f t="shared" si="781"/>
        <v>-0.396519666322486-1.57981970433457i</v>
      </c>
      <c r="D2695" s="57" t="str">
        <f t="shared" si="782"/>
        <v>3.47457224121103-0.795199126999819i</v>
      </c>
      <c r="E2695" s="57" t="str">
        <f t="shared" si="783"/>
        <v>290.923826801231-88.6268080063176i</v>
      </c>
      <c r="F2695" s="57" t="str">
        <f t="shared" si="784"/>
        <v>2.90933697571145-6.46062959024667i</v>
      </c>
      <c r="G2695" s="57" t="str">
        <f t="shared" si="785"/>
        <v>0.999803109300221-0.0140303932172636i</v>
      </c>
      <c r="H2695" s="57" t="str">
        <f t="shared" si="786"/>
        <v>2.41366527105102-94.2035528160578i</v>
      </c>
      <c r="I2695" s="57" t="str">
        <f t="shared" si="787"/>
        <v>-1.69711636692395-0.81715330135332i</v>
      </c>
      <c r="K2695" s="57" t="str">
        <f t="shared" si="788"/>
        <v>0.00326166018709343-0.0115696140057607i</v>
      </c>
      <c r="L2695" s="57" t="str">
        <f t="shared" si="789"/>
        <v>0.00025-0.0454849830324386i</v>
      </c>
      <c r="M2695" s="57" t="str">
        <f t="shared" si="790"/>
        <v>0.0045-0.0159462504617221i</v>
      </c>
      <c r="N2695" s="57">
        <f t="shared" si="791"/>
        <v>75.910358273634856</v>
      </c>
      <c r="O2695" s="57">
        <f t="shared" si="792"/>
        <v>4.2374676801279074</v>
      </c>
      <c r="P2695" s="374">
        <f t="shared" si="793"/>
        <v>4.2374676801279074</v>
      </c>
      <c r="Q2695" s="374">
        <f t="shared" si="794"/>
        <v>-104.08964172636514</v>
      </c>
      <c r="R2695" s="12">
        <f t="shared" si="795"/>
        <v>75.910358273634856</v>
      </c>
      <c r="S2695" s="57">
        <f t="shared" si="796"/>
        <v>23.26506436282876</v>
      </c>
      <c r="T2695" s="12">
        <f t="shared" si="779"/>
        <v>4.2374676801279074</v>
      </c>
    </row>
    <row r="2696" spans="1:20">
      <c r="A2696" s="57">
        <f t="shared" si="780"/>
        <v>146734.18967529849</v>
      </c>
      <c r="B2696" s="12">
        <f t="shared" si="797"/>
        <v>23353.471607407508</v>
      </c>
      <c r="C2696" s="57" t="str">
        <f t="shared" si="781"/>
        <v>-0.404367859103967-1.57853337707359i</v>
      </c>
      <c r="D2696" s="57" t="str">
        <f t="shared" si="782"/>
        <v>3.47454521678536-0.793030741672995i</v>
      </c>
      <c r="E2696" s="57" t="str">
        <f t="shared" si="783"/>
        <v>291.580844102472-90.7151975884261i</v>
      </c>
      <c r="F2696" s="57" t="str">
        <f t="shared" si="784"/>
        <v>2.90933261400387-6.43648177394558i</v>
      </c>
      <c r="G2696" s="57" t="str">
        <f t="shared" si="785"/>
        <v>0.999801610385229-0.0140836875970498i</v>
      </c>
      <c r="H2696" s="57" t="str">
        <f t="shared" si="786"/>
        <v>2.38771804805304-93.7845491833243i</v>
      </c>
      <c r="I2696" s="57" t="str">
        <f t="shared" si="787"/>
        <v>-1.68330392713036-0.813077670814492i</v>
      </c>
      <c r="K2696" s="57" t="str">
        <f t="shared" si="788"/>
        <v>0.00325551936500952-0.0115275182192829i</v>
      </c>
      <c r="L2696" s="57" t="str">
        <f t="shared" si="789"/>
        <v>0.00025-0.0453127944136666i</v>
      </c>
      <c r="M2696" s="57" t="str">
        <f t="shared" si="790"/>
        <v>0.0045-0.015885884102134i</v>
      </c>
      <c r="N2696" s="57">
        <f t="shared" si="791"/>
        <v>75.631694162507358</v>
      </c>
      <c r="O2696" s="57">
        <f t="shared" si="792"/>
        <v>4.2411048590181721</v>
      </c>
      <c r="P2696" s="374">
        <f t="shared" si="793"/>
        <v>4.2411048590181721</v>
      </c>
      <c r="Q2696" s="374">
        <f t="shared" si="794"/>
        <v>-104.36830583749264</v>
      </c>
      <c r="R2696" s="12">
        <f t="shared" si="795"/>
        <v>75.631694162507358</v>
      </c>
      <c r="S2696" s="57">
        <f t="shared" si="796"/>
        <v>23.353471607407506</v>
      </c>
      <c r="T2696" s="12">
        <f t="shared" si="779"/>
        <v>4.2411048590181721</v>
      </c>
    </row>
    <row r="2697" spans="1:20">
      <c r="A2697" s="57">
        <f t="shared" si="780"/>
        <v>147291.77959606462</v>
      </c>
      <c r="B2697" s="12">
        <f t="shared" si="797"/>
        <v>23442.214799515656</v>
      </c>
      <c r="C2697" s="57" t="str">
        <f t="shared" si="781"/>
        <v>-0.412356806465041-1.57715420062483i</v>
      </c>
      <c r="D2697" s="57" t="str">
        <f t="shared" si="782"/>
        <v>3.47451798700897-0.790873751163196i</v>
      </c>
      <c r="E2697" s="57" t="str">
        <f t="shared" si="783"/>
        <v>292.215759699021-92.8422942899867i</v>
      </c>
      <c r="F2697" s="57" t="str">
        <f t="shared" si="784"/>
        <v>2.90932821909753-6.41242654766014i</v>
      </c>
      <c r="G2697" s="57" t="str">
        <f t="shared" si="785"/>
        <v>0.999800100061385-0.014137184253923i</v>
      </c>
      <c r="H2697" s="57" t="str">
        <f t="shared" si="786"/>
        <v>2.36209931090788-93.3679097239427i</v>
      </c>
      <c r="I2697" s="57" t="str">
        <f t="shared" si="787"/>
        <v>-1.66961303200074-0.809031539674562i</v>
      </c>
      <c r="K2697" s="57" t="str">
        <f t="shared" si="788"/>
        <v>0.00324942302616263-0.0114855817640729i</v>
      </c>
      <c r="L2697" s="57" t="str">
        <f t="shared" si="789"/>
        <v>0.00025-0.045141257634655i</v>
      </c>
      <c r="M2697" s="57" t="str">
        <f t="shared" si="790"/>
        <v>0.0045-0.0158257462663219i</v>
      </c>
      <c r="N2697" s="57">
        <f t="shared" si="791"/>
        <v>75.347658335806472</v>
      </c>
      <c r="O2697" s="57">
        <f t="shared" si="792"/>
        <v>4.2446567536738522</v>
      </c>
      <c r="P2697" s="374">
        <f t="shared" si="793"/>
        <v>4.2446567536738522</v>
      </c>
      <c r="Q2697" s="374">
        <f t="shared" si="794"/>
        <v>-104.65234166419353</v>
      </c>
      <c r="R2697" s="12">
        <f t="shared" si="795"/>
        <v>75.347658335806472</v>
      </c>
      <c r="S2697" s="57">
        <f t="shared" si="796"/>
        <v>23.442214799515657</v>
      </c>
      <c r="T2697" s="12">
        <f t="shared" si="779"/>
        <v>4.2446567536738522</v>
      </c>
    </row>
    <row r="2698" spans="1:20">
      <c r="A2698" s="57">
        <f t="shared" si="780"/>
        <v>147851.48835852966</v>
      </c>
      <c r="B2698" s="12">
        <f t="shared" si="797"/>
        <v>23531.295215753817</v>
      </c>
      <c r="C2698" s="57" t="str">
        <f t="shared" si="781"/>
        <v>-0.420486658996985-1.57567698237438i</v>
      </c>
      <c r="D2698" s="57" t="str">
        <f t="shared" si="782"/>
        <v>3.4744905503248-0.788728124290705i</v>
      </c>
      <c r="E2698" s="57" t="str">
        <f t="shared" si="783"/>
        <v>292.827258753058-95.0083415860839i</v>
      </c>
      <c r="F2698" s="57" t="str">
        <f t="shared" si="784"/>
        <v>2.9093237907399-6.38846356533724i</v>
      </c>
      <c r="G2698" s="57" t="str">
        <f t="shared" si="785"/>
        <v>0.999798578241886-0.0141908839537732i</v>
      </c>
      <c r="H2698" s="57" t="str">
        <f t="shared" si="786"/>
        <v>2.33680415071891-92.9536152242737i</v>
      </c>
      <c r="I2698" s="57" t="str">
        <f t="shared" si="787"/>
        <v>-1.65604247703288-0.805014572505086i</v>
      </c>
      <c r="K2698" s="57" t="str">
        <f t="shared" si="788"/>
        <v>0.00324337083003187-0.0114438041070872i</v>
      </c>
      <c r="L2698" s="57" t="str">
        <f t="shared" si="789"/>
        <v>0.00025-0.0449703702277893i</v>
      </c>
      <c r="M2698" s="57" t="str">
        <f t="shared" si="790"/>
        <v>0.0045-0.015765836089183i</v>
      </c>
      <c r="N2698" s="57">
        <f t="shared" si="791"/>
        <v>75.0581906501574</v>
      </c>
      <c r="O2698" s="57">
        <f t="shared" si="792"/>
        <v>4.248109328249134</v>
      </c>
      <c r="P2698" s="374">
        <f t="shared" si="793"/>
        <v>4.248109328249134</v>
      </c>
      <c r="Q2698" s="374">
        <f t="shared" si="794"/>
        <v>-104.9418093498426</v>
      </c>
      <c r="R2698" s="12">
        <f t="shared" si="795"/>
        <v>75.0581906501574</v>
      </c>
      <c r="S2698" s="57">
        <f t="shared" si="796"/>
        <v>23.531295215753815</v>
      </c>
      <c r="T2698" s="12">
        <f t="shared" si="779"/>
        <v>4.248109328249134</v>
      </c>
    </row>
    <row r="2699" spans="1:20">
      <c r="A2699" s="57">
        <f t="shared" si="780"/>
        <v>148413.3240142921</v>
      </c>
      <c r="B2699" s="12">
        <f t="shared" si="797"/>
        <v>23620.714137573683</v>
      </c>
      <c r="C2699" s="57" t="str">
        <f t="shared" si="781"/>
        <v>-0.428757413512449-1.57409639194299i</v>
      </c>
      <c r="D2699" s="57" t="str">
        <f t="shared" si="782"/>
        <v>3.47446290516391-0.78659383003754i</v>
      </c>
      <c r="E2699" s="57" t="str">
        <f t="shared" si="783"/>
        <v>293.413985066159-97.2135484882707i</v>
      </c>
      <c r="F2699" s="57" t="str">
        <f t="shared" si="784"/>
        <v>2.90931932867643-6.36459248225047i</v>
      </c>
      <c r="G2699" s="57" t="str">
        <f t="shared" si="785"/>
        <v>0.999797044839269-0.0142447874653691i</v>
      </c>
      <c r="H2699" s="57" t="str">
        <f t="shared" si="786"/>
        <v>2.31182774343213-92.5416466898703i</v>
      </c>
      <c r="I2699" s="57" t="str">
        <f t="shared" si="787"/>
        <v>-1.64259107179914-0.801026439143431i</v>
      </c>
      <c r="K2699" s="57" t="str">
        <f t="shared" si="788"/>
        <v>0.00323736243848922-0.0114021847167562i</v>
      </c>
      <c r="L2699" s="57" t="str">
        <f t="shared" si="789"/>
        <v>0.00025-0.0448001297347972i</v>
      </c>
      <c r="M2699" s="57" t="str">
        <f t="shared" si="790"/>
        <v>0.0045-0.0157061527088892i</v>
      </c>
      <c r="N2699" s="57">
        <f t="shared" si="791"/>
        <v>74.763231965174811</v>
      </c>
      <c r="O2699" s="57">
        <f t="shared" si="792"/>
        <v>4.2514480640021093</v>
      </c>
      <c r="P2699" s="374">
        <f t="shared" si="793"/>
        <v>4.2514480640021093</v>
      </c>
      <c r="Q2699" s="374">
        <f t="shared" si="794"/>
        <v>-105.23676803482519</v>
      </c>
      <c r="R2699" s="12">
        <f t="shared" si="795"/>
        <v>74.763231965174811</v>
      </c>
      <c r="S2699" s="57">
        <f t="shared" si="796"/>
        <v>23.620714137573682</v>
      </c>
      <c r="T2699" s="12">
        <f t="shared" si="779"/>
        <v>4.2514480640021093</v>
      </c>
    </row>
    <row r="2700" spans="1:20">
      <c r="A2700" s="57">
        <f t="shared" si="780"/>
        <v>148977.29464554641</v>
      </c>
      <c r="B2700" s="12">
        <f t="shared" si="797"/>
        <v>23710.472851296465</v>
      </c>
      <c r="C2700" s="57" t="str">
        <f t="shared" si="781"/>
        <v>-0.437168902695228-1.57240696279977i</v>
      </c>
      <c r="D2700" s="57" t="str">
        <f t="shared" si="782"/>
        <v>3.47443504994555-0.784470837547003i</v>
      </c>
      <c r="E2700" s="57" t="str">
        <f t="shared" si="783"/>
        <v>293.974541104643-99.4580868187926i</v>
      </c>
      <c r="F2700" s="57" t="str">
        <f t="shared" si="784"/>
        <v>2.9093148326507-6.34081295499534i</v>
      </c>
      <c r="G2700" s="57" t="str">
        <f t="shared" si="785"/>
        <v>0.999795499765408-0.0142988955603689i</v>
      </c>
      <c r="H2700" s="57" t="str">
        <f t="shared" si="786"/>
        <v>2.2871653481745-92.131985342335i</v>
      </c>
      <c r="I2700" s="57" t="str">
        <f t="shared" si="787"/>
        <v>-1.62925763974869-0.79706681459246i</v>
      </c>
      <c r="K2700" s="57" t="str">
        <f t="shared" si="788"/>
        <v>0.00323139751578223-0.0113607230629852i</v>
      </c>
      <c r="L2700" s="57" t="str">
        <f t="shared" si="789"/>
        <v>0.00025-0.0446305337067116i</v>
      </c>
      <c r="M2700" s="57" t="str">
        <f t="shared" si="790"/>
        <v>0.0045-0.0156466952668751i</v>
      </c>
      <c r="N2700" s="57">
        <f t="shared" si="791"/>
        <v>74.462724268804919</v>
      </c>
      <c r="O2700" s="57">
        <f t="shared" si="792"/>
        <v>4.2546579516622112</v>
      </c>
      <c r="P2700" s="374">
        <f t="shared" si="793"/>
        <v>4.2546579516622112</v>
      </c>
      <c r="Q2700" s="374">
        <f t="shared" si="794"/>
        <v>-105.53727573119508</v>
      </c>
      <c r="R2700" s="12">
        <f t="shared" si="795"/>
        <v>74.462724268804919</v>
      </c>
      <c r="S2700" s="57">
        <f t="shared" si="796"/>
        <v>23.710472851296466</v>
      </c>
      <c r="T2700" s="12">
        <f t="shared" si="779"/>
        <v>4.2546579516622112</v>
      </c>
    </row>
    <row r="2701" spans="1:20">
      <c r="A2701" s="57">
        <f t="shared" si="780"/>
        <v>149543.40836519949</v>
      </c>
      <c r="B2701" s="12">
        <f t="shared" si="797"/>
        <v>23800.57264813139</v>
      </c>
      <c r="C2701" s="57" t="str">
        <f t="shared" si="781"/>
        <v>-0.445720784430095-1.57060309443054i</v>
      </c>
      <c r="D2701" s="57" t="str">
        <f t="shared" si="782"/>
        <v>3.47440698307705-0.782359116123222i</v>
      </c>
      <c r="E2701" s="57" t="str">
        <f t="shared" si="783"/>
        <v>294.507488155734-101.742088381498i</v>
      </c>
      <c r="F2701" s="57" t="str">
        <f t="shared" si="784"/>
        <v>2.9093103024043-6.31712464148427i</v>
      </c>
      <c r="G2701" s="57" t="str">
        <f t="shared" si="785"/>
        <v>0.999793942931504-0.0143532090133305i</v>
      </c>
      <c r="H2701" s="57" t="str">
        <f t="shared" si="786"/>
        <v>2.26281230562917-91.7246126162397i</v>
      </c>
      <c r="I2701" s="57" t="str">
        <f t="shared" si="787"/>
        <v>-1.61604101801328-0.793135378922429i</v>
      </c>
      <c r="K2701" s="57" t="str">
        <f t="shared" si="788"/>
        <v>0.00322547572851707-0.0113194186171554i</v>
      </c>
      <c r="L2701" s="57" t="str">
        <f t="shared" si="789"/>
        <v>0.00025-0.044461579703837i</v>
      </c>
      <c r="M2701" s="57" t="str">
        <f t="shared" si="790"/>
        <v>0.0045-0.0155874629078254i</v>
      </c>
      <c r="N2701" s="57">
        <f t="shared" si="791"/>
        <v>74.156610808669015</v>
      </c>
      <c r="O2701" s="57">
        <f t="shared" si="792"/>
        <v>4.2577234843018905</v>
      </c>
      <c r="P2701" s="374">
        <f t="shared" si="793"/>
        <v>4.2577234843018905</v>
      </c>
      <c r="Q2701" s="374">
        <f t="shared" si="794"/>
        <v>-105.84338919133098</v>
      </c>
      <c r="R2701" s="12">
        <f t="shared" si="795"/>
        <v>74.156610808669015</v>
      </c>
      <c r="S2701" s="57">
        <f t="shared" si="796"/>
        <v>23.800572648131389</v>
      </c>
      <c r="T2701" s="12">
        <f t="shared" si="779"/>
        <v>4.2577234843018905</v>
      </c>
    </row>
    <row r="2702" spans="1:20">
      <c r="A2702" s="57">
        <f t="shared" si="780"/>
        <v>150111.67331698726</v>
      </c>
      <c r="B2702" s="12">
        <f t="shared" si="797"/>
        <v>23891.014824194292</v>
      </c>
      <c r="C2702" s="57" t="str">
        <f t="shared" si="781"/>
        <v>-0.454412530830158-1.56867905510403i</v>
      </c>
      <c r="D2702" s="57" t="str">
        <f t="shared" si="782"/>
        <v>3.4743787029537-0.780258635230686i</v>
      </c>
      <c r="E2702" s="57" t="str">
        <f t="shared" si="783"/>
        <v>295.011346626221-104.065642032278i</v>
      </c>
      <c r="F2702" s="57" t="str">
        <f t="shared" si="784"/>
        <v>2.90930573767687-6.29352720094173i</v>
      </c>
      <c r="G2702" s="57" t="str">
        <f t="shared" si="785"/>
        <v>0.999792374248086-0.0144077286017226i</v>
      </c>
      <c r="H2702" s="57" t="str">
        <f t="shared" si="786"/>
        <v>2.23876403644602-91.3195101560929i</v>
      </c>
      <c r="I2702" s="57" t="str">
        <f t="shared" si="787"/>
        <v>-1.60294005721603-0.789231817175024i</v>
      </c>
      <c r="K2702" s="57" t="str">
        <f t="shared" si="788"/>
        <v>0.00321959674564147-0.0112782708521247i</v>
      </c>
      <c r="L2702" s="57" t="str">
        <f t="shared" si="789"/>
        <v>0.00025-0.0442932652957133i</v>
      </c>
      <c r="M2702" s="57" t="str">
        <f t="shared" si="790"/>
        <v>0.0045-0.0155284547796627i</v>
      </c>
      <c r="N2702" s="57">
        <f t="shared" si="791"/>
        <v>73.844836229465741</v>
      </c>
      <c r="O2702" s="57">
        <f t="shared" si="792"/>
        <v>4.2606286507784832</v>
      </c>
      <c r="P2702" s="374">
        <f t="shared" si="793"/>
        <v>4.2606286507784832</v>
      </c>
      <c r="Q2702" s="374">
        <f t="shared" si="794"/>
        <v>-106.15516377053426</v>
      </c>
      <c r="R2702" s="12">
        <f t="shared" si="795"/>
        <v>73.844836229465741</v>
      </c>
      <c r="S2702" s="57">
        <f t="shared" si="796"/>
        <v>23.89101482419429</v>
      </c>
      <c r="T2702" s="12">
        <f t="shared" si="779"/>
        <v>4.2606286507784832</v>
      </c>
    </row>
    <row r="2703" spans="1:20">
      <c r="A2703" s="57">
        <f t="shared" si="780"/>
        <v>150682.09767559182</v>
      </c>
      <c r="B2703" s="12">
        <f t="shared" si="797"/>
        <v>23981.80068052623</v>
      </c>
      <c r="C2703" s="57" t="str">
        <f t="shared" si="781"/>
        <v>-0.463243416982102-1.56662898527942i</v>
      </c>
      <c r="D2703" s="57" t="str">
        <f t="shared" si="782"/>
        <v>3.47435020795869-0.778169364493783i</v>
      </c>
      <c r="E2703" s="57" t="str">
        <f t="shared" si="783"/>
        <v>295.484596495637-106.428790652649i</v>
      </c>
      <c r="F2703" s="57" t="str">
        <f t="shared" si="784"/>
        <v>2.90930113820608-6.27002029389929i</v>
      </c>
      <c r="G2703" s="57" t="str">
        <f t="shared" si="785"/>
        <v>0.999790793625002-0.0144624551059353i</v>
      </c>
      <c r="H2703" s="57" t="str">
        <f t="shared" si="786"/>
        <v>2.21501603968654-90.9166598133529i</v>
      </c>
      <c r="I2703" s="57" t="str">
        <f t="shared" si="787"/>
        <v>-1.58995362128341-0.785355819269412i</v>
      </c>
      <c r="K2703" s="57" t="str">
        <f t="shared" si="788"/>
        <v>0.00321376023842786-0.0112372792422285i</v>
      </c>
      <c r="L2703" s="57" t="str">
        <f t="shared" si="789"/>
        <v>0.00025-0.0441255880610812i</v>
      </c>
      <c r="M2703" s="57" t="str">
        <f t="shared" si="790"/>
        <v>0.0045-0.0154696700335352i</v>
      </c>
      <c r="N2703" s="57">
        <f t="shared" si="791"/>
        <v>73.527346716487983</v>
      </c>
      <c r="O2703" s="57">
        <f t="shared" si="792"/>
        <v>4.2633569298107616</v>
      </c>
      <c r="P2703" s="374">
        <f t="shared" si="793"/>
        <v>4.2633569298107616</v>
      </c>
      <c r="Q2703" s="374">
        <f t="shared" si="794"/>
        <v>-106.47265328351202</v>
      </c>
      <c r="R2703" s="12">
        <f t="shared" si="795"/>
        <v>73.527346716487983</v>
      </c>
      <c r="S2703" s="57">
        <f t="shared" si="796"/>
        <v>23.981800680526231</v>
      </c>
      <c r="T2703" s="12">
        <f t="shared" si="779"/>
        <v>4.2633569298107616</v>
      </c>
    </row>
    <row r="2704" spans="1:20">
      <c r="A2704" s="57">
        <f t="shared" si="780"/>
        <v>151254.68964675907</v>
      </c>
      <c r="B2704" s="12">
        <f t="shared" si="797"/>
        <v>24072.931523112231</v>
      </c>
      <c r="C2704" s="57" t="str">
        <f t="shared" si="781"/>
        <v>-0.472212509433846-1.56444690169989i</v>
      </c>
      <c r="D2704" s="57" t="str">
        <f t="shared" si="782"/>
        <v>3.47432149646302-0.776091273696351i</v>
      </c>
      <c r="E2704" s="57" t="str">
        <f t="shared" si="783"/>
        <v>295.925677936382-108.831528031115i</v>
      </c>
      <c r="F2704" s="57" t="str">
        <f t="shared" si="784"/>
        <v>2.90929650372762-6.24660358219078i</v>
      </c>
      <c r="G2704" s="57" t="str">
        <f t="shared" si="785"/>
        <v>0.999789200971412-0.0145173893092908i</v>
      </c>
      <c r="H2704" s="57" t="str">
        <f t="shared" si="786"/>
        <v>2.19156389130319-90.5160436435023i</v>
      </c>
      <c r="I2704" s="57" t="str">
        <f t="shared" si="787"/>
        <v>-1.57708058726045-0.781507079910451i</v>
      </c>
      <c r="K2704" s="57" t="str">
        <f t="shared" si="788"/>
        <v>0.00320796588045657-0.01119644326328i</v>
      </c>
      <c r="L2704" s="57" t="str">
        <f t="shared" si="789"/>
        <v>0.00025-0.0439585455878473i</v>
      </c>
      <c r="M2704" s="57" t="str">
        <f t="shared" si="790"/>
        <v>0.0045-0.0154111078238048i</v>
      </c>
      <c r="N2704" s="57">
        <f t="shared" si="791"/>
        <v>73.204090145281782</v>
      </c>
      <c r="O2704" s="57">
        <f t="shared" si="792"/>
        <v>4.2658912847599622</v>
      </c>
      <c r="P2704" s="374">
        <f t="shared" si="793"/>
        <v>4.2658912847599622</v>
      </c>
      <c r="Q2704" s="374">
        <f t="shared" si="794"/>
        <v>-106.79590985471822</v>
      </c>
      <c r="R2704" s="12">
        <f t="shared" si="795"/>
        <v>73.204090145281782</v>
      </c>
      <c r="S2704" s="57">
        <f t="shared" si="796"/>
        <v>24.072931523112231</v>
      </c>
      <c r="T2704" s="12">
        <f t="shared" si="779"/>
        <v>4.2658912847599622</v>
      </c>
    </row>
    <row r="2705" spans="1:20">
      <c r="A2705" s="57">
        <f t="shared" si="780"/>
        <v>151829.45746741677</v>
      </c>
      <c r="B2705" s="12">
        <f t="shared" si="797"/>
        <v>24164.408662900059</v>
      </c>
      <c r="C2705" s="57" t="str">
        <f t="shared" si="781"/>
        <v>-0.481318654453711-1.56212670221775i</v>
      </c>
      <c r="D2705" s="57" t="str">
        <f t="shared" si="782"/>
        <v>3.47429256682533-0.774024332781205i</v>
      </c>
      <c r="E2705" s="57" t="str">
        <f t="shared" si="783"/>
        <v>296.332992113563-111.273795658071i</v>
      </c>
      <c r="F2705" s="57" t="str">
        <f t="shared" si="784"/>
        <v>2.90929183397513-6.2232767289473i</v>
      </c>
      <c r="G2705" s="57" t="str">
        <f t="shared" si="785"/>
        <v>0.99978759619579-0.0145725319980537i</v>
      </c>
      <c r="H2705" s="57" t="str">
        <f t="shared" si="786"/>
        <v>2.16840324265111-90.1176439031575i</v>
      </c>
      <c r="I2705" s="57" t="str">
        <f t="shared" si="787"/>
        <v>-1.56431984512877-0.777685298498734i</v>
      </c>
      <c r="K2705" s="57" t="str">
        <f t="shared" si="788"/>
        <v>0.00320221334759933-0.0111557623925712i</v>
      </c>
      <c r="L2705" s="57" t="str">
        <f t="shared" si="789"/>
        <v>0.00025-0.0437921354730498i</v>
      </c>
      <c r="M2705" s="57" t="str">
        <f t="shared" si="790"/>
        <v>0.0045-0.0153527673080342i</v>
      </c>
      <c r="N2705" s="57">
        <f t="shared" si="791"/>
        <v>72.875016237440889</v>
      </c>
      <c r="O2705" s="57">
        <f t="shared" si="792"/>
        <v>4.2682141591904612</v>
      </c>
      <c r="P2705" s="374">
        <f t="shared" si="793"/>
        <v>4.2682141591904612</v>
      </c>
      <c r="Q2705" s="374">
        <f t="shared" si="794"/>
        <v>-107.12498376255911</v>
      </c>
      <c r="R2705" s="12">
        <f t="shared" si="795"/>
        <v>72.875016237440889</v>
      </c>
      <c r="S2705" s="57">
        <f t="shared" si="796"/>
        <v>24.164408662900058</v>
      </c>
      <c r="T2705" s="12">
        <f t="shared" si="779"/>
        <v>4.2682141591904612</v>
      </c>
    </row>
    <row r="2706" spans="1:20">
      <c r="A2706" s="57">
        <f t="shared" si="780"/>
        <v>152406.40940579295</v>
      </c>
      <c r="B2706" s="12">
        <f t="shared" si="797"/>
        <v>24256.233415819079</v>
      </c>
      <c r="C2706" s="57" t="str">
        <f t="shared" si="781"/>
        <v>-0.490560466093996-1.55966217139608i</v>
      </c>
      <c r="D2706" s="57" t="str">
        <f t="shared" si="782"/>
        <v>3.47426341739195-0.771968511849704i</v>
      </c>
      <c r="E2706" s="57" t="str">
        <f t="shared" si="783"/>
        <v>296.704902177464-113.755479441017i</v>
      </c>
      <c r="F2706" s="57" t="str">
        <f t="shared" si="784"/>
        <v>2.90928712868026-6.20003939859255i</v>
      </c>
      <c r="G2706" s="57" t="str">
        <f t="shared" si="785"/>
        <v>0.99978597920591-0.0146278839614426i</v>
      </c>
      <c r="H2706" s="57" t="str">
        <f t="shared" si="786"/>
        <v>2.14552981903238-89.7214430472373i</v>
      </c>
      <c r="I2706" s="57" t="str">
        <f t="shared" si="787"/>
        <v>-1.55167029762785-0.773890179042704i</v>
      </c>
      <c r="K2706" s="57" t="str">
        <f t="shared" si="788"/>
        <v>0.0031965023180025-0.0111152361088733i</v>
      </c>
      <c r="L2706" s="57" t="str">
        <f t="shared" si="789"/>
        <v>0.00025-0.043626355322823i</v>
      </c>
      <c r="M2706" s="57" t="str">
        <f t="shared" si="790"/>
        <v>0.0045-0.0152946476469757i</v>
      </c>
      <c r="N2706" s="57">
        <f t="shared" si="791"/>
        <v>72.540076722515778</v>
      </c>
      <c r="O2706" s="57">
        <f t="shared" si="792"/>
        <v>4.2703074732825783</v>
      </c>
      <c r="P2706" s="374">
        <f t="shared" si="793"/>
        <v>4.2703074732825783</v>
      </c>
      <c r="Q2706" s="374">
        <f t="shared" si="794"/>
        <v>-107.45992327748422</v>
      </c>
      <c r="R2706" s="12">
        <f t="shared" si="795"/>
        <v>72.540076722515778</v>
      </c>
      <c r="S2706" s="57">
        <f t="shared" si="796"/>
        <v>24.256233415819079</v>
      </c>
      <c r="T2706" s="12">
        <f t="shared" si="779"/>
        <v>4.2703074732825783</v>
      </c>
    </row>
    <row r="2707" spans="1:20">
      <c r="A2707" s="57">
        <f t="shared" si="780"/>
        <v>152985.55376153497</v>
      </c>
      <c r="B2707" s="12">
        <f t="shared" si="797"/>
        <v>24348.407102799192</v>
      </c>
      <c r="C2707" s="57" t="str">
        <f t="shared" si="781"/>
        <v>-0.499936314097416-1.55704698693307i</v>
      </c>
      <c r="D2707" s="57" t="str">
        <f t="shared" si="782"/>
        <v>3.47423404649669-0.769923781161284i</v>
      </c>
      <c r="E2707" s="57" t="str">
        <f t="shared" si="783"/>
        <v>297.039734461894-116.276406348265i</v>
      </c>
      <c r="F2707" s="57" t="str">
        <f t="shared" si="784"/>
        <v>2.9092823875726-6.17689125683787i</v>
      </c>
      <c r="G2707" s="57" t="str">
        <f t="shared" si="785"/>
        <v>0.999784349908849-0.0146834459916405i</v>
      </c>
      <c r="H2707" s="57" t="str">
        <f t="shared" si="786"/>
        <v>2.12293941827145-89.3274237261694i</v>
      </c>
      <c r="I2707" s="57" t="str">
        <f t="shared" si="787"/>
        <v>-1.53913086007896-0.770121430072547i</v>
      </c>
      <c r="K2707" s="57" t="str">
        <f t="shared" si="788"/>
        <v>0.0031908324720707-0.0110748638924371i</v>
      </c>
      <c r="L2707" s="57" t="str">
        <f t="shared" si="789"/>
        <v>0.00025-0.043461202752364i</v>
      </c>
      <c r="M2707" s="57" t="str">
        <f t="shared" si="790"/>
        <v>0.0045-0.0152367480045584i</v>
      </c>
      <c r="N2707" s="57">
        <f t="shared" si="791"/>
        <v>72.199225505972009</v>
      </c>
      <c r="O2707" s="57">
        <f t="shared" si="792"/>
        <v>4.2721526211806591</v>
      </c>
      <c r="P2707" s="374">
        <f t="shared" si="793"/>
        <v>4.2721526211806591</v>
      </c>
      <c r="Q2707" s="374">
        <f t="shared" si="794"/>
        <v>-107.80077449402799</v>
      </c>
      <c r="R2707" s="12">
        <f t="shared" si="795"/>
        <v>72.199225505972009</v>
      </c>
      <c r="S2707" s="57">
        <f t="shared" si="796"/>
        <v>24.348407102799193</v>
      </c>
      <c r="T2707" s="12">
        <f t="shared" si="779"/>
        <v>4.2721526211806591</v>
      </c>
    </row>
    <row r="2708" spans="1:20">
      <c r="A2708" s="57">
        <f t="shared" si="780"/>
        <v>153566.89886582879</v>
      </c>
      <c r="B2708" s="12">
        <f t="shared" si="797"/>
        <v>24440.93104978983</v>
      </c>
      <c r="C2708" s="57" t="str">
        <f t="shared" si="781"/>
        <v>-0.509444311689097-1.55427472695362i</v>
      </c>
      <c r="D2708" s="57" t="str">
        <f t="shared" si="782"/>
        <v>3.47420445246078-0.767890111133019i</v>
      </c>
      <c r="E2708" s="57" t="str">
        <f t="shared" si="783"/>
        <v>297.335779901584-118.836340990436i</v>
      </c>
      <c r="F2708" s="57" t="str">
        <f t="shared" si="784"/>
        <v>2.90927761037967-6.15383197067746i</v>
      </c>
      <c r="G2708" s="57" t="str">
        <f t="shared" si="785"/>
        <v>0.999782708210974-0.0147392188838054i</v>
      </c>
      <c r="H2708" s="57" t="str">
        <f t="shared" si="786"/>
        <v>2.10062790932151-88.9355687831488i</v>
      </c>
      <c r="I2708" s="57" t="str">
        <f t="shared" si="787"/>
        <v>-1.5267004602122-0.766378764556i</v>
      </c>
      <c r="K2708" s="57" t="str">
        <f t="shared" si="788"/>
        <v>0.00318520349245048-0.0110346452249933i</v>
      </c>
      <c r="L2708" s="57" t="str">
        <f t="shared" si="789"/>
        <v>0.00025-0.0432966753858978i</v>
      </c>
      <c r="M2708" s="57" t="str">
        <f t="shared" si="790"/>
        <v>0.0045-0.0151790675478765i</v>
      </c>
      <c r="N2708" s="57">
        <f t="shared" si="791"/>
        <v>71.852418843112105</v>
      </c>
      <c r="O2708" s="57">
        <f t="shared" si="792"/>
        <v>4.2737304693550451</v>
      </c>
      <c r="P2708" s="374">
        <f t="shared" si="793"/>
        <v>4.2737304693550451</v>
      </c>
      <c r="Q2708" s="374">
        <f t="shared" si="794"/>
        <v>-108.1475811568879</v>
      </c>
      <c r="R2708" s="12">
        <f t="shared" si="795"/>
        <v>71.852418843112105</v>
      </c>
      <c r="S2708" s="57">
        <f t="shared" si="796"/>
        <v>24.440931049789828</v>
      </c>
      <c r="T2708" s="12">
        <f t="shared" si="779"/>
        <v>4.2737304693550451</v>
      </c>
    </row>
    <row r="2709" spans="1:20">
      <c r="A2709" s="57">
        <f t="shared" si="780"/>
        <v>154150.45308151896</v>
      </c>
      <c r="B2709" s="12">
        <f t="shared" si="797"/>
        <v>24533.806587779032</v>
      </c>
      <c r="C2709" s="57" t="str">
        <f t="shared" si="781"/>
        <v>-0.519082303302969-1.55133887821303i</v>
      </c>
      <c r="D2709" s="57" t="str">
        <f t="shared" si="782"/>
        <v>3.4741746335928-0.765867472339169i</v>
      </c>
      <c r="E2709" s="57" t="str">
        <f t="shared" si="783"/>
        <v>297.591295681938-121.434982150627i</v>
      </c>
      <c r="F2709" s="57" t="str">
        <f t="shared" si="784"/>
        <v>2.90927279682698-6.13086120838365i</v>
      </c>
      <c r="G2709" s="57" t="str">
        <f t="shared" si="785"/>
        <v>0.999781054017942-0.0147952034360817i</v>
      </c>
      <c r="H2709" s="57" t="str">
        <f t="shared" si="786"/>
        <v>2.07859123090058-88.5458612514388i</v>
      </c>
      <c r="I2709" s="57" t="str">
        <f t="shared" si="787"/>
        <v>-1.51437803799621-0.762661899815951i</v>
      </c>
      <c r="K2709" s="57" t="str">
        <f t="shared" si="788"/>
        <v>0.00317961506401399-0.0109945795897529i</v>
      </c>
      <c r="L2709" s="57" t="str">
        <f t="shared" si="789"/>
        <v>0.00025-0.0431327708566423i</v>
      </c>
      <c r="M2709" s="57" t="str">
        <f t="shared" si="790"/>
        <v>0.0045-0.0151216054471772i</v>
      </c>
      <c r="N2709" s="57">
        <f t="shared" si="791"/>
        <v>71.499615518821457</v>
      </c>
      <c r="O2709" s="57">
        <f t="shared" si="792"/>
        <v>4.2750213560659782</v>
      </c>
      <c r="P2709" s="374">
        <f t="shared" si="793"/>
        <v>4.2750213560659782</v>
      </c>
      <c r="Q2709" s="374">
        <f t="shared" si="794"/>
        <v>-108.50038448117854</v>
      </c>
      <c r="R2709" s="12">
        <f t="shared" si="795"/>
        <v>71.499615518821457</v>
      </c>
      <c r="S2709" s="57">
        <f t="shared" si="796"/>
        <v>24.533806587779033</v>
      </c>
      <c r="T2709" s="12">
        <f t="shared" si="779"/>
        <v>4.2750213560659782</v>
      </c>
    </row>
    <row r="2710" spans="1:20">
      <c r="A2710" s="57">
        <f t="shared" si="780"/>
        <v>154736.22480322872</v>
      </c>
      <c r="B2710" s="12">
        <f t="shared" si="797"/>
        <v>24627.035052812593</v>
      </c>
      <c r="C2710" s="57" t="str">
        <f t="shared" si="781"/>
        <v>-0.528847852296214-1.54823284525553i</v>
      </c>
      <c r="D2710" s="57" t="str">
        <f t="shared" si="782"/>
        <v>3.47414458818856-0.763855835510734i</v>
      </c>
      <c r="E2710" s="57" t="str">
        <f t="shared" si="783"/>
        <v>297.80450713424-124.071959275459i</v>
      </c>
      <c r="F2710" s="57" t="str">
        <f t="shared" si="784"/>
        <v>2.90926794663788-6.10797863950202i</v>
      </c>
      <c r="G2710" s="57" t="str">
        <f t="shared" si="785"/>
        <v>0.999779387234693-0.0148514004496111i</v>
      </c>
      <c r="H2710" s="57" t="str">
        <f t="shared" si="786"/>
        <v>2.05682539015694-88.1582843517164i</v>
      </c>
      <c r="I2710" s="57" t="str">
        <f t="shared" si="787"/>
        <v>-1.50216254547066-0.758970557449735i</v>
      </c>
      <c r="K2710" s="57" t="str">
        <f t="shared" si="788"/>
        <v>0.00317406687384287-0.0109546664714076i</v>
      </c>
      <c r="L2710" s="57" t="str">
        <f t="shared" si="789"/>
        <v>0.00025-0.0429694868067767i</v>
      </c>
      <c r="M2710" s="57" t="str">
        <f t="shared" si="790"/>
        <v>0.0045-0.015064360875849i</v>
      </c>
      <c r="N2710" s="57">
        <f t="shared" si="791"/>
        <v>71.140777032972679</v>
      </c>
      <c r="O2710" s="57">
        <f t="shared" si="792"/>
        <v>4.2760050920146933</v>
      </c>
      <c r="P2710" s="374">
        <f t="shared" si="793"/>
        <v>4.2760050920146933</v>
      </c>
      <c r="Q2710" s="374">
        <f t="shared" si="794"/>
        <v>-108.85922296702732</v>
      </c>
      <c r="R2710" s="12">
        <f t="shared" si="795"/>
        <v>71.140777032972679</v>
      </c>
      <c r="S2710" s="57">
        <f t="shared" si="796"/>
        <v>24.627035052812595</v>
      </c>
      <c r="T2710" s="12">
        <f t="shared" si="779"/>
        <v>4.2760050920146933</v>
      </c>
    </row>
    <row r="2711" spans="1:20">
      <c r="A2711" s="57">
        <f t="shared" si="780"/>
        <v>155324.222457481</v>
      </c>
      <c r="B2711" s="12">
        <f t="shared" si="797"/>
        <v>24720.617786013281</v>
      </c>
      <c r="C2711" s="57" t="str">
        <f t="shared" si="781"/>
        <v>-0.538738228711294-1.54494996056893i</v>
      </c>
      <c r="D2711" s="57" t="str">
        <f t="shared" si="782"/>
        <v>3.47411431453103-0.761855171535019i</v>
      </c>
      <c r="E2711" s="57" t="str">
        <f t="shared" si="783"/>
        <v>297.973609889166-126.746828940788i</v>
      </c>
      <c r="F2711" s="57" t="str">
        <f t="shared" si="784"/>
        <v>2.90926305953368-6.08518393484676i</v>
      </c>
      <c r="G2711" s="57" t="str">
        <f t="shared" si="785"/>
        <v>0.999777707765445-0.0149078107285431i</v>
      </c>
      <c r="H2711" s="57" t="str">
        <f t="shared" si="786"/>
        <v>2.03532646136298-87.7728214894599i</v>
      </c>
      <c r="I2711" s="57" t="str">
        <f t="shared" si="787"/>
        <v>-1.49005294658153-0.755304463250222i</v>
      </c>
      <c r="K2711" s="57" t="str">
        <f t="shared" si="788"/>
        <v>0.00316855861121221-0.0109149053561298i</v>
      </c>
      <c r="L2711" s="57" t="str">
        <f t="shared" si="789"/>
        <v>0.00025-0.0428068208874046i</v>
      </c>
      <c r="M2711" s="57" t="str">
        <f t="shared" si="790"/>
        <v>0.0045-0.0150073330104094i</v>
      </c>
      <c r="N2711" s="57">
        <f t="shared" si="791"/>
        <v>70.775867791278131</v>
      </c>
      <c r="O2711" s="57">
        <f t="shared" si="792"/>
        <v>4.2766609622710048</v>
      </c>
      <c r="P2711" s="374">
        <f t="shared" si="793"/>
        <v>4.2766609622710048</v>
      </c>
      <c r="Q2711" s="374">
        <f t="shared" si="794"/>
        <v>-109.22413220872187</v>
      </c>
      <c r="R2711" s="12">
        <f t="shared" si="795"/>
        <v>70.775867791278131</v>
      </c>
      <c r="S2711" s="57">
        <f t="shared" si="796"/>
        <v>24.720617786013282</v>
      </c>
      <c r="T2711" s="12">
        <f t="shared" si="779"/>
        <v>4.2766609622710048</v>
      </c>
    </row>
    <row r="2712" spans="1:20">
      <c r="A2712" s="57">
        <f t="shared" si="780"/>
        <v>155914.45450281946</v>
      </c>
      <c r="B2712" s="12">
        <f t="shared" si="797"/>
        <v>24814.556133600134</v>
      </c>
      <c r="C2712" s="57" t="str">
        <f t="shared" si="781"/>
        <v>-0.548750397151421-1.54148349577454i</v>
      </c>
      <c r="D2712" s="57" t="str">
        <f t="shared" si="782"/>
        <v>3.47408381089019-0.75986545145518i</v>
      </c>
      <c r="E2712" s="57" t="str">
        <f t="shared" si="783"/>
        <v>298.096772301155-129.459071307539i</v>
      </c>
      <c r="F2712" s="57" t="str">
        <f t="shared" si="784"/>
        <v>2.90925813523352-6.06247676649583i</v>
      </c>
      <c r="G2712" s="57" t="str">
        <f t="shared" si="785"/>
        <v>0.999776015513685-0.0149644350800466i</v>
      </c>
      <c r="H2712" s="57" t="str">
        <f t="shared" si="786"/>
        <v>2.01409058463712-87.389456252384i</v>
      </c>
      <c r="I2712" s="57" t="str">
        <f t="shared" si="787"/>
        <v>-1.47804821701898-0.751663347128539i</v>
      </c>
      <c r="K2712" s="57" t="str">
        <f t="shared" si="788"/>
        <v>0.0031630899675745-0.0108752957315728i</v>
      </c>
      <c r="L2712" s="57" t="str">
        <f t="shared" si="789"/>
        <v>0.00025-0.0426447707585222i</v>
      </c>
      <c r="M2712" s="57" t="str">
        <f t="shared" si="790"/>
        <v>0.0045-0.0149505210304936i</v>
      </c>
      <c r="N2712" s="57">
        <f t="shared" si="791"/>
        <v>70.404855301321419</v>
      </c>
      <c r="O2712" s="57">
        <f t="shared" si="792"/>
        <v>4.2769677295702557</v>
      </c>
      <c r="P2712" s="374">
        <f t="shared" si="793"/>
        <v>4.2769677295702557</v>
      </c>
      <c r="Q2712" s="374">
        <f t="shared" si="794"/>
        <v>-109.59514469867858</v>
      </c>
      <c r="R2712" s="12">
        <f t="shared" si="795"/>
        <v>70.404855301321419</v>
      </c>
      <c r="S2712" s="57">
        <f t="shared" si="796"/>
        <v>24.814556133600135</v>
      </c>
      <c r="T2712" s="12">
        <f t="shared" si="779"/>
        <v>4.2769677295702557</v>
      </c>
    </row>
    <row r="2713" spans="1:20">
      <c r="A2713" s="57">
        <f t="shared" si="780"/>
        <v>156506.92942993017</v>
      </c>
      <c r="B2713" s="12">
        <f t="shared" si="797"/>
        <v>24908.851446907815</v>
      </c>
      <c r="C2713" s="57" t="str">
        <f t="shared" si="781"/>
        <v>-0.558881004840576-1.5378266738879i</v>
      </c>
      <c r="D2713" s="57" t="str">
        <f t="shared" si="782"/>
        <v>3.47405307552299-0.757886646469788i</v>
      </c>
      <c r="E2713" s="57" t="str">
        <f t="shared" si="783"/>
        <v>298.172138155524-132.208086584655i</v>
      </c>
      <c r="F2713" s="57" t="str">
        <f t="shared" si="784"/>
        <v>2.90925317345443-6.03985680778626i</v>
      </c>
      <c r="G2713" s="57" t="str">
        <f t="shared" si="785"/>
        <v>0.99977431038217-0.0150212743143206i</v>
      </c>
      <c r="H2713" s="57" t="str">
        <f t="shared" si="786"/>
        <v>1.99311396469256-87.0081724079074i</v>
      </c>
      <c r="I2713" s="57" t="str">
        <f t="shared" si="787"/>
        <v>-1.46614734405785-0.7480469430384i</v>
      </c>
      <c r="K2713" s="57" t="str">
        <f t="shared" si="788"/>
        <v>0.0031576606365439-0.0108358370868706i</v>
      </c>
      <c r="L2713" s="57" t="str">
        <f t="shared" si="789"/>
        <v>0.00025-0.042483334088984i</v>
      </c>
      <c r="M2713" s="57" t="str">
        <f t="shared" si="790"/>
        <v>0.0045-0.014893924118842i</v>
      </c>
      <c r="N2713" s="57">
        <f t="shared" si="791"/>
        <v>70.027710373466363</v>
      </c>
      <c r="O2713" s="57">
        <f t="shared" si="792"/>
        <v>4.276903639069336</v>
      </c>
      <c r="P2713" s="374">
        <f t="shared" si="793"/>
        <v>4.276903639069336</v>
      </c>
      <c r="Q2713" s="374">
        <f t="shared" si="794"/>
        <v>-109.97228962653364</v>
      </c>
      <c r="R2713" s="12">
        <f t="shared" si="795"/>
        <v>70.027710373466363</v>
      </c>
      <c r="S2713" s="57">
        <f t="shared" si="796"/>
        <v>24.908851446907814</v>
      </c>
      <c r="T2713" s="12">
        <f t="shared" si="779"/>
        <v>4.276903639069336</v>
      </c>
    </row>
    <row r="2714" spans="1:20">
      <c r="A2714" s="57">
        <f t="shared" si="780"/>
        <v>157101.65576176389</v>
      </c>
      <c r="B2714" s="12">
        <f t="shared" si="797"/>
        <v>25003.505082406064</v>
      </c>
      <c r="C2714" s="57" t="str">
        <f t="shared" si="781"/>
        <v>-0.569126369946022-1.53397268268307i</v>
      </c>
      <c r="D2714" s="57" t="str">
        <f t="shared" si="782"/>
        <v>3.47402210667323-0.755918727932404i</v>
      </c>
      <c r="E2714" s="57" t="str">
        <f t="shared" si="783"/>
        <v>298.197829669627-134.993191517964i</v>
      </c>
      <c r="F2714" s="57" t="str">
        <f t="shared" si="784"/>
        <v>2.90924817391128-6.01732373330956i</v>
      </c>
      <c r="G2714" s="57" t="str">
        <f t="shared" si="785"/>
        <v>0.999772592272917-0.0150783292446054i</v>
      </c>
      <c r="H2714" s="57" t="str">
        <f t="shared" si="786"/>
        <v>1.97239286961298-86.628953900673i</v>
      </c>
      <c r="I2714" s="57" t="str">
        <f t="shared" si="787"/>
        <v>-1.45434932640076-0.744454988902108i</v>
      </c>
      <c r="K2714" s="57" t="str">
        <f t="shared" si="788"/>
        <v>0.00315227031388027-0.0107965289126383i</v>
      </c>
      <c r="L2714" s="57" t="str">
        <f t="shared" si="789"/>
        <v>0.00025-0.0423225085564694i</v>
      </c>
      <c r="M2714" s="57" t="str">
        <f t="shared" si="790"/>
        <v>0.0045-0.014837541461289i</v>
      </c>
      <c r="N2714" s="57">
        <f t="shared" si="791"/>
        <v>69.644407326273949</v>
      </c>
      <c r="O2714" s="57">
        <f t="shared" si="792"/>
        <v>4.2764464246578315</v>
      </c>
      <c r="P2714" s="374">
        <f t="shared" si="793"/>
        <v>4.2764464246578315</v>
      </c>
      <c r="Q2714" s="374">
        <f t="shared" si="794"/>
        <v>-110.35559267372605</v>
      </c>
      <c r="R2714" s="12">
        <f t="shared" si="795"/>
        <v>69.644407326273949</v>
      </c>
      <c r="S2714" s="57">
        <f t="shared" si="796"/>
        <v>25.003505082406065</v>
      </c>
      <c r="T2714" s="12">
        <f t="shared" si="779"/>
        <v>4.2764464246578315</v>
      </c>
    </row>
    <row r="2715" spans="1:20">
      <c r="A2715" s="57">
        <f t="shared" si="780"/>
        <v>157698.64205365861</v>
      </c>
      <c r="B2715" s="12">
        <f t="shared" si="797"/>
        <v>25098.518401719208</v>
      </c>
      <c r="C2715" s="57" t="str">
        <f t="shared" si="781"/>
        <v>-0.579482470246588-1.52991468918814i</v>
      </c>
      <c r="D2715" s="57" t="str">
        <f t="shared" si="782"/>
        <v>3.47399090257148-0.753961667351133i</v>
      </c>
      <c r="E2715" s="57" t="str">
        <f t="shared" si="783"/>
        <v>298.171950798384-137.813615925418i</v>
      </c>
      <c r="F2715" s="57" t="str">
        <f t="shared" si="784"/>
        <v>2.90924313631679-5.99487721890689i</v>
      </c>
      <c r="G2715" s="57" t="str">
        <f t="shared" si="785"/>
        <v>0.999770861087196-0.0151356006871937i</v>
      </c>
      <c r="H2715" s="57" t="str">
        <f t="shared" si="786"/>
        <v>1.95192362965399-86.2517848500996i</v>
      </c>
      <c r="I2715" s="57" t="str">
        <f t="shared" si="787"/>
        <v>-1.44265317402369-0.740887226538047i</v>
      </c>
      <c r="K2715" s="57" t="str">
        <f t="shared" si="788"/>
        <v>0.00314691869747379-0.0107573707009718i</v>
      </c>
      <c r="L2715" s="57" t="str">
        <f t="shared" si="789"/>
        <v>0.00025-0.042162291847449i</v>
      </c>
      <c r="M2715" s="57" t="str">
        <f t="shared" si="790"/>
        <v>0.0045-0.0147813722467514i</v>
      </c>
      <c r="N2715" s="57">
        <f t="shared" si="791"/>
        <v>69.25492419601872</v>
      </c>
      <c r="O2715" s="57">
        <f t="shared" si="792"/>
        <v>4.2755733169155654</v>
      </c>
      <c r="P2715" s="374">
        <f t="shared" si="793"/>
        <v>4.2755733169155654</v>
      </c>
      <c r="Q2715" s="374">
        <f t="shared" si="794"/>
        <v>-110.74507580398128</v>
      </c>
      <c r="R2715" s="12">
        <f t="shared" si="795"/>
        <v>69.25492419601872</v>
      </c>
      <c r="S2715" s="57">
        <f t="shared" si="796"/>
        <v>25.098518401719208</v>
      </c>
      <c r="T2715" s="12">
        <f t="shared" si="779"/>
        <v>4.2755733169155654</v>
      </c>
    </row>
    <row r="2716" spans="1:20">
      <c r="A2716" s="57">
        <f t="shared" si="780"/>
        <v>158297.89689346249</v>
      </c>
      <c r="B2716" s="12">
        <f t="shared" si="797"/>
        <v>25193.89277164574</v>
      </c>
      <c r="C2716" s="57" t="str">
        <f t="shared" si="781"/>
        <v>-0.58994493223666-1.52564585533485i</v>
      </c>
      <c r="D2716" s="57" t="str">
        <f t="shared" si="782"/>
        <v>3.47395946143496-0.752015436388195i</v>
      </c>
      <c r="E2716" s="57" t="str">
        <f t="shared" si="783"/>
        <v>298.09259085347-140.668499300942i</v>
      </c>
      <c r="F2716" s="57" t="str">
        <f t="shared" si="784"/>
        <v>2.9092380603815-5.97251694166452i</v>
      </c>
      <c r="G2716" s="57" t="str">
        <f t="shared" si="785"/>
        <v>0.99976911672553-0.0151930894614419i</v>
      </c>
      <c r="H2716" s="57" t="str">
        <f t="shared" si="786"/>
        <v>1.93170263606977-85.8766495479748i</v>
      </c>
      <c r="I2716" s="57" t="str">
        <f t="shared" si="787"/>
        <v>-1.43105790802404-0.737343401589701i</v>
      </c>
      <c r="K2716" s="57" t="str">
        <f t="shared" si="788"/>
        <v>0.00314160548732914-0.0107183619454477i</v>
      </c>
      <c r="L2716" s="57" t="str">
        <f t="shared" si="789"/>
        <v>0.00025-0.0420026816571519i</v>
      </c>
      <c r="M2716" s="57" t="str">
        <f t="shared" si="790"/>
        <v>0.0045-0.014725415667216i</v>
      </c>
      <c r="N2716" s="57">
        <f t="shared" si="791"/>
        <v>68.859242949819986</v>
      </c>
      <c r="O2716" s="57">
        <f t="shared" si="792"/>
        <v>4.2742610528100506</v>
      </c>
      <c r="P2716" s="374">
        <f t="shared" si="793"/>
        <v>4.2742610528100506</v>
      </c>
      <c r="Q2716" s="374">
        <f t="shared" si="794"/>
        <v>-111.14075705018001</v>
      </c>
      <c r="R2716" s="12">
        <f t="shared" si="795"/>
        <v>68.859242949819986</v>
      </c>
      <c r="S2716" s="57">
        <f t="shared" si="796"/>
        <v>25.193892771645739</v>
      </c>
      <c r="T2716" s="12">
        <f t="shared" si="779"/>
        <v>4.2742610528100506</v>
      </c>
    </row>
    <row r="2717" spans="1:20">
      <c r="A2717" s="57">
        <f t="shared" si="780"/>
        <v>158899.42890165767</v>
      </c>
      <c r="B2717" s="12">
        <f t="shared" si="797"/>
        <v>25289.629564177994</v>
      </c>
      <c r="C2717" s="57" t="str">
        <f t="shared" si="781"/>
        <v>-0.600509020761415-1.52115935477945i</v>
      </c>
      <c r="D2717" s="57" t="str">
        <f t="shared" si="782"/>
        <v>3.47392778146738-0.750080006859474i</v>
      </c>
      <c r="E2717" s="57" t="str">
        <f t="shared" si="783"/>
        <v>297.957828444139-143.556887510886i</v>
      </c>
      <c r="F2717" s="57" t="str">
        <f t="shared" si="784"/>
        <v>2.9092329458137-5.95024257990896i</v>
      </c>
      <c r="G2717" s="57" t="str">
        <f t="shared" si="785"/>
        <v>0.999767359087683-0.0152507963897809i</v>
      </c>
      <c r="H2717" s="57" t="str">
        <f t="shared" si="786"/>
        <v>1.91172633996456-85.5035324560885i</v>
      </c>
      <c r="I2717" s="57" t="str">
        <f t="shared" si="787"/>
        <v>-1.41956256047106-0.733823263456167i</v>
      </c>
      <c r="K2717" s="57" t="str">
        <f t="shared" si="788"/>
        <v>0.00313633038555012-0.0106795021411231i</v>
      </c>
      <c r="L2717" s="57" t="str">
        <f t="shared" si="789"/>
        <v>0.00025-0.0418436756895317i</v>
      </c>
      <c r="M2717" s="57" t="str">
        <f t="shared" si="790"/>
        <v>0.0045-0.0146696709177286i</v>
      </c>
      <c r="N2717" s="57">
        <f t="shared" si="791"/>
        <v>68.457349701854554</v>
      </c>
      <c r="O2717" s="57">
        <f t="shared" si="792"/>
        <v>4.2724858872264839</v>
      </c>
      <c r="P2717" s="374">
        <f t="shared" si="793"/>
        <v>4.2724858872264839</v>
      </c>
      <c r="Q2717" s="374">
        <f t="shared" si="794"/>
        <v>-111.54265029814545</v>
      </c>
      <c r="R2717" s="12">
        <f t="shared" si="795"/>
        <v>68.457349701854554</v>
      </c>
      <c r="S2717" s="57">
        <f t="shared" si="796"/>
        <v>25.289629564177993</v>
      </c>
      <c r="T2717" s="12">
        <f t="shared" si="779"/>
        <v>4.2724858872264839</v>
      </c>
    </row>
    <row r="2718" spans="1:20">
      <c r="A2718" s="57">
        <f t="shared" si="780"/>
        <v>159503.24673148396</v>
      </c>
      <c r="B2718" s="12">
        <f t="shared" si="797"/>
        <v>25385.730156521873</v>
      </c>
      <c r="C2718" s="57" t="str">
        <f t="shared" si="781"/>
        <v>-0.611169629284177-1.51644839090512i</v>
      </c>
      <c r="D2718" s="57" t="str">
        <f t="shared" si="782"/>
        <v>3.47389586085902-0.748155350734132i</v>
      </c>
      <c r="E2718" s="57" t="str">
        <f t="shared" si="783"/>
        <v>297.765735746172-146.477729608667i</v>
      </c>
      <c r="F2718" s="57" t="str">
        <f t="shared" si="784"/>
        <v>2.90922779231954-5.92805381320272i</v>
      </c>
      <c r="G2718" s="57" t="str">
        <f t="shared" si="785"/>
        <v>0.999765588072659-0.0153087222977281i</v>
      </c>
      <c r="H2718" s="57" t="str">
        <f t="shared" si="786"/>
        <v>1.89199125116858-85.1324182039076i</v>
      </c>
      <c r="I2718" s="57" t="str">
        <f t="shared" si="787"/>
        <v>-1.40816617425888-0.730326565224186i</v>
      </c>
      <c r="K2718" s="57" t="str">
        <f t="shared" si="788"/>
        <v>0.0031310930963243-0.0106407907845352i</v>
      </c>
      <c r="L2718" s="57" t="str">
        <f t="shared" si="789"/>
        <v>0.00025-0.0416852716572342i</v>
      </c>
      <c r="M2718" s="57" t="str">
        <f t="shared" si="790"/>
        <v>0.0045-0.0146141371963824i</v>
      </c>
      <c r="N2718" s="57">
        <f t="shared" si="791"/>
        <v>68.049234932064067</v>
      </c>
      <c r="O2718" s="57">
        <f t="shared" si="792"/>
        <v>4.2702236064196901</v>
      </c>
      <c r="P2718" s="374">
        <f t="shared" si="793"/>
        <v>4.2702236064196901</v>
      </c>
      <c r="Q2718" s="374">
        <f t="shared" si="794"/>
        <v>-111.95076506793593</v>
      </c>
      <c r="R2718" s="12">
        <f t="shared" si="795"/>
        <v>68.049234932064067</v>
      </c>
      <c r="S2718" s="57">
        <f t="shared" si="796"/>
        <v>25.385730156521873</v>
      </c>
      <c r="T2718" s="12">
        <f t="shared" si="779"/>
        <v>4.2702236064196901</v>
      </c>
    </row>
    <row r="2719" spans="1:20">
      <c r="A2719" s="57">
        <f t="shared" si="780"/>
        <v>160109.35906906362</v>
      </c>
      <c r="B2719" s="12">
        <f t="shared" si="797"/>
        <v>25482.195931116657</v>
      </c>
      <c r="C2719" s="57" t="str">
        <f t="shared" si="781"/>
        <v>-0.62192127089318-1.51150621600841i</v>
      </c>
      <c r="D2719" s="57" t="str">
        <f t="shared" si="782"/>
        <v>3.47386369778641-0.746241440134134i</v>
      </c>
      <c r="E2719" s="57" t="str">
        <f t="shared" si="783"/>
        <v>297.514383103654-149.4298747951i</v>
      </c>
      <c r="F2719" s="57" t="str">
        <f t="shared" si="784"/>
        <v>2.90922259960286-5.90595032233929i</v>
      </c>
      <c r="G2719" s="57" t="str">
        <f t="shared" si="785"/>
        <v>0.999763803578694-0.0153668680138977i</v>
      </c>
      <c r="H2719" s="57" t="str">
        <f t="shared" si="786"/>
        <v>1.87249393713698-84.7632915862795i</v>
      </c>
      <c r="I2719" s="57" t="str">
        <f t="shared" si="787"/>
        <v>-1.39686780296154-0.72685306360145i</v>
      </c>
      <c r="K2719" s="57" t="str">
        <f t="shared" si="788"/>
        <v>0.00312589332590771-0.0106022273737013i</v>
      </c>
      <c r="L2719" s="57" t="str">
        <f t="shared" si="789"/>
        <v>0.00025-0.0415274672815642i</v>
      </c>
      <c r="M2719" s="57" t="str">
        <f t="shared" si="790"/>
        <v>0.0045-0.014558813704306i</v>
      </c>
      <c r="N2719" s="57">
        <f t="shared" si="791"/>
        <v>67.634893706667654</v>
      </c>
      <c r="O2719" s="57">
        <f t="shared" si="792"/>
        <v>4.267449543475264</v>
      </c>
      <c r="P2719" s="374">
        <f t="shared" si="793"/>
        <v>4.267449543475264</v>
      </c>
      <c r="Q2719" s="374">
        <f t="shared" si="794"/>
        <v>-112.36510629333235</v>
      </c>
      <c r="R2719" s="12">
        <f t="shared" si="795"/>
        <v>67.634893706667654</v>
      </c>
      <c r="S2719" s="57">
        <f t="shared" si="796"/>
        <v>25.482195931116657</v>
      </c>
      <c r="T2719" s="12">
        <f t="shared" si="779"/>
        <v>4.267449543475264</v>
      </c>
    </row>
    <row r="2720" spans="1:20">
      <c r="A2720" s="57">
        <f t="shared" si="780"/>
        <v>160717.77463352607</v>
      </c>
      <c r="B2720" s="12">
        <f t="shared" si="797"/>
        <v>25579.028275654902</v>
      </c>
      <c r="C2720" s="57" t="str">
        <f t="shared" si="781"/>
        <v>-0.632758070158624-1.50632615166462i</v>
      </c>
      <c r="D2720" s="57" t="str">
        <f t="shared" si="782"/>
        <v>3.47383129041241-0.74433824733386i</v>
      </c>
      <c r="E2720" s="57" t="str">
        <f t="shared" si="783"/>
        <v>297.201843966394-152.412069553211i</v>
      </c>
      <c r="F2720" s="57" t="str">
        <f t="shared" si="784"/>
        <v>2.90921736736531-5.88393178933883i</v>
      </c>
      <c r="G2720" s="57" t="str">
        <f t="shared" si="785"/>
        <v>0.99976200550325-0.0154252343700128i</v>
      </c>
      <c r="H2720" s="57" t="str">
        <f t="shared" si="786"/>
        <v>1.85323102187218-84.3961375611781i</v>
      </c>
      <c r="I2720" s="57" t="str">
        <f t="shared" si="787"/>
        <v>-1.3856665106906-0.723402518851407i</v>
      </c>
      <c r="K2720" s="57" t="str">
        <f t="shared" si="788"/>
        <v>0.00312073078260964-0.0105638114081184i</v>
      </c>
      <c r="L2720" s="57" t="str">
        <f t="shared" si="789"/>
        <v>0.00025-0.041370260292453i</v>
      </c>
      <c r="M2720" s="57" t="str">
        <f t="shared" si="790"/>
        <v>0.0045-0.0145036996456525i</v>
      </c>
      <c r="N2720" s="57">
        <f t="shared" si="791"/>
        <v>67.214325899779965</v>
      </c>
      <c r="O2720" s="57">
        <f t="shared" si="792"/>
        <v>4.2641385958651865</v>
      </c>
      <c r="P2720" s="374">
        <f t="shared" si="793"/>
        <v>4.2641385958651865</v>
      </c>
      <c r="Q2720" s="374">
        <f t="shared" si="794"/>
        <v>-112.78567410022004</v>
      </c>
      <c r="R2720" s="12">
        <f t="shared" si="795"/>
        <v>67.214325899779965</v>
      </c>
      <c r="S2720" s="57">
        <f t="shared" si="796"/>
        <v>25.579028275654903</v>
      </c>
      <c r="T2720" s="12">
        <f t="shared" si="779"/>
        <v>4.2641385958651865</v>
      </c>
    </row>
    <row r="2721" spans="1:20">
      <c r="A2721" s="57">
        <f t="shared" si="780"/>
        <v>161328.50217713346</v>
      </c>
      <c r="B2721" s="12">
        <f t="shared" si="797"/>
        <v>25676.228583102391</v>
      </c>
      <c r="C2721" s="57" t="str">
        <f t="shared" si="781"/>
        <v>-0.643673755956313-1.50090161025651i</v>
      </c>
      <c r="D2721" s="57" t="str">
        <f t="shared" si="782"/>
        <v>3.47379863688598-0.742445744759653i</v>
      </c>
      <c r="E2721" s="57" t="str">
        <f t="shared" si="783"/>
        <v>296.826200163461-155.422954988052i</v>
      </c>
      <c r="F2721" s="57" t="str">
        <f t="shared" si="784"/>
        <v>2.90921209530624-5.86199789744344i</v>
      </c>
      <c r="G2721" s="57" t="str">
        <f t="shared" si="785"/>
        <v>0.99976019374301-0.0154838222009165i</v>
      </c>
      <c r="H2721" s="57" t="str">
        <f t="shared" si="786"/>
        <v>1.83419918486882-84.0309412474882i</v>
      </c>
      <c r="I2721" s="57" t="str">
        <f t="shared" si="787"/>
        <v>-1.37456137195486-0.719974694729395i</v>
      </c>
      <c r="K2721" s="57" t="str">
        <f t="shared" si="788"/>
        <v>0.00311560517677757-0.0105255423887622i</v>
      </c>
      <c r="L2721" s="57" t="str">
        <f t="shared" si="789"/>
        <v>0.00025-0.0412136484284249i</v>
      </c>
      <c r="M2721" s="57" t="str">
        <f t="shared" si="790"/>
        <v>0.0045-0.0144487942275877i</v>
      </c>
      <c r="N2721" s="57">
        <f t="shared" si="791"/>
        <v>66.787536415319138</v>
      </c>
      <c r="O2721" s="57">
        <f t="shared" si="792"/>
        <v>4.260265245174196</v>
      </c>
      <c r="P2721" s="374">
        <f t="shared" si="793"/>
        <v>4.260265245174196</v>
      </c>
      <c r="Q2721" s="374">
        <f t="shared" si="794"/>
        <v>-113.21246358468086</v>
      </c>
      <c r="R2721" s="12">
        <f t="shared" si="795"/>
        <v>66.787536415319138</v>
      </c>
      <c r="S2721" s="57">
        <f t="shared" si="796"/>
        <v>25.67622858310239</v>
      </c>
      <c r="T2721" s="12">
        <f t="shared" si="779"/>
        <v>4.260265245174196</v>
      </c>
    </row>
    <row r="2722" spans="1:20">
      <c r="A2722" s="57">
        <f t="shared" si="780"/>
        <v>161941.55048540659</v>
      </c>
      <c r="B2722" s="12">
        <f t="shared" si="797"/>
        <v>25773.798251718181</v>
      </c>
      <c r="C2722" s="57" t="str">
        <f t="shared" si="781"/>
        <v>-0.654661655377808-1.49522611764207i</v>
      </c>
      <c r="D2722" s="57" t="str">
        <f t="shared" si="782"/>
        <v>3.4737657353421-0.740563904989408i</v>
      </c>
      <c r="E2722" s="57" t="str">
        <f t="shared" si="783"/>
        <v>296.385547510984-158.461064403291i</v>
      </c>
      <c r="F2722" s="57" t="str">
        <f t="shared" si="784"/>
        <v>2.9092067831227-5.8401483311126i</v>
      </c>
      <c r="G2722" s="57" t="str">
        <f t="shared" si="785"/>
        <v>0.999758368193871-0.0155426323445832i</v>
      </c>
      <c r="H2722" s="57" t="str">
        <f t="shared" si="786"/>
        <v>1.81539516008032-83.6676879228179i</v>
      </c>
      <c r="I2722" s="57" t="str">
        <f t="shared" si="787"/>
        <v>-1.36355147152232-0.716569358420045i</v>
      </c>
      <c r="K2722" s="57" t="str">
        <f t="shared" si="788"/>
        <v>0.0031105162207822-0.0104874198180873i</v>
      </c>
      <c r="L2722" s="57" t="str">
        <f t="shared" si="789"/>
        <v>0.00025-0.0410576294365661i</v>
      </c>
      <c r="M2722" s="57" t="str">
        <f t="shared" si="790"/>
        <v>0.0045-0.0143940966602786i</v>
      </c>
      <c r="N2722" s="57">
        <f t="shared" si="791"/>
        <v>66.354535408347289</v>
      </c>
      <c r="O2722" s="57">
        <f t="shared" si="792"/>
        <v>4.25580357907464</v>
      </c>
      <c r="P2722" s="374">
        <f t="shared" si="793"/>
        <v>4.25580357907464</v>
      </c>
      <c r="Q2722" s="374">
        <f t="shared" si="794"/>
        <v>-113.64546459165271</v>
      </c>
      <c r="R2722" s="12">
        <f t="shared" si="795"/>
        <v>66.354535408347289</v>
      </c>
      <c r="S2722" s="57">
        <f t="shared" si="796"/>
        <v>25.77379825171818</v>
      </c>
      <c r="T2722" s="12">
        <f t="shared" si="779"/>
        <v>4.25580357907464</v>
      </c>
    </row>
    <row r="2723" spans="1:20">
      <c r="A2723" s="57">
        <f t="shared" si="780"/>
        <v>162556.92837725111</v>
      </c>
      <c r="B2723" s="12">
        <f t="shared" si="797"/>
        <v>25871.73868507471</v>
      </c>
      <c r="C2723" s="57" t="str">
        <f t="shared" si="781"/>
        <v>-0.665714688849685-1.48929333692484i</v>
      </c>
      <c r="D2723" s="57" t="str">
        <f t="shared" si="782"/>
        <v>3.47373258390179-0.738692700752175i</v>
      </c>
      <c r="E2723" s="57" t="str">
        <f t="shared" si="783"/>
        <v>295.878001749535-161.52482114755i</v>
      </c>
      <c r="F2723" s="57" t="str">
        <f t="shared" si="784"/>
        <v>2.9092014305095-5.81838277601886i</v>
      </c>
      <c r="G2723" s="57" t="str">
        <f t="shared" si="785"/>
        <v>0.999756528750942-0.0156016656421302i</v>
      </c>
      <c r="H2723" s="57" t="str">
        <f t="shared" si="786"/>
        <v>1.79681573490722-83.306363021352i</v>
      </c>
      <c r="I2723" s="57" t="str">
        <f t="shared" si="787"/>
        <v>-1.35263590428439-0.713186280476045i</v>
      </c>
      <c r="K2723" s="57" t="str">
        <f t="shared" si="788"/>
        <v>0.00310546362900243-0.0104494432000267i</v>
      </c>
      <c r="L2723" s="57" t="str">
        <f t="shared" si="789"/>
        <v>0.00025-0.0409022010724905i</v>
      </c>
      <c r="M2723" s="57" t="str">
        <f t="shared" si="790"/>
        <v>0.0045-0.0143396061568825i</v>
      </c>
      <c r="N2723" s="57">
        <f t="shared" si="791"/>
        <v>65.915338504913038</v>
      </c>
      <c r="O2723" s="57">
        <f t="shared" si="792"/>
        <v>4.2507273156137515</v>
      </c>
      <c r="P2723" s="374">
        <f t="shared" si="793"/>
        <v>4.2507273156137515</v>
      </c>
      <c r="Q2723" s="374">
        <f t="shared" si="794"/>
        <v>-114.08466149508696</v>
      </c>
      <c r="R2723" s="12">
        <f t="shared" si="795"/>
        <v>65.915338504913038</v>
      </c>
      <c r="S2723" s="57">
        <f t="shared" si="796"/>
        <v>25.87173868507471</v>
      </c>
      <c r="T2723" s="12">
        <f t="shared" si="779"/>
        <v>4.2507273156137515</v>
      </c>
    </row>
    <row r="2724" spans="1:20">
      <c r="A2724" s="57">
        <f t="shared" si="780"/>
        <v>163174.64470508468</v>
      </c>
      <c r="B2724" s="12">
        <f t="shared" si="797"/>
        <v>25970.051292077995</v>
      </c>
      <c r="C2724" s="57" t="str">
        <f t="shared" si="781"/>
        <v>-0.676825366587109-1.4830970932791i</v>
      </c>
      <c r="D2724" s="57" t="str">
        <f t="shared" si="782"/>
        <v>3.4736991806718-0.73683210492769i</v>
      </c>
      <c r="E2724" s="57" t="str">
        <f t="shared" si="783"/>
        <v>295.301704803554-164.612536764564i</v>
      </c>
      <c r="F2724" s="57" t="str">
        <f t="shared" si="784"/>
        <v>2.90919603715905-5.79670091904292i</v>
      </c>
      <c r="G2724" s="57" t="str">
        <f t="shared" si="785"/>
        <v>0.999754675308531-0.0156609229378288i</v>
      </c>
      <c r="H2724" s="57" t="str">
        <f t="shared" si="786"/>
        <v>1.77845774920646-82.9469521317375i</v>
      </c>
      <c r="I2724" s="57" t="str">
        <f t="shared" si="787"/>
        <v>-1.34181377512204-0.709825234758104i</v>
      </c>
      <c r="K2724" s="57" t="str">
        <f t="shared" si="788"/>
        <v>0.00310044711781071-0.0104116120399902i</v>
      </c>
      <c r="L2724" s="57" t="str">
        <f t="shared" si="789"/>
        <v>0.00025-0.0407473611003094i</v>
      </c>
      <c r="M2724" s="57" t="str">
        <f t="shared" si="790"/>
        <v>0.0045-0.014285321933535i</v>
      </c>
      <c r="N2724" s="57">
        <f t="shared" si="791"/>
        <v>65.469967019393223</v>
      </c>
      <c r="O2724" s="57">
        <f t="shared" si="792"/>
        <v>4.245009829873422</v>
      </c>
      <c r="P2724" s="374">
        <f t="shared" si="793"/>
        <v>4.245009829873422</v>
      </c>
      <c r="Q2724" s="374">
        <f t="shared" si="794"/>
        <v>-114.53003298060678</v>
      </c>
      <c r="R2724" s="12">
        <f t="shared" si="795"/>
        <v>65.469967019393223</v>
      </c>
      <c r="S2724" s="57">
        <f t="shared" si="796"/>
        <v>25.970051292077994</v>
      </c>
      <c r="T2724" s="12">
        <f t="shared" si="779"/>
        <v>4.245009829873422</v>
      </c>
    </row>
    <row r="2725" spans="1:20">
      <c r="A2725" s="57">
        <f t="shared" si="780"/>
        <v>163794.70835496401</v>
      </c>
      <c r="B2725" s="12">
        <f t="shared" si="797"/>
        <v>26068.737486987891</v>
      </c>
      <c r="C2725" s="57" t="str">
        <f t="shared" si="781"/>
        <v>-0.687985786507804-1.47663139977008i</v>
      </c>
      <c r="D2725" s="57" t="str">
        <f t="shared" si="782"/>
        <v>3.4736655237447-0.734982090546016i</v>
      </c>
      <c r="E2725" s="57" t="str">
        <f t="shared" si="783"/>
        <v>294.654831352036-167.722409481793i</v>
      </c>
      <c r="F2725" s="57" t="str">
        <f t="shared" si="784"/>
        <v>2.9091906027615-5.7751024482695i</v>
      </c>
      <c r="G2725" s="57" t="str">
        <f t="shared" si="785"/>
        <v>0.999752807760145-0.0157204050791164i</v>
      </c>
      <c r="H2725" s="57" t="str">
        <f t="shared" si="786"/>
        <v>1.76031809432106-82.589440995001i</v>
      </c>
      <c r="I2725" s="57" t="str">
        <f t="shared" si="787"/>
        <v>-1.33108419877428-0.706485998376189i</v>
      </c>
      <c r="K2725" s="57" t="str">
        <f t="shared" si="788"/>
        <v>0.00309546640555823-0.0103739258448652i</v>
      </c>
      <c r="L2725" s="57" t="str">
        <f t="shared" si="789"/>
        <v>0.00025-0.0405931072925975i</v>
      </c>
      <c r="M2725" s="57" t="str">
        <f t="shared" si="790"/>
        <v>0.0045-0.0142312432093395i</v>
      </c>
      <c r="N2725" s="57">
        <f t="shared" si="791"/>
        <v>65.018448168278567</v>
      </c>
      <c r="O2725" s="57">
        <f t="shared" si="792"/>
        <v>4.2386241830547116</v>
      </c>
      <c r="P2725" s="374">
        <f t="shared" si="793"/>
        <v>4.2386241830547116</v>
      </c>
      <c r="Q2725" s="374">
        <f t="shared" si="794"/>
        <v>-114.98155183172143</v>
      </c>
      <c r="R2725" s="12">
        <f t="shared" si="795"/>
        <v>65.018448168278567</v>
      </c>
      <c r="S2725" s="57">
        <f t="shared" si="796"/>
        <v>26.068737486987892</v>
      </c>
      <c r="T2725" s="12">
        <f t="shared" si="779"/>
        <v>4.2386241830547116</v>
      </c>
    </row>
    <row r="2726" spans="1:20">
      <c r="A2726" s="57">
        <f t="shared" si="780"/>
        <v>164417.12824671288</v>
      </c>
      <c r="B2726" s="12">
        <f t="shared" si="797"/>
        <v>26167.798689438445</v>
      </c>
      <c r="C2726" s="57" t="str">
        <f t="shared" si="781"/>
        <v>-0.699187633732429-1.46989048409508i</v>
      </c>
      <c r="D2726" s="57" t="str">
        <f t="shared" si="782"/>
        <v>3.4736316111986-0.733142630787081i</v>
      </c>
      <c r="E2726" s="57" t="str">
        <f t="shared" si="783"/>
        <v>293.935595696338-170.85252307286i</v>
      </c>
      <c r="F2726" s="57" t="str">
        <f t="shared" si="784"/>
        <v>2.90918512700459-5.75358705298261i</v>
      </c>
      <c r="G2726" s="57" t="str">
        <f t="shared" si="785"/>
        <v>0.999750925998481-0.0157801129166075i</v>
      </c>
      <c r="H2726" s="57" t="str">
        <f t="shared" si="786"/>
        <v>1.74239371212992-82.2338155025036i</v>
      </c>
      <c r="I2726" s="57" t="str">
        <f t="shared" si="787"/>
        <v>-1.32044629970856-0.703168351631944i</v>
      </c>
      <c r="K2726" s="57" t="str">
        <f t="shared" si="788"/>
        <v>0.00309052121256025-0.0103363841230148i</v>
      </c>
      <c r="L2726" s="57" t="str">
        <f t="shared" si="789"/>
        <v>0.00025-0.0404394374303621i</v>
      </c>
      <c r="M2726" s="57" t="str">
        <f t="shared" si="790"/>
        <v>0.0045-0.0141773692063554i</v>
      </c>
      <c r="N2726" s="57">
        <f t="shared" si="791"/>
        <v>64.560815279273612</v>
      </c>
      <c r="O2726" s="57">
        <f t="shared" si="792"/>
        <v>4.2315431540238908</v>
      </c>
      <c r="P2726" s="374">
        <f t="shared" si="793"/>
        <v>4.2315431540238908</v>
      </c>
      <c r="Q2726" s="374">
        <f t="shared" si="794"/>
        <v>-115.43918472072639</v>
      </c>
      <c r="R2726" s="12">
        <f t="shared" si="795"/>
        <v>64.560815279273612</v>
      </c>
      <c r="S2726" s="57">
        <f t="shared" si="796"/>
        <v>26.167798689438445</v>
      </c>
      <c r="T2726" s="12">
        <f t="shared" si="779"/>
        <v>4.2315431540238908</v>
      </c>
    </row>
    <row r="2727" spans="1:20">
      <c r="A2727" s="57">
        <f t="shared" si="780"/>
        <v>165041.91333405036</v>
      </c>
      <c r="B2727" s="12">
        <f t="shared" si="797"/>
        <v>26267.23632445831</v>
      </c>
      <c r="C2727" s="57" t="str">
        <f t="shared" si="781"/>
        <v>-0.710422181796769-1.46286881615876i</v>
      </c>
      <c r="D2727" s="57" t="str">
        <f t="shared" si="782"/>
        <v>3.4735974410972-0.731313698980301i</v>
      </c>
      <c r="E2727" s="57" t="str">
        <f t="shared" si="783"/>
        <v>293.14225890733-174.000846129261i</v>
      </c>
      <c r="F2727" s="57" t="str">
        <f t="shared" si="784"/>
        <v>2.90917960957371-5.73215442366121i</v>
      </c>
      <c r="G2727" s="57" t="str">
        <f t="shared" si="785"/>
        <v>0.99974902991542-0.0158400473041057i</v>
      </c>
      <c r="H2727" s="57" t="str">
        <f t="shared" si="786"/>
        <v>1.72468159411709-81.8800616939201i</v>
      </c>
      <c r="I2727" s="57" t="str">
        <f t="shared" si="787"/>
        <v>-1.30989921199314-0.699872077962267i</v>
      </c>
      <c r="K2727" s="57" t="str">
        <f t="shared" si="788"/>
        <v>0.00308561126108168-0.0102989863842776i</v>
      </c>
      <c r="L2727" s="57" t="str">
        <f t="shared" si="789"/>
        <v>0.00025-0.0402863493030106i</v>
      </c>
      <c r="M2727" s="57" t="str">
        <f t="shared" si="790"/>
        <v>0.0045-0.014123699149587i</v>
      </c>
      <c r="N2727" s="57">
        <f t="shared" si="791"/>
        <v>64.097107994515511</v>
      </c>
      <c r="O2727" s="57">
        <f t="shared" si="792"/>
        <v>4.223739273352602</v>
      </c>
      <c r="P2727" s="374">
        <f t="shared" si="793"/>
        <v>4.223739273352602</v>
      </c>
      <c r="Q2727" s="374">
        <f t="shared" si="794"/>
        <v>-115.90289200548449</v>
      </c>
      <c r="R2727" s="12">
        <f t="shared" si="795"/>
        <v>64.097107994515511</v>
      </c>
      <c r="S2727" s="57">
        <f t="shared" si="796"/>
        <v>26.26723632445831</v>
      </c>
      <c r="T2727" s="12">
        <f t="shared" si="779"/>
        <v>4.223739273352602</v>
      </c>
    </row>
    <row r="2728" spans="1:20">
      <c r="A2728" s="57">
        <f t="shared" si="780"/>
        <v>165669.07260471975</v>
      </c>
      <c r="B2728" s="12">
        <f t="shared" si="797"/>
        <v>26367.051822491252</v>
      </c>
      <c r="C2728" s="57" t="str">
        <f t="shared" si="781"/>
        <v>-0.721680295697153-1.45556113638086i</v>
      </c>
      <c r="D2728" s="57" t="str">
        <f t="shared" si="782"/>
        <v>3.47356301148955-0.72949526860414i</v>
      </c>
      <c r="E2728" s="57" t="str">
        <f t="shared" si="783"/>
        <v>292.273136230383-177.165231776548i</v>
      </c>
      <c r="F2728" s="57" t="str">
        <f t="shared" si="784"/>
        <v>2.90917405015183-5.71080425197462i</v>
      </c>
      <c r="G2728" s="57" t="str">
        <f t="shared" si="785"/>
        <v>0.999747119402023-0.015900209098615i</v>
      </c>
      <c r="H2728" s="57" t="str">
        <f t="shared" si="786"/>
        <v>1.70717878046036-81.5281657552597i</v>
      </c>
      <c r="I2728" s="57" t="str">
        <f t="shared" si="787"/>
        <v>-1.29944207917161-0.696596963884079i</v>
      </c>
      <c r="K2728" s="57" t="str">
        <f t="shared" si="788"/>
        <v>0.00308073627532256-0.0102617321399669i</v>
      </c>
      <c r="L2728" s="57" t="str">
        <f t="shared" si="789"/>
        <v>0.00025-0.0401338407083191i</v>
      </c>
      <c r="M2728" s="57" t="str">
        <f t="shared" si="790"/>
        <v>0.0045-0.0140702322669725i</v>
      </c>
      <c r="N2728" s="57">
        <f t="shared" si="791"/>
        <v>63.62737246669333</v>
      </c>
      <c r="O2728" s="57">
        <f t="shared" si="792"/>
        <v>4.215184859865734</v>
      </c>
      <c r="P2728" s="374">
        <f t="shared" si="793"/>
        <v>4.215184859865734</v>
      </c>
      <c r="Q2728" s="374">
        <f t="shared" si="794"/>
        <v>-116.37262753330667</v>
      </c>
      <c r="R2728" s="12">
        <f t="shared" si="795"/>
        <v>63.62737246669333</v>
      </c>
      <c r="S2728" s="57">
        <f t="shared" si="796"/>
        <v>26.367051822491252</v>
      </c>
      <c r="T2728" s="12">
        <f t="shared" si="779"/>
        <v>4.215184859865734</v>
      </c>
    </row>
    <row r="2729" spans="1:20">
      <c r="A2729" s="57">
        <f t="shared" si="780"/>
        <v>166298.61508061772</v>
      </c>
      <c r="B2729" s="12">
        <f t="shared" si="797"/>
        <v>26467.246619416721</v>
      </c>
      <c r="C2729" s="57" t="str">
        <f t="shared" si="781"/>
        <v>-0.732952436887711-1.44796248462008i</v>
      </c>
      <c r="D2729" s="57" t="str">
        <f t="shared" si="782"/>
        <v>3.47352832041005-0.727687313285733i</v>
      </c>
      <c r="E2729" s="57" t="str">
        <f t="shared" si="783"/>
        <v>291.326604722696-180.343417869865i</v>
      </c>
      <c r="F2729" s="57" t="str">
        <f t="shared" si="784"/>
        <v>2.90916844841957-5.6895362307783i</v>
      </c>
      <c r="G2729" s="57" t="str">
        <f t="shared" si="785"/>
        <v>0.999745194348523-0.0159605991603516i</v>
      </c>
      <c r="H2729" s="57" t="str">
        <f t="shared" si="786"/>
        <v>1.68988235913836-81.1781140169104i</v>
      </c>
      <c r="I2729" s="57" t="str">
        <f t="shared" si="787"/>
        <v>-1.28907405413922-0.693342798940193i</v>
      </c>
      <c r="K2729" s="57" t="str">
        <f t="shared" si="788"/>
        <v>0.00307589598140372-0.0102246209028694i</v>
      </c>
      <c r="L2729" s="57" t="str">
        <f t="shared" si="789"/>
        <v>0.00025-0.0399819094523999i</v>
      </c>
      <c r="M2729" s="57" t="str">
        <f t="shared" si="790"/>
        <v>0.0045-0.0140169677893728i</v>
      </c>
      <c r="N2729" s="57">
        <f t="shared" si="791"/>
        <v>63.151661546753886</v>
      </c>
      <c r="O2729" s="57">
        <f t="shared" si="792"/>
        <v>4.2058520597003817</v>
      </c>
      <c r="P2729" s="374">
        <f t="shared" si="793"/>
        <v>4.2058520597003817</v>
      </c>
      <c r="Q2729" s="374">
        <f t="shared" si="794"/>
        <v>-116.84833845324611</v>
      </c>
      <c r="R2729" s="12">
        <f t="shared" si="795"/>
        <v>63.151661546753886</v>
      </c>
      <c r="S2729" s="57">
        <f t="shared" si="796"/>
        <v>26.46724661941672</v>
      </c>
      <c r="T2729" s="12">
        <f t="shared" si="779"/>
        <v>4.2058520597003817</v>
      </c>
    </row>
    <row r="2730" spans="1:20">
      <c r="A2730" s="57">
        <f t="shared" si="780"/>
        <v>166930.54981792407</v>
      </c>
      <c r="B2730" s="12">
        <f t="shared" si="797"/>
        <v>26567.822156570506</v>
      </c>
      <c r="C2730" s="57" t="str">
        <f t="shared" si="781"/>
        <v>-0.744228670341361-1.44006822958333i</v>
      </c>
      <c r="D2730" s="57" t="str">
        <f t="shared" si="782"/>
        <v>3.47349336587828-0.725889806800455i</v>
      </c>
      <c r="E2730" s="57" t="str">
        <f t="shared" si="783"/>
        <v>290.301111093481-183.533027702591i</v>
      </c>
      <c r="F2730" s="57" t="str">
        <f t="shared" si="784"/>
        <v>2.90916280405508-5.6683500541092i</v>
      </c>
      <c r="G2730" s="57" t="str">
        <f t="shared" si="785"/>
        <v>0.999743254644316-0.0160212183527555i</v>
      </c>
      <c r="H2730" s="57" t="str">
        <f t="shared" si="786"/>
        <v>1.67278946505603-80.829892951718i</v>
      </c>
      <c r="I2730" s="57" t="str">
        <f t="shared" si="787"/>
        <v>-1.27879429902119-0.690109375646263i</v>
      </c>
      <c r="K2730" s="57" t="str">
        <f t="shared" si="788"/>
        <v>0.00307109010735252-0.010187652187245i</v>
      </c>
      <c r="L2730" s="57" t="str">
        <f t="shared" si="789"/>
        <v>0.00025-0.0398305533496711i</v>
      </c>
      <c r="M2730" s="57" t="str">
        <f t="shared" si="790"/>
        <v>0.0045-0.0139639049505607i</v>
      </c>
      <c r="N2730" s="57">
        <f t="shared" si="791"/>
        <v>62.670034961871039</v>
      </c>
      <c r="O2730" s="57">
        <f t="shared" si="792"/>
        <v>4.1957128878638699</v>
      </c>
      <c r="P2730" s="374">
        <f t="shared" si="793"/>
        <v>4.1957128878638699</v>
      </c>
      <c r="Q2730" s="374">
        <f t="shared" si="794"/>
        <v>-117.32996503812896</v>
      </c>
      <c r="R2730" s="12">
        <f t="shared" si="795"/>
        <v>62.670034961871039</v>
      </c>
      <c r="S2730" s="57">
        <f t="shared" si="796"/>
        <v>26.567822156570507</v>
      </c>
      <c r="T2730" s="12">
        <f t="shared" si="779"/>
        <v>4.1957128878638699</v>
      </c>
    </row>
    <row r="2731" spans="1:20">
      <c r="A2731" s="57">
        <f t="shared" si="780"/>
        <v>167564.88590723221</v>
      </c>
      <c r="B2731" s="12">
        <f t="shared" si="797"/>
        <v>26668.779880765476</v>
      </c>
      <c r="C2731" s="57" t="str">
        <f t="shared" si="781"/>
        <v>-0.755498673779117-1.43187409857423i</v>
      </c>
      <c r="D2731" s="57" t="str">
        <f t="shared" si="782"/>
        <v>3.47345814589888-0.724102723071519i</v>
      </c>
      <c r="E2731" s="57" t="str">
        <f t="shared" si="783"/>
        <v>289.195179713375-186.731571260569i</v>
      </c>
      <c r="F2731" s="57" t="str">
        <f t="shared" si="784"/>
        <v>2.90915711673407-5.64724541718149i</v>
      </c>
      <c r="G2731" s="57" t="str">
        <f t="shared" si="785"/>
        <v>0.99974130017796-0.0160820675425025i</v>
      </c>
      <c r="H2731" s="57" t="str">
        <f t="shared" si="786"/>
        <v>1.65589727918782-80.4834891730912i</v>
      </c>
      <c r="I2731" s="57" t="str">
        <f t="shared" si="787"/>
        <v>-1.26860198505282-0.68689648943881i</v>
      </c>
      <c r="K2731" s="57" t="str">
        <f t="shared" si="788"/>
        <v>0.00306631838308871-0.0101508255088252i</v>
      </c>
      <c r="L2731" s="57" t="str">
        <f t="shared" si="789"/>
        <v>0.00025-0.0396797702228245i</v>
      </c>
      <c r="M2731" s="57" t="str">
        <f t="shared" si="790"/>
        <v>0.0045-0.0139110429872093i</v>
      </c>
      <c r="N2731" s="57">
        <f t="shared" si="791"/>
        <v>62.182559482298672</v>
      </c>
      <c r="O2731" s="57">
        <f t="shared" si="792"/>
        <v>4.1847392722609342</v>
      </c>
      <c r="P2731" s="374">
        <f t="shared" si="793"/>
        <v>4.1847392722609342</v>
      </c>
      <c r="Q2731" s="374">
        <f t="shared" si="794"/>
        <v>-117.81744051770133</v>
      </c>
      <c r="R2731" s="12">
        <f t="shared" si="795"/>
        <v>62.182559482298672</v>
      </c>
      <c r="S2731" s="57">
        <f t="shared" si="796"/>
        <v>26.668779880765477</v>
      </c>
      <c r="T2731" s="12">
        <f t="shared" si="779"/>
        <v>4.1847392722609342</v>
      </c>
    </row>
    <row r="2732" spans="1:20">
      <c r="A2732" s="57">
        <f t="shared" si="780"/>
        <v>168201.63247367967</v>
      </c>
      <c r="B2732" s="12">
        <f t="shared" si="797"/>
        <v>26770.121244312384</v>
      </c>
      <c r="C2732" s="57" t="str">
        <f t="shared" si="781"/>
        <v>-0.766751749162786-1.4233762074206i</v>
      </c>
      <c r="D2732" s="57" t="str">
        <f t="shared" si="782"/>
        <v>3.47342265846144-0.722326036169579i</v>
      </c>
      <c r="E2732" s="57" t="str">
        <f t="shared" si="783"/>
        <v>288.007420755344-189.936447052413i</v>
      </c>
      <c r="F2732" s="57" t="str">
        <f t="shared" si="784"/>
        <v>2.90915138612977-5.62622201638209i</v>
      </c>
      <c r="G2732" s="57" t="str">
        <f t="shared" si="785"/>
        <v>0.999739330837168-0.0161431475995157i</v>
      </c>
      <c r="H2732" s="57" t="str">
        <f t="shared" si="786"/>
        <v>1.63920302773859-80.1388894331432i</v>
      </c>
      <c r="I2732" s="57" t="str">
        <f t="shared" si="787"/>
        <v>-1.25849629246156-0.683703938624334i</v>
      </c>
      <c r="K2732" s="57" t="str">
        <f t="shared" si="788"/>
        <v>0.00306158054041024-0.0101141403848126i</v>
      </c>
      <c r="L2732" s="57" t="str">
        <f t="shared" si="789"/>
        <v>0.00025-0.0395295579027939i</v>
      </c>
      <c r="M2732" s="57" t="str">
        <f t="shared" si="790"/>
        <v>0.0045-0.0138583811388816i</v>
      </c>
      <c r="N2732" s="57">
        <f t="shared" si="791"/>
        <v>61.689309075714419</v>
      </c>
      <c r="O2732" s="57">
        <f t="shared" si="792"/>
        <v>4.1729031001452945</v>
      </c>
      <c r="P2732" s="374">
        <f t="shared" si="793"/>
        <v>4.1729031001452945</v>
      </c>
      <c r="Q2732" s="374">
        <f t="shared" si="794"/>
        <v>-118.31069092428558</v>
      </c>
      <c r="R2732" s="12">
        <f t="shared" si="795"/>
        <v>61.689309075714419</v>
      </c>
      <c r="S2732" s="57">
        <f t="shared" si="796"/>
        <v>26.770121244312385</v>
      </c>
      <c r="T2732" s="12">
        <f t="shared" ref="T2732:T2795" si="798">P2732</f>
        <v>4.1729031001452945</v>
      </c>
    </row>
    <row r="2733" spans="1:20">
      <c r="A2733" s="57">
        <f t="shared" ref="A2733:A2796" si="799">2*PI()*B2733</f>
        <v>168840.79867707964</v>
      </c>
      <c r="B2733" s="12">
        <f t="shared" si="797"/>
        <v>26871.847705040771</v>
      </c>
      <c r="C2733" s="57" t="str">
        <f t="shared" ref="C2733:C2796" si="800">IMPRODUCT(D2733,E2733,$C$40,,K2733,$C$41)</f>
        <v>-0.777976836534922-1.41457109040567i</v>
      </c>
      <c r="D2733" s="57" t="str">
        <f t="shared" ref="D2733:D2796" si="801">IMDIV(IMPRODUCT($C$37,$C$38,COMPLEX(1,A2733/$C$38)),IMSUM(-1*A2733*A2733/$C$39,COMPLEX(0,1*A2733)))</f>
        <v>3.47338690154048-0.720559720312337i</v>
      </c>
      <c r="E2733" s="57" t="str">
        <f t="shared" ref="E2733:E2796" si="802">IMDIV(IMPRODUCT(IMSUM(F2733,G2733),$C$29,H2733),IMSUM(1,I2733))</f>
        <v>286.736538425182-193.144944544148i</v>
      </c>
      <c r="F2733" s="57" t="str">
        <f t="shared" ref="F2733:F2796" si="803">IMDIV(IMPRODUCT($C$14,$C$15,COMPLEX(1,A2733/$C$15)),IMSUM(-1*A2733*A2733/$C$16,COMPLEX(0,A2733)))</f>
        <v>2.90914561191298-5.60527954926644i</v>
      </c>
      <c r="G2733" s="57" t="str">
        <f t="shared" ref="G2733:G2796" si="804">IMDIV(1,COMPLEX(1,A2733*$C$9*$C$10))</f>
        <v>0.999737346508795-0.0162044593969775i</v>
      </c>
      <c r="H2733" s="57" t="str">
        <f t="shared" ref="H2733:H2796" si="805">IMDIV($C$3,IMSUM(K2733,COMPLEX(0,$C$28*A2733)))</f>
        <v>1.6227039813212-79.7960806208525i</v>
      </c>
      <c r="I2733" s="57" t="str">
        <f t="shared" ref="I2733:I2796" si="806">IMPRODUCT(F2733,$C$29,H2733,$C$31)</f>
        <v>-1.24847641035082-0.680531524329392i</v>
      </c>
      <c r="K2733" s="57" t="str">
        <f t="shared" ref="K2733:K2796" si="807">IF($C$26&lt;=0,IMDIV(1,IMSUM(IMDIV(1,L2733),1/$C$18)),IMDIV(1,IMSUM(IMDIV(1,L2733),1/$C$18,IMDIV(1,M2733))))</f>
        <v>0.0030568763129794-0.0100775963338791i</v>
      </c>
      <c r="L2733" s="57" t="str">
        <f t="shared" ref="L2733:L2796" si="808">IMSUM($C$21/$C$22,IMDIV(1,COMPLEX(0,$C$20*$C$22*A2733)))</f>
        <v>0.00025-0.0393799142287246i</v>
      </c>
      <c r="M2733" s="57" t="str">
        <f t="shared" ref="M2733:M2796" si="809">IMSUM($C$25/$C$26,IMDIV(1,COMPLEX(0,$C$24*$C$26*A2733)))</f>
        <v>0.0045-0.0138059186480191i</v>
      </c>
      <c r="N2733" s="57">
        <f t="shared" ref="N2733:N2796" si="810">ABS(R2733)</f>
        <v>61.190365047625377</v>
      </c>
      <c r="O2733" s="57">
        <f t="shared" ref="O2733:O2796" si="811">ABS(P2733)</f>
        <v>4.1601762669293159</v>
      </c>
      <c r="P2733" s="374">
        <f t="shared" ref="P2733:P2796" si="812">20*LOG10(IMABS(C2733))</f>
        <v>4.1601762669293159</v>
      </c>
      <c r="Q2733" s="374">
        <f t="shared" ref="Q2733:Q2796" si="813">IMARGUMENT(C2733)*180/PI()</f>
        <v>-118.80963495237462</v>
      </c>
      <c r="R2733" s="12">
        <f t="shared" ref="R2733:R2796" si="814">IF(Q2733&lt;0,Q2733+180,Q2733-180)</f>
        <v>61.190365047625377</v>
      </c>
      <c r="S2733" s="57">
        <f t="shared" ref="S2733:S2796" si="815">B2733/1000</f>
        <v>26.871847705040771</v>
      </c>
      <c r="T2733" s="12">
        <f t="shared" si="798"/>
        <v>4.1601762669293159</v>
      </c>
    </row>
    <row r="2734" spans="1:20">
      <c r="A2734" s="57">
        <f t="shared" si="799"/>
        <v>169482.39371205255</v>
      </c>
      <c r="B2734" s="12">
        <f t="shared" ref="B2734:B2797" si="816">B2733*(1+B$42)</f>
        <v>26973.960726319925</v>
      </c>
      <c r="C2734" s="57" t="str">
        <f t="shared" si="800"/>
        <v>-0.789162530277017-1.40545573001499i</v>
      </c>
      <c r="D2734" s="57" t="str">
        <f t="shared" si="801"/>
        <v>3.4733508730952-0.718803749864121i</v>
      </c>
      <c r="E2734" s="57" t="str">
        <f t="shared" si="802"/>
        <v>285.381339235745-196.354247223499i</v>
      </c>
      <c r="F2734" s="57" t="str">
        <f t="shared" si="803"/>
        <v>2.90913979375194-5.584417714554i</v>
      </c>
      <c r="G2734" s="57" t="str">
        <f t="shared" si="804"/>
        <v>0.999735347078841-0.0162660038113412i</v>
      </c>
      <c r="H2734" s="57" t="str">
        <f t="shared" si="805"/>
        <v>1.6063974541513-79.4550497602636i</v>
      </c>
      <c r="I2734" s="57" t="str">
        <f t="shared" si="806"/>
        <v>-1.23854153658555-0.677379050451728i</v>
      </c>
      <c r="K2734" s="57" t="str">
        <f t="shared" si="807"/>
        <v>0.00305220543630887-0.0100411928761658i</v>
      </c>
      <c r="L2734" s="57" t="str">
        <f t="shared" si="808"/>
        <v>0.00025-0.0392308370479425i</v>
      </c>
      <c r="M2734" s="57" t="str">
        <f t="shared" si="809"/>
        <v>0.0045-0.0137536547599314i</v>
      </c>
      <c r="N2734" s="57">
        <f t="shared" si="810"/>
        <v>60.685816166405928</v>
      </c>
      <c r="O2734" s="57">
        <f t="shared" si="811"/>
        <v>4.1465307272716538</v>
      </c>
      <c r="P2734" s="374">
        <f t="shared" si="812"/>
        <v>4.1465307272716538</v>
      </c>
      <c r="Q2734" s="374">
        <f t="shared" si="813"/>
        <v>-119.31418383359407</v>
      </c>
      <c r="R2734" s="12">
        <f t="shared" si="814"/>
        <v>60.685816166405928</v>
      </c>
      <c r="S2734" s="57">
        <f t="shared" si="815"/>
        <v>26.973960726319923</v>
      </c>
      <c r="T2734" s="12">
        <f t="shared" si="798"/>
        <v>4.1465307272716538</v>
      </c>
    </row>
    <row r="2735" spans="1:20">
      <c r="A2735" s="57">
        <f t="shared" si="799"/>
        <v>170126.42680815834</v>
      </c>
      <c r="B2735" s="12">
        <f t="shared" si="816"/>
        <v>27076.461777079941</v>
      </c>
      <c r="C2735" s="57" t="str">
        <f t="shared" si="800"/>
        <v>-0.80029709784097-1.39602758629698i</v>
      </c>
      <c r="D2735" s="57" t="str">
        <f t="shared" si="801"/>
        <v>3.47331457106949-0.71705809933551i</v>
      </c>
      <c r="E2735" s="57" t="str">
        <f t="shared" si="802"/>
        <v>283.940740275136-199.561436315697i</v>
      </c>
      <c r="F2735" s="57" t="str">
        <f t="shared" si="803"/>
        <v>2.90913393131241-5.56363621212398i</v>
      </c>
      <c r="G2735" s="57" t="str">
        <f t="shared" si="804"/>
        <v>0.999733332432436-0.0163277817223433i</v>
      </c>
      <c r="H2735" s="57" t="str">
        <f t="shared" si="805"/>
        <v>1.59028080325773-79.1157840087044i</v>
      </c>
      <c r="I2735" s="57" t="str">
        <f t="shared" si="806"/>
        <v>-1.22869087767962-0.674246323612332i</v>
      </c>
      <c r="K2735" s="57" t="str">
        <f t="shared" si="807"/>
        <v>0.0030475676477478-0.010004929533281i</v>
      </c>
      <c r="L2735" s="57" t="str">
        <f t="shared" si="808"/>
        <v>0.00025-0.039082324215922i</v>
      </c>
      <c r="M2735" s="57" t="str">
        <f t="shared" si="809"/>
        <v>0.0045-0.0137015887227848i</v>
      </c>
      <c r="N2735" s="57">
        <f t="shared" si="810"/>
        <v>60.175758771543983</v>
      </c>
      <c r="O2735" s="57">
        <f t="shared" si="811"/>
        <v>4.1319385483348556</v>
      </c>
      <c r="P2735" s="374">
        <f t="shared" si="812"/>
        <v>4.1319385483348556</v>
      </c>
      <c r="Q2735" s="374">
        <f t="shared" si="813"/>
        <v>-119.82424122845602</v>
      </c>
      <c r="R2735" s="12">
        <f t="shared" si="814"/>
        <v>60.175758771543983</v>
      </c>
      <c r="S2735" s="57">
        <f t="shared" si="815"/>
        <v>27.076461777079942</v>
      </c>
      <c r="T2735" s="12">
        <f t="shared" si="798"/>
        <v>4.1319385483348556</v>
      </c>
    </row>
    <row r="2736" spans="1:20">
      <c r="A2736" s="57">
        <f t="shared" si="799"/>
        <v>170772.90723002935</v>
      </c>
      <c r="B2736" s="12">
        <f t="shared" si="816"/>
        <v>27179.352331832844</v>
      </c>
      <c r="C2736" s="57" t="str">
        <f t="shared" si="800"/>
        <v>-0.81136850099288-1.38628462562457i</v>
      </c>
      <c r="D2736" s="57" t="str">
        <f t="shared" si="801"/>
        <v>3.47327799339167-0.715322743382915i</v>
      </c>
      <c r="E2736" s="57" t="str">
        <f t="shared" si="802"/>
        <v>282.413777415415-202.763495168833i</v>
      </c>
      <c r="F2736" s="57" t="str">
        <f t="shared" si="803"/>
        <v>2.90912802425757-5.54293474301098i</v>
      </c>
      <c r="G2736" s="57" t="str">
        <f t="shared" si="804"/>
        <v>0.99973130245384-0.016389794013015i</v>
      </c>
      <c r="H2736" s="57" t="str">
        <f t="shared" si="805"/>
        <v>1.57435142770953-78.7782706550389i</v>
      </c>
      <c r="I2736" s="57" t="str">
        <f t="shared" si="806"/>
        <v>-1.21892364868485-0.67113315310849i</v>
      </c>
      <c r="K2736" s="57" t="str">
        <f t="shared" si="807"/>
        <v>0.00304296268646822-0.00996880582829937i</v>
      </c>
      <c r="L2736" s="57" t="str">
        <f t="shared" si="808"/>
        <v>0.00025-0.0389343735962562i</v>
      </c>
      <c r="M2736" s="57" t="str">
        <f t="shared" si="809"/>
        <v>0.0045-0.0136497197875919i</v>
      </c>
      <c r="N2736" s="57">
        <f t="shared" si="810"/>
        <v>59.660296863676678</v>
      </c>
      <c r="O2736" s="57">
        <f t="shared" si="811"/>
        <v>4.1163719650927755</v>
      </c>
      <c r="P2736" s="374">
        <f t="shared" si="812"/>
        <v>4.1163719650927755</v>
      </c>
      <c r="Q2736" s="374">
        <f t="shared" si="813"/>
        <v>-120.33970313632332</v>
      </c>
      <c r="R2736" s="12">
        <f t="shared" si="814"/>
        <v>59.660296863676678</v>
      </c>
      <c r="S2736" s="57">
        <f t="shared" si="815"/>
        <v>27.179352331832845</v>
      </c>
      <c r="T2736" s="12">
        <f t="shared" si="798"/>
        <v>4.1163719650927755</v>
      </c>
    </row>
    <row r="2737" spans="1:20">
      <c r="A2737" s="57">
        <f t="shared" si="799"/>
        <v>171421.84427750349</v>
      </c>
      <c r="B2737" s="12">
        <f t="shared" si="816"/>
        <v>27282.633870693811</v>
      </c>
      <c r="C2737" s="57" t="str">
        <f t="shared" si="800"/>
        <v>-0.822364419588489-1.37622534863431i</v>
      </c>
      <c r="D2737" s="57" t="str">
        <f t="shared" si="801"/>
        <v>3.47324113797453-0.713597656808209i</v>
      </c>
      <c r="E2737" s="57" t="str">
        <f t="shared" si="802"/>
        <v>280.799613405061-205.95731432219i</v>
      </c>
      <c r="F2737" s="57" t="str">
        <f t="shared" si="803"/>
        <v>2.90912207224809-5.52231300940076i</v>
      </c>
      <c r="G2737" s="57" t="str">
        <f t="shared" si="804"/>
        <v>0.999729257026431-0.0164520415696943i</v>
      </c>
      <c r="H2737" s="57" t="str">
        <f t="shared" si="805"/>
        <v>1.55860676785819-78.4424971179469i</v>
      </c>
      <c r="I2737" s="57" t="str">
        <f t="shared" si="806"/>
        <v>-1.20923907308183-0.668039350867793i</v>
      </c>
      <c r="K2737" s="57" t="str">
        <f t="shared" si="807"/>
        <v>0.00303839029345134-0.00993282128576072i</v>
      </c>
      <c r="L2737" s="57" t="str">
        <f t="shared" si="808"/>
        <v>0.00025-0.0387869830606259i</v>
      </c>
      <c r="M2737" s="57" t="str">
        <f t="shared" si="809"/>
        <v>0.0045-0.0135980472082008i</v>
      </c>
      <c r="N2737" s="57">
        <f t="shared" si="810"/>
        <v>59.139542175037533</v>
      </c>
      <c r="O2737" s="57">
        <f t="shared" si="811"/>
        <v>4.0998034375408441</v>
      </c>
      <c r="P2737" s="374">
        <f t="shared" si="812"/>
        <v>4.0998034375408441</v>
      </c>
      <c r="Q2737" s="374">
        <f t="shared" si="813"/>
        <v>-120.86045782496247</v>
      </c>
      <c r="R2737" s="12">
        <f t="shared" si="814"/>
        <v>59.139542175037533</v>
      </c>
      <c r="S2737" s="57">
        <f t="shared" si="815"/>
        <v>27.282633870693811</v>
      </c>
      <c r="T2737" s="12">
        <f t="shared" si="798"/>
        <v>4.0998034375408441</v>
      </c>
    </row>
    <row r="2738" spans="1:20">
      <c r="A2738" s="57">
        <f t="shared" si="799"/>
        <v>172073.247285758</v>
      </c>
      <c r="B2738" s="12">
        <f t="shared" si="816"/>
        <v>27386.307879402448</v>
      </c>
      <c r="C2738" s="57" t="str">
        <f t="shared" si="800"/>
        <v>-0.833272277879711-1.36584881711056i</v>
      </c>
      <c r="D2738" s="57" t="str">
        <f t="shared" si="801"/>
        <v>3.47320400271513-0.711882814558315i</v>
      </c>
      <c r="E2738" s="57" t="str">
        <f t="shared" si="802"/>
        <v>279.097545785341-209.139697266181i</v>
      </c>
      <c r="F2738" s="57" t="str">
        <f t="shared" si="803"/>
        <v>2.90911607494201-5.50177071462587i</v>
      </c>
      <c r="G2738" s="57" t="str">
        <f t="shared" si="804"/>
        <v>0.999727196032704-0.0165145252820384i</v>
      </c>
      <c r="H2738" s="57" t="str">
        <f t="shared" si="805"/>
        <v>1.54304430459497-78.1084509442209i</v>
      </c>
      <c r="I2738" s="57" t="str">
        <f t="shared" si="806"/>
        <v>-1.19963638267224-0.664964731402951i</v>
      </c>
      <c r="K2738" s="57" t="str">
        <f t="shared" si="807"/>
        <v>0.00303385021147394-0.00989697543166851i</v>
      </c>
      <c r="L2738" s="57" t="str">
        <f t="shared" si="808"/>
        <v>0.00025-0.0386401504887685i</v>
      </c>
      <c r="M2738" s="57" t="str">
        <f t="shared" si="809"/>
        <v>0.0045-0.0135465702412839i</v>
      </c>
      <c r="N2738" s="57">
        <f t="shared" si="810"/>
        <v>58.613614218955504</v>
      </c>
      <c r="O2738" s="57">
        <f t="shared" si="811"/>
        <v>4.082205709642265</v>
      </c>
      <c r="P2738" s="374">
        <f t="shared" si="812"/>
        <v>4.082205709642265</v>
      </c>
      <c r="Q2738" s="374">
        <f t="shared" si="813"/>
        <v>-121.3863857810445</v>
      </c>
      <c r="R2738" s="12">
        <f t="shared" si="814"/>
        <v>58.613614218955504</v>
      </c>
      <c r="S2738" s="57">
        <f t="shared" si="815"/>
        <v>27.386307879402448</v>
      </c>
      <c r="T2738" s="12">
        <f t="shared" si="798"/>
        <v>4.082205709642265</v>
      </c>
    </row>
    <row r="2739" spans="1:20">
      <c r="A2739" s="57">
        <f t="shared" si="799"/>
        <v>172727.12562544388</v>
      </c>
      <c r="B2739" s="12">
        <f t="shared" si="816"/>
        <v>27490.375849344178</v>
      </c>
      <c r="C2739" s="57" t="str">
        <f t="shared" si="800"/>
        <v>-0.844079273328639-1.3551546795765i</v>
      </c>
      <c r="D2739" s="57" t="str">
        <f t="shared" si="801"/>
        <v>3.4731665854947-0.710178191724834i</v>
      </c>
      <c r="E2739" s="57" t="str">
        <f t="shared" si="802"/>
        <v>277.30701456827-212.307366896817i</v>
      </c>
      <c r="F2739" s="57" t="str">
        <f t="shared" si="803"/>
        <v>2.90911003199483-5.48130756316148i</v>
      </c>
      <c r="G2739" s="57" t="str">
        <f t="shared" si="804"/>
        <v>0.999725119354259-0.016577246043035i</v>
      </c>
      <c r="H2739" s="57" t="str">
        <f t="shared" si="805"/>
        <v>1.52766155862363-77.7761198071044i</v>
      </c>
      <c r="I2739" s="57" t="str">
        <f t="shared" si="806"/>
        <v>-1.19011481747303-0.661909111767667i</v>
      </c>
      <c r="K2739" s="57" t="str">
        <f t="shared" si="807"/>
        <v>0.00302934218509498-0.00986126779348869i</v>
      </c>
      <c r="L2739" s="57" t="str">
        <f t="shared" si="808"/>
        <v>0.00025-0.0384938737684483i</v>
      </c>
      <c r="M2739" s="57" t="str">
        <f t="shared" si="809"/>
        <v>0.0045-0.0134952881463278i</v>
      </c>
      <c r="N2739" s="57">
        <f t="shared" si="810"/>
        <v>58.082640317143301</v>
      </c>
      <c r="O2739" s="57">
        <f t="shared" si="811"/>
        <v>4.0635518698237796</v>
      </c>
      <c r="P2739" s="374">
        <f t="shared" si="812"/>
        <v>4.0635518698237796</v>
      </c>
      <c r="Q2739" s="374">
        <f t="shared" si="813"/>
        <v>-121.9173596828567</v>
      </c>
      <c r="R2739" s="12">
        <f t="shared" si="814"/>
        <v>58.082640317143301</v>
      </c>
      <c r="S2739" s="57">
        <f t="shared" si="815"/>
        <v>27.490375849344179</v>
      </c>
      <c r="T2739" s="12">
        <f t="shared" si="798"/>
        <v>4.0635518698237796</v>
      </c>
    </row>
    <row r="2740" spans="1:20">
      <c r="A2740" s="57">
        <f t="shared" si="799"/>
        <v>173383.48870282056</v>
      </c>
      <c r="B2740" s="12">
        <f t="shared" si="816"/>
        <v>27594.839277571686</v>
      </c>
      <c r="C2740" s="57" t="str">
        <f t="shared" si="800"/>
        <v>-0.854772407882988-1.34414319534799i</v>
      </c>
      <c r="D2740" s="57" t="str">
        <f t="shared" si="801"/>
        <v>3.47312888417851-0.708483763543634i</v>
      </c>
      <c r="E2740" s="57" t="str">
        <f t="shared" si="802"/>
        <v>275.427609611642-215.456972662023i</v>
      </c>
      <c r="F2740" s="57" t="str">
        <f t="shared" si="803"/>
        <v>2.90910394305937-5.46092326062103i</v>
      </c>
      <c r="G2740" s="57" t="str">
        <f t="shared" si="804"/>
        <v>0.999723026871797-0.0166402047490153i</v>
      </c>
      <c r="H2740" s="57" t="str">
        <f t="shared" si="805"/>
        <v>1.51245608974716-77.4454915046401i</v>
      </c>
      <c r="I2740" s="57" t="str">
        <f t="shared" si="806"/>
        <v>-1.18067362561192-0.658872311513211i</v>
      </c>
      <c r="K2740" s="57" t="str">
        <f t="shared" si="807"/>
        <v>0.00302486596064214-0.0098256979001484i</v>
      </c>
      <c r="L2740" s="57" t="str">
        <f t="shared" si="808"/>
        <v>0.00025-0.0383481507954258i</v>
      </c>
      <c r="M2740" s="57" t="str">
        <f t="shared" si="809"/>
        <v>0.0045-0.0134442001856225i</v>
      </c>
      <c r="N2740" s="57">
        <f t="shared" si="810"/>
        <v>57.546755603525085</v>
      </c>
      <c r="O2740" s="57">
        <f t="shared" si="811"/>
        <v>4.0438154128113544</v>
      </c>
      <c r="P2740" s="374">
        <f t="shared" si="812"/>
        <v>4.0438154128113544</v>
      </c>
      <c r="Q2740" s="374">
        <f t="shared" si="813"/>
        <v>-122.45324439647491</v>
      </c>
      <c r="R2740" s="12">
        <f t="shared" si="814"/>
        <v>57.546755603525085</v>
      </c>
      <c r="S2740" s="57">
        <f t="shared" si="815"/>
        <v>27.594839277571687</v>
      </c>
      <c r="T2740" s="12">
        <f t="shared" si="798"/>
        <v>4.0438154128113544</v>
      </c>
    </row>
    <row r="2741" spans="1:20">
      <c r="A2741" s="57">
        <f t="shared" si="799"/>
        <v>174042.34595989127</v>
      </c>
      <c r="B2741" s="12">
        <f t="shared" si="816"/>
        <v>27699.699666826458</v>
      </c>
      <c r="C2741" s="57" t="str">
        <f t="shared" si="800"/>
        <v>-0.865338521640409-1.33281525680515i</v>
      </c>
      <c r="D2741" s="57" t="str">
        <f t="shared" si="801"/>
        <v>3.47309089661579-0.706799505394486i</v>
      </c>
      <c r="E2741" s="57" t="str">
        <f t="shared" si="802"/>
        <v>273.459077625292-218.585098390424i</v>
      </c>
      <c r="F2741" s="57" t="str">
        <f t="shared" si="803"/>
        <v>2.90909780778587-5.44061751375206i</v>
      </c>
      <c r="G2741" s="57" t="str">
        <f t="shared" si="804"/>
        <v>0.999720918465112-0.0167034022996652i</v>
      </c>
      <c r="H2741" s="57" t="str">
        <f t="shared" si="805"/>
        <v>1.49742549616921-77.1165539580562i</v>
      </c>
      <c r="I2741" s="57" t="str">
        <f t="shared" si="806"/>
        <v>-1.17131206322473-0.655854152645999i</v>
      </c>
      <c r="K2741" s="57" t="str">
        <f t="shared" si="807"/>
        <v>0.00302042128619858-0.00979026528203411i</v>
      </c>
      <c r="L2741" s="57" t="str">
        <f t="shared" si="808"/>
        <v>0.00025-0.0382029794734268i</v>
      </c>
      <c r="M2741" s="57" t="str">
        <f t="shared" si="809"/>
        <v>0.0045-0.0133933056242503i</v>
      </c>
      <c r="N2741" s="57">
        <f t="shared" si="810"/>
        <v>57.006103003508898</v>
      </c>
      <c r="O2741" s="57">
        <f t="shared" si="811"/>
        <v>4.0229703025753176</v>
      </c>
      <c r="P2741" s="374">
        <f t="shared" si="812"/>
        <v>4.0229703025753176</v>
      </c>
      <c r="Q2741" s="374">
        <f t="shared" si="813"/>
        <v>-122.9938969964911</v>
      </c>
      <c r="R2741" s="12">
        <f t="shared" si="814"/>
        <v>57.006103003508898</v>
      </c>
      <c r="S2741" s="57">
        <f t="shared" si="815"/>
        <v>27.699699666826458</v>
      </c>
      <c r="T2741" s="12">
        <f t="shared" si="798"/>
        <v>4.0229703025753176</v>
      </c>
    </row>
    <row r="2742" spans="1:20">
      <c r="A2742" s="57">
        <f t="shared" si="799"/>
        <v>174703.70687453888</v>
      </c>
      <c r="B2742" s="12">
        <f t="shared" si="816"/>
        <v>27804.9585255604</v>
      </c>
      <c r="C2742" s="57" t="str">
        <f t="shared" si="800"/>
        <v>-0.875764328805105-1.32117240963653i</v>
      </c>
      <c r="D2742" s="57" t="str">
        <f t="shared" si="801"/>
        <v>3.47305262063951-0.705125392800648i</v>
      </c>
      <c r="E2742" s="57" t="str">
        <f t="shared" si="802"/>
        <v>271.401328741751-221.688270786912i</v>
      </c>
      <c r="F2742" s="57" t="str">
        <f t="shared" si="803"/>
        <v>2.90909162582187-5.42039003043187i</v>
      </c>
      <c r="G2742" s="57" t="str">
        <f t="shared" si="804"/>
        <v>0.999718794013086-0.016766839598038i</v>
      </c>
      <c r="H2742" s="57" t="str">
        <f t="shared" si="805"/>
        <v>1.48256741380908-76.7892952101677i</v>
      </c>
      <c r="I2742" s="57" t="str">
        <f t="shared" si="806"/>
        <v>-1.16202939435404-0.652854459585888i</v>
      </c>
      <c r="K2742" s="57" t="str">
        <f t="shared" si="807"/>
        <v>0.00301600791158965-0.0097549694709907i</v>
      </c>
      <c r="L2742" s="57" t="str">
        <f t="shared" si="808"/>
        <v>0.00025-0.0380583577141132i</v>
      </c>
      <c r="M2742" s="57" t="str">
        <f t="shared" si="809"/>
        <v>0.0045-0.013342603730076i</v>
      </c>
      <c r="N2742" s="57">
        <f t="shared" si="810"/>
        <v>56.460833187644397</v>
      </c>
      <c r="O2742" s="57">
        <f t="shared" si="811"/>
        <v>4.00099103613708</v>
      </c>
      <c r="P2742" s="374">
        <f t="shared" si="812"/>
        <v>4.00099103613708</v>
      </c>
      <c r="Q2742" s="374">
        <f t="shared" si="813"/>
        <v>-123.5391668123556</v>
      </c>
      <c r="R2742" s="12">
        <f t="shared" si="814"/>
        <v>56.460833187644397</v>
      </c>
      <c r="S2742" s="57">
        <f t="shared" si="815"/>
        <v>27.804958525560401</v>
      </c>
      <c r="T2742" s="12">
        <f t="shared" si="798"/>
        <v>4.00099103613708</v>
      </c>
    </row>
    <row r="2743" spans="1:20">
      <c r="A2743" s="57">
        <f t="shared" si="799"/>
        <v>175367.58096066213</v>
      </c>
      <c r="B2743" s="12">
        <f t="shared" si="816"/>
        <v>27910.617367957529</v>
      </c>
      <c r="C2743" s="57" t="str">
        <f t="shared" si="800"/>
        <v>-0.886036455811914-1.30921687081478i</v>
      </c>
      <c r="D2743" s="57" t="str">
        <f t="shared" si="801"/>
        <v>3.47301405406644-0.703461401428521i</v>
      </c>
      <c r="E2743" s="57" t="str">
        <f t="shared" si="802"/>
        <v>269.254442584545-224.762968572026i</v>
      </c>
      <c r="F2743" s="57" t="str">
        <f t="shared" si="803"/>
        <v>2.90908539681225-5.40024051966354i</v>
      </c>
      <c r="G2743" s="57" t="str">
        <f t="shared" si="804"/>
        <v>0.999716653393681-0.0168305175505669i</v>
      </c>
      <c r="H2743" s="57" t="str">
        <f t="shared" si="805"/>
        <v>1.46787951563057-76.4637034238076i</v>
      </c>
      <c r="I2743" s="57" t="str">
        <f t="shared" si="806"/>
        <v>-1.15282489084958-0.649873059125362i</v>
      </c>
      <c r="K2743" s="57" t="str">
        <f t="shared" si="807"/>
        <v>0.0030116255883698-0.0097198100003196i</v>
      </c>
      <c r="L2743" s="57" t="str">
        <f t="shared" si="808"/>
        <v>0.00025-0.0379142834370523i</v>
      </c>
      <c r="M2743" s="57" t="str">
        <f t="shared" si="809"/>
        <v>0.0045-0.0132920937737358i</v>
      </c>
      <c r="N2743" s="57">
        <f t="shared" si="810"/>
        <v>55.911104498790394</v>
      </c>
      <c r="O2743" s="57">
        <f t="shared" si="811"/>
        <v>3.9778527079683208</v>
      </c>
      <c r="P2743" s="374">
        <f t="shared" si="812"/>
        <v>3.9778527079683208</v>
      </c>
      <c r="Q2743" s="374">
        <f t="shared" si="813"/>
        <v>-124.08889550120961</v>
      </c>
      <c r="R2743" s="12">
        <f t="shared" si="814"/>
        <v>55.911104498790394</v>
      </c>
      <c r="S2743" s="57">
        <f t="shared" si="815"/>
        <v>27.910617367957528</v>
      </c>
      <c r="T2743" s="12">
        <f t="shared" si="798"/>
        <v>3.9778527079683208</v>
      </c>
    </row>
    <row r="2744" spans="1:20">
      <c r="A2744" s="57">
        <f t="shared" si="799"/>
        <v>176033.97776831264</v>
      </c>
      <c r="B2744" s="12">
        <f t="shared" si="816"/>
        <v>28016.677713955767</v>
      </c>
      <c r="C2744" s="57" t="str">
        <f t="shared" si="800"/>
        <v>-0.896141481467717-1.29695154406803i</v>
      </c>
      <c r="D2744" s="57" t="str">
        <f t="shared" si="801"/>
        <v>3.47297519469682-0.701807507087228i</v>
      </c>
      <c r="E2744" s="57" t="str">
        <f t="shared" si="802"/>
        <v>267.018673767774-227.805632235316i</v>
      </c>
      <c r="F2744" s="57" t="str">
        <f t="shared" si="803"/>
        <v>2.90907912039918-5.38016869157149i</v>
      </c>
      <c r="G2744" s="57" t="str">
        <f t="shared" si="804"/>
        <v>0.999714496483929-0.0168944370670763i</v>
      </c>
      <c r="H2744" s="57" t="str">
        <f t="shared" si="805"/>
        <v>1.45335951098412-76.1397668802813i</v>
      </c>
      <c r="I2744" s="57" t="str">
        <f t="shared" si="806"/>
        <v>-1.1436978322699-0.646909780389498i</v>
      </c>
      <c r="K2744" s="57" t="str">
        <f t="shared" si="807"/>
        <v>0.00300727406980956-0.00968478640477732i</v>
      </c>
      <c r="L2744" s="57" t="str">
        <f t="shared" si="808"/>
        <v>0.00025-0.0377707545696876i</v>
      </c>
      <c r="M2744" s="57" t="str">
        <f t="shared" si="809"/>
        <v>0.0045-0.013241775028627i</v>
      </c>
      <c r="N2744" s="57">
        <f t="shared" si="810"/>
        <v>55.357082851979442</v>
      </c>
      <c r="O2744" s="57">
        <f t="shared" si="811"/>
        <v>3.953531074695023</v>
      </c>
      <c r="P2744" s="374">
        <f t="shared" si="812"/>
        <v>3.953531074695023</v>
      </c>
      <c r="Q2744" s="374">
        <f t="shared" si="813"/>
        <v>-124.64291714802056</v>
      </c>
      <c r="R2744" s="12">
        <f t="shared" si="814"/>
        <v>55.357082851979442</v>
      </c>
      <c r="S2744" s="57">
        <f t="shared" si="815"/>
        <v>28.016677713955769</v>
      </c>
      <c r="T2744" s="12">
        <f t="shared" si="798"/>
        <v>3.953531074695023</v>
      </c>
    </row>
    <row r="2745" spans="1:20">
      <c r="A2745" s="57">
        <f t="shared" si="799"/>
        <v>176702.90688383224</v>
      </c>
      <c r="B2745" s="12">
        <f t="shared" si="816"/>
        <v>28123.1410892688</v>
      </c>
      <c r="C2745" s="57" t="str">
        <f t="shared" si="800"/>
        <v>-0.906065978932028-1.28438003262259i</v>
      </c>
      <c r="D2745" s="57" t="str">
        <f t="shared" si="801"/>
        <v>3.47293604031442-0.700163685728268i</v>
      </c>
      <c r="E2745" s="57" t="str">
        <f t="shared" si="802"/>
        <v>264.694456762386-230.812674365322i</v>
      </c>
      <c r="F2745" s="57" t="str">
        <f t="shared" si="803"/>
        <v>2.90907279622215-5.36017425739753i</v>
      </c>
      <c r="G2745" s="57" t="str">
        <f t="shared" si="804"/>
        <v>0.999712323159931-0.0169585990607951i</v>
      </c>
      <c r="H2745" s="57" t="str">
        <f t="shared" si="805"/>
        <v>1.43900514496189-75.8174739778435i</v>
      </c>
      <c r="I2745" s="57" t="str">
        <f t="shared" si="806"/>
        <v>-1.13464750578569-0.643964454796717i</v>
      </c>
      <c r="K2745" s="57" t="str">
        <f t="shared" si="807"/>
        <v>0.00300295311088246-0.00964989822057391i</v>
      </c>
      <c r="L2745" s="57" t="str">
        <f t="shared" si="808"/>
        <v>0.00025-0.0376277690473077i</v>
      </c>
      <c r="M2745" s="57" t="str">
        <f t="shared" si="809"/>
        <v>0.0045-0.0131916467708976i</v>
      </c>
      <c r="N2745" s="57">
        <f t="shared" si="810"/>
        <v>54.798941606386734</v>
      </c>
      <c r="O2745" s="57">
        <f t="shared" si="811"/>
        <v>3.9280026198070912</v>
      </c>
      <c r="P2745" s="374">
        <f t="shared" si="812"/>
        <v>3.9280026198070912</v>
      </c>
      <c r="Q2745" s="374">
        <f t="shared" si="813"/>
        <v>-125.20105839361327</v>
      </c>
      <c r="R2745" s="12">
        <f t="shared" si="814"/>
        <v>54.798941606386734</v>
      </c>
      <c r="S2745" s="57">
        <f t="shared" si="815"/>
        <v>28.123141089268799</v>
      </c>
      <c r="T2745" s="12">
        <f t="shared" si="798"/>
        <v>3.9280026198070912</v>
      </c>
    </row>
    <row r="2746" spans="1:20">
      <c r="A2746" s="57">
        <f t="shared" si="799"/>
        <v>177374.37792999079</v>
      </c>
      <c r="B2746" s="12">
        <f t="shared" si="816"/>
        <v>28230.009025408021</v>
      </c>
      <c r="C2746" s="57" t="str">
        <f t="shared" si="800"/>
        <v>-0.915796559333025-1.27150664900364i</v>
      </c>
      <c r="D2746" s="57" t="str">
        <f t="shared" si="801"/>
        <v>3.47289658868626-0.698529913445103i</v>
      </c>
      <c r="E2746" s="57" t="str">
        <f t="shared" si="802"/>
        <v>262.282410066616-233.78049051175i</v>
      </c>
      <c r="F2746" s="57" t="str">
        <f t="shared" si="803"/>
        <v>2.90906642391785-5.34025692949647i</v>
      </c>
      <c r="G2746" s="57" t="str">
        <f t="shared" si="804"/>
        <v>0.999710133296845-0.0170230044483683i</v>
      </c>
      <c r="H2746" s="57" t="str">
        <f t="shared" si="805"/>
        <v>1.42481419776566-75.4968132301971i</v>
      </c>
      <c r="I2746" s="57" t="str">
        <f t="shared" si="806"/>
        <v>-1.1256732060844-0.641036916020265i</v>
      </c>
      <c r="K2746" s="57" t="str">
        <f t="shared" si="807"/>
        <v>0.00299866246825229-0.00961514498537128i</v>
      </c>
      <c r="L2746" s="57" t="str">
        <f t="shared" si="808"/>
        <v>0.00025-0.0374853248130183i</v>
      </c>
      <c r="M2746" s="57" t="str">
        <f t="shared" si="809"/>
        <v>0.0045-0.0131417082794358i</v>
      </c>
      <c r="N2746" s="57">
        <f t="shared" si="810"/>
        <v>54.236861408911352</v>
      </c>
      <c r="O2746" s="57">
        <f t="shared" si="811"/>
        <v>3.9012446180541027</v>
      </c>
      <c r="P2746" s="374">
        <f t="shared" si="812"/>
        <v>3.9012446180541027</v>
      </c>
      <c r="Q2746" s="374">
        <f t="shared" si="813"/>
        <v>-125.76313859108865</v>
      </c>
      <c r="R2746" s="12">
        <f t="shared" si="814"/>
        <v>54.236861408911352</v>
      </c>
      <c r="S2746" s="57">
        <f t="shared" si="815"/>
        <v>28.23000902540802</v>
      </c>
      <c r="T2746" s="12">
        <f t="shared" si="798"/>
        <v>3.9012446180541027</v>
      </c>
    </row>
    <row r="2747" spans="1:20">
      <c r="A2747" s="57">
        <f t="shared" si="799"/>
        <v>178048.40056612476</v>
      </c>
      <c r="B2747" s="12">
        <f t="shared" si="816"/>
        <v>28337.283059704572</v>
      </c>
      <c r="C2747" s="57" t="str">
        <f t="shared" si="800"/>
        <v>-0.925319916789567-1.25833642169823i</v>
      </c>
      <c r="D2747" s="57" t="str">
        <f t="shared" si="801"/>
        <v>3.47285683756262-0.696906166472812i</v>
      </c>
      <c r="E2747" s="57" t="str">
        <f t="shared" si="802"/>
        <v>259.783339621437-236.70547052812i</v>
      </c>
      <c r="F2747" s="57" t="str">
        <f t="shared" si="803"/>
        <v>2.90906000312026-5.32041642133224i</v>
      </c>
      <c r="G2747" s="57" t="str">
        <f t="shared" si="804"/>
        <v>0.999707926768882-0.0170876541498697i</v>
      </c>
      <c r="H2747" s="57" t="str">
        <f t="shared" si="805"/>
        <v>1.41078448408706-75.1777732650163i</v>
      </c>
      <c r="I2747" s="57" t="str">
        <f t="shared" si="806"/>
        <v>-1.11677423527635-0.638126999950493i</v>
      </c>
      <c r="K2747" s="57" t="str">
        <f t="shared" si="807"/>
        <v>0.00299440190026015-0.00958052623828149i</v>
      </c>
      <c r="L2747" s="57" t="str">
        <f t="shared" si="808"/>
        <v>0.00025-0.0373434198177109i</v>
      </c>
      <c r="M2747" s="57" t="str">
        <f t="shared" si="809"/>
        <v>0.0045-0.0130919588358595i</v>
      </c>
      <c r="N2747" s="57">
        <f t="shared" si="810"/>
        <v>53.671030009089051</v>
      </c>
      <c r="O2747" s="57">
        <f t="shared" si="811"/>
        <v>3.8732351992018659</v>
      </c>
      <c r="P2747" s="374">
        <f t="shared" si="812"/>
        <v>3.8732351992018659</v>
      </c>
      <c r="Q2747" s="374">
        <f t="shared" si="813"/>
        <v>-126.32896999091095</v>
      </c>
      <c r="R2747" s="12">
        <f t="shared" si="814"/>
        <v>53.671030009089051</v>
      </c>
      <c r="S2747" s="57">
        <f t="shared" si="815"/>
        <v>28.337283059704571</v>
      </c>
      <c r="T2747" s="12">
        <f t="shared" si="798"/>
        <v>3.8732351992018659</v>
      </c>
    </row>
    <row r="2748" spans="1:20">
      <c r="A2748" s="57">
        <f t="shared" si="799"/>
        <v>178724.98448827604</v>
      </c>
      <c r="B2748" s="12">
        <f t="shared" si="816"/>
        <v>28444.96473533145</v>
      </c>
      <c r="C2748" s="57" t="str">
        <f t="shared" si="800"/>
        <v>-0.934622874584947-1.24487509850342i</v>
      </c>
      <c r="D2748" s="57" t="str">
        <f t="shared" si="801"/>
        <v>3.47281678467684-0.695292421187698i</v>
      </c>
      <c r="E2748" s="57" t="str">
        <f t="shared" si="802"/>
        <v>257.198241415909-239.584010336145i</v>
      </c>
      <c r="F2748" s="57" t="str">
        <f t="shared" si="803"/>
        <v>2.90905353346056-5.30065244747357i</v>
      </c>
      <c r="G2748" s="57" t="str">
        <f t="shared" si="804"/>
        <v>0.999705703449296-0.0171525490888144i</v>
      </c>
      <c r="H2748" s="57" t="str">
        <f t="shared" si="805"/>
        <v>1.39691385250034-74.8603428224944i</v>
      </c>
      <c r="I2748" s="57" t="str">
        <f t="shared" si="806"/>
        <v>-1.10794990280228-0.635234544657853i</v>
      </c>
      <c r="K2748" s="57" t="str">
        <f t="shared" si="807"/>
        <v>0.00299017116691185-0.00954604151986514i</v>
      </c>
      <c r="L2748" s="57" t="str">
        <f t="shared" si="808"/>
        <v>0.00025-0.0372020520200349i</v>
      </c>
      <c r="M2748" s="57" t="str">
        <f t="shared" si="809"/>
        <v>0.0045-0.0130423977245064i</v>
      </c>
      <c r="N2748" s="57">
        <f t="shared" si="810"/>
        <v>53.101642045239757</v>
      </c>
      <c r="O2748" s="57">
        <f t="shared" si="811"/>
        <v>3.8439534108088695</v>
      </c>
      <c r="P2748" s="374">
        <f t="shared" si="812"/>
        <v>3.8439534108088695</v>
      </c>
      <c r="Q2748" s="374">
        <f t="shared" si="813"/>
        <v>-126.89835795476024</v>
      </c>
      <c r="R2748" s="12">
        <f t="shared" si="814"/>
        <v>53.101642045239757</v>
      </c>
      <c r="S2748" s="57">
        <f t="shared" si="815"/>
        <v>28.44496473533145</v>
      </c>
      <c r="T2748" s="12">
        <f t="shared" si="798"/>
        <v>3.8439534108088695</v>
      </c>
    </row>
    <row r="2749" spans="1:20">
      <c r="A2749" s="57">
        <f t="shared" si="799"/>
        <v>179404.1394293315</v>
      </c>
      <c r="B2749" s="12">
        <f t="shared" si="816"/>
        <v>28553.055601325712</v>
      </c>
      <c r="C2749" s="57" t="str">
        <f t="shared" si="800"/>
        <v>-0.943692432217145-1.23112914640506i</v>
      </c>
      <c r="D2749" s="57" t="str">
        <f t="shared" si="801"/>
        <v>3.47277642774521-0.693688654106915i</v>
      </c>
      <c r="E2749" s="57" t="str">
        <f t="shared" si="802"/>
        <v>254.528303232162-242.412524046726i</v>
      </c>
      <c r="F2749" s="57" t="str">
        <f t="shared" si="803"/>
        <v>2.90904701456714-5.28096472358994i</v>
      </c>
      <c r="G2749" s="57" t="str">
        <f t="shared" si="804"/>
        <v>0.999703463210379-0.0172176901921709i</v>
      </c>
      <c r="H2749" s="57" t="str">
        <f t="shared" si="805"/>
        <v>1.38320018486651-74.5445107539057i</v>
      </c>
      <c r="I2749" s="57" t="str">
        <f t="shared" si="806"/>
        <v>-1.09919952534206-0.632359390356569i</v>
      </c>
      <c r="K2749" s="57" t="str">
        <f t="shared" si="807"/>
        <v>0.00298597002986514-0.00951169037212952i</v>
      </c>
      <c r="L2749" s="57" t="str">
        <f t="shared" si="808"/>
        <v>0.00025-0.0370612193863666i</v>
      </c>
      <c r="M2749" s="57" t="str">
        <f t="shared" si="809"/>
        <v>0.0045-0.0129930242324232i</v>
      </c>
      <c r="N2749" s="57">
        <f t="shared" si="810"/>
        <v>52.528898801905328</v>
      </c>
      <c r="O2749" s="57">
        <f t="shared" si="811"/>
        <v>3.8133792796802419</v>
      </c>
      <c r="P2749" s="374">
        <f t="shared" si="812"/>
        <v>3.8133792796802419</v>
      </c>
      <c r="Q2749" s="374">
        <f t="shared" si="813"/>
        <v>-127.47110119809467</v>
      </c>
      <c r="R2749" s="12">
        <f t="shared" si="814"/>
        <v>52.528898801905328</v>
      </c>
      <c r="S2749" s="57">
        <f t="shared" si="815"/>
        <v>28.553055601325713</v>
      </c>
      <c r="T2749" s="12">
        <f t="shared" si="798"/>
        <v>3.8133792796802419</v>
      </c>
    </row>
    <row r="2750" spans="1:20">
      <c r="A2750" s="57">
        <f t="shared" si="799"/>
        <v>180085.87515916297</v>
      </c>
      <c r="B2750" s="12">
        <f t="shared" si="816"/>
        <v>28661.557212610751</v>
      </c>
      <c r="C2750" s="57" t="str">
        <f t="shared" si="800"/>
        <v>-0.952515813027671-1.21710574785916i</v>
      </c>
      <c r="D2750" s="57" t="str">
        <f t="shared" si="801"/>
        <v>3.47273576446681-0.692094841888098i</v>
      </c>
      <c r="E2750" s="57" t="str">
        <f t="shared" si="802"/>
        <v>251.774905485852-245.187456365774i</v>
      </c>
      <c r="F2750" s="57" t="str">
        <f t="shared" si="803"/>
        <v>2.90904044606554-5.26135296644748i</v>
      </c>
      <c r="G2750" s="57" t="str">
        <f t="shared" si="804"/>
        <v>0.999701205923452-0.0172830783903739i</v>
      </c>
      <c r="H2750" s="57" t="str">
        <f t="shared" si="805"/>
        <v>1.36964139574973-74.2302660201982i</v>
      </c>
      <c r="I2750" s="57" t="str">
        <f t="shared" si="806"/>
        <v>-1.09052242672502-0.629501379369062i</v>
      </c>
      <c r="K2750" s="57" t="str">
        <f t="shared" si="807"/>
        <v>0.00298179825241729-0.00947747233852686i</v>
      </c>
      <c r="L2750" s="57" t="str">
        <f t="shared" si="808"/>
        <v>0.00025-0.0369209198907817i</v>
      </c>
      <c r="M2750" s="57" t="str">
        <f t="shared" si="809"/>
        <v>0.0045-0.0129438376493556i</v>
      </c>
      <c r="N2750" s="57">
        <f t="shared" si="810"/>
        <v>51.95300793892531</v>
      </c>
      <c r="O2750" s="57">
        <f t="shared" si="811"/>
        <v>3.7814938716489439</v>
      </c>
      <c r="P2750" s="374">
        <f t="shared" si="812"/>
        <v>3.7814938716489439</v>
      </c>
      <c r="Q2750" s="374">
        <f t="shared" si="813"/>
        <v>-128.04699206107469</v>
      </c>
      <c r="R2750" s="12">
        <f t="shared" si="814"/>
        <v>51.95300793892531</v>
      </c>
      <c r="S2750" s="57">
        <f t="shared" si="815"/>
        <v>28.661557212610752</v>
      </c>
      <c r="T2750" s="12">
        <f t="shared" si="798"/>
        <v>3.7814938716489439</v>
      </c>
    </row>
    <row r="2751" spans="1:20">
      <c r="A2751" s="57">
        <f t="shared" si="799"/>
        <v>180770.20148476778</v>
      </c>
      <c r="B2751" s="12">
        <f t="shared" si="816"/>
        <v>28770.471130018672</v>
      </c>
      <c r="C2751" s="57" t="str">
        <f t="shared" si="800"/>
        <v>-0.961080512095893-1.20281279337483i</v>
      </c>
      <c r="D2751" s="57" t="str">
        <f t="shared" si="801"/>
        <v>3.47269479252349-0.690510961329001i</v>
      </c>
      <c r="E2751" s="57" t="str">
        <f t="shared" si="802"/>
        <v>248.939621124207-247.905295207946i</v>
      </c>
      <c r="F2751" s="57" t="str">
        <f t="shared" si="803"/>
        <v>2.90903382757848-5.24181689390496i</v>
      </c>
      <c r="G2751" s="57" t="str">
        <f t="shared" si="804"/>
        <v>0.99969893145886-0.0173487146173368i</v>
      </c>
      <c r="H2751" s="57" t="str">
        <f t="shared" si="805"/>
        <v>1.35623543184477-73.9175976906032i</v>
      </c>
      <c r="I2751" s="57" t="str">
        <f t="shared" si="806"/>
        <v>-1.08191793784144-0.626660356091058i</v>
      </c>
      <c r="K2751" s="57" t="str">
        <f t="shared" si="807"/>
        <v>0.00297765559949249-0.00944338696395256i</v>
      </c>
      <c r="L2751" s="57" t="str">
        <f t="shared" si="808"/>
        <v>0.00025-0.0367811515150245i</v>
      </c>
      <c r="M2751" s="57" t="str">
        <f t="shared" si="809"/>
        <v>0.0045-0.0128948372677382i</v>
      </c>
      <c r="N2751" s="57">
        <f t="shared" si="810"/>
        <v>51.374183192604136</v>
      </c>
      <c r="O2751" s="57">
        <f t="shared" si="811"/>
        <v>3.7482793493355042</v>
      </c>
      <c r="P2751" s="374">
        <f t="shared" si="812"/>
        <v>3.7482793493355042</v>
      </c>
      <c r="Q2751" s="374">
        <f t="shared" si="813"/>
        <v>-128.62581680739586</v>
      </c>
      <c r="R2751" s="12">
        <f t="shared" si="814"/>
        <v>51.374183192604136</v>
      </c>
      <c r="S2751" s="57">
        <f t="shared" si="815"/>
        <v>28.77047113001867</v>
      </c>
      <c r="T2751" s="12">
        <f t="shared" si="798"/>
        <v>3.7482793493355042</v>
      </c>
    </row>
    <row r="2752" spans="1:20">
      <c r="A2752" s="57">
        <f t="shared" si="799"/>
        <v>181457.12825040991</v>
      </c>
      <c r="B2752" s="12">
        <f t="shared" si="816"/>
        <v>28879.798920312744</v>
      </c>
      <c r="C2752" s="57" t="str">
        <f t="shared" si="800"/>
        <v>-0.96937434406915-1.1882588703294i</v>
      </c>
      <c r="D2752" s="57" t="str">
        <f t="shared" si="801"/>
        <v>3.47265350957962-0.688936989367118i</v>
      </c>
      <c r="E2752" s="57" t="str">
        <f t="shared" si="802"/>
        <v>246.02421455142-250.562584436078i</v>
      </c>
      <c r="F2752" s="57" t="str">
        <f t="shared" si="803"/>
        <v>2.90902715872581-5.22235622490965i</v>
      </c>
      <c r="G2752" s="57" t="str">
        <f t="shared" si="804"/>
        <v>0.999696639685961-0.017414599810464i</v>
      </c>
      <c r="H2752" s="57" t="str">
        <f t="shared" si="805"/>
        <v>1.34298027141566-73.6064949412621i</v>
      </c>
      <c r="I2752" s="57" t="str">
        <f t="shared" si="806"/>
        <v>-1.07338539655531-0.623836166957302i</v>
      </c>
      <c r="K2752" s="57" t="str">
        <f t="shared" si="807"/>
        <v>0.00297354183762951-0.0094094337947432i</v>
      </c>
      <c r="L2752" s="57" t="str">
        <f t="shared" si="808"/>
        <v>0.00025-0.0366419122484803i</v>
      </c>
      <c r="M2752" s="57" t="str">
        <f t="shared" si="809"/>
        <v>0.0045-0.012846022382684i</v>
      </c>
      <c r="N2752" s="57">
        <f t="shared" si="810"/>
        <v>50.792644049707206</v>
      </c>
      <c r="O2752" s="57">
        <f t="shared" si="811"/>
        <v>3.7137190275372105</v>
      </c>
      <c r="P2752" s="374">
        <f t="shared" si="812"/>
        <v>3.7137190275372105</v>
      </c>
      <c r="Q2752" s="374">
        <f t="shared" si="813"/>
        <v>-129.20735595029279</v>
      </c>
      <c r="R2752" s="12">
        <f t="shared" si="814"/>
        <v>50.792644049707206</v>
      </c>
      <c r="S2752" s="57">
        <f t="shared" si="815"/>
        <v>28.879798920312744</v>
      </c>
      <c r="T2752" s="12">
        <f t="shared" si="798"/>
        <v>3.7137190275372105</v>
      </c>
    </row>
    <row r="2753" spans="1:20">
      <c r="A2753" s="57">
        <f t="shared" si="799"/>
        <v>182146.66533776146</v>
      </c>
      <c r="B2753" s="12">
        <f t="shared" si="816"/>
        <v>28989.542156209933</v>
      </c>
      <c r="C2753" s="57" t="str">
        <f t="shared" si="800"/>
        <v>-0.977385490588182-1.17345324797972i</v>
      </c>
      <c r="D2753" s="57" t="str">
        <f t="shared" si="801"/>
        <v>3.47261191328201-0.687372903079318i</v>
      </c>
      <c r="E2753" s="57" t="str">
        <f t="shared" si="802"/>
        <v>243.030639559206-253.155936639982i</v>
      </c>
      <c r="F2753" s="57" t="str">
        <f t="shared" si="803"/>
        <v>2.9090204391245-5.20297067949331i</v>
      </c>
      <c r="G2753" s="57" t="str">
        <f t="shared" si="804"/>
        <v>0.999694330473123-0.0174807349106636i</v>
      </c>
      <c r="H2753" s="57" t="str">
        <f t="shared" si="805"/>
        <v>1.32987392374547-73.2969470538823i</v>
      </c>
      <c r="I2753" s="57" t="str">
        <f t="shared" si="806"/>
        <v>-1.06492414761852-0.62102866040802i</v>
      </c>
      <c r="K2753" s="57" t="str">
        <f t="shared" si="807"/>
        <v>0.00296945673496935-0.00937561237867475i</v>
      </c>
      <c r="L2753" s="57" t="str">
        <f t="shared" si="808"/>
        <v>0.00025-0.0365032000881454i</v>
      </c>
      <c r="M2753" s="57" t="str">
        <f t="shared" si="809"/>
        <v>0.0045-0.0127973922919745i</v>
      </c>
      <c r="N2753" s="57">
        <f t="shared" si="810"/>
        <v>50.20861539522943</v>
      </c>
      <c r="O2753" s="57">
        <f t="shared" si="811"/>
        <v>3.6777974259069883</v>
      </c>
      <c r="P2753" s="374">
        <f t="shared" si="812"/>
        <v>3.6777974259069883</v>
      </c>
      <c r="Q2753" s="374">
        <f t="shared" si="813"/>
        <v>-129.79138460477057</v>
      </c>
      <c r="R2753" s="12">
        <f t="shared" si="814"/>
        <v>50.20861539522943</v>
      </c>
      <c r="S2753" s="57">
        <f t="shared" si="815"/>
        <v>28.989542156209932</v>
      </c>
      <c r="T2753" s="12">
        <f t="shared" si="798"/>
        <v>3.6777974259069883</v>
      </c>
    </row>
    <row r="2754" spans="1:20">
      <c r="A2754" s="57">
        <f t="shared" si="799"/>
        <v>182838.82266604499</v>
      </c>
      <c r="B2754" s="12">
        <f t="shared" si="816"/>
        <v>29099.702416403532</v>
      </c>
      <c r="C2754" s="57" t="str">
        <f t="shared" si="800"/>
        <v>-0.985102546960334-1.15840585866717i</v>
      </c>
      <c r="D2754" s="57" t="str">
        <f t="shared" si="801"/>
        <v>3.47257000125977-0.685818679681473i</v>
      </c>
      <c r="E2754" s="57" t="str">
        <f t="shared" si="802"/>
        <v>239.961036248775-255.682045865171i</v>
      </c>
      <c r="F2754" s="57" t="str">
        <f t="shared" si="803"/>
        <v>2.90901366838857-5.18365997876807i</v>
      </c>
      <c r="G2754" s="57" t="str">
        <f t="shared" si="804"/>
        <v>0.999692003687713-0.0175471208623604i</v>
      </c>
      <c r="H2754" s="57" t="str">
        <f t="shared" si="805"/>
        <v>1.31691442859651-72.9889434144038i</v>
      </c>
      <c r="I2754" s="57" t="str">
        <f t="shared" si="806"/>
        <v>-1.05653354258608-0.61823768685593i</v>
      </c>
      <c r="K2754" s="57" t="str">
        <f t="shared" si="807"/>
        <v>0.00296540006124299-0.00934192226496053i</v>
      </c>
      <c r="L2754" s="57" t="str">
        <f t="shared" si="808"/>
        <v>0.00025-0.0363650130385987i</v>
      </c>
      <c r="M2754" s="57" t="str">
        <f t="shared" si="809"/>
        <v>0.0045-0.0127489462960495i</v>
      </c>
      <c r="N2754" s="57">
        <f t="shared" si="810"/>
        <v>49.622327135046675</v>
      </c>
      <c r="O2754" s="57">
        <f t="shared" si="811"/>
        <v>3.6405003185880265</v>
      </c>
      <c r="P2754" s="374">
        <f t="shared" si="812"/>
        <v>3.6405003185880265</v>
      </c>
      <c r="Q2754" s="374">
        <f t="shared" si="813"/>
        <v>-130.37767286495333</v>
      </c>
      <c r="R2754" s="12">
        <f t="shared" si="814"/>
        <v>49.622327135046675</v>
      </c>
      <c r="S2754" s="57">
        <f t="shared" si="815"/>
        <v>29.099702416403531</v>
      </c>
      <c r="T2754" s="12">
        <f t="shared" si="798"/>
        <v>3.6405003185880265</v>
      </c>
    </row>
    <row r="2755" spans="1:20">
      <c r="A2755" s="57">
        <f t="shared" si="799"/>
        <v>183533.61019217595</v>
      </c>
      <c r="B2755" s="12">
        <f t="shared" si="816"/>
        <v>29210.281285585865</v>
      </c>
      <c r="C2755" s="57" t="str">
        <f t="shared" si="800"/>
        <v>-0.992514567727734-1.14312727525166i</v>
      </c>
      <c r="D2755" s="57" t="str">
        <f t="shared" si="801"/>
        <v>3.47252777112423-0.684274296528113i</v>
      </c>
      <c r="E2755" s="57" t="str">
        <f t="shared" si="802"/>
        <v>236.817726940032-258.137700199394i</v>
      </c>
      <c r="F2755" s="57" t="str">
        <f t="shared" si="803"/>
        <v>2.90900684612916-5.16442384492261i</v>
      </c>
      <c r="G2755" s="57" t="str">
        <f t="shared" si="804"/>
        <v>0.999689659196091-0.0176137586135083i</v>
      </c>
      <c r="H2755" s="57" t="str">
        <f t="shared" si="805"/>
        <v>1.30409985568126-72.6824735116932i</v>
      </c>
      <c r="I2755" s="57" t="str">
        <f t="shared" si="806"/>
        <v>-1.04821293973286-0.615463098653969i</v>
      </c>
      <c r="K2755" s="57" t="str">
        <f t="shared" si="807"/>
        <v>0.00296137158775926-0.00930836300424938i</v>
      </c>
      <c r="L2755" s="57" t="str">
        <f t="shared" si="808"/>
        <v>0.00025-0.0362273491119732i</v>
      </c>
      <c r="M2755" s="57" t="str">
        <f t="shared" si="809"/>
        <v>0.0045-0.0127006836979971i</v>
      </c>
      <c r="N2755" s="57">
        <f t="shared" si="810"/>
        <v>49.034013794854076</v>
      </c>
      <c r="O2755" s="57">
        <f t="shared" si="811"/>
        <v>3.6018147804847782</v>
      </c>
      <c r="P2755" s="374">
        <f t="shared" si="812"/>
        <v>3.6018147804847782</v>
      </c>
      <c r="Q2755" s="374">
        <f t="shared" si="813"/>
        <v>-130.96598620514592</v>
      </c>
      <c r="R2755" s="12">
        <f t="shared" si="814"/>
        <v>49.034013794854076</v>
      </c>
      <c r="S2755" s="57">
        <f t="shared" si="815"/>
        <v>29.210281285585864</v>
      </c>
      <c r="T2755" s="12">
        <f t="shared" si="798"/>
        <v>3.6018147804847782</v>
      </c>
    </row>
    <row r="2756" spans="1:20">
      <c r="A2756" s="57">
        <f t="shared" si="799"/>
        <v>184231.03791090622</v>
      </c>
      <c r="B2756" s="12">
        <f t="shared" si="816"/>
        <v>29321.280354471091</v>
      </c>
      <c r="C2756" s="57" t="str">
        <f t="shared" si="800"/>
        <v>-0.999611110780104-1.12762868484482i</v>
      </c>
      <c r="D2756" s="57" t="str">
        <f t="shared" si="801"/>
        <v>3.47248522046874-0.682739731112045i</v>
      </c>
      <c r="E2756" s="57" t="str">
        <f t="shared" si="802"/>
        <v>233.603211072809-260.519794124043i</v>
      </c>
      <c r="F2756" s="57" t="str">
        <f t="shared" si="803"/>
        <v>2.90899997195444-5.145262001218i</v>
      </c>
      <c r="G2756" s="57" t="str">
        <f t="shared" si="804"/>
        <v>0.999687296863599-0.0176806491156028i</v>
      </c>
      <c r="H2756" s="57" t="str">
        <f t="shared" si="805"/>
        <v>1.29142830414336-72.3775269362527i</v>
      </c>
      <c r="I2756" s="57" t="str">
        <f t="shared" si="806"/>
        <v>-1.03996170397127-0.612704750063573i</v>
      </c>
      <c r="K2756" s="57" t="str">
        <f t="shared" si="807"/>
        <v>0.00295737108739273-0.00927493414862354i</v>
      </c>
      <c r="L2756" s="57" t="str">
        <f t="shared" si="808"/>
        <v>0.00025-0.0360902063279271i</v>
      </c>
      <c r="M2756" s="57" t="str">
        <f t="shared" si="809"/>
        <v>0.0045-0.0126526038035437i</v>
      </c>
      <c r="N2756" s="57">
        <f t="shared" si="810"/>
        <v>48.443914096894559</v>
      </c>
      <c r="O2756" s="57">
        <f t="shared" si="811"/>
        <v>3.5617292298655534</v>
      </c>
      <c r="P2756" s="374">
        <f t="shared" si="812"/>
        <v>3.5617292298655534</v>
      </c>
      <c r="Q2756" s="374">
        <f t="shared" si="813"/>
        <v>-131.55608590310544</v>
      </c>
      <c r="R2756" s="12">
        <f t="shared" si="814"/>
        <v>48.443914096894559</v>
      </c>
      <c r="S2756" s="57">
        <f t="shared" si="815"/>
        <v>29.321280354471092</v>
      </c>
      <c r="T2756" s="12">
        <f t="shared" si="798"/>
        <v>3.5617292298655534</v>
      </c>
    </row>
    <row r="2757" spans="1:20">
      <c r="A2757" s="57">
        <f t="shared" si="799"/>
        <v>184931.11585496765</v>
      </c>
      <c r="B2757" s="12">
        <f t="shared" si="816"/>
        <v>29432.701219818082</v>
      </c>
      <c r="C2757" s="57" t="str">
        <f t="shared" si="800"/>
        <v>-1.00638227966485-1.11192185895141i</v>
      </c>
      <c r="D2757" s="57" t="str">
        <f t="shared" si="801"/>
        <v>3.47244234686854-0.681214961063995i</v>
      </c>
      <c r="E2757" s="57" t="str">
        <f t="shared" si="802"/>
        <v>230.320159115145-262.825340536917i</v>
      </c>
      <c r="F2757" s="57" t="str">
        <f t="shared" si="803"/>
        <v>2.90899304546958-5.12617417198372i</v>
      </c>
      <c r="G2757" s="57" t="str">
        <f t="shared" si="804"/>
        <v>0.999684916554562-0.0177477933236943i</v>
      </c>
      <c r="H2757" s="57" t="str">
        <f t="shared" si="805"/>
        <v>1.27889790204866-72.0740933789481i</v>
      </c>
      <c r="I2757" s="57" t="str">
        <f t="shared" si="806"/>
        <v>-1.03177920677027-0.609962497223559i</v>
      </c>
      <c r="K2757" s="57" t="str">
        <f t="shared" si="807"/>
        <v>0.00295339833457166-0.00924163525159657i</v>
      </c>
      <c r="L2757" s="57" t="str">
        <f t="shared" si="808"/>
        <v>0.00025-0.0359535827136154i</v>
      </c>
      <c r="M2757" s="57" t="str">
        <f t="shared" si="809"/>
        <v>0.0045-0.0126047059210437i</v>
      </c>
      <c r="N2757" s="57">
        <f t="shared" si="810"/>
        <v>47.852270516266429</v>
      </c>
      <c r="O2757" s="57">
        <f t="shared" si="811"/>
        <v>3.5202334670123947</v>
      </c>
      <c r="P2757" s="374">
        <f t="shared" si="812"/>
        <v>3.5202334670123947</v>
      </c>
      <c r="Q2757" s="374">
        <f t="shared" si="813"/>
        <v>-132.14772948373357</v>
      </c>
      <c r="R2757" s="12">
        <f t="shared" si="814"/>
        <v>47.852270516266429</v>
      </c>
      <c r="S2757" s="57">
        <f t="shared" si="815"/>
        <v>29.432701219818082</v>
      </c>
      <c r="T2757" s="12">
        <f t="shared" si="798"/>
        <v>3.5202334670123947</v>
      </c>
    </row>
    <row r="2758" spans="1:20">
      <c r="A2758" s="57">
        <f t="shared" si="799"/>
        <v>185633.85409521655</v>
      </c>
      <c r="B2758" s="12">
        <f t="shared" si="816"/>
        <v>29544.545484453392</v>
      </c>
      <c r="C2758" s="57" t="str">
        <f t="shared" si="800"/>
        <v>-1.01281876375723-1.09601912016403i</v>
      </c>
      <c r="D2758" s="57" t="str">
        <f t="shared" si="801"/>
        <v>3.47239914788069-0.679699964152262i</v>
      </c>
      <c r="E2758" s="57" t="str">
        <f t="shared" si="802"/>
        <v>226.971405503178-265.051482354015i</v>
      </c>
      <c r="F2758" s="57" t="str">
        <f t="shared" si="803"/>
        <v>2.90898606627677-5.1071600826138i</v>
      </c>
      <c r="G2758" s="57" t="str">
        <f t="shared" si="804"/>
        <v>0.999682518132269-0.0178151921964004i</v>
      </c>
      <c r="H2758" s="57" t="str">
        <f t="shared" si="805"/>
        <v>1.26650680588611-71.7721626297582i</v>
      </c>
      <c r="I2758" s="57" t="str">
        <f t="shared" si="806"/>
        <v>-1.02366482607557-0.607236198119635i</v>
      </c>
      <c r="K2758" s="57" t="str">
        <f t="shared" si="807"/>
        <v>0.00294945310526613-0.00920846586811142i</v>
      </c>
      <c r="L2758" s="57" t="str">
        <f t="shared" si="808"/>
        <v>0.00025-0.0358174763036614i</v>
      </c>
      <c r="M2758" s="57" t="str">
        <f t="shared" si="809"/>
        <v>0.0045-0.0125569893614701i</v>
      </c>
      <c r="N2758" s="57">
        <f t="shared" si="810"/>
        <v>47.259328818735639</v>
      </c>
      <c r="O2758" s="57">
        <f t="shared" si="811"/>
        <v>3.4773187086565613</v>
      </c>
      <c r="P2758" s="374">
        <f t="shared" si="812"/>
        <v>3.4773187086565613</v>
      </c>
      <c r="Q2758" s="374">
        <f t="shared" si="813"/>
        <v>-132.74067118126436</v>
      </c>
      <c r="R2758" s="12">
        <f t="shared" si="814"/>
        <v>47.259328818735639</v>
      </c>
      <c r="S2758" s="57">
        <f t="shared" si="815"/>
        <v>29.544545484453394</v>
      </c>
      <c r="T2758" s="12">
        <f t="shared" si="798"/>
        <v>3.4773187086565613</v>
      </c>
    </row>
    <row r="2759" spans="1:20">
      <c r="A2759" s="57">
        <f t="shared" si="799"/>
        <v>186339.26274077839</v>
      </c>
      <c r="B2759" s="12">
        <f t="shared" si="816"/>
        <v>29656.814757294316</v>
      </c>
      <c r="C2759" s="57" t="str">
        <f t="shared" si="800"/>
        <v>-1.01891187596668-1.07993330559176i</v>
      </c>
      <c r="D2759" s="57" t="str">
        <f t="shared" si="801"/>
        <v>3.47235562104388-0.678194718282347i</v>
      </c>
      <c r="E2759" s="57" t="str">
        <f t="shared" si="802"/>
        <v>223.559940647031-267.195503600127i</v>
      </c>
      <c r="F2759" s="57" t="str">
        <f t="shared" si="803"/>
        <v>2.90897903397522-5.08821945956279i</v>
      </c>
      <c r="G2759" s="57" t="str">
        <f t="shared" si="804"/>
        <v>0.999680101458974-0.0178828466959192i</v>
      </c>
      <c r="H2759" s="57" t="str">
        <f t="shared" si="805"/>
        <v>1.25425320007836-71.4717245765438i</v>
      </c>
      <c r="I2759" s="57" t="str">
        <f t="shared" si="806"/>
        <v>-1.01561794623094-0.604525712554494i</v>
      </c>
      <c r="K2759" s="57" t="str">
        <f t="shared" si="807"/>
        <v>0.00294553517697613-0.00917542555453827i</v>
      </c>
      <c r="L2759" s="57" t="str">
        <f t="shared" si="808"/>
        <v>0.00025-0.0356818851401289i</v>
      </c>
      <c r="M2759" s="57" t="str">
        <f t="shared" si="809"/>
        <v>0.0045-0.0125094534384042i</v>
      </c>
      <c r="N2759" s="57">
        <f t="shared" si="810"/>
        <v>46.665337582141007</v>
      </c>
      <c r="O2759" s="57">
        <f t="shared" si="811"/>
        <v>3.4329776179609164</v>
      </c>
      <c r="P2759" s="374">
        <f t="shared" si="812"/>
        <v>3.4329776179609164</v>
      </c>
      <c r="Q2759" s="374">
        <f t="shared" si="813"/>
        <v>-133.33466241785899</v>
      </c>
      <c r="R2759" s="12">
        <f t="shared" si="814"/>
        <v>46.665337582141007</v>
      </c>
      <c r="S2759" s="57">
        <f t="shared" si="815"/>
        <v>29.656814757294317</v>
      </c>
      <c r="T2759" s="12">
        <f t="shared" si="798"/>
        <v>3.4329776179609164</v>
      </c>
    </row>
    <row r="2760" spans="1:20">
      <c r="A2760" s="57">
        <f t="shared" si="799"/>
        <v>187047.35193919335</v>
      </c>
      <c r="B2760" s="12">
        <f t="shared" si="816"/>
        <v>29769.510653372035</v>
      </c>
      <c r="C2760" s="57" t="str">
        <f t="shared" si="800"/>
        <v>-1.02465358767343-1.06367772723872i</v>
      </c>
      <c r="D2760" s="57" t="str">
        <f t="shared" si="801"/>
        <v>3.47231176387829-0.676699201496591i</v>
      </c>
      <c r="E2760" s="57" t="str">
        <f t="shared" si="802"/>
        <v>220.088902046651-269.254839901304i</v>
      </c>
      <c r="F2760" s="57" t="str">
        <f t="shared" si="803"/>
        <v>2.908971948161-5.06935203034177i</v>
      </c>
      <c r="G2760" s="57" t="str">
        <f t="shared" si="804"/>
        <v>0.999677666395883-0.0179507577880419i</v>
      </c>
      <c r="H2760" s="57" t="str">
        <f t="shared" si="805"/>
        <v>1.24213529650138-71.1727692038261i</v>
      </c>
      <c r="I2760" s="57" t="str">
        <f t="shared" si="806"/>
        <v>-1.00763795790059-0.601830902118356i</v>
      </c>
      <c r="K2760" s="57" t="str">
        <f t="shared" si="807"/>
        <v>0.0029416443287198-0.00914251386867226i</v>
      </c>
      <c r="L2760" s="57" t="str">
        <f t="shared" si="808"/>
        <v>0.00025-0.0355468072724935i</v>
      </c>
      <c r="M2760" s="57" t="str">
        <f t="shared" si="809"/>
        <v>0.0045-0.0124620974680257i</v>
      </c>
      <c r="N2760" s="57">
        <f t="shared" si="810"/>
        <v>46.07054770364843</v>
      </c>
      <c r="O2760" s="57">
        <f t="shared" si="811"/>
        <v>3.3872043298435339</v>
      </c>
      <c r="P2760" s="374">
        <f t="shared" si="812"/>
        <v>3.3872043298435339</v>
      </c>
      <c r="Q2760" s="374">
        <f t="shared" si="813"/>
        <v>-133.92945229635157</v>
      </c>
      <c r="R2760" s="12">
        <f t="shared" si="814"/>
        <v>46.07054770364843</v>
      </c>
      <c r="S2760" s="57">
        <f t="shared" si="815"/>
        <v>29.769510653372034</v>
      </c>
      <c r="T2760" s="12">
        <f t="shared" si="798"/>
        <v>3.3872043298435339</v>
      </c>
    </row>
    <row r="2761" spans="1:20">
      <c r="A2761" s="57">
        <f t="shared" si="799"/>
        <v>187758.13187656229</v>
      </c>
      <c r="B2761" s="12">
        <f t="shared" si="816"/>
        <v>29882.63479385485</v>
      </c>
      <c r="C2761" s="57" t="str">
        <f t="shared" si="800"/>
        <v>-1.03003656061064-1.04726612958035i</v>
      </c>
      <c r="D2761" s="57" t="str">
        <f t="shared" si="801"/>
        <v>3.47226757388546-0.675213391973839i</v>
      </c>
      <c r="E2761" s="57" t="str">
        <f t="shared" si="802"/>
        <v>216.561564570801-271.227088296534i</v>
      </c>
      <c r="F2761" s="57" t="str">
        <f t="shared" si="803"/>
        <v>2.90896480842718-5.05055752351455i</v>
      </c>
      <c r="G2761" s="57" t="str">
        <f t="shared" si="804"/>
        <v>0.999675212803149-0.0180189264421655i</v>
      </c>
      <c r="H2761" s="57" t="str">
        <f t="shared" si="805"/>
        <v>1.23015133401383-70.8752865915959i</v>
      </c>
      <c r="I2761" s="57" t="str">
        <f t="shared" si="806"/>
        <v>-0.999724257992825-0.599151630160241i</v>
      </c>
      <c r="K2761" s="57" t="str">
        <f t="shared" si="807"/>
        <v>0.00293778034102174-0.00910973036973147i</v>
      </c>
      <c r="L2761" s="57" t="str">
        <f t="shared" si="808"/>
        <v>0.00025-0.0354122407576145i</v>
      </c>
      <c r="M2761" s="57" t="str">
        <f t="shared" si="809"/>
        <v>0.0045-0.0124149207691031i</v>
      </c>
      <c r="N2761" s="57">
        <f t="shared" si="810"/>
        <v>45.475211895246446</v>
      </c>
      <c r="O2761" s="57">
        <f t="shared" si="811"/>
        <v>3.3399944714614787</v>
      </c>
      <c r="P2761" s="374">
        <f t="shared" si="812"/>
        <v>3.3399944714614787</v>
      </c>
      <c r="Q2761" s="374">
        <f t="shared" si="813"/>
        <v>-134.52478810475355</v>
      </c>
      <c r="R2761" s="12">
        <f t="shared" si="814"/>
        <v>45.475211895246446</v>
      </c>
      <c r="S2761" s="57">
        <f t="shared" si="815"/>
        <v>29.882634793854848</v>
      </c>
      <c r="T2761" s="12">
        <f t="shared" si="798"/>
        <v>3.3399944714614787</v>
      </c>
    </row>
    <row r="2762" spans="1:20">
      <c r="A2762" s="57">
        <f t="shared" si="799"/>
        <v>188471.61277769323</v>
      </c>
      <c r="B2762" s="12">
        <f t="shared" si="816"/>
        <v>29996.188806071499</v>
      </c>
      <c r="C2762" s="57" t="str">
        <f t="shared" si="800"/>
        <v>-1.03505417543432-1.0307126446154i</v>
      </c>
      <c r="D2762" s="57" t="str">
        <f t="shared" si="801"/>
        <v>3.47222304854822-0.673737268029077i</v>
      </c>
      <c r="E2762" s="57" t="str">
        <f t="shared" si="802"/>
        <v>212.981329960925-273.11001629173i</v>
      </c>
      <c r="F2762" s="57" t="str">
        <f t="shared" si="803"/>
        <v>2.90895761436375-5.03183566869369i</v>
      </c>
      <c r="G2762" s="57" t="str">
        <f t="shared" si="804"/>
        <v>0.999672740539862-0.0180873536313067i</v>
      </c>
      <c r="H2762" s="57" t="str">
        <f t="shared" si="805"/>
        <v>1.2182995779949-70.5792669141292i</v>
      </c>
      <c r="I2762" s="57" t="str">
        <f t="shared" si="806"/>
        <v>-0.991876249584638-0.596487761759641i</v>
      </c>
      <c r="K2762" s="57" t="str">
        <f t="shared" si="807"/>
        <v>0.0029339429959013-0.00907707461835469i</v>
      </c>
      <c r="L2762" s="57" t="str">
        <f t="shared" si="808"/>
        <v>0.00025-0.0352781836597076i</v>
      </c>
      <c r="M2762" s="57" t="str">
        <f t="shared" si="809"/>
        <v>0.0045-0.0123679226629838i</v>
      </c>
      <c r="N2762" s="57">
        <f t="shared" si="810"/>
        <v>44.879584169957951</v>
      </c>
      <c r="O2762" s="57">
        <f t="shared" si="811"/>
        <v>3.2913451777128162</v>
      </c>
      <c r="P2762" s="374">
        <f t="shared" si="812"/>
        <v>3.2913451777128162</v>
      </c>
      <c r="Q2762" s="374">
        <f t="shared" si="813"/>
        <v>-135.12041583004205</v>
      </c>
      <c r="R2762" s="12">
        <f t="shared" si="814"/>
        <v>44.879584169957951</v>
      </c>
      <c r="S2762" s="57">
        <f t="shared" si="815"/>
        <v>29.996188806071498</v>
      </c>
      <c r="T2762" s="12">
        <f t="shared" si="798"/>
        <v>3.2913451777128162</v>
      </c>
    </row>
    <row r="2763" spans="1:20">
      <c r="A2763" s="57">
        <f t="shared" si="799"/>
        <v>189187.80490624846</v>
      </c>
      <c r="B2763" s="12">
        <f t="shared" si="816"/>
        <v>30110.174323534571</v>
      </c>
      <c r="C2763" s="57" t="str">
        <f t="shared" si="800"/>
        <v>-1.03970055675144-1.01403174469831i</v>
      </c>
      <c r="D2763" s="57" t="str">
        <f t="shared" si="801"/>
        <v>3.47217818533044-0.672270808113079i</v>
      </c>
      <c r="E2763" s="57" t="str">
        <f t="shared" si="802"/>
        <v>209.351715629787-274.901570085448i</v>
      </c>
      <c r="F2763" s="57" t="str">
        <f t="shared" si="803"/>
        <v>2.90895036555753-5.01318619653662i</v>
      </c>
      <c r="G2763" s="57" t="str">
        <f t="shared" si="804"/>
        <v>0.999670249464043-0.0181560403321137i</v>
      </c>
      <c r="H2763" s="57" t="str">
        <f t="shared" si="805"/>
        <v>1.20657831989132-70.2847004388262i</v>
      </c>
      <c r="I2763" s="57" t="str">
        <f t="shared" si="806"/>
        <v>-0.984093341847472-0.593839163698767i</v>
      </c>
      <c r="K2763" s="57" t="str">
        <f t="shared" si="807"/>
        <v>0.00293013207686117-0.00904454617659906i</v>
      </c>
      <c r="L2763" s="57" t="str">
        <f t="shared" si="808"/>
        <v>0.00025-0.0351446340503164i</v>
      </c>
      <c r="M2763" s="57" t="str">
        <f t="shared" si="809"/>
        <v>0.0045-0.0123211024735841i</v>
      </c>
      <c r="N2763" s="57">
        <f t="shared" si="810"/>
        <v>44.283919321356109</v>
      </c>
      <c r="O2763" s="57">
        <f t="shared" si="811"/>
        <v>3.2412551016444247</v>
      </c>
      <c r="P2763" s="374">
        <f t="shared" si="812"/>
        <v>3.2412551016444247</v>
      </c>
      <c r="Q2763" s="374">
        <f t="shared" si="813"/>
        <v>-135.71608067864389</v>
      </c>
      <c r="R2763" s="12">
        <f t="shared" si="814"/>
        <v>44.283919321356109</v>
      </c>
      <c r="S2763" s="57">
        <f t="shared" si="815"/>
        <v>30.110174323534572</v>
      </c>
      <c r="T2763" s="12">
        <f t="shared" si="798"/>
        <v>3.2412551016444247</v>
      </c>
    </row>
    <row r="2764" spans="1:20">
      <c r="A2764" s="57">
        <f t="shared" si="799"/>
        <v>189906.71856489219</v>
      </c>
      <c r="B2764" s="12">
        <f t="shared" si="816"/>
        <v>30224.592985964002</v>
      </c>
      <c r="C2764" s="57" t="str">
        <f t="shared" si="800"/>
        <v>-1.04397059440934-0.997238193480183i</v>
      </c>
      <c r="D2764" s="57" t="str">
        <f t="shared" si="801"/>
        <v>3.47213298167695-0.670813990812058i</v>
      </c>
      <c r="E2764" s="57" t="str">
        <f t="shared" si="802"/>
        <v>205.676342831924-276.599881903219i</v>
      </c>
      <c r="F2764" s="57" t="str">
        <f t="shared" si="803"/>
        <v>2.90894306159226-4.99460883874175i</v>
      </c>
      <c r="G2764" s="57" t="str">
        <f t="shared" si="804"/>
        <v>0.999667739432633-0.0182249875248802i</v>
      </c>
      <c r="H2764" s="57" t="str">
        <f t="shared" si="805"/>
        <v>1.19498587677283-69.9915775250658i</v>
      </c>
      <c r="I2764" s="57" t="str">
        <f t="shared" si="806"/>
        <v>-0.976374949974017-0.591205704435343i</v>
      </c>
      <c r="K2764" s="57" t="str">
        <f t="shared" si="807"/>
        <v>0.00292634736887567-0.00901214460793801i</v>
      </c>
      <c r="L2764" s="57" t="str">
        <f t="shared" si="808"/>
        <v>0.00025-0.035011590008285i</v>
      </c>
      <c r="M2764" s="57" t="str">
        <f t="shared" si="809"/>
        <v>0.0045-0.0122744595273801i</v>
      </c>
      <c r="N2764" s="57">
        <f t="shared" si="810"/>
        <v>43.688472399032548</v>
      </c>
      <c r="O2764" s="57">
        <f t="shared" si="811"/>
        <v>3.1897244196911552</v>
      </c>
      <c r="P2764" s="374">
        <f t="shared" si="812"/>
        <v>3.1897244196911552</v>
      </c>
      <c r="Q2764" s="374">
        <f t="shared" si="813"/>
        <v>-136.31152760096745</v>
      </c>
      <c r="R2764" s="12">
        <f t="shared" si="814"/>
        <v>43.688472399032548</v>
      </c>
      <c r="S2764" s="57">
        <f t="shared" si="815"/>
        <v>30.224592985964001</v>
      </c>
      <c r="T2764" s="12">
        <f t="shared" si="798"/>
        <v>3.1897244196911552</v>
      </c>
    </row>
    <row r="2765" spans="1:20">
      <c r="A2765" s="57">
        <f t="shared" si="799"/>
        <v>190628.3640954388</v>
      </c>
      <c r="B2765" s="12">
        <f t="shared" si="816"/>
        <v>30339.446439310665</v>
      </c>
      <c r="C2765" s="57" t="str">
        <f t="shared" si="800"/>
        <v>-1.04785996088504-0.980346995305959i</v>
      </c>
      <c r="D2765" s="57" t="str">
        <f t="shared" si="801"/>
        <v>3.47208743501341-0.669366794847318i</v>
      </c>
      <c r="E2765" s="57" t="str">
        <f t="shared" si="802"/>
        <v>201.958924289321-278.20327638581i</v>
      </c>
      <c r="F2765" s="57" t="str">
        <f t="shared" si="803"/>
        <v>2.90893570204847-4.97610332804464i</v>
      </c>
      <c r="G2765" s="57" t="str">
        <f t="shared" si="804"/>
        <v>0.999665210301489-0.018294196193558i</v>
      </c>
      <c r="H2765" s="57" t="str">
        <f t="shared" si="805"/>
        <v>1.1835205908962-69.6998886230765i</v>
      </c>
      <c r="I2765" s="57" t="str">
        <f t="shared" si="806"/>
        <v>-0.968720495106049-0.588587254075859i</v>
      </c>
      <c r="K2765" s="57" t="str">
        <f t="shared" si="807"/>
        <v>0.00292258865837957-0.0089798694772587i</v>
      </c>
      <c r="L2765" s="57" t="str">
        <f t="shared" si="808"/>
        <v>0.00025-0.03487904961973i</v>
      </c>
      <c r="M2765" s="57" t="str">
        <f t="shared" si="809"/>
        <v>0.0045-0.0122279931533972i</v>
      </c>
      <c r="N2765" s="57">
        <f t="shared" si="810"/>
        <v>43.093498182686375</v>
      </c>
      <c r="O2765" s="57">
        <f t="shared" si="811"/>
        <v>3.1367548317107796</v>
      </c>
      <c r="P2765" s="374">
        <f t="shared" si="812"/>
        <v>3.1367548317107796</v>
      </c>
      <c r="Q2765" s="374">
        <f t="shared" si="813"/>
        <v>-136.90650181731363</v>
      </c>
      <c r="R2765" s="12">
        <f t="shared" si="814"/>
        <v>43.093498182686375</v>
      </c>
      <c r="S2765" s="57">
        <f t="shared" si="815"/>
        <v>30.339446439310663</v>
      </c>
      <c r="T2765" s="12">
        <f t="shared" si="798"/>
        <v>3.1367548317107796</v>
      </c>
    </row>
    <row r="2766" spans="1:20">
      <c r="A2766" s="57">
        <f t="shared" si="799"/>
        <v>191352.75187900144</v>
      </c>
      <c r="B2766" s="12">
        <f t="shared" si="816"/>
        <v>30454.736335780046</v>
      </c>
      <c r="C2766" s="57" t="str">
        <f t="shared" si="800"/>
        <v>-1.0513651246491-0.963373343430484i</v>
      </c>
      <c r="D2766" s="57" t="str">
        <f t="shared" si="801"/>
        <v>3.47204154274616-0.667929199074914i</v>
      </c>
      <c r="E2766" s="57" t="str">
        <f t="shared" si="802"/>
        <v>198.203251361006-279.710275985456i</v>
      </c>
      <c r="F2766" s="57" t="str">
        <f t="shared" si="803"/>
        <v>2.90892828650356-4.95766939821415i</v>
      </c>
      <c r="G2766" s="57" t="str">
        <f t="shared" si="804"/>
        <v>0.999662661925372-0.0183636673257703i</v>
      </c>
      <c r="H2766" s="57" t="str">
        <f t="shared" si="805"/>
        <v>1.17218082927736-69.4096242728227i</v>
      </c>
      <c r="I2766" s="57" t="str">
        <f t="shared" si="806"/>
        <v>-0.961129404263278-0.585983684349349i</v>
      </c>
      <c r="K2766" s="57" t="str">
        <f t="shared" si="807"/>
        <v>0.00291885573325663-0.0089477203508599i</v>
      </c>
      <c r="L2766" s="57" t="str">
        <f t="shared" si="808"/>
        <v>0.00025-0.0347470109780136i</v>
      </c>
      <c r="M2766" s="57" t="str">
        <f t="shared" si="809"/>
        <v>0.0045-0.012181702683201i</v>
      </c>
      <c r="N2766" s="57">
        <f t="shared" si="810"/>
        <v>42.499250657541666</v>
      </c>
      <c r="O2766" s="57">
        <f t="shared" si="811"/>
        <v>3.0823495558114633</v>
      </c>
      <c r="P2766" s="374">
        <f t="shared" si="812"/>
        <v>3.0823495558114633</v>
      </c>
      <c r="Q2766" s="374">
        <f t="shared" si="813"/>
        <v>-137.50074934245833</v>
      </c>
      <c r="R2766" s="12">
        <f t="shared" si="814"/>
        <v>42.499250657541666</v>
      </c>
      <c r="S2766" s="57">
        <f t="shared" si="815"/>
        <v>30.454736335780044</v>
      </c>
      <c r="T2766" s="12">
        <f t="shared" si="798"/>
        <v>3.0823495558114633</v>
      </c>
    </row>
    <row r="2767" spans="1:20">
      <c r="A2767" s="57">
        <f t="shared" si="799"/>
        <v>192079.89233614167</v>
      </c>
      <c r="B2767" s="12">
        <f t="shared" si="816"/>
        <v>30570.464333856013</v>
      </c>
      <c r="C2767" s="57" t="str">
        <f t="shared" si="800"/>
        <v>-1.05448335941827-0.946332567427141i</v>
      </c>
      <c r="D2767" s="57" t="str">
        <f t="shared" si="801"/>
        <v>3.471995302262-0.666501182485283i</v>
      </c>
      <c r="E2767" s="57" t="str">
        <f t="shared" si="802"/>
        <v>194.413180849541-281.119605333875i</v>
      </c>
      <c r="F2767" s="57" t="str">
        <f t="shared" si="803"/>
        <v>2.90892081453166-4.9393067840485i</v>
      </c>
      <c r="G2767" s="57" t="str">
        <f t="shared" si="804"/>
        <v>0.999660094157939-0.018433401912825i</v>
      </c>
      <c r="H2767" s="57" t="str">
        <f t="shared" si="805"/>
        <v>1.16096498327184-69.1207751029093i</v>
      </c>
      <c r="I2767" s="57" t="str">
        <f t="shared" si="806"/>
        <v>-0.953601110273216-0.583394868581639i</v>
      </c>
      <c r="K2767" s="57" t="str">
        <f t="shared" si="807"/>
        <v>0.00291514838282844-0.00891569679644968i</v>
      </c>
      <c r="L2767" s="57" t="str">
        <f t="shared" si="808"/>
        <v>0.00025-0.0346154721837154i</v>
      </c>
      <c r="M2767" s="57" t="str">
        <f t="shared" si="809"/>
        <v>0.0045-0.0121355874508876i</v>
      </c>
      <c r="N2767" s="57">
        <f t="shared" si="810"/>
        <v>41.905982493764498</v>
      </c>
      <c r="O2767" s="57">
        <f t="shared" si="811"/>
        <v>3.0265133180107879</v>
      </c>
      <c r="P2767" s="374">
        <f t="shared" si="812"/>
        <v>3.0265133180107879</v>
      </c>
      <c r="Q2767" s="374">
        <f t="shared" si="813"/>
        <v>-138.0940175062355</v>
      </c>
      <c r="R2767" s="12">
        <f t="shared" si="814"/>
        <v>41.905982493764498</v>
      </c>
      <c r="S2767" s="57">
        <f t="shared" si="815"/>
        <v>30.570464333856012</v>
      </c>
      <c r="T2767" s="12">
        <f t="shared" si="798"/>
        <v>3.0265133180107879</v>
      </c>
    </row>
    <row r="2768" spans="1:20">
      <c r="A2768" s="57">
        <f t="shared" si="799"/>
        <v>192809.795927019</v>
      </c>
      <c r="B2768" s="12">
        <f t="shared" si="816"/>
        <v>30686.632098324666</v>
      </c>
      <c r="C2768" s="57" t="str">
        <f t="shared" si="800"/>
        <v>-1.05721274924999-0.929240080169015i</v>
      </c>
      <c r="D2768" s="57" t="str">
        <f t="shared" si="801"/>
        <v>3.47194871092822-0.665082724202936i</v>
      </c>
      <c r="E2768" s="57" t="str">
        <f t="shared" si="802"/>
        <v>190.592621540488-282.430194555624i</v>
      </c>
      <c r="F2768" s="57" t="str">
        <f t="shared" si="803"/>
        <v>2.9089132857037-4.92101522137166i</v>
      </c>
      <c r="G2768" s="57" t="str">
        <f t="shared" si="804"/>
        <v>0.999657506851737-0.0185034009497276i</v>
      </c>
      <c r="H2768" s="57" t="str">
        <f t="shared" si="805"/>
        <v>1.14987146816293-68.8333318295019i</v>
      </c>
      <c r="I2768" s="57" t="str">
        <f t="shared" si="806"/>
        <v>-0.946135051702089-0.580820681670098i</v>
      </c>
      <c r="K2768" s="57" t="str">
        <f t="shared" si="807"/>
        <v>0.00291146639784294-0.00888379838314275i</v>
      </c>
      <c r="L2768" s="57" t="str">
        <f t="shared" si="808"/>
        <v>0.00025-0.0344844313446059i</v>
      </c>
      <c r="M2768" s="57" t="str">
        <f t="shared" si="809"/>
        <v>0.0045-0.012089646793074i</v>
      </c>
      <c r="N2768" s="57">
        <f t="shared" si="810"/>
        <v>41.313944532537192</v>
      </c>
      <c r="O2768" s="57">
        <f t="shared" si="811"/>
        <v>2.9692523367996113</v>
      </c>
      <c r="P2768" s="374">
        <f t="shared" si="812"/>
        <v>2.9692523367996113</v>
      </c>
      <c r="Q2768" s="374">
        <f t="shared" si="813"/>
        <v>-138.68605546746281</v>
      </c>
      <c r="R2768" s="12">
        <f t="shared" si="814"/>
        <v>41.313944532537192</v>
      </c>
      <c r="S2768" s="57">
        <f t="shared" si="815"/>
        <v>30.686632098324665</v>
      </c>
      <c r="T2768" s="12">
        <f t="shared" si="798"/>
        <v>2.9692523367996113</v>
      </c>
    </row>
    <row r="2769" spans="1:20">
      <c r="A2769" s="57">
        <f t="shared" si="799"/>
        <v>193542.47315154169</v>
      </c>
      <c r="B2769" s="12">
        <f t="shared" si="816"/>
        <v>30803.241300298301</v>
      </c>
      <c r="C2769" s="57" t="str">
        <f t="shared" si="800"/>
        <v>-1.05955218947214-0.912111324763463i</v>
      </c>
      <c r="D2769" s="57" t="str">
        <f t="shared" si="801"/>
        <v>3.47190176609224-0.66367380348608i</v>
      </c>
      <c r="E2769" s="57" t="str">
        <f t="shared" si="802"/>
        <v>186.745520572672-283.641181510743i</v>
      </c>
      <c r="F2769" s="57" t="str">
        <f t="shared" si="803"/>
        <v>2.90890569958735-4.90279444702935i</v>
      </c>
      <c r="G2769" s="57" t="str">
        <f t="shared" si="804"/>
        <v>0.999654899858194-0.0185736654351947i</v>
      </c>
      <c r="H2769" s="57" t="str">
        <f t="shared" si="805"/>
        <v>1.13889872275772-68.5472852552588i</v>
      </c>
      <c r="I2769" s="57" t="str">
        <f t="shared" si="806"/>
        <v>-0.938730672786598-0.578261000058809i</v>
      </c>
      <c r="K2769" s="57" t="str">
        <f t="shared" si="807"/>
        <v>0.00290780957046368-0.00885202468145809i</v>
      </c>
      <c r="L2769" s="57" t="str">
        <f t="shared" si="808"/>
        <v>0.00025-0.0343538865756185i</v>
      </c>
      <c r="M2769" s="57" t="str">
        <f t="shared" si="809"/>
        <v>0.0045-0.0120438800488882i</v>
      </c>
      <c r="N2769" s="57">
        <f t="shared" si="810"/>
        <v>40.723385281352563</v>
      </c>
      <c r="O2769" s="57">
        <f t="shared" si="811"/>
        <v>2.9105743027196058</v>
      </c>
      <c r="P2769" s="374">
        <f t="shared" si="812"/>
        <v>2.9105743027196058</v>
      </c>
      <c r="Q2769" s="374">
        <f t="shared" si="813"/>
        <v>-139.27661471864744</v>
      </c>
      <c r="R2769" s="12">
        <f t="shared" si="814"/>
        <v>40.723385281352563</v>
      </c>
      <c r="S2769" s="57">
        <f t="shared" si="815"/>
        <v>30.8032413002983</v>
      </c>
      <c r="T2769" s="12">
        <f t="shared" si="798"/>
        <v>2.9105743027196058</v>
      </c>
    </row>
    <row r="2770" spans="1:20">
      <c r="A2770" s="57">
        <f t="shared" si="799"/>
        <v>194277.93454951758</v>
      </c>
      <c r="B2770" s="12">
        <f t="shared" si="816"/>
        <v>30920.293617239437</v>
      </c>
      <c r="C2770" s="57" t="str">
        <f t="shared" si="800"/>
        <v>-1.06150138348073-0.894961721818796i</v>
      </c>
      <c r="D2770" s="57" t="str">
        <f t="shared" si="801"/>
        <v>3.47185446508165-0.6622743997263i</v>
      </c>
      <c r="E2770" s="57" t="str">
        <f t="shared" si="802"/>
        <v>182.875849737997-284.751912960782i</v>
      </c>
      <c r="F2770" s="57" t="str">
        <f t="shared" si="803"/>
        <v>2.908898055747-4.88464419888536i</v>
      </c>
      <c r="G2770" s="57" t="str">
        <f t="shared" si="804"/>
        <v>0.999652273027607-0.0186441963716673i</v>
      </c>
      <c r="H2770" s="57" t="str">
        <f t="shared" si="805"/>
        <v>1.12804520899079-68.2626262682855i</v>
      </c>
      <c r="I2770" s="57" t="str">
        <f t="shared" si="806"/>
        <v>-0.93138742336679-0.575715701714257i</v>
      </c>
      <c r="K2770" s="57" t="str">
        <f t="shared" si="807"/>
        <v>0.00290417769425856-0.0088203752633168i</v>
      </c>
      <c r="L2770" s="57" t="str">
        <f t="shared" si="808"/>
        <v>0.00025-0.0342238359988231i</v>
      </c>
      <c r="M2770" s="57" t="str">
        <f t="shared" si="809"/>
        <v>0.0045-0.0119982865599603i</v>
      </c>
      <c r="N2770" s="57">
        <f t="shared" si="810"/>
        <v>40.13455042104323</v>
      </c>
      <c r="O2770" s="57">
        <f t="shared" si="811"/>
        <v>2.8504883531006913</v>
      </c>
      <c r="P2770" s="374">
        <f t="shared" si="812"/>
        <v>2.8504883531006913</v>
      </c>
      <c r="Q2770" s="374">
        <f t="shared" si="813"/>
        <v>-139.86544957895677</v>
      </c>
      <c r="R2770" s="12">
        <f t="shared" si="814"/>
        <v>40.13455042104323</v>
      </c>
      <c r="S2770" s="57">
        <f t="shared" si="815"/>
        <v>30.920293617239437</v>
      </c>
      <c r="T2770" s="12">
        <f t="shared" si="798"/>
        <v>2.8504883531006913</v>
      </c>
    </row>
    <row r="2771" spans="1:20">
      <c r="A2771" s="57">
        <f t="shared" si="799"/>
        <v>195016.19070080575</v>
      </c>
      <c r="B2771" s="12">
        <f t="shared" si="816"/>
        <v>31037.790732984948</v>
      </c>
      <c r="C2771" s="57" t="str">
        <f t="shared" si="800"/>
        <v>-1.06306083547721-0.877806617412813i</v>
      </c>
      <c r="D2771" s="57" t="str">
        <f t="shared" si="801"/>
        <v>3.47180680520395-0.660884492448209i</v>
      </c>
      <c r="E2771" s="57" t="str">
        <f t="shared" si="802"/>
        <v>178.987591808753-285.761944662726i</v>
      </c>
      <c r="F2771" s="57" t="str">
        <f t="shared" si="803"/>
        <v>2.90889035374371-4.86656421581774i</v>
      </c>
      <c r="G2771" s="57" t="str">
        <f t="shared" si="804"/>
        <v>0.99964962620914-0.018714994765324i</v>
      </c>
      <c r="H2771" s="57" t="str">
        <f t="shared" si="805"/>
        <v>1.11730941153514-67.9793458410967i</v>
      </c>
      <c r="I2771" s="57" t="str">
        <f t="shared" si="806"/>
        <v>-0.924104758819747-0.573184666101396i</v>
      </c>
      <c r="K2771" s="57" t="str">
        <f t="shared" si="807"/>
        <v>0.00290057056418884-0.00878884970203944i</v>
      </c>
      <c r="L2771" s="57" t="str">
        <f t="shared" si="808"/>
        <v>0.00025-0.0340942777433981i</v>
      </c>
      <c r="M2771" s="57" t="str">
        <f t="shared" si="809"/>
        <v>0.0045-0.0119528656704128i</v>
      </c>
      <c r="N2771" s="57">
        <f t="shared" si="810"/>
        <v>39.547682326905004</v>
      </c>
      <c r="O2771" s="57">
        <f t="shared" si="811"/>
        <v>2.7890050421337302</v>
      </c>
      <c r="P2771" s="374">
        <f t="shared" si="812"/>
        <v>2.7890050421337302</v>
      </c>
      <c r="Q2771" s="374">
        <f t="shared" si="813"/>
        <v>-140.452317673095</v>
      </c>
      <c r="R2771" s="12">
        <f t="shared" si="814"/>
        <v>39.547682326905004</v>
      </c>
      <c r="S2771" s="57">
        <f t="shared" si="815"/>
        <v>31.037790732984949</v>
      </c>
      <c r="T2771" s="12">
        <f t="shared" si="798"/>
        <v>2.7890050421337302</v>
      </c>
    </row>
    <row r="2772" spans="1:20">
      <c r="A2772" s="57">
        <f t="shared" si="799"/>
        <v>195757.25222546881</v>
      </c>
      <c r="B2772" s="12">
        <f t="shared" si="816"/>
        <v>31155.734337770293</v>
      </c>
      <c r="C2772" s="57" t="str">
        <f t="shared" si="800"/>
        <v>-1.06423183925384-0.860661232122014i</v>
      </c>
      <c r="D2772" s="57" t="str">
        <f t="shared" si="801"/>
        <v>3.47175878374644-0.659504061309111i</v>
      </c>
      <c r="E2772" s="57" t="str">
        <f t="shared" si="802"/>
        <v>175.084726988892-286.671040405231i</v>
      </c>
      <c r="F2772" s="57" t="str">
        <f t="shared" si="803"/>
        <v>2.90888259313524-4.84855423771505i</v>
      </c>
      <c r="G2772" s="57" t="str">
        <f t="shared" si="804"/>
        <v>0.99964695925081-0.0187860616260944i</v>
      </c>
      <c r="H2772" s="57" t="str">
        <f t="shared" si="805"/>
        <v>1.10668983742065-67.697435029598i</v>
      </c>
      <c r="I2772" s="57" t="str">
        <f t="shared" si="806"/>
        <v>-0.916882139994273-0.57066777416021i</v>
      </c>
      <c r="K2772" s="57" t="str">
        <f t="shared" si="807"/>
        <v>0.00289698797659837-0.00875744757234338i</v>
      </c>
      <c r="L2772" s="57" t="str">
        <f t="shared" si="808"/>
        <v>0.00025-0.0339652099456048i</v>
      </c>
      <c r="M2772" s="57" t="str">
        <f t="shared" si="809"/>
        <v>0.0045-0.0119076167268507i</v>
      </c>
      <c r="N2772" s="57">
        <f t="shared" si="810"/>
        <v>38.963019606193285</v>
      </c>
      <c r="O2772" s="57">
        <f t="shared" si="811"/>
        <v>2.726136306487164</v>
      </c>
      <c r="P2772" s="374">
        <f t="shared" si="812"/>
        <v>2.726136306487164</v>
      </c>
      <c r="Q2772" s="374">
        <f t="shared" si="813"/>
        <v>-141.03698039380672</v>
      </c>
      <c r="R2772" s="12">
        <f t="shared" si="814"/>
        <v>38.963019606193285</v>
      </c>
      <c r="S2772" s="57">
        <f t="shared" si="815"/>
        <v>31.155734337770294</v>
      </c>
      <c r="T2772" s="12">
        <f t="shared" si="798"/>
        <v>2.726136306487164</v>
      </c>
    </row>
    <row r="2773" spans="1:20">
      <c r="A2773" s="57">
        <f t="shared" si="799"/>
        <v>196501.1297839256</v>
      </c>
      <c r="B2773" s="12">
        <f t="shared" si="816"/>
        <v>31274.126128253822</v>
      </c>
      <c r="C2773" s="57" t="str">
        <f t="shared" si="800"/>
        <v>-1.06501646317152-0.84354061145323i</v>
      </c>
      <c r="D2773" s="57" t="str">
        <f t="shared" si="801"/>
        <v>3.47171039797606-0.658133086098664i</v>
      </c>
      <c r="E2773" s="57" t="str">
        <f t="shared" si="802"/>
        <v>171.171219582735-287.479170011395i</v>
      </c>
      <c r="F2773" s="57" t="str">
        <f t="shared" si="803"/>
        <v>2.90887477347595-4.83061400547258i</v>
      </c>
      <c r="G2773" s="57" t="str">
        <f t="shared" si="804"/>
        <v>0.999644271999479-0.0188573979676731i</v>
      </c>
      <c r="H2773" s="57" t="str">
        <f t="shared" si="805"/>
        <v>1.09618501565946-67.4168849720813i</v>
      </c>
      <c r="I2773" s="57" t="str">
        <f t="shared" si="806"/>
        <v>-0.909719033146481-0.568164908282669i</v>
      </c>
      <c r="K2773" s="57" t="str">
        <f t="shared" si="807"/>
        <v>0.00289342972920252-0.00872616845034044i</v>
      </c>
      <c r="L2773" s="57" t="str">
        <f t="shared" si="808"/>
        <v>0.00025-0.0338366307487596i</v>
      </c>
      <c r="M2773" s="57" t="str">
        <f t="shared" si="809"/>
        <v>0.0045-0.011862539078353i</v>
      </c>
      <c r="N2773" s="57">
        <f t="shared" si="810"/>
        <v>38.380796654075482</v>
      </c>
      <c r="O2773" s="57">
        <f t="shared" si="811"/>
        <v>2.6618954267042394</v>
      </c>
      <c r="P2773" s="374">
        <f t="shared" si="812"/>
        <v>2.6618954267042394</v>
      </c>
      <c r="Q2773" s="374">
        <f t="shared" si="813"/>
        <v>-141.61920334592452</v>
      </c>
      <c r="R2773" s="12">
        <f t="shared" si="814"/>
        <v>38.380796654075482</v>
      </c>
      <c r="S2773" s="57">
        <f t="shared" si="815"/>
        <v>31.274126128253823</v>
      </c>
      <c r="T2773" s="12">
        <f t="shared" si="798"/>
        <v>2.6618954267042394</v>
      </c>
    </row>
    <row r="2774" spans="1:20">
      <c r="A2774" s="57">
        <f t="shared" si="799"/>
        <v>197247.83407710452</v>
      </c>
      <c r="B2774" s="12">
        <f t="shared" si="816"/>
        <v>31392.967807541187</v>
      </c>
      <c r="C2774" s="57" t="str">
        <f t="shared" si="800"/>
        <v>-1.06541753150672-0.826459577999911i</v>
      </c>
      <c r="D2774" s="57" t="str">
        <f t="shared" si="801"/>
        <v>3.47166164513926-0.656771546738547i</v>
      </c>
      <c r="E2774" s="57" t="str">
        <f t="shared" si="802"/>
        <v>167.251004970735-288.186506341438i</v>
      </c>
      <c r="F2774" s="57" t="str">
        <f t="shared" si="803"/>
        <v>2.90886689431687-4.81274326098871i</v>
      </c>
      <c r="G2774" s="57" t="str">
        <f t="shared" si="804"/>
        <v>0.999641564300846-0.0189290048075319i</v>
      </c>
      <c r="H2774" s="57" t="str">
        <f t="shared" si="805"/>
        <v>1.08579349687858-67.1376868882333i</v>
      </c>
      <c r="I2774" s="57" t="str">
        <f t="shared" si="806"/>
        <v>-0.902614909876273-0.565675952290131i</v>
      </c>
      <c r="K2774" s="57" t="str">
        <f t="shared" si="807"/>
        <v>0.00288989562107772-0.00869501191353436i</v>
      </c>
      <c r="L2774" s="57" t="str">
        <f t="shared" si="808"/>
        <v>0.00025-0.0337085383032074i</v>
      </c>
      <c r="M2774" s="57" t="str">
        <f t="shared" si="809"/>
        <v>0.0045-0.0118176320764624i</v>
      </c>
      <c r="N2774" s="57">
        <f t="shared" si="810"/>
        <v>37.801243229985829</v>
      </c>
      <c r="O2774" s="57">
        <f t="shared" si="811"/>
        <v>2.5962969846425472</v>
      </c>
      <c r="P2774" s="374">
        <f t="shared" si="812"/>
        <v>2.5962969846425472</v>
      </c>
      <c r="Q2774" s="374">
        <f t="shared" si="813"/>
        <v>-142.19875677001417</v>
      </c>
      <c r="R2774" s="12">
        <f t="shared" si="814"/>
        <v>37.801243229985829</v>
      </c>
      <c r="S2774" s="57">
        <f t="shared" si="815"/>
        <v>31.392967807541186</v>
      </c>
      <c r="T2774" s="12">
        <f t="shared" si="798"/>
        <v>2.5962969846425472</v>
      </c>
    </row>
    <row r="2775" spans="1:20">
      <c r="A2775" s="57">
        <f t="shared" si="799"/>
        <v>197997.37584659754</v>
      </c>
      <c r="B2775" s="12">
        <f t="shared" si="816"/>
        <v>31512.261085209844</v>
      </c>
      <c r="C2775" s="57" t="str">
        <f t="shared" si="800"/>
        <v>-1.06543860237417-0.80943268562157i</v>
      </c>
      <c r="D2775" s="57" t="str">
        <f t="shared" si="801"/>
        <v>3.47161252246183-0.655419423282125i</v>
      </c>
      <c r="E2775" s="57" t="str">
        <f t="shared" si="802"/>
        <v>163.327976977014-288.793421337225i</v>
      </c>
      <c r="F2775" s="57" t="str">
        <f t="shared" si="803"/>
        <v>2.90885895520558-4.79494174716108i</v>
      </c>
      <c r="G2775" s="57" t="str">
        <f t="shared" si="804"/>
        <v>0.999638835999441-0.0190008831669348i</v>
      </c>
      <c r="H2775" s="57" t="str">
        <f t="shared" si="805"/>
        <v>1.07551385295904-66.8598320781592i</v>
      </c>
      <c r="I2775" s="57" t="str">
        <f t="shared" si="806"/>
        <v>-0.895569247064689-0.563200791411119i</v>
      </c>
      <c r="K2775" s="57" t="str">
        <f t="shared" si="807"/>
        <v>0.00288638545265045-0.00866397754081817i</v>
      </c>
      <c r="L2775" s="57" t="str">
        <f t="shared" si="808"/>
        <v>0.00025-0.0335809307662954i</v>
      </c>
      <c r="M2775" s="57" t="str">
        <f t="shared" si="809"/>
        <v>0.0045-0.0117728950751768i</v>
      </c>
      <c r="N2775" s="57">
        <f t="shared" si="810"/>
        <v>37.224584056133011</v>
      </c>
      <c r="O2775" s="57">
        <f t="shared" si="811"/>
        <v>2.5293568172393583</v>
      </c>
      <c r="P2775" s="374">
        <f t="shared" si="812"/>
        <v>2.5293568172393583</v>
      </c>
      <c r="Q2775" s="374">
        <f t="shared" si="813"/>
        <v>-142.77541594386699</v>
      </c>
      <c r="R2775" s="12">
        <f t="shared" si="814"/>
        <v>37.224584056133011</v>
      </c>
      <c r="S2775" s="57">
        <f t="shared" si="815"/>
        <v>31.512261085209843</v>
      </c>
      <c r="T2775" s="12">
        <f t="shared" si="798"/>
        <v>2.5293568172393583</v>
      </c>
    </row>
    <row r="2776" spans="1:20">
      <c r="A2776" s="57">
        <f t="shared" si="799"/>
        <v>198749.76587481462</v>
      </c>
      <c r="B2776" s="12">
        <f t="shared" si="816"/>
        <v>31632.007677333644</v>
      </c>
      <c r="C2776" s="57" t="str">
        <f t="shared" si="800"/>
        <v>-1.0650839424587-0.792474175918937i</v>
      </c>
      <c r="D2776" s="57" t="str">
        <f t="shared" si="801"/>
        <v>3.47156302714875-0.654076695914113i</v>
      </c>
      <c r="E2776" s="57" t="str">
        <f t="shared" si="802"/>
        <v>159.405975707616-289.30048115846i</v>
      </c>
      <c r="F2776" s="57" t="str">
        <f t="shared" si="803"/>
        <v>2.90885095568622-4.77720920788298i</v>
      </c>
      <c r="G2776" s="57" t="str">
        <f t="shared" si="804"/>
        <v>0.999636086938612-0.0190730340709502i</v>
      </c>
      <c r="H2776" s="57" t="str">
        <f t="shared" si="805"/>
        <v>1.06534467668209-66.5833119214206i</v>
      </c>
      <c r="I2776" s="57" t="str">
        <f t="shared" si="806"/>
        <v>-0.888581526812166-0.56073931225954i</v>
      </c>
      <c r="K2776" s="57" t="str">
        <f t="shared" si="807"/>
        <v>0.00288289902568684-0.00863306491247138i</v>
      </c>
      <c r="L2776" s="57" t="str">
        <f t="shared" si="808"/>
        <v>0.00025-0.0334538063023465i</v>
      </c>
      <c r="M2776" s="57" t="str">
        <f t="shared" si="809"/>
        <v>0.0045-0.0117283274309392i</v>
      </c>
      <c r="N2776" s="57">
        <f t="shared" si="810"/>
        <v>36.651038439725767</v>
      </c>
      <c r="O2776" s="57">
        <f t="shared" si="811"/>
        <v>2.4610919669076576</v>
      </c>
      <c r="P2776" s="374">
        <f t="shared" si="812"/>
        <v>2.4610919669076576</v>
      </c>
      <c r="Q2776" s="374">
        <f t="shared" si="813"/>
        <v>-143.34896156027423</v>
      </c>
      <c r="R2776" s="12">
        <f t="shared" si="814"/>
        <v>36.651038439725767</v>
      </c>
      <c r="S2776" s="57">
        <f t="shared" si="815"/>
        <v>31.632007677333643</v>
      </c>
      <c r="T2776" s="12">
        <f t="shared" si="798"/>
        <v>2.4610919669076576</v>
      </c>
    </row>
    <row r="2777" spans="1:20">
      <c r="A2777" s="57">
        <f t="shared" si="799"/>
        <v>199505.01498513893</v>
      </c>
      <c r="B2777" s="12">
        <f t="shared" si="816"/>
        <v>31752.209306507513</v>
      </c>
      <c r="C2777" s="57" t="str">
        <f t="shared" si="800"/>
        <v>-1.06435849881263-0.775597937248265i</v>
      </c>
      <c r="D2777" s="57" t="str">
        <f t="shared" si="801"/>
        <v>3.47151315638405-0.652743344950247i</v>
      </c>
      <c r="E2777" s="57" t="str">
        <f t="shared" si="802"/>
        <v>155.488775931869-289.708440467337i</v>
      </c>
      <c r="F2777" s="57" t="str">
        <f t="shared" si="803"/>
        <v>2.90884289529952-4.75954538803961i</v>
      </c>
      <c r="G2777" s="57" t="str">
        <f t="shared" si="804"/>
        <v>0.999633316960517-0.0191454585484658i</v>
      </c>
      <c r="H2777" s="57" t="str">
        <f t="shared" si="805"/>
        <v>1.0552845813817-66.3081178760858i</v>
      </c>
      <c r="I2777" s="57" t="str">
        <f t="shared" si="806"/>
        <v>-0.881651236377602-0.558291402813279i</v>
      </c>
      <c r="K2777" s="57" t="str">
        <f t="shared" si="807"/>
        <v>0.00287943614328207-0.00860227361015785i</v>
      </c>
      <c r="L2777" s="57" t="str">
        <f t="shared" si="808"/>
        <v>0.00025-0.0333271630826325i</v>
      </c>
      <c r="M2777" s="57" t="str">
        <f t="shared" si="809"/>
        <v>0.0045-0.0116839285026292i</v>
      </c>
      <c r="N2777" s="57">
        <f t="shared" si="810"/>
        <v>36.080819920269818</v>
      </c>
      <c r="O2777" s="57">
        <f t="shared" si="811"/>
        <v>2.3915206288824371</v>
      </c>
      <c r="P2777" s="374">
        <f t="shared" si="812"/>
        <v>2.3915206288824371</v>
      </c>
      <c r="Q2777" s="374">
        <f t="shared" si="813"/>
        <v>-143.91918007973018</v>
      </c>
      <c r="R2777" s="12">
        <f t="shared" si="814"/>
        <v>36.080819920269818</v>
      </c>
      <c r="S2777" s="57">
        <f t="shared" si="815"/>
        <v>31.752209306507513</v>
      </c>
      <c r="T2777" s="12">
        <f t="shared" si="798"/>
        <v>2.3915206288824371</v>
      </c>
    </row>
    <row r="2778" spans="1:20">
      <c r="A2778" s="57">
        <f t="shared" si="799"/>
        <v>200263.13404208244</v>
      </c>
      <c r="B2778" s="12">
        <f t="shared" si="816"/>
        <v>31872.867701872241</v>
      </c>
      <c r="C2778" s="57" t="str">
        <f t="shared" si="800"/>
        <v>-1.06326786799417-0.758817466487523i</v>
      </c>
      <c r="D2778" s="57" t="str">
        <f t="shared" si="801"/>
        <v>3.47146290733064-0.651419350836954i</v>
      </c>
      <c r="E2778" s="57" t="str">
        <f t="shared" si="802"/>
        <v>151.580076072053-290.018235924641i</v>
      </c>
      <c r="F2778" s="57" t="str">
        <f t="shared" si="803"/>
        <v>2.90883477358267-4.74195003350441i</v>
      </c>
      <c r="G2778" s="57" t="str">
        <f t="shared" si="804"/>
        <v>0.999630525906118-0.019218157632201i</v>
      </c>
      <c r="H2778" s="57" t="str">
        <f t="shared" si="805"/>
        <v>1.04533220060357-66.0342414777945i</v>
      </c>
      <c r="I2778" s="57" t="str">
        <f t="shared" si="806"/>
        <v>-0.874777868118295-0.555856952393168i</v>
      </c>
      <c r="K2778" s="57" t="str">
        <f t="shared" si="807"/>
        <v>0.00287599660984968-0.00857160321692252i</v>
      </c>
      <c r="L2778" s="57" t="str">
        <f t="shared" si="808"/>
        <v>0.00025-0.0332009992853482i</v>
      </c>
      <c r="M2778" s="57" t="str">
        <f t="shared" si="809"/>
        <v>0.0045-0.0116396976515533i</v>
      </c>
      <c r="N2778" s="57">
        <f t="shared" si="810"/>
        <v>35.514135943084966</v>
      </c>
      <c r="O2778" s="57">
        <f t="shared" si="811"/>
        <v>2.3206620958484421</v>
      </c>
      <c r="P2778" s="374">
        <f t="shared" si="812"/>
        <v>2.3206620958484421</v>
      </c>
      <c r="Q2778" s="374">
        <f t="shared" si="813"/>
        <v>-144.48586405691503</v>
      </c>
      <c r="R2778" s="12">
        <f t="shared" si="814"/>
        <v>35.514135943084966</v>
      </c>
      <c r="S2778" s="57">
        <f t="shared" si="815"/>
        <v>31.872867701872241</v>
      </c>
      <c r="T2778" s="12">
        <f t="shared" si="798"/>
        <v>2.3206620958484421</v>
      </c>
    </row>
    <row r="2779" spans="1:20">
      <c r="A2779" s="57">
        <f t="shared" si="799"/>
        <v>201024.13395144237</v>
      </c>
      <c r="B2779" s="12">
        <f t="shared" si="816"/>
        <v>31993.984599139356</v>
      </c>
      <c r="C2779" s="57" t="str">
        <f t="shared" si="800"/>
        <v>-1.06181826283795-0.742145833735553i</v>
      </c>
      <c r="D2779" s="57" t="str">
        <f t="shared" si="801"/>
        <v>3.47141227713012-0.650104694151018i</v>
      </c>
      <c r="E2779" s="57" t="str">
        <f t="shared" si="802"/>
        <v>147.683487858943-290.230978965353i</v>
      </c>
      <c r="F2779" s="57" t="str">
        <f t="shared" si="803"/>
        <v>2.90882659006936-4.72442289113542i</v>
      </c>
      <c r="G2779" s="57" t="str">
        <f t="shared" si="804"/>
        <v>0.999627713615166-0.0192911323587216i</v>
      </c>
      <c r="H2779" s="57" t="str">
        <f t="shared" si="805"/>
        <v>1.0354861877705-65.761674338835i</v>
      </c>
      <c r="I2779" s="57" t="str">
        <f t="shared" si="806"/>
        <v>-0.867960919430692-0.55343585164235i</v>
      </c>
      <c r="K2779" s="57" t="str">
        <f t="shared" si="807"/>
        <v>0.00287258023111138-0.00854105331718913i</v>
      </c>
      <c r="L2779" s="57" t="str">
        <f t="shared" si="808"/>
        <v>0.00025-0.033075313095585i</v>
      </c>
      <c r="M2779" s="57" t="str">
        <f t="shared" si="809"/>
        <v>0.0045-0.0115956342414358i</v>
      </c>
      <c r="N2779" s="57">
        <f t="shared" si="810"/>
        <v>34.951187559986977</v>
      </c>
      <c r="O2779" s="57">
        <f t="shared" si="811"/>
        <v>2.2485367001933785</v>
      </c>
      <c r="P2779" s="374">
        <f t="shared" si="812"/>
        <v>2.2485367001933785</v>
      </c>
      <c r="Q2779" s="374">
        <f t="shared" si="813"/>
        <v>-145.04881244001302</v>
      </c>
      <c r="R2779" s="12">
        <f t="shared" si="814"/>
        <v>34.951187559986977</v>
      </c>
      <c r="S2779" s="57">
        <f t="shared" si="815"/>
        <v>31.993984599139356</v>
      </c>
      <c r="T2779" s="12">
        <f t="shared" si="798"/>
        <v>2.2485367001933785</v>
      </c>
    </row>
    <row r="2780" spans="1:20">
      <c r="A2780" s="57">
        <f t="shared" si="799"/>
        <v>201788.02566045785</v>
      </c>
      <c r="B2780" s="12">
        <f t="shared" si="816"/>
        <v>32115.561740616085</v>
      </c>
      <c r="C2780" s="57" t="str">
        <f t="shared" si="800"/>
        <v>-1.06001647715981-0.725595650091471i</v>
      </c>
      <c r="D2780" s="57" t="str">
        <f t="shared" si="801"/>
        <v>3.47136126290272-0.648799355599263i</v>
      </c>
      <c r="E2780" s="57" t="str">
        <f t="shared" si="802"/>
        <v>143.802526702602-290.347947926042i</v>
      </c>
      <c r="F2780" s="57" t="str">
        <f t="shared" si="803"/>
        <v>2.90881834428975-4.70696370877163i</v>
      </c>
      <c r="G2780" s="57" t="str">
        <f t="shared" si="804"/>
        <v>0.999624879926198-0.0193643837684525i</v>
      </c>
      <c r="H2780" s="57" t="str">
        <f t="shared" si="805"/>
        <v>1.02574521585397-65.4904081472376i</v>
      </c>
      <c r="I2780" s="57" t="str">
        <f t="shared" si="806"/>
        <v>-0.861199892691998-0.551027992506036i</v>
      </c>
      <c r="K2780" s="57" t="str">
        <f t="shared" si="807"/>
        <v>0.00286918681408664-0.00851062349675751i</v>
      </c>
      <c r="L2780" s="57" t="str">
        <f t="shared" si="808"/>
        <v>0.00025-0.0329501027053048i</v>
      </c>
      <c r="M2780" s="57" t="str">
        <f t="shared" si="809"/>
        <v>0.0045-0.0115517376384099i</v>
      </c>
      <c r="N2780" s="57">
        <f t="shared" si="810"/>
        <v>34.39216915784661</v>
      </c>
      <c r="O2780" s="57">
        <f t="shared" si="811"/>
        <v>2.1751657542315068</v>
      </c>
      <c r="P2780" s="374">
        <f t="shared" si="812"/>
        <v>2.1751657542315068</v>
      </c>
      <c r="Q2780" s="374">
        <f t="shared" si="813"/>
        <v>-145.60783084215339</v>
      </c>
      <c r="R2780" s="12">
        <f t="shared" si="814"/>
        <v>34.39216915784661</v>
      </c>
      <c r="S2780" s="57">
        <f t="shared" si="815"/>
        <v>32.115561740616087</v>
      </c>
      <c r="T2780" s="12">
        <f t="shared" si="798"/>
        <v>2.1751657542315068</v>
      </c>
    </row>
    <row r="2781" spans="1:20">
      <c r="A2781" s="57">
        <f t="shared" si="799"/>
        <v>202554.8201579676</v>
      </c>
      <c r="B2781" s="12">
        <f t="shared" si="816"/>
        <v>32237.600875230426</v>
      </c>
      <c r="C2781" s="57" t="str">
        <f t="shared" si="800"/>
        <v>-1.05786984870569-0.709179038628592i</v>
      </c>
      <c r="D2781" s="57" t="str">
        <f t="shared" si="801"/>
        <v>3.47130986174705-0.647503316018222i</v>
      </c>
      <c r="E2781" s="57" t="str">
        <f t="shared" si="802"/>
        <v>139.940602819541-290.370579599514i</v>
      </c>
      <c r="F2781" s="57" t="str">
        <f t="shared" si="803"/>
        <v>2.90881003577043-4.68957223522937i</v>
      </c>
      <c r="G2781" s="57" t="str">
        <f t="shared" si="804"/>
        <v>0.999622024676526-0.0194379129056925i</v>
      </c>
      <c r="H2781" s="57" t="str">
        <f t="shared" si="805"/>
        <v>1.01610797705153-65.2204346658743i</v>
      </c>
      <c r="I2781" s="57" t="str">
        <f t="shared" si="806"/>
        <v>-0.854494295202504-0.548633268211565i</v>
      </c>
      <c r="K2781" s="57" t="str">
        <f t="shared" si="807"/>
        <v>0.00286581616708226-0.00848031334280049i</v>
      </c>
      <c r="L2781" s="57" t="str">
        <f t="shared" si="808"/>
        <v>0.00025-0.0328253663133142i</v>
      </c>
      <c r="M2781" s="57" t="str">
        <f t="shared" si="809"/>
        <v>0.0045-0.0115080072110081i</v>
      </c>
      <c r="N2781" s="57">
        <f t="shared" si="810"/>
        <v>33.837268215530344</v>
      </c>
      <c r="O2781" s="57">
        <f t="shared" si="811"/>
        <v>2.1005714887484999</v>
      </c>
      <c r="P2781" s="374">
        <f t="shared" si="812"/>
        <v>2.1005714887484999</v>
      </c>
      <c r="Q2781" s="374">
        <f t="shared" si="813"/>
        <v>-146.16273178446966</v>
      </c>
      <c r="R2781" s="12">
        <f t="shared" si="814"/>
        <v>33.837268215530344</v>
      </c>
      <c r="S2781" s="57">
        <f t="shared" si="815"/>
        <v>32.237600875230427</v>
      </c>
      <c r="T2781" s="12">
        <f t="shared" si="798"/>
        <v>2.1005714887484999</v>
      </c>
    </row>
    <row r="2782" spans="1:20">
      <c r="A2782" s="57">
        <f t="shared" si="799"/>
        <v>203324.52847456787</v>
      </c>
      <c r="B2782" s="12">
        <f t="shared" si="816"/>
        <v>32360.103758556303</v>
      </c>
      <c r="C2782" s="57" t="str">
        <f t="shared" si="800"/>
        <v>-1.05538622065767-0.692907608644096i</v>
      </c>
      <c r="D2782" s="57" t="str">
        <f t="shared" si="801"/>
        <v>3.47125807073999-0.646216556373809i</v>
      </c>
      <c r="E2782" s="57" t="str">
        <f t="shared" si="802"/>
        <v>136.10101314894-290.300460294258i</v>
      </c>
      <c r="F2782" s="57" t="str">
        <f t="shared" si="803"/>
        <v>2.9088016640344-4.67224822029864i</v>
      </c>
      <c r="G2782" s="57" t="str">
        <f t="shared" si="804"/>
        <v>0.999619147702223-0.0195117208186276i</v>
      </c>
      <c r="H2782" s="57" t="str">
        <f t="shared" si="805"/>
        <v>1.0065731824705-64.9517457315789i</v>
      </c>
      <c r="I2782" s="57" t="str">
        <f t="shared" si="806"/>
        <v>-0.847843639128789-0.546251573248888i</v>
      </c>
      <c r="K2782" s="57" t="str">
        <f t="shared" si="807"/>
        <v>0.00286246809968241-0.00845012244386166i</v>
      </c>
      <c r="L2782" s="57" t="str">
        <f t="shared" si="808"/>
        <v>0.00025-0.0327011021252383i</v>
      </c>
      <c r="M2782" s="57" t="str">
        <f t="shared" si="809"/>
        <v>0.0045-0.0114644423301535i</v>
      </c>
      <c r="N2782" s="57">
        <f t="shared" si="810"/>
        <v>33.286665089531226</v>
      </c>
      <c r="O2782" s="57">
        <f t="shared" si="811"/>
        <v>2.0247769902170285</v>
      </c>
      <c r="P2782" s="374">
        <f t="shared" si="812"/>
        <v>2.0247769902170285</v>
      </c>
      <c r="Q2782" s="374">
        <f t="shared" si="813"/>
        <v>-146.71333491046877</v>
      </c>
      <c r="R2782" s="12">
        <f t="shared" si="814"/>
        <v>33.286665089531226</v>
      </c>
      <c r="S2782" s="57">
        <f t="shared" si="815"/>
        <v>32.360103758556299</v>
      </c>
      <c r="T2782" s="12">
        <f t="shared" si="798"/>
        <v>2.0247769902170285</v>
      </c>
    </row>
    <row r="2783" spans="1:20">
      <c r="A2783" s="57">
        <f t="shared" si="799"/>
        <v>204097.16168277123</v>
      </c>
      <c r="B2783" s="12">
        <f t="shared" si="816"/>
        <v>32483.072152838817</v>
      </c>
      <c r="C2783" s="57" t="str">
        <f t="shared" si="800"/>
        <v>-1.05257390201001-0.676792433232258i</v>
      </c>
      <c r="D2783" s="57" t="str">
        <f t="shared" si="801"/>
        <v>3.47120588693651-0.644939057760999i</v>
      </c>
      <c r="E2783" s="57" t="str">
        <f t="shared" si="802"/>
        <v>132.286934082114-290.139316477447i</v>
      </c>
      <c r="F2783" s="57" t="str">
        <f t="shared" si="803"/>
        <v>2.90879322860103-4.65499141473956i</v>
      </c>
      <c r="G2783" s="57" t="str">
        <f t="shared" si="804"/>
        <v>0.999616248838122-0.0195858085593446i</v>
      </c>
      <c r="H2783" s="57" t="str">
        <f t="shared" si="805"/>
        <v>0.997139561817026-64.6843332542715i</v>
      </c>
      <c r="I2783" s="57" t="str">
        <f t="shared" si="806"/>
        <v>-0.841247441447616-0.543882803351328i</v>
      </c>
      <c r="K2783" s="57" t="str">
        <f t="shared" si="807"/>
        <v>0.00285914242273816-0.00842005038985211i</v>
      </c>
      <c r="L2783" s="57" t="str">
        <f t="shared" si="808"/>
        <v>0.00025-0.032577308353495i</v>
      </c>
      <c r="M2783" s="57" t="str">
        <f t="shared" si="809"/>
        <v>0.0045-0.0114210423691507i</v>
      </c>
      <c r="N2783" s="57">
        <f t="shared" si="810"/>
        <v>32.740532828369027</v>
      </c>
      <c r="O2783" s="57">
        <f t="shared" si="811"/>
        <v>1.9478061370262989</v>
      </c>
      <c r="P2783" s="374">
        <f t="shared" si="812"/>
        <v>1.9478061370262989</v>
      </c>
      <c r="Q2783" s="374">
        <f t="shared" si="813"/>
        <v>-147.25946717163097</v>
      </c>
      <c r="R2783" s="12">
        <f t="shared" si="814"/>
        <v>32.740532828369027</v>
      </c>
      <c r="S2783" s="57">
        <f t="shared" si="815"/>
        <v>32.483072152838815</v>
      </c>
      <c r="T2783" s="12">
        <f t="shared" si="798"/>
        <v>1.9478061370262989</v>
      </c>
    </row>
    <row r="2784" spans="1:20">
      <c r="A2784" s="57">
        <f t="shared" si="799"/>
        <v>204872.73089716578</v>
      </c>
      <c r="B2784" s="12">
        <f t="shared" si="816"/>
        <v>32606.507827019606</v>
      </c>
      <c r="C2784" s="57" t="str">
        <f t="shared" si="800"/>
        <v>-1.04944162712414-0.660844030198405i</v>
      </c>
      <c r="D2784" s="57" t="str">
        <f t="shared" si="801"/>
        <v>3.47115330736949-0.6436708014035i</v>
      </c>
      <c r="E2784" s="57" t="str">
        <f t="shared" si="802"/>
        <v>128.501415021249-289.889005080436i</v>
      </c>
      <c r="F2784" s="57" t="str">
        <f t="shared" si="803"/>
        <v>2.90878472898603-4.63780157027869i</v>
      </c>
      <c r="G2784" s="57" t="str">
        <f t="shared" si="804"/>
        <v>0.999613327917801-0.0196601771838455i</v>
      </c>
      <c r="H2784" s="57" t="str">
        <f t="shared" si="805"/>
        <v>0.987805863091254-64.4181892161046i</v>
      </c>
      <c r="I2784" s="57" t="str">
        <f t="shared" si="806"/>
        <v>-0.834705223890687-0.541526855476774i</v>
      </c>
      <c r="K2784" s="57" t="str">
        <f t="shared" si="807"/>
        <v>0.00285583894835755-0.00839009677204793i</v>
      </c>
      <c r="L2784" s="57" t="str">
        <f t="shared" si="808"/>
        <v>0.00025-0.0324539832172694i</v>
      </c>
      <c r="M2784" s="57" t="str">
        <f t="shared" si="809"/>
        <v>0.0045-0.0113778067036767i</v>
      </c>
      <c r="N2784" s="57">
        <f t="shared" si="810"/>
        <v>32.199037015677902</v>
      </c>
      <c r="O2784" s="57">
        <f t="shared" si="811"/>
        <v>1.8696835350655661</v>
      </c>
      <c r="P2784" s="374">
        <f t="shared" si="812"/>
        <v>1.8696835350655661</v>
      </c>
      <c r="Q2784" s="374">
        <f t="shared" si="813"/>
        <v>-147.8009629843221</v>
      </c>
      <c r="R2784" s="12">
        <f t="shared" si="814"/>
        <v>32.199037015677902</v>
      </c>
      <c r="S2784" s="57">
        <f t="shared" si="815"/>
        <v>32.606507827019605</v>
      </c>
      <c r="T2784" s="12">
        <f t="shared" si="798"/>
        <v>1.8696835350655661</v>
      </c>
    </row>
    <row r="2785" spans="1:20">
      <c r="A2785" s="57">
        <f t="shared" si="799"/>
        <v>205651.247274575</v>
      </c>
      <c r="B2785" s="12">
        <f t="shared" si="816"/>
        <v>32730.412556762283</v>
      </c>
      <c r="C2785" s="57" t="str">
        <f t="shared" si="800"/>
        <v>-1.04599851476462-0.645072346299379i</v>
      </c>
      <c r="D2785" s="57" t="str">
        <f t="shared" si="801"/>
        <v>3.47110032904962-0.642411768653447i</v>
      </c>
      <c r="E2785" s="57" t="str">
        <f t="shared" si="802"/>
        <v>124.74737277517-289.551503545009i</v>
      </c>
      <c r="F2785" s="57" t="str">
        <f t="shared" si="803"/>
        <v>2.90877616470147-4.62067843960564i</v>
      </c>
      <c r="G2785" s="57" t="str">
        <f t="shared" si="804"/>
        <v>0.999610384773572-0.0197348277520611i</v>
      </c>
      <c r="H2785" s="57" t="str">
        <f t="shared" si="805"/>
        <v>0.978570852287739-64.1533056706102i</v>
      </c>
      <c r="I2785" s="57" t="str">
        <f t="shared" si="806"/>
        <v>-0.828216512890059-0.53918362778911i</v>
      </c>
      <c r="K2785" s="57" t="str">
        <f t="shared" si="807"/>
        <v>0.00285255748989558-0.00836026118308727i</v>
      </c>
      <c r="L2785" s="57" t="str">
        <f t="shared" si="808"/>
        <v>0.00025-0.0323311249424879i</v>
      </c>
      <c r="M2785" s="57" t="str">
        <f t="shared" si="809"/>
        <v>0.0045-0.011334734711772i</v>
      </c>
      <c r="N2785" s="57">
        <f t="shared" si="810"/>
        <v>31.662335641667255</v>
      </c>
      <c r="O2785" s="57">
        <f t="shared" si="811"/>
        <v>1.7904344529888108</v>
      </c>
      <c r="P2785" s="374">
        <f t="shared" si="812"/>
        <v>1.7904344529888108</v>
      </c>
      <c r="Q2785" s="374">
        <f t="shared" si="813"/>
        <v>-148.33766435833274</v>
      </c>
      <c r="R2785" s="12">
        <f t="shared" si="814"/>
        <v>31.662335641667255</v>
      </c>
      <c r="S2785" s="57">
        <f t="shared" si="815"/>
        <v>32.730412556762282</v>
      </c>
      <c r="T2785" s="12">
        <f t="shared" si="798"/>
        <v>1.7904344529888108</v>
      </c>
    </row>
    <row r="2786" spans="1:20">
      <c r="A2786" s="57">
        <f t="shared" si="799"/>
        <v>206432.72201421839</v>
      </c>
      <c r="B2786" s="12">
        <f t="shared" si="816"/>
        <v>32854.788124477978</v>
      </c>
      <c r="C2786" s="57" t="str">
        <f t="shared" si="800"/>
        <v>-1.04225402690748-0.629486744768965i</v>
      </c>
      <c r="D2786" s="57" t="str">
        <f t="shared" si="801"/>
        <v>3.47104694896516-0.641161940991063i</v>
      </c>
      <c r="E2786" s="57" t="str">
        <f t="shared" si="802"/>
        <v>121.027586792452-289.128899687046i</v>
      </c>
      <c r="F2786" s="57" t="str">
        <f t="shared" si="803"/>
        <v>2.9087675352557-4.60362177636931i</v>
      </c>
      <c r="G2786" s="57" t="str">
        <f t="shared" si="804"/>
        <v>0.999607419236477-0.0198097613278651i</v>
      </c>
      <c r="H2786" s="57" t="str">
        <f t="shared" si="805"/>
        <v>0.969433313101609-63.8896747418699i</v>
      </c>
      <c r="I2786" s="57" t="str">
        <f t="shared" si="806"/>
        <v>-0.821780839524369-0.536853019640065i</v>
      </c>
      <c r="K2786" s="57" t="str">
        <f t="shared" si="807"/>
        <v>0.00284929786194426-0.00833054321696756i</v>
      </c>
      <c r="L2786" s="57" t="str">
        <f t="shared" si="808"/>
        <v>0.00025-0.0322087317617932i</v>
      </c>
      <c r="M2786" s="57" t="str">
        <f t="shared" si="809"/>
        <v>0.0045-0.0112918257738314i</v>
      </c>
      <c r="N2786" s="57">
        <f t="shared" si="810"/>
        <v>31.130579002519482</v>
      </c>
      <c r="O2786" s="57">
        <f t="shared" si="811"/>
        <v>1.7100847574777913</v>
      </c>
      <c r="P2786" s="374">
        <f t="shared" si="812"/>
        <v>1.7100847574777913</v>
      </c>
      <c r="Q2786" s="374">
        <f t="shared" si="813"/>
        <v>-148.86942099748052</v>
      </c>
      <c r="R2786" s="12">
        <f t="shared" si="814"/>
        <v>31.130579002519482</v>
      </c>
      <c r="S2786" s="57">
        <f t="shared" si="815"/>
        <v>32.854788124477977</v>
      </c>
      <c r="T2786" s="12">
        <f t="shared" si="798"/>
        <v>1.7100847574777913</v>
      </c>
    </row>
    <row r="2787" spans="1:20">
      <c r="A2787" s="57">
        <f t="shared" si="799"/>
        <v>207217.16635787243</v>
      </c>
      <c r="B2787" s="12">
        <f t="shared" si="816"/>
        <v>32979.636319350997</v>
      </c>
      <c r="C2787" s="57" t="str">
        <f t="shared" si="800"/>
        <v>-1.03821792760003-0.61409599605919i</v>
      </c>
      <c r="D2787" s="57" t="str">
        <f t="shared" si="801"/>
        <v>3.47099316408183-0.639921300024354i</v>
      </c>
      <c r="E2787" s="57" t="str">
        <f t="shared" si="802"/>
        <v>117.344695224599-288.623381452043i</v>
      </c>
      <c r="F2787" s="57" t="str">
        <f t="shared" si="803"/>
        <v>2.90875884015331-4.58663133517442i</v>
      </c>
      <c r="G2787" s="57" t="str">
        <f t="shared" si="804"/>
        <v>0.999604431136275-0.0198849789790879i</v>
      </c>
      <c r="H2787" s="57" t="str">
        <f t="shared" si="805"/>
        <v>0.960392046639721-63.6272886236862i</v>
      </c>
      <c r="I2787" s="57" t="str">
        <f t="shared" si="806"/>
        <v>-0.815397739465712-0.534534931551288i</v>
      </c>
      <c r="K2787" s="57" t="str">
        <f t="shared" si="807"/>
        <v>0.00284605988032249-0.00830094246904246i</v>
      </c>
      <c r="L2787" s="57" t="str">
        <f t="shared" si="808"/>
        <v>0.00025-0.032086801914518i</v>
      </c>
      <c r="M2787" s="57" t="str">
        <f t="shared" si="809"/>
        <v>0.0045-0.0112490792725956i</v>
      </c>
      <c r="N2787" s="57">
        <f t="shared" si="810"/>
        <v>30.60390962706964</v>
      </c>
      <c r="O2787" s="57">
        <f t="shared" si="811"/>
        <v>1.6286608488052565</v>
      </c>
      <c r="P2787" s="374">
        <f t="shared" si="812"/>
        <v>1.6286608488052565</v>
      </c>
      <c r="Q2787" s="374">
        <f t="shared" si="813"/>
        <v>-149.39609037293036</v>
      </c>
      <c r="R2787" s="12">
        <f t="shared" si="814"/>
        <v>30.60390962706964</v>
      </c>
      <c r="S2787" s="57">
        <f t="shared" si="815"/>
        <v>32.979636319350995</v>
      </c>
      <c r="T2787" s="12">
        <f t="shared" si="798"/>
        <v>1.6286608488052565</v>
      </c>
    </row>
    <row r="2788" spans="1:20">
      <c r="A2788" s="57">
        <f t="shared" si="799"/>
        <v>208004.59159003233</v>
      </c>
      <c r="B2788" s="12">
        <f t="shared" si="816"/>
        <v>33104.958937364529</v>
      </c>
      <c r="C2788" s="57" t="str">
        <f t="shared" si="800"/>
        <v>-1.03390024213545-0.598908271705809i</v>
      </c>
      <c r="D2788" s="57" t="str">
        <f t="shared" si="801"/>
        <v>3.47093897134261-0.638689827488787i</v>
      </c>
      <c r="E2788" s="57" t="str">
        <f t="shared" si="802"/>
        <v>113.701191805617-288.037226633802i</v>
      </c>
      <c r="F2788" s="57" t="str">
        <f t="shared" si="803"/>
        <v>2.90875007889516-4.56970687157802i</v>
      </c>
      <c r="G2788" s="57" t="str">
        <f t="shared" si="804"/>
        <v>0.999601420301433-0.0199604817775311i</v>
      </c>
      <c r="H2788" s="57" t="str">
        <f t="shared" si="805"/>
        <v>0.95144587113756-63.3661395787761i</v>
      </c>
      <c r="I2788" s="57" t="str">
        <f t="shared" si="806"/>
        <v>-0.809066752927359-0.532229265196856i</v>
      </c>
      <c r="K2788" s="57" t="str">
        <f t="shared" si="807"/>
        <v>0.00284284336206662-0.00827145853601923i</v>
      </c>
      <c r="L2788" s="57" t="str">
        <f t="shared" si="808"/>
        <v>0.00025-0.0319653336466606i</v>
      </c>
      <c r="M2788" s="57" t="str">
        <f t="shared" si="809"/>
        <v>0.0045-0.0112064945931416i</v>
      </c>
      <c r="N2788" s="57">
        <f t="shared" si="810"/>
        <v>30.082462230036271</v>
      </c>
      <c r="O2788" s="57">
        <f t="shared" si="811"/>
        <v>1.5461895969863271</v>
      </c>
      <c r="P2788" s="374">
        <f t="shared" si="812"/>
        <v>1.5461895969863271</v>
      </c>
      <c r="Q2788" s="374">
        <f t="shared" si="813"/>
        <v>-149.91753776996373</v>
      </c>
      <c r="R2788" s="12">
        <f t="shared" si="814"/>
        <v>30.082462230036271</v>
      </c>
      <c r="S2788" s="57">
        <f t="shared" si="815"/>
        <v>33.104958937364529</v>
      </c>
      <c r="T2788" s="12">
        <f t="shared" si="798"/>
        <v>1.5461895969863271</v>
      </c>
    </row>
    <row r="2789" spans="1:20">
      <c r="A2789" s="57">
        <f t="shared" si="799"/>
        <v>208795.00903807447</v>
      </c>
      <c r="B2789" s="12">
        <f t="shared" si="816"/>
        <v>33230.757781326516</v>
      </c>
      <c r="C2789" s="57" t="str">
        <f t="shared" si="800"/>
        <v>-1.02931121678894-0.583931141202559i</v>
      </c>
      <c r="D2789" s="57" t="str">
        <f t="shared" si="801"/>
        <v>3.47088436766761-0.637467505246979i</v>
      </c>
      <c r="E2789" s="57" t="str">
        <f t="shared" si="802"/>
        <v>110.099423527597-287.372792624108i</v>
      </c>
      <c r="F2789" s="57" t="str">
        <f t="shared" si="803"/>
        <v>2.90874125097833-4.5528481420859i</v>
      </c>
      <c r="G2789" s="57" t="str">
        <f t="shared" si="804"/>
        <v>0.999598386559114-0.0200362707989813i</v>
      </c>
      <c r="H2789" s="57" t="str">
        <f t="shared" si="805"/>
        <v>0.942593621680703-63.1062199379649i</v>
      </c>
      <c r="I2789" s="57" t="str">
        <f t="shared" si="806"/>
        <v>-0.802787424612024-0.529935923385975i</v>
      </c>
      <c r="K2789" s="57" t="str">
        <f t="shared" si="807"/>
        <v>0.00283964812542024-0.00824209101595562i</v>
      </c>
      <c r="L2789" s="57" t="str">
        <f t="shared" si="808"/>
        <v>0.00025-0.0318443252108594i</v>
      </c>
      <c r="M2789" s="57" t="str">
        <f t="shared" si="809"/>
        <v>0.0045-0.0111640711228747i</v>
      </c>
      <c r="N2789" s="57">
        <f t="shared" si="810"/>
        <v>29.566363690841058</v>
      </c>
      <c r="O2789" s="57">
        <f t="shared" si="811"/>
        <v>1.4626982787846476</v>
      </c>
      <c r="P2789" s="374">
        <f t="shared" si="812"/>
        <v>1.4626982787846476</v>
      </c>
      <c r="Q2789" s="374">
        <f t="shared" si="813"/>
        <v>-150.43363630915894</v>
      </c>
      <c r="R2789" s="12">
        <f t="shared" si="814"/>
        <v>29.566363690841058</v>
      </c>
      <c r="S2789" s="57">
        <f t="shared" si="815"/>
        <v>33.230757781326517</v>
      </c>
      <c r="T2789" s="12">
        <f t="shared" si="798"/>
        <v>1.4626982787846476</v>
      </c>
    </row>
    <row r="2790" spans="1:20">
      <c r="A2790" s="57">
        <f t="shared" si="799"/>
        <v>209588.43007241917</v>
      </c>
      <c r="B2790" s="12">
        <f t="shared" si="816"/>
        <v>33357.034660895559</v>
      </c>
      <c r="C2790" s="57" t="str">
        <f t="shared" si="800"/>
        <v>-1.02446127934272-0.569171571752054i</v>
      </c>
      <c r="D2790" s="57" t="str">
        <f t="shared" si="801"/>
        <v>3.47082934995386-0.636254315288373i</v>
      </c>
      <c r="E2790" s="57" t="str">
        <f t="shared" si="802"/>
        <v>106.54158908683-286.632506257018i</v>
      </c>
      <c r="F2790" s="57" t="str">
        <f t="shared" si="803"/>
        <v>2.90873235589605-4.53605490414914i</v>
      </c>
      <c r="G2790" s="57" t="str">
        <f t="shared" si="804"/>
        <v>0.999595329735172-0.020112347123224i</v>
      </c>
      <c r="H2790" s="57" t="str">
        <f t="shared" si="805"/>
        <v>0.933834149931784-62.8475220993987i</v>
      </c>
      <c r="I2790" s="57" t="str">
        <f t="shared" si="806"/>
        <v>-0.796559303660948-0.527654810046049i</v>
      </c>
      <c r="K2790" s="57" t="str">
        <f t="shared" si="807"/>
        <v>0.00283647398982481-0.00821283950825703i</v>
      </c>
      <c r="L2790" s="57" t="str">
        <f t="shared" si="808"/>
        <v>0.00025-0.0317237748663672i</v>
      </c>
      <c r="M2790" s="57" t="str">
        <f t="shared" si="809"/>
        <v>0.0045-0.0111218082515189i</v>
      </c>
      <c r="N2790" s="57">
        <f t="shared" si="810"/>
        <v>29.055733057045387</v>
      </c>
      <c r="O2790" s="57">
        <f t="shared" si="811"/>
        <v>1.3782145158252894</v>
      </c>
      <c r="P2790" s="374">
        <f t="shared" si="812"/>
        <v>1.3782145158252894</v>
      </c>
      <c r="Q2790" s="374">
        <f t="shared" si="813"/>
        <v>-150.94426694295461</v>
      </c>
      <c r="R2790" s="12">
        <f t="shared" si="814"/>
        <v>29.055733057045387</v>
      </c>
      <c r="S2790" s="57">
        <f t="shared" si="815"/>
        <v>33.357034660895557</v>
      </c>
      <c r="T2790" s="12">
        <f t="shared" si="798"/>
        <v>1.3782145158252894</v>
      </c>
    </row>
    <row r="2791" spans="1:20">
      <c r="A2791" s="57">
        <f t="shared" si="799"/>
        <v>210384.86610669433</v>
      </c>
      <c r="B2791" s="12">
        <f t="shared" si="816"/>
        <v>33483.79139260696</v>
      </c>
      <c r="C2791" s="57" t="str">
        <f t="shared" si="800"/>
        <v>-1.01936100060763-0.554635930743021i</v>
      </c>
      <c r="D2791" s="57" t="str">
        <f t="shared" si="801"/>
        <v>3.47077391507517-0.635050239728936i</v>
      </c>
      <c r="E2791" s="57" t="str">
        <f t="shared" si="802"/>
        <v>103.029738069624-285.81885380687i</v>
      </c>
      <c r="F2791" s="57" t="str">
        <f t="shared" si="803"/>
        <v>2.90872339313771-4.51932691616056i</v>
      </c>
      <c r="G2791" s="57" t="str">
        <f t="shared" si="804"/>
        <v>0.999592249654137-0.0201887118340584i</v>
      </c>
      <c r="H2791" s="57" t="str">
        <f t="shared" si="805"/>
        <v>0.925166323862152-62.5900385277658i</v>
      </c>
      <c r="I2791" s="57" t="str">
        <f t="shared" si="806"/>
        <v>-0.790381943603608-0.525385830206042i</v>
      </c>
      <c r="K2791" s="57" t="str">
        <f t="shared" si="807"/>
        <v>0.00283332077590981-0.00818370361367349i</v>
      </c>
      <c r="L2791" s="57" t="str">
        <f t="shared" si="808"/>
        <v>0.00025-0.0316036808790269i</v>
      </c>
      <c r="M2791" s="57" t="str">
        <f t="shared" si="809"/>
        <v>0.0045-0.0110797053711087i</v>
      </c>
      <c r="N2791" s="57">
        <f t="shared" si="810"/>
        <v>28.550681571243757</v>
      </c>
      <c r="O2791" s="57">
        <f t="shared" si="811"/>
        <v>1.2927662140427589</v>
      </c>
      <c r="P2791" s="374">
        <f t="shared" si="812"/>
        <v>1.2927662140427589</v>
      </c>
      <c r="Q2791" s="374">
        <f t="shared" si="813"/>
        <v>-151.44931842875624</v>
      </c>
      <c r="R2791" s="12">
        <f t="shared" si="814"/>
        <v>28.550681571243757</v>
      </c>
      <c r="S2791" s="57">
        <f t="shared" si="815"/>
        <v>33.48379139260696</v>
      </c>
      <c r="T2791" s="12">
        <f t="shared" si="798"/>
        <v>1.2927662140427589</v>
      </c>
    </row>
    <row r="2792" spans="1:20">
      <c r="A2792" s="57">
        <f t="shared" si="799"/>
        <v>211184.32859789979</v>
      </c>
      <c r="B2792" s="12">
        <f t="shared" si="816"/>
        <v>33611.029799898868</v>
      </c>
      <c r="C2792" s="57" t="str">
        <f t="shared" si="800"/>
        <v>-1.01402105712807-0.540329990790947i</v>
      </c>
      <c r="D2792" s="57" t="str">
        <f t="shared" si="801"/>
        <v>3.47071805988193-0.633855260810835i</v>
      </c>
      <c r="E2792" s="57" t="str">
        <f t="shared" si="802"/>
        <v>99.5657708428855-284.934371194243i</v>
      </c>
      <c r="F2792" s="57" t="str">
        <f t="shared" si="803"/>
        <v>2.90871436218886-4.50266393745129i</v>
      </c>
      <c r="G2792" s="57" t="str">
        <f t="shared" si="804"/>
        <v>0.999589146139209-0.0202653660193111i</v>
      </c>
      <c r="H2792" s="57" t="str">
        <f t="shared" si="805"/>
        <v>0.916589027488508-62.3337617535293i</v>
      </c>
      <c r="I2792" s="57" t="str">
        <f t="shared" si="806"/>
        <v>-0.784254902308141-0.52312888998013i</v>
      </c>
      <c r="K2792" s="57" t="str">
        <f t="shared" si="807"/>
        <v>0.00283018830548329-0.00815468293429677i</v>
      </c>
      <c r="L2792" s="57" t="str">
        <f t="shared" si="808"/>
        <v>0.00025-0.0314840415212462i</v>
      </c>
      <c r="M2792" s="57" t="str">
        <f t="shared" si="809"/>
        <v>0.0045-0.01103776187598i</v>
      </c>
      <c r="N2792" s="57">
        <f t="shared" si="810"/>
        <v>28.051312720211342</v>
      </c>
      <c r="O2792" s="57">
        <f t="shared" si="811"/>
        <v>1.2063815046750943</v>
      </c>
      <c r="P2792" s="374">
        <f t="shared" si="812"/>
        <v>1.2063815046750943</v>
      </c>
      <c r="Q2792" s="374">
        <f t="shared" si="813"/>
        <v>-151.94868727978866</v>
      </c>
      <c r="R2792" s="12">
        <f t="shared" si="814"/>
        <v>28.051312720211342</v>
      </c>
      <c r="S2792" s="57">
        <f t="shared" si="815"/>
        <v>33.611029799898866</v>
      </c>
      <c r="T2792" s="12">
        <f t="shared" si="798"/>
        <v>1.2063815046750943</v>
      </c>
    </row>
    <row r="2793" spans="1:20">
      <c r="A2793" s="57">
        <f t="shared" si="799"/>
        <v>211986.8290465718</v>
      </c>
      <c r="B2793" s="12">
        <f t="shared" si="816"/>
        <v>33738.751713138481</v>
      </c>
      <c r="C2793" s="57" t="str">
        <f t="shared" si="800"/>
        <v>-1.00845219523529-0.526258937167616i</v>
      </c>
      <c r="D2793" s="57" t="str">
        <f t="shared" si="801"/>
        <v>3.470661781201-0.632669360902139i</v>
      </c>
      <c r="E2793" s="57" t="str">
        <f t="shared" si="802"/>
        <v>96.1514391107767-283.981634448995i</v>
      </c>
      <c r="F2793" s="57" t="str">
        <f t="shared" si="803"/>
        <v>2.90870526253112-4.48606572828729i</v>
      </c>
      <c r="G2793" s="57" t="str">
        <f t="shared" si="804"/>
        <v>0.999586019012244-0.0203423107708504i</v>
      </c>
      <c r="H2793" s="57" t="str">
        <f t="shared" si="805"/>
        <v>0.908101160614065-62.0786843721663i</v>
      </c>
      <c r="I2793" s="57" t="str">
        <f t="shared" si="806"/>
        <v>-0.778177741932353-0.520883896551596i</v>
      </c>
      <c r="K2793" s="57" t="str">
        <f t="shared" si="807"/>
        <v>0.00282707640152217-0.00812577707355719i</v>
      </c>
      <c r="L2793" s="57" t="str">
        <f t="shared" si="808"/>
        <v>0.00025-0.0313648550719726i</v>
      </c>
      <c r="M2793" s="57" t="str">
        <f t="shared" si="809"/>
        <v>0.0045-0.0109959771627615i</v>
      </c>
      <c r="N2793" s="57">
        <f t="shared" si="810"/>
        <v>27.557722305010856</v>
      </c>
      <c r="O2793" s="57">
        <f t="shared" si="811"/>
        <v>1.1190886869898924</v>
      </c>
      <c r="P2793" s="374">
        <f t="shared" si="812"/>
        <v>1.1190886869898924</v>
      </c>
      <c r="Q2793" s="374">
        <f t="shared" si="813"/>
        <v>-152.44227769498914</v>
      </c>
      <c r="R2793" s="12">
        <f t="shared" si="814"/>
        <v>27.557722305010856</v>
      </c>
      <c r="S2793" s="57">
        <f t="shared" si="815"/>
        <v>33.738751713138484</v>
      </c>
      <c r="T2793" s="12">
        <f t="shared" si="798"/>
        <v>1.1190886869898924</v>
      </c>
    </row>
    <row r="2794" spans="1:20">
      <c r="A2794" s="57">
        <f t="shared" si="799"/>
        <v>212792.3789969488</v>
      </c>
      <c r="B2794" s="12">
        <f t="shared" si="816"/>
        <v>33866.958969648411</v>
      </c>
      <c r="C2794" s="57" t="str">
        <f t="shared" si="800"/>
        <v>-1.00266519659287-0.512427377437415i</v>
      </c>
      <c r="D2794" s="57" t="str">
        <f t="shared" si="801"/>
        <v>3.47060507583544-0.631492522496498i</v>
      </c>
      <c r="E2794" s="57" t="str">
        <f t="shared" si="802"/>
        <v>92.7883470959509-282.963250474238i</v>
      </c>
      <c r="F2794" s="57" t="str">
        <f t="shared" si="803"/>
        <v>2.90869609364216-4.46953204986587i</v>
      </c>
      <c r="G2794" s="57" t="str">
        <f t="shared" si="804"/>
        <v>0.999582868093749-0.0204195471846012i</v>
      </c>
      <c r="H2794" s="57" t="str">
        <f t="shared" si="805"/>
        <v>0.899701638574675-61.8247990434247i</v>
      </c>
      <c r="I2794" s="57" t="str">
        <f t="shared" si="806"/>
        <v>-0.772150028875479-0.51865075815707i</v>
      </c>
      <c r="K2794" s="57" t="str">
        <f t="shared" si="807"/>
        <v>0.00282398488816301-0.00809698563622089i</v>
      </c>
      <c r="L2794" s="57" t="str">
        <f t="shared" si="808"/>
        <v>0.00025-0.0312461198166693i</v>
      </c>
      <c r="M2794" s="57" t="str">
        <f t="shared" si="809"/>
        <v>0.0045-0.0109543506303661i</v>
      </c>
      <c r="N2794" s="57">
        <f t="shared" si="810"/>
        <v>27.069998530728697</v>
      </c>
      <c r="O2794" s="57">
        <f t="shared" si="811"/>
        <v>1.0309161729127905</v>
      </c>
      <c r="P2794" s="374">
        <f t="shared" si="812"/>
        <v>1.0309161729127905</v>
      </c>
      <c r="Q2794" s="374">
        <f t="shared" si="813"/>
        <v>-152.9300014692713</v>
      </c>
      <c r="R2794" s="12">
        <f t="shared" si="814"/>
        <v>27.069998530728697</v>
      </c>
      <c r="S2794" s="57">
        <f t="shared" si="815"/>
        <v>33.866958969648408</v>
      </c>
      <c r="T2794" s="12">
        <f t="shared" si="798"/>
        <v>1.0309161729127905</v>
      </c>
    </row>
    <row r="2795" spans="1:20">
      <c r="A2795" s="57">
        <f t="shared" si="799"/>
        <v>213600.99003713721</v>
      </c>
      <c r="B2795" s="12">
        <f t="shared" si="816"/>
        <v>33995.653413733075</v>
      </c>
      <c r="C2795" s="57" t="str">
        <f t="shared" si="800"/>
        <v>-0.996670845355927-0.498839353111441i</v>
      </c>
      <c r="D2795" s="57" t="str">
        <f t="shared" si="801"/>
        <v>3.47054794056444-0.630324728212842i</v>
      </c>
      <c r="E2795" s="57" t="str">
        <f t="shared" si="802"/>
        <v>89.4779533013261-281.881848149735i</v>
      </c>
      <c r="F2795" s="57" t="str">
        <f t="shared" si="803"/>
        <v>2.90868685499573-4.45306266431229i</v>
      </c>
      <c r="G2795" s="57" t="str">
        <f t="shared" si="804"/>
        <v>0.999579693202866-0.0204970763605584i</v>
      </c>
      <c r="H2795" s="57" t="str">
        <f t="shared" si="805"/>
        <v>0.891389391989219-61.5720984905839i</v>
      </c>
      <c r="I2795" s="57" t="str">
        <f t="shared" si="806"/>
        <v>-0.766171333730511-0.516429384071003i</v>
      </c>
      <c r="K2795" s="57" t="str">
        <f t="shared" si="807"/>
        <v>0.00282091359069242-0.00806830822838664i</v>
      </c>
      <c r="L2795" s="57" t="str">
        <f t="shared" si="808"/>
        <v>0.00025-0.0311278340472896i</v>
      </c>
      <c r="M2795" s="57" t="str">
        <f t="shared" si="809"/>
        <v>0.0045-0.0109128816799822i</v>
      </c>
      <c r="N2795" s="57">
        <f t="shared" si="810"/>
        <v>26.588222114441464</v>
      </c>
      <c r="O2795" s="57">
        <f t="shared" si="811"/>
        <v>0.94189243369936437</v>
      </c>
      <c r="P2795" s="374">
        <f t="shared" si="812"/>
        <v>0.94189243369936437</v>
      </c>
      <c r="Q2795" s="374">
        <f t="shared" si="813"/>
        <v>-153.41177788555854</v>
      </c>
      <c r="R2795" s="12">
        <f t="shared" si="814"/>
        <v>26.588222114441464</v>
      </c>
      <c r="S2795" s="57">
        <f t="shared" si="815"/>
        <v>33.995653413733073</v>
      </c>
      <c r="T2795" s="12">
        <f t="shared" si="798"/>
        <v>0.94189243369936437</v>
      </c>
    </row>
    <row r="2796" spans="1:20">
      <c r="A2796" s="57">
        <f t="shared" si="799"/>
        <v>214412.6737992783</v>
      </c>
      <c r="B2796" s="12">
        <f t="shared" si="816"/>
        <v>34124.836896705259</v>
      </c>
      <c r="C2796" s="57" t="str">
        <f t="shared" si="800"/>
        <v>-0.990479897045147-0.48549835312786i</v>
      </c>
      <c r="D2796" s="57" t="str">
        <f t="shared" si="801"/>
        <v>3.47049037214304-0.629165960795065i</v>
      </c>
      <c r="E2796" s="57" t="str">
        <f t="shared" si="802"/>
        <v>86.2215728068575-280.740069807938i</v>
      </c>
      <c r="F2796" s="57" t="str">
        <f t="shared" si="803"/>
        <v>2.90867754606153-4.4366573346763i</v>
      </c>
      <c r="G2796" s="57" t="str">
        <f t="shared" si="804"/>
        <v>0.999576494157366-0.0205748994028022i</v>
      </c>
      <c r="H2796" s="57" t="str">
        <f t="shared" si="805"/>
        <v>0.883163366514652-61.3205754997288i</v>
      </c>
      <c r="I2796" s="57" t="str">
        <f t="shared" si="806"/>
        <v>-0.760241231237186-0.514219684590409i</v>
      </c>
      <c r="K2796" s="57" t="str">
        <f t="shared" si="807"/>
        <v>0.00281786233553785-0.00803974445748272i</v>
      </c>
      <c r="L2796" s="57" t="str">
        <f t="shared" si="808"/>
        <v>0.00025-0.031009996062253i</v>
      </c>
      <c r="M2796" s="57" t="str">
        <f t="shared" si="809"/>
        <v>0.0045-0.0108715697150649i</v>
      </c>
      <c r="N2796" s="57">
        <f t="shared" si="810"/>
        <v>26.112466410005283</v>
      </c>
      <c r="O2796" s="57">
        <f t="shared" si="811"/>
        <v>0.85204594877864637</v>
      </c>
      <c r="P2796" s="374">
        <f t="shared" si="812"/>
        <v>0.85204594877864637</v>
      </c>
      <c r="Q2796" s="374">
        <f t="shared" si="813"/>
        <v>-153.88753358999472</v>
      </c>
      <c r="R2796" s="12">
        <f t="shared" si="814"/>
        <v>26.112466410005283</v>
      </c>
      <c r="S2796" s="57">
        <f t="shared" si="815"/>
        <v>34.124836896705261</v>
      </c>
      <c r="T2796" s="12">
        <f t="shared" ref="T2796:T2859" si="817">P2796</f>
        <v>0.85204594877864637</v>
      </c>
    </row>
    <row r="2797" spans="1:20">
      <c r="A2797" s="57">
        <f t="shared" ref="A2797:A2860" si="818">2*PI()*B2797</f>
        <v>215227.44195971556</v>
      </c>
      <c r="B2797" s="12">
        <f t="shared" si="816"/>
        <v>34254.511276912737</v>
      </c>
      <c r="C2797" s="57" t="str">
        <f t="shared" ref="C2797:C2860" si="819">IMPRODUCT(D2797,E2797,$C$40,,K2797,$C$41)</f>
        <v>-0.984103049215544-0.472407328965346i</v>
      </c>
      <c r="D2797" s="57" t="str">
        <f t="shared" ref="D2797:D2860" si="820">IMDIV(IMPRODUCT($C$37,$C$38,COMPLEX(1,A2797/$C$38)),IMSUM(-1*A2797*A2797/$C$39,COMPLEX(0,1*A2797)))</f>
        <v>3.47043236730203-0.628016203111724i</v>
      </c>
      <c r="E2797" s="57" t="str">
        <f t="shared" ref="E2797:E2860" si="821">IMDIV(IMPRODUCT(IMSUM(F2797,G2797),$C$29,H2797),IMSUM(1,I2797))</f>
        <v>83.0203800545931-279.540563110558i</v>
      </c>
      <c r="F2797" s="57" t="str">
        <f t="shared" ref="F2797:F2860" si="822">IMDIV(IMPRODUCT($C$14,$C$15,COMPLEX(1,A2797/$C$15)),IMSUM(-1*A2797*A2797/$C$16,COMPLEX(0,A2797)))</f>
        <v>2.90866816630526-4.42031582492875i</v>
      </c>
      <c r="G2797" s="57" t="str">
        <f t="shared" ref="G2797:G2860" si="823">IMDIV(1,COMPLEX(1,A2797*$C$9*$C$10))</f>
        <v>0.999573270773637-0.0206530174195119i</v>
      </c>
      <c r="H2797" s="57" t="str">
        <f t="shared" ref="H2797:H2860" si="824">IMDIV($C$3,IMSUM(K2797,COMPLEX(0,$C$28*A2797)))</f>
        <v>0.875022522605291-61.0702229190332i</v>
      </c>
      <c r="I2797" s="57" t="str">
        <f t="shared" ref="I2797:I2860" si="825">IMPRODUCT(F2797,$C$29,H2797,$C$31)</f>
        <v>-0.754359300235602-0.512021571019897i</v>
      </c>
      <c r="K2797" s="57" t="str">
        <f t="shared" ref="K2797:K2860" si="826">IF($C$26&lt;=0,IMDIV(1,IMSUM(IMDIV(1,L2797),1/$C$18)),IMDIV(1,IMSUM(IMDIV(1,L2797),1/$C$18,IMDIV(1,M2797))))</f>
        <v>0.00281483095025814-0.00801129393226399i</v>
      </c>
      <c r="L2797" s="57" t="str">
        <f t="shared" ref="L2797:L2860" si="827">IMSUM($C$21/$C$22,IMDIV(1,COMPLEX(0,$C$20*$C$22*A2797)))</f>
        <v>0.00025-0.0308926041664207i</v>
      </c>
      <c r="M2797" s="57" t="str">
        <f t="shared" ref="M2797:M2860" si="828">IMSUM($C$25/$C$26,IMDIV(1,COMPLEX(0,$C$24*$C$26*A2797)))</f>
        <v>0.0045-0.0108304141413279i</v>
      </c>
      <c r="N2797" s="57">
        <f t="shared" ref="N2797:N2860" si="829">ABS(R2797)</f>
        <v>25.642797548242356</v>
      </c>
      <c r="O2797" s="57">
        <f t="shared" ref="O2797:O2860" si="830">ABS(P2797)</f>
        <v>0.76140515687093246</v>
      </c>
      <c r="P2797" s="374">
        <f t="shared" ref="P2797:P2860" si="831">20*LOG10(IMABS(C2797))</f>
        <v>0.76140515687093246</v>
      </c>
      <c r="Q2797" s="374">
        <f t="shared" ref="Q2797:Q2860" si="832">IMARGUMENT(C2797)*180/PI()</f>
        <v>-154.35720245175764</v>
      </c>
      <c r="R2797" s="12">
        <f t="shared" ref="R2797:R2860" si="833">IF(Q2797&lt;0,Q2797+180,Q2797-180)</f>
        <v>25.642797548242356</v>
      </c>
      <c r="S2797" s="57">
        <f t="shared" ref="S2797:S2860" si="834">B2797/1000</f>
        <v>34.254511276912737</v>
      </c>
      <c r="T2797" s="12">
        <f t="shared" si="817"/>
        <v>0.76140515687093246</v>
      </c>
    </row>
    <row r="2798" spans="1:20">
      <c r="A2798" s="57">
        <f t="shared" si="818"/>
        <v>216045.30623916248</v>
      </c>
      <c r="B2798" s="12">
        <f t="shared" ref="B2798:B2861" si="835">B2797*(1+B$42)</f>
        <v>34384.678419765005</v>
      </c>
      <c r="C2798" s="57" t="str">
        <f t="shared" si="819"/>
        <v>-0.977550913980137-0.45956871119725i</v>
      </c>
      <c r="D2798" s="57" t="str">
        <f t="shared" si="820"/>
        <v>3.47037392274778-0.626875438155751i</v>
      </c>
      <c r="E2798" s="57" t="str">
        <f t="shared" si="821"/>
        <v>79.8754120747466-278.285973348426i</v>
      </c>
      <c r="F2798" s="57" t="str">
        <f t="shared" si="822"/>
        <v>2.90865871518861-4.40403789995822i</v>
      </c>
      <c r="G2798" s="57" t="str">
        <f t="shared" si="823"/>
        <v>0.999570022866673-0.0207314315229808i</v>
      </c>
      <c r="H2798" s="57" t="str">
        <f t="shared" si="824"/>
        <v>0.866965835276567-60.8210336580529i</v>
      </c>
      <c r="I2798" s="57" t="str">
        <f t="shared" si="825"/>
        <v>-0.748525123620447-0.509834955656949i</v>
      </c>
      <c r="K2798" s="57" t="str">
        <f t="shared" si="826"/>
        <v>0.0028118192635345-0.00798295626280862i</v>
      </c>
      <c r="L2798" s="57" t="str">
        <f t="shared" si="827"/>
        <v>0.00025-0.0307756566710706i</v>
      </c>
      <c r="M2798" s="57" t="str">
        <f t="shared" si="828"/>
        <v>0.0045-0.0107894143667343i</v>
      </c>
      <c r="N2798" s="57">
        <f t="shared" si="829"/>
        <v>25.179274591093161</v>
      </c>
      <c r="O2798" s="57">
        <f t="shared" si="830"/>
        <v>0.66999840946302514</v>
      </c>
      <c r="P2798" s="374">
        <f t="shared" si="831"/>
        <v>0.66999840946302514</v>
      </c>
      <c r="Q2798" s="374">
        <f t="shared" si="832"/>
        <v>-154.82072540890684</v>
      </c>
      <c r="R2798" s="12">
        <f t="shared" si="833"/>
        <v>25.179274591093161</v>
      </c>
      <c r="S2798" s="57">
        <f t="shared" si="834"/>
        <v>34.384678419765002</v>
      </c>
      <c r="T2798" s="12">
        <f t="shared" si="817"/>
        <v>0.66999840946302514</v>
      </c>
    </row>
    <row r="2799" spans="1:20">
      <c r="A2799" s="57">
        <f t="shared" si="818"/>
        <v>216866.27840287128</v>
      </c>
      <c r="B2799" s="12">
        <f t="shared" si="835"/>
        <v>34515.34019776011</v>
      </c>
      <c r="C2799" s="57" t="str">
        <f t="shared" si="819"/>
        <v>-0.970833992430129-0.44698442729674i</v>
      </c>
      <c r="D2799" s="57" t="str">
        <f t="shared" si="820"/>
        <v>3.47031503516198-0.625743649044106i</v>
      </c>
      <c r="E2799" s="57" t="str">
        <f t="shared" si="821"/>
        <v>76.7875721054942-276.978936182495i</v>
      </c>
      <c r="F2799" s="57" t="str">
        <f t="shared" si="822"/>
        <v>2.90864919216911-4.38782332556752i</v>
      </c>
      <c r="G2799" s="57" t="str">
        <f t="shared" si="823"/>
        <v>0.999566750250065-0.0208101428296304i</v>
      </c>
      <c r="H2799" s="57" t="str">
        <f t="shared" si="824"/>
        <v>0.858992293872771-60.5730006870266i</v>
      </c>
      <c r="I2799" s="57" t="str">
        <f t="shared" si="825"/>
        <v>-0.742738288295776-0.507659751777412i</v>
      </c>
      <c r="K2799" s="57" t="str">
        <f t="shared" si="826"/>
        <v>0.0028088271051613-0.00795473106051527i</v>
      </c>
      <c r="L2799" s="57" t="str">
        <f t="shared" si="827"/>
        <v>0.00025-0.0306591518938739i</v>
      </c>
      <c r="M2799" s="57" t="str">
        <f t="shared" si="828"/>
        <v>0.0045-0.0107485698014886i</v>
      </c>
      <c r="N2799" s="57">
        <f t="shared" si="829"/>
        <v>24.721949698301898</v>
      </c>
      <c r="O2799" s="57">
        <f t="shared" si="830"/>
        <v>0.5778539267063838</v>
      </c>
      <c r="P2799" s="374">
        <f t="shared" si="831"/>
        <v>0.5778539267063838</v>
      </c>
      <c r="Q2799" s="374">
        <f t="shared" si="832"/>
        <v>-155.2780503016981</v>
      </c>
      <c r="R2799" s="12">
        <f t="shared" si="833"/>
        <v>24.721949698301898</v>
      </c>
      <c r="S2799" s="57">
        <f t="shared" si="834"/>
        <v>34.515340197760111</v>
      </c>
      <c r="T2799" s="12">
        <f t="shared" si="817"/>
        <v>0.5778539267063838</v>
      </c>
    </row>
    <row r="2800" spans="1:20">
      <c r="A2800" s="57">
        <f t="shared" si="818"/>
        <v>217690.37026080218</v>
      </c>
      <c r="B2800" s="12">
        <f t="shared" si="835"/>
        <v>34646.4984905116</v>
      </c>
      <c r="C2800" s="57" t="str">
        <f t="shared" si="819"/>
        <v>-0.963962650975153-0.434655920508072i</v>
      </c>
      <c r="D2800" s="57" t="str">
        <f t="shared" si="820"/>
        <v>3.47025570120151-0.624620819017518i</v>
      </c>
      <c r="E2800" s="57" t="str">
        <f t="shared" si="821"/>
        <v>73.7576335597941-275.622070839074i</v>
      </c>
      <c r="F2800" s="57" t="str">
        <f t="shared" si="822"/>
        <v>2.90863959670022-4.37167186847046i</v>
      </c>
      <c r="G2800" s="57" t="str">
        <f t="shared" si="823"/>
        <v>0.999563452735988-0.0208891524600252i</v>
      </c>
      <c r="H2800" s="57" t="str">
        <f t="shared" si="824"/>
        <v>0.851100901839132-60.3261170361912i</v>
      </c>
      <c r="I2800" s="57" t="str">
        <f t="shared" si="825"/>
        <v>-0.7369983851305-0.505495873621325i</v>
      </c>
      <c r="K2800" s="57" t="str">
        <f t="shared" si="826"/>
        <v>0.00280585430603683-0.00792661793809964i</v>
      </c>
      <c r="L2800" s="57" t="str">
        <f t="shared" si="827"/>
        <v>0.00025-0.0305430881588702i</v>
      </c>
      <c r="M2800" s="57" t="str">
        <f t="shared" si="828"/>
        <v>0.0045-0.0107078798580281i</v>
      </c>
      <c r="N2800" s="57">
        <f t="shared" si="829"/>
        <v>24.270868305256329</v>
      </c>
      <c r="O2800" s="57">
        <f t="shared" si="830"/>
        <v>0.48499975578497978</v>
      </c>
      <c r="P2800" s="374">
        <f t="shared" si="831"/>
        <v>0.48499975578497978</v>
      </c>
      <c r="Q2800" s="374">
        <f t="shared" si="832"/>
        <v>-155.72913169474367</v>
      </c>
      <c r="R2800" s="12">
        <f t="shared" si="833"/>
        <v>24.270868305256329</v>
      </c>
      <c r="S2800" s="57">
        <f t="shared" si="834"/>
        <v>34.646498490511597</v>
      </c>
      <c r="T2800" s="12">
        <f t="shared" si="817"/>
        <v>0.48499975578497978</v>
      </c>
    </row>
    <row r="2801" spans="1:20">
      <c r="A2801" s="57">
        <f t="shared" si="818"/>
        <v>218517.59366779326</v>
      </c>
      <c r="B2801" s="12">
        <f t="shared" si="835"/>
        <v>34778.155184775547</v>
      </c>
      <c r="C2801" s="57" t="str">
        <f t="shared" si="819"/>
        <v>-0.956947099610883-0.422584169603968i</v>
      </c>
      <c r="D2801" s="57" t="str">
        <f t="shared" si="820"/>
        <v>3.4701959174983-0.623506931440161i</v>
      </c>
      <c r="E2801" s="57" t="str">
        <f t="shared" si="821"/>
        <v>70.786244293125-274.2179737679i</v>
      </c>
      <c r="F2801" s="57" t="str">
        <f t="shared" si="822"/>
        <v>2.90862992823124-4.35558329628839i</v>
      </c>
      <c r="G2801" s="57" t="str">
        <f t="shared" si="823"/>
        <v>0.999560130135194-0.0209684615388873i</v>
      </c>
      <c r="H2801" s="57" t="str">
        <f t="shared" si="824"/>
        <v>0.8432906764977-60.080375795099i</v>
      </c>
      <c r="I2801" s="57" t="str">
        <f t="shared" si="825"/>
        <v>-0.731305008914314-0.503343236378891i</v>
      </c>
      <c r="K2801" s="57" t="str">
        <f t="shared" si="826"/>
        <v>0.00280290069815431-0.00789861650959144i</v>
      </c>
      <c r="L2801" s="57" t="str">
        <f t="shared" si="827"/>
        <v>0.00025-0.0304274637964437i</v>
      </c>
      <c r="M2801" s="57" t="str">
        <f t="shared" si="828"/>
        <v>0.0045-0.0106673439510143i</v>
      </c>
      <c r="N2801" s="57">
        <f t="shared" si="829"/>
        <v>23.826069310579669</v>
      </c>
      <c r="O2801" s="57">
        <f t="shared" si="830"/>
        <v>0.39146373178037808</v>
      </c>
      <c r="P2801" s="374">
        <f t="shared" si="831"/>
        <v>0.39146373178037808</v>
      </c>
      <c r="Q2801" s="374">
        <f t="shared" si="832"/>
        <v>-156.17393068942033</v>
      </c>
      <c r="R2801" s="12">
        <f t="shared" si="833"/>
        <v>23.826069310579669</v>
      </c>
      <c r="S2801" s="57">
        <f t="shared" si="834"/>
        <v>34.778155184775549</v>
      </c>
      <c r="T2801" s="12">
        <f t="shared" si="817"/>
        <v>0.39146373178037808</v>
      </c>
    </row>
    <row r="2802" spans="1:20">
      <c r="A2802" s="57">
        <f t="shared" si="818"/>
        <v>219347.96052373087</v>
      </c>
      <c r="B2802" s="12">
        <f t="shared" si="835"/>
        <v>34910.312174477694</v>
      </c>
      <c r="C2802" s="57" t="str">
        <f t="shared" si="819"/>
        <v>-0.949797372106144-0.410769709357397i</v>
      </c>
      <c r="D2802" s="57" t="str">
        <f t="shared" si="820"/>
        <v>3.47013568065906-0.622401969799354i</v>
      </c>
      <c r="E2802" s="57" t="str">
        <f t="shared" si="821"/>
        <v>67.8739311276392-272.769212767581i</v>
      </c>
      <c r="F2802" s="57" t="str">
        <f t="shared" si="822"/>
        <v>2.9086201862073-4.33955737754691i</v>
      </c>
      <c r="G2802" s="57" t="str">
        <f t="shared" si="823"/>
        <v>0.999556782256998-0.0210480711951106i</v>
      </c>
      <c r="H2802" s="57" t="str">
        <f t="shared" si="824"/>
        <v>0.835560648827587-59.8357701119531i</v>
      </c>
      <c r="I2802" s="57" t="str">
        <f t="shared" si="825"/>
        <v>-0.725657758314346-0.501201756176784i</v>
      </c>
      <c r="K2802" s="57" t="str">
        <f t="shared" si="826"/>
        <v>0.00279996611459318-0.00787072639033138i</v>
      </c>
      <c r="L2802" s="57" t="str">
        <f t="shared" si="827"/>
        <v>0.00025-0.0303122771432991i</v>
      </c>
      <c r="M2802" s="57" t="str">
        <f t="shared" si="828"/>
        <v>0.0045-0.0106269614973245i</v>
      </c>
      <c r="N2802" s="57">
        <f t="shared" si="829"/>
        <v>23.387585272171549</v>
      </c>
      <c r="O2802" s="57">
        <f t="shared" si="830"/>
        <v>0.29727344104948361</v>
      </c>
      <c r="P2802" s="374">
        <f t="shared" si="831"/>
        <v>0.29727344104948361</v>
      </c>
      <c r="Q2802" s="374">
        <f t="shared" si="832"/>
        <v>-156.61241472782845</v>
      </c>
      <c r="R2802" s="12">
        <f t="shared" si="833"/>
        <v>23.387585272171549</v>
      </c>
      <c r="S2802" s="57">
        <f t="shared" si="834"/>
        <v>34.910312174477696</v>
      </c>
      <c r="T2802" s="12">
        <f t="shared" si="817"/>
        <v>0.29727344104948361</v>
      </c>
    </row>
    <row r="2803" spans="1:20">
      <c r="A2803" s="57">
        <f t="shared" si="818"/>
        <v>220181.48277372107</v>
      </c>
      <c r="B2803" s="12">
        <f t="shared" si="835"/>
        <v>35042.97136074071</v>
      </c>
      <c r="C2803" s="57" t="str">
        <f t="shared" si="819"/>
        <v>-0.942523308087784-0.399212651562614i</v>
      </c>
      <c r="D2803" s="57" t="str">
        <f t="shared" si="820"/>
        <v>3.47007498726516-0.621305917705275i</v>
      </c>
      <c r="E2803" s="57" t="str">
        <f t="shared" si="821"/>
        <v>65.0211045894109-271.278321578975i</v>
      </c>
      <c r="F2803" s="57" t="str">
        <f t="shared" si="822"/>
        <v>2.90861037006931-4.32359388167249i</v>
      </c>
      <c r="G2803" s="57" t="str">
        <f t="shared" si="823"/>
        <v>0.999553408909267-0.0211279825617763i</v>
      </c>
      <c r="H2803" s="57" t="str">
        <f t="shared" si="824"/>
        <v>0.827909863248569-59.5922931929426i</v>
      </c>
      <c r="I2803" s="57" t="str">
        <f t="shared" si="825"/>
        <v>-0.72005623583224-0.499071350064599i</v>
      </c>
      <c r="K2803" s="57" t="str">
        <f t="shared" si="826"/>
        <v>0.00279705038950973-0.0078429471969677i</v>
      </c>
      <c r="L2803" s="57" t="str">
        <f t="shared" si="827"/>
        <v>0.00025-0.0301975265424379i</v>
      </c>
      <c r="M2803" s="57" t="str">
        <f t="shared" si="828"/>
        <v>0.0045-0.0105867319160435i</v>
      </c>
      <c r="N2803" s="57">
        <f t="shared" si="829"/>
        <v>22.955442610365907</v>
      </c>
      <c r="O2803" s="57">
        <f t="shared" si="830"/>
        <v>0.20245618710904212</v>
      </c>
      <c r="P2803" s="374">
        <f t="shared" si="831"/>
        <v>0.20245618710904212</v>
      </c>
      <c r="Q2803" s="374">
        <f t="shared" si="832"/>
        <v>-157.04455738963409</v>
      </c>
      <c r="R2803" s="12">
        <f t="shared" si="833"/>
        <v>22.955442610365907</v>
      </c>
      <c r="S2803" s="57">
        <f t="shared" si="834"/>
        <v>35.042971360740708</v>
      </c>
      <c r="T2803" s="12">
        <f t="shared" si="817"/>
        <v>0.20245618710904212</v>
      </c>
    </row>
    <row r="2804" spans="1:20">
      <c r="A2804" s="57">
        <f t="shared" si="818"/>
        <v>221018.17240826119</v>
      </c>
      <c r="B2804" s="12">
        <f t="shared" si="835"/>
        <v>35176.134651911525</v>
      </c>
      <c r="C2804" s="57" t="str">
        <f t="shared" si="819"/>
        <v>-0.935134536989533-0.387912706451013i</v>
      </c>
      <c r="D2804" s="57" t="str">
        <f t="shared" si="820"/>
        <v>3.4700138338724-0.620218758890643i</v>
      </c>
      <c r="E2804" s="57" t="str">
        <f t="shared" si="821"/>
        <v>62.2280638176728-269.747794943684i</v>
      </c>
      <c r="F2804" s="57" t="str">
        <f t="shared" si="822"/>
        <v>2.90860047925394-4.3076925789892i</v>
      </c>
      <c r="G2804" s="57" t="str">
        <f t="shared" si="823"/>
        <v>0.999550009898412-0.021208196776167i</v>
      </c>
      <c r="H2804" s="57" t="str">
        <f t="shared" si="824"/>
        <v>0.820337377408971-59.3499383015937i</v>
      </c>
      <c r="I2804" s="57" t="str">
        <f t="shared" si="825"/>
        <v>-0.714500047761897-0.496951936001599i</v>
      </c>
      <c r="K2804" s="57" t="str">
        <f t="shared" si="826"/>
        <v>0.00279415335812859-0.00781527854745332i</v>
      </c>
      <c r="L2804" s="57" t="str">
        <f t="shared" si="827"/>
        <v>0.00025-0.0300832103431339i</v>
      </c>
      <c r="M2804" s="57" t="str">
        <f t="shared" si="828"/>
        <v>0.0045-0.0105466546284554i</v>
      </c>
      <c r="N2804" s="57">
        <f t="shared" si="829"/>
        <v>22.529661817002818</v>
      </c>
      <c r="O2804" s="57">
        <f t="shared" si="830"/>
        <v>0.10703895901543194</v>
      </c>
      <c r="P2804" s="374">
        <f t="shared" si="831"/>
        <v>0.10703895901543194</v>
      </c>
      <c r="Q2804" s="374">
        <f t="shared" si="832"/>
        <v>-157.47033818299718</v>
      </c>
      <c r="R2804" s="12">
        <f t="shared" si="833"/>
        <v>22.529661817002818</v>
      </c>
      <c r="S2804" s="57">
        <f t="shared" si="834"/>
        <v>35.176134651911525</v>
      </c>
      <c r="T2804" s="12">
        <f t="shared" si="817"/>
        <v>0.10703895901543194</v>
      </c>
    </row>
    <row r="2805" spans="1:20">
      <c r="A2805" s="57">
        <f t="shared" si="818"/>
        <v>221858.04146341261</v>
      </c>
      <c r="B2805" s="12">
        <f t="shared" si="835"/>
        <v>35309.803963588791</v>
      </c>
      <c r="C2805" s="57" t="str">
        <f t="shared" si="819"/>
        <v>-0.927640463819705-0.376869204355405i</v>
      </c>
      <c r="D2805" s="57" t="str">
        <f t="shared" si="820"/>
        <v>3.46995221701086-0.619140477210429i</v>
      </c>
      <c r="E2805" s="57" t="str">
        <f t="shared" si="821"/>
        <v>59.4950016067076-268.180084121553i</v>
      </c>
      <c r="F2805" s="57" t="str">
        <f t="shared" si="822"/>
        <v>2.90859051319357-4.29185324071531i</v>
      </c>
      <c r="G2805" s="57" t="str">
        <f t="shared" si="823"/>
        <v>0.999546585029374-0.0212887149797817i</v>
      </c>
      <c r="H2805" s="57" t="str">
        <f t="shared" si="824"/>
        <v>0.812842261977014-59.1086987581267i</v>
      </c>
      <c r="I2805" s="57" t="str">
        <f t="shared" si="825"/>
        <v>-0.708988804147714-0.49484343284366i</v>
      </c>
      <c r="K2805" s="57" t="str">
        <f t="shared" si="826"/>
        <v>0.00279127485673367-0.00778772006104219i</v>
      </c>
      <c r="L2805" s="57" t="str">
        <f t="shared" si="827"/>
        <v>0.00025-0.0299693269009104i</v>
      </c>
      <c r="M2805" s="57" t="str">
        <f t="shared" si="828"/>
        <v>0.0045-0.0105067290580348i</v>
      </c>
      <c r="N2805" s="57">
        <f t="shared" si="829"/>
        <v>22.11025766920099</v>
      </c>
      <c r="O2805" s="57">
        <f t="shared" si="830"/>
        <v>1.1048402206671228E-2</v>
      </c>
      <c r="P2805" s="374">
        <f t="shared" si="831"/>
        <v>1.1048402206671228E-2</v>
      </c>
      <c r="Q2805" s="374">
        <f t="shared" si="832"/>
        <v>-157.88974233079901</v>
      </c>
      <c r="R2805" s="12">
        <f t="shared" si="833"/>
        <v>22.11025766920099</v>
      </c>
      <c r="S2805" s="57">
        <f t="shared" si="834"/>
        <v>35.309803963588791</v>
      </c>
      <c r="T2805" s="12">
        <f t="shared" si="817"/>
        <v>1.1048402206671228E-2</v>
      </c>
    </row>
    <row r="2806" spans="1:20">
      <c r="A2806" s="57">
        <f t="shared" si="818"/>
        <v>222701.10202097357</v>
      </c>
      <c r="B2806" s="12">
        <f t="shared" si="835"/>
        <v>35443.981218650428</v>
      </c>
      <c r="C2806" s="57" t="str">
        <f t="shared" si="819"/>
        <v>-0.920050256693663-0.366081117487484i</v>
      </c>
      <c r="D2806" s="57" t="str">
        <f t="shared" si="820"/>
        <v>3.4698901331847-0.618071056641574i</v>
      </c>
      <c r="E2806" s="57" t="str">
        <f t="shared" si="821"/>
        <v>56.8220095434725-266.577592858325i</v>
      </c>
      <c r="F2806" s="57" t="str">
        <f t="shared" si="822"/>
        <v>2.90858047131633-4.27607563896014i</v>
      </c>
      <c r="G2806" s="57" t="str">
        <f t="shared" si="823"/>
        <v>0.999543134105615-0.0213695383183506i</v>
      </c>
      <c r="H2806" s="57" t="str">
        <f t="shared" si="824"/>
        <v>0.805423600435941-58.8685679388216i</v>
      </c>
      <c r="I2806" s="57" t="str">
        <f t="shared" si="825"/>
        <v>-0.703522118743393-0.49274576033045i</v>
      </c>
      <c r="K2806" s="57" t="str">
        <f t="shared" si="826"/>
        <v>0.00278841472265956-0.0077602713582865i</v>
      </c>
      <c r="L2806" s="57" t="str">
        <f t="shared" si="827"/>
        <v>0.00025-0.0298558745775159i</v>
      </c>
      <c r="M2806" s="57" t="str">
        <f t="shared" si="828"/>
        <v>0.0045-0.0104669546304391i</v>
      </c>
      <c r="N2806" s="57">
        <f t="shared" si="829"/>
        <v>21.697239446715713</v>
      </c>
      <c r="O2806" s="57">
        <f t="shared" si="830"/>
        <v>8.5489208229767563E-2</v>
      </c>
      <c r="P2806" s="374">
        <f t="shared" si="831"/>
        <v>-8.5489208229767563E-2</v>
      </c>
      <c r="Q2806" s="374">
        <f t="shared" si="832"/>
        <v>-158.30276055328429</v>
      </c>
      <c r="R2806" s="12">
        <f t="shared" si="833"/>
        <v>21.697239446715713</v>
      </c>
      <c r="S2806" s="57">
        <f t="shared" si="834"/>
        <v>35.443981218650428</v>
      </c>
      <c r="T2806" s="12">
        <f t="shared" si="817"/>
        <v>-8.5489208229767563E-2</v>
      </c>
    </row>
    <row r="2807" spans="1:20">
      <c r="A2807" s="57">
        <f t="shared" si="818"/>
        <v>223547.36620865329</v>
      </c>
      <c r="B2807" s="12">
        <f t="shared" si="835"/>
        <v>35578.668347281302</v>
      </c>
      <c r="C2807" s="57" t="str">
        <f t="shared" si="819"/>
        <v>-0.912372836068288-0.355547081703089i</v>
      </c>
      <c r="D2807" s="57" t="str">
        <f t="shared" si="820"/>
        <v>3.46982757887197-0.61701048128267i</v>
      </c>
      <c r="E2807" s="57" t="str">
        <f t="shared" si="821"/>
        <v>54.2090832063301-264.942673792068i</v>
      </c>
      <c r="F2807" s="57" t="str">
        <f t="shared" si="822"/>
        <v>2.90857035304596-4.26035954672065i</v>
      </c>
      <c r="G2807" s="57" t="str">
        <f t="shared" si="823"/>
        <v>0.999539656929106-0.0214506679418498i</v>
      </c>
      <c r="H2807" s="57" t="str">
        <f t="shared" si="824"/>
        <v>0.798080488882721-58.6295392753926i</v>
      </c>
      <c r="I2807" s="57" t="str">
        <f t="shared" si="825"/>
        <v>-0.698099608971252-0.490658839072797i</v>
      </c>
      <c r="K2807" s="57" t="str">
        <f t="shared" si="826"/>
        <v>0.0027855727942828-0.00773293206103315i</v>
      </c>
      <c r="L2807" s="57" t="str">
        <f t="shared" si="827"/>
        <v>0.00025-0.0297428517409005i</v>
      </c>
      <c r="M2807" s="57" t="str">
        <f t="shared" si="828"/>
        <v>0.0045-0.0104273307734998i</v>
      </c>
      <c r="N2807" s="57">
        <f t="shared" si="829"/>
        <v>21.290611151813494</v>
      </c>
      <c r="O2807" s="57">
        <f t="shared" si="830"/>
        <v>0.18254799191619542</v>
      </c>
      <c r="P2807" s="374">
        <f t="shared" si="831"/>
        <v>-0.18254799191619542</v>
      </c>
      <c r="Q2807" s="374">
        <f t="shared" si="832"/>
        <v>-158.70938884818651</v>
      </c>
      <c r="R2807" s="12">
        <f t="shared" si="833"/>
        <v>21.290611151813494</v>
      </c>
      <c r="S2807" s="57">
        <f t="shared" si="834"/>
        <v>35.578668347281301</v>
      </c>
      <c r="T2807" s="12">
        <f t="shared" si="817"/>
        <v>-0.18254799191619542</v>
      </c>
    </row>
    <row r="2808" spans="1:20">
      <c r="A2808" s="57">
        <f t="shared" si="818"/>
        <v>224396.84620024616</v>
      </c>
      <c r="B2808" s="12">
        <f t="shared" si="835"/>
        <v>35713.867287000969</v>
      </c>
      <c r="C2808" s="57" t="str">
        <f t="shared" si="819"/>
        <v>-0.904616865609312-0.345265418140754i</v>
      </c>
      <c r="D2808" s="57" t="str">
        <f t="shared" si="820"/>
        <v>3.46976455052438-0.615958735353675i</v>
      </c>
      <c r="E2808" s="57" t="str">
        <f t="shared" si="821"/>
        <v>51.6561273927779-263.277625284856i</v>
      </c>
      <c r="F2808" s="57" t="str">
        <f t="shared" si="822"/>
        <v>2.90856015780181-4.24470473787819i</v>
      </c>
      <c r="G2808" s="57" t="str">
        <f t="shared" si="823"/>
        <v>0.999536153300314-0.0215321050045167i</v>
      </c>
      <c r="H2808" s="57" t="str">
        <f t="shared" si="824"/>
        <v>0.79081203583027-58.3916062543713i</v>
      </c>
      <c r="I2808" s="57" t="str">
        <f t="shared" si="825"/>
        <v>-0.692720895882084-0.488582590540298i</v>
      </c>
      <c r="K2808" s="57" t="str">
        <f t="shared" si="826"/>
        <v>0.00278274891101328-0.00770570179242063i</v>
      </c>
      <c r="L2808" s="57" t="str">
        <f t="shared" si="827"/>
        <v>0.00025-0.0296302567651928i</v>
      </c>
      <c r="M2808" s="57" t="str">
        <f t="shared" si="828"/>
        <v>0.0045-0.0103878569172144i</v>
      </c>
      <c r="N2808" s="57">
        <f t="shared" si="829"/>
        <v>20.890371730665748</v>
      </c>
      <c r="O2808" s="57">
        <f t="shared" si="830"/>
        <v>0.28010248522856457</v>
      </c>
      <c r="P2808" s="374">
        <f t="shared" si="831"/>
        <v>-0.28010248522856457</v>
      </c>
      <c r="Q2808" s="374">
        <f t="shared" si="832"/>
        <v>-159.10962826933425</v>
      </c>
      <c r="R2808" s="12">
        <f t="shared" si="833"/>
        <v>20.890371730665748</v>
      </c>
      <c r="S2808" s="57">
        <f t="shared" si="834"/>
        <v>35.713867287000966</v>
      </c>
      <c r="T2808" s="12">
        <f t="shared" si="817"/>
        <v>-0.28010248522856457</v>
      </c>
    </row>
    <row r="2809" spans="1:20">
      <c r="A2809" s="57">
        <f t="shared" si="818"/>
        <v>225249.55421580712</v>
      </c>
      <c r="B2809" s="12">
        <f t="shared" si="835"/>
        <v>35849.579982691575</v>
      </c>
      <c r="C2809" s="57" t="str">
        <f t="shared" si="819"/>
        <v>-0.896790744616537-0.335234154629566i</v>
      </c>
      <c r="D2809" s="57" t="str">
        <f t="shared" si="820"/>
        <v>3.46970104456717-0.614915803195624i</v>
      </c>
      <c r="E2809" s="57" t="str">
        <f t="shared" si="821"/>
        <v>49.1629613465786-261.584688664339i</v>
      </c>
      <c r="F2809" s="57" t="str">
        <f t="shared" si="822"/>
        <v>2.90854988499889-4.2291109871953i</v>
      </c>
      <c r="G2809" s="57" t="str">
        <f t="shared" si="823"/>
        <v>0.999532623018194-0.0216138506648645i</v>
      </c>
      <c r="H2809" s="57" t="str">
        <f t="shared" si="824"/>
        <v>0.783617362013082-58.1547624164968i</v>
      </c>
      <c r="I2809" s="57" t="str">
        <f t="shared" si="825"/>
        <v>-0.68738560411553-0.486516937049137i</v>
      </c>
      <c r="K2809" s="57" t="str">
        <f t="shared" si="826"/>
        <v>0.00277994291328552-0.00767858017687559i</v>
      </c>
      <c r="L2809" s="57" t="str">
        <f t="shared" si="827"/>
        <v>0.00025-0.0295180880306762i</v>
      </c>
      <c r="M2809" s="57" t="str">
        <f t="shared" si="828"/>
        <v>0.0045-0.0103485324937382i</v>
      </c>
      <c r="N2809" s="57">
        <f t="shared" si="829"/>
        <v>20.496515295332728</v>
      </c>
      <c r="O2809" s="57">
        <f t="shared" si="830"/>
        <v>0.37812766109296819</v>
      </c>
      <c r="P2809" s="374">
        <f t="shared" si="831"/>
        <v>-0.37812766109296819</v>
      </c>
      <c r="Q2809" s="374">
        <f t="shared" si="832"/>
        <v>-159.50348470466727</v>
      </c>
      <c r="R2809" s="12">
        <f t="shared" si="833"/>
        <v>20.496515295332728</v>
      </c>
      <c r="S2809" s="57">
        <f t="shared" si="834"/>
        <v>35.849579982691573</v>
      </c>
      <c r="T2809" s="12">
        <f t="shared" si="817"/>
        <v>-0.37812766109296819</v>
      </c>
    </row>
    <row r="2810" spans="1:20">
      <c r="A2810" s="57">
        <f t="shared" si="818"/>
        <v>226105.50252182718</v>
      </c>
      <c r="B2810" s="12">
        <f t="shared" si="835"/>
        <v>35985.808386625802</v>
      </c>
      <c r="C2810" s="57" t="str">
        <f t="shared" si="819"/>
        <v>-0.888902601927974-0.325451046772773i</v>
      </c>
      <c r="D2810" s="57" t="str">
        <f t="shared" si="820"/>
        <v>3.4696370573989-0.613881669270337i</v>
      </c>
      <c r="E2810" s="57" t="str">
        <f t="shared" si="821"/>
        <v>46.7293239571919-259.866045858386i</v>
      </c>
      <c r="F2810" s="57" t="str">
        <f t="shared" si="822"/>
        <v>2.90853953404772-4.21357807031243i</v>
      </c>
      <c r="G2810" s="57" t="str">
        <f t="shared" si="823"/>
        <v>0.999529065880176-0.0216959060856969i</v>
      </c>
      <c r="H2810" s="57" t="str">
        <f t="shared" si="824"/>
        <v>0.776495600196371-57.9190013561164i</v>
      </c>
      <c r="I2810" s="57" t="str">
        <f t="shared" si="825"/>
        <v>-0.682093361860966-0.484461801750085i</v>
      </c>
      <c r="K2810" s="57" t="str">
        <f t="shared" si="826"/>
        <v>0.00277715464255029-0.00765156684010969i</v>
      </c>
      <c r="L2810" s="57" t="str">
        <f t="shared" si="827"/>
        <v>0.00025-0.0294063439237659i</v>
      </c>
      <c r="M2810" s="57" t="str">
        <f t="shared" si="828"/>
        <v>0.0045-0.0103093569373762i</v>
      </c>
      <c r="N2810" s="57">
        <f t="shared" si="829"/>
        <v>20.109031345462512</v>
      </c>
      <c r="O2810" s="57">
        <f t="shared" si="830"/>
        <v>0.47659894660693503</v>
      </c>
      <c r="P2810" s="374">
        <f t="shared" si="831"/>
        <v>-0.47659894660693503</v>
      </c>
      <c r="Q2810" s="374">
        <f t="shared" si="832"/>
        <v>-159.89096865453749</v>
      </c>
      <c r="R2810" s="12">
        <f t="shared" si="833"/>
        <v>20.109031345462512</v>
      </c>
      <c r="S2810" s="57">
        <f t="shared" si="834"/>
        <v>35.985808386625806</v>
      </c>
      <c r="T2810" s="12">
        <f t="shared" si="817"/>
        <v>-0.47659894660693503</v>
      </c>
    </row>
    <row r="2811" spans="1:20">
      <c r="A2811" s="57">
        <f t="shared" si="818"/>
        <v>226964.70343141013</v>
      </c>
      <c r="B2811" s="12">
        <f t="shared" si="835"/>
        <v>36122.554458494982</v>
      </c>
      <c r="C2811" s="57" t="str">
        <f t="shared" si="819"/>
        <v>-0.880960291220202-0.315913598624097i</v>
      </c>
      <c r="D2811" s="57" t="str">
        <f t="shared" si="820"/>
        <v>3.46957258539122-0.612856318160119i</v>
      </c>
      <c r="E2811" s="57" t="str">
        <f t="shared" si="821"/>
        <v>44.3548789070425-258.123817404655i</v>
      </c>
      <c r="F2811" s="57" t="str">
        <f t="shared" si="822"/>
        <v>2.90852910435437-4.19810576374468i</v>
      </c>
      <c r="G2811" s="57" t="str">
        <f t="shared" si="823"/>
        <v>0.999525481682151-0.0217782724341242i</v>
      </c>
      <c r="H2811" s="57" t="str">
        <f t="shared" si="824"/>
        <v>0.769445894988415-57.6843167205916i</v>
      </c>
      <c r="I2811" s="57" t="str">
        <f t="shared" si="825"/>
        <v>-0.676843800818872-0.482417108616721i</v>
      </c>
      <c r="K2811" s="57" t="str">
        <f t="shared" si="826"/>
        <v>0.00277438394126603-0.00762466140911619i</v>
      </c>
      <c r="L2811" s="57" t="str">
        <f t="shared" si="827"/>
        <v>0.00025-0.0292950228369853i</v>
      </c>
      <c r="M2811" s="57" t="str">
        <f t="shared" si="828"/>
        <v>0.0045-0.0102703296845748i</v>
      </c>
      <c r="N2811" s="57">
        <f t="shared" si="829"/>
        <v>19.727904988918169</v>
      </c>
      <c r="O2811" s="57">
        <f t="shared" si="830"/>
        <v>0.57549223856688836</v>
      </c>
      <c r="P2811" s="374">
        <f t="shared" si="831"/>
        <v>-0.57549223856688836</v>
      </c>
      <c r="Q2811" s="374">
        <f t="shared" si="832"/>
        <v>-160.27209501108183</v>
      </c>
      <c r="R2811" s="12">
        <f t="shared" si="833"/>
        <v>19.727904988918169</v>
      </c>
      <c r="S2811" s="57">
        <f t="shared" si="834"/>
        <v>36.122554458494982</v>
      </c>
      <c r="T2811" s="12">
        <f t="shared" si="817"/>
        <v>-0.57549223856688836</v>
      </c>
    </row>
    <row r="2812" spans="1:20">
      <c r="A2812" s="57">
        <f t="shared" si="818"/>
        <v>227827.16930444946</v>
      </c>
      <c r="B2812" s="12">
        <f t="shared" si="835"/>
        <v>36259.820165437261</v>
      </c>
      <c r="C2812" s="57" t="str">
        <f t="shared" si="819"/>
        <v>-0.872971387620597-0.306619082883709i</v>
      </c>
      <c r="D2812" s="57" t="str">
        <f t="shared" si="820"/>
        <v>3.46950762488871-0.611839734567478i</v>
      </c>
      <c r="E2812" s="57" t="str">
        <f t="shared" si="821"/>
        <v>42.0392197445924-256.360060816114i</v>
      </c>
      <c r="F2812" s="57" t="str">
        <f t="shared" si="822"/>
        <v>2.9085185953204-4.18269384487864i</v>
      </c>
      <c r="G2812" s="57" t="str">
        <f t="shared" si="823"/>
        <v>0.999521870218465-0.0218609508815771i</v>
      </c>
      <c r="H2812" s="57" t="str">
        <f t="shared" si="824"/>
        <v>0.762467402656257-57.4507022097145i</v>
      </c>
      <c r="I2812" s="57" t="str">
        <f t="shared" si="825"/>
        <v>-0.671636556162728-0.480382782433847i</v>
      </c>
      <c r="K2812" s="57" t="str">
        <f t="shared" si="826"/>
        <v>0.00277163065289048-0.00759786351216667i</v>
      </c>
      <c r="L2812" s="57" t="str">
        <f t="shared" si="827"/>
        <v>0.00025-0.0291841231689434i</v>
      </c>
      <c r="M2812" s="57" t="str">
        <f t="shared" si="828"/>
        <v>0.0045-0.0102314501739139i</v>
      </c>
      <c r="N2812" s="57">
        <f t="shared" si="829"/>
        <v>19.353117160599908</v>
      </c>
      <c r="O2812" s="57">
        <f t="shared" si="830"/>
        <v>0.67478391698322093</v>
      </c>
      <c r="P2812" s="374">
        <f t="shared" si="831"/>
        <v>-0.67478391698322093</v>
      </c>
      <c r="Q2812" s="374">
        <f t="shared" si="832"/>
        <v>-160.64688283940009</v>
      </c>
      <c r="R2812" s="12">
        <f t="shared" si="833"/>
        <v>19.353117160599908</v>
      </c>
      <c r="S2812" s="57">
        <f t="shared" si="834"/>
        <v>36.259820165437262</v>
      </c>
      <c r="T2812" s="12">
        <f t="shared" si="817"/>
        <v>-0.67478391698322093</v>
      </c>
    </row>
    <row r="2813" spans="1:20">
      <c r="A2813" s="57">
        <f t="shared" si="818"/>
        <v>228692.91254780637</v>
      </c>
      <c r="B2813" s="12">
        <f t="shared" si="835"/>
        <v>36397.60748206592</v>
      </c>
      <c r="C2813" s="57" t="str">
        <f t="shared" si="819"/>
        <v>-0.864943185545433-0.297564560550244i</v>
      </c>
      <c r="D2813" s="57" t="str">
        <f t="shared" si="820"/>
        <v>3.46944217220865-0.610831903314829i</v>
      </c>
      <c r="E2813" s="57" t="str">
        <f t="shared" si="821"/>
        <v>39.7818748636096-254.576769282758i</v>
      </c>
      <c r="F2813" s="57" t="str">
        <f t="shared" si="822"/>
        <v>2.90850800634284-4.16734209196914i</v>
      </c>
      <c r="G2813" s="57" t="str">
        <f t="shared" si="823"/>
        <v>0.999518231281902-0.0219439426038231i</v>
      </c>
      <c r="H2813" s="57" t="str">
        <f t="shared" si="824"/>
        <v>0.755559290944522-57.2181515751287i</v>
      </c>
      <c r="I2813" s="57" t="str">
        <f t="shared" si="825"/>
        <v>-0.666471266501354-0.478358748786083i</v>
      </c>
      <c r="K2813" s="57" t="str">
        <f t="shared" si="826"/>
        <v>0.00276889462187235-0.00757117277880779i</v>
      </c>
      <c r="L2813" s="57" t="str">
        <f t="shared" si="827"/>
        <v>0.00025-0.029073643324311i</v>
      </c>
      <c r="M2813" s="57" t="str">
        <f t="shared" si="828"/>
        <v>0.0045-0.0101927178460988i</v>
      </c>
      <c r="N2813" s="57">
        <f t="shared" si="829"/>
        <v>18.984644838787773</v>
      </c>
      <c r="O2813" s="57">
        <f t="shared" si="830"/>
        <v>0.77445085667224456</v>
      </c>
      <c r="P2813" s="374">
        <f t="shared" si="831"/>
        <v>-0.77445085667224456</v>
      </c>
      <c r="Q2813" s="374">
        <f t="shared" si="832"/>
        <v>-161.01535516121223</v>
      </c>
      <c r="R2813" s="12">
        <f t="shared" si="833"/>
        <v>18.984644838787773</v>
      </c>
      <c r="S2813" s="57">
        <f t="shared" si="834"/>
        <v>36.397607482065922</v>
      </c>
      <c r="T2813" s="12">
        <f t="shared" si="817"/>
        <v>-0.77445085667224456</v>
      </c>
    </row>
    <row r="2814" spans="1:20">
      <c r="A2814" s="57">
        <f t="shared" si="818"/>
        <v>229561.94561548802</v>
      </c>
      <c r="B2814" s="12">
        <f t="shared" si="835"/>
        <v>36535.918390497769</v>
      </c>
      <c r="C2814" s="57" t="str">
        <f t="shared" si="819"/>
        <v>-0.85688269767759-0.288746899975033i</v>
      </c>
      <c r="D2814" s="57" t="str">
        <f t="shared" si="820"/>
        <v>3.46937622364086-0.609832809344211i</v>
      </c>
      <c r="E2814" s="57" t="str">
        <f t="shared" si="821"/>
        <v>37.5823123715142-252.77587068938i</v>
      </c>
      <c r="F2814" s="57" t="str">
        <f t="shared" si="822"/>
        <v>2.90849733681412-4.15205028413604i</v>
      </c>
      <c r="G2814" s="57" t="str">
        <f t="shared" si="823"/>
        <v>0.999514564663675-0.0220272487809802i</v>
      </c>
      <c r="H2814" s="57" t="str">
        <f t="shared" si="824"/>
        <v>0.748720738897457-56.9866586197615i</v>
      </c>
      <c r="I2814" s="57" t="str">
        <f t="shared" si="825"/>
        <v>-0.661347573841768-0.476344934046665i</v>
      </c>
      <c r="K2814" s="57" t="str">
        <f t="shared" si="826"/>
        <v>0.00276617569364294-0.00754458883985761i</v>
      </c>
      <c r="L2814" s="57" t="str">
        <f t="shared" si="827"/>
        <v>0.00025-0.0289635817137986i</v>
      </c>
      <c r="M2814" s="57" t="str">
        <f t="shared" si="828"/>
        <v>0.0045-0.0101541321439517i</v>
      </c>
      <c r="N2814" s="57">
        <f t="shared" si="829"/>
        <v>18.622461258424153</v>
      </c>
      <c r="O2814" s="57">
        <f t="shared" si="830"/>
        <v>0.87447043701406646</v>
      </c>
      <c r="P2814" s="374">
        <f t="shared" si="831"/>
        <v>-0.87447043701406646</v>
      </c>
      <c r="Q2814" s="374">
        <f t="shared" si="832"/>
        <v>-161.37753874157585</v>
      </c>
      <c r="R2814" s="12">
        <f t="shared" si="833"/>
        <v>18.622461258424153</v>
      </c>
      <c r="S2814" s="57">
        <f t="shared" si="834"/>
        <v>36.53591839049777</v>
      </c>
      <c r="T2814" s="12">
        <f t="shared" si="817"/>
        <v>-0.87447043701406646</v>
      </c>
    </row>
    <row r="2815" spans="1:20">
      <c r="A2815" s="57">
        <f t="shared" si="818"/>
        <v>230434.28100882689</v>
      </c>
      <c r="B2815" s="12">
        <f t="shared" si="835"/>
        <v>36674.754880381661</v>
      </c>
      <c r="C2815" s="57" t="str">
        <f t="shared" si="819"/>
        <v>-0.848796654998123-0.280162795272937i</v>
      </c>
      <c r="D2815" s="57" t="str">
        <f t="shared" si="820"/>
        <v>3.46930977544747-0.608842437716999i</v>
      </c>
      <c r="E2815" s="57" t="str">
        <f t="shared" si="821"/>
        <v>35.439944831812-250.959226928979i</v>
      </c>
      <c r="F2815" s="57" t="str">
        <f t="shared" si="822"/>
        <v>2.90848658612209-4.13681820136112i</v>
      </c>
      <c r="G2815" s="57" t="str">
        <f t="shared" si="823"/>
        <v>0.999510870153412-0.0221108705975336i</v>
      </c>
      <c r="H2815" s="57" t="str">
        <f t="shared" si="824"/>
        <v>0.741950936683986-56.7562171972616i</v>
      </c>
      <c r="I2815" s="57" t="str">
        <f t="shared" si="825"/>
        <v>-0.656265123552513-0.474341265366436i</v>
      </c>
      <c r="K2815" s="57" t="str">
        <f t="shared" si="826"/>
        <v>0.0027634737146079-0.00751811132740267i</v>
      </c>
      <c r="L2815" s="57" t="str">
        <f t="shared" si="827"/>
        <v>0.00025-0.0288539367541328i</v>
      </c>
      <c r="M2815" s="57" t="str">
        <f t="shared" si="828"/>
        <v>0.0045-0.0101156925124046i</v>
      </c>
      <c r="N2815" s="57">
        <f t="shared" si="829"/>
        <v>18.266536120781609</v>
      </c>
      <c r="O2815" s="57">
        <f t="shared" si="830"/>
        <v>0.97482054996769296</v>
      </c>
      <c r="P2815" s="374">
        <f t="shared" si="831"/>
        <v>-0.97482054996769296</v>
      </c>
      <c r="Q2815" s="374">
        <f t="shared" si="832"/>
        <v>-161.73346387921839</v>
      </c>
      <c r="R2815" s="12">
        <f t="shared" si="833"/>
        <v>18.266536120781609</v>
      </c>
      <c r="S2815" s="57">
        <f t="shared" si="834"/>
        <v>36.674754880381663</v>
      </c>
      <c r="T2815" s="12">
        <f t="shared" si="817"/>
        <v>-0.97482054996769296</v>
      </c>
    </row>
    <row r="2816" spans="1:20">
      <c r="A2816" s="57">
        <f t="shared" si="818"/>
        <v>231309.93127666044</v>
      </c>
      <c r="B2816" s="12">
        <f t="shared" si="835"/>
        <v>36814.118948927113</v>
      </c>
      <c r="C2816" s="57" t="str">
        <f t="shared" si="819"/>
        <v>-0.840691507786586-0.27180878405274i</v>
      </c>
      <c r="D2816" s="57" t="str">
        <f t="shared" si="820"/>
        <v>3.46924282386275-0.607860773613617i</v>
      </c>
      <c r="E2816" s="57" t="str">
        <f t="shared" si="821"/>
        <v>33.3541338678688-249.128633491338i</v>
      </c>
      <c r="F2816" s="57" t="str">
        <f t="shared" si="822"/>
        <v>2.90847575364996-4.12164562448484i</v>
      </c>
      <c r="G2816" s="57" t="str">
        <f t="shared" si="823"/>
        <v>0.999507147539147-0.0221948092423499i</v>
      </c>
      <c r="H2816" s="57" t="str">
        <f t="shared" si="824"/>
        <v>0.735249085425835-56.5268212114441i</v>
      </c>
      <c r="I2816" s="57" t="str">
        <f t="shared" si="825"/>
        <v>-0.65122356432742-0.472347670662999i</v>
      </c>
      <c r="K2816" s="57" t="str">
        <f t="shared" si="826"/>
        <v>0.00276078853213911-0.0074917398747943i</v>
      </c>
      <c r="L2816" s="57" t="str">
        <f t="shared" si="827"/>
        <v>0.00025-0.0287447068680343i</v>
      </c>
      <c r="M2816" s="57" t="str">
        <f t="shared" si="828"/>
        <v>0.0045-0.0100773983984904i</v>
      </c>
      <c r="N2816" s="57">
        <f t="shared" si="829"/>
        <v>17.916835799048016</v>
      </c>
      <c r="O2816" s="57">
        <f t="shared" si="830"/>
        <v>1.0754796064383119</v>
      </c>
      <c r="P2816" s="374">
        <f t="shared" si="831"/>
        <v>-1.0754796064383119</v>
      </c>
      <c r="Q2816" s="374">
        <f t="shared" si="832"/>
        <v>-162.08316420095198</v>
      </c>
      <c r="R2816" s="12">
        <f t="shared" si="833"/>
        <v>17.916835799048016</v>
      </c>
      <c r="S2816" s="57">
        <f t="shared" si="834"/>
        <v>36.81411894892711</v>
      </c>
      <c r="T2816" s="12">
        <f t="shared" si="817"/>
        <v>-1.0754796064383119</v>
      </c>
    </row>
    <row r="2817" spans="1:20">
      <c r="A2817" s="57">
        <f t="shared" si="818"/>
        <v>232188.90901551172</v>
      </c>
      <c r="B2817" s="12">
        <f t="shared" si="835"/>
        <v>36954.012600933034</v>
      </c>
      <c r="C2817" s="57" t="str">
        <f t="shared" si="819"/>
        <v>-0.832573427507036-0.263681264437709i</v>
      </c>
      <c r="D2817" s="57" t="str">
        <f t="shared" si="820"/>
        <v>3.46917536509281-0.606887802333242i</v>
      </c>
      <c r="E2817" s="57" t="str">
        <f t="shared" si="821"/>
        <v>31.3241946173268-247.285819306464i</v>
      </c>
      <c r="F2817" s="57" t="str">
        <f t="shared" si="822"/>
        <v>2.90846483877621-4.10653233520317i</v>
      </c>
      <c r="G2817" s="57" t="str">
        <f t="shared" si="823"/>
        <v>0.999503396607306-0.0222790659086927i</v>
      </c>
      <c r="H2817" s="57" t="str">
        <f t="shared" si="824"/>
        <v>0.728614397028551-56.2984646157432i</v>
      </c>
      <c r="I2817" s="57" t="str">
        <f t="shared" si="825"/>
        <v>-0.646222548149847-0.47036407861005i</v>
      </c>
      <c r="K2817" s="57" t="str">
        <f t="shared" si="826"/>
        <v>0.00275811999456639-0.00746547411664518i</v>
      </c>
      <c r="L2817" s="57" t="str">
        <f t="shared" si="827"/>
        <v>0.00025-0.0286358904841943i</v>
      </c>
      <c r="M2817" s="57" t="str">
        <f t="shared" si="828"/>
        <v>0.0045-0.0100392492513353i</v>
      </c>
      <c r="N2817" s="57">
        <f t="shared" si="829"/>
        <v>17.573323539405806</v>
      </c>
      <c r="O2817" s="57">
        <f t="shared" si="830"/>
        <v>1.1764265410887418</v>
      </c>
      <c r="P2817" s="374">
        <f t="shared" si="831"/>
        <v>-1.1764265410887418</v>
      </c>
      <c r="Q2817" s="374">
        <f t="shared" si="832"/>
        <v>-162.42667646059419</v>
      </c>
      <c r="R2817" s="12">
        <f t="shared" si="833"/>
        <v>17.573323539405806</v>
      </c>
      <c r="S2817" s="57">
        <f t="shared" si="834"/>
        <v>36.954012600933034</v>
      </c>
      <c r="T2817" s="12">
        <f t="shared" si="817"/>
        <v>-1.1764265410887418</v>
      </c>
    </row>
    <row r="2818" spans="1:20">
      <c r="A2818" s="57">
        <f t="shared" si="818"/>
        <v>233071.22686977067</v>
      </c>
      <c r="B2818" s="12">
        <f t="shared" si="835"/>
        <v>37094.437848816582</v>
      </c>
      <c r="C2818" s="57" t="str">
        <f t="shared" si="819"/>
        <v>-0.824448309498659-0.255776511354296i</v>
      </c>
      <c r="D2818" s="57" t="str">
        <f t="shared" si="820"/>
        <v>3.46910739531556-0.605923509293542i</v>
      </c>
      <c r="E2818" s="57" t="str">
        <f t="shared" si="821"/>
        <v>29.3494000284148-245.432446822844i</v>
      </c>
      <c r="F2818" s="57" t="str">
        <f t="shared" si="822"/>
        <v>2.90845384087469-4.09147811606455i</v>
      </c>
      <c r="G2818" s="57" t="str">
        <f t="shared" si="823"/>
        <v>0.999499617142695-0.0223636417942382i</v>
      </c>
      <c r="H2818" s="57" t="str">
        <f t="shared" si="824"/>
        <v>0.722046094015517-56.0711414126729i</v>
      </c>
      <c r="I2818" s="57" t="str">
        <f t="shared" si="825"/>
        <v>-0.6412617302574-0.468390418626928i</v>
      </c>
      <c r="K2818" s="57" t="str">
        <f t="shared" si="826"/>
        <v>0.0027554679511695-0.00743931368882614i</v>
      </c>
      <c r="L2818" s="57" t="str">
        <f t="shared" si="827"/>
        <v>0.00025-0.0285274860372528i</v>
      </c>
      <c r="M2818" s="57" t="str">
        <f t="shared" si="828"/>
        <v>0.0045-0.0100012445221511i</v>
      </c>
      <c r="N2818" s="57">
        <f t="shared" si="829"/>
        <v>17.235959657253574</v>
      </c>
      <c r="O2818" s="57">
        <f t="shared" si="830"/>
        <v>1.2776408156870247</v>
      </c>
      <c r="P2818" s="374">
        <f t="shared" si="831"/>
        <v>-1.2776408156870247</v>
      </c>
      <c r="Q2818" s="374">
        <f t="shared" si="832"/>
        <v>-162.76404034274643</v>
      </c>
      <c r="R2818" s="12">
        <f t="shared" si="833"/>
        <v>17.235959657253574</v>
      </c>
      <c r="S2818" s="57">
        <f t="shared" si="834"/>
        <v>37.094437848816582</v>
      </c>
      <c r="T2818" s="12">
        <f t="shared" si="817"/>
        <v>-1.2776408156870247</v>
      </c>
    </row>
    <row r="2819" spans="1:20">
      <c r="A2819" s="57">
        <f t="shared" si="818"/>
        <v>233956.89753187579</v>
      </c>
      <c r="B2819" s="12">
        <f t="shared" si="835"/>
        <v>37235.396712642083</v>
      </c>
      <c r="C2819" s="57" t="str">
        <f t="shared" si="819"/>
        <v>-0.816321776392193-0.248090692072952i</v>
      </c>
      <c r="D2819" s="57" t="str">
        <f t="shared" si="820"/>
        <v>3.46903891068036-0.604967880030369i</v>
      </c>
      <c r="E2819" s="57" t="str">
        <f t="shared" si="821"/>
        <v>27.4289849910718-243.570112300833i</v>
      </c>
      <c r="F2819" s="57" t="str">
        <f t="shared" si="822"/>
        <v>2.90844275931443-4.07648275046664i</v>
      </c>
      <c r="G2819" s="57" t="str">
        <f t="shared" si="823"/>
        <v>0.999495808928487-0.0224485381010901i</v>
      </c>
      <c r="H2819" s="57" t="str">
        <f t="shared" si="824"/>
        <v>0.715543409364759-55.8448456532932i</v>
      </c>
      <c r="I2819" s="57" t="str">
        <f t="shared" si="825"/>
        <v>-0.63634076910704-0.46642662086827i</v>
      </c>
      <c r="K2819" s="57" t="str">
        <f t="shared" si="826"/>
        <v>0.00275283225217009-0.00741325822846268i</v>
      </c>
      <c r="L2819" s="57" t="str">
        <f t="shared" si="827"/>
        <v>0.00025-0.0284194919677753i</v>
      </c>
      <c r="M2819" s="57" t="str">
        <f t="shared" si="828"/>
        <v>0.0045-0.00996338366422701i</v>
      </c>
      <c r="N2819" s="57">
        <f t="shared" si="829"/>
        <v>16.904701728238081</v>
      </c>
      <c r="O2819" s="57">
        <f t="shared" si="830"/>
        <v>1.3791024210863314</v>
      </c>
      <c r="P2819" s="374">
        <f t="shared" si="831"/>
        <v>-1.3791024210863314</v>
      </c>
      <c r="Q2819" s="374">
        <f t="shared" si="832"/>
        <v>-163.09529827176192</v>
      </c>
      <c r="R2819" s="12">
        <f t="shared" si="833"/>
        <v>16.904701728238081</v>
      </c>
      <c r="S2819" s="57">
        <f t="shared" si="834"/>
        <v>37.235396712642086</v>
      </c>
      <c r="T2819" s="12">
        <f t="shared" si="817"/>
        <v>-1.3791024210863314</v>
      </c>
    </row>
    <row r="2820" spans="1:20">
      <c r="A2820" s="57">
        <f t="shared" si="818"/>
        <v>234845.93374249694</v>
      </c>
      <c r="B2820" s="12">
        <f t="shared" si="835"/>
        <v>37376.891220150123</v>
      </c>
      <c r="C2820" s="57" t="str">
        <f t="shared" si="819"/>
        <v>-0.808199182176808-0.240619880991935i</v>
      </c>
      <c r="D2820" s="57" t="str">
        <f t="shared" si="820"/>
        <v>3.46896990730787-0.604020900197488i</v>
      </c>
      <c r="E2820" s="57" t="str">
        <f t="shared" si="821"/>
        <v>25.5621502976699-241.700346302125i</v>
      </c>
      <c r="F2820" s="57" t="str">
        <f t="shared" si="822"/>
        <v>2.9084315934597-4.06154602265325i</v>
      </c>
      <c r="G2820" s="57" t="str">
        <f t="shared" si="823"/>
        <v>0.999491971746213-0.0225337560357954i</v>
      </c>
      <c r="H2820" s="57" t="str">
        <f t="shared" si="824"/>
        <v>0.709105586348555-55.6195714366842i</v>
      </c>
      <c r="I2820" s="57" t="str">
        <f t="shared" si="825"/>
        <v>-0.63145932634067-0.46447261621389i</v>
      </c>
      <c r="K2820" s="57" t="str">
        <f t="shared" si="826"/>
        <v>0.00275021274872368-0.00738730737393143i</v>
      </c>
      <c r="L2820" s="57" t="str">
        <f t="shared" si="827"/>
        <v>0.00025-0.0283119067222308i</v>
      </c>
      <c r="M2820" s="57" t="str">
        <f t="shared" si="828"/>
        <v>0.0045-0.00992566613292196i</v>
      </c>
      <c r="N2820" s="57">
        <f t="shared" si="829"/>
        <v>16.579504773857877</v>
      </c>
      <c r="O2820" s="57">
        <f t="shared" si="830"/>
        <v>1.4807918779239129</v>
      </c>
      <c r="P2820" s="374">
        <f t="shared" si="831"/>
        <v>-1.4807918779239129</v>
      </c>
      <c r="Q2820" s="374">
        <f t="shared" si="832"/>
        <v>-163.42049522614212</v>
      </c>
      <c r="R2820" s="12">
        <f t="shared" si="833"/>
        <v>16.579504773857877</v>
      </c>
      <c r="S2820" s="57">
        <f t="shared" si="834"/>
        <v>37.376891220150121</v>
      </c>
      <c r="T2820" s="12">
        <f t="shared" si="817"/>
        <v>-1.4807918779239129</v>
      </c>
    </row>
    <row r="2821" spans="1:20">
      <c r="A2821" s="57">
        <f t="shared" si="818"/>
        <v>235738.34829071842</v>
      </c>
      <c r="B2821" s="12">
        <f t="shared" si="835"/>
        <v>37518.923406786693</v>
      </c>
      <c r="C2821" s="57" t="str">
        <f t="shared" si="819"/>
        <v>-0.800085616844744-0.233360073659733i</v>
      </c>
      <c r="D2821" s="57" t="str">
        <f t="shared" si="820"/>
        <v>3.46890038128985-0.603082555566294i</v>
      </c>
      <c r="E2821" s="57" t="str">
        <f t="shared" si="821"/>
        <v>23.7480664294845-239.824614356735i</v>
      </c>
      <c r="F2821" s="57" t="str">
        <f t="shared" si="822"/>
        <v>2.90842034266996-4.04666771771123i</v>
      </c>
      <c r="G2821" s="57" t="str">
        <f t="shared" si="823"/>
        <v>0.999488105375744-0.0226192968093598i</v>
      </c>
      <c r="H2821" s="57" t="str">
        <f t="shared" si="824"/>
        <v>0.70273187837583-55.3953129094282i</v>
      </c>
      <c r="I2821" s="57" t="str">
        <f t="shared" si="825"/>
        <v>-0.626617066751159-0.462528336258814i</v>
      </c>
      <c r="K2821" s="57" t="str">
        <f t="shared" si="826"/>
        <v>0.0027476092929117-0.00736146076485669i</v>
      </c>
      <c r="L2821" s="57" t="str">
        <f t="shared" si="827"/>
        <v>0.00025-0.0282047287529695i</v>
      </c>
      <c r="M2821" s="57" t="str">
        <f t="shared" si="828"/>
        <v>0.0045-0.00988809138565646i</v>
      </c>
      <c r="N2821" s="57">
        <f t="shared" si="829"/>
        <v>16.260321441411037</v>
      </c>
      <c r="O2821" s="57">
        <f t="shared" si="830"/>
        <v>1.5826902361314987</v>
      </c>
      <c r="P2821" s="374">
        <f t="shared" si="831"/>
        <v>-1.5826902361314987</v>
      </c>
      <c r="Q2821" s="374">
        <f t="shared" si="832"/>
        <v>-163.73967855858896</v>
      </c>
      <c r="R2821" s="12">
        <f t="shared" si="833"/>
        <v>16.260321441411037</v>
      </c>
      <c r="S2821" s="57">
        <f t="shared" si="834"/>
        <v>37.518923406786691</v>
      </c>
      <c r="T2821" s="12">
        <f t="shared" si="817"/>
        <v>-1.5826902361314987</v>
      </c>
    </row>
    <row r="2822" spans="1:20">
      <c r="A2822" s="57">
        <f t="shared" si="818"/>
        <v>236634.15401422317</v>
      </c>
      <c r="B2822" s="12">
        <f t="shared" si="835"/>
        <v>37661.495315732485</v>
      </c>
      <c r="C2822" s="57" t="str">
        <f t="shared" si="819"/>
        <v>-0.79198591154472-0.226307200036953i</v>
      </c>
      <c r="D2822" s="57" t="str">
        <f t="shared" si="820"/>
        <v>3.4688303286889-0.602152832025522i</v>
      </c>
      <c r="E2822" s="57" t="str">
        <f t="shared" si="821"/>
        <v>21.9858771665122-237.944317789689i</v>
      </c>
      <c r="F2822" s="57" t="str">
        <f t="shared" si="822"/>
        <v>2.9084090062998-4.03184762156734i</v>
      </c>
      <c r="G2822" s="57" t="str">
        <f t="shared" si="823"/>
        <v>0.999484209595284-0.0227051616372628i</v>
      </c>
      <c r="H2822" s="57" t="str">
        <f t="shared" si="824"/>
        <v>0.696421548837184-55.1720642650946i</v>
      </c>
      <c r="I2822" s="57" t="str">
        <f t="shared" si="825"/>
        <v>-0.62181365824874-0.46059371330344i</v>
      </c>
      <c r="K2822" s="57" t="str">
        <f t="shared" si="826"/>
        <v>0.00274502173773373-0.00733571804210718i</v>
      </c>
      <c r="L2822" s="57" t="str">
        <f t="shared" si="827"/>
        <v>0.00025-0.0280979565182003i</v>
      </c>
      <c r="M2822" s="57" t="str">
        <f t="shared" si="828"/>
        <v>0.0045-0.00985065888190518i</v>
      </c>
      <c r="N2822" s="57">
        <f t="shared" si="829"/>
        <v>15.947102178115358</v>
      </c>
      <c r="O2822" s="57">
        <f t="shared" si="830"/>
        <v>1.684779073343764</v>
      </c>
      <c r="P2822" s="374">
        <f t="shared" si="831"/>
        <v>-1.684779073343764</v>
      </c>
      <c r="Q2822" s="374">
        <f t="shared" si="832"/>
        <v>-164.05289782188464</v>
      </c>
      <c r="R2822" s="12">
        <f t="shared" si="833"/>
        <v>15.947102178115358</v>
      </c>
      <c r="S2822" s="57">
        <f t="shared" si="834"/>
        <v>37.661495315732488</v>
      </c>
      <c r="T2822" s="12">
        <f t="shared" si="817"/>
        <v>-1.684779073343764</v>
      </c>
    </row>
    <row r="2823" spans="1:20">
      <c r="A2823" s="57">
        <f t="shared" si="818"/>
        <v>237533.36379947723</v>
      </c>
      <c r="B2823" s="12">
        <f t="shared" si="835"/>
        <v>37804.608997932271</v>
      </c>
      <c r="C2823" s="57" t="str">
        <f t="shared" si="819"/>
        <v>-0.783904644178738-0.21945713700308i</v>
      </c>
      <c r="D2823" s="57" t="str">
        <f t="shared" si="820"/>
        <v>3.46875974553831-0.601231715580985i</v>
      </c>
      <c r="E2823" s="57" t="str">
        <f t="shared" si="821"/>
        <v>20.274703019569-236.060794690421i</v>
      </c>
      <c r="F2823" s="57" t="str">
        <f t="shared" si="822"/>
        <v>2.9083975836989-4.01708552098525i</v>
      </c>
      <c r="G2823" s="57" t="str">
        <f t="shared" si="823"/>
        <v>0.999480284181355-0.022791351739474i</v>
      </c>
      <c r="H2823" s="57" t="str">
        <f t="shared" si="824"/>
        <v>0.690173870952622-54.9498197437378i</v>
      </c>
      <c r="I2823" s="57" t="str">
        <f t="shared" si="825"/>
        <v>-0.617048771827916-0.45866868034392i</v>
      </c>
      <c r="K2823" s="57" t="str">
        <f t="shared" si="826"/>
        <v>0.00274244993709943-0.00731007884779227i</v>
      </c>
      <c r="L2823" s="57" t="str">
        <f t="shared" si="827"/>
        <v>0.00025-0.0279915884819688i</v>
      </c>
      <c r="M2823" s="57" t="str">
        <f t="shared" si="828"/>
        <v>0.0045-0.00981336808318906i</v>
      </c>
      <c r="N2823" s="57">
        <f t="shared" si="829"/>
        <v>15.63979539927783</v>
      </c>
      <c r="O2823" s="57">
        <f t="shared" si="830"/>
        <v>1.7870404922880401</v>
      </c>
      <c r="P2823" s="374">
        <f t="shared" si="831"/>
        <v>-1.7870404922880401</v>
      </c>
      <c r="Q2823" s="374">
        <f t="shared" si="832"/>
        <v>-164.36020460072217</v>
      </c>
      <c r="R2823" s="12">
        <f t="shared" si="833"/>
        <v>15.63979539927783</v>
      </c>
      <c r="S2823" s="57">
        <f t="shared" si="834"/>
        <v>37.80460899793227</v>
      </c>
      <c r="T2823" s="12">
        <f t="shared" si="817"/>
        <v>-1.7870404922880401</v>
      </c>
    </row>
    <row r="2824" spans="1:20">
      <c r="A2824" s="57">
        <f t="shared" si="818"/>
        <v>238435.99058191525</v>
      </c>
      <c r="B2824" s="12">
        <f t="shared" si="835"/>
        <v>37948.266512124414</v>
      </c>
      <c r="C2824" s="57" t="str">
        <f t="shared" si="819"/>
        <v>-0.775846145380217-0.212805720117034i</v>
      </c>
      <c r="D2824" s="57" t="str">
        <f t="shared" si="820"/>
        <v>3.46868862784182-0.600319192355275i</v>
      </c>
      <c r="E2824" s="57" t="str">
        <f t="shared" si="821"/>
        <v>18.6136444846201-234.175321008505i</v>
      </c>
      <c r="F2824" s="57" t="str">
        <f t="shared" si="822"/>
        <v>2.90838607421205-4.00238120356236i</v>
      </c>
      <c r="G2824" s="57" t="str">
        <f t="shared" si="823"/>
        <v>0.999476328908784-0.0228778683404681i</v>
      </c>
      <c r="H2824" s="57" t="str">
        <f t="shared" si="824"/>
        <v>0.683988127621854-54.7285736313953i</v>
      </c>
      <c r="I2824" s="57" t="str">
        <f t="shared" si="825"/>
        <v>-0.612322081534685-0.456753171062655i</v>
      </c>
      <c r="K2824" s="57" t="str">
        <f t="shared" si="826"/>
        <v>0.00273989374582104-0.00728454282525876i</v>
      </c>
      <c r="L2824" s="57" t="str">
        <f t="shared" si="827"/>
        <v>0.00025-0.0278856231141351i</v>
      </c>
      <c r="M2824" s="57" t="str">
        <f t="shared" si="828"/>
        <v>0.0045-0.00977621845306739i</v>
      </c>
      <c r="N2824" s="57">
        <f t="shared" si="829"/>
        <v>15.338347650412999</v>
      </c>
      <c r="O2824" s="57">
        <f t="shared" si="830"/>
        <v>1.8894571172406729</v>
      </c>
      <c r="P2824" s="374">
        <f t="shared" si="831"/>
        <v>-1.8894571172406729</v>
      </c>
      <c r="Q2824" s="374">
        <f t="shared" si="832"/>
        <v>-164.661652349587</v>
      </c>
      <c r="R2824" s="12">
        <f t="shared" si="833"/>
        <v>15.338347650412999</v>
      </c>
      <c r="S2824" s="57">
        <f t="shared" si="834"/>
        <v>37.948266512124412</v>
      </c>
      <c r="T2824" s="12">
        <f t="shared" si="817"/>
        <v>-1.8894571172406729</v>
      </c>
    </row>
    <row r="2825" spans="1:20">
      <c r="A2825" s="57">
        <f t="shared" si="818"/>
        <v>239342.04734612652</v>
      </c>
      <c r="B2825" s="12">
        <f t="shared" si="835"/>
        <v>38092.469924870486</v>
      </c>
      <c r="C2825" s="57" t="str">
        <f t="shared" si="819"/>
        <v>-0.767814504815655-0.206348754644103i</v>
      </c>
      <c r="D2825" s="57" t="str">
        <f t="shared" si="820"/>
        <v>3.46861697157337-0.599415248587491i</v>
      </c>
      <c r="E2825" s="57" t="str">
        <f t="shared" si="821"/>
        <v>17.001785120408-232.289111760408i</v>
      </c>
      <c r="F2825" s="57" t="str">
        <f t="shared" si="822"/>
        <v>2.90837447717903-3.9877344577268i</v>
      </c>
      <c r="G2825" s="57" t="str">
        <f t="shared" si="823"/>
        <v>0.999472343550691-0.0229647126692403i</v>
      </c>
      <c r="H2825" s="57" t="str">
        <f t="shared" si="824"/>
        <v>0.677863611277074-54.5083202595958i</v>
      </c>
      <c r="I2825" s="57" t="str">
        <f t="shared" si="825"/>
        <v>-0.607633264434226-0.454847119818941i</v>
      </c>
      <c r="K2825" s="57" t="str">
        <f t="shared" si="826"/>
        <v>0.00273735301960532-0.00725910961908713i</v>
      </c>
      <c r="L2825" s="57" t="str">
        <f t="shared" si="827"/>
        <v>0.00025-0.0277800588903518i</v>
      </c>
      <c r="M2825" s="57" t="str">
        <f t="shared" si="828"/>
        <v>0.0045-0.00973920945713036i</v>
      </c>
      <c r="N2825" s="57">
        <f t="shared" si="829"/>
        <v>15.04270376324618</v>
      </c>
      <c r="O2825" s="57">
        <f t="shared" si="830"/>
        <v>1.9920120896265205</v>
      </c>
      <c r="P2825" s="374">
        <f t="shared" si="831"/>
        <v>-1.9920120896265205</v>
      </c>
      <c r="Q2825" s="374">
        <f t="shared" si="832"/>
        <v>-164.95729623675382</v>
      </c>
      <c r="R2825" s="12">
        <f t="shared" si="833"/>
        <v>15.04270376324618</v>
      </c>
      <c r="S2825" s="57">
        <f t="shared" si="834"/>
        <v>38.092469924870485</v>
      </c>
      <c r="T2825" s="12">
        <f t="shared" si="817"/>
        <v>-1.9920120896265205</v>
      </c>
    </row>
    <row r="2826" spans="1:20">
      <c r="A2826" s="57">
        <f t="shared" si="818"/>
        <v>240251.54712604181</v>
      </c>
      <c r="B2826" s="12">
        <f t="shared" si="835"/>
        <v>38237.221310584995</v>
      </c>
      <c r="C2826" s="57" t="str">
        <f t="shared" si="819"/>
        <v>-0.75981357775536-0.200082025864954i</v>
      </c>
      <c r="D2826" s="57" t="str">
        <f t="shared" si="820"/>
        <v>3.46854477267697-0.598519870632972i</v>
      </c>
      <c r="E2826" s="57" t="str">
        <f t="shared" si="821"/>
        <v>15.4381944513452-230.403322332618i</v>
      </c>
      <c r="F2826" s="57" t="str">
        <f t="shared" si="822"/>
        <v>2.90836279193466-3.97314507273441i</v>
      </c>
      <c r="G2826" s="57" t="str">
        <f t="shared" si="823"/>
        <v>0.999468327878474-0.023051885959323i</v>
      </c>
      <c r="H2826" s="57" t="str">
        <f t="shared" si="824"/>
        <v>0.671799623738421-54.2890540048739i</v>
      </c>
      <c r="I2826" s="57" t="str">
        <f t="shared" si="825"/>
        <v>-0.602982000579001-0.452950461639812i</v>
      </c>
      <c r="K2826" s="57" t="str">
        <f t="shared" si="826"/>
        <v>0.00273482761504623-0.00723377887508815i</v>
      </c>
      <c r="L2826" s="57" t="str">
        <f t="shared" si="827"/>
        <v>0.00025-0.027674894292042i</v>
      </c>
      <c r="M2826" s="57" t="str">
        <f t="shared" si="828"/>
        <v>0.0045-0.00970234056299096i</v>
      </c>
      <c r="N2826" s="57">
        <f t="shared" si="829"/>
        <v>14.752807005591336</v>
      </c>
      <c r="O2826" s="57">
        <f t="shared" si="830"/>
        <v>2.0946890628387731</v>
      </c>
      <c r="P2826" s="374">
        <f t="shared" si="831"/>
        <v>-2.0946890628387731</v>
      </c>
      <c r="Q2826" s="374">
        <f t="shared" si="832"/>
        <v>-165.24719299440866</v>
      </c>
      <c r="R2826" s="12">
        <f t="shared" si="833"/>
        <v>14.752807005591336</v>
      </c>
      <c r="S2826" s="57">
        <f t="shared" si="834"/>
        <v>38.237221310584992</v>
      </c>
      <c r="T2826" s="12">
        <f t="shared" si="817"/>
        <v>-2.0946890628387731</v>
      </c>
    </row>
    <row r="2827" spans="1:20">
      <c r="A2827" s="57">
        <f t="shared" si="818"/>
        <v>241164.50300512079</v>
      </c>
      <c r="B2827" s="12">
        <f t="shared" si="835"/>
        <v>38382.522751565222</v>
      </c>
      <c r="C2827" s="57" t="str">
        <f t="shared" si="819"/>
        <v>-0.751846991862686-0.194001308684311i</v>
      </c>
      <c r="D2827" s="57" t="str">
        <f t="shared" si="820"/>
        <v>3.46847202706639-0.597633044962997i</v>
      </c>
      <c r="E2827" s="57" t="str">
        <f t="shared" si="821"/>
        <v>13.9219306983306-228.519049867472i</v>
      </c>
      <c r="F2827" s="57" t="str">
        <f t="shared" si="822"/>
        <v>2.90835101780865-3.95861283866559i</v>
      </c>
      <c r="G2827" s="57" t="str">
        <f t="shared" si="823"/>
        <v>0.999464281661799-0.0231393894488004i</v>
      </c>
      <c r="H2827" s="57" t="str">
        <f t="shared" si="824"/>
        <v>0.66579547607164-54.070769288289i</v>
      </c>
      <c r="I2827" s="57" t="str">
        <f t="shared" si="825"/>
        <v>-0.598367972977186-0.451063132210969i</v>
      </c>
      <c r="K2827" s="57" t="str">
        <f t="shared" si="826"/>
        <v>0.00273231738961689-0.00720855024029936i</v>
      </c>
      <c r="L2827" s="57" t="str">
        <f t="shared" si="827"/>
        <v>0.00025-0.0275701278063778i</v>
      </c>
      <c r="M2827" s="57" t="str">
        <f t="shared" si="828"/>
        <v>0.0045-0.00966561124027789i</v>
      </c>
      <c r="N2827" s="57">
        <f t="shared" si="829"/>
        <v>14.468599225074939</v>
      </c>
      <c r="O2827" s="57">
        <f t="shared" si="830"/>
        <v>2.1974721963534454</v>
      </c>
      <c r="P2827" s="374">
        <f t="shared" si="831"/>
        <v>-2.1974721963534454</v>
      </c>
      <c r="Q2827" s="374">
        <f t="shared" si="832"/>
        <v>-165.53140077492506</v>
      </c>
      <c r="R2827" s="12">
        <f t="shared" si="833"/>
        <v>14.468599225074939</v>
      </c>
      <c r="S2827" s="57">
        <f t="shared" si="834"/>
        <v>38.382522751565219</v>
      </c>
      <c r="T2827" s="12">
        <f t="shared" si="817"/>
        <v>-2.1974721963534454</v>
      </c>
    </row>
    <row r="2828" spans="1:20">
      <c r="A2828" s="57">
        <f t="shared" si="818"/>
        <v>242080.92811654022</v>
      </c>
      <c r="B2828" s="12">
        <f t="shared" si="835"/>
        <v>38528.376338021168</v>
      </c>
      <c r="C2828" s="57" t="str">
        <f t="shared" si="819"/>
        <v>-0.743918154155048-0.188102376559937i</v>
      </c>
      <c r="D2828" s="57" t="str">
        <f t="shared" si="820"/>
        <v>3.46839873062497-0.596754758164529i</v>
      </c>
      <c r="E2828" s="57" t="str">
        <f t="shared" si="821"/>
        <v>12.4520433409903-226.637334718882i</v>
      </c>
      <c r="F2828" s="57" t="str">
        <f t="shared" si="822"/>
        <v>2.90833915412571-3.94413754642241i</v>
      </c>
      <c r="G2828" s="57" t="str">
        <f t="shared" si="823"/>
        <v>0.999460204668586-0.023227224380325i</v>
      </c>
      <c r="H2828" s="57" t="str">
        <f t="shared" si="824"/>
        <v>0.659850488448389-53.8534605749525i</v>
      </c>
      <c r="I2828" s="57" t="str">
        <f t="shared" si="825"/>
        <v>-0.593790867561578-0.449185067867922i</v>
      </c>
      <c r="K2828" s="57" t="str">
        <f t="shared" si="826"/>
        <v>0.0027298222016624-0.00718342336298156i</v>
      </c>
      <c r="L2828" s="57" t="str">
        <f t="shared" si="827"/>
        <v>0.00025-0.0274657579262581i</v>
      </c>
      <c r="M2828" s="57" t="str">
        <f t="shared" si="828"/>
        <v>0.0045-0.0096290209606275i</v>
      </c>
      <c r="N2828" s="57">
        <f t="shared" si="829"/>
        <v>14.190020986763045</v>
      </c>
      <c r="O2828" s="57">
        <f t="shared" si="830"/>
        <v>2.3003461492054416</v>
      </c>
      <c r="P2828" s="374">
        <f t="shared" si="831"/>
        <v>-2.3003461492054416</v>
      </c>
      <c r="Q2828" s="374">
        <f t="shared" si="832"/>
        <v>-165.80997901323695</v>
      </c>
      <c r="R2828" s="12">
        <f t="shared" si="833"/>
        <v>14.190020986763045</v>
      </c>
      <c r="S2828" s="57">
        <f t="shared" si="834"/>
        <v>38.528376338021168</v>
      </c>
      <c r="T2828" s="12">
        <f t="shared" si="817"/>
        <v>-2.3003461492054416</v>
      </c>
    </row>
    <row r="2829" spans="1:20">
      <c r="A2829" s="57">
        <f t="shared" si="818"/>
        <v>243000.83564338312</v>
      </c>
      <c r="B2829" s="12">
        <f t="shared" si="835"/>
        <v>38674.784168105652</v>
      </c>
      <c r="C2829" s="57" t="str">
        <f t="shared" si="819"/>
        <v>-0.736030258093285-0.182381009773272i</v>
      </c>
      <c r="D2829" s="57" t="str">
        <f t="shared" si="820"/>
        <v>3.46832487920543-0.595884996939928i</v>
      </c>
      <c r="E2829" s="57" t="str">
        <f t="shared" si="821"/>
        <v>11.0275755152504-224.759161965942i</v>
      </c>
      <c r="F2829" s="57" t="str">
        <f t="shared" si="822"/>
        <v>2.90832720020535-3.92971898772548i</v>
      </c>
      <c r="G2829" s="57" t="str">
        <f t="shared" si="823"/>
        <v>0.999456096664996-0.0233153920011329i</v>
      </c>
      <c r="H2829" s="57" t="str">
        <f t="shared" si="824"/>
        <v>0.653963990008693-53.6371223735581i</v>
      </c>
      <c r="I2829" s="57" t="str">
        <f t="shared" si="825"/>
        <v>-0.589250373158792-0.447316205587193i</v>
      </c>
      <c r="K2829" s="57" t="str">
        <f t="shared" si="826"/>
        <v>0.002727341910392-0.00715839789261516i</v>
      </c>
      <c r="L2829" s="57" t="str">
        <f t="shared" si="827"/>
        <v>0.00025-0.027361783150287i</v>
      </c>
      <c r="M2829" s="57" t="str">
        <f t="shared" si="828"/>
        <v>0.0045-0.00959256919767639i</v>
      </c>
      <c r="N2829" s="57">
        <f t="shared" si="829"/>
        <v>13.917011704707818</v>
      </c>
      <c r="O2829" s="57">
        <f t="shared" si="830"/>
        <v>2.4032960728962145</v>
      </c>
      <c r="P2829" s="374">
        <f t="shared" si="831"/>
        <v>-2.4032960728962145</v>
      </c>
      <c r="Q2829" s="374">
        <f t="shared" si="832"/>
        <v>-166.08298829529218</v>
      </c>
      <c r="R2829" s="12">
        <f t="shared" si="833"/>
        <v>13.917011704707818</v>
      </c>
      <c r="S2829" s="57">
        <f t="shared" si="834"/>
        <v>38.674784168105653</v>
      </c>
      <c r="T2829" s="12">
        <f t="shared" si="817"/>
        <v>-2.4032960728962145</v>
      </c>
    </row>
    <row r="2830" spans="1:20">
      <c r="A2830" s="57">
        <f t="shared" si="818"/>
        <v>243924.23881882799</v>
      </c>
      <c r="B2830" s="12">
        <f t="shared" si="835"/>
        <v>38821.748347944456</v>
      </c>
      <c r="C2830" s="57" t="str">
        <f t="shared" si="819"/>
        <v>-0.728186290759891-0.176833003065545i</v>
      </c>
      <c r="D2830" s="57" t="str">
        <f t="shared" si="820"/>
        <v>3.46825046862962-0.59502374810668i</v>
      </c>
      <c r="E2830" s="57" t="str">
        <f t="shared" si="821"/>
        <v>9.64756625085105-222.885462973395i</v>
      </c>
      <c r="F2830" s="57" t="str">
        <f t="shared" si="822"/>
        <v>2.90831515536197-3.91535695511102i</v>
      </c>
      <c r="G2830" s="57" t="str">
        <f t="shared" si="823"/>
        <v>0.999451957415414-0.0234038935630601i</v>
      </c>
      <c r="H2830" s="57" t="str">
        <f t="shared" si="824"/>
        <v>0.648135318725918-53.4217492359234i</v>
      </c>
      <c r="I2830" s="57" t="str">
        <f t="shared" si="825"/>
        <v>-0.58474618145894-0.445456482977762i</v>
      </c>
      <c r="K2830" s="57" t="str">
        <f t="shared" si="826"/>
        <v>0.00272487637587173-0.00713347347989661i</v>
      </c>
      <c r="L2830" s="57" t="str">
        <f t="shared" si="827"/>
        <v>0.00025-0.0272582019827525i</v>
      </c>
      <c r="M2830" s="57" t="str">
        <f t="shared" si="828"/>
        <v>0.0045-0.00955625542705357i</v>
      </c>
      <c r="N2830" s="57">
        <f t="shared" si="829"/>
        <v>13.649509767515241</v>
      </c>
      <c r="O2830" s="57">
        <f t="shared" si="830"/>
        <v>2.5063076037921626</v>
      </c>
      <c r="P2830" s="374">
        <f t="shared" si="831"/>
        <v>-2.5063076037921626</v>
      </c>
      <c r="Q2830" s="374">
        <f t="shared" si="832"/>
        <v>-166.35049023248476</v>
      </c>
      <c r="R2830" s="12">
        <f t="shared" si="833"/>
        <v>13.649509767515241</v>
      </c>
      <c r="S2830" s="57">
        <f t="shared" si="834"/>
        <v>38.821748347944457</v>
      </c>
      <c r="T2830" s="12">
        <f t="shared" si="817"/>
        <v>-2.5063076037921626</v>
      </c>
    </row>
    <row r="2831" spans="1:20">
      <c r="A2831" s="57">
        <f t="shared" si="818"/>
        <v>244851.15092633953</v>
      </c>
      <c r="B2831" s="12">
        <f t="shared" si="835"/>
        <v>38969.270991666643</v>
      </c>
      <c r="C2831" s="57" t="str">
        <f t="shared" si="819"/>
        <v>-0.720389040089651-0.171454172663252i</v>
      </c>
      <c r="D2831" s="57" t="str">
        <f t="shared" si="820"/>
        <v>3.46817549468828-0.594170998597122i</v>
      </c>
      <c r="E2831" s="57" t="str">
        <f t="shared" si="821"/>
        <v>8.31105255359398-221.017116988614i</v>
      </c>
      <c r="F2831" s="57" t="str">
        <f t="shared" si="822"/>
        <v>2.90830301890476-3.90105124192787i</v>
      </c>
      <c r="G2831" s="57" t="str">
        <f t="shared" si="823"/>
        <v>0.999447786682444-0.023492730322558i</v>
      </c>
      <c r="H2831" s="57" t="str">
        <f t="shared" si="824"/>
        <v>0.642363821273845-53.2073357565313i</v>
      </c>
      <c r="I2831" s="57" t="str">
        <f t="shared" si="825"/>
        <v>-0.580277986985597-0.443605838272554i</v>
      </c>
      <c r="K2831" s="57" t="str">
        <f t="shared" si="826"/>
        <v>0.00272242545901697-0.00710864977673496i</v>
      </c>
      <c r="L2831" s="57" t="str">
        <f t="shared" si="827"/>
        <v>0.00025-0.0271550129336048i</v>
      </c>
      <c r="M2831" s="57" t="str">
        <f t="shared" si="828"/>
        <v>0.0045-0.0095200791263733i</v>
      </c>
      <c r="N2831" s="57">
        <f t="shared" si="829"/>
        <v>13.387452657990337</v>
      </c>
      <c r="O2831" s="57">
        <f t="shared" si="830"/>
        <v>2.6093668550766678</v>
      </c>
      <c r="P2831" s="374">
        <f t="shared" si="831"/>
        <v>-2.6093668550766678</v>
      </c>
      <c r="Q2831" s="374">
        <f t="shared" si="832"/>
        <v>-166.61254734200966</v>
      </c>
      <c r="R2831" s="12">
        <f t="shared" si="833"/>
        <v>13.387452657990337</v>
      </c>
      <c r="S2831" s="57">
        <f t="shared" si="834"/>
        <v>38.96927099166664</v>
      </c>
      <c r="T2831" s="12">
        <f t="shared" si="817"/>
        <v>-2.6093668550766678</v>
      </c>
    </row>
    <row r="2832" spans="1:20">
      <c r="A2832" s="57">
        <f t="shared" si="818"/>
        <v>245781.58529985964</v>
      </c>
      <c r="B2832" s="12">
        <f t="shared" si="835"/>
        <v>39117.35422143498</v>
      </c>
      <c r="C2832" s="57" t="str">
        <f t="shared" si="819"/>
        <v>-0.712641102119784-0.166240362718516i</v>
      </c>
      <c r="D2832" s="57" t="str">
        <f t="shared" si="820"/>
        <v>3.46809995314087-0.593326735458173i</v>
      </c>
      <c r="E2832" s="57" t="str">
        <f t="shared" si="821"/>
        <v>7.01707133765111-219.154952765704i</v>
      </c>
      <c r="F2832" s="57" t="str">
        <f t="shared" si="822"/>
        <v>2.90829079013768-3.88680164233447i</v>
      </c>
      <c r="G2832" s="57" t="str">
        <f t="shared" si="823"/>
        <v>0.999443584226884-0.0235819035407095i</v>
      </c>
      <c r="H2832" s="57" t="str">
        <f t="shared" si="824"/>
        <v>0.636648852896074-52.9938765720816i</v>
      </c>
      <c r="I2832" s="57" t="str">
        <f t="shared" si="825"/>
        <v>-0.575845487066176-0.441764210320125i</v>
      </c>
      <c r="K2832" s="57" t="str">
        <f t="shared" si="826"/>
        <v>0.00271998902158496-0.00708392643624817i</v>
      </c>
      <c r="L2832" s="57" t="str">
        <f t="shared" si="827"/>
        <v>0.00025-0.0270522145184347i</v>
      </c>
      <c r="M2832" s="57" t="str">
        <f t="shared" si="828"/>
        <v>0.0045-0.00948403977522745i</v>
      </c>
      <c r="N2832" s="57">
        <f t="shared" si="829"/>
        <v>13.130777066984109</v>
      </c>
      <c r="O2832" s="57">
        <f t="shared" si="830"/>
        <v>2.7124604083100143</v>
      </c>
      <c r="P2832" s="374">
        <f t="shared" si="831"/>
        <v>-2.7124604083100143</v>
      </c>
      <c r="Q2832" s="374">
        <f t="shared" si="832"/>
        <v>-166.86922293301589</v>
      </c>
      <c r="R2832" s="12">
        <f t="shared" si="833"/>
        <v>13.130777066984109</v>
      </c>
      <c r="S2832" s="57">
        <f t="shared" si="834"/>
        <v>39.117354221434979</v>
      </c>
      <c r="T2832" s="12">
        <f t="shared" si="817"/>
        <v>-2.7124604083100143</v>
      </c>
    </row>
    <row r="2833" spans="1:20">
      <c r="A2833" s="57">
        <f t="shared" si="818"/>
        <v>246715.55532399911</v>
      </c>
      <c r="B2833" s="12">
        <f t="shared" si="835"/>
        <v>39266.000167476435</v>
      </c>
      <c r="C2833" s="57" t="str">
        <f t="shared" si="819"/>
        <v>-0.704944888229707-0.16118745118995i</v>
      </c>
      <c r="D2833" s="57" t="str">
        <f t="shared" si="820"/>
        <v>3.4680238397153-0.592490945851052i</v>
      </c>
      <c r="E2833" s="57" t="str">
        <f t="shared" si="821"/>
        <v>5.76466121339687-217.299750208048i</v>
      </c>
      <c r="F2833" s="57" t="str">
        <f t="shared" si="822"/>
        <v>2.90827846835941-3.87260795129591i</v>
      </c>
      <c r="G2833" s="57" t="str">
        <f t="shared" si="823"/>
        <v>0.999439349807724-0.023671414483245i</v>
      </c>
      <c r="H2833" s="57" t="str">
        <f t="shared" si="824"/>
        <v>0.630989777277614-52.7813663610465i</v>
      </c>
      <c r="I2833" s="57" t="str">
        <f t="shared" si="825"/>
        <v>-0.571448381802664-0.439931538576455i</v>
      </c>
      <c r="K2833" s="57" t="str">
        <f t="shared" si="826"/>
        <v>0.00271756692616763-0.00705930311275953i</v>
      </c>
      <c r="L2833" s="57" t="str">
        <f t="shared" si="827"/>
        <v>0.00025-0.0269498052584526i</v>
      </c>
      <c r="M2833" s="57" t="str">
        <f t="shared" si="828"/>
        <v>0.0045-0.00944813685517776i</v>
      </c>
      <c r="N2833" s="57">
        <f t="shared" si="829"/>
        <v>12.879419001551014</v>
      </c>
      <c r="O2833" s="57">
        <f t="shared" si="830"/>
        <v>2.815575304650801</v>
      </c>
      <c r="P2833" s="374">
        <f t="shared" si="831"/>
        <v>-2.815575304650801</v>
      </c>
      <c r="Q2833" s="374">
        <f t="shared" si="832"/>
        <v>-167.12058099844899</v>
      </c>
      <c r="R2833" s="12">
        <f t="shared" si="833"/>
        <v>12.879419001551014</v>
      </c>
      <c r="S2833" s="57">
        <f t="shared" si="834"/>
        <v>39.266000167476435</v>
      </c>
      <c r="T2833" s="12">
        <f t="shared" si="817"/>
        <v>-2.815575304650801</v>
      </c>
    </row>
    <row r="2834" spans="1:20">
      <c r="A2834" s="57">
        <f t="shared" si="818"/>
        <v>247653.07443423034</v>
      </c>
      <c r="B2834" s="12">
        <f t="shared" si="835"/>
        <v>39415.21096811285</v>
      </c>
      <c r="C2834" s="57" t="str">
        <f t="shared" si="819"/>
        <v>-0.697302632343564-0.156291355190037i</v>
      </c>
      <c r="D2834" s="57" t="str">
        <f t="shared" si="820"/>
        <v>3.46794715010766-0.591663617051007i</v>
      </c>
      <c r="E2834" s="57" t="str">
        <f t="shared" si="821"/>
        <v>4.5528641364601-215.452242021397i</v>
      </c>
      <c r="F2834" s="57" t="str">
        <f t="shared" si="822"/>
        <v>2.90826605286331-3.85846996458097i</v>
      </c>
      <c r="G2834" s="57" t="str">
        <f t="shared" si="823"/>
        <v>0.999435083182125-0.0237612644205585i</v>
      </c>
      <c r="H2834" s="57" t="str">
        <f t="shared" si="824"/>
        <v>0.625385966418544-52.5697998432314i</v>
      </c>
      <c r="I2834" s="57" t="str">
        <f t="shared" si="825"/>
        <v>-0.567086374042693-0.438107763096867i</v>
      </c>
      <c r="K2834" s="57" t="str">
        <f t="shared" si="826"/>
        <v>0.00271515903618413-0.00703477946179401i</v>
      </c>
      <c r="L2834" s="57" t="str">
        <f t="shared" si="827"/>
        <v>0.00025-0.0268477836804669i</v>
      </c>
      <c r="M2834" s="57" t="str">
        <f t="shared" si="828"/>
        <v>0.0045-0.00941236984974873i</v>
      </c>
      <c r="N2834" s="57">
        <f t="shared" si="829"/>
        <v>12.63331388754176</v>
      </c>
      <c r="O2834" s="57">
        <f t="shared" si="830"/>
        <v>2.9186990357885407</v>
      </c>
      <c r="P2834" s="374">
        <f t="shared" si="831"/>
        <v>-2.9186990357885407</v>
      </c>
      <c r="Q2834" s="374">
        <f t="shared" si="832"/>
        <v>-167.36668611245824</v>
      </c>
      <c r="R2834" s="12">
        <f t="shared" si="833"/>
        <v>12.63331388754176</v>
      </c>
      <c r="S2834" s="57">
        <f t="shared" si="834"/>
        <v>39.415210968112852</v>
      </c>
      <c r="T2834" s="12">
        <f t="shared" si="817"/>
        <v>-2.9186990357885407</v>
      </c>
    </row>
    <row r="2835" spans="1:20">
      <c r="A2835" s="57">
        <f t="shared" si="818"/>
        <v>248594.15611708042</v>
      </c>
      <c r="B2835" s="12">
        <f t="shared" si="835"/>
        <v>39564.988769791678</v>
      </c>
      <c r="C2835" s="57" t="str">
        <f t="shared" si="819"/>
        <v>-0.689716398071559-0.151548035825368i</v>
      </c>
      <c r="D2835" s="57" t="str">
        <f t="shared" si="820"/>
        <v>3.4678698799821-0.590844736447051i</v>
      </c>
      <c r="E2835" s="57" t="str">
        <f t="shared" si="821"/>
        <v>3.38072692386215-213.613115370337i</v>
      </c>
      <c r="F2835" s="57" t="str">
        <f t="shared" si="822"/>
        <v>2.90825354293736-3.8443874787592i</v>
      </c>
      <c r="G2835" s="57" t="str">
        <f t="shared" si="823"/>
        <v>0.999430784105407-0.0238514546277231i</v>
      </c>
      <c r="H2835" s="57" t="str">
        <f t="shared" si="824"/>
        <v>0.619836800509924-52.3591717793438i</v>
      </c>
      <c r="I2835" s="57" t="str">
        <f t="shared" si="825"/>
        <v>-0.562759169351009-0.436292824528098i</v>
      </c>
      <c r="K2835" s="57" t="str">
        <f t="shared" si="826"/>
        <v>0.00271276521587369-0.00701035514007475i</v>
      </c>
      <c r="L2835" s="57" t="str">
        <f t="shared" si="827"/>
        <v>0.00025-0.0267461483168627i</v>
      </c>
      <c r="M2835" s="57" t="str">
        <f t="shared" si="828"/>
        <v>0.0045-0.00937673824441999i</v>
      </c>
      <c r="N2835" s="57">
        <f t="shared" si="829"/>
        <v>12.392396666781224</v>
      </c>
      <c r="O2835" s="57">
        <f t="shared" si="830"/>
        <v>3.0218195346327863</v>
      </c>
      <c r="P2835" s="374">
        <f t="shared" si="831"/>
        <v>-3.0218195346327863</v>
      </c>
      <c r="Q2835" s="374">
        <f t="shared" si="832"/>
        <v>-167.60760333321878</v>
      </c>
      <c r="R2835" s="12">
        <f t="shared" si="833"/>
        <v>12.392396666781224</v>
      </c>
      <c r="S2835" s="57">
        <f t="shared" si="834"/>
        <v>39.564988769791675</v>
      </c>
      <c r="T2835" s="12">
        <f t="shared" si="817"/>
        <v>-3.0218195346327863</v>
      </c>
    </row>
    <row r="2836" spans="1:20">
      <c r="A2836" s="57">
        <f t="shared" si="818"/>
        <v>249538.81391032532</v>
      </c>
      <c r="B2836" s="12">
        <f t="shared" si="835"/>
        <v>39715.335727116886</v>
      </c>
      <c r="C2836" s="57" t="str">
        <f t="shared" si="819"/>
        <v>-0.682188085768632-0.146953502555646i</v>
      </c>
      <c r="D2836" s="57" t="str">
        <f t="shared" si="820"/>
        <v>3.4677920249705-0.59003429154169i</v>
      </c>
      <c r="E2836" s="57" t="str">
        <f t="shared" si="821"/>
        <v>2.24730264311674-211.783013531643i</v>
      </c>
      <c r="F2836" s="57" t="str">
        <f t="shared" si="822"/>
        <v>2.90824093786419-3.83036029119796i</v>
      </c>
      <c r="G2836" s="57" t="str">
        <f t="shared" si="823"/>
        <v>0.999426452331035-0.0239419863845079i</v>
      </c>
      <c r="H2836" s="57" t="str">
        <f t="shared" si="824"/>
        <v>0.614341667811614-52.1494769705637i</v>
      </c>
      <c r="I2836" s="57" t="str">
        <f t="shared" si="825"/>
        <v>-0.558466475981229-0.434486664100472i</v>
      </c>
      <c r="K2836" s="57" t="str">
        <f t="shared" si="826"/>
        <v>0.00271038533028837-0.00698602980551921i</v>
      </c>
      <c r="L2836" s="57" t="str">
        <f t="shared" si="827"/>
        <v>0.00025-0.0266448977055816i</v>
      </c>
      <c r="M2836" s="57" t="str">
        <f t="shared" si="828"/>
        <v>0.0045-0.00934124152661876i</v>
      </c>
      <c r="N2836" s="57">
        <f t="shared" si="829"/>
        <v>12.156601888963905</v>
      </c>
      <c r="O2836" s="57">
        <f t="shared" si="830"/>
        <v>3.1249251658040578</v>
      </c>
      <c r="P2836" s="374">
        <f t="shared" si="831"/>
        <v>-3.1249251658040578</v>
      </c>
      <c r="Q2836" s="374">
        <f t="shared" si="832"/>
        <v>-167.84339811103609</v>
      </c>
      <c r="R2836" s="12">
        <f t="shared" si="833"/>
        <v>12.156601888963905</v>
      </c>
      <c r="S2836" s="57">
        <f t="shared" si="834"/>
        <v>39.715335727116887</v>
      </c>
      <c r="T2836" s="12">
        <f t="shared" si="817"/>
        <v>-3.1249251658040578</v>
      </c>
    </row>
    <row r="2837" spans="1:20">
      <c r="A2837" s="57">
        <f t="shared" si="818"/>
        <v>250487.06140318458</v>
      </c>
      <c r="B2837" s="12">
        <f t="shared" si="835"/>
        <v>39866.254002879934</v>
      </c>
      <c r="C2837" s="57" t="str">
        <f t="shared" si="819"/>
        <v>-0.674719439491811-0.142503817097551i</v>
      </c>
      <c r="D2837" s="57" t="str">
        <f t="shared" si="820"/>
        <v>3.46771358067227-0.58923226995064i</v>
      </c>
      <c r="E2837" s="57" t="str">
        <f t="shared" si="821"/>
        <v>1.15165188029258-209.962537538703i</v>
      </c>
      <c r="F2837" s="57" t="str">
        <f t="shared" si="822"/>
        <v>2.90822823692095-3.8163882000595i</v>
      </c>
      <c r="G2837" s="57" t="str">
        <f t="shared" si="823"/>
        <v>0.999422087610608-0.0240328609753936i</v>
      </c>
      <c r="H2837" s="57" t="str">
        <f t="shared" si="824"/>
        <v>0.608899964532297-51.9407102581237i</v>
      </c>
      <c r="I2837" s="57" t="str">
        <f t="shared" si="825"/>
        <v>-0.554208004847993-0.432689223620214i</v>
      </c>
      <c r="K2837" s="57" t="str">
        <f t="shared" si="826"/>
        <v>0.00270801924528599-0.00696180311723595i</v>
      </c>
      <c r="L2837" s="57" t="str">
        <f t="shared" si="827"/>
        <v>0.00025-0.0265440303900991i</v>
      </c>
      <c r="M2837" s="57" t="str">
        <f t="shared" si="828"/>
        <v>0.0045-0.0093058791857131i</v>
      </c>
      <c r="N2837" s="57">
        <f t="shared" si="829"/>
        <v>11.925863798433625</v>
      </c>
      <c r="O2837" s="57">
        <f t="shared" si="830"/>
        <v>3.2280047159644436</v>
      </c>
      <c r="P2837" s="374">
        <f t="shared" si="831"/>
        <v>-3.2280047159644436</v>
      </c>
      <c r="Q2837" s="374">
        <f t="shared" si="832"/>
        <v>-168.07413620156638</v>
      </c>
      <c r="R2837" s="12">
        <f t="shared" si="833"/>
        <v>11.925863798433625</v>
      </c>
      <c r="S2837" s="57">
        <f t="shared" si="834"/>
        <v>39.866254002879934</v>
      </c>
      <c r="T2837" s="12">
        <f t="shared" si="817"/>
        <v>-3.2280047159644436</v>
      </c>
    </row>
    <row r="2838" spans="1:20">
      <c r="A2838" s="57">
        <f t="shared" si="818"/>
        <v>251438.91223651665</v>
      </c>
      <c r="B2838" s="12">
        <f t="shared" si="835"/>
        <v>40017.745768090877</v>
      </c>
      <c r="C2838" s="57" t="str">
        <f t="shared" si="819"/>
        <v>-0.66731205383965-0.138195096898857i</v>
      </c>
      <c r="D2838" s="57" t="str">
        <f t="shared" si="820"/>
        <v>3.46763454265416-0.588438659402579i</v>
      </c>
      <c r="E2838" s="57" t="str">
        <f t="shared" si="821"/>
        <v>0.0928438929628388-208.152247811816i</v>
      </c>
      <c r="F2838" s="57" t="str">
        <f t="shared" si="822"/>
        <v>2.90821543937936-3.80247100429809i</v>
      </c>
      <c r="G2838" s="57" t="str">
        <f t="shared" si="823"/>
        <v>0.999417689693838-0.0241240796895889i</v>
      </c>
      <c r="H2838" s="57" t="str">
        <f t="shared" si="824"/>
        <v>0.603511094711324-51.7328665228905i</v>
      </c>
      <c r="I2838" s="57" t="str">
        <f t="shared" si="825"/>
        <v>-0.54998346949942-0.430900445461872i</v>
      </c>
      <c r="K2838" s="57" t="str">
        <f t="shared" si="826"/>
        <v>0.00270566682752292-0.00693767473552047i</v>
      </c>
      <c r="L2838" s="57" t="str">
        <f t="shared" si="827"/>
        <v>0.00025-0.0264435449194054i</v>
      </c>
      <c r="M2838" s="57" t="str">
        <f t="shared" si="828"/>
        <v>0.0045-0.00927065071300364i</v>
      </c>
      <c r="N2838" s="57">
        <f t="shared" si="829"/>
        <v>11.700116415996661</v>
      </c>
      <c r="O2838" s="57">
        <f t="shared" si="830"/>
        <v>3.3310473840271322</v>
      </c>
      <c r="P2838" s="374">
        <f t="shared" si="831"/>
        <v>-3.3310473840271322</v>
      </c>
      <c r="Q2838" s="374">
        <f t="shared" si="832"/>
        <v>-168.29988358400334</v>
      </c>
      <c r="R2838" s="12">
        <f t="shared" si="833"/>
        <v>11.700116415996661</v>
      </c>
      <c r="S2838" s="57">
        <f t="shared" si="834"/>
        <v>40.017745768090876</v>
      </c>
      <c r="T2838" s="12">
        <f t="shared" si="817"/>
        <v>-3.3310473840271322</v>
      </c>
    </row>
    <row r="2839" spans="1:20">
      <c r="A2839" s="57">
        <f t="shared" si="818"/>
        <v>252394.38010301543</v>
      </c>
      <c r="B2839" s="12">
        <f t="shared" si="835"/>
        <v>40169.813202009624</v>
      </c>
      <c r="C2839" s="57" t="str">
        <f t="shared" si="819"/>
        <v>-0.659967380659554-0.134023518207963i</v>
      </c>
      <c r="D2839" s="57" t="str">
        <f t="shared" si="820"/>
        <v>3.46755490644994-0.587653447738861i</v>
      </c>
      <c r="E2839" s="57" t="str">
        <f t="shared" si="821"/>
        <v>-0.930042346019122-206.352665769725i</v>
      </c>
      <c r="F2839" s="57" t="str">
        <f t="shared" si="822"/>
        <v>2.90820254450558-3.78860850365706i</v>
      </c>
      <c r="G2839" s="57" t="str">
        <f t="shared" si="823"/>
        <v>0.999413258328543-0.0242156438210465i</v>
      </c>
      <c r="H2839" s="57" t="str">
        <f t="shared" si="824"/>
        <v>0.598174470102663-51.5259406849557i</v>
      </c>
      <c r="I2839" s="57" t="str">
        <f t="shared" si="825"/>
        <v>-0.545792586089919-0.42912027256087i</v>
      </c>
      <c r="K2839" s="57" t="str">
        <f t="shared" si="826"/>
        <v>0.00270332794444699-0.00691364432185182i</v>
      </c>
      <c r="L2839" s="57" t="str">
        <f t="shared" si="827"/>
        <v>0.00025-0.0263434398479831i</v>
      </c>
      <c r="M2839" s="57" t="str">
        <f t="shared" si="828"/>
        <v>0.0045-0.00923555560171711i</v>
      </c>
      <c r="N2839" s="57">
        <f t="shared" si="829"/>
        <v>11.47929361593765</v>
      </c>
      <c r="O2839" s="57">
        <f t="shared" si="830"/>
        <v>3.4340427712782624</v>
      </c>
      <c r="P2839" s="374">
        <f t="shared" si="831"/>
        <v>-3.4340427712782624</v>
      </c>
      <c r="Q2839" s="374">
        <f t="shared" si="832"/>
        <v>-168.52070638406235</v>
      </c>
      <c r="R2839" s="12">
        <f t="shared" si="833"/>
        <v>11.47929361593765</v>
      </c>
      <c r="S2839" s="57">
        <f t="shared" si="834"/>
        <v>40.169813202009621</v>
      </c>
      <c r="T2839" s="12">
        <f t="shared" si="817"/>
        <v>-3.4340427712782624</v>
      </c>
    </row>
    <row r="2840" spans="1:20">
      <c r="A2840" s="57">
        <f t="shared" si="818"/>
        <v>253353.47874740692</v>
      </c>
      <c r="B2840" s="12">
        <f t="shared" si="835"/>
        <v>40322.458492177262</v>
      </c>
      <c r="C2840" s="57" t="str">
        <f t="shared" si="819"/>
        <v>-0.652686735610749-0.129985318763257i</v>
      </c>
      <c r="D2840" s="57" t="str">
        <f t="shared" si="820"/>
        <v>3.46747466756018-0.586876622913242i</v>
      </c>
      <c r="E2840" s="57" t="str">
        <f t="shared" si="821"/>
        <v>-1.91791720809734-204.564275418323i</v>
      </c>
      <c r="F2840" s="57" t="str">
        <f t="shared" si="822"/>
        <v>2.90818955156021-3.77480049866591i</v>
      </c>
      <c r="G2840" s="57" t="str">
        <f t="shared" si="823"/>
        <v>0.99940879326063-0.0243075546684796i</v>
      </c>
      <c r="H2840" s="57" t="str">
        <f t="shared" si="824"/>
        <v>0.592889510060691-51.3199277032272i</v>
      </c>
      <c r="I2840" s="57" t="str">
        <f t="shared" si="825"/>
        <v>-0.541635073353292-0.42734864840616i</v>
      </c>
      <c r="K2840" s="57" t="str">
        <f t="shared" si="826"/>
        <v>0.00270100246429065-0.00688971153888899i</v>
      </c>
      <c r="L2840" s="57" t="str">
        <f t="shared" si="827"/>
        <v>0.00025-0.0262437137357871i</v>
      </c>
      <c r="M2840" s="57" t="str">
        <f t="shared" si="828"/>
        <v>0.0045-0.00920059334699851i</v>
      </c>
      <c r="N2840" s="57">
        <f t="shared" si="829"/>
        <v>11.26332919839956</v>
      </c>
      <c r="O2840" s="57">
        <f t="shared" si="830"/>
        <v>3.5369808714433209</v>
      </c>
      <c r="P2840" s="374">
        <f t="shared" si="831"/>
        <v>-3.5369808714433209</v>
      </c>
      <c r="Q2840" s="374">
        <f t="shared" si="832"/>
        <v>-168.73667080160044</v>
      </c>
      <c r="R2840" s="12">
        <f t="shared" si="833"/>
        <v>11.26332919839956</v>
      </c>
      <c r="S2840" s="57">
        <f t="shared" si="834"/>
        <v>40.322458492177262</v>
      </c>
      <c r="T2840" s="12">
        <f t="shared" si="817"/>
        <v>-3.5369808714433209</v>
      </c>
    </row>
    <row r="2841" spans="1:20">
      <c r="A2841" s="57">
        <f t="shared" si="818"/>
        <v>254316.22196664708</v>
      </c>
      <c r="B2841" s="12">
        <f t="shared" si="835"/>
        <v>40475.68383444754</v>
      </c>
      <c r="C2841" s="57" t="str">
        <f t="shared" si="819"/>
        <v>-0.645471304572618-0.126076800126246i</v>
      </c>
      <c r="D2841" s="57" t="str">
        <f t="shared" si="820"/>
        <v>3.46739382145209-0.586108172991641i</v>
      </c>
      <c r="E2841" s="57" t="str">
        <f t="shared" si="821"/>
        <v>-2.87167956616371-202.787524912993i</v>
      </c>
      <c r="F2841" s="57" t="str">
        <f t="shared" si="822"/>
        <v>2.90817645979827-3.76104679063754i</v>
      </c>
      <c r="G2841" s="57" t="str">
        <f t="shared" si="823"/>
        <v>0.999404294234079-0.024399813535378i</v>
      </c>
      <c r="H2841" s="57" t="str">
        <f t="shared" si="824"/>
        <v>0.587655641427936-51.1148225750302i</v>
      </c>
      <c r="I2841" s="57" t="str">
        <f t="shared" si="825"/>
        <v>-0.537510652576226-0.425585517033019i</v>
      </c>
      <c r="K2841" s="57" t="str">
        <f t="shared" si="826"/>
        <v>0.00269869025606393-0.0068658760504671i</v>
      </c>
      <c r="L2841" s="57" t="str">
        <f t="shared" si="827"/>
        <v>0.00025-0.0261443651482239i</v>
      </c>
      <c r="M2841" s="57" t="str">
        <f t="shared" si="828"/>
        <v>0.0045-0.00916576344590408i</v>
      </c>
      <c r="N2841" s="57">
        <f t="shared" si="829"/>
        <v>11.052156957301946</v>
      </c>
      <c r="O2841" s="57">
        <f t="shared" si="830"/>
        <v>3.6398520607261595</v>
      </c>
      <c r="P2841" s="374">
        <f t="shared" si="831"/>
        <v>-3.6398520607261595</v>
      </c>
      <c r="Q2841" s="374">
        <f t="shared" si="832"/>
        <v>-168.94784304269805</v>
      </c>
      <c r="R2841" s="12">
        <f t="shared" si="833"/>
        <v>11.052156957301946</v>
      </c>
      <c r="S2841" s="57">
        <f t="shared" si="834"/>
        <v>40.475683834447537</v>
      </c>
      <c r="T2841" s="12">
        <f t="shared" si="817"/>
        <v>-3.6398520607261595</v>
      </c>
    </row>
    <row r="2842" spans="1:20">
      <c r="A2842" s="57">
        <f t="shared" si="818"/>
        <v>255282.62361012032</v>
      </c>
      <c r="B2842" s="12">
        <f t="shared" si="835"/>
        <v>40629.49143301844</v>
      </c>
      <c r="C2842" s="57" t="str">
        <f t="shared" si="819"/>
        <v>-0.638322149889614-0.122294329681392i</v>
      </c>
      <c r="D2842" s="57" t="str">
        <f t="shared" si="820"/>
        <v>3.46731236355919-0.585348086151841i</v>
      </c>
      <c r="E2842" s="57" t="str">
        <f t="shared" si="821"/>
        <v>-3.79221604369227-201.022828091439i</v>
      </c>
      <c r="F2842" s="57" t="str">
        <f t="shared" si="822"/>
        <v>2.90816326846911-3.74734718166526i</v>
      </c>
      <c r="G2842" s="57" t="str">
        <f t="shared" si="823"/>
        <v>0.999399760990931-0.0244924217300249i</v>
      </c>
      <c r="H2842" s="57" t="str">
        <f t="shared" si="824"/>
        <v>0.582472298424561-50.9106203357105i</v>
      </c>
      <c r="I2842" s="57" t="str">
        <f t="shared" si="825"/>
        <v>-0.533419047572033-0.42383082301593i</v>
      </c>
      <c r="K2842" s="57" t="str">
        <f t="shared" si="826"/>
        <v>0.00269639118954729-0.0068421375215936i</v>
      </c>
      <c r="L2842" s="57" t="str">
        <f t="shared" si="827"/>
        <v>0.00025-0.0260453926561305i</v>
      </c>
      <c r="M2842" s="57" t="str">
        <f t="shared" si="828"/>
        <v>0.0045-0.00913106539739399i</v>
      </c>
      <c r="N2842" s="57">
        <f t="shared" si="829"/>
        <v>10.845710743955181</v>
      </c>
      <c r="O2842" s="57">
        <f t="shared" si="830"/>
        <v>3.7426470878503295</v>
      </c>
      <c r="P2842" s="374">
        <f t="shared" si="831"/>
        <v>-3.7426470878503295</v>
      </c>
      <c r="Q2842" s="374">
        <f t="shared" si="832"/>
        <v>-169.15428925604482</v>
      </c>
      <c r="R2842" s="12">
        <f t="shared" si="833"/>
        <v>10.845710743955181</v>
      </c>
      <c r="S2842" s="57">
        <f t="shared" si="834"/>
        <v>40.629491433018437</v>
      </c>
      <c r="T2842" s="12">
        <f t="shared" si="817"/>
        <v>-3.7426470878503295</v>
      </c>
    </row>
    <row r="2843" spans="1:20">
      <c r="A2843" s="57">
        <f t="shared" si="818"/>
        <v>256252.6975798388</v>
      </c>
      <c r="B2843" s="12">
        <f t="shared" si="835"/>
        <v>40783.883500463911</v>
      </c>
      <c r="C2843" s="57" t="str">
        <f t="shared" si="819"/>
        <v>-0.631240216446013-0.118634342325166i</v>
      </c>
      <c r="D2843" s="57" t="str">
        <f t="shared" si="820"/>
        <v>3.46723028928108-0.584596350683238i</v>
      </c>
      <c r="E2843" s="57" t="str">
        <f t="shared" si="821"/>
        <v>-4.6804003503501-199.270565974417i</v>
      </c>
      <c r="F2843" s="57" t="str">
        <f t="shared" si="822"/>
        <v>2.9081499768164-3.73370147461997i</v>
      </c>
      <c r="G2843" s="57" t="str">
        <f t="shared" si="823"/>
        <v>0.99939519327127-0.0245853805655124i</v>
      </c>
      <c r="H2843" s="57" t="str">
        <f t="shared" si="824"/>
        <v>0.577338922539833-50.7073160582425i</v>
      </c>
      <c r="I2843" s="57" t="str">
        <f t="shared" si="825"/>
        <v>-0.529359984654734-0.422084511461584i</v>
      </c>
      <c r="K2843" s="57" t="str">
        <f t="shared" si="826"/>
        <v>0.0026941051352852-0.00681849561844493i</v>
      </c>
      <c r="L2843" s="57" t="str">
        <f t="shared" si="827"/>
        <v>0.00025-0.0259467948357546i</v>
      </c>
      <c r="M2843" s="57" t="str">
        <f t="shared" si="828"/>
        <v>0.0045-0.00909649870232517i</v>
      </c>
      <c r="N2843" s="57">
        <f t="shared" si="829"/>
        <v>10.643924526552155</v>
      </c>
      <c r="O2843" s="57">
        <f t="shared" si="830"/>
        <v>3.8453570641231321</v>
      </c>
      <c r="P2843" s="374">
        <f t="shared" si="831"/>
        <v>-3.8453570641231321</v>
      </c>
      <c r="Q2843" s="374">
        <f t="shared" si="832"/>
        <v>-169.35607547344785</v>
      </c>
      <c r="R2843" s="12">
        <f t="shared" si="833"/>
        <v>10.643924526552155</v>
      </c>
      <c r="S2843" s="57">
        <f t="shared" si="834"/>
        <v>40.783883500463908</v>
      </c>
      <c r="T2843" s="12">
        <f t="shared" si="817"/>
        <v>-3.8453570641231321</v>
      </c>
    </row>
    <row r="2844" spans="1:20">
      <c r="A2844" s="57">
        <f t="shared" si="818"/>
        <v>257226.4578306422</v>
      </c>
      <c r="B2844" s="12">
        <f t="shared" si="835"/>
        <v>40938.862257765679</v>
      </c>
      <c r="C2844" s="57" t="str">
        <f t="shared" si="819"/>
        <v>-0.624226337564777-0.115093341865707i</v>
      </c>
      <c r="D2844" s="57" t="str">
        <f t="shared" si="820"/>
        <v>3.46714759398325-0.583852954986578i</v>
      </c>
      <c r="E2844" s="57" t="str">
        <f t="shared" si="821"/>
        <v>-5.53709269875428-197.531088232115i</v>
      </c>
      <c r="F2844" s="57" t="str">
        <f t="shared" si="822"/>
        <v>2.90813658407809-3.72010947314739i</v>
      </c>
      <c r="G2844" s="57" t="str">
        <f t="shared" si="823"/>
        <v>0.999390590813213-0.024678691359759i</v>
      </c>
      <c r="H2844" s="57" t="str">
        <f t="shared" si="824"/>
        <v>0.572254962425247-50.5049048528452i</v>
      </c>
      <c r="I2844" s="57" t="str">
        <f t="shared" si="825"/>
        <v>-0.525333192613488-0.420346528002008i</v>
      </c>
      <c r="K2844" s="57" t="str">
        <f t="shared" si="826"/>
        <v>0.00269183196457889-0.00679495000836237i</v>
      </c>
      <c r="L2844" s="57" t="str">
        <f t="shared" si="827"/>
        <v>0.00025-0.0258485702687335i</v>
      </c>
      <c r="M2844" s="57" t="str">
        <f t="shared" si="828"/>
        <v>0.0045-0.00906206286344405i</v>
      </c>
      <c r="N2844" s="57">
        <f t="shared" si="829"/>
        <v>10.446732445696171</v>
      </c>
      <c r="O2844" s="57">
        <f t="shared" si="830"/>
        <v>3.9479734535473239</v>
      </c>
      <c r="P2844" s="374">
        <f t="shared" si="831"/>
        <v>-3.9479734535473239</v>
      </c>
      <c r="Q2844" s="374">
        <f t="shared" si="832"/>
        <v>-169.55326755430383</v>
      </c>
      <c r="R2844" s="12">
        <f t="shared" si="833"/>
        <v>10.446732445696171</v>
      </c>
      <c r="S2844" s="57">
        <f t="shared" si="834"/>
        <v>40.938862257765678</v>
      </c>
      <c r="T2844" s="12">
        <f t="shared" si="817"/>
        <v>-3.9479734535473239</v>
      </c>
    </row>
    <row r="2845" spans="1:20">
      <c r="A2845" s="57">
        <f t="shared" si="818"/>
        <v>258203.91837039869</v>
      </c>
      <c r="B2845" s="12">
        <f t="shared" si="835"/>
        <v>41094.429934345193</v>
      </c>
      <c r="C2845" s="57" t="str">
        <f t="shared" si="819"/>
        <v>-0.61728124072632-0.111667902153715i</v>
      </c>
      <c r="D2845" s="57" t="str">
        <f t="shared" si="820"/>
        <v>3.46706427299675-0.583117887573676i</v>
      </c>
      <c r="E2845" s="57" t="str">
        <f t="shared" si="821"/>
        <v>-6.36313929724083-195.804714614276i</v>
      </c>
      <c r="F2845" s="57" t="str">
        <f t="shared" si="822"/>
        <v>2.90812308948634-3.70657098166511i</v>
      </c>
      <c r="G2845" s="57" t="str">
        <f t="shared" si="823"/>
        <v>0.999385953352891-0.0247723554355251i</v>
      </c>
      <c r="H2845" s="57" t="str">
        <f t="shared" si="824"/>
        <v>0.56721987378944-50.3033818665991i</v>
      </c>
      <c r="I2845" s="57" t="str">
        <f t="shared" si="825"/>
        <v>-0.521338402687251-0.418616818787768i</v>
      </c>
      <c r="K2845" s="57" t="str">
        <f t="shared" si="826"/>
        <v>0.0026895715494797-0.00677150035984865i</v>
      </c>
      <c r="L2845" s="57" t="str">
        <f t="shared" si="827"/>
        <v>0.00025-0.0257507175420736i</v>
      </c>
      <c r="M2845" s="57" t="str">
        <f t="shared" si="828"/>
        <v>0.0045-0.00902775738537965i</v>
      </c>
      <c r="N2845" s="57">
        <f t="shared" si="829"/>
        <v>10.25406886613149</v>
      </c>
      <c r="O2845" s="57">
        <f t="shared" si="830"/>
        <v>4.0504880630004498</v>
      </c>
      <c r="P2845" s="374">
        <f t="shared" si="831"/>
        <v>-4.0504880630004498</v>
      </c>
      <c r="Q2845" s="374">
        <f t="shared" si="832"/>
        <v>-169.74593113386851</v>
      </c>
      <c r="R2845" s="12">
        <f t="shared" si="833"/>
        <v>10.25406886613149</v>
      </c>
      <c r="S2845" s="57">
        <f t="shared" si="834"/>
        <v>41.094429934345193</v>
      </c>
      <c r="T2845" s="12">
        <f t="shared" si="817"/>
        <v>-4.0504880630004498</v>
      </c>
    </row>
    <row r="2846" spans="1:20">
      <c r="A2846" s="57">
        <f t="shared" si="818"/>
        <v>259185.09326020622</v>
      </c>
      <c r="B2846" s="12">
        <f t="shared" si="835"/>
        <v>41250.588768095709</v>
      </c>
      <c r="C2846" s="57" t="str">
        <f t="shared" si="819"/>
        <v>-0.610405553104311-0.108354667964493i</v>
      </c>
      <c r="D2846" s="57" t="str">
        <f t="shared" si="820"/>
        <v>3.46698032161804-0.582391137067171i</v>
      </c>
      <c r="E2846" s="57" t="str">
        <f t="shared" si="821"/>
        <v>-7.15937191363726-194.09173634261i</v>
      </c>
      <c r="F2846" s="57" t="str">
        <f t="shared" si="822"/>
        <v>2.90810949226751-3.69308580535988i</v>
      </c>
      <c r="G2846" s="57" t="str">
        <f t="shared" si="823"/>
        <v>0.999381280624437-0.0248663741204303i</v>
      </c>
      <c r="H2846" s="57" t="str">
        <f t="shared" si="824"/>
        <v>0.562233119294892-50.1027422830705i</v>
      </c>
      <c r="I2846" s="57" t="str">
        <f t="shared" si="825"/>
        <v>-0.517375348539811-0.416895330481304i</v>
      </c>
      <c r="K2846" s="57" t="str">
        <f t="shared" si="826"/>
        <v>0.00268732376278252-0.0067481463425641i</v>
      </c>
      <c r="L2846" s="57" t="str">
        <f t="shared" si="827"/>
        <v>0.00025-0.0256532352481307i</v>
      </c>
      <c r="M2846" s="57" t="str">
        <f t="shared" si="828"/>
        <v>0.0045-0.00899358177463607i</v>
      </c>
      <c r="N2846" s="57">
        <f t="shared" si="829"/>
        <v>10.065868424849782</v>
      </c>
      <c r="O2846" s="57">
        <f t="shared" si="830"/>
        <v>4.1528930324977038</v>
      </c>
      <c r="P2846" s="374">
        <f t="shared" si="831"/>
        <v>-4.1528930324977038</v>
      </c>
      <c r="Q2846" s="374">
        <f t="shared" si="832"/>
        <v>-169.93413157515022</v>
      </c>
      <c r="R2846" s="12">
        <f t="shared" si="833"/>
        <v>10.065868424849782</v>
      </c>
      <c r="S2846" s="57">
        <f t="shared" si="834"/>
        <v>41.25058876809571</v>
      </c>
      <c r="T2846" s="12">
        <f t="shared" si="817"/>
        <v>-4.1528930324977038</v>
      </c>
    </row>
    <row r="2847" spans="1:20">
      <c r="A2847" s="57">
        <f t="shared" si="818"/>
        <v>260169.99661459503</v>
      </c>
      <c r="B2847" s="12">
        <f t="shared" si="835"/>
        <v>41407.341005414477</v>
      </c>
      <c r="C2847" s="57" t="str">
        <f t="shared" si="819"/>
        <v>-0.603599806916355-0.105150355649821i</v>
      </c>
      <c r="D2847" s="57" t="str">
        <f t="shared" si="820"/>
        <v>3.46689573510863-0.58167269220024i</v>
      </c>
      <c r="E2847" s="57" t="str">
        <f t="shared" si="821"/>
        <v>-7.92660750527078-192.392417464222i</v>
      </c>
      <c r="F2847" s="57" t="str">
        <f t="shared" si="822"/>
        <v>2.90809579164207-3.67965375018471i</v>
      </c>
      <c r="G2847" s="57" t="str">
        <f t="shared" si="823"/>
        <v>0.999376572359968-0.0249607487469694i</v>
      </c>
      <c r="H2847" s="57" t="str">
        <f t="shared" si="824"/>
        <v>0.557294168456206-49.9029813219396i</v>
      </c>
      <c r="I2847" s="57" t="str">
        <f t="shared" si="825"/>
        <v>-0.513443766235068-0.415182010250353i</v>
      </c>
      <c r="K2847" s="57" t="str">
        <f t="shared" si="826"/>
        <v>0.00268508847801875-0.00672488762732278i</v>
      </c>
      <c r="L2847" s="57" t="str">
        <f t="shared" si="827"/>
        <v>0.00025-0.0255561219845893i</v>
      </c>
      <c r="M2847" s="57" t="str">
        <f t="shared" si="828"/>
        <v>0.0045-0.00895953553958563i</v>
      </c>
      <c r="N2847" s="57">
        <f t="shared" si="829"/>
        <v>9.8820660757205019</v>
      </c>
      <c r="O2847" s="57">
        <f t="shared" si="830"/>
        <v>4.2551808255581705</v>
      </c>
      <c r="P2847" s="374">
        <f t="shared" si="831"/>
        <v>-4.2551808255581705</v>
      </c>
      <c r="Q2847" s="374">
        <f t="shared" si="832"/>
        <v>-170.1179339242795</v>
      </c>
      <c r="R2847" s="12">
        <f t="shared" si="833"/>
        <v>9.8820660757205019</v>
      </c>
      <c r="S2847" s="57">
        <f t="shared" si="834"/>
        <v>41.40734100541448</v>
      </c>
      <c r="T2847" s="12">
        <f t="shared" si="817"/>
        <v>-4.2551808255581705</v>
      </c>
    </row>
    <row r="2848" spans="1:20">
      <c r="A2848" s="57">
        <f t="shared" si="818"/>
        <v>261158.64260173051</v>
      </c>
      <c r="B2848" s="12">
        <f t="shared" si="835"/>
        <v>41564.688901235051</v>
      </c>
      <c r="C2848" s="57" t="str">
        <f t="shared" si="819"/>
        <v>-0.596864444588872-0.10205175357785i</v>
      </c>
      <c r="D2848" s="57" t="str">
        <f t="shared" si="820"/>
        <v>3.46681050869492-0.580962541816352i</v>
      </c>
      <c r="E2848" s="57" t="str">
        <f t="shared" si="821"/>
        <v>-8.66564791060032-190.70699616518i</v>
      </c>
      <c r="F2848" s="57" t="str">
        <f t="shared" si="822"/>
        <v>2.90808198682461-3.66627462285613i</v>
      </c>
      <c r="G2848" s="57" t="str">
        <f t="shared" si="823"/>
        <v>0.999371828289573-0.0250554806525294i</v>
      </c>
      <c r="H2848" s="57" t="str">
        <f t="shared" si="824"/>
        <v>0.552402497540147-49.7040942386328i</v>
      </c>
      <c r="I2848" s="57" t="str">
        <f t="shared" si="825"/>
        <v>-0.509543394212633-0.413476805761481i</v>
      </c>
      <c r="K2848" s="57" t="str">
        <f t="shared" si="826"/>
        <v>0.0026828655694499-0.00670172388608896i</v>
      </c>
      <c r="L2848" s="57" t="str">
        <f t="shared" si="827"/>
        <v>0.00025-0.0254593763544424i</v>
      </c>
      <c r="M2848" s="57" t="str">
        <f t="shared" si="828"/>
        <v>0.0045-0.00892561819046188i</v>
      </c>
      <c r="N2848" s="57">
        <f t="shared" si="829"/>
        <v>9.7025971308172814</v>
      </c>
      <c r="O2848" s="57">
        <f t="shared" si="830"/>
        <v>4.3573442196849959</v>
      </c>
      <c r="P2848" s="374">
        <f t="shared" si="831"/>
        <v>-4.3573442196849959</v>
      </c>
      <c r="Q2848" s="374">
        <f t="shared" si="832"/>
        <v>-170.29740286918272</v>
      </c>
      <c r="R2848" s="12">
        <f t="shared" si="833"/>
        <v>9.7025971308172814</v>
      </c>
      <c r="S2848" s="57">
        <f t="shared" si="834"/>
        <v>41.564688901235051</v>
      </c>
      <c r="T2848" s="12">
        <f t="shared" si="817"/>
        <v>-4.3573442196849959</v>
      </c>
    </row>
    <row r="2849" spans="1:20">
      <c r="A2849" s="57">
        <f t="shared" si="818"/>
        <v>262151.0454436171</v>
      </c>
      <c r="B2849" s="12">
        <f t="shared" si="835"/>
        <v>41722.634719059744</v>
      </c>
      <c r="C2849" s="57" t="str">
        <f t="shared" si="819"/>
        <v>-0.590199823735932-0.0990557223780142i</v>
      </c>
      <c r="D2849" s="57" t="str">
        <f t="shared" si="820"/>
        <v>3.46672463756791-0.580260674868995i</v>
      </c>
      <c r="E2849" s="57" t="str">
        <f t="shared" si="821"/>
        <v>-9.37727959807484-189.035686043547i</v>
      </c>
      <c r="F2849" s="57" t="str">
        <f t="shared" si="822"/>
        <v>2.90806807702377-3.65294823085139i</v>
      </c>
      <c r="G2849" s="57" t="str">
        <f t="shared" si="823"/>
        <v>0.999367048141294-0.0251505711794056i</v>
      </c>
      <c r="H2849" s="57" t="str">
        <f t="shared" si="824"/>
        <v>0.547557589467305-49.506076323961i</v>
      </c>
      <c r="I2849" s="57" t="str">
        <f t="shared" si="825"/>
        <v>-0.505673973263718-0.41177966517372i</v>
      </c>
      <c r="K2849" s="57" t="str">
        <f t="shared" si="826"/>
        <v>0.00268065491206098-0.00667865479197327i</v>
      </c>
      <c r="L2849" s="57" t="str">
        <f t="shared" si="827"/>
        <v>0.00025-0.0253629969659717i</v>
      </c>
      <c r="M2849" s="57" t="str">
        <f t="shared" si="828"/>
        <v>0.0045-0.00889182923935229i</v>
      </c>
      <c r="N2849" s="57">
        <f t="shared" si="829"/>
        <v>9.5273972985884541</v>
      </c>
      <c r="O2849" s="57">
        <f t="shared" si="830"/>
        <v>4.4593762969748436</v>
      </c>
      <c r="P2849" s="374">
        <f t="shared" si="831"/>
        <v>-4.4593762969748436</v>
      </c>
      <c r="Q2849" s="374">
        <f t="shared" si="832"/>
        <v>-170.47260270141155</v>
      </c>
      <c r="R2849" s="12">
        <f t="shared" si="833"/>
        <v>9.5273972985884541</v>
      </c>
      <c r="S2849" s="57">
        <f t="shared" si="834"/>
        <v>41.722634719059741</v>
      </c>
      <c r="T2849" s="12">
        <f t="shared" si="817"/>
        <v>-4.4593762969748436</v>
      </c>
    </row>
    <row r="2850" spans="1:20">
      <c r="A2850" s="57">
        <f t="shared" si="818"/>
        <v>263147.2194163028</v>
      </c>
      <c r="B2850" s="12">
        <f t="shared" si="835"/>
        <v>41881.180730992171</v>
      </c>
      <c r="C2850" s="57" t="str">
        <f t="shared" si="819"/>
        <v>-0.583606221952737-0.0961591950071446i</v>
      </c>
      <c r="D2850" s="57" t="str">
        <f t="shared" si="820"/>
        <v>3.46663811688291-0.57956708042141i</v>
      </c>
      <c r="E2850" s="57" t="str">
        <f t="shared" si="821"/>
        <v>-10.062273468023-187.378677341421i</v>
      </c>
      <c r="F2850" s="57" t="str">
        <f t="shared" si="822"/>
        <v>2.90805406144216-3.63967438240565i</v>
      </c>
      <c r="G2850" s="57" t="str">
        <f t="shared" si="823"/>
        <v>0.999362231641115-0.025246021674819i</v>
      </c>
      <c r="H2850" s="57" t="str">
        <f t="shared" si="824"/>
        <v>0.542758933715276-49.3089229037607i</v>
      </c>
      <c r="I2850" s="57" t="str">
        <f t="shared" si="825"/>
        <v>-0.50183524650729-0.410090537132281i</v>
      </c>
      <c r="K2850" s="57" t="str">
        <f t="shared" si="826"/>
        <v>0.00267845638155374-0.00665568001922893i</v>
      </c>
      <c r="L2850" s="57" t="str">
        <f t="shared" si="827"/>
        <v>0.00025-0.0252669824327274i</v>
      </c>
      <c r="M2850" s="57" t="str">
        <f t="shared" si="828"/>
        <v>0.0045-0.00885816820019158i</v>
      </c>
      <c r="N2850" s="57">
        <f t="shared" si="829"/>
        <v>9.3564027190220713</v>
      </c>
      <c r="O2850" s="57">
        <f t="shared" si="830"/>
        <v>4.5612704348684598</v>
      </c>
      <c r="P2850" s="374">
        <f t="shared" si="831"/>
        <v>-4.5612704348684598</v>
      </c>
      <c r="Q2850" s="374">
        <f t="shared" si="832"/>
        <v>-170.64359728097793</v>
      </c>
      <c r="R2850" s="12">
        <f t="shared" si="833"/>
        <v>9.3564027190220713</v>
      </c>
      <c r="S2850" s="57">
        <f t="shared" si="834"/>
        <v>41.88118073099217</v>
      </c>
      <c r="T2850" s="12">
        <f t="shared" si="817"/>
        <v>-4.5612704348684598</v>
      </c>
    </row>
    <row r="2851" spans="1:20">
      <c r="A2851" s="57">
        <f t="shared" si="818"/>
        <v>264147.17885008478</v>
      </c>
      <c r="B2851" s="12">
        <f t="shared" si="835"/>
        <v>42040.32921776994</v>
      </c>
      <c r="C2851" s="57" t="str">
        <f t="shared" si="819"/>
        <v>-0.577083841425312-0.0933591766522647i</v>
      </c>
      <c r="D2851" s="57" t="str">
        <f t="shared" si="820"/>
        <v>3.46655094175937-0.578881747646337i</v>
      </c>
      <c r="E2851" s="57" t="str">
        <f t="shared" si="821"/>
        <v>-10.7213847035527-185.736138135813i</v>
      </c>
      <c r="F2851" s="57" t="str">
        <f t="shared" si="822"/>
        <v>2.9080399392764-3.62645288650927i</v>
      </c>
      <c r="G2851" s="57" t="str">
        <f t="shared" si="823"/>
        <v>0.999357378512942-0.0253418334909321i</v>
      </c>
      <c r="H2851" s="57" t="str">
        <f t="shared" si="824"/>
        <v>0.538006026223522-49.1126293385406i</v>
      </c>
      <c r="I2851" s="57" t="str">
        <f t="shared" si="825"/>
        <v>-0.498026959366529-0.408409370762395i</v>
      </c>
      <c r="K2851" s="57" t="str">
        <f t="shared" si="826"/>
        <v>0.00267626985434031-0.00663279924324786i</v>
      </c>
      <c r="L2851" s="57" t="str">
        <f t="shared" si="827"/>
        <v>0.00025-0.025171331373508i</v>
      </c>
      <c r="M2851" s="57" t="str">
        <f t="shared" si="828"/>
        <v>0.0045-0.00882463458875435i</v>
      </c>
      <c r="N2851" s="57">
        <f t="shared" si="829"/>
        <v>9.1895499959607037</v>
      </c>
      <c r="O2851" s="57">
        <f t="shared" si="830"/>
        <v>4.6630202970495809</v>
      </c>
      <c r="P2851" s="374">
        <f t="shared" si="831"/>
        <v>-4.6630202970495809</v>
      </c>
      <c r="Q2851" s="374">
        <f t="shared" si="832"/>
        <v>-170.8104500040393</v>
      </c>
      <c r="R2851" s="12">
        <f t="shared" si="833"/>
        <v>9.1895499959607037</v>
      </c>
      <c r="S2851" s="57">
        <f t="shared" si="834"/>
        <v>42.040329217769937</v>
      </c>
      <c r="T2851" s="12">
        <f t="shared" si="817"/>
        <v>-4.6630202970495809</v>
      </c>
    </row>
    <row r="2852" spans="1:20">
      <c r="A2852" s="57">
        <f t="shared" si="818"/>
        <v>265150.9381297151</v>
      </c>
      <c r="B2852" s="12">
        <f t="shared" si="835"/>
        <v>42200.082468797467</v>
      </c>
      <c r="C2852" s="57" t="str">
        <f t="shared" si="819"/>
        <v>-0.570632813358243-0.0906527444844349i</v>
      </c>
      <c r="D2852" s="57" t="str">
        <f t="shared" si="820"/>
        <v>3.46646310728054-0.578204665825747i</v>
      </c>
      <c r="E2852" s="57" t="str">
        <f t="shared" si="821"/>
        <v>-11.3553526666664-184.10821548829i</v>
      </c>
      <c r="F2852" s="57" t="str">
        <f t="shared" si="822"/>
        <v>2.90802570971698-3.61328355290501i</v>
      </c>
      <c r="G2852" s="57" t="str">
        <f t="shared" si="823"/>
        <v>0.999352488478591-0.0254380079848669i</v>
      </c>
      <c r="H2852" s="57" t="str">
        <f t="shared" si="824"/>
        <v>0.533298369299723-48.9171910231324i</v>
      </c>
      <c r="I2852" s="57" t="str">
        <f t="shared" si="825"/>
        <v>-0.494248859545551-0.406736115663221i</v>
      </c>
      <c r="K2852" s="57" t="str">
        <f t="shared" si="826"/>
        <v>0.00267409520753668-0.00661001214055698i</v>
      </c>
      <c r="L2852" s="57" t="str">
        <f t="shared" si="827"/>
        <v>0.00025-0.0250760424123411i</v>
      </c>
      <c r="M2852" s="57" t="str">
        <f t="shared" si="828"/>
        <v>0.0045-0.00879122792264824i</v>
      </c>
      <c r="N2852" s="57">
        <f t="shared" si="829"/>
        <v>9.0267762267031344</v>
      </c>
      <c r="O2852" s="57">
        <f t="shared" si="830"/>
        <v>4.7646198245034181</v>
      </c>
      <c r="P2852" s="374">
        <f t="shared" si="831"/>
        <v>-4.7646198245034181</v>
      </c>
      <c r="Q2852" s="374">
        <f t="shared" si="832"/>
        <v>-170.97322377329687</v>
      </c>
      <c r="R2852" s="12">
        <f t="shared" si="833"/>
        <v>9.0267762267031344</v>
      </c>
      <c r="S2852" s="57">
        <f t="shared" si="834"/>
        <v>42.200082468797468</v>
      </c>
      <c r="T2852" s="12">
        <f t="shared" si="817"/>
        <v>-4.7646198245034181</v>
      </c>
    </row>
    <row r="2853" spans="1:20">
      <c r="A2853" s="57">
        <f t="shared" si="818"/>
        <v>266158.51169460802</v>
      </c>
      <c r="B2853" s="12">
        <f t="shared" si="835"/>
        <v>42360.4427821789</v>
      </c>
      <c r="C2853" s="57" t="str">
        <f t="shared" si="819"/>
        <v>-0.564253202223079-0.0880370472773495i</v>
      </c>
      <c r="D2853" s="57" t="str">
        <f t="shared" si="820"/>
        <v>3.46637460849324-0.577535824350576i</v>
      </c>
      <c r="E2853" s="57" t="str">
        <f t="shared" si="821"/>
        <v>-11.9649008359755-182.49503655353i</v>
      </c>
      <c r="F2853" s="57" t="str">
        <f t="shared" si="822"/>
        <v>2.90801137194829-3.60016619208528i</v>
      </c>
      <c r="G2853" s="57" t="str">
        <f t="shared" si="823"/>
        <v>0.999347561257771-0.0255345465187205i</v>
      </c>
      <c r="H2853" s="57" t="str">
        <f t="shared" si="824"/>
        <v>0.528635471527649-48.7226033863451i</v>
      </c>
      <c r="I2853" s="57" t="str">
        <f t="shared" si="825"/>
        <v>-0.490500697006397-0.405070721901858i</v>
      </c>
      <c r="K2853" s="57" t="str">
        <f t="shared" si="826"/>
        <v>0.00267193231895627-0.00658731838881462i</v>
      </c>
      <c r="L2853" s="57" t="str">
        <f t="shared" si="827"/>
        <v>0.00025-0.024981114178463i</v>
      </c>
      <c r="M2853" s="57" t="str">
        <f t="shared" si="828"/>
        <v>0.0045-0.00875794772130727i</v>
      </c>
      <c r="N2853" s="57">
        <f t="shared" si="829"/>
        <v>8.8680190290332348</v>
      </c>
      <c r="O2853" s="57">
        <f t="shared" si="830"/>
        <v>4.8660632267408506</v>
      </c>
      <c r="P2853" s="374">
        <f t="shared" si="831"/>
        <v>-4.8660632267408506</v>
      </c>
      <c r="Q2853" s="374">
        <f t="shared" si="832"/>
        <v>-171.13198097096677</v>
      </c>
      <c r="R2853" s="12">
        <f t="shared" si="833"/>
        <v>8.8680190290332348</v>
      </c>
      <c r="S2853" s="57">
        <f t="shared" si="834"/>
        <v>42.3604427821789</v>
      </c>
      <c r="T2853" s="12">
        <f t="shared" si="817"/>
        <v>-4.8660632267408506</v>
      </c>
    </row>
    <row r="2854" spans="1:20">
      <c r="A2854" s="57">
        <f t="shared" si="818"/>
        <v>267169.91403904749</v>
      </c>
      <c r="B2854" s="12">
        <f t="shared" si="835"/>
        <v>42521.412464751178</v>
      </c>
      <c r="C2854" s="57" t="str">
        <f t="shared" si="819"/>
        <v>-0.557945009830367-0.0855093049035602i</v>
      </c>
      <c r="D2854" s="57" t="str">
        <f t="shared" si="820"/>
        <v>3.46628544040761-0.576875212720473i</v>
      </c>
      <c r="E2854" s="57" t="str">
        <f t="shared" si="821"/>
        <v>-12.5507367825897-180.896709647098i</v>
      </c>
      <c r="F2854" s="57" t="str">
        <f t="shared" si="822"/>
        <v>2.90799692514852-3.58710061528946i</v>
      </c>
      <c r="G2854" s="57" t="str">
        <f t="shared" si="823"/>
        <v>0.999342596568066-0.0256314504595823i</v>
      </c>
      <c r="H2854" s="57" t="str">
        <f t="shared" si="824"/>
        <v>0.524016847676546-48.5288618906253i</v>
      </c>
      <c r="I2854" s="57" t="str">
        <f t="shared" si="825"/>
        <v>-0.486782223946322-0.403413140007455i</v>
      </c>
      <c r="K2854" s="57" t="str">
        <f t="shared" si="826"/>
        <v>0.00266978106710349-0.00656471766680638i</v>
      </c>
      <c r="L2854" s="57" t="str">
        <f t="shared" si="827"/>
        <v>0.00025-0.024886545306299i</v>
      </c>
      <c r="M2854" s="57" t="str">
        <f t="shared" si="828"/>
        <v>0.0045-0.00872479350598458i</v>
      </c>
      <c r="N2854" s="57">
        <f t="shared" si="829"/>
        <v>8.7132165658150882</v>
      </c>
      <c r="O2854" s="57">
        <f t="shared" si="830"/>
        <v>4.9673449731946491</v>
      </c>
      <c r="P2854" s="374">
        <f t="shared" si="831"/>
        <v>-4.9673449731946491</v>
      </c>
      <c r="Q2854" s="374">
        <f t="shared" si="832"/>
        <v>-171.28678343418491</v>
      </c>
      <c r="R2854" s="12">
        <f t="shared" si="833"/>
        <v>8.7132165658150882</v>
      </c>
      <c r="S2854" s="57">
        <f t="shared" si="834"/>
        <v>42.52141246475118</v>
      </c>
      <c r="T2854" s="12">
        <f t="shared" si="817"/>
        <v>-4.9673449731946491</v>
      </c>
    </row>
    <row r="2855" spans="1:20">
      <c r="A2855" s="57">
        <f t="shared" si="818"/>
        <v>268185.15971239586</v>
      </c>
      <c r="B2855" s="12">
        <f t="shared" si="835"/>
        <v>42682.99383211723</v>
      </c>
      <c r="C2855" s="57" t="str">
        <f t="shared" si="819"/>
        <v>-0.551708179228665-0.0830668077203294i</v>
      </c>
      <c r="D2855" s="57" t="str">
        <f t="shared" si="820"/>
        <v>3.46619559799682-0.576222820543528i</v>
      </c>
      <c r="E2855" s="57" t="str">
        <f t="shared" si="821"/>
        <v>-13.1135521809542-179.313325272815i</v>
      </c>
      <c r="F2855" s="57" t="str">
        <f t="shared" si="822"/>
        <v>2.90798236848963-3.5740866345011i</v>
      </c>
      <c r="G2855" s="57" t="str">
        <f t="shared" si="823"/>
        <v>0.999337594124922-0.0257287211795514i</v>
      </c>
      <c r="H2855" s="57" t="str">
        <f t="shared" si="824"/>
        <v>0.519442018611962-48.3359620317198i</v>
      </c>
      <c r="I2855" s="57" t="str">
        <f t="shared" si="825"/>
        <v>-0.483093194775307-0.401763320965399i</v>
      </c>
      <c r="K2855" s="57" t="str">
        <f t="shared" si="826"/>
        <v>0.0026676413311674-0.00654220965444135i</v>
      </c>
      <c r="L2855" s="57" t="str">
        <f t="shared" si="827"/>
        <v>0.00025-0.0247923344354443i</v>
      </c>
      <c r="M2855" s="57" t="str">
        <f t="shared" si="828"/>
        <v>0.0045-0.0086917647997455i</v>
      </c>
      <c r="N2855" s="57">
        <f t="shared" si="829"/>
        <v>8.5623075672797881</v>
      </c>
      <c r="O2855" s="57">
        <f t="shared" si="830"/>
        <v>5.0684597847937862</v>
      </c>
      <c r="P2855" s="374">
        <f t="shared" si="831"/>
        <v>-5.0684597847937862</v>
      </c>
      <c r="Q2855" s="374">
        <f t="shared" si="832"/>
        <v>-171.43769243272021</v>
      </c>
      <c r="R2855" s="12">
        <f t="shared" si="833"/>
        <v>8.5623075672797881</v>
      </c>
      <c r="S2855" s="57">
        <f t="shared" si="834"/>
        <v>42.682993832117234</v>
      </c>
      <c r="T2855" s="12">
        <f t="shared" si="817"/>
        <v>-5.0684597847937862</v>
      </c>
    </row>
    <row r="2856" spans="1:20">
      <c r="A2856" s="57">
        <f t="shared" si="818"/>
        <v>269204.26331930299</v>
      </c>
      <c r="B2856" s="12">
        <f t="shared" si="835"/>
        <v>42845.18920867928</v>
      </c>
      <c r="C2856" s="57" t="str">
        <f t="shared" si="819"/>
        <v>-0.545542598434378-0.0807069158564707i</v>
      </c>
      <c r="D2856" s="57" t="str">
        <f t="shared" si="820"/>
        <v>3.46610507619683-0.575578637536023i</v>
      </c>
      <c r="E2856" s="57" t="str">
        <f t="shared" si="821"/>
        <v>-13.6540228515763-177.744957110297i</v>
      </c>
      <c r="F2856" s="57" t="str">
        <f t="shared" si="822"/>
        <v>2.90796770113735-3.5611240624453i</v>
      </c>
      <c r="G2856" s="57" t="str">
        <f t="shared" si="823"/>
        <v>0.999332553641629-0.0258263600557529i</v>
      </c>
      <c r="H2856" s="57" t="str">
        <f t="shared" si="824"/>
        <v>0.514910511208038-48.1438993383435i</v>
      </c>
      <c r="I2856" s="57" t="str">
        <f t="shared" si="825"/>
        <v>-0.479433366093878-0.400121216211602i</v>
      </c>
      <c r="K2856" s="57" t="str">
        <f t="shared" si="826"/>
        <v>0.00266551299101547-0.0065197940327487i</v>
      </c>
      <c r="L2856" s="57" t="str">
        <f t="shared" si="827"/>
        <v>0.00025-0.0246984802106438i</v>
      </c>
      <c r="M2856" s="57" t="str">
        <f t="shared" si="828"/>
        <v>0.0045-0.00865886112746116i</v>
      </c>
      <c r="N2856" s="57">
        <f t="shared" si="829"/>
        <v>8.4152313511335706</v>
      </c>
      <c r="O2856" s="57">
        <f t="shared" si="830"/>
        <v>5.169402625717753</v>
      </c>
      <c r="P2856" s="374">
        <f t="shared" si="831"/>
        <v>-5.169402625717753</v>
      </c>
      <c r="Q2856" s="374">
        <f t="shared" si="832"/>
        <v>-171.58476864886643</v>
      </c>
      <c r="R2856" s="12">
        <f t="shared" si="833"/>
        <v>8.4152313511335706</v>
      </c>
      <c r="S2856" s="57">
        <f t="shared" si="834"/>
        <v>42.84518920867928</v>
      </c>
      <c r="T2856" s="12">
        <f t="shared" si="817"/>
        <v>-5.169402625717753</v>
      </c>
    </row>
    <row r="2857" spans="1:20">
      <c r="A2857" s="57">
        <f t="shared" si="818"/>
        <v>270227.23951991636</v>
      </c>
      <c r="B2857" s="12">
        <f t="shared" si="835"/>
        <v>43008.000927672263</v>
      </c>
      <c r="C2857" s="57" t="str">
        <f t="shared" si="819"/>
        <v>-0.53944810399617-0.0784270584106648i</v>
      </c>
      <c r="D2857" s="57" t="str">
        <f t="shared" si="820"/>
        <v>3.4660138699061-0.574942653522158i</v>
      </c>
      <c r="E2857" s="57" t="str">
        <f t="shared" si="821"/>
        <v>-14.1728088327884-176.191662963247i</v>
      </c>
      <c r="F2857" s="57" t="str">
        <f t="shared" si="822"/>
        <v>2.90795292225105-3.54821271258592i</v>
      </c>
      <c r="G2857" s="57" t="str">
        <f t="shared" si="823"/>
        <v>0.999327474829308-0.0259243684703552i</v>
      </c>
      <c r="H2857" s="57" t="str">
        <f t="shared" si="824"/>
        <v>0.510421858261179-47.9526693718504i</v>
      </c>
      <c r="I2857" s="57" t="str">
        <f t="shared" si="825"/>
        <v>-0.475802496671136-0.398486777626854i</v>
      </c>
      <c r="K2857" s="57" t="str">
        <f t="shared" si="826"/>
        <v>0.00266339592718722-0.00649747048387331i</v>
      </c>
      <c r="L2857" s="57" t="str">
        <f t="shared" si="827"/>
        <v>0.00025-0.0246049812817731i</v>
      </c>
      <c r="M2857" s="57" t="str">
        <f t="shared" si="828"/>
        <v>0.0045-0.00862608201580112i</v>
      </c>
      <c r="N2857" s="57">
        <f t="shared" si="829"/>
        <v>8.2719278406040644</v>
      </c>
      <c r="O2857" s="57">
        <f t="shared" si="830"/>
        <v>5.270168695338163</v>
      </c>
      <c r="P2857" s="374">
        <f t="shared" si="831"/>
        <v>-5.270168695338163</v>
      </c>
      <c r="Q2857" s="374">
        <f t="shared" si="832"/>
        <v>-171.72807215939594</v>
      </c>
      <c r="R2857" s="12">
        <f t="shared" si="833"/>
        <v>8.2719278406040644</v>
      </c>
      <c r="S2857" s="57">
        <f t="shared" si="834"/>
        <v>43.008000927672263</v>
      </c>
      <c r="T2857" s="12">
        <f t="shared" si="817"/>
        <v>-5.270168695338163</v>
      </c>
    </row>
    <row r="2858" spans="1:20">
      <c r="A2858" s="57">
        <f t="shared" si="818"/>
        <v>271254.10303009208</v>
      </c>
      <c r="B2858" s="12">
        <f t="shared" si="835"/>
        <v>43171.431331197418</v>
      </c>
      <c r="C2858" s="57" t="str">
        <f t="shared" si="819"/>
        <v>-0.533424484398438-0.0762247325712282i</v>
      </c>
      <c r="D2858" s="57" t="str">
        <f t="shared" si="820"/>
        <v>3.46592197398534-0.574314858433799i</v>
      </c>
      <c r="E2858" s="57" t="str">
        <f t="shared" si="821"/>
        <v>-14.6705544788143-174.653485669258i</v>
      </c>
      <c r="F2858" s="57" t="str">
        <f t="shared" si="822"/>
        <v>2.90793803098374-3.53535239912292i</v>
      </c>
      <c r="G2858" s="57" t="str">
        <f t="shared" si="823"/>
        <v>0.999322357396889-0.0260227478105865i</v>
      </c>
      <c r="H2858" s="57" t="str">
        <f t="shared" si="824"/>
        <v>0.50597559840515-47.7622677259109i</v>
      </c>
      <c r="I2858" s="57" t="str">
        <f t="shared" si="825"/>
        <v>-0.472200347423096-0.396859957531302i</v>
      </c>
      <c r="K2858" s="57" t="str">
        <f t="shared" si="826"/>
        <v>0.00266129002088797-0.00647523869107223i</v>
      </c>
      <c r="L2858" s="57" t="str">
        <f t="shared" si="827"/>
        <v>0.00025-0.0245118363038186i</v>
      </c>
      <c r="M2858" s="57" t="str">
        <f t="shared" si="828"/>
        <v>0.0045-0.00859342699322689i</v>
      </c>
      <c r="N2858" s="57">
        <f t="shared" si="829"/>
        <v>8.1323375805486933</v>
      </c>
      <c r="O2858" s="57">
        <f t="shared" si="830"/>
        <v>5.3707534203457916</v>
      </c>
      <c r="P2858" s="374">
        <f t="shared" si="831"/>
        <v>-5.3707534203457916</v>
      </c>
      <c r="Q2858" s="374">
        <f t="shared" si="832"/>
        <v>-171.86766241945131</v>
      </c>
      <c r="R2858" s="12">
        <f t="shared" si="833"/>
        <v>8.1323375805486933</v>
      </c>
      <c r="S2858" s="57">
        <f t="shared" si="834"/>
        <v>43.171431331197418</v>
      </c>
      <c r="T2858" s="12">
        <f t="shared" si="817"/>
        <v>-5.3707534203457916</v>
      </c>
    </row>
    <row r="2859" spans="1:20">
      <c r="A2859" s="57">
        <f t="shared" si="818"/>
        <v>272284.86862160644</v>
      </c>
      <c r="B2859" s="12">
        <f t="shared" si="835"/>
        <v>43335.482770255971</v>
      </c>
      <c r="C2859" s="57" t="str">
        <f t="shared" si="819"/>
        <v>-0.527471483308051-0.0740975026663947i</v>
      </c>
      <c r="D2859" s="57" t="str">
        <f t="shared" si="820"/>
        <v>3.46582938325723-0.573695242310218i</v>
      </c>
      <c r="E2859" s="57" t="str">
        <f t="shared" si="821"/>
        <v>-15.1478885816503-173.130453971875i</v>
      </c>
      <c r="F2859" s="57" t="str">
        <f t="shared" si="822"/>
        <v>2.90792302648203-3.52254293698971i</v>
      </c>
      <c r="G2859" s="57" t="str">
        <f t="shared" si="823"/>
        <v>0.999317201051099-0.0261214994687529i</v>
      </c>
      <c r="H2859" s="57" t="str">
        <f t="shared" si="824"/>
        <v>0.501571276027511-47.5726900261891i</v>
      </c>
      <c r="I2859" s="57" t="str">
        <f t="shared" si="825"/>
        <v>-0.468626681391226-0.395240708678958i</v>
      </c>
      <c r="K2859" s="57" t="str">
        <f t="shared" si="826"/>
        <v>0.0026591951539828-0.00645309833871078i</v>
      </c>
      <c r="L2859" s="57" t="str">
        <f t="shared" si="827"/>
        <v>0.00025-0.0244190439368586i</v>
      </c>
      <c r="M2859" s="57" t="str">
        <f t="shared" si="828"/>
        <v>0.0045-0.00856089558998492i</v>
      </c>
      <c r="N2859" s="57">
        <f t="shared" si="829"/>
        <v>7.9964017517276034</v>
      </c>
      <c r="O2859" s="57">
        <f t="shared" si="830"/>
        <v>5.4711524470681976</v>
      </c>
      <c r="P2859" s="374">
        <f t="shared" si="831"/>
        <v>-5.4711524470681976</v>
      </c>
      <c r="Q2859" s="374">
        <f t="shared" si="832"/>
        <v>-172.0035982482724</v>
      </c>
      <c r="R2859" s="12">
        <f t="shared" si="833"/>
        <v>7.9964017517276034</v>
      </c>
      <c r="S2859" s="57">
        <f t="shared" si="834"/>
        <v>43.335482770255972</v>
      </c>
      <c r="T2859" s="12">
        <f t="shared" si="817"/>
        <v>-5.4711524470681976</v>
      </c>
    </row>
    <row r="2860" spans="1:20">
      <c r="A2860" s="57">
        <f t="shared" si="818"/>
        <v>273319.55112236855</v>
      </c>
      <c r="B2860" s="12">
        <f t="shared" si="835"/>
        <v>43500.157604782944</v>
      </c>
      <c r="C2860" s="57" t="str">
        <f t="shared" si="819"/>
        <v>-0.521588802668996-0.0720429991537629i</v>
      </c>
      <c r="D2860" s="57" t="str">
        <f t="shared" si="820"/>
        <v>3.46573609250612-0.573083795297824i</v>
      </c>
      <c r="E2860" s="57" t="str">
        <f t="shared" si="821"/>
        <v>-15.6054245143462-171.622583355789i</v>
      </c>
      <c r="F2860" s="57" t="str">
        <f t="shared" si="822"/>
        <v>2.90790790788605-3.50978414185042i</v>
      </c>
      <c r="G2860" s="57" t="str">
        <f t="shared" si="823"/>
        <v>0.999312005496445-0.0262206248422543i</v>
      </c>
      <c r="H2860" s="57" t="str">
        <f t="shared" si="824"/>
        <v>0.497208441187405-47.3839319300278i</v>
      </c>
      <c r="I2860" s="57" t="str">
        <f t="shared" si="825"/>
        <v>-0.465081263721265-0.393628984252339i</v>
      </c>
      <c r="K2860" s="57" t="str">
        <f t="shared" si="826"/>
        <v>0.00265711120899026-0.00643104911225876i</v>
      </c>
      <c r="L2860" s="57" t="str">
        <f t="shared" si="827"/>
        <v>0.00025-0.0243266028460436i</v>
      </c>
      <c r="M2860" s="57" t="str">
        <f t="shared" si="828"/>
        <v>0.0045-0.00852848733810014i</v>
      </c>
      <c r="N2860" s="57">
        <f t="shared" si="829"/>
        <v>7.8640621833559123</v>
      </c>
      <c r="O2860" s="57">
        <f t="shared" si="830"/>
        <v>5.571361633977352</v>
      </c>
      <c r="P2860" s="374">
        <f t="shared" si="831"/>
        <v>-5.571361633977352</v>
      </c>
      <c r="Q2860" s="374">
        <f t="shared" si="832"/>
        <v>-172.13593781664409</v>
      </c>
      <c r="R2860" s="12">
        <f t="shared" si="833"/>
        <v>7.8640621833559123</v>
      </c>
      <c r="S2860" s="57">
        <f t="shared" si="834"/>
        <v>43.500157604782942</v>
      </c>
      <c r="T2860" s="12">
        <f t="shared" ref="T2860:T2923" si="836">P2860</f>
        <v>-5.571361633977352</v>
      </c>
    </row>
    <row r="2861" spans="1:20">
      <c r="A2861" s="57">
        <f t="shared" ref="A2861:A2924" si="837">2*PI()*B2861</f>
        <v>274358.16541663354</v>
      </c>
      <c r="B2861" s="12">
        <f t="shared" si="835"/>
        <v>43665.458203681119</v>
      </c>
      <c r="C2861" s="57" t="str">
        <f t="shared" ref="C2861:C2924" si="838">IMPRODUCT(D2861,E2861,$C$40,,K2861,$C$41)</f>
        <v>-0.515776105649569-0.0700589175568037i</v>
      </c>
      <c r="D2861" s="57" t="str">
        <f t="shared" ref="D2861:D2924" si="839">IMDIV(IMPRODUCT($C$37,$C$38,COMPLEX(1,A2861/$C$38)),IMSUM(-1*A2861*A2861/$C$39,COMPLEX(0,1*A2861)))</f>
        <v>3.46564209647783-0.572480507649919i</v>
      </c>
      <c r="E2861" s="57" t="str">
        <f t="shared" ref="E2861:E2924" si="840">IMDIV(IMPRODUCT(IMSUM(F2861,G2861),$C$29,H2861),IMSUM(1,I2861))</f>
        <v>-16.0437603934924-170.129876846059i</v>
      </c>
      <c r="F2861" s="57" t="str">
        <f t="shared" ref="F2861:F2924" si="841">IMDIV(IMPRODUCT($C$14,$C$15,COMPLEX(1,A2861/$C$15)),IMSUM(-1*A2861*A2861/$C$16,COMPLEX(0,A2861)))</f>
        <v>2.90789267432943-3.49707583009731i</v>
      </c>
      <c r="G2861" s="57" t="str">
        <f t="shared" ref="G2861:G2924" si="842">IMDIV(1,COMPLEX(1,A2861*$C$9*$C$10))</f>
        <v>0.999306770435194-0.026320125333602i</v>
      </c>
      <c r="H2861" s="57" t="str">
        <f t="shared" ref="H2861:H2924" si="843">IMDIV($C$3,IMSUM(K2861,COMPLEX(0,$C$28*A2861)))</f>
        <v>0.492886649534641-47.1959891261357i</v>
      </c>
      <c r="I2861" s="57" t="str">
        <f t="shared" ref="I2861:I2924" si="844">IMPRODUCT(F2861,$C$29,H2861,$C$31)</f>
        <v>-0.461563861642289-0.392024737857159i</v>
      </c>
      <c r="K2861" s="57" t="str">
        <f t="shared" ref="K2861:K2924" si="845">IF($C$26&lt;=0,IMDIV(1,IMSUM(IMDIV(1,L2861),1/$C$18)),IMDIV(1,IMSUM(IMDIV(1,L2861),1/$C$18,IMDIV(1,M2861))))</f>
        <v>0.00265503806907627-0.00640909069828639i</v>
      </c>
      <c r="L2861" s="57" t="str">
        <f t="shared" ref="L2861:L2924" si="846">IMSUM($C$21/$C$22,IMDIV(1,COMPLEX(0,$C$20*$C$22*A2861)))</f>
        <v>0.00025-0.0242345117015776i</v>
      </c>
      <c r="M2861" s="57" t="str">
        <f t="shared" ref="M2861:M2924" si="847">IMSUM($C$25/$C$26,IMDIV(1,COMPLEX(0,$C$24*$C$26*A2861)))</f>
        <v>0.0045-0.00849620177136891i</v>
      </c>
      <c r="N2861" s="57">
        <f t="shared" ref="N2861:N2924" si="848">ABS(R2861)</f>
        <v>7.7352613640364893</v>
      </c>
      <c r="O2861" s="57">
        <f t="shared" ref="O2861:O2924" si="849">ABS(P2861)</f>
        <v>5.6713770443880387</v>
      </c>
      <c r="P2861" s="374">
        <f t="shared" ref="P2861:P2924" si="850">20*LOG10(IMABS(C2861))</f>
        <v>-5.6713770443880387</v>
      </c>
      <c r="Q2861" s="374">
        <f t="shared" ref="Q2861:Q2924" si="851">IMARGUMENT(C2861)*180/PI()</f>
        <v>-172.26473863596351</v>
      </c>
      <c r="R2861" s="12">
        <f t="shared" ref="R2861:R2924" si="852">IF(Q2861&lt;0,Q2861+180,Q2861-180)</f>
        <v>7.7352613640364893</v>
      </c>
      <c r="S2861" s="57">
        <f t="shared" ref="S2861:S2924" si="853">B2861/1000</f>
        <v>43.665458203681119</v>
      </c>
      <c r="T2861" s="12">
        <f t="shared" si="836"/>
        <v>-5.6713770443880387</v>
      </c>
    </row>
    <row r="2862" spans="1:20">
      <c r="A2862" s="57">
        <f t="shared" si="837"/>
        <v>275400.72644521674</v>
      </c>
      <c r="B2862" s="12">
        <f t="shared" ref="B2862:B2925" si="854">B2861*(1+B$42)</f>
        <v>43831.386944855105</v>
      </c>
      <c r="C2862" s="57" t="str">
        <f t="shared" si="838"/>
        <v>-0.510033019446822-0.0681430173557915i</v>
      </c>
      <c r="D2862" s="57" t="str">
        <f t="shared" si="839"/>
        <v>3.4655473898793-0.571885369726425i</v>
      </c>
      <c r="E2862" s="57" t="str">
        <f t="shared" si="840"/>
        <v>-16.4634792588306-168.652325772288i</v>
      </c>
      <c r="F2862" s="57" t="str">
        <f t="shared" si="841"/>
        <v>2.90787732493925-3.48441781884806i</v>
      </c>
      <c r="G2862" s="57" t="str">
        <f t="shared" si="842"/>
        <v>0.99930149556736-0.0264200023504361i</v>
      </c>
      <c r="H2862" s="57" t="str">
        <f t="shared" si="843"/>
        <v>0.488605462230137-47.0088573342784i</v>
      </c>
      <c r="I2862" s="57" t="str">
        <f t="shared" si="844"/>
        <v>-0.458074244445998-0.390427923517115i</v>
      </c>
      <c r="K2862" s="57" t="str">
        <f t="shared" si="845"/>
        <v>0.00265297561804823-0.00638722278446076i</v>
      </c>
      <c r="L2862" s="57" t="str">
        <f t="shared" si="846"/>
        <v>0.00025-0.0241427691786985i</v>
      </c>
      <c r="M2862" s="57" t="str">
        <f t="shared" si="847"/>
        <v>0.0045-0.00846403842535259i</v>
      </c>
      <c r="N2862" s="57">
        <f t="shared" si="848"/>
        <v>7.6099424511706388</v>
      </c>
      <c r="O2862" s="57">
        <f t="shared" si="849"/>
        <v>5.7711949393471684</v>
      </c>
      <c r="P2862" s="374">
        <f t="shared" si="850"/>
        <v>-5.7711949393471684</v>
      </c>
      <c r="Q2862" s="374">
        <f t="shared" si="851"/>
        <v>-172.39005754882936</v>
      </c>
      <c r="R2862" s="12">
        <f t="shared" si="852"/>
        <v>7.6099424511706388</v>
      </c>
      <c r="S2862" s="57">
        <f t="shared" si="853"/>
        <v>43.831386944855105</v>
      </c>
      <c r="T2862" s="12">
        <f t="shared" si="836"/>
        <v>-5.7711949393471684</v>
      </c>
    </row>
    <row r="2863" spans="1:20">
      <c r="A2863" s="57">
        <f t="shared" si="837"/>
        <v>276447.24920570856</v>
      </c>
      <c r="B2863" s="12">
        <f t="shared" si="854"/>
        <v>43997.946215245553</v>
      </c>
      <c r="C2863" s="57" t="str">
        <f t="shared" si="838"/>
        <v>-0.504359137952975-0.0662931208399161i</v>
      </c>
      <c r="D2863" s="57" t="str">
        <f t="shared" si="839"/>
        <v>3.46545196737833-0.571298371993626i</v>
      </c>
      <c r="E2863" s="57" t="str">
        <f t="shared" si="840"/>
        <v>-16.8651492680652-167.189910498722i</v>
      </c>
      <c r="F2863" s="57" t="str">
        <f t="shared" si="841"/>
        <v>2.90786185883596-3.47180992594313i</v>
      </c>
      <c r="G2863" s="57" t="str">
        <f t="shared" si="842"/>
        <v>0.999296180590687-0.0265202573055424i</v>
      </c>
      <c r="H2863" s="57" t="str">
        <f t="shared" si="843"/>
        <v>0.484364445867507-46.8225323049729i</v>
      </c>
      <c r="I2863" s="57" t="str">
        <f t="shared" si="844"/>
        <v>-0.454612183466249-0.388838495668731i</v>
      </c>
      <c r="K2863" s="57" t="str">
        <f t="shared" si="845"/>
        <v>0.00265092374034874-0.00636544505954158i</v>
      </c>
      <c r="L2863" s="57" t="str">
        <f t="shared" si="846"/>
        <v>0.00025-0.0240513739576594i</v>
      </c>
      <c r="M2863" s="57" t="str">
        <f t="shared" si="847"/>
        <v>0.0045-0.00843199683737058i</v>
      </c>
      <c r="N2863" s="57">
        <f t="shared" si="848"/>
        <v>7.4880492789379787</v>
      </c>
      <c r="O2863" s="57">
        <f t="shared" si="849"/>
        <v>5.8708117707145524</v>
      </c>
      <c r="P2863" s="374">
        <f t="shared" si="850"/>
        <v>-5.8708117707145524</v>
      </c>
      <c r="Q2863" s="374">
        <f t="shared" si="851"/>
        <v>-172.51195072106202</v>
      </c>
      <c r="R2863" s="12">
        <f t="shared" si="852"/>
        <v>7.4880492789379787</v>
      </c>
      <c r="S2863" s="57">
        <f t="shared" si="853"/>
        <v>43.997946215245555</v>
      </c>
      <c r="T2863" s="12">
        <f t="shared" si="836"/>
        <v>-5.8708117707145524</v>
      </c>
    </row>
    <row r="2864" spans="1:20">
      <c r="A2864" s="57">
        <f t="shared" si="837"/>
        <v>277497.74875269027</v>
      </c>
      <c r="B2864" s="12">
        <f t="shared" si="854"/>
        <v>44165.138410863488</v>
      </c>
      <c r="C2864" s="57" t="str">
        <f t="shared" si="838"/>
        <v>-0.498754024288755-0.0645071119269492i</v>
      </c>
      <c r="D2864" s="57" t="str">
        <f t="shared" si="839"/>
        <v>3.46535582360333-0.570719505023922i</v>
      </c>
      <c r="E2864" s="57" t="str">
        <f t="shared" si="840"/>
        <v>-17.2493239050646-165.742601121302i</v>
      </c>
      <c r="F2864" s="57" t="str">
        <f t="shared" si="841"/>
        <v>2.90784627513336-3.4592519699432i</v>
      </c>
      <c r="G2864" s="57" t="str">
        <f t="shared" si="842"/>
        <v>0.999290825200627-0.0266208916168697i</v>
      </c>
      <c r="H2864" s="57" t="str">
        <f t="shared" si="843"/>
        <v>0.480163172396017-46.6370098191863i</v>
      </c>
      <c r="I2864" s="57" t="str">
        <f t="shared" si="844"/>
        <v>-0.451177452058835-0.387256409156305i</v>
      </c>
      <c r="K2864" s="57" t="str">
        <f t="shared" si="845"/>
        <v>0.00264888232104976-0.00634375721337756i</v>
      </c>
      <c r="L2864" s="57" t="str">
        <f t="shared" si="846"/>
        <v>0.00025-0.0239603247237093i</v>
      </c>
      <c r="M2864" s="57" t="str">
        <f t="shared" si="847"/>
        <v>0.0045-0.00840007654649391i</v>
      </c>
      <c r="N2864" s="57">
        <f t="shared" si="848"/>
        <v>7.3695263649425158</v>
      </c>
      <c r="O2864" s="57">
        <f t="shared" si="849"/>
        <v>5.9702241744310118</v>
      </c>
      <c r="P2864" s="374">
        <f t="shared" si="850"/>
        <v>-5.9702241744310118</v>
      </c>
      <c r="Q2864" s="374">
        <f t="shared" si="851"/>
        <v>-172.63047363505748</v>
      </c>
      <c r="R2864" s="12">
        <f t="shared" si="852"/>
        <v>7.3695263649425158</v>
      </c>
      <c r="S2864" s="57">
        <f t="shared" si="853"/>
        <v>44.165138410863491</v>
      </c>
      <c r="T2864" s="12">
        <f t="shared" si="836"/>
        <v>-5.9702241744310118</v>
      </c>
    </row>
    <row r="2865" spans="1:20">
      <c r="A2865" s="57">
        <f t="shared" si="837"/>
        <v>278552.24019795051</v>
      </c>
      <c r="B2865" s="12">
        <f t="shared" si="854"/>
        <v>44332.965936824774</v>
      </c>
      <c r="C2865" s="57" t="str">
        <f t="shared" si="838"/>
        <v>-0.493217213208222-0.062782934956177i</v>
      </c>
      <c r="D2865" s="57" t="str">
        <f t="shared" si="839"/>
        <v>3.46525895314296-0.570148759495544i</v>
      </c>
      <c r="E2865" s="57" t="str">
        <f t="shared" si="840"/>
        <v>-17.61654219979-164.310358132633i</v>
      </c>
      <c r="F2865" s="57" t="str">
        <f t="shared" si="841"/>
        <v>2.90783057293852-3.44674377012646i</v>
      </c>
      <c r="G2865" s="57" t="str">
        <f t="shared" si="842"/>
        <v>0.999285429090328-0.026721906707547i</v>
      </c>
      <c r="H2865" s="57" t="str">
        <f t="shared" si="843"/>
        <v>0.476001219044728-46.4522856880389i</v>
      </c>
      <c r="I2865" s="57" t="str">
        <f t="shared" si="844"/>
        <v>-0.447769825581486-0.385681619226914i</v>
      </c>
      <c r="K2865" s="57" t="str">
        <f t="shared" si="845"/>
        <v>0.00264685124584667-0.00632215893690239i</v>
      </c>
      <c r="L2865" s="57" t="str">
        <f t="shared" si="846"/>
        <v>0.00025-0.0238696201670744i</v>
      </c>
      <c r="M2865" s="57" t="str">
        <f t="shared" si="847"/>
        <v>0.0045-0.00836827709353844i</v>
      </c>
      <c r="N2865" s="57">
        <f t="shared" si="848"/>
        <v>7.2543189156056656</v>
      </c>
      <c r="O2865" s="57">
        <f t="shared" si="849"/>
        <v>6.069428963976212</v>
      </c>
      <c r="P2865" s="374">
        <f t="shared" si="850"/>
        <v>-6.069428963976212</v>
      </c>
      <c r="Q2865" s="374">
        <f t="shared" si="851"/>
        <v>-172.74568108439433</v>
      </c>
      <c r="R2865" s="12">
        <f t="shared" si="852"/>
        <v>7.2543189156056656</v>
      </c>
      <c r="S2865" s="57">
        <f t="shared" si="853"/>
        <v>44.332965936824777</v>
      </c>
      <c r="T2865" s="12">
        <f t="shared" si="836"/>
        <v>-6.069428963976212</v>
      </c>
    </row>
    <row r="2866" spans="1:20">
      <c r="A2866" s="57">
        <f t="shared" si="837"/>
        <v>279610.73871070275</v>
      </c>
      <c r="B2866" s="12">
        <f t="shared" si="854"/>
        <v>44501.43120738471</v>
      </c>
      <c r="C2866" s="57" t="str">
        <f t="shared" si="838"/>
        <v>-0.487748213380026-0.0611185934599436i</v>
      </c>
      <c r="D2866" s="57" t="str">
        <f t="shared" si="839"/>
        <v>3.465161350546-0.569586126192331i</v>
      </c>
      <c r="E2866" s="57" t="str">
        <f t="shared" si="840"/>
        <v>-17.9673289584009-162.893133055929i</v>
      </c>
      <c r="F2866" s="57" t="str">
        <f t="shared" si="841"/>
        <v>2.90781475135179-3.43428514648607i</v>
      </c>
      <c r="G2866" s="57" t="str">
        <f t="shared" si="842"/>
        <v>0.999279991950616-0.0268233040059012i</v>
      </c>
      <c r="H2866" s="57" t="str">
        <f t="shared" si="843"/>
        <v>0.471878168247829-46.2683557525089i</v>
      </c>
      <c r="I2866" s="57" t="str">
        <f t="shared" si="844"/>
        <v>-0.444389081374102-0.384114081525506i</v>
      </c>
      <c r="K2866" s="57" t="str">
        <f t="shared" si="845"/>
        <v>0.00264483040105236-0.00630064992213101i</v>
      </c>
      <c r="L2866" s="57" t="str">
        <f t="shared" si="846"/>
        <v>0.00025-0.0237792589829393i</v>
      </c>
      <c r="M2866" s="57" t="str">
        <f t="shared" si="847"/>
        <v>0.0045-0.00833659802105847i</v>
      </c>
      <c r="N2866" s="57">
        <f t="shared" si="848"/>
        <v>7.1423728303879557</v>
      </c>
      <c r="O2866" s="57">
        <f t="shared" si="849"/>
        <v>6.168423124011305</v>
      </c>
      <c r="P2866" s="374">
        <f t="shared" si="850"/>
        <v>-6.168423124011305</v>
      </c>
      <c r="Q2866" s="374">
        <f t="shared" si="851"/>
        <v>-172.85762716961204</v>
      </c>
      <c r="R2866" s="12">
        <f t="shared" si="852"/>
        <v>7.1423728303879557</v>
      </c>
      <c r="S2866" s="57">
        <f t="shared" si="853"/>
        <v>44.501431207384712</v>
      </c>
      <c r="T2866" s="12">
        <f t="shared" si="836"/>
        <v>-6.168423124011305</v>
      </c>
    </row>
    <row r="2867" spans="1:20">
      <c r="A2867" s="57">
        <f t="shared" si="837"/>
        <v>280673.25951780338</v>
      </c>
      <c r="B2867" s="12">
        <f t="shared" si="854"/>
        <v>44670.536645972774</v>
      </c>
      <c r="C2867" s="57" t="str">
        <f t="shared" si="838"/>
        <v>-0.482346509549645-0.0595121489186631i</v>
      </c>
      <c r="D2867" s="57" t="str">
        <f t="shared" si="839"/>
        <v>3.46506301032087-0.569031596003442i</v>
      </c>
      <c r="E2867" s="57" t="str">
        <f t="shared" si="840"/>
        <v>-18.3021950021093-161.490869048951i</v>
      </c>
      <c r="F2867" s="57" t="str">
        <f t="shared" si="841"/>
        <v>2.90779880946668-3.42187591972755i</v>
      </c>
      <c r="G2867" s="57" t="str">
        <f t="shared" si="842"/>
        <v>0.999274513469974-0.0269250849454737i</v>
      </c>
      <c r="H2867" s="57" t="str">
        <f t="shared" si="843"/>
        <v>0.467793607571145-46.0852158831423i</v>
      </c>
      <c r="I2867" s="57" t="str">
        <f t="shared" si="844"/>
        <v>-0.44103499873921-0.382553752090044i</v>
      </c>
      <c r="K2867" s="57" t="str">
        <f t="shared" si="845"/>
        <v>0.00264281967359129-0.00627922986215535i</v>
      </c>
      <c r="L2867" s="57" t="str">
        <f t="shared" si="846"/>
        <v>0.00025-0.0236892398714279i</v>
      </c>
      <c r="M2867" s="57" t="str">
        <f t="shared" si="847"/>
        <v>0.0045-0.00830503887333972i</v>
      </c>
      <c r="N2867" s="57">
        <f t="shared" si="848"/>
        <v>7.0336347049166648</v>
      </c>
      <c r="O2867" s="57">
        <f t="shared" si="849"/>
        <v>6.2672038042070399</v>
      </c>
      <c r="P2867" s="374">
        <f t="shared" si="850"/>
        <v>-6.2672038042070399</v>
      </c>
      <c r="Q2867" s="374">
        <f t="shared" si="851"/>
        <v>-172.96636529508334</v>
      </c>
      <c r="R2867" s="12">
        <f t="shared" si="852"/>
        <v>7.0336347049166648</v>
      </c>
      <c r="S2867" s="57">
        <f t="shared" si="853"/>
        <v>44.670536645972774</v>
      </c>
      <c r="T2867" s="12">
        <f t="shared" si="836"/>
        <v>-6.2672038042070399</v>
      </c>
    </row>
    <row r="2868" spans="1:20">
      <c r="A2868" s="57">
        <f t="shared" si="837"/>
        <v>281739.81790397107</v>
      </c>
      <c r="B2868" s="12">
        <f t="shared" si="854"/>
        <v>44840.284685227474</v>
      </c>
      <c r="C2868" s="57" t="str">
        <f t="shared" si="838"/>
        <v>-0.477011564587403-0.0579617195038191i</v>
      </c>
      <c r="D2868" s="57" t="str">
        <f t="shared" si="839"/>
        <v>3.46496392693547-0.568485159923104i</v>
      </c>
      <c r="E2868" s="57" t="str">
        <f t="shared" si="840"/>
        <v>-18.6216374134384-160.103501478958i</v>
      </c>
      <c r="F2868" s="57" t="str">
        <f t="shared" si="841"/>
        <v>2.90778274636984-3.40951591126612i</v>
      </c>
      <c r="G2868" s="57" t="str">
        <f t="shared" si="842"/>
        <v>0.999268993334528-0.0270272509650388i</v>
      </c>
      <c r="H2868" s="57" t="str">
        <f t="shared" si="843"/>
        <v>0.463747129639853-45.9028619797654i</v>
      </c>
      <c r="I2868" s="57" t="str">
        <f t="shared" si="844"/>
        <v>-0.437707358922634-0.381000587346743i</v>
      </c>
      <c r="K2868" s="57" t="str">
        <f t="shared" si="845"/>
        <v>0.00264081895099377-0.00625789845114086i</v>
      </c>
      <c r="L2868" s="57" t="str">
        <f t="shared" si="846"/>
        <v>0.00025-0.0235995615375851i</v>
      </c>
      <c r="M2868" s="57" t="str">
        <f t="shared" si="847"/>
        <v>0.0045-0.00827359919639342i</v>
      </c>
      <c r="N2868" s="57">
        <f t="shared" si="848"/>
        <v>6.9280518330970153</v>
      </c>
      <c r="O2868" s="57">
        <f t="shared" si="849"/>
        <v>6.3657683132524223</v>
      </c>
      <c r="P2868" s="374">
        <f t="shared" si="850"/>
        <v>-6.3657683132524223</v>
      </c>
      <c r="Q2868" s="374">
        <f t="shared" si="851"/>
        <v>-173.07194816690298</v>
      </c>
      <c r="R2868" s="12">
        <f t="shared" si="852"/>
        <v>6.9280518330970153</v>
      </c>
      <c r="S2868" s="57">
        <f t="shared" si="853"/>
        <v>44.840284685227473</v>
      </c>
      <c r="T2868" s="12">
        <f t="shared" si="836"/>
        <v>-6.3657683132524223</v>
      </c>
    </row>
    <row r="2869" spans="1:20">
      <c r="A2869" s="57">
        <f t="shared" si="837"/>
        <v>282810.42921200616</v>
      </c>
      <c r="B2869" s="12">
        <f t="shared" si="854"/>
        <v>45010.677767031339</v>
      </c>
      <c r="C2869" s="57" t="str">
        <f t="shared" si="838"/>
        <v>-0.471742821426758-0.056465478812987i</v>
      </c>
      <c r="D2869" s="57" t="str">
        <f t="shared" si="839"/>
        <v>3.46486409481688-0.567946809050368i</v>
      </c>
      <c r="E2869" s="57" t="str">
        <f t="shared" si="840"/>
        <v>-18.9261397886808-158.730958469724i</v>
      </c>
      <c r="F2869" s="57" t="str">
        <f t="shared" si="841"/>
        <v>2.90776656114102-3.39720494322424i</v>
      </c>
      <c r="G2869" s="57" t="str">
        <f t="shared" si="842"/>
        <v>0.999263431228028-0.0271298035086202i</v>
      </c>
      <c r="H2869" s="57" t="str">
        <f t="shared" si="843"/>
        <v>0.459738332067284-45.7212899712012i</v>
      </c>
      <c r="I2869" s="57" t="str">
        <f t="shared" si="844"/>
        <v>-0.434405945094415-0.379454544105367i</v>
      </c>
      <c r="K2869" s="57" t="str">
        <f t="shared" si="845"/>
        <v>0.00263882812139008-0.00623665538432226i</v>
      </c>
      <c r="L2869" s="57" t="str">
        <f t="shared" si="846"/>
        <v>0.00025-0.0235102226913579i</v>
      </c>
      <c r="M2869" s="57" t="str">
        <f t="shared" si="847"/>
        <v>0.0045-0.00824227853794922i</v>
      </c>
      <c r="N2869" s="57">
        <f t="shared" si="848"/>
        <v>6.8255722082725185</v>
      </c>
      <c r="O2869" s="57">
        <f t="shared" si="849"/>
        <v>6.46411411304297</v>
      </c>
      <c r="P2869" s="374">
        <f t="shared" si="850"/>
        <v>-6.46411411304297</v>
      </c>
      <c r="Q2869" s="374">
        <f t="shared" si="851"/>
        <v>-173.17442779172748</v>
      </c>
      <c r="R2869" s="12">
        <f t="shared" si="852"/>
        <v>6.8255722082725185</v>
      </c>
      <c r="S2869" s="57">
        <f t="shared" si="853"/>
        <v>45.010677767031339</v>
      </c>
      <c r="T2869" s="12">
        <f t="shared" si="836"/>
        <v>-6.46411411304297</v>
      </c>
    </row>
    <row r="2870" spans="1:20">
      <c r="A2870" s="57">
        <f t="shared" si="837"/>
        <v>283885.10884301184</v>
      </c>
      <c r="B2870" s="12">
        <f t="shared" si="854"/>
        <v>45181.718342546061</v>
      </c>
      <c r="C2870" s="57" t="str">
        <f t="shared" si="838"/>
        <v>-0.466539704897389-0.0550216546006235i</v>
      </c>
      <c r="D2870" s="57" t="str">
        <f t="shared" si="839"/>
        <v>3.46476350835102-0.56741653458883i</v>
      </c>
      <c r="E2870" s="57" t="str">
        <f t="shared" si="840"/>
        <v>-19.2161724954162-157.373161421613i</v>
      </c>
      <c r="F2870" s="57" t="str">
        <f t="shared" si="841"/>
        <v>2.90775025285298-3.38494283842895i</v>
      </c>
      <c r="G2870" s="57" t="str">
        <f t="shared" si="842"/>
        <v>0.99925782683183-0.027232744025509i</v>
      </c>
      <c r="H2870" s="57" t="str">
        <f t="shared" si="843"/>
        <v>0.455766817384913-45.5404958149898i</v>
      </c>
      <c r="I2870" s="57" t="str">
        <f t="shared" si="844"/>
        <v>-0.431130542329919-0.377915579554604i</v>
      </c>
      <c r="K2870" s="57" t="str">
        <f t="shared" si="845"/>
        <v>0.00263684707350475-0.00621550035799967i</v>
      </c>
      <c r="L2870" s="57" t="str">
        <f t="shared" si="846"/>
        <v>0.00025-0.0234212220475771i</v>
      </c>
      <c r="M2870" s="57" t="str">
        <f t="shared" si="847"/>
        <v>0.0045-0.00821107644744894i</v>
      </c>
      <c r="N2870" s="57">
        <f t="shared" si="848"/>
        <v>6.7261445235047574</v>
      </c>
      <c r="O2870" s="57">
        <f t="shared" si="849"/>
        <v>6.5622388130451785</v>
      </c>
      <c r="P2870" s="374">
        <f t="shared" si="850"/>
        <v>-6.5622388130451785</v>
      </c>
      <c r="Q2870" s="374">
        <f t="shared" si="851"/>
        <v>-173.27385547649524</v>
      </c>
      <c r="R2870" s="12">
        <f t="shared" si="852"/>
        <v>6.7261445235047574</v>
      </c>
      <c r="S2870" s="57">
        <f t="shared" si="853"/>
        <v>45.181718342546063</v>
      </c>
      <c r="T2870" s="12">
        <f t="shared" si="836"/>
        <v>-6.5622388130451785</v>
      </c>
    </row>
    <row r="2871" spans="1:20">
      <c r="A2871" s="57">
        <f t="shared" si="837"/>
        <v>284963.87225661526</v>
      </c>
      <c r="B2871" s="12">
        <f t="shared" si="854"/>
        <v>45353.408872247739</v>
      </c>
      <c r="C2871" s="57" t="str">
        <f t="shared" si="838"/>
        <v>-0.461401623457483-0.0536285275079812i</v>
      </c>
      <c r="D2871" s="57" t="str">
        <f t="shared" si="839"/>
        <v>3.46466216188238-0.566894327846392i</v>
      </c>
      <c r="E2871" s="57" t="str">
        <f t="shared" si="840"/>
        <v>-19.4921929340601-156.030025505726i</v>
      </c>
      <c r="F2871" s="57" t="str">
        <f t="shared" si="841"/>
        <v>2.90773382057149-3.37272942040935i</v>
      </c>
      <c r="G2871" s="57" t="str">
        <f t="shared" si="842"/>
        <v>0.999252179824877-0.027336073970281i</v>
      </c>
      <c r="H2871" s="57" t="str">
        <f t="shared" si="843"/>
        <v>0.451832192973386-45.3604754971101i</v>
      </c>
      <c r="I2871" s="57" t="str">
        <f t="shared" si="844"/>
        <v>-0.427880937591165-0.376383651257492i</v>
      </c>
      <c r="K2871" s="57" t="str">
        <f t="shared" si="845"/>
        <v>0.00263487569665091-0.00619443306953475i</v>
      </c>
      <c r="L2871" s="57" t="str">
        <f t="shared" si="846"/>
        <v>0.00025-0.0233325583259385i</v>
      </c>
      <c r="M2871" s="57" t="str">
        <f t="shared" si="847"/>
        <v>0.0045-0.00817999247603998i</v>
      </c>
      <c r="N2871" s="57">
        <f t="shared" si="848"/>
        <v>6.6297181710318682</v>
      </c>
      <c r="O2871" s="57">
        <f t="shared" si="849"/>
        <v>6.6601401648343259</v>
      </c>
      <c r="P2871" s="374">
        <f t="shared" si="850"/>
        <v>-6.6601401648343259</v>
      </c>
      <c r="Q2871" s="374">
        <f t="shared" si="851"/>
        <v>-173.37028182896813</v>
      </c>
      <c r="R2871" s="12">
        <f t="shared" si="852"/>
        <v>6.6297181710318682</v>
      </c>
      <c r="S2871" s="57">
        <f t="shared" si="853"/>
        <v>45.353408872247741</v>
      </c>
      <c r="T2871" s="12">
        <f t="shared" si="836"/>
        <v>-6.6601401648343259</v>
      </c>
    </row>
    <row r="2872" spans="1:20">
      <c r="A2872" s="57">
        <f t="shared" si="837"/>
        <v>286046.7349711904</v>
      </c>
      <c r="B2872" s="12">
        <f t="shared" si="854"/>
        <v>45525.751825962281</v>
      </c>
      <c r="C2872" s="57" t="str">
        <f t="shared" si="838"/>
        <v>-0.456327970829554-0.0522844297952295i</v>
      </c>
      <c r="D2872" s="57" t="str">
        <f t="shared" si="839"/>
        <v>3.46456004971376-0.566380180234991i</v>
      </c>
      <c r="E2872" s="57" t="str">
        <f t="shared" si="840"/>
        <v>-19.7546458024874-154.701460133124i</v>
      </c>
      <c r="F2872" s="57" t="str">
        <f t="shared" si="841"/>
        <v>2.90771726335523-3.36056451339403i</v>
      </c>
      <c r="G2872" s="57" t="str">
        <f t="shared" si="842"/>
        <v>0.999246489883684-0.0274397948028145i</v>
      </c>
      <c r="H2872" s="57" t="str">
        <f t="shared" si="843"/>
        <v>0.447934070994681-45.181225031707i</v>
      </c>
      <c r="I2872" s="57" t="str">
        <f t="shared" si="844"/>
        <v>-0.424656919708369-0.37485871714693i</v>
      </c>
      <c r="K2872" s="57" t="str">
        <f t="shared" si="845"/>
        <v>0.00263291388072456-0.00617345321734676i</v>
      </c>
      <c r="L2872" s="57" t="str">
        <f t="shared" si="846"/>
        <v>0.00025-0.0232442302509848i</v>
      </c>
      <c r="M2872" s="57" t="str">
        <f t="shared" si="847"/>
        <v>0.0045-0.008149026176569i</v>
      </c>
      <c r="N2872" s="57">
        <f t="shared" si="848"/>
        <v>6.5362432409688438</v>
      </c>
      <c r="O2872" s="57">
        <f t="shared" si="849"/>
        <v>6.7578160568019019</v>
      </c>
      <c r="P2872" s="374">
        <f t="shared" si="850"/>
        <v>-6.7578160568019019</v>
      </c>
      <c r="Q2872" s="374">
        <f t="shared" si="851"/>
        <v>-173.46375675903116</v>
      </c>
      <c r="R2872" s="12">
        <f t="shared" si="852"/>
        <v>6.5362432409688438</v>
      </c>
      <c r="S2872" s="57">
        <f t="shared" si="853"/>
        <v>45.525751825962281</v>
      </c>
      <c r="T2872" s="12">
        <f t="shared" si="836"/>
        <v>-6.7578160568019019</v>
      </c>
    </row>
    <row r="2873" spans="1:20">
      <c r="A2873" s="57">
        <f t="shared" si="837"/>
        <v>287133.71256408095</v>
      </c>
      <c r="B2873" s="12">
        <f t="shared" si="854"/>
        <v>45698.74968290094</v>
      </c>
      <c r="C2873" s="57" t="str">
        <f t="shared" si="838"/>
        <v>-0.451318127543925-0.0509877440785465i</v>
      </c>
      <c r="D2873" s="57" t="str">
        <f t="shared" si="839"/>
        <v>3.46445716610585-0.565874083270338i</v>
      </c>
      <c r="E2873" s="57" t="str">
        <f t="shared" si="840"/>
        <v>-20.0039633628585-153.387369400093i</v>
      </c>
      <c r="F2873" s="57" t="str">
        <f t="shared" si="841"/>
        <v>2.90770058025575-3.34844794230856i</v>
      </c>
      <c r="G2873" s="57" t="str">
        <f t="shared" si="842"/>
        <v>0.999240756682316-0.0275439079883074i</v>
      </c>
      <c r="H2873" s="57" t="str">
        <f t="shared" si="843"/>
        <v>0.44407206832531-45.0027404608211i</v>
      </c>
      <c r="I2873" s="57" t="str">
        <f t="shared" si="844"/>
        <v>-0.421458279361705-0.373340735521249i</v>
      </c>
      <c r="K2873" s="57" t="str">
        <f t="shared" si="845"/>
        <v>0.00263096151619893-0.0061525605009085i</v>
      </c>
      <c r="L2873" s="57" t="str">
        <f t="shared" si="846"/>
        <v>0.00025-0.0231562365520868i</v>
      </c>
      <c r="M2873" s="57" t="str">
        <f t="shared" si="847"/>
        <v>0.0045-0.00811817710357541i</v>
      </c>
      <c r="N2873" s="57">
        <f t="shared" si="848"/>
        <v>6.4456705193056791</v>
      </c>
      <c r="O2873" s="57">
        <f t="shared" si="849"/>
        <v>6.8552645090306576</v>
      </c>
      <c r="P2873" s="374">
        <f t="shared" si="850"/>
        <v>-6.8552645090306576</v>
      </c>
      <c r="Q2873" s="374">
        <f t="shared" si="851"/>
        <v>-173.55432948069432</v>
      </c>
      <c r="R2873" s="12">
        <f t="shared" si="852"/>
        <v>6.4456705193056791</v>
      </c>
      <c r="S2873" s="57">
        <f t="shared" si="853"/>
        <v>45.698749682900939</v>
      </c>
      <c r="T2873" s="12">
        <f t="shared" si="836"/>
        <v>-6.8552645090306576</v>
      </c>
    </row>
    <row r="2874" spans="1:20">
      <c r="A2874" s="57">
        <f t="shared" si="837"/>
        <v>288224.82067182445</v>
      </c>
      <c r="B2874" s="12">
        <f t="shared" si="854"/>
        <v>45872.404931695964</v>
      </c>
      <c r="C2874" s="57" t="str">
        <f t="shared" si="838"/>
        <v>-0.446371462394083-0.0497369020746631i</v>
      </c>
      <c r="D2874" s="57" t="str">
        <f t="shared" si="839"/>
        <v>3.46435350527719-0.565376028571683i</v>
      </c>
      <c r="E2874" s="57" t="str">
        <f t="shared" si="840"/>
        <v>-20.2405657098596-152.087652510414i</v>
      </c>
      <c r="F2874" s="57" t="str">
        <f t="shared" si="841"/>
        <v>2.90768377031745-3.33637953277295i</v>
      </c>
      <c r="G2874" s="57" t="str">
        <f t="shared" si="842"/>
        <v>0.999234979892372-0.0276484149972953i</v>
      </c>
      <c r="H2874" s="57" t="str">
        <f t="shared" si="843"/>
        <v>0.440245806490574-44.8250178541212i</v>
      </c>
      <c r="I2874" s="57" t="str">
        <f t="shared" si="844"/>
        <v>-0.418284809063254-0.371829665039844i</v>
      </c>
      <c r="K2874" s="57" t="str">
        <f t="shared" si="845"/>
        <v>0.00262901849411889-0.00613175462074243i</v>
      </c>
      <c r="L2874" s="57" t="str">
        <f t="shared" si="846"/>
        <v>0.00025-0.0230685759634258i</v>
      </c>
      <c r="M2874" s="57" t="str">
        <f t="shared" si="847"/>
        <v>0.0045-0.00808744481328493i</v>
      </c>
      <c r="N2874" s="57">
        <f t="shared" si="848"/>
        <v>6.3579514852551711</v>
      </c>
      <c r="O2874" s="57">
        <f t="shared" si="849"/>
        <v>6.9524836683315039</v>
      </c>
      <c r="P2874" s="374">
        <f t="shared" si="850"/>
        <v>-6.9524836683315039</v>
      </c>
      <c r="Q2874" s="374">
        <f t="shared" si="851"/>
        <v>-173.64204851474483</v>
      </c>
      <c r="R2874" s="12">
        <f t="shared" si="852"/>
        <v>6.3579514852551711</v>
      </c>
      <c r="S2874" s="57">
        <f t="shared" si="853"/>
        <v>45.872404931695968</v>
      </c>
      <c r="T2874" s="12">
        <f t="shared" si="836"/>
        <v>-6.9524836683315039</v>
      </c>
    </row>
    <row r="2875" spans="1:20">
      <c r="A2875" s="57">
        <f t="shared" si="837"/>
        <v>289320.07499037741</v>
      </c>
      <c r="B2875" s="12">
        <f t="shared" si="854"/>
        <v>46046.720070436408</v>
      </c>
      <c r="C2875" s="57" t="str">
        <f t="shared" si="838"/>
        <v>-0.441487333807684-0.0485303833550822i</v>
      </c>
      <c r="D2875" s="57" t="str">
        <f t="shared" si="839"/>
        <v>3.46424906140348-0.564886007861524i</v>
      </c>
      <c r="E2875" s="57" t="str">
        <f t="shared" si="840"/>
        <v>-20.4648610396275-150.802204175567i</v>
      </c>
      <c r="F2875" s="57" t="str">
        <f t="shared" si="841"/>
        <v>2.90766683257747-3.32435911109912i</v>
      </c>
      <c r="G2875" s="57" t="str">
        <f t="shared" si="842"/>
        <v>0.999229159182966-0.0277533173056692i</v>
      </c>
      <c r="H2875" s="57" t="str">
        <f t="shared" si="843"/>
        <v>0.436454911599846-44.6480533086399i</v>
      </c>
      <c r="I2875" s="57" t="str">
        <f t="shared" si="844"/>
        <v>-0.41513630313916-0.370325464718868i</v>
      </c>
      <c r="K2875" s="57" t="str">
        <f t="shared" si="845"/>
        <v>0.00262708470609544-0.00611103527841669i</v>
      </c>
      <c r="L2875" s="57" t="str">
        <f t="shared" si="846"/>
        <v>0.00025-0.0229812472239747i</v>
      </c>
      <c r="M2875" s="57" t="str">
        <f t="shared" si="847"/>
        <v>0.0045-0.00805682886360325i</v>
      </c>
      <c r="N2875" s="57">
        <f t="shared" si="848"/>
        <v>6.2730383080017305</v>
      </c>
      <c r="O2875" s="57">
        <f t="shared" si="849"/>
        <v>7.0494718034424908</v>
      </c>
      <c r="P2875" s="374">
        <f t="shared" si="850"/>
        <v>-7.0494718034424908</v>
      </c>
      <c r="Q2875" s="374">
        <f t="shared" si="851"/>
        <v>-173.72696169199827</v>
      </c>
      <c r="R2875" s="12">
        <f t="shared" si="852"/>
        <v>6.2730383080017305</v>
      </c>
      <c r="S2875" s="57">
        <f t="shared" si="853"/>
        <v>46.046720070436407</v>
      </c>
      <c r="T2875" s="12">
        <f t="shared" si="836"/>
        <v>-7.0494718034424908</v>
      </c>
    </row>
    <row r="2876" spans="1:20">
      <c r="A2876" s="57">
        <f t="shared" si="837"/>
        <v>290419.49127534084</v>
      </c>
      <c r="B2876" s="12">
        <f t="shared" si="854"/>
        <v>46221.697606704067</v>
      </c>
      <c r="C2876" s="57" t="str">
        <f t="shared" si="838"/>
        <v>-0.436665091137305-0.0473667141120181i</v>
      </c>
      <c r="D2876" s="57" t="str">
        <f t="shared" si="839"/>
        <v>3.46414382861767-0.564404012965374i</v>
      </c>
      <c r="E2876" s="57" t="str">
        <f t="shared" si="840"/>
        <v>-20.6772459186954-149.530914993806i</v>
      </c>
      <c r="F2876" s="57" t="str">
        <f t="shared" si="841"/>
        <v>2.90764976606566-3.31238650428838i</v>
      </c>
      <c r="G2876" s="57" t="str">
        <f t="shared" si="842"/>
        <v>0.999223294220706-0.0278586163946926i</v>
      </c>
      <c r="H2876" s="57" t="str">
        <f t="shared" si="843"/>
        <v>0.432699014282868-44.4718429485134i</v>
      </c>
      <c r="I2876" s="57" t="str">
        <f t="shared" si="844"/>
        <v>-0.412012557711995-0.368828093926997i</v>
      </c>
      <c r="K2876" s="57" t="str">
        <f t="shared" si="845"/>
        <v>0.00262516004430013-0.00609040217654108i</v>
      </c>
      <c r="L2876" s="57" t="str">
        <f t="shared" si="846"/>
        <v>0.00025-0.0228942490774803i</v>
      </c>
      <c r="M2876" s="57" t="str">
        <f t="shared" si="847"/>
        <v>0.0045-0.00802632881410965i</v>
      </c>
      <c r="N2876" s="57">
        <f t="shared" si="848"/>
        <v>6.1908838429013144</v>
      </c>
      <c r="O2876" s="57">
        <f t="shared" si="849"/>
        <v>7.1462273003814571</v>
      </c>
      <c r="P2876" s="374">
        <f t="shared" si="850"/>
        <v>-7.1462273003814571</v>
      </c>
      <c r="Q2876" s="374">
        <f t="shared" si="851"/>
        <v>-173.80911615709869</v>
      </c>
      <c r="R2876" s="12">
        <f t="shared" si="852"/>
        <v>6.1908838429013144</v>
      </c>
      <c r="S2876" s="57">
        <f t="shared" si="853"/>
        <v>46.221697606704069</v>
      </c>
      <c r="T2876" s="12">
        <f t="shared" si="836"/>
        <v>-7.1462273003814571</v>
      </c>
    </row>
    <row r="2877" spans="1:20">
      <c r="A2877" s="57">
        <f t="shared" si="837"/>
        <v>291523.08534218714</v>
      </c>
      <c r="B2877" s="12">
        <f t="shared" si="854"/>
        <v>46397.340057609545</v>
      </c>
      <c r="C2877" s="57" t="str">
        <f t="shared" si="838"/>
        <v>-0.431904075874452-0.0462444659377782i</v>
      </c>
      <c r="D2877" s="57" t="str">
        <f t="shared" si="839"/>
        <v>3.46403780100945-0.5639300358115i</v>
      </c>
      <c r="E2877" s="57" t="str">
        <f t="shared" si="840"/>
        <v>-20.8781055523675-148.273671808975i</v>
      </c>
      <c r="F2877" s="57" t="str">
        <f t="shared" si="841"/>
        <v>2.90763256980456-3.30046154002899i</v>
      </c>
      <c r="G2877" s="57" t="str">
        <f t="shared" si="842"/>
        <v>0.999217384669679-0.0279643137510198i</v>
      </c>
      <c r="H2877" s="57" t="str">
        <f t="shared" si="843"/>
        <v>0.428977749627052-44.2963829247233i</v>
      </c>
      <c r="I2877" s="57" t="str">
        <f t="shared" si="844"/>
        <v>-0.408913370683324-0.367337512381259i</v>
      </c>
      <c r="K2877" s="57" t="str">
        <f t="shared" si="845"/>
        <v>0.00262324440145966-0.00606985501876316i</v>
      </c>
      <c r="L2877" s="57" t="str">
        <f t="shared" si="846"/>
        <v>0.00025-0.022807580272445i</v>
      </c>
      <c r="M2877" s="57" t="str">
        <f t="shared" si="847"/>
        <v>0.0045-0.00799594422605066i</v>
      </c>
      <c r="N2877" s="57">
        <f t="shared" si="848"/>
        <v>6.1114416271745995</v>
      </c>
      <c r="O2877" s="57">
        <f t="shared" si="849"/>
        <v>7.2427486579530118</v>
      </c>
      <c r="P2877" s="374">
        <f t="shared" si="850"/>
        <v>-7.2427486579530118</v>
      </c>
      <c r="Q2877" s="374">
        <f t="shared" si="851"/>
        <v>-173.8885583728254</v>
      </c>
      <c r="R2877" s="12">
        <f t="shared" si="852"/>
        <v>6.1114416271745995</v>
      </c>
      <c r="S2877" s="57">
        <f t="shared" si="853"/>
        <v>46.397340057609547</v>
      </c>
      <c r="T2877" s="12">
        <f t="shared" si="836"/>
        <v>-7.2427486579530118</v>
      </c>
    </row>
    <row r="2878" spans="1:20">
      <c r="A2878" s="57">
        <f t="shared" si="837"/>
        <v>292630.87306648749</v>
      </c>
      <c r="B2878" s="12">
        <f t="shared" si="854"/>
        <v>46573.649949828461</v>
      </c>
      <c r="C2878" s="57" t="str">
        <f t="shared" si="838"/>
        <v>-0.427203622790548-0.0451622546191745i</v>
      </c>
      <c r="D2878" s="57" t="str">
        <f t="shared" si="839"/>
        <v>3.46393097262486-0.563464068430646i</v>
      </c>
      <c r="E2878" s="57" t="str">
        <f t="shared" si="840"/>
        <v>-21.0678140519816-147.030358049954i</v>
      </c>
      <c r="F2878" s="57" t="str">
        <f t="shared" si="841"/>
        <v>2.9076152428093-3.2885840466936i</v>
      </c>
      <c r="G2878" s="57" t="str">
        <f t="shared" si="842"/>
        <v>0.999211430191431-0.0280704108667135i</v>
      </c>
      <c r="H2878" s="57" t="str">
        <f t="shared" si="843"/>
        <v>0.425290757115724-44.1216694148422i</v>
      </c>
      <c r="I2878" s="57" t="str">
        <f t="shared" si="844"/>
        <v>-0.405838541716449-0.365853680142906i</v>
      </c>
      <c r="K2878" s="57" t="str">
        <f t="shared" si="845"/>
        <v>0.00262133767085029-0.00604939350976418i</v>
      </c>
      <c r="L2878" s="57" t="str">
        <f t="shared" si="846"/>
        <v>0.00025-0.022721239562109i</v>
      </c>
      <c r="M2878" s="57" t="str">
        <f t="shared" si="847"/>
        <v>0.0045-0.00796567466233379i</v>
      </c>
      <c r="N2878" s="57">
        <f t="shared" si="848"/>
        <v>6.034665875136028</v>
      </c>
      <c r="O2878" s="57">
        <f t="shared" si="849"/>
        <v>7.3390344834039203</v>
      </c>
      <c r="P2878" s="374">
        <f t="shared" si="850"/>
        <v>-7.3390344834039203</v>
      </c>
      <c r="Q2878" s="374">
        <f t="shared" si="851"/>
        <v>-173.96533412486397</v>
      </c>
      <c r="R2878" s="12">
        <f t="shared" si="852"/>
        <v>6.034665875136028</v>
      </c>
      <c r="S2878" s="57">
        <f t="shared" si="853"/>
        <v>46.573649949828464</v>
      </c>
      <c r="T2878" s="12">
        <f t="shared" si="836"/>
        <v>-7.3390344834039203</v>
      </c>
    </row>
    <row r="2879" spans="1:20">
      <c r="A2879" s="57">
        <f t="shared" si="837"/>
        <v>293742.87038414011</v>
      </c>
      <c r="B2879" s="12">
        <f t="shared" si="854"/>
        <v>46750.629819637812</v>
      </c>
      <c r="C2879" s="57" t="str">
        <f t="shared" si="838"/>
        <v>-0.422563061008353-0.044118738948368i</v>
      </c>
      <c r="D2879" s="57" t="str">
        <f t="shared" si="839"/>
        <v>3.46382333746618-0.563006102955791i</v>
      </c>
      <c r="E2879" s="57" t="str">
        <f t="shared" si="840"/>
        <v>-21.2467347005696-145.800854051554i</v>
      </c>
      <c r="F2879" s="57" t="str">
        <f t="shared" si="841"/>
        <v>2.90759778408754-3.2767538533368i</v>
      </c>
      <c r="G2879" s="57" t="str">
        <f t="shared" si="842"/>
        <v>0.999205430444945-0.0281769092392626i</v>
      </c>
      <c r="H2879" s="57" t="str">
        <f t="shared" si="843"/>
        <v>0.421637680567375-43.9476986227813i</v>
      </c>
      <c r="I2879" s="57" t="str">
        <f t="shared" si="844"/>
        <v>-0.402787872219352-0.364376557613361i</v>
      </c>
      <c r="K2879" s="57" t="str">
        <f t="shared" si="845"/>
        <v>0.00261943974629263-0.00602901735525513i</v>
      </c>
      <c r="L2879" s="57" t="str">
        <f t="shared" si="846"/>
        <v>0.00025-0.0226352257044321i</v>
      </c>
      <c r="M2879" s="57" t="str">
        <f t="shared" si="847"/>
        <v>0.0045-0.0079355196875212i</v>
      </c>
      <c r="N2879" s="57">
        <f t="shared" si="848"/>
        <v>5.9605114730013611</v>
      </c>
      <c r="O2879" s="57">
        <f t="shared" si="849"/>
        <v>7.4350834882237304</v>
      </c>
      <c r="P2879" s="374">
        <f t="shared" si="850"/>
        <v>-7.4350834882237304</v>
      </c>
      <c r="Q2879" s="374">
        <f t="shared" si="851"/>
        <v>-174.03948852699864</v>
      </c>
      <c r="R2879" s="12">
        <f t="shared" si="852"/>
        <v>5.9605114730013611</v>
      </c>
      <c r="S2879" s="57">
        <f t="shared" si="853"/>
        <v>46.750629819637815</v>
      </c>
      <c r="T2879" s="12">
        <f t="shared" si="836"/>
        <v>-7.4350834882237304</v>
      </c>
    </row>
    <row r="2880" spans="1:20">
      <c r="A2880" s="57">
        <f t="shared" si="837"/>
        <v>294859.09329159989</v>
      </c>
      <c r="B2880" s="12">
        <f t="shared" si="854"/>
        <v>46928.282212952436</v>
      </c>
      <c r="C2880" s="57" t="str">
        <f t="shared" si="838"/>
        <v>-0.417981715007204-0.0431126195513212i</v>
      </c>
      <c r="D2880" s="57" t="str">
        <f t="shared" si="839"/>
        <v>3.46371488949157-0.562556131621898i</v>
      </c>
      <c r="E2880" s="57" t="str">
        <f t="shared" si="840"/>
        <v>-21.4152202164788-144.585037357717i</v>
      </c>
      <c r="F2880" s="57" t="str">
        <f t="shared" si="841"/>
        <v>2.90758019263946-3.26497078969268i</v>
      </c>
      <c r="G2880" s="57" t="str">
        <f t="shared" si="842"/>
        <v>0.999199385086624-0.0282838103716i</v>
      </c>
      <c r="H2880" s="57" t="str">
        <f t="shared" si="843"/>
        <v>0.418018168075814-43.7744667785421i</v>
      </c>
      <c r="I2880" s="57" t="str">
        <f t="shared" si="844"/>
        <v>-0.399761165327843-0.362906105530219i</v>
      </c>
      <c r="K2880" s="57" t="str">
        <f t="shared" si="845"/>
        <v>0.00261755052214607-0.00600872626197274i</v>
      </c>
      <c r="L2880" s="57" t="str">
        <f t="shared" si="846"/>
        <v>0.00025-0.0225495374620763i</v>
      </c>
      <c r="M2880" s="57" t="str">
        <f t="shared" si="847"/>
        <v>0.0045-0.00790547886782349i</v>
      </c>
      <c r="N2880" s="57">
        <f t="shared" si="848"/>
        <v>5.8889339733079282</v>
      </c>
      <c r="O2880" s="57">
        <f t="shared" si="849"/>
        <v>7.5308944840863727</v>
      </c>
      <c r="P2880" s="374">
        <f t="shared" si="850"/>
        <v>-7.5308944840863727</v>
      </c>
      <c r="Q2880" s="374">
        <f t="shared" si="851"/>
        <v>-174.11106602669207</v>
      </c>
      <c r="R2880" s="12">
        <f t="shared" si="852"/>
        <v>5.8889339733079282</v>
      </c>
      <c r="S2880" s="57">
        <f t="shared" si="853"/>
        <v>46.928282212952439</v>
      </c>
      <c r="T2880" s="12">
        <f t="shared" si="836"/>
        <v>-7.5308944840863727</v>
      </c>
    </row>
    <row r="2881" spans="1:20">
      <c r="A2881" s="57">
        <f t="shared" si="837"/>
        <v>295979.55784610793</v>
      </c>
      <c r="B2881" s="12">
        <f t="shared" si="854"/>
        <v>47106.609685361655</v>
      </c>
      <c r="C2881" s="57" t="str">
        <f t="shared" si="838"/>
        <v>-0.413458905565235-0.0421426377349419i</v>
      </c>
      <c r="D2881" s="57" t="str">
        <f t="shared" si="839"/>
        <v>3.46360562261466-0.562114146765636i</v>
      </c>
      <c r="E2881" s="57" t="str">
        <f t="shared" si="840"/>
        <v>-21.5736130145613-143.382783007783i</v>
      </c>
      <c r="F2881" s="57" t="str">
        <f t="shared" si="841"/>
        <v>2.90756246745764-3.25323468617232i</v>
      </c>
      <c r="G2881" s="57" t="str">
        <f t="shared" si="842"/>
        <v>0.999193293770273-0.0283911157721205i</v>
      </c>
      <c r="H2881" s="57" t="str">
        <f t="shared" si="843"/>
        <v>0.414431871951271-43.6019701379702i</v>
      </c>
      <c r="I2881" s="57" t="str">
        <f t="shared" si="844"/>
        <v>-0.396758225888873-0.361442284963303i</v>
      </c>
      <c r="K2881" s="57" t="str">
        <f t="shared" si="845"/>
        <v>0.00261566989330358-0.00598851993767539i</v>
      </c>
      <c r="L2881" s="57" t="str">
        <f t="shared" si="846"/>
        <v>0.00025-0.0224641736023872i</v>
      </c>
      <c r="M2881" s="57" t="str">
        <f t="shared" si="847"/>
        <v>0.0045-0.00787555177109333i</v>
      </c>
      <c r="N2881" s="57">
        <f t="shared" si="848"/>
        <v>5.8198895889877349</v>
      </c>
      <c r="O2881" s="57">
        <f t="shared" si="849"/>
        <v>7.6264663789305107</v>
      </c>
      <c r="P2881" s="374">
        <f t="shared" si="850"/>
        <v>-7.6264663789305107</v>
      </c>
      <c r="Q2881" s="374">
        <f t="shared" si="851"/>
        <v>-174.18011041101227</v>
      </c>
      <c r="R2881" s="12">
        <f t="shared" si="852"/>
        <v>5.8198895889877349</v>
      </c>
      <c r="S2881" s="57">
        <f t="shared" si="853"/>
        <v>47.106609685361654</v>
      </c>
      <c r="T2881" s="12">
        <f t="shared" si="836"/>
        <v>-7.6264663789305107</v>
      </c>
    </row>
    <row r="2882" spans="1:20">
      <c r="A2882" s="57">
        <f t="shared" si="837"/>
        <v>297104.28016592312</v>
      </c>
      <c r="B2882" s="12">
        <f t="shared" si="854"/>
        <v>47285.614802166026</v>
      </c>
      <c r="C2882" s="57" t="str">
        <f t="shared" si="838"/>
        <v>-0.408993950641773-0.0412075743537816i</v>
      </c>
      <c r="D2882" s="57" t="str">
        <f t="shared" si="839"/>
        <v>3.46349553070427-0.561680140825131i</v>
      </c>
      <c r="E2882" s="57" t="str">
        <f t="shared" si="840"/>
        <v>-21.7222454645834-142.193963806601i</v>
      </c>
      <c r="F2882" s="57" t="str">
        <f t="shared" si="841"/>
        <v>2.90754460752708-3.24154537386135i</v>
      </c>
      <c r="G2882" s="57" t="str">
        <f t="shared" si="842"/>
        <v>0.999187156147077-0.0284988269546988i</v>
      </c>
      <c r="H2882" s="57" t="str">
        <f t="shared" si="843"/>
        <v>0.410878448662425-43.4302049825131i</v>
      </c>
      <c r="I2882" s="57" t="str">
        <f t="shared" si="844"/>
        <v>-0.393778860444047-0.359985057310793i</v>
      </c>
      <c r="K2882" s="57" t="str">
        <f t="shared" si="845"/>
        <v>0.00261379775518638-0.00596839809113922i</v>
      </c>
      <c r="L2882" s="57" t="str">
        <f t="shared" si="846"/>
        <v>0.00025-0.0223791328973772i</v>
      </c>
      <c r="M2882" s="57" t="str">
        <f t="shared" si="847"/>
        <v>0.0045-0.0078457379668194i</v>
      </c>
      <c r="N2882" s="57">
        <f t="shared" si="848"/>
        <v>5.753335187121678</v>
      </c>
      <c r="O2882" s="57">
        <f t="shared" si="849"/>
        <v>7.7217981731733589</v>
      </c>
      <c r="P2882" s="374">
        <f t="shared" si="850"/>
        <v>-7.7217981731733589</v>
      </c>
      <c r="Q2882" s="374">
        <f t="shared" si="851"/>
        <v>-174.24666481287832</v>
      </c>
      <c r="R2882" s="12">
        <f t="shared" si="852"/>
        <v>5.753335187121678</v>
      </c>
      <c r="S2882" s="57">
        <f t="shared" si="853"/>
        <v>47.285614802166023</v>
      </c>
      <c r="T2882" s="12">
        <f t="shared" si="836"/>
        <v>-7.7217981731733589</v>
      </c>
    </row>
    <row r="2883" spans="1:20">
      <c r="A2883" s="57">
        <f t="shared" si="837"/>
        <v>298233.27643055364</v>
      </c>
      <c r="B2883" s="12">
        <f t="shared" si="854"/>
        <v>47465.300138414255</v>
      </c>
      <c r="C2883" s="57" t="str">
        <f t="shared" si="838"/>
        <v>-0.404586166202871-0.0403062486970636i</v>
      </c>
      <c r="D2883" s="57" t="str">
        <f t="shared" si="839"/>
        <v>3.46338460758417-0.561254106339704i</v>
      </c>
      <c r="E2883" s="57" t="str">
        <f t="shared" si="840"/>
        <v>-21.861440146552-141.018450579236i</v>
      </c>
      <c r="F2883" s="57" t="str">
        <f t="shared" si="841"/>
        <v>2.90752661182507-3.22990268451753i</v>
      </c>
      <c r="G2883" s="57" t="str">
        <f t="shared" si="842"/>
        <v>0.999180971865582-0.0286069454387076i</v>
      </c>
      <c r="H2883" s="57" t="str">
        <f t="shared" si="843"/>
        <v>0.407357558779279-43.2591676189787i</v>
      </c>
      <c r="I2883" s="57" t="str">
        <f t="shared" si="844"/>
        <v>-0.390822877213314-0.358534384295375i</v>
      </c>
      <c r="K2883" s="57" t="str">
        <f t="shared" si="845"/>
        <v>0.00261193400373864-0.00594836043215401i</v>
      </c>
      <c r="L2883" s="57" t="str">
        <f t="shared" si="846"/>
        <v>0.00025-0.022294414123707i</v>
      </c>
      <c r="M2883" s="57" t="str">
        <f t="shared" si="847"/>
        <v>0.0045-0.00781603702612018i</v>
      </c>
      <c r="N2883" s="57">
        <f t="shared" si="848"/>
        <v>5.6892282824080667</v>
      </c>
      <c r="O2883" s="57">
        <f t="shared" si="849"/>
        <v>7.8168889560549104</v>
      </c>
      <c r="P2883" s="374">
        <f t="shared" si="850"/>
        <v>-7.8168889560549104</v>
      </c>
      <c r="Q2883" s="374">
        <f t="shared" si="851"/>
        <v>-174.31077171759193</v>
      </c>
      <c r="R2883" s="12">
        <f t="shared" si="852"/>
        <v>5.6892282824080667</v>
      </c>
      <c r="S2883" s="57">
        <f t="shared" si="853"/>
        <v>47.465300138414257</v>
      </c>
      <c r="T2883" s="12">
        <f t="shared" si="836"/>
        <v>-7.8168889560549104</v>
      </c>
    </row>
    <row r="2884" spans="1:20">
      <c r="A2884" s="57">
        <f t="shared" si="837"/>
        <v>299366.56288098975</v>
      </c>
      <c r="B2884" s="12">
        <f t="shared" si="854"/>
        <v>47645.668278940233</v>
      </c>
      <c r="C2884" s="57" t="str">
        <f t="shared" si="838"/>
        <v>-0.400234866992853-0.0394375173967064i</v>
      </c>
      <c r="D2884" s="57" t="str">
        <f t="shared" si="839"/>
        <v>3.46327284703266-0.560836035949621i</v>
      </c>
      <c r="E2884" s="57" t="str">
        <f t="shared" si="840"/>
        <v>-21.9915101026701-139.856112410981i</v>
      </c>
      <c r="F2884" s="57" t="str">
        <f t="shared" si="841"/>
        <v>2.90750847932118-3.21830645056833i</v>
      </c>
      <c r="G2884" s="57" t="str">
        <f t="shared" si="842"/>
        <v>0.999174740571675-0.0287154727490349i</v>
      </c>
      <c r="H2884" s="57" t="str">
        <f t="shared" si="843"/>
        <v>0.403868866916985-43.0888543792989i</v>
      </c>
      <c r="I2884" s="57" t="str">
        <f t="shared" si="844"/>
        <v>-0.387890086078839-0.357090227960483i</v>
      </c>
      <c r="K2884" s="57" t="str">
        <f t="shared" si="845"/>
        <v>0.00261007853542239-0.00592840667151918i</v>
      </c>
      <c r="L2884" s="57" t="str">
        <f t="shared" si="846"/>
        <v>0.00025-0.0222100160626689i</v>
      </c>
      <c r="M2884" s="57" t="str">
        <f t="shared" si="847"/>
        <v>0.0045-0.00778644852173752i</v>
      </c>
      <c r="N2884" s="57">
        <f t="shared" si="848"/>
        <v>5.6275270303783884</v>
      </c>
      <c r="O2884" s="57">
        <f t="shared" si="849"/>
        <v>7.9117379021088592</v>
      </c>
      <c r="P2884" s="374">
        <f t="shared" si="850"/>
        <v>-7.9117379021088592</v>
      </c>
      <c r="Q2884" s="374">
        <f t="shared" si="851"/>
        <v>-174.37247296962161</v>
      </c>
      <c r="R2884" s="12">
        <f t="shared" si="852"/>
        <v>5.6275270303783884</v>
      </c>
      <c r="S2884" s="57">
        <f t="shared" si="853"/>
        <v>47.645668278940235</v>
      </c>
      <c r="T2884" s="12">
        <f t="shared" si="836"/>
        <v>-7.9117379021088592</v>
      </c>
    </row>
    <row r="2885" spans="1:20">
      <c r="A2885" s="57">
        <f t="shared" si="837"/>
        <v>300504.15581993753</v>
      </c>
      <c r="B2885" s="12">
        <f t="shared" si="854"/>
        <v>47826.721818400205</v>
      </c>
      <c r="C2885" s="57" t="str">
        <f t="shared" si="838"/>
        <v>-0.395939367254614-0.038600273356803i</v>
      </c>
      <c r="D2885" s="57" t="str">
        <f t="shared" si="839"/>
        <v>3.46316024278236-0.560425922395823i</v>
      </c>
      <c r="E2885" s="57" t="str">
        <f t="shared" si="840"/>
        <v>-22.1127590856981-138.706816873354i</v>
      </c>
      <c r="F2885" s="57" t="str">
        <f t="shared" si="841"/>
        <v>2.90749020897717-3.20675650510844i</v>
      </c>
      <c r="G2885" s="57" t="str">
        <f t="shared" si="842"/>
        <v>0.999168461908566-0.028824410416103i</v>
      </c>
      <c r="H2885" s="57" t="str">
        <f t="shared" si="843"/>
        <v>0.400412041680459-42.919261620295i</v>
      </c>
      <c r="I2885" s="57" t="str">
        <f t="shared" si="844"/>
        <v>-0.384980298569051-0.355652550666573i</v>
      </c>
      <c r="K2885" s="57" t="str">
        <f t="shared" si="845"/>
        <v>0.00260823124721211-0.00590853652103981i</v>
      </c>
      <c r="L2885" s="57" t="str">
        <f t="shared" si="846"/>
        <v>0.00025-0.0221259375001683i</v>
      </c>
      <c r="M2885" s="57" t="str">
        <f t="shared" si="847"/>
        <v>0.0045-0.00775697202803103i</v>
      </c>
      <c r="N2885" s="57">
        <f t="shared" si="848"/>
        <v>5.5681902203799609</v>
      </c>
      <c r="O2885" s="57">
        <f t="shared" si="849"/>
        <v>8.0063442677570826</v>
      </c>
      <c r="P2885" s="374">
        <f t="shared" si="850"/>
        <v>-8.0063442677570826</v>
      </c>
      <c r="Q2885" s="374">
        <f t="shared" si="851"/>
        <v>-174.43180977962004</v>
      </c>
      <c r="R2885" s="12">
        <f t="shared" si="852"/>
        <v>5.5681902203799609</v>
      </c>
      <c r="S2885" s="57">
        <f t="shared" si="853"/>
        <v>47.826721818400202</v>
      </c>
      <c r="T2885" s="12">
        <f t="shared" si="836"/>
        <v>-8.0063442677570826</v>
      </c>
    </row>
    <row r="2886" spans="1:20">
      <c r="A2886" s="57">
        <f t="shared" si="837"/>
        <v>301646.07161205326</v>
      </c>
      <c r="B2886" s="12">
        <f t="shared" si="854"/>
        <v>48008.463361310125</v>
      </c>
      <c r="C2886" s="57" t="str">
        <f t="shared" si="838"/>
        <v>-0.391698981401351-0.0377934447050572i</v>
      </c>
      <c r="D2886" s="57" t="str">
        <f t="shared" si="839"/>
        <v>3.46304678851976-0.560023758519672i</v>
      </c>
      <c r="E2886" s="57" t="str">
        <f t="shared" si="840"/>
        <v>-22.2254818035018-137.570430236773i</v>
      </c>
      <c r="F2886" s="57" t="str">
        <f t="shared" si="841"/>
        <v>2.90747179974699-3.19525268189746i</v>
      </c>
      <c r="G2886" s="57" t="str">
        <f t="shared" si="842"/>
        <v>0.999162135516766-0.0289337599758857i</v>
      </c>
      <c r="H2886" s="57" t="str">
        <f t="shared" si="843"/>
        <v>0.396986755609911-42.7503857234453i</v>
      </c>
      <c r="I2886" s="57" t="str">
        <f t="shared" si="844"/>
        <v>-0.382093327842876-0.354221315087462i</v>
      </c>
      <c r="K2886" s="57" t="str">
        <f t="shared" si="845"/>
        <v>0.00260639203658972-0.00588874969352239i</v>
      </c>
      <c r="L2886" s="57" t="str">
        <f t="shared" si="846"/>
        <v>0.00025-0.0220421772267068i</v>
      </c>
      <c r="M2886" s="57" t="str">
        <f t="shared" si="847"/>
        <v>0.0045-0.00772760712097132i</v>
      </c>
      <c r="N2886" s="57">
        <f t="shared" si="848"/>
        <v>5.5111772683613935</v>
      </c>
      <c r="O2886" s="57">
        <f t="shared" si="849"/>
        <v>8.1007073880232419</v>
      </c>
      <c r="P2886" s="374">
        <f t="shared" si="850"/>
        <v>-8.1007073880232419</v>
      </c>
      <c r="Q2886" s="374">
        <f t="shared" si="851"/>
        <v>-174.48882273163861</v>
      </c>
      <c r="R2886" s="12">
        <f t="shared" si="852"/>
        <v>5.5111772683613935</v>
      </c>
      <c r="S2886" s="57">
        <f t="shared" si="853"/>
        <v>48.008463361310127</v>
      </c>
      <c r="T2886" s="12">
        <f t="shared" si="836"/>
        <v>-8.1007073880232419</v>
      </c>
    </row>
    <row r="2887" spans="1:20">
      <c r="A2887" s="57">
        <f t="shared" si="837"/>
        <v>302792.32668417908</v>
      </c>
      <c r="B2887" s="12">
        <f t="shared" si="854"/>
        <v>48190.895522083105</v>
      </c>
      <c r="C2887" s="57" t="str">
        <f t="shared" si="838"/>
        <v>-0.387513024642233-0.0370159937664169i</v>
      </c>
      <c r="D2887" s="57" t="str">
        <f t="shared" si="839"/>
        <v>3.46293247788493-0.559629537262683i</v>
      </c>
      <c r="E2887" s="57" t="str">
        <f t="shared" si="840"/>
        <v>-22.329964159619-136.446817670512i</v>
      </c>
      <c r="F2887" s="57" t="str">
        <f t="shared" si="841"/>
        <v>2.9074532505766-3.18379481535737i</v>
      </c>
      <c r="G2887" s="57" t="str">
        <f t="shared" si="842"/>
        <v>0.999155761034064-0.029043522969927i</v>
      </c>
      <c r="H2887" s="57" t="str">
        <f t="shared" si="843"/>
        <v>0.393592685127198-42.5822230946568i</v>
      </c>
      <c r="I2887" s="57" t="str">
        <f t="shared" si="844"/>
        <v>-0.379228988674123-0.3527964842067i</v>
      </c>
      <c r="K2887" s="57" t="str">
        <f t="shared" si="845"/>
        <v>0.00260456080153953-0.00586904590277109i</v>
      </c>
      <c r="L2887" s="57" t="str">
        <f t="shared" si="846"/>
        <v>0.00025-0.0219587340373648i</v>
      </c>
      <c r="M2887" s="57" t="str">
        <f t="shared" si="847"/>
        <v>0.0045-0.00769835337813441i</v>
      </c>
      <c r="N2887" s="57">
        <f t="shared" si="848"/>
        <v>5.456448209474928</v>
      </c>
      <c r="O2887" s="57">
        <f t="shared" si="849"/>
        <v>8.1948266733627531</v>
      </c>
      <c r="P2887" s="374">
        <f t="shared" si="850"/>
        <v>-8.1948266733627531</v>
      </c>
      <c r="Q2887" s="374">
        <f t="shared" si="851"/>
        <v>-174.54355179052507</v>
      </c>
      <c r="R2887" s="12">
        <f t="shared" si="852"/>
        <v>5.456448209474928</v>
      </c>
      <c r="S2887" s="57">
        <f t="shared" si="853"/>
        <v>48.190895522083103</v>
      </c>
      <c r="T2887" s="12">
        <f t="shared" si="836"/>
        <v>-8.1948266733627531</v>
      </c>
    </row>
    <row r="2888" spans="1:20">
      <c r="A2888" s="57">
        <f t="shared" si="837"/>
        <v>303942.93752557895</v>
      </c>
      <c r="B2888" s="12">
        <f t="shared" si="854"/>
        <v>48374.020925067023</v>
      </c>
      <c r="C2888" s="57" t="str">
        <f t="shared" si="838"/>
        <v>-0.383380813564461-0.0362669160592083i</v>
      </c>
      <c r="D2888" s="57" t="str">
        <f t="shared" si="839"/>
        <v>3.46281730447127-0.559243251666277i</v>
      </c>
      <c r="E2888" s="57" t="str">
        <f t="shared" si="840"/>
        <v>-22.4264834896788-135.335843430591i</v>
      </c>
      <c r="F2888" s="57" t="str">
        <f t="shared" si="841"/>
        <v>2.90743456040406-3.17238274057027i</v>
      </c>
      <c r="G2888" s="57" t="str">
        <f t="shared" si="842"/>
        <v>0.999149338095513-0.0291537009453589i</v>
      </c>
      <c r="H2888" s="57" t="str">
        <f t="shared" si="843"/>
        <v>0.390229510482945-42.4147701640375i</v>
      </c>
      <c r="I2888" s="57" t="str">
        <f t="shared" si="844"/>
        <v>-0.376387097436065-0.351378021314021i</v>
      </c>
      <c r="K2888" s="57" t="str">
        <f t="shared" si="845"/>
        <v>0.00260273744054295-0.00584942486358339i</v>
      </c>
      <c r="L2888" s="57" t="str">
        <f t="shared" si="846"/>
        <v>0.00025-0.021875606731784i</v>
      </c>
      <c r="M2888" s="57" t="str">
        <f t="shared" si="847"/>
        <v>0.0045-0.0076692103786954i</v>
      </c>
      <c r="N2888" s="57">
        <f t="shared" si="848"/>
        <v>5.4039636905255293</v>
      </c>
      <c r="O2888" s="57">
        <f t="shared" si="849"/>
        <v>8.2887016066048353</v>
      </c>
      <c r="P2888" s="374">
        <f t="shared" si="850"/>
        <v>-8.2887016066048353</v>
      </c>
      <c r="Q2888" s="374">
        <f t="shared" si="851"/>
        <v>-174.59603630947447</v>
      </c>
      <c r="R2888" s="12">
        <f t="shared" si="852"/>
        <v>5.4039636905255293</v>
      </c>
      <c r="S2888" s="57">
        <f t="shared" si="853"/>
        <v>48.374020925067022</v>
      </c>
      <c r="T2888" s="12">
        <f t="shared" si="836"/>
        <v>-8.2887016066048353</v>
      </c>
    </row>
    <row r="2889" spans="1:20">
      <c r="A2889" s="57">
        <f t="shared" si="837"/>
        <v>305097.92068817618</v>
      </c>
      <c r="B2889" s="12">
        <f t="shared" si="854"/>
        <v>48557.842204582281</v>
      </c>
      <c r="C2889" s="57" t="str">
        <f t="shared" si="838"/>
        <v>-0.379301666674016-0.0355452393138988i</v>
      </c>
      <c r="D2889" s="57" t="str">
        <f t="shared" si="839"/>
        <v>3.46270126182513-0.558864894871514i</v>
      </c>
      <c r="E2889" s="57" t="str">
        <f t="shared" si="840"/>
        <v>-22.5153087935584-134.237371036167i</v>
      </c>
      <c r="F2889" s="57" t="str">
        <f t="shared" si="841"/>
        <v>2.90741572815937-3.16101629327591i</v>
      </c>
      <c r="G2889" s="57" t="str">
        <f t="shared" si="842"/>
        <v>0.999142866333405-0.0292642954549196i</v>
      </c>
      <c r="H2889" s="57" t="str">
        <f t="shared" si="843"/>
        <v>0.386896915704579-42.2480233856737i</v>
      </c>
      <c r="I2889" s="57" t="str">
        <f t="shared" si="844"/>
        <v>-0.373567472086176-0.34996589000182i</v>
      </c>
      <c r="K2889" s="57" t="str">
        <f t="shared" si="845"/>
        <v>0.00260092185257371-0.0058298862917462i</v>
      </c>
      <c r="L2889" s="57" t="str">
        <f t="shared" si="846"/>
        <v>0.00025-0.0217927941141502i</v>
      </c>
      <c r="M2889" s="57" t="str">
        <f t="shared" si="847"/>
        <v>0.0045-0.00764017770342235i</v>
      </c>
      <c r="N2889" s="57">
        <f t="shared" si="848"/>
        <v>5.3536849622861666</v>
      </c>
      <c r="O2889" s="57">
        <f t="shared" si="849"/>
        <v>8.3823317400038473</v>
      </c>
      <c r="P2889" s="374">
        <f t="shared" si="850"/>
        <v>-8.3823317400038473</v>
      </c>
      <c r="Q2889" s="374">
        <f t="shared" si="851"/>
        <v>-174.64631503771383</v>
      </c>
      <c r="R2889" s="12">
        <f t="shared" si="852"/>
        <v>5.3536849622861666</v>
      </c>
      <c r="S2889" s="57">
        <f t="shared" si="853"/>
        <v>48.557842204582279</v>
      </c>
      <c r="T2889" s="12">
        <f t="shared" si="836"/>
        <v>-8.3823317400038473</v>
      </c>
    </row>
    <row r="2890" spans="1:20">
      <c r="A2890" s="57">
        <f t="shared" si="837"/>
        <v>306257.29278679128</v>
      </c>
      <c r="B2890" s="12">
        <f t="shared" si="854"/>
        <v>48742.362004959694</v>
      </c>
      <c r="C2890" s="57" t="str">
        <f t="shared" si="838"/>
        <v>-0.37527490489729-0.0348500225145534i</v>
      </c>
      <c r="D2890" s="57" t="str">
        <f t="shared" si="839"/>
        <v>3.46258434344541-0.558494460118828i</v>
      </c>
      <c r="E2890" s="57" t="str">
        <f t="shared" si="840"/>
        <v>-22.5967009631626-133.151263434993i</v>
      </c>
      <c r="F2890" s="57" t="str">
        <f t="shared" si="841"/>
        <v>2.90739675276443-3.14969530986933i</v>
      </c>
      <c r="G2890" s="57" t="str">
        <f t="shared" si="842"/>
        <v>0.999136345377251-0.0293753080569721i</v>
      </c>
      <c r="H2890" s="57" t="str">
        <f t="shared" si="843"/>
        <v>0.383594588545046-42.081979237408i</v>
      </c>
      <c r="I2890" s="57" t="str">
        <f t="shared" si="844"/>
        <v>-0.370769932151035-0.348560054161693i</v>
      </c>
      <c r="K2890" s="57" t="str">
        <f t="shared" si="845"/>
        <v>0.0025991139370926-0.00581042990403182i</v>
      </c>
      <c r="L2890" s="57" t="str">
        <f t="shared" si="846"/>
        <v>0.00025-0.0217102949931762i</v>
      </c>
      <c r="M2890" s="57" t="str">
        <f t="shared" si="847"/>
        <v>0.0045-0.00761125493467065i</v>
      </c>
      <c r="N2890" s="57">
        <f t="shared" si="848"/>
        <v>5.3055738716936958</v>
      </c>
      <c r="O2890" s="57">
        <f t="shared" si="849"/>
        <v>8.4757166923969738</v>
      </c>
      <c r="P2890" s="374">
        <f t="shared" si="850"/>
        <v>-8.4757166923969738</v>
      </c>
      <c r="Q2890" s="374">
        <f t="shared" si="851"/>
        <v>-174.6944261283063</v>
      </c>
      <c r="R2890" s="12">
        <f t="shared" si="852"/>
        <v>5.3055738716936958</v>
      </c>
      <c r="S2890" s="57">
        <f t="shared" si="853"/>
        <v>48.742362004959695</v>
      </c>
      <c r="T2890" s="12">
        <f t="shared" si="836"/>
        <v>-8.4757166923969738</v>
      </c>
    </row>
    <row r="2891" spans="1:20">
      <c r="A2891" s="57">
        <f t="shared" si="837"/>
        <v>307421.07049938105</v>
      </c>
      <c r="B2891" s="12">
        <f t="shared" si="854"/>
        <v>48927.58298057854</v>
      </c>
      <c r="C2891" s="57" t="str">
        <f t="shared" si="838"/>
        <v>-0.371299852045779-0.0341803549630731i</v>
      </c>
      <c r="D2891" s="57" t="str">
        <f t="shared" si="839"/>
        <v>3.46246654278336-0.558131940747775i</v>
      </c>
      <c r="E2891" s="57" t="str">
        <f t="shared" si="840"/>
        <v>-22.6709130057438-132.077383158509i</v>
      </c>
      <c r="F2891" s="57" t="str">
        <f t="shared" si="841"/>
        <v>2.90737763313301-3.1384196273985i</v>
      </c>
      <c r="G2891" s="57" t="str">
        <f t="shared" si="842"/>
        <v>0.99912977485376-0.0294867403155215i</v>
      </c>
      <c r="H2891" s="57" t="str">
        <f t="shared" si="843"/>
        <v>0.380322220432395-41.9166342206208i</v>
      </c>
      <c r="I2891" s="57" t="str">
        <f t="shared" si="844"/>
        <v>-0.367994298711397-0.347160477981025i</v>
      </c>
      <c r="K2891" s="57" t="str">
        <f t="shared" si="845"/>
        <v>0.00259731359404266-0.00579105541819363i</v>
      </c>
      <c r="L2891" s="57" t="str">
        <f t="shared" si="846"/>
        <v>0.00025-0.0216281081820843i</v>
      </c>
      <c r="M2891" s="57" t="str">
        <f t="shared" si="847"/>
        <v>0.0045-0.00758244165637642i</v>
      </c>
      <c r="N2891" s="57">
        <f t="shared" si="848"/>
        <v>5.2595928539545014</v>
      </c>
      <c r="O2891" s="57">
        <f t="shared" si="849"/>
        <v>8.5688561464635384</v>
      </c>
      <c r="P2891" s="374">
        <f t="shared" si="850"/>
        <v>-8.5688561464635384</v>
      </c>
      <c r="Q2891" s="374">
        <f t="shared" si="851"/>
        <v>-174.7404071460455</v>
      </c>
      <c r="R2891" s="12">
        <f t="shared" si="852"/>
        <v>5.2595928539545014</v>
      </c>
      <c r="S2891" s="57">
        <f t="shared" si="853"/>
        <v>48.927582980578542</v>
      </c>
      <c r="T2891" s="12">
        <f t="shared" si="836"/>
        <v>-8.5688561464635384</v>
      </c>
    </row>
    <row r="2892" spans="1:20">
      <c r="A2892" s="57">
        <f t="shared" si="837"/>
        <v>308589.27056727873</v>
      </c>
      <c r="B2892" s="12">
        <f t="shared" si="854"/>
        <v>49113.507795904741</v>
      </c>
      <c r="C2892" s="57" t="str">
        <f t="shared" si="838"/>
        <v>-0.367375835245799-0.0335353553660983i</v>
      </c>
      <c r="D2892" s="57" t="str">
        <f t="shared" si="839"/>
        <v>3.46234785324218-0.557777330196766i</v>
      </c>
      <c r="E2892" s="57" t="str">
        <f t="shared" si="840"/>
        <v>-22.738190262697-131.015592467064i</v>
      </c>
      <c r="F2892" s="57" t="str">
        <f t="shared" si="841"/>
        <v>2.90735836817065-3.12718908356197i</v>
      </c>
      <c r="G2892" s="57" t="str">
        <f t="shared" si="842"/>
        <v>0.999123154386819-0.0295985938002343i</v>
      </c>
      <c r="H2892" s="57" t="str">
        <f t="shared" si="843"/>
        <v>0.377079506420073-41.751984860014i</v>
      </c>
      <c r="I2892" s="57" t="str">
        <f t="shared" si="844"/>
        <v>-0.365240394387428-0.345767125939616i</v>
      </c>
      <c r="K2892" s="57" t="str">
        <f t="shared" si="845"/>
        <v>0.00259552072384414-0.00577176255296222i</v>
      </c>
      <c r="L2892" s="57" t="str">
        <f t="shared" si="846"/>
        <v>0.00025-0.0215462324985896i</v>
      </c>
      <c r="M2892" s="57" t="str">
        <f t="shared" si="847"/>
        <v>0.0045-0.00755373745405098i</v>
      </c>
      <c r="N2892" s="57">
        <f t="shared" si="848"/>
        <v>5.2157049245647329</v>
      </c>
      <c r="O2892" s="57">
        <f t="shared" si="849"/>
        <v>8.6617498460841418</v>
      </c>
      <c r="P2892" s="374">
        <f t="shared" si="850"/>
        <v>-8.6617498460841418</v>
      </c>
      <c r="Q2892" s="374">
        <f t="shared" si="851"/>
        <v>-174.78429507543527</v>
      </c>
      <c r="R2892" s="12">
        <f t="shared" si="852"/>
        <v>5.2157049245647329</v>
      </c>
      <c r="S2892" s="57">
        <f t="shared" si="853"/>
        <v>49.113507795904738</v>
      </c>
      <c r="T2892" s="12">
        <f t="shared" si="836"/>
        <v>-8.6617498460841418</v>
      </c>
    </row>
    <row r="2893" spans="1:20">
      <c r="A2893" s="57">
        <f t="shared" si="837"/>
        <v>309761.90979543439</v>
      </c>
      <c r="B2893" s="12">
        <f t="shared" si="854"/>
        <v>49300.139125529182</v>
      </c>
      <c r="C2893" s="57" t="str">
        <f t="shared" si="838"/>
        <v>-0.363502185335197-0.032914170944551i</v>
      </c>
      <c r="D2893" s="57" t="str">
        <f t="shared" si="839"/>
        <v>3.46222826817656-0.557430622002803i</v>
      </c>
      <c r="E2893" s="57" t="str">
        <f t="shared" si="840"/>
        <v>-22.7987706237767-129.965753485789i</v>
      </c>
      <c r="F2893" s="57" t="str">
        <f t="shared" si="841"/>
        <v>2.90733895677463-3.11600351670655i</v>
      </c>
      <c r="G2893" s="57" t="str">
        <f t="shared" si="842"/>
        <v>0.999116483597472-0.0297108700864562i</v>
      </c>
      <c r="H2893" s="57" t="str">
        <f t="shared" si="843"/>
        <v>0.373866145138036-41.5880277033976i</v>
      </c>
      <c r="I2893" s="57" t="str">
        <f t="shared" si="844"/>
        <v>-0.362508043324107-0.344379962806372i</v>
      </c>
      <c r="K2893" s="57" t="str">
        <f t="shared" si="845"/>
        <v>0.00259373522738969-0.00575255102804133i</v>
      </c>
      <c r="L2893" s="57" t="str">
        <f t="shared" si="846"/>
        <v>0.00025-0.0214646667648831i</v>
      </c>
      <c r="M2893" s="57" t="str">
        <f t="shared" si="847"/>
        <v>0.0045-0.00752514191477487i</v>
      </c>
      <c r="N2893" s="57">
        <f t="shared" si="848"/>
        <v>5.1738736712705418</v>
      </c>
      <c r="O2893" s="57">
        <f t="shared" si="849"/>
        <v>8.7543975937953178</v>
      </c>
      <c r="P2893" s="374">
        <f t="shared" si="850"/>
        <v>-8.7543975937953178</v>
      </c>
      <c r="Q2893" s="374">
        <f t="shared" si="851"/>
        <v>-174.82612632872946</v>
      </c>
      <c r="R2893" s="12">
        <f t="shared" si="852"/>
        <v>5.1738736712705418</v>
      </c>
      <c r="S2893" s="57">
        <f t="shared" si="853"/>
        <v>49.300139125529185</v>
      </c>
      <c r="T2893" s="12">
        <f t="shared" si="836"/>
        <v>-8.7543975937953178</v>
      </c>
    </row>
    <row r="2894" spans="1:20">
      <c r="A2894" s="57">
        <f t="shared" si="837"/>
        <v>310939.0050526571</v>
      </c>
      <c r="B2894" s="12">
        <f t="shared" si="854"/>
        <v>49487.479654206196</v>
      </c>
      <c r="C2894" s="57" t="str">
        <f t="shared" si="838"/>
        <v>-0.359678237228829-0.0323159765656536i</v>
      </c>
      <c r="D2894" s="57" t="str">
        <f t="shared" si="839"/>
        <v>3.46210778089256-0.557091809801222i</v>
      </c>
      <c r="E2894" s="57" t="str">
        <f t="shared" si="840"/>
        <v>-22.8528847367016-128.927728331573i</v>
      </c>
      <c r="F2894" s="57" t="str">
        <f t="shared" si="841"/>
        <v>2.90731939783386-3.10486276582487i</v>
      </c>
      <c r="G2894" s="57" t="str">
        <f t="shared" si="842"/>
        <v>0.999109762103896-0.0298235707552303i</v>
      </c>
      <c r="H2894" s="57" t="str">
        <f t="shared" si="843"/>
        <v>0.370681838744533-41.424759321478i</v>
      </c>
      <c r="I2894" s="57" t="str">
        <f t="shared" si="844"/>
        <v>-0.359797071176762-0.342998953636021i</v>
      </c>
      <c r="K2894" s="57" t="str">
        <f t="shared" si="845"/>
        <v>0.00259195700603941-0.00573342056410347i</v>
      </c>
      <c r="L2894" s="57" t="str">
        <f t="shared" si="846"/>
        <v>0.00025-0.0213834098076141i</v>
      </c>
      <c r="M2894" s="57" t="str">
        <f t="shared" si="847"/>
        <v>0.0045-0.00749665462719152i</v>
      </c>
      <c r="N2894" s="57">
        <f t="shared" si="848"/>
        <v>5.1340632459796609</v>
      </c>
      <c r="O2894" s="57">
        <f t="shared" si="849"/>
        <v>8.8467992483382503</v>
      </c>
      <c r="P2894" s="374">
        <f t="shared" si="850"/>
        <v>-8.8467992483382503</v>
      </c>
      <c r="Q2894" s="374">
        <f t="shared" si="851"/>
        <v>-174.86593675402034</v>
      </c>
      <c r="R2894" s="12">
        <f t="shared" si="852"/>
        <v>5.1340632459796609</v>
      </c>
      <c r="S2894" s="57">
        <f t="shared" si="853"/>
        <v>49.487479654206197</v>
      </c>
      <c r="T2894" s="12">
        <f t="shared" si="836"/>
        <v>-8.8467992483382503</v>
      </c>
    </row>
    <row r="2895" spans="1:20">
      <c r="A2895" s="57">
        <f t="shared" si="837"/>
        <v>312120.57327185717</v>
      </c>
      <c r="B2895" s="12">
        <f t="shared" si="854"/>
        <v>49675.532076892181</v>
      </c>
      <c r="C2895" s="57" t="str">
        <f t="shared" si="838"/>
        <v>-0.355903330254665-0.031739973897235i</v>
      </c>
      <c r="D2895" s="57" t="str">
        <f t="shared" si="839"/>
        <v>3.46198638464714-0.556760887325429i</v>
      </c>
      <c r="E2895" s="57" t="str">
        <f t="shared" si="840"/>
        <v>-22.9007562121328-127.901379231631i</v>
      </c>
      <c r="F2895" s="57" t="str">
        <f t="shared" si="841"/>
        <v>2.90729969022889-3.09376667055319i</v>
      </c>
      <c r="G2895" s="57" t="str">
        <f t="shared" si="842"/>
        <v>0.999102989521382-0.0299366973933159i</v>
      </c>
      <c r="H2895" s="57" t="str">
        <f t="shared" si="843"/>
        <v>0.367526292878677-41.2621763076491i</v>
      </c>
      <c r="I2895" s="57" t="str">
        <f t="shared" si="844"/>
        <v>-0.357107305096795-0.341624063765894i</v>
      </c>
      <c r="K2895" s="57" t="str">
        <f t="shared" si="845"/>
        <v>0.00259018596161608-0.00571437088278618i</v>
      </c>
      <c r="L2895" s="57" t="str">
        <f t="shared" si="846"/>
        <v>0.00025-0.0213024604578742i</v>
      </c>
      <c r="M2895" s="57" t="str">
        <f t="shared" si="847"/>
        <v>0.0045-0.0074682751815018i</v>
      </c>
      <c r="N2895" s="57">
        <f t="shared" si="848"/>
        <v>5.0962383566345295</v>
      </c>
      <c r="O2895" s="57">
        <f t="shared" si="849"/>
        <v>8.9389547222959003</v>
      </c>
      <c r="P2895" s="374">
        <f t="shared" si="850"/>
        <v>-8.9389547222959003</v>
      </c>
      <c r="Q2895" s="374">
        <f t="shared" si="851"/>
        <v>-174.90376164336547</v>
      </c>
      <c r="R2895" s="12">
        <f t="shared" si="852"/>
        <v>5.0962383566345295</v>
      </c>
      <c r="S2895" s="57">
        <f t="shared" si="853"/>
        <v>49.675532076892182</v>
      </c>
      <c r="T2895" s="12">
        <f t="shared" si="836"/>
        <v>-8.9389547222959003</v>
      </c>
    </row>
    <row r="2896" spans="1:20">
      <c r="A2896" s="57">
        <f t="shared" si="837"/>
        <v>313306.63145029027</v>
      </c>
      <c r="B2896" s="12">
        <f t="shared" si="854"/>
        <v>49864.299098784373</v>
      </c>
      <c r="C2896" s="57" t="str">
        <f t="shared" si="838"/>
        <v>-0.352176808462059-0.0311853905841475i</v>
      </c>
      <c r="D2896" s="57" t="str">
        <f t="shared" si="839"/>
        <v>3.46186407264783-0.556437848406635i</v>
      </c>
      <c r="E2896" s="57" t="str">
        <f t="shared" si="840"/>
        <v>-22.9426018240062-126.88656863408i</v>
      </c>
      <c r="F2896" s="57" t="str">
        <f t="shared" si="841"/>
        <v>2.90727983283178-3.08271507116896i</v>
      </c>
      <c r="G2896" s="57" t="str">
        <f t="shared" si="842"/>
        <v>0.999096165462314-0.0300502515932064i</v>
      </c>
      <c r="H2896" s="57" t="str">
        <f t="shared" si="843"/>
        <v>0.364399216613706-41.1002752777862i</v>
      </c>
      <c r="I2896" s="57" t="str">
        <f t="shared" si="844"/>
        <v>-0.354438573717536-0.340255258812739i</v>
      </c>
      <c r="K2896" s="57" t="str">
        <f t="shared" si="845"/>
        <v>0.0025884219964003-0.00569540170668764i</v>
      </c>
      <c r="L2896" s="57" t="str">
        <f t="shared" si="846"/>
        <v>0.00025-0.0212218175511797i</v>
      </c>
      <c r="M2896" s="57" t="str">
        <f t="shared" si="847"/>
        <v>0.0045-0.00744000316945785i</v>
      </c>
      <c r="N2896" s="57">
        <f t="shared" si="848"/>
        <v>5.0603642590681943</v>
      </c>
      <c r="O2896" s="57">
        <f t="shared" si="849"/>
        <v>9.0308639798186121</v>
      </c>
      <c r="P2896" s="374">
        <f t="shared" si="850"/>
        <v>-9.0308639798186121</v>
      </c>
      <c r="Q2896" s="374">
        <f t="shared" si="851"/>
        <v>-174.93963574093181</v>
      </c>
      <c r="R2896" s="12">
        <f t="shared" si="852"/>
        <v>5.0603642590681943</v>
      </c>
      <c r="S2896" s="57">
        <f t="shared" si="853"/>
        <v>49.864299098784372</v>
      </c>
      <c r="T2896" s="12">
        <f t="shared" si="836"/>
        <v>-9.0308639798186121</v>
      </c>
    </row>
    <row r="2897" spans="1:20">
      <c r="A2897" s="57">
        <f t="shared" si="837"/>
        <v>314497.19664980139</v>
      </c>
      <c r="B2897" s="12">
        <f t="shared" si="854"/>
        <v>50053.783435359757</v>
      </c>
      <c r="C2897" s="57" t="str">
        <f t="shared" si="838"/>
        <v>-0.348498020903863-0.0306514794465035i</v>
      </c>
      <c r="D2897" s="57" t="str">
        <f t="shared" si="839"/>
        <v>3.46174083805231-0.556122686973589i</v>
      </c>
      <c r="E2897" s="57" t="str">
        <f t="shared" si="840"/>
        <v>-22.9786317052347-125.883159310943i</v>
      </c>
      <c r="F2897" s="57" t="str">
        <f t="shared" si="841"/>
        <v>2.90725982450609-3.0717078085886i</v>
      </c>
      <c r="G2897" s="57" t="str">
        <f t="shared" si="842"/>
        <v>0.999089289536142-0.030164234953148i</v>
      </c>
      <c r="H2897" s="57" t="str">
        <f t="shared" si="843"/>
        <v>0.361300322410963-40.9390528700418i</v>
      </c>
      <c r="I2897" s="57" t="str">
        <f t="shared" si="844"/>
        <v>-0.351790707140272-0.338892504669588i</v>
      </c>
      <c r="K2897" s="57" t="str">
        <f t="shared" si="845"/>
        <v>0.00258666501312578-0.0056765127593627i</v>
      </c>
      <c r="L2897" s="57" t="str">
        <f t="shared" si="846"/>
        <v>0.00025-0.0211414799274554i</v>
      </c>
      <c r="M2897" s="57" t="str">
        <f t="shared" si="847"/>
        <v>0.0045-0.00741183818435731i</v>
      </c>
      <c r="N2897" s="57">
        <f t="shared" si="848"/>
        <v>5.0264067488457442</v>
      </c>
      <c r="O2897" s="57">
        <f t="shared" si="849"/>
        <v>9.1225270344332294</v>
      </c>
      <c r="P2897" s="374">
        <f t="shared" si="850"/>
        <v>-9.1225270344332294</v>
      </c>
      <c r="Q2897" s="374">
        <f t="shared" si="851"/>
        <v>-174.97359325115426</v>
      </c>
      <c r="R2897" s="12">
        <f t="shared" si="852"/>
        <v>5.0264067488457442</v>
      </c>
      <c r="S2897" s="57">
        <f t="shared" si="853"/>
        <v>50.053783435359755</v>
      </c>
      <c r="T2897" s="12">
        <f t="shared" si="836"/>
        <v>-9.1225270344332294</v>
      </c>
    </row>
    <row r="2898" spans="1:20">
      <c r="A2898" s="57">
        <f t="shared" si="837"/>
        <v>315692.2859970706</v>
      </c>
      <c r="B2898" s="12">
        <f t="shared" si="854"/>
        <v>50243.987812414125</v>
      </c>
      <c r="C2898" s="57" t="str">
        <f t="shared" si="838"/>
        <v>-0.344866321893877-0.030137517699483i</v>
      </c>
      <c r="D2898" s="57" t="str">
        <f t="shared" si="839"/>
        <v>3.46161667396829-0.555815397052328i</v>
      </c>
      <c r="E2898" s="57" t="str">
        <f t="shared" si="840"/>
        <v>-23.0090495387901-124.891014453989i</v>
      </c>
      <c r="F2898" s="57" t="str">
        <f t="shared" si="841"/>
        <v>2.90723966410673-3.06074472436513i</v>
      </c>
      <c r="G2898" s="57" t="str">
        <f t="shared" si="842"/>
        <v>0.999082361349369-0.0302786490771585i</v>
      </c>
      <c r="H2898" s="57" t="str">
        <f t="shared" si="843"/>
        <v>0.358229326074558-40.7785057446434i</v>
      </c>
      <c r="I2898" s="57" t="str">
        <f t="shared" si="844"/>
        <v>-0.349163536920399-0.337535767502652i</v>
      </c>
      <c r="K2898" s="57" t="str">
        <f t="shared" si="845"/>
        <v>0.00258491491497455-0.00565770376531867i</v>
      </c>
      <c r="L2898" s="57" t="str">
        <f t="shared" si="846"/>
        <v>0.00025-0.0210614464310175i</v>
      </c>
      <c r="M2898" s="57" t="str">
        <f t="shared" si="847"/>
        <v>0.0045-0.00738377982103739i</v>
      </c>
      <c r="N2898" s="57">
        <f t="shared" si="848"/>
        <v>4.994332153107905</v>
      </c>
      <c r="O2898" s="57">
        <f t="shared" si="849"/>
        <v>9.2139439469331919</v>
      </c>
      <c r="P2898" s="374">
        <f t="shared" si="850"/>
        <v>-9.2139439469331919</v>
      </c>
      <c r="Q2898" s="374">
        <f t="shared" si="851"/>
        <v>-175.00566784689209</v>
      </c>
      <c r="R2898" s="12">
        <f t="shared" si="852"/>
        <v>4.994332153107905</v>
      </c>
      <c r="S2898" s="57">
        <f t="shared" si="853"/>
        <v>50.243987812414126</v>
      </c>
      <c r="T2898" s="12">
        <f t="shared" si="836"/>
        <v>-9.2139439469331919</v>
      </c>
    </row>
    <row r="2899" spans="1:20">
      <c r="A2899" s="57">
        <f t="shared" si="837"/>
        <v>316891.91668385948</v>
      </c>
      <c r="B2899" s="12">
        <f t="shared" si="854"/>
        <v>50434.9149661013</v>
      </c>
      <c r="C2899" s="57" t="str">
        <f t="shared" si="838"/>
        <v>-0.341281071241027-0.0296428061944116i</v>
      </c>
      <c r="D2899" s="57" t="str">
        <f t="shared" si="839"/>
        <v>3.46149157345289-0.555515972765897i</v>
      </c>
      <c r="E2899" s="57" t="str">
        <f t="shared" si="840"/>
        <v>-23.0340527441816-123.909997763784i</v>
      </c>
      <c r="F2899" s="57" t="str">
        <f t="shared" si="841"/>
        <v>2.90721935048002-3.04982566068594i</v>
      </c>
      <c r="G2899" s="57" t="str">
        <f t="shared" si="842"/>
        <v>0.99907538050552-0.0303934955750448i</v>
      </c>
      <c r="H2899" s="57" t="str">
        <f t="shared" si="843"/>
        <v>0.355185946706736-40.6186305836949i</v>
      </c>
      <c r="I2899" s="57" t="str">
        <f t="shared" si="844"/>
        <v>-0.346556896053756-0.336185013748285i</v>
      </c>
      <c r="K2899" s="57" t="str">
        <f t="shared" si="845"/>
        <v>0.00258317160557234-0.00563897445001124i</v>
      </c>
      <c r="L2899" s="57" t="str">
        <f t="shared" si="846"/>
        <v>0.00025-0.0209817159105574i</v>
      </c>
      <c r="M2899" s="57" t="str">
        <f t="shared" si="847"/>
        <v>0.0045-0.00735582767586906i</v>
      </c>
      <c r="N2899" s="57">
        <f t="shared" si="848"/>
        <v>4.9641073224268837</v>
      </c>
      <c r="O2899" s="57">
        <f t="shared" si="849"/>
        <v>9.3051148233479957</v>
      </c>
      <c r="P2899" s="374">
        <f t="shared" si="850"/>
        <v>-9.3051148233479957</v>
      </c>
      <c r="Q2899" s="374">
        <f t="shared" si="851"/>
        <v>-175.03589267757312</v>
      </c>
      <c r="R2899" s="12">
        <f t="shared" si="852"/>
        <v>4.9641073224268837</v>
      </c>
      <c r="S2899" s="57">
        <f t="shared" si="853"/>
        <v>50.434914966101303</v>
      </c>
      <c r="T2899" s="12">
        <f t="shared" si="836"/>
        <v>-9.3051148233479957</v>
      </c>
    </row>
    <row r="2900" spans="1:20">
      <c r="A2900" s="57">
        <f t="shared" si="837"/>
        <v>318096.10596725816</v>
      </c>
      <c r="B2900" s="12">
        <f t="shared" si="854"/>
        <v>50626.567642972484</v>
      </c>
      <c r="C2900" s="57" t="str">
        <f t="shared" si="838"/>
        <v>-0.337741634461671-0.0291666686807542i</v>
      </c>
      <c r="D2900" s="57" t="str">
        <f t="shared" si="839"/>
        <v>3.46136552951239-0.555224408334084i</v>
      </c>
      <c r="E2900" s="57" t="str">
        <f t="shared" si="840"/>
        <v>-23.0538326593751-122.93997353231i</v>
      </c>
      <c r="F2900" s="57" t="str">
        <f t="shared" si="841"/>
        <v>2.90719888246356-3.03895046037042i</v>
      </c>
      <c r="G2900" s="57" t="str">
        <f t="shared" si="842"/>
        <v>0.999068346605125-0.0305087760624228i</v>
      </c>
      <c r="H2900" s="57" t="str">
        <f t="shared" si="843"/>
        <v>0.352169906663884-40.4594240909784i</v>
      </c>
      <c r="I2900" s="57" t="str">
        <f t="shared" si="844"/>
        <v>-0.34397061896307-0.334840210109969i</v>
      </c>
      <c r="K2900" s="57" t="str">
        <f t="shared" si="845"/>
        <v>0.00258143498898381-0.00562032453984037i</v>
      </c>
      <c r="L2900" s="57" t="str">
        <f t="shared" si="846"/>
        <v>0.00025-0.0209022872191247i</v>
      </c>
      <c r="M2900" s="57" t="str">
        <f t="shared" si="847"/>
        <v>0.0045-0.00732798134675141i</v>
      </c>
      <c r="N2900" s="57">
        <f t="shared" si="848"/>
        <v>4.9356996226786407</v>
      </c>
      <c r="O2900" s="57">
        <f t="shared" si="849"/>
        <v>9.396039812988537</v>
      </c>
      <c r="P2900" s="374">
        <f t="shared" si="850"/>
        <v>-9.396039812988537</v>
      </c>
      <c r="Q2900" s="374">
        <f t="shared" si="851"/>
        <v>-175.06430037732136</v>
      </c>
      <c r="R2900" s="12">
        <f t="shared" si="852"/>
        <v>4.9356996226786407</v>
      </c>
      <c r="S2900" s="57">
        <f t="shared" si="853"/>
        <v>50.626567642972482</v>
      </c>
      <c r="T2900" s="12">
        <f t="shared" si="836"/>
        <v>-9.396039812988537</v>
      </c>
    </row>
    <row r="2901" spans="1:20">
      <c r="A2901" s="57">
        <f t="shared" si="837"/>
        <v>319304.87116993376</v>
      </c>
      <c r="B2901" s="12">
        <f t="shared" si="854"/>
        <v>50818.948600015778</v>
      </c>
      <c r="C2901" s="57" t="str">
        <f t="shared" si="838"/>
        <v>-0.334247382971364-0.0287084510887207i</v>
      </c>
      <c r="D2901" s="57" t="str">
        <f t="shared" si="839"/>
        <v>3.46123853510199-0.55494069807317i</v>
      </c>
      <c r="E2901" s="57" t="str">
        <f t="shared" si="840"/>
        <v>-23.068574718188-121.980806719519i</v>
      </c>
      <c r="F2901" s="57" t="str">
        <f t="shared" si="841"/>
        <v>2.9071782588861-3.02811896686779i</v>
      </c>
      <c r="G2901" s="57" t="str">
        <f t="shared" si="842"/>
        <v>0.999061259245693-0.0306244921607345i</v>
      </c>
      <c r="H2901" s="57" t="str">
        <f t="shared" si="843"/>
        <v>0.349180931513231-40.3008829917599i</v>
      </c>
      <c r="I2901" s="57" t="str">
        <f t="shared" si="844"/>
        <v>-0.341404541484583-0.333501323555336i</v>
      </c>
      <c r="K2901" s="57" t="str">
        <f t="shared" si="845"/>
        <v>0.00257970496970802-0.00560175376214605i</v>
      </c>
      <c r="L2901" s="57" t="str">
        <f t="shared" si="846"/>
        <v>0.00025-0.0208231592141111i</v>
      </c>
      <c r="M2901" s="57" t="str">
        <f t="shared" si="847"/>
        <v>0.0045-0.0073002404331056i</v>
      </c>
      <c r="N2901" s="57">
        <f t="shared" si="848"/>
        <v>4.9090769269463124</v>
      </c>
      <c r="O2901" s="57">
        <f t="shared" si="849"/>
        <v>9.4867191065646956</v>
      </c>
      <c r="P2901" s="374">
        <f t="shared" si="850"/>
        <v>-9.4867191065646956</v>
      </c>
      <c r="Q2901" s="374">
        <f t="shared" si="851"/>
        <v>-175.09092307305369</v>
      </c>
      <c r="R2901" s="12">
        <f t="shared" si="852"/>
        <v>4.9090769269463124</v>
      </c>
      <c r="S2901" s="57">
        <f t="shared" si="853"/>
        <v>50.81894860001578</v>
      </c>
      <c r="T2901" s="12">
        <f t="shared" si="836"/>
        <v>-9.4867191065646956</v>
      </c>
    </row>
    <row r="2902" spans="1:20">
      <c r="A2902" s="57">
        <f t="shared" si="837"/>
        <v>320518.2296803795</v>
      </c>
      <c r="B2902" s="12">
        <f t="shared" si="854"/>
        <v>51012.060604695842</v>
      </c>
      <c r="C2902" s="57" t="str">
        <f t="shared" si="838"/>
        <v>-0.330797694257205-0.0282675208321082i</v>
      </c>
      <c r="D2902" s="57" t="str">
        <f t="shared" si="839"/>
        <v>3.46111058312524-0.554664836395646i</v>
      </c>
      <c r="E2902" s="57" t="str">
        <f t="shared" si="840"/>
        <v>-23.078458623194-121.032363024126i</v>
      </c>
      <c r="F2902" s="57" t="str">
        <f t="shared" si="841"/>
        <v>2.90715747856764-3.01733102425475i</v>
      </c>
      <c r="G2902" s="57" t="str">
        <f t="shared" si="842"/>
        <v>0.999054118021695-0.0307406454972678i</v>
      </c>
      <c r="H2902" s="57" t="str">
        <f t="shared" si="843"/>
        <v>0.346218749990183-40.143004032596i</v>
      </c>
      <c r="I2902" s="57" t="str">
        <f t="shared" si="844"/>
        <v>-0.338858500854788-0.332168321313264i</v>
      </c>
      <c r="K2902" s="57" t="str">
        <f t="shared" si="845"/>
        <v>0.00257798145267382-0.00558326184520427i</v>
      </c>
      <c r="L2902" s="57" t="str">
        <f t="shared" si="846"/>
        <v>0.00025-0.0207443307572336i</v>
      </c>
      <c r="M2902" s="57" t="str">
        <f t="shared" si="847"/>
        <v>0.0045-0.0072726045358693i</v>
      </c>
      <c r="N2902" s="57">
        <f t="shared" si="848"/>
        <v>4.8842076074612635</v>
      </c>
      <c r="O2902" s="57">
        <f t="shared" si="849"/>
        <v>9.5771529343754942</v>
      </c>
      <c r="P2902" s="374">
        <f t="shared" si="850"/>
        <v>-9.5771529343754942</v>
      </c>
      <c r="Q2902" s="374">
        <f t="shared" si="851"/>
        <v>-175.11579239253874</v>
      </c>
      <c r="R2902" s="12">
        <f t="shared" si="852"/>
        <v>4.8842076074612635</v>
      </c>
      <c r="S2902" s="57">
        <f t="shared" si="853"/>
        <v>51.01206060469584</v>
      </c>
      <c r="T2902" s="12">
        <f t="shared" si="836"/>
        <v>-9.5771529343754942</v>
      </c>
    </row>
    <row r="2903" spans="1:20">
      <c r="A2903" s="57">
        <f t="shared" si="837"/>
        <v>321736.19895316497</v>
      </c>
      <c r="B2903" s="12">
        <f t="shared" si="854"/>
        <v>51205.906434993689</v>
      </c>
      <c r="C2903" s="57" t="str">
        <f t="shared" si="838"/>
        <v>-0.327391952032039-0.0278432661309733i</v>
      </c>
      <c r="D2903" s="57" t="str">
        <f t="shared" si="839"/>
        <v>3.46098166643384-0.554396817809955i</v>
      </c>
      <c r="E2903" s="57" t="str">
        <f t="shared" si="840"/>
        <v>-23.083658514217-120.094508948971i</v>
      </c>
      <c r="F2903" s="57" t="str">
        <f t="shared" si="841"/>
        <v>2.90713654031914-3.00658647723328i</v>
      </c>
      <c r="G2903" s="57" t="str">
        <f t="shared" si="842"/>
        <v>0.999046922524532-0.0308572377051744i</v>
      </c>
      <c r="H2903" s="57" t="str">
        <f t="shared" si="843"/>
        <v>0.343283093956296-39.985783981144i</v>
      </c>
      <c r="I2903" s="57" t="str">
        <f t="shared" si="844"/>
        <v>-0.336332335697338-0.330841170870962i</v>
      </c>
      <c r="K2903" s="57" t="str">
        <f t="shared" si="845"/>
        <v>0.00257626434323524-0.00556484851822277i</v>
      </c>
      <c r="L2903" s="57" t="str">
        <f t="shared" si="846"/>
        <v>0.00025-0.0206658007145185i</v>
      </c>
      <c r="M2903" s="57" t="str">
        <f t="shared" si="847"/>
        <v>0.0045-0.00724507325749084i</v>
      </c>
      <c r="N2903" s="57">
        <f t="shared" si="848"/>
        <v>4.861060527581742</v>
      </c>
      <c r="O2903" s="57">
        <f t="shared" si="849"/>
        <v>9.6673415645666712</v>
      </c>
      <c r="P2903" s="374">
        <f t="shared" si="850"/>
        <v>-9.6673415645666712</v>
      </c>
      <c r="Q2903" s="374">
        <f t="shared" si="851"/>
        <v>-175.13893947241826</v>
      </c>
      <c r="R2903" s="12">
        <f t="shared" si="852"/>
        <v>4.861060527581742</v>
      </c>
      <c r="S2903" s="57">
        <f t="shared" si="853"/>
        <v>51.205906434993686</v>
      </c>
      <c r="T2903" s="12">
        <f t="shared" si="836"/>
        <v>-9.6673415645666712</v>
      </c>
    </row>
    <row r="2904" spans="1:20">
      <c r="A2904" s="57">
        <f t="shared" si="837"/>
        <v>322958.79650918703</v>
      </c>
      <c r="B2904" s="12">
        <f t="shared" si="854"/>
        <v>51400.488879446668</v>
      </c>
      <c r="C2904" s="57" t="str">
        <f t="shared" si="838"/>
        <v>-0.324029546371572-0.0274350953538304i</v>
      </c>
      <c r="D2904" s="57" t="str">
        <f t="shared" si="839"/>
        <v>3.46085177782718-0.554136636920214i</v>
      </c>
      <c r="E2904" s="57" t="str">
        <f t="shared" si="840"/>
        <v>-23.0843431324354-119.167111861255i</v>
      </c>
      <c r="F2904" s="57" t="str">
        <f t="shared" si="841"/>
        <v>2.90711544294266-2.99588517112833i</v>
      </c>
      <c r="G2904" s="57" t="str">
        <f t="shared" si="842"/>
        <v>0.999039672342523-0.0309742704234887i</v>
      </c>
      <c r="H2904" s="57" t="str">
        <f t="shared" si="843"/>
        <v>0.340373698357862-39.8292196259726i</v>
      </c>
      <c r="I2904" s="57" t="str">
        <f t="shared" si="844"/>
        <v>-0.33382588601006-0.32951983997115i</v>
      </c>
      <c r="K2904" s="57" t="str">
        <f t="shared" si="845"/>
        <v>0.00257455354716694-0.00554651351133688i</v>
      </c>
      <c r="L2904" s="57" t="str">
        <f t="shared" si="846"/>
        <v>0.00025-0.0205875679562846i</v>
      </c>
      <c r="M2904" s="57" t="str">
        <f t="shared" si="847"/>
        <v>0.0045-0.00721764620192355i</v>
      </c>
      <c r="N2904" s="57">
        <f t="shared" si="848"/>
        <v>4.8396050338303951</v>
      </c>
      <c r="O2904" s="57">
        <f t="shared" si="849"/>
        <v>9.7572853014544965</v>
      </c>
      <c r="P2904" s="374">
        <f t="shared" si="850"/>
        <v>-9.7572853014544965</v>
      </c>
      <c r="Q2904" s="374">
        <f t="shared" si="851"/>
        <v>-175.1603949661696</v>
      </c>
      <c r="R2904" s="12">
        <f t="shared" si="852"/>
        <v>4.8396050338303951</v>
      </c>
      <c r="S2904" s="57">
        <f t="shared" si="853"/>
        <v>51.400488879446669</v>
      </c>
      <c r="T2904" s="12">
        <f t="shared" si="836"/>
        <v>-9.7572853014544965</v>
      </c>
    </row>
    <row r="2905" spans="1:20">
      <c r="A2905" s="57">
        <f t="shared" si="837"/>
        <v>324186.0399359219</v>
      </c>
      <c r="B2905" s="12">
        <f t="shared" si="854"/>
        <v>51595.810737188564</v>
      </c>
      <c r="C2905" s="57" t="str">
        <f t="shared" si="838"/>
        <v>-0.320709873835484-0.0270424363789028i</v>
      </c>
      <c r="D2905" s="57" t="str">
        <f t="shared" si="839"/>
        <v>3.46072091005211-0.553884288425967i</v>
      </c>
      <c r="E2905" s="57" t="str">
        <f t="shared" si="840"/>
        <v>-23.0806759801922-118.250040047922i</v>
      </c>
      <c r="F2905" s="57" t="str">
        <f t="shared" si="841"/>
        <v>2.9070941852312-2.98522695188566i</v>
      </c>
      <c r="G2905" s="57" t="str">
        <f t="shared" si="842"/>
        <v>0.999032367060873-0.0310917452971464i</v>
      </c>
      <c r="H2905" s="57" t="str">
        <f t="shared" si="843"/>
        <v>0.337490301185168-39.6733077763761i</v>
      </c>
      <c r="I2905" s="57" t="str">
        <f t="shared" si="844"/>
        <v>-0.331338993152148-0.328204296609236i</v>
      </c>
      <c r="K2905" s="57" t="str">
        <f t="shared" si="845"/>
        <v>0.00257284897065986-0.00552825655560545i</v>
      </c>
      <c r="L2905" s="57" t="str">
        <f t="shared" si="846"/>
        <v>0.00025-0.0205096313571275i</v>
      </c>
      <c r="M2905" s="57" t="str">
        <f t="shared" si="847"/>
        <v>0.0045-0.00719032297462001i</v>
      </c>
      <c r="N2905" s="57">
        <f t="shared" si="848"/>
        <v>4.8198109479823472</v>
      </c>
      <c r="O2905" s="57">
        <f t="shared" si="849"/>
        <v>9.846984483912685</v>
      </c>
      <c r="P2905" s="374">
        <f t="shared" si="850"/>
        <v>-9.846984483912685</v>
      </c>
      <c r="Q2905" s="374">
        <f t="shared" si="851"/>
        <v>-175.18018905201765</v>
      </c>
      <c r="R2905" s="12">
        <f t="shared" si="852"/>
        <v>4.8198109479823472</v>
      </c>
      <c r="S2905" s="57">
        <f t="shared" si="853"/>
        <v>51.595810737188565</v>
      </c>
      <c r="T2905" s="12">
        <f t="shared" si="836"/>
        <v>-9.846984483912685</v>
      </c>
    </row>
    <row r="2906" spans="1:20">
      <c r="A2906" s="57">
        <f t="shared" si="837"/>
        <v>325417.94688767847</v>
      </c>
      <c r="B2906" s="12">
        <f t="shared" si="854"/>
        <v>51791.874817989883</v>
      </c>
      <c r="C2906" s="57" t="str">
        <f t="shared" si="838"/>
        <v>-0.317432337573434-0.0266647359740576i</v>
      </c>
      <c r="D2906" s="57" t="str">
        <f t="shared" si="839"/>
        <v>3.46058905580233-0.553639767121887i</v>
      </c>
      <c r="E2906" s="57" t="str">
        <f t="shared" si="840"/>
        <v>-23.0728154765547-117.34316276646i</v>
      </c>
      <c r="F2906" s="57" t="str">
        <f t="shared" si="841"/>
        <v>2.9070727659686-2.97461166606955i</v>
      </c>
      <c r="G2906" s="57" t="str">
        <f t="shared" si="842"/>
        <v>0.999025006261653-0.0312096639770032i</v>
      </c>
      <c r="H2906" s="57" t="str">
        <f t="shared" si="843"/>
        <v>0.334632643432295-39.5180452621903i</v>
      </c>
      <c r="I2906" s="57" t="str">
        <f t="shared" si="844"/>
        <v>-0.328871499831458-0.326894509030551i</v>
      </c>
      <c r="K2906" s="57" t="str">
        <f t="shared" si="845"/>
        <v>0.0025711505203166-0.0055100773830065i</v>
      </c>
      <c r="L2906" s="57" t="str">
        <f t="shared" si="846"/>
        <v>0.00025-0.0204319897959031i</v>
      </c>
      <c r="M2906" s="57" t="str">
        <f t="shared" si="847"/>
        <v>0.0045-0.00716310318252639i</v>
      </c>
      <c r="N2906" s="57">
        <f t="shared" si="848"/>
        <v>4.801648559216062</v>
      </c>
      <c r="O2906" s="57">
        <f t="shared" si="849"/>
        <v>9.9364394838228645</v>
      </c>
      <c r="P2906" s="374">
        <f t="shared" si="850"/>
        <v>-9.9364394838228645</v>
      </c>
      <c r="Q2906" s="374">
        <f t="shared" si="851"/>
        <v>-175.19835144078394</v>
      </c>
      <c r="R2906" s="12">
        <f t="shared" si="852"/>
        <v>4.801648559216062</v>
      </c>
      <c r="S2906" s="57">
        <f t="shared" si="853"/>
        <v>51.791874817989886</v>
      </c>
      <c r="T2906" s="12">
        <f t="shared" si="836"/>
        <v>-9.9364394838228645</v>
      </c>
    </row>
    <row r="2907" spans="1:20">
      <c r="A2907" s="57">
        <f t="shared" si="837"/>
        <v>326654.53508585162</v>
      </c>
      <c r="B2907" s="12">
        <f t="shared" si="854"/>
        <v>51988.683942298245</v>
      </c>
      <c r="C2907" s="57" t="str">
        <f t="shared" si="838"/>
        <v>-0.314196347417076-0.0263014591950302i</v>
      </c>
      <c r="D2907" s="57" t="str">
        <f t="shared" si="839"/>
        <v>3.4604562077183-0.55340306789753i</v>
      </c>
      <c r="E2907" s="57" t="str">
        <f t="shared" si="840"/>
        <v>-23.0609151087001-116.446350291389i</v>
      </c>
      <c r="F2907" s="57" t="str">
        <f t="shared" si="841"/>
        <v>2.90705118392955-2.96403916086057i</v>
      </c>
      <c r="G2907" s="57" t="str">
        <f t="shared" si="842"/>
        <v>0.999017589523778-0.0313280281198539i</v>
      </c>
      <c r="H2907" s="57" t="str">
        <f t="shared" si="843"/>
        <v>0.331800469057553-39.3634289336101i</v>
      </c>
      <c r="I2907" s="57" t="str">
        <f t="shared" si="844"/>
        <v>-0.32642325009195-0.325590445727622i</v>
      </c>
      <c r="K2907" s="57" t="str">
        <f t="shared" si="845"/>
        <v>0.00256945810314701-0.00549197572643325i</v>
      </c>
      <c r="L2907" s="57" t="str">
        <f t="shared" si="846"/>
        <v>0.00025-0.0203546421557113i</v>
      </c>
      <c r="M2907" s="57" t="str">
        <f t="shared" si="847"/>
        <v>0.0045-0.00713598643407691i</v>
      </c>
      <c r="N2907" s="57">
        <f t="shared" si="848"/>
        <v>4.7850886163317341</v>
      </c>
      <c r="O2907" s="57">
        <f t="shared" si="849"/>
        <v>10.025650704581714</v>
      </c>
      <c r="P2907" s="374">
        <f t="shared" si="850"/>
        <v>-10.025650704581714</v>
      </c>
      <c r="Q2907" s="374">
        <f t="shared" si="851"/>
        <v>-175.21491138366827</v>
      </c>
      <c r="R2907" s="12">
        <f t="shared" si="852"/>
        <v>4.7850886163317341</v>
      </c>
      <c r="S2907" s="57">
        <f t="shared" si="853"/>
        <v>51.988683942298245</v>
      </c>
      <c r="T2907" s="12">
        <f t="shared" si="836"/>
        <v>-10.025650704581714</v>
      </c>
    </row>
    <row r="2908" spans="1:20">
      <c r="A2908" s="57">
        <f t="shared" si="837"/>
        <v>327895.82231917785</v>
      </c>
      <c r="B2908" s="12">
        <f t="shared" si="854"/>
        <v>52186.240941278978</v>
      </c>
      <c r="C2908" s="57" t="str">
        <f t="shared" si="838"/>
        <v>-0.311001319958807-0.0259520888015175i</v>
      </c>
      <c r="D2908" s="57" t="str">
        <f t="shared" si="839"/>
        <v>3.46032235838668-0.553174185737053i</v>
      </c>
      <c r="E2908" s="57" t="str">
        <f t="shared" si="840"/>
        <v>-23.045123579202-115.559473956677i</v>
      </c>
      <c r="F2908" s="57" t="str">
        <f t="shared" si="841"/>
        <v>2.90702943787949-2.95350928405344i</v>
      </c>
      <c r="G2908" s="57" t="str">
        <f t="shared" si="842"/>
        <v>0.999010116422981-0.0314468393884504i</v>
      </c>
      <c r="H2908" s="57" t="str">
        <f t="shared" si="843"/>
        <v>0.328993524944512-39.2094556610091i</v>
      </c>
      <c r="I2908" s="57" t="str">
        <f t="shared" si="844"/>
        <v>-0.323994089301271-0.324292075437469i</v>
      </c>
      <c r="K2908" s="57" t="str">
        <f t="shared" si="845"/>
        <v>0.00256777162656399-0.00547395131968979i</v>
      </c>
      <c r="L2908" s="57" t="str">
        <f t="shared" si="846"/>
        <v>0.00025-0.0202775873238806i</v>
      </c>
      <c r="M2908" s="57" t="str">
        <f t="shared" si="847"/>
        <v>0.0045-0.00710897233918799i</v>
      </c>
      <c r="N2908" s="57">
        <f t="shared" si="848"/>
        <v>4.7701023200426391</v>
      </c>
      <c r="O2908" s="57">
        <f t="shared" si="849"/>
        <v>10.114618579667326</v>
      </c>
      <c r="P2908" s="374">
        <f t="shared" si="850"/>
        <v>-10.114618579667326</v>
      </c>
      <c r="Q2908" s="374">
        <f t="shared" si="851"/>
        <v>-175.22989767995736</v>
      </c>
      <c r="R2908" s="12">
        <f t="shared" si="852"/>
        <v>4.7701023200426391</v>
      </c>
      <c r="S2908" s="57">
        <f t="shared" si="853"/>
        <v>52.186240941278982</v>
      </c>
      <c r="T2908" s="12">
        <f t="shared" si="836"/>
        <v>-10.114618579667326</v>
      </c>
    </row>
    <row r="2909" spans="1:20">
      <c r="A2909" s="57">
        <f t="shared" si="837"/>
        <v>329141.82644399075</v>
      </c>
      <c r="B2909" s="12">
        <f t="shared" si="854"/>
        <v>52384.548656855841</v>
      </c>
      <c r="C2909" s="57" t="str">
        <f t="shared" si="838"/>
        <v>-0.307846678618177-0.0256161246907051i</v>
      </c>
      <c r="D2909" s="57" t="str">
        <f t="shared" si="839"/>
        <v>3.46018750034002-0.552953115718947i</v>
      </c>
      <c r="E2909" s="57" t="str">
        <f t="shared" si="840"/>
        <v>-23.0255849492841-114.682406194306i</v>
      </c>
      <c r="F2909" s="57" t="str">
        <f t="shared" si="841"/>
        <v>2.90700752657449-2.94302188405474i</v>
      </c>
      <c r="G2909" s="57" t="str">
        <f t="shared" si="842"/>
        <v>0.99900258653179-0.031566099451521i</v>
      </c>
      <c r="H2909" s="57" t="str">
        <f t="shared" si="843"/>
        <v>0.326211560863566-39.0561223347619i</v>
      </c>
      <c r="I2909" s="57" t="str">
        <f t="shared" si="844"/>
        <v>-0.321583864138453-0.322999367138949i</v>
      </c>
      <c r="K2909" s="57" t="str">
        <f t="shared" si="845"/>
        <v>0.00256609099837879-0.00545600389748687i</v>
      </c>
      <c r="L2909" s="57" t="str">
        <f t="shared" si="846"/>
        <v>0.00025-0.0202008241919512i</v>
      </c>
      <c r="M2909" s="57" t="str">
        <f t="shared" si="847"/>
        <v>0.0045-0.00708206050925282i</v>
      </c>
      <c r="N2909" s="57">
        <f t="shared" si="848"/>
        <v>4.7566613153372828</v>
      </c>
      <c r="O2909" s="57">
        <f t="shared" si="849"/>
        <v>10.20334357126049</v>
      </c>
      <c r="P2909" s="374">
        <f t="shared" si="850"/>
        <v>-10.20334357126049</v>
      </c>
      <c r="Q2909" s="374">
        <f t="shared" si="851"/>
        <v>-175.24333868466272</v>
      </c>
      <c r="R2909" s="12">
        <f t="shared" si="852"/>
        <v>4.7566613153372828</v>
      </c>
      <c r="S2909" s="57">
        <f t="shared" si="853"/>
        <v>52.384548656855841</v>
      </c>
      <c r="T2909" s="12">
        <f t="shared" si="836"/>
        <v>-10.20334357126049</v>
      </c>
    </row>
    <row r="2910" spans="1:20">
      <c r="A2910" s="57">
        <f t="shared" si="837"/>
        <v>330392.5653844779</v>
      </c>
      <c r="B2910" s="12">
        <f t="shared" si="854"/>
        <v>52583.609941751893</v>
      </c>
      <c r="C2910" s="57" t="str">
        <f t="shared" si="838"/>
        <v>-0.304731853696783-0.0252930833478703i</v>
      </c>
      <c r="D2910" s="57" t="str">
        <f t="shared" si="839"/>
        <v>3.46005162605634-0.55273985301576i</v>
      </c>
      <c r="E2910" s="57" t="str">
        <f t="shared" si="840"/>
        <v>-23.0024387781242-113.815020569234i</v>
      </c>
      <c r="F2910" s="57" t="str">
        <f t="shared" si="841"/>
        <v>2.90698544876126-2.93257680988077i</v>
      </c>
      <c r="G2910" s="57" t="str">
        <f t="shared" si="842"/>
        <v>0.998994999419505-0.0316858099837896i</v>
      </c>
      <c r="H2910" s="57" t="str">
        <f t="shared" si="843"/>
        <v>0.323454329434133-38.9034258650679i</v>
      </c>
      <c r="I2910" s="57" t="str">
        <f t="shared" si="844"/>
        <v>-0.319192422581757-0.321712290050142i</v>
      </c>
      <c r="K2910" s="57" t="str">
        <f t="shared" si="845"/>
        <v>0.00256441612679702-0.00543813319543784i</v>
      </c>
      <c r="L2910" s="57" t="str">
        <f t="shared" si="846"/>
        <v>0.00025-0.0201243516556597i</v>
      </c>
      <c r="M2910" s="57" t="str">
        <f t="shared" si="847"/>
        <v>0.0045-0.0070552505571357i</v>
      </c>
      <c r="N2910" s="57">
        <f t="shared" si="848"/>
        <v>4.7447376839267861</v>
      </c>
      <c r="O2910" s="57">
        <f t="shared" si="849"/>
        <v>10.291826168918337</v>
      </c>
      <c r="P2910" s="374">
        <f t="shared" si="850"/>
        <v>-10.291826168918337</v>
      </c>
      <c r="Q2910" s="374">
        <f t="shared" si="851"/>
        <v>-175.25526231607321</v>
      </c>
      <c r="R2910" s="12">
        <f t="shared" si="852"/>
        <v>4.7447376839267861</v>
      </c>
      <c r="S2910" s="57">
        <f t="shared" si="853"/>
        <v>52.583609941751895</v>
      </c>
      <c r="T2910" s="12">
        <f t="shared" si="836"/>
        <v>-10.291826168918337</v>
      </c>
    </row>
    <row r="2911" spans="1:20">
      <c r="A2911" s="57">
        <f t="shared" si="837"/>
        <v>331648.05713293893</v>
      </c>
      <c r="B2911" s="12">
        <f t="shared" si="854"/>
        <v>52783.427659530549</v>
      </c>
      <c r="C2911" s="57" t="str">
        <f t="shared" si="838"/>
        <v>-0.301656282422338-0.0249824973135897i</v>
      </c>
      <c r="D2911" s="57" t="str">
        <f t="shared" si="839"/>
        <v>3.45991472795887-0.552534392893829i</v>
      </c>
      <c r="E2911" s="57" t="str">
        <f t="shared" si="840"/>
        <v>-22.9758202582826-112.957191810939i</v>
      </c>
      <c r="F2911" s="57" t="str">
        <f t="shared" si="841"/>
        <v>2.90696320317703-2.92217391115534i</v>
      </c>
      <c r="G2911" s="57" t="str">
        <f t="shared" si="842"/>
        <v>0.99898735465217-0.0318059726659935i</v>
      </c>
      <c r="H2911" s="57" t="str">
        <f t="shared" si="843"/>
        <v>0.320721586087349-38.7513631817771i</v>
      </c>
      <c r="I2911" s="57" t="str">
        <f t="shared" si="844"/>
        <v>-0.316819613896636-0.320430813625758i</v>
      </c>
      <c r="K2911" s="57" t="str">
        <f t="shared" si="845"/>
        <v>0.00256274692041412-0.00542033895005426i</v>
      </c>
      <c r="L2911" s="57" t="str">
        <f t="shared" si="846"/>
        <v>0.00025-0.020048168614923i</v>
      </c>
      <c r="M2911" s="57" t="str">
        <f t="shared" si="847"/>
        <v>0.0045-0.00702854209716646i</v>
      </c>
      <c r="N2911" s="57">
        <f t="shared" si="848"/>
        <v>4.7343039367706012</v>
      </c>
      <c r="O2911" s="57">
        <f t="shared" si="849"/>
        <v>10.380066888300242</v>
      </c>
      <c r="P2911" s="374">
        <f t="shared" si="850"/>
        <v>-10.380066888300242</v>
      </c>
      <c r="Q2911" s="374">
        <f t="shared" si="851"/>
        <v>-175.2656960632294</v>
      </c>
      <c r="R2911" s="12">
        <f t="shared" si="852"/>
        <v>4.7343039367706012</v>
      </c>
      <c r="S2911" s="57">
        <f t="shared" si="853"/>
        <v>52.783427659530552</v>
      </c>
      <c r="T2911" s="12">
        <f t="shared" si="836"/>
        <v>-10.380066888300242</v>
      </c>
    </row>
    <row r="2912" spans="1:20">
      <c r="A2912" s="57">
        <f t="shared" si="837"/>
        <v>332908.31975004415</v>
      </c>
      <c r="B2912" s="12">
        <f t="shared" si="854"/>
        <v>52984.00468463677</v>
      </c>
      <c r="C2912" s="57" t="str">
        <f t="shared" si="838"/>
        <v>-0.29861940898267-0.0246839146671658i</v>
      </c>
      <c r="D2912" s="57" t="str">
        <f t="shared" si="839"/>
        <v>3.45977679841545-0.552336730713i</v>
      </c>
      <c r="E2912" s="57" t="str">
        <f t="shared" si="840"/>
        <v>-22.9458603473376-112.108795841761i</v>
      </c>
      <c r="F2912" s="57" t="str">
        <f t="shared" si="841"/>
        <v>2.9069407885495-2.91181303810759i</v>
      </c>
      <c r="G2912" s="57" t="str">
        <f t="shared" si="842"/>
        <v>0.998979651792554-0.0319265891849033i</v>
      </c>
      <c r="H2912" s="57" t="str">
        <f t="shared" si="843"/>
        <v>0.318013089029358-38.5999312342181i</v>
      </c>
      <c r="I2912" s="57" t="str">
        <f t="shared" si="844"/>
        <v>-0.314465288623825-0.319154907554588i</v>
      </c>
      <c r="K2912" s="57" t="str">
        <f t="shared" si="845"/>
        <v>0.00256108328821119-0.00540262089874182i</v>
      </c>
      <c r="L2912" s="57" t="str">
        <f t="shared" si="846"/>
        <v>0.00025-0.0199722739738225i</v>
      </c>
      <c r="M2912" s="57" t="str">
        <f t="shared" si="847"/>
        <v>0.0045-0.00700193474513495i</v>
      </c>
      <c r="N2912" s="57">
        <f t="shared" si="848"/>
        <v>4.7253330066878902</v>
      </c>
      <c r="O2912" s="57">
        <f t="shared" si="849"/>
        <v>10.468066269943151</v>
      </c>
      <c r="P2912" s="374">
        <f t="shared" si="850"/>
        <v>-10.468066269943151</v>
      </c>
      <c r="Q2912" s="374">
        <f t="shared" si="851"/>
        <v>-175.27466699331211</v>
      </c>
      <c r="R2912" s="12">
        <f t="shared" si="852"/>
        <v>4.7253330066878902</v>
      </c>
      <c r="S2912" s="57">
        <f t="shared" si="853"/>
        <v>52.984004684636773</v>
      </c>
      <c r="T2912" s="12">
        <f t="shared" si="836"/>
        <v>-10.468066269943151</v>
      </c>
    </row>
    <row r="2913" spans="1:20">
      <c r="A2913" s="57">
        <f t="shared" si="837"/>
        <v>334173.37136509432</v>
      </c>
      <c r="B2913" s="12">
        <f t="shared" si="854"/>
        <v>53185.343902438392</v>
      </c>
      <c r="C2913" s="57" t="str">
        <f t="shared" si="838"/>
        <v>-0.295620684550336-0.0243968985258696i</v>
      </c>
      <c r="D2913" s="57" t="str">
        <f t="shared" si="839"/>
        <v>3.45963782973844-0.552146861926365i</v>
      </c>
      <c r="E2913" s="57" t="str">
        <f t="shared" si="840"/>
        <v>-22.9126858958033-111.269709802219i</v>
      </c>
      <c r="F2913" s="57" t="str">
        <f t="shared" si="841"/>
        <v>2.90691820359675-2.90149404156983i</v>
      </c>
      <c r="G2913" s="57" t="str">
        <f t="shared" si="842"/>
        <v>0.998971890400124-0.0320476612333412i</v>
      </c>
      <c r="H2913" s="57" t="str">
        <f t="shared" si="843"/>
        <v>0.31532859920512-38.449126991027i</v>
      </c>
      <c r="I2913" s="57" t="str">
        <f t="shared" si="844"/>
        <v>-0.312129298567553-0.317884541756981i</v>
      </c>
      <c r="K2913" s="57" t="str">
        <f t="shared" si="845"/>
        <v>0.00255942513955078-0.00538497877979607i</v>
      </c>
      <c r="L2913" s="57" t="str">
        <f t="shared" si="846"/>
        <v>0.00025-0.0198966666405882i</v>
      </c>
      <c r="M2913" s="57" t="str">
        <f t="shared" si="847"/>
        <v>0.0045-0.00697542811828549i</v>
      </c>
      <c r="N2913" s="57">
        <f t="shared" si="848"/>
        <v>4.7177982410585173</v>
      </c>
      <c r="O2913" s="57">
        <f t="shared" si="849"/>
        <v>10.555824878084225</v>
      </c>
      <c r="P2913" s="374">
        <f t="shared" si="850"/>
        <v>-10.555824878084225</v>
      </c>
      <c r="Q2913" s="374">
        <f t="shared" si="851"/>
        <v>-175.28220175894148</v>
      </c>
      <c r="R2913" s="12">
        <f t="shared" si="852"/>
        <v>4.7177982410585173</v>
      </c>
      <c r="S2913" s="57">
        <f t="shared" si="853"/>
        <v>53.18534390243839</v>
      </c>
      <c r="T2913" s="12">
        <f t="shared" si="836"/>
        <v>-10.555824878084225</v>
      </c>
    </row>
    <row r="2914" spans="1:20">
      <c r="A2914" s="57">
        <f t="shared" si="837"/>
        <v>335443.23017628165</v>
      </c>
      <c r="B2914" s="12">
        <f t="shared" si="854"/>
        <v>53387.448209267655</v>
      </c>
      <c r="C2914" s="57" t="str">
        <f t="shared" si="838"/>
        <v>-0.292659567298459-0.0241210265595796i</v>
      </c>
      <c r="D2914" s="57" t="str">
        <f t="shared" si="839"/>
        <v>3.45949781418403-0.551964782079971i</v>
      </c>
      <c r="E2914" s="57" t="str">
        <f t="shared" si="840"/>
        <v>-22.8764197714125-110.439812073503i</v>
      </c>
      <c r="F2914" s="57" t="str">
        <f t="shared" si="841"/>
        <v>2.90689544702721-2.89121677297538i</v>
      </c>
      <c r="G2914" s="57" t="str">
        <f t="shared" si="842"/>
        <v>0.998964070031018-0.0321691905102i</v>
      </c>
      <c r="H2914" s="57" t="str">
        <f t="shared" si="843"/>
        <v>0.312667880262768-38.2989474399801i</v>
      </c>
      <c r="I2914" s="57" t="str">
        <f t="shared" si="844"/>
        <v>-0.309811496783894-0.316619686382376i</v>
      </c>
      <c r="K2914" s="57" t="str">
        <f t="shared" si="845"/>
        <v>0.00255777238417265-0.00536741233239819i</v>
      </c>
      <c r="L2914" s="57" t="str">
        <f t="shared" si="846"/>
        <v>0.00025-0.0198213455275834i</v>
      </c>
      <c r="M2914" s="57" t="str">
        <f t="shared" si="847"/>
        <v>0.0045-0.00694902183531128i</v>
      </c>
      <c r="N2914" s="57">
        <f t="shared" si="848"/>
        <v>4.7116733946140528</v>
      </c>
      <c r="O2914" s="57">
        <f t="shared" si="849"/>
        <v>10.64334329953005</v>
      </c>
      <c r="P2914" s="374">
        <f t="shared" si="850"/>
        <v>-10.64334329953005</v>
      </c>
      <c r="Q2914" s="374">
        <f t="shared" si="851"/>
        <v>-175.28832660538595</v>
      </c>
      <c r="R2914" s="12">
        <f t="shared" si="852"/>
        <v>4.7116733946140528</v>
      </c>
      <c r="S2914" s="57">
        <f t="shared" si="853"/>
        <v>53.387448209267653</v>
      </c>
      <c r="T2914" s="12">
        <f t="shared" si="836"/>
        <v>-10.64334329953005</v>
      </c>
    </row>
    <row r="2915" spans="1:20">
      <c r="A2915" s="57">
        <f t="shared" si="837"/>
        <v>336717.9144509515</v>
      </c>
      <c r="B2915" s="12">
        <f t="shared" si="854"/>
        <v>53590.320512462873</v>
      </c>
      <c r="C2915" s="57" t="str">
        <f t="shared" si="838"/>
        <v>-0.289735522408429-0.0238558905203992i</v>
      </c>
      <c r="D2915" s="57" t="str">
        <f t="shared" si="839"/>
        <v>3.45935674395206-0.551790486812554i</v>
      </c>
      <c r="E2915" s="57" t="str">
        <f t="shared" si="840"/>
        <v>-22.8371809798526-109.618982297287i</v>
      </c>
      <c r="F2915" s="57" t="str">
        <f t="shared" si="841"/>
        <v>2.90687251753946-2.88098108435641i</v>
      </c>
      <c r="G2915" s="57" t="str">
        <f t="shared" si="842"/>
        <v>0.998956190238024-0.0322911787204622i</v>
      </c>
      <c r="H2915" s="57" t="str">
        <f t="shared" si="843"/>
        <v>0.310030698518469-38.1493895878268i</v>
      </c>
      <c r="I2915" s="57" t="str">
        <f t="shared" si="844"/>
        <v>-0.307511737569223-0.315360311806829i</v>
      </c>
      <c r="K2915" s="57" t="str">
        <f t="shared" si="845"/>
        <v>0.00255612493218959-0.00534992129661079i</v>
      </c>
      <c r="L2915" s="57" t="str">
        <f t="shared" si="846"/>
        <v>0.00025-0.0197463095512885i</v>
      </c>
      <c r="M2915" s="57" t="str">
        <f t="shared" si="847"/>
        <v>0.0045-0.00692271551634917i</v>
      </c>
      <c r="N2915" s="57">
        <f t="shared" si="848"/>
        <v>4.7069326223175381</v>
      </c>
      <c r="O2915" s="57">
        <f t="shared" si="849"/>
        <v>10.730622142569711</v>
      </c>
      <c r="P2915" s="374">
        <f t="shared" si="850"/>
        <v>-10.730622142569711</v>
      </c>
      <c r="Q2915" s="374">
        <f t="shared" si="851"/>
        <v>-175.29306737768246</v>
      </c>
      <c r="R2915" s="12">
        <f t="shared" si="852"/>
        <v>4.7069326223175381</v>
      </c>
      <c r="S2915" s="57">
        <f t="shared" si="853"/>
        <v>53.590320512462874</v>
      </c>
      <c r="T2915" s="12">
        <f t="shared" si="836"/>
        <v>-10.730622142569711</v>
      </c>
    </row>
    <row r="2916" spans="1:20">
      <c r="A2916" s="57">
        <f t="shared" si="837"/>
        <v>337997.44252586516</v>
      </c>
      <c r="B2916" s="12">
        <f t="shared" si="854"/>
        <v>53793.963730410236</v>
      </c>
      <c r="C2916" s="57" t="str">
        <f t="shared" si="838"/>
        <v>-0.286848022070012-0.0236010957869131i</v>
      </c>
      <c r="D2916" s="57" t="str">
        <f t="shared" si="839"/>
        <v>3.45921461118559-0.551623971855262i</v>
      </c>
      <c r="E2916" s="57" t="str">
        <f t="shared" si="840"/>
        <v>-22.7950847820163-108.807101393046i</v>
      </c>
      <c r="F2916" s="57" t="str">
        <f t="shared" si="841"/>
        <v>2.90684941382243-2.8707868283418i</v>
      </c>
      <c r="G2916" s="57" t="str">
        <f t="shared" si="842"/>
        <v>0.998948250570553-0.0324136275752193i</v>
      </c>
      <c r="H2916" s="57" t="str">
        <f t="shared" si="843"/>
        <v>0.307416822921827-38.0004504601244i</v>
      </c>
      <c r="I2916" s="57" t="str">
        <f t="shared" si="844"/>
        <v>-0.305229876448795-0.314106388630626i</v>
      </c>
      <c r="K2916" s="57" t="str">
        <f t="shared" si="845"/>
        <v>0.0025544826940834-0.00533250541337364i</v>
      </c>
      <c r="L2916" s="57" t="str">
        <f t="shared" si="846"/>
        <v>0.00025-0.0196715576322858i</v>
      </c>
      <c r="M2916" s="57" t="str">
        <f t="shared" si="847"/>
        <v>0.0045-0.00689650878297387i</v>
      </c>
      <c r="N2916" s="57">
        <f t="shared" si="848"/>
        <v>4.7035504723450856</v>
      </c>
      <c r="O2916" s="57">
        <f t="shared" si="849"/>
        <v>10.817662035930786</v>
      </c>
      <c r="P2916" s="374">
        <f t="shared" si="850"/>
        <v>-10.817662035930786</v>
      </c>
      <c r="Q2916" s="374">
        <f t="shared" si="851"/>
        <v>-175.29644952765491</v>
      </c>
      <c r="R2916" s="12">
        <f t="shared" si="852"/>
        <v>4.7035504723450856</v>
      </c>
      <c r="S2916" s="57">
        <f t="shared" si="853"/>
        <v>53.793963730410233</v>
      </c>
      <c r="T2916" s="12">
        <f t="shared" si="836"/>
        <v>-10.817662035930786</v>
      </c>
    </row>
    <row r="2917" spans="1:20">
      <c r="A2917" s="57">
        <f t="shared" si="837"/>
        <v>339281.83280746348</v>
      </c>
      <c r="B2917" s="12">
        <f t="shared" si="854"/>
        <v>53998.380792585798</v>
      </c>
      <c r="C2917" s="57" t="str">
        <f t="shared" si="838"/>
        <v>-0.283996545474397-0.0233562609225779i</v>
      </c>
      <c r="D2917" s="57" t="str">
        <f t="shared" si="839"/>
        <v>3.45907140797039-0.551465233031363i</v>
      </c>
      <c r="E2917" s="57" t="str">
        <f t="shared" si="840"/>
        <v>-22.7502428078801-108.004051573015i</v>
      </c>
      <c r="F2917" s="57" t="str">
        <f t="shared" si="841"/>
        <v>2.90682613455495-2.86063385815499i</v>
      </c>
      <c r="G2917" s="57" t="str">
        <f t="shared" si="842"/>
        <v>0.998940250574612-0.0325365387916897i</v>
      </c>
      <c r="H2917" s="57" t="str">
        <f t="shared" si="843"/>
        <v>0.304826025021757-37.852127101076i</v>
      </c>
      <c r="I2917" s="57" t="str">
        <f t="shared" si="844"/>
        <v>-0.30296577016545-0.312857887675861i</v>
      </c>
      <c r="K2917" s="57" t="str">
        <f t="shared" si="845"/>
        <v>0.00255284558070058-0.00531516442449939i</v>
      </c>
      <c r="L2917" s="57" t="str">
        <f t="shared" si="846"/>
        <v>0.00025-0.0195970886952439i</v>
      </c>
      <c r="M2917" s="57" t="str">
        <f t="shared" si="847"/>
        <v>0.0045-0.00687040125819272i</v>
      </c>
      <c r="N2917" s="57">
        <f t="shared" si="848"/>
        <v>4.701501879151067</v>
      </c>
      <c r="O2917" s="57">
        <f t="shared" si="849"/>
        <v>10.904463627777218</v>
      </c>
      <c r="P2917" s="374">
        <f t="shared" si="850"/>
        <v>-10.904463627777218</v>
      </c>
      <c r="Q2917" s="374">
        <f t="shared" si="851"/>
        <v>-175.29849812084893</v>
      </c>
      <c r="R2917" s="12">
        <f t="shared" si="852"/>
        <v>4.701501879151067</v>
      </c>
      <c r="S2917" s="57">
        <f t="shared" si="853"/>
        <v>53.998380792585799</v>
      </c>
      <c r="T2917" s="12">
        <f t="shared" si="836"/>
        <v>-10.904463627777218</v>
      </c>
    </row>
    <row r="2918" spans="1:20">
      <c r="A2918" s="57">
        <f t="shared" si="837"/>
        <v>340571.10377213184</v>
      </c>
      <c r="B2918" s="12">
        <f t="shared" si="854"/>
        <v>54203.574639597624</v>
      </c>
      <c r="C2918" s="57" t="str">
        <f t="shared" si="838"/>
        <v>-0.281180578800758-0.0231210172480045i</v>
      </c>
      <c r="D2918" s="57" t="str">
        <f t="shared" si="839"/>
        <v>3.45892712633472-0.551314266255983i</v>
      </c>
      <c r="E2918" s="57" t="str">
        <f t="shared" si="840"/>
        <v>-22.7027631670534-107.209716354954i</v>
      </c>
      <c r="F2918" s="57" t="str">
        <f t="shared" si="841"/>
        <v>2.90680267840601-2.85052202761184i</v>
      </c>
      <c r="G2918" s="57" t="str">
        <f t="shared" si="842"/>
        <v>0.998932189792784-0.0326599140932392i</v>
      </c>
      <c r="H2918" s="57" t="str">
        <f t="shared" si="843"/>
        <v>0.30225807893291-37.7044165733691i</v>
      </c>
      <c r="I2918" s="57" t="str">
        <f t="shared" si="844"/>
        <v>-0.300719276668432-0.311614779984119i</v>
      </c>
      <c r="K2918" s="57" t="str">
        <f t="shared" si="845"/>
        <v>0.00255121350324853-0.00529789807266945i</v>
      </c>
      <c r="L2918" s="57" t="str">
        <f t="shared" si="846"/>
        <v>0.00025-0.0195229016689021i</v>
      </c>
      <c r="M2918" s="57" t="str">
        <f t="shared" si="847"/>
        <v>0.0045-0.00684439256644023i</v>
      </c>
      <c r="N2918" s="57">
        <f t="shared" si="848"/>
        <v>4.7007621566434921</v>
      </c>
      <c r="O2918" s="57">
        <f t="shared" si="849"/>
        <v>10.991027584745163</v>
      </c>
      <c r="P2918" s="374">
        <f t="shared" si="850"/>
        <v>-10.991027584745163</v>
      </c>
      <c r="Q2918" s="374">
        <f t="shared" si="851"/>
        <v>-175.29923784335651</v>
      </c>
      <c r="R2918" s="12">
        <f t="shared" si="852"/>
        <v>4.7007621566434921</v>
      </c>
      <c r="S2918" s="57">
        <f t="shared" si="853"/>
        <v>54.203574639597626</v>
      </c>
      <c r="T2918" s="12">
        <f t="shared" si="836"/>
        <v>-10.991027584745163</v>
      </c>
    </row>
    <row r="2919" spans="1:20">
      <c r="A2919" s="57">
        <f t="shared" si="837"/>
        <v>341865.27396646596</v>
      </c>
      <c r="B2919" s="12">
        <f t="shared" si="854"/>
        <v>54409.548223228099</v>
      </c>
      <c r="C2919" s="57" t="str">
        <f t="shared" si="838"/>
        <v>-0.278399615196698-0.0228950084265969i</v>
      </c>
      <c r="D2919" s="57" t="str">
        <f t="shared" si="839"/>
        <v>3.45878175824879-0.551171067535817i</v>
      </c>
      <c r="E2919" s="57" t="str">
        <f t="shared" si="840"/>
        <v>-22.6527505561139-106.423980572834i</v>
      </c>
      <c r="F2919" s="57" t="str">
        <f t="shared" si="841"/>
        <v>2.90677904403455-2.8404511911186i</v>
      </c>
      <c r="G2919" s="57" t="str">
        <f t="shared" si="842"/>
        <v>0.998924067764194-0.0327837552093986i</v>
      </c>
      <c r="H2919" s="57" t="str">
        <f t="shared" si="843"/>
        <v>0.29971276130252-37.557315958016i</v>
      </c>
      <c r="I2919" s="57" t="str">
        <f t="shared" si="844"/>
        <v>-0.29849025510233-0.310377036814136i</v>
      </c>
      <c r="K2919" s="57" t="str">
        <f t="shared" si="845"/>
        <v>0.00254958637329118-0.0052807061014295i</v>
      </c>
      <c r="L2919" s="57" t="str">
        <f t="shared" si="846"/>
        <v>0.00025-0.019448995486055i</v>
      </c>
      <c r="M2919" s="57" t="str">
        <f t="shared" si="847"/>
        <v>0.0045-0.00681848233357267i</v>
      </c>
      <c r="N2919" s="57">
        <f t="shared" si="848"/>
        <v>4.7013069914446248</v>
      </c>
      <c r="O2919" s="57">
        <f t="shared" si="849"/>
        <v>11.077354591019104</v>
      </c>
      <c r="P2919" s="374">
        <f t="shared" si="850"/>
        <v>-11.077354591019104</v>
      </c>
      <c r="Q2919" s="374">
        <f t="shared" si="851"/>
        <v>-175.29869300855538</v>
      </c>
      <c r="R2919" s="12">
        <f t="shared" si="852"/>
        <v>4.7013069914446248</v>
      </c>
      <c r="S2919" s="57">
        <f t="shared" si="853"/>
        <v>54.4095482232281</v>
      </c>
      <c r="T2919" s="12">
        <f t="shared" si="836"/>
        <v>-11.077354591019104</v>
      </c>
    </row>
    <row r="2920" spans="1:20">
      <c r="A2920" s="57">
        <f t="shared" si="837"/>
        <v>343164.3620075385</v>
      </c>
      <c r="B2920" s="12">
        <f t="shared" si="854"/>
        <v>54616.304506476365</v>
      </c>
      <c r="C2920" s="57" t="str">
        <f t="shared" si="838"/>
        <v>-0.275653154753147-0.0226778900632965i</v>
      </c>
      <c r="D2920" s="57" t="str">
        <f t="shared" si="839"/>
        <v>3.45863529562442-0.551035632968842i</v>
      </c>
      <c r="E2920" s="57" t="str">
        <f t="shared" si="840"/>
        <v>-22.6003063627869-105.646730385596i</v>
      </c>
      <c r="F2920" s="57" t="str">
        <f t="shared" si="841"/>
        <v>2.90675523008931-2.83042120366967i</v>
      </c>
      <c r="G2920" s="57" t="str">
        <f t="shared" si="842"/>
        <v>0.998915884024492-0.0329080638758843i</v>
      </c>
      <c r="H2920" s="57" t="str">
        <f t="shared" si="843"/>
        <v>0.297189851277824-37.4108223541971i</v>
      </c>
      <c r="I2920" s="57" t="str">
        <f t="shared" si="844"/>
        <v>-0.29627856579612-0.309144629639509i</v>
      </c>
      <c r="K2920" s="57" t="str">
        <f t="shared" si="845"/>
        <v>0.00254796410274542-0.00526358825518553i</v>
      </c>
      <c r="L2920" s="57" t="str">
        <f t="shared" si="846"/>
        <v>0.00025-0.0193753690835376i</v>
      </c>
      <c r="M2920" s="57" t="str">
        <f t="shared" si="847"/>
        <v>0.0045-0.0067926701868626i</v>
      </c>
      <c r="N2920" s="57">
        <f t="shared" si="848"/>
        <v>4.703112436259147</v>
      </c>
      <c r="O2920" s="57">
        <f t="shared" si="849"/>
        <v>11.163445347442938</v>
      </c>
      <c r="P2920" s="374">
        <f t="shared" si="850"/>
        <v>-11.163445347442938</v>
      </c>
      <c r="Q2920" s="374">
        <f t="shared" si="851"/>
        <v>-175.29688756374085</v>
      </c>
      <c r="R2920" s="12">
        <f t="shared" si="852"/>
        <v>4.703112436259147</v>
      </c>
      <c r="S2920" s="57">
        <f t="shared" si="853"/>
        <v>54.616304506476368</v>
      </c>
      <c r="T2920" s="12">
        <f t="shared" si="836"/>
        <v>-11.163445347442938</v>
      </c>
    </row>
    <row r="2921" spans="1:20">
      <c r="A2921" s="57">
        <f t="shared" si="837"/>
        <v>344468.38658316719</v>
      </c>
      <c r="B2921" s="12">
        <f t="shared" si="854"/>
        <v>54823.846463600974</v>
      </c>
      <c r="C2921" s="57" t="str">
        <f t="shared" si="838"/>
        <v>-0.272940704474018-0.0224693293159619i</v>
      </c>
      <c r="D2921" s="57" t="str">
        <f t="shared" si="839"/>
        <v>3.45848773031468-0.550907958744047i</v>
      </c>
      <c r="E2921" s="57" t="str">
        <f t="shared" si="840"/>
        <v>-22.5455287670569-104.877853284083i</v>
      </c>
      <c r="F2921" s="57" t="str">
        <f t="shared" si="841"/>
        <v>2.90673123520883-2.82043192084557i</v>
      </c>
      <c r="G2921" s="57" t="str">
        <f t="shared" si="842"/>
        <v>0.998907638105821-0.0330328418346158i</v>
      </c>
      <c r="H2921" s="57" t="str">
        <f t="shared" si="843"/>
        <v>0.294689130473851-37.2649328791033i</v>
      </c>
      <c r="I2921" s="57" t="str">
        <f t="shared" si="844"/>
        <v>-0.294084070252326-0.307917530146427i</v>
      </c>
      <c r="K2921" s="57" t="str">
        <f t="shared" si="845"/>
        <v>0.0025463466038767-0.00524654427919924i</v>
      </c>
      <c r="L2921" s="57" t="str">
        <f t="shared" si="846"/>
        <v>0.00025-0.0193020214022092i</v>
      </c>
      <c r="M2921" s="57" t="str">
        <f t="shared" si="847"/>
        <v>0.0045-0.00676695575499361i</v>
      </c>
      <c r="N2921" s="57">
        <f t="shared" si="848"/>
        <v>4.7061549033335837</v>
      </c>
      <c r="O2921" s="57">
        <f t="shared" si="849"/>
        <v>11.249300570668648</v>
      </c>
      <c r="P2921" s="374">
        <f t="shared" si="850"/>
        <v>-11.249300570668648</v>
      </c>
      <c r="Q2921" s="374">
        <f t="shared" si="851"/>
        <v>-175.29384509666642</v>
      </c>
      <c r="R2921" s="12">
        <f t="shared" si="852"/>
        <v>4.7061549033335837</v>
      </c>
      <c r="S2921" s="57">
        <f t="shared" si="853"/>
        <v>54.823846463600972</v>
      </c>
      <c r="T2921" s="12">
        <f t="shared" si="836"/>
        <v>-11.249300570668648</v>
      </c>
    </row>
    <row r="2922" spans="1:20">
      <c r="A2922" s="57">
        <f t="shared" si="837"/>
        <v>345777.36645218323</v>
      </c>
      <c r="B2922" s="12">
        <f t="shared" si="854"/>
        <v>55032.177080162663</v>
      </c>
      <c r="C2922" s="57" t="str">
        <f t="shared" si="838"/>
        <v>-0.27026177824117-0.0222690045191204i</v>
      </c>
      <c r="D2922" s="57" t="str">
        <f t="shared" si="839"/>
        <v>3.45833905411331-0.550788041141131i</v>
      </c>
      <c r="E2922" s="57" t="str">
        <f t="shared" si="840"/>
        <v>-22.4885128392828-104.117238096305i</v>
      </c>
      <c r="F2922" s="57" t="str">
        <f t="shared" si="841"/>
        <v>2.90670705802148-2.81048319881086i</v>
      </c>
      <c r="G2922" s="57" t="str">
        <f t="shared" si="842"/>
        <v>0.998899329536793-0.0331580908337361i</v>
      </c>
      <c r="H2922" s="57" t="str">
        <f t="shared" si="843"/>
        <v>0.292210382941781-37.119644667784i</v>
      </c>
      <c r="I2922" s="57" t="str">
        <f t="shared" si="844"/>
        <v>-0.291906631136312-0.306695710231471i</v>
      </c>
      <c r="K2922" s="57" t="str">
        <f t="shared" si="845"/>
        <v>0.00254473378929542-0.00522957391958409i</v>
      </c>
      <c r="L2922" s="57" t="str">
        <f t="shared" si="846"/>
        <v>0.00025-0.0192289513869388i</v>
      </c>
      <c r="M2922" s="57" t="str">
        <f t="shared" si="847"/>
        <v>0.0045-0.00674133866805499i</v>
      </c>
      <c r="N2922" s="57">
        <f t="shared" si="848"/>
        <v>4.7104111580244421</v>
      </c>
      <c r="O2922" s="57">
        <f t="shared" si="849"/>
        <v>11.334920992336414</v>
      </c>
      <c r="P2922" s="374">
        <f t="shared" si="850"/>
        <v>-11.334920992336414</v>
      </c>
      <c r="Q2922" s="374">
        <f t="shared" si="851"/>
        <v>-175.28958884197556</v>
      </c>
      <c r="R2922" s="12">
        <f t="shared" si="852"/>
        <v>4.7104111580244421</v>
      </c>
      <c r="S2922" s="57">
        <f t="shared" si="853"/>
        <v>55.032177080162661</v>
      </c>
      <c r="T2922" s="12">
        <f t="shared" si="836"/>
        <v>-11.334920992336414</v>
      </c>
    </row>
    <row r="2923" spans="1:20">
      <c r="A2923" s="57">
        <f t="shared" si="837"/>
        <v>347091.32044470153</v>
      </c>
      <c r="B2923" s="12">
        <f t="shared" si="854"/>
        <v>55241.299353067283</v>
      </c>
      <c r="C2923" s="57" t="str">
        <f t="shared" si="838"/>
        <v>-0.267615896774897-0.0220766048196187i</v>
      </c>
      <c r="D2923" s="57" t="str">
        <f t="shared" si="839"/>
        <v>3.45818925875459-0.550675876530238i</v>
      </c>
      <c r="E2923" s="57" t="str">
        <f t="shared" si="840"/>
        <v>-22.42935063541-103.364774991086i</v>
      </c>
      <c r="F2923" s="57" t="str">
        <f t="shared" si="841"/>
        <v>2.90668269714516-2.80057489431199i</v>
      </c>
      <c r="G2923" s="57" t="str">
        <f t="shared" si="842"/>
        <v>0.998890957842462-0.03328381262763i</v>
      </c>
      <c r="H2923" s="57" t="str">
        <f t="shared" si="843"/>
        <v>0.28975339513768-36.9749548729929i</v>
      </c>
      <c r="I2923" s="57" t="str">
        <f t="shared" si="844"/>
        <v>-0.289746112265651-0.305479141999374i</v>
      </c>
      <c r="K2923" s="57" t="str">
        <f t="shared" si="845"/>
        <v>0.00254312557195274-0.00521267692330073i</v>
      </c>
      <c r="L2923" s="57" t="str">
        <f t="shared" si="846"/>
        <v>0.00025-0.0191561579865898i</v>
      </c>
      <c r="M2923" s="57" t="str">
        <f t="shared" si="847"/>
        <v>0.0045-0.00671581855753637i</v>
      </c>
      <c r="N2923" s="57">
        <f t="shared" si="848"/>
        <v>4.715858312455282</v>
      </c>
      <c r="O2923" s="57">
        <f t="shared" si="849"/>
        <v>11.420307358290223</v>
      </c>
      <c r="P2923" s="374">
        <f t="shared" si="850"/>
        <v>-11.420307358290223</v>
      </c>
      <c r="Q2923" s="374">
        <f t="shared" si="851"/>
        <v>-175.28414168754472</v>
      </c>
      <c r="R2923" s="12">
        <f t="shared" si="852"/>
        <v>4.715858312455282</v>
      </c>
      <c r="S2923" s="57">
        <f t="shared" si="853"/>
        <v>55.241299353067284</v>
      </c>
      <c r="T2923" s="12">
        <f t="shared" si="836"/>
        <v>-11.420307358290223</v>
      </c>
    </row>
    <row r="2924" spans="1:20">
      <c r="A2924" s="57">
        <f t="shared" si="837"/>
        <v>348410.26746239141</v>
      </c>
      <c r="B2924" s="12">
        <f t="shared" si="854"/>
        <v>55451.216290608943</v>
      </c>
      <c r="C2924" s="57" t="str">
        <f t="shared" si="838"/>
        <v>-0.265002587590417-0.0218918298239324i</v>
      </c>
      <c r="D2924" s="57" t="str">
        <f t="shared" si="839"/>
        <v>3.45803833591264-0.550571461371657i</v>
      </c>
      <c r="E2924" s="57" t="str">
        <f t="shared" si="840"/>
        <v>-22.3681312893357-102.620355480255i</v>
      </c>
      <c r="F2924" s="57" t="str">
        <f t="shared" si="841"/>
        <v>2.90665815118745-2.7907068646753i</v>
      </c>
      <c r="G2924" s="57" t="str">
        <f t="shared" si="842"/>
        <v>0.998882522544297-0.033410008976944i</v>
      </c>
      <c r="H2924" s="57" t="str">
        <f t="shared" si="843"/>
        <v>0.287317955891747-36.8308606650377i</v>
      </c>
      <c r="I2924" s="57" t="str">
        <f t="shared" si="844"/>
        <v>-0.28760237859963-0.304267797760878i</v>
      </c>
      <c r="K2924" s="57" t="str">
        <f t="shared" si="845"/>
        <v>0.00254152186513694-0.00519585303815286i</v>
      </c>
      <c r="L2924" s="57" t="str">
        <f t="shared" si="846"/>
        <v>0.00025-0.0190836401540046i</v>
      </c>
      <c r="M2924" s="57" t="str">
        <f t="shared" si="847"/>
        <v>0.0045-0.00669039505632235i</v>
      </c>
      <c r="N2924" s="57">
        <f t="shared" si="848"/>
        <v>4.7224738192826408</v>
      </c>
      <c r="O2924" s="57">
        <f t="shared" si="849"/>
        <v>11.505460427823744</v>
      </c>
      <c r="P2924" s="374">
        <f t="shared" si="850"/>
        <v>-11.505460427823744</v>
      </c>
      <c r="Q2924" s="374">
        <f t="shared" si="851"/>
        <v>-175.27752618071736</v>
      </c>
      <c r="R2924" s="12">
        <f t="shared" si="852"/>
        <v>4.7224738192826408</v>
      </c>
      <c r="S2924" s="57">
        <f t="shared" si="853"/>
        <v>55.45121629060894</v>
      </c>
      <c r="T2924" s="12">
        <f t="shared" ref="T2924:T2987" si="855">P2924</f>
        <v>-11.505460427823744</v>
      </c>
    </row>
    <row r="2925" spans="1:20">
      <c r="A2925" s="57">
        <f t="shared" ref="A2925:A2988" si="856">2*PI()*B2925</f>
        <v>349734.22647874849</v>
      </c>
      <c r="B2925" s="12">
        <f t="shared" si="854"/>
        <v>55661.930912513257</v>
      </c>
      <c r="C2925" s="57" t="str">
        <f t="shared" ref="C2925:C2988" si="857">IMPRODUCT(D2925,E2925,$C$40,,K2925,$C$41)</f>
        <v>-0.262421384950659-0.0217143892567181i</v>
      </c>
      <c r="D2925" s="57" t="str">
        <f t="shared" ref="D2925:D2988" si="858">IMDIV(IMPRODUCT($C$37,$C$38,COMPLEX(1,A2925/$C$38)),IMSUM(-1*A2925*A2925/$C$39,COMPLEX(0,1*A2925)))</f>
        <v>3.45788627720123-0.550474792215536i</v>
      </c>
      <c r="E2925" s="57" t="str">
        <f t="shared" ref="E2925:E2988" si="859">IMDIV(IMPRODUCT(IMSUM(F2925,G2925),$C$29,H2925),IMSUM(1,I2925))</f>
        <v>-22.3049411025192-101.883872419446i</v>
      </c>
      <c r="F2925" s="57" t="str">
        <f t="shared" ref="F2925:F2988" si="860">IMDIV(IMPRODUCT($C$14,$C$15,COMPLEX(1,A2925/$C$15)),IMSUM(-1*A2925*A2925/$C$16,COMPLEX(0,A2925)))</f>
        <v>2.90663341874531-2.78087896780486i</v>
      </c>
      <c r="G2925" s="57" t="str">
        <f t="shared" ref="G2925:G2988" si="861">IMDIV(1,COMPLEX(1,A2925*$C$9*$C$10))</f>
        <v>0.998874023160156-0.0335366816486048i</v>
      </c>
      <c r="H2925" s="57" t="str">
        <f t="shared" ref="H2925:H2988" si="862">IMDIV($C$3,IMSUM(K2925,COMPLEX(0,$C$28*A2925)))</f>
        <v>0.28490385637799-36.6873592316318i</v>
      </c>
      <c r="I2925" s="57" t="str">
        <f t="shared" ref="I2925:I2988" si="863">IMPRODUCT(F2925,$C$29,H2925,$C$31)</f>
        <v>-0.285475296228851-0.303061650030574i</v>
      </c>
      <c r="K2925" s="57" t="str">
        <f t="shared" ref="K2925:K2988" si="864">IF($C$26&lt;=0,IMDIV(1,IMSUM(IMDIV(1,L2925),1/$C$18)),IMDIV(1,IMSUM(IMDIV(1,L2925),1/$C$18,IMDIV(1,M2925))))</f>
        <v>0.00253992258246952-0.00517910201278294i</v>
      </c>
      <c r="L2925" s="57" t="str">
        <f t="shared" ref="L2925:L2988" si="865">IMSUM($C$21/$C$22,IMDIV(1,COMPLEX(0,$C$20*$C$22*A2925)))</f>
        <v>0.00025-0.0190113968459898i</v>
      </c>
      <c r="M2925" s="57" t="str">
        <f t="shared" ref="M2925:M2988" si="866">IMSUM($C$25/$C$26,IMDIV(1,COMPLEX(0,$C$24*$C$26*A2925)))</f>
        <v>0.0045-0.00666506779868734i</v>
      </c>
      <c r="N2925" s="57">
        <f t="shared" ref="N2925:N2988" si="867">ABS(R2925)</f>
        <v>4.7302354655562056</v>
      </c>
      <c r="O2925" s="57">
        <f t="shared" ref="O2925:O2988" si="868">ABS(P2925)</f>
        <v>11.590380972956666</v>
      </c>
      <c r="P2925" s="374">
        <f t="shared" ref="P2925:P2988" si="869">20*LOG10(IMABS(C2925))</f>
        <v>-11.590380972956666</v>
      </c>
      <c r="Q2925" s="374">
        <f t="shared" ref="Q2925:Q2988" si="870">IMARGUMENT(C2925)*180/PI()</f>
        <v>-175.26976453444379</v>
      </c>
      <c r="R2925" s="12">
        <f t="shared" ref="R2925:R2988" si="871">IF(Q2925&lt;0,Q2925+180,Q2925-180)</f>
        <v>4.7302354655562056</v>
      </c>
      <c r="S2925" s="57">
        <f t="shared" ref="S2925:S2988" si="872">B2925/1000</f>
        <v>55.661930912513256</v>
      </c>
      <c r="T2925" s="12">
        <f t="shared" si="855"/>
        <v>-11.590380972956666</v>
      </c>
    </row>
    <row r="2926" spans="1:20">
      <c r="A2926" s="57">
        <f t="shared" si="856"/>
        <v>351063.21653936774</v>
      </c>
      <c r="B2926" s="12">
        <f t="shared" ref="B2926:B2989" si="873">B2925*(1+B$42)</f>
        <v>55873.446249980807</v>
      </c>
      <c r="C2926" s="57" t="str">
        <f t="shared" si="857"/>
        <v>-0.259871829815633-0.0215440026303082i</v>
      </c>
      <c r="D2926" s="57" t="str">
        <f t="shared" si="858"/>
        <v>3.45773307417322-0.550385865701596i</v>
      </c>
      <c r="E2926" s="57" t="str">
        <f t="shared" si="859"/>
        <v>-22.2398636309006-101.155220007619i</v>
      </c>
      <c r="F2926" s="57" t="str">
        <f t="shared" si="860"/>
        <v>2.90660849840518-2.7710910621805i</v>
      </c>
      <c r="G2926" s="57" t="str">
        <f t="shared" si="861"/>
        <v>0.998865459204261-0.0336638324158388i</v>
      </c>
      <c r="H2926" s="57" t="str">
        <f t="shared" si="862"/>
        <v>0.282510890084312-36.5444477777454i</v>
      </c>
      <c r="I2926" s="57" t="str">
        <f t="shared" si="863"/>
        <v>-0.283364732364948-0.301860671524792i</v>
      </c>
      <c r="K2926" s="57" t="str">
        <f t="shared" si="864"/>
        <v>0.00253832763790129-0.00516242359666782i</v>
      </c>
      <c r="L2926" s="57" t="str">
        <f t="shared" si="865"/>
        <v>0.00025-0.0189394270233013i</v>
      </c>
      <c r="M2926" s="57" t="str">
        <f t="shared" si="866"/>
        <v>0.0045-0.00663983642029022i</v>
      </c>
      <c r="N2926" s="57">
        <f t="shared" si="867"/>
        <v>4.7391213666812462</v>
      </c>
      <c r="O2926" s="57">
        <f t="shared" si="868"/>
        <v>11.675069777741243</v>
      </c>
      <c r="P2926" s="374">
        <f t="shared" si="869"/>
        <v>-11.675069777741243</v>
      </c>
      <c r="Q2926" s="374">
        <f t="shared" si="870"/>
        <v>-175.26087863331875</v>
      </c>
      <c r="R2926" s="12">
        <f t="shared" si="871"/>
        <v>4.7391213666812462</v>
      </c>
      <c r="S2926" s="57">
        <f t="shared" si="872"/>
        <v>55.873446249980809</v>
      </c>
      <c r="T2926" s="12">
        <f t="shared" si="855"/>
        <v>-11.675069777741243</v>
      </c>
    </row>
    <row r="2927" spans="1:20">
      <c r="A2927" s="57">
        <f t="shared" si="856"/>
        <v>352397.25676221738</v>
      </c>
      <c r="B2927" s="12">
        <f t="shared" si="873"/>
        <v>56085.765345730739</v>
      </c>
      <c r="C2927" s="57" t="str">
        <f t="shared" si="857"/>
        <v>-0.257353469788733-0.0213803989248086i</v>
      </c>
      <c r="D2927" s="57" t="str">
        <f t="shared" si="858"/>
        <v>3.45757871832022-0.550304678558843i</v>
      </c>
      <c r="E2927" s="57" t="str">
        <f t="shared" si="859"/>
        <v>-22.1729797692081-100.434293785376i</v>
      </c>
      <c r="F2927" s="57" t="str">
        <f t="shared" si="860"/>
        <v>2.90658338874286-2.76134300685569i</v>
      </c>
      <c r="G2927" s="57" t="str">
        <f t="shared" si="861"/>
        <v>0.998856830187166-0.0337914630581915i</v>
      </c>
      <c r="H2927" s="57" t="str">
        <f t="shared" si="862"/>
        <v>0.280138852783069-36.4021235254602i</v>
      </c>
      <c r="I2927" s="57" t="str">
        <f t="shared" si="863"/>
        <v>-0.281270555330392-0.300664835159516i</v>
      </c>
      <c r="K2927" s="57" t="str">
        <f t="shared" si="864"/>
        <v>0.00253673694570867-0.00514581754011448i</v>
      </c>
      <c r="L2927" s="57" t="str">
        <f t="shared" si="865"/>
        <v>0.00025-0.0188677296506289i</v>
      </c>
      <c r="M2927" s="57" t="str">
        <f t="shared" si="866"/>
        <v>0.0045-0.0066147005581692i</v>
      </c>
      <c r="N2927" s="57">
        <f t="shared" si="867"/>
        <v>4.7491099604794442</v>
      </c>
      <c r="O2927" s="57">
        <f t="shared" si="868"/>
        <v>11.759527637596266</v>
      </c>
      <c r="P2927" s="374">
        <f t="shared" si="869"/>
        <v>-11.759527637596266</v>
      </c>
      <c r="Q2927" s="374">
        <f t="shared" si="870"/>
        <v>-175.25089003952056</v>
      </c>
      <c r="R2927" s="12">
        <f t="shared" si="871"/>
        <v>4.7491099604794442</v>
      </c>
      <c r="S2927" s="57">
        <f t="shared" si="872"/>
        <v>56.085765345730742</v>
      </c>
      <c r="T2927" s="12">
        <f t="shared" si="855"/>
        <v>-11.759527637596266</v>
      </c>
    </row>
    <row r="2928" spans="1:20">
      <c r="A2928" s="57">
        <f t="shared" si="856"/>
        <v>353736.36633791379</v>
      </c>
      <c r="B2928" s="12">
        <f t="shared" si="873"/>
        <v>56298.891254044516</v>
      </c>
      <c r="C2928" s="57" t="str">
        <f t="shared" si="857"/>
        <v>-0.254865859060208-0.0212233162784768i</v>
      </c>
      <c r="D2928" s="57" t="str">
        <f t="shared" si="858"/>
        <v>3.45742320107215-0.550231227605267i</v>
      </c>
      <c r="E2928" s="57" t="str">
        <f t="shared" si="859"/>
        <v>-22.1043678327262-99.7209906321646i</v>
      </c>
      <c r="F2928" s="57" t="str">
        <f t="shared" si="860"/>
        <v>2.90655808832325-2.75163466145551i</v>
      </c>
      <c r="G2928" s="57" t="str">
        <f t="shared" si="861"/>
        <v>0.998848135615733-0.0339195753615464i</v>
      </c>
      <c r="H2928" s="57" t="str">
        <f t="shared" si="862"/>
        <v>0.277787542502031-36.260383713825i</v>
      </c>
      <c r="I2928" s="57" t="str">
        <f t="shared" si="863"/>
        <v>-0.279192634548419-0.299474114048307i</v>
      </c>
      <c r="K2928" s="57" t="str">
        <f t="shared" si="864"/>
        <v>0.00253515042049001-0.00512928359425571i</v>
      </c>
      <c r="L2928" s="57" t="str">
        <f t="shared" si="865"/>
        <v>0.00025-0.0187963036965819i</v>
      </c>
      <c r="M2928" s="57" t="str">
        <f t="shared" si="866"/>
        <v>0.0045-0.00658965985073639i</v>
      </c>
      <c r="N2928" s="57">
        <f t="shared" si="867"/>
        <v>4.7601800013472655</v>
      </c>
      <c r="O2928" s="57">
        <f t="shared" si="868"/>
        <v>11.843755358668842</v>
      </c>
      <c r="P2928" s="374">
        <f t="shared" si="869"/>
        <v>-11.843755358668842</v>
      </c>
      <c r="Q2928" s="374">
        <f t="shared" si="870"/>
        <v>-175.23981999865273</v>
      </c>
      <c r="R2928" s="12">
        <f t="shared" si="871"/>
        <v>4.7601800013472655</v>
      </c>
      <c r="S2928" s="57">
        <f t="shared" si="872"/>
        <v>56.298891254044513</v>
      </c>
      <c r="T2928" s="12">
        <f t="shared" si="855"/>
        <v>-11.843755358668842</v>
      </c>
    </row>
    <row r="2929" spans="1:20">
      <c r="A2929" s="57">
        <f t="shared" si="856"/>
        <v>355080.56452999788</v>
      </c>
      <c r="B2929" s="12">
        <f t="shared" si="873"/>
        <v>56512.827040809883</v>
      </c>
      <c r="C2929" s="57" t="str">
        <f t="shared" si="857"/>
        <v>-0.252408558348091-0.0210725016880963i</v>
      </c>
      <c r="D2929" s="57" t="str">
        <f t="shared" si="858"/>
        <v>3.45726651379678-0.55016550974756i</v>
      </c>
      <c r="E2929" s="57" t="str">
        <f t="shared" si="859"/>
        <v>-22.0341036365804-99.015208762458i</v>
      </c>
      <c r="F2929" s="57" t="str">
        <f t="shared" si="860"/>
        <v>2.90653259570067-2.74196588617464i</v>
      </c>
      <c r="G2929" s="57" t="str">
        <f t="shared" si="861"/>
        <v>0.998839374993103-0.0340481711181448i</v>
      </c>
      <c r="H2929" s="57" t="str">
        <f t="shared" si="862"/>
        <v>0.275456759495756-36.1192255987129i</v>
      </c>
      <c r="I2929" s="57" t="str">
        <f t="shared" si="863"/>
        <v>-0.277130840533057-0.298288481500303i</v>
      </c>
      <c r="K2929" s="57" t="str">
        <f t="shared" si="864"/>
        <v>0.00253356797716164-0.00511282151104571i</v>
      </c>
      <c r="L2929" s="57" t="str">
        <f t="shared" si="865"/>
        <v>0.00025-0.0187251481336739i</v>
      </c>
      <c r="M2929" s="57" t="str">
        <f t="shared" si="866"/>
        <v>0.0045-0.00656471393777286i</v>
      </c>
      <c r="N2929" s="57">
        <f t="shared" si="867"/>
        <v>4.7723105545180715</v>
      </c>
      <c r="O2929" s="57">
        <f t="shared" si="868"/>
        <v>11.927753757221923</v>
      </c>
      <c r="P2929" s="374">
        <f t="shared" si="869"/>
        <v>-11.927753757221923</v>
      </c>
      <c r="Q2929" s="374">
        <f t="shared" si="870"/>
        <v>-175.22768944548193</v>
      </c>
      <c r="R2929" s="12">
        <f t="shared" si="871"/>
        <v>4.7723105545180715</v>
      </c>
      <c r="S2929" s="57">
        <f t="shared" si="872"/>
        <v>56.512827040809881</v>
      </c>
      <c r="T2929" s="12">
        <f t="shared" si="855"/>
        <v>-11.927753757221923</v>
      </c>
    </row>
    <row r="2930" spans="1:20">
      <c r="A2930" s="57">
        <f t="shared" si="856"/>
        <v>356429.87067521189</v>
      </c>
      <c r="B2930" s="12">
        <f t="shared" si="873"/>
        <v>56727.575783564964</v>
      </c>
      <c r="C2930" s="57" t="str">
        <f t="shared" si="857"/>
        <v>-0.249981134836813-0.0209277107189822i</v>
      </c>
      <c r="D2930" s="57" t="str">
        <f t="shared" si="858"/>
        <v>3.45710864779938-0.550107521980814i</v>
      </c>
      <c r="E2930" s="57" t="str">
        <f t="shared" si="859"/>
        <v>-21.9622605726386-98.3168477209554i</v>
      </c>
      <c r="F2930" s="57" t="str">
        <f t="shared" si="860"/>
        <v>2.9065069094183-2.73233654177529i</v>
      </c>
      <c r="G2930" s="57" t="str">
        <f t="shared" si="861"/>
        <v>0.99883054781867-0.0341772521266041i</v>
      </c>
      <c r="H2930" s="57" t="str">
        <f t="shared" si="862"/>
        <v>0.273146306217398-35.97864645268i</v>
      </c>
      <c r="I2930" s="57" t="str">
        <f t="shared" si="863"/>
        <v>-0.275085044879245-0.29710791101817i</v>
      </c>
      <c r="K2930" s="57" t="str">
        <f t="shared" si="864"/>
        <v>0.00253198953095447-0.00509643104325587i</v>
      </c>
      <c r="L2930" s="57" t="str">
        <f t="shared" si="865"/>
        <v>0.00025-0.0186542619383083i</v>
      </c>
      <c r="M2930" s="57" t="str">
        <f t="shared" si="866"/>
        <v>0.0045-0.00653986246042324i</v>
      </c>
      <c r="N2930" s="57">
        <f t="shared" si="867"/>
        <v>4.7854809904137312</v>
      </c>
      <c r="O2930" s="57">
        <f t="shared" si="868"/>
        <v>12.011523659047459</v>
      </c>
      <c r="P2930" s="374">
        <f t="shared" si="869"/>
        <v>-12.011523659047459</v>
      </c>
      <c r="Q2930" s="374">
        <f t="shared" si="870"/>
        <v>-175.21451900958627</v>
      </c>
      <c r="R2930" s="12">
        <f t="shared" si="871"/>
        <v>4.7854809904137312</v>
      </c>
      <c r="S2930" s="57">
        <f t="shared" si="872"/>
        <v>56.727575783564966</v>
      </c>
      <c r="T2930" s="12">
        <f t="shared" si="855"/>
        <v>-12.011523659047459</v>
      </c>
    </row>
    <row r="2931" spans="1:20">
      <c r="A2931" s="57">
        <f t="shared" si="856"/>
        <v>357784.30418377771</v>
      </c>
      <c r="B2931" s="12">
        <f t="shared" si="873"/>
        <v>56943.140571542513</v>
      </c>
      <c r="C2931" s="57" t="str">
        <f t="shared" si="857"/>
        <v>-0.247583162113747-0.0207887072244013i</v>
      </c>
      <c r="D2931" s="57" t="str">
        <f t="shared" si="858"/>
        <v>3.45694959432221-0.55005726138823i</v>
      </c>
      <c r="E2931" s="57" t="str">
        <f t="shared" si="859"/>
        <v>-21.8889096840575-97.6258083769107i</v>
      </c>
      <c r="F2931" s="57" t="str">
        <f t="shared" si="860"/>
        <v>2.90648102800846-2.72274648958519i</v>
      </c>
      <c r="G2931" s="57" t="str">
        <f t="shared" si="861"/>
        <v>0.998821653588051-0.0343068201919384i</v>
      </c>
      <c r="H2931" s="57" t="str">
        <f t="shared" si="862"/>
        <v>0.270855987290903-35.8386435648253i</v>
      </c>
      <c r="I2931" s="57" t="str">
        <f t="shared" si="863"/>
        <v>-0.273055120253056-0.295932376296151i</v>
      </c>
      <c r="K2931" s="57" t="str">
        <f t="shared" si="864"/>
        <v>0.00253041499741024-0.00508011194447045i</v>
      </c>
      <c r="L2931" s="57" t="str">
        <f t="shared" si="865"/>
        <v>0.00025-0.0185836440907634i</v>
      </c>
      <c r="M2931" s="57" t="str">
        <f t="shared" si="866"/>
        <v>0.0045-0.00651510506119071i</v>
      </c>
      <c r="N2931" s="57">
        <f t="shared" si="867"/>
        <v>4.7996709791025864</v>
      </c>
      <c r="O2931" s="57">
        <f t="shared" si="868"/>
        <v>12.095065898903439</v>
      </c>
      <c r="P2931" s="374">
        <f t="shared" si="869"/>
        <v>-12.095065898903439</v>
      </c>
      <c r="Q2931" s="374">
        <f t="shared" si="870"/>
        <v>-175.20032902089741</v>
      </c>
      <c r="R2931" s="12">
        <f t="shared" si="871"/>
        <v>4.7996709791025864</v>
      </c>
      <c r="S2931" s="57">
        <f t="shared" si="872"/>
        <v>56.943140571542514</v>
      </c>
      <c r="T2931" s="12">
        <f t="shared" si="855"/>
        <v>-12.095065898903439</v>
      </c>
    </row>
    <row r="2932" spans="1:20">
      <c r="A2932" s="57">
        <f t="shared" si="856"/>
        <v>359143.88453967607</v>
      </c>
      <c r="B2932" s="12">
        <f t="shared" si="873"/>
        <v>57159.524505714377</v>
      </c>
      <c r="C2932" s="57" t="str">
        <f t="shared" si="857"/>
        <v>-0.245214220103892-0.020655263074045i</v>
      </c>
      <c r="D2932" s="57" t="str">
        <f t="shared" si="858"/>
        <v>3.45678934454415-0.550014725140818i</v>
      </c>
      <c r="E2932" s="57" t="str">
        <f t="shared" si="859"/>
        <v>-21.8141197375747-96.9419929176348i</v>
      </c>
      <c r="F2932" s="57" t="str">
        <f t="shared" si="860"/>
        <v>2.90645494999242-2.71319559149561i</v>
      </c>
      <c r="G2932" s="57" t="str">
        <f t="shared" si="861"/>
        <v>0.99881269179306-0.0344368771255766i</v>
      </c>
      <c r="H2932" s="57" t="str">
        <f t="shared" si="862"/>
        <v>0.268585609483596-35.6992142406533i</v>
      </c>
      <c r="I2932" s="57" t="str">
        <f t="shared" si="863"/>
        <v>-0.271040940382041-0.294761851218105i</v>
      </c>
      <c r="K2932" s="57" t="str">
        <f t="shared" si="864"/>
        <v>0.00252884429237777-0.00506386396908209i</v>
      </c>
      <c r="L2932" s="57" t="str">
        <f t="shared" si="865"/>
        <v>0.00025-0.0185132935751777i</v>
      </c>
      <c r="M2932" s="57" t="str">
        <f t="shared" si="866"/>
        <v>0.0045-0.00649044138393178i</v>
      </c>
      <c r="N2932" s="57">
        <f t="shared" si="867"/>
        <v>4.814860484847685</v>
      </c>
      <c r="O2932" s="57">
        <f t="shared" si="868"/>
        <v>12.178381319974408</v>
      </c>
      <c r="P2932" s="374">
        <f t="shared" si="869"/>
        <v>-12.178381319974408</v>
      </c>
      <c r="Q2932" s="374">
        <f t="shared" si="870"/>
        <v>-175.18513951515231</v>
      </c>
      <c r="R2932" s="12">
        <f t="shared" si="871"/>
        <v>4.814860484847685</v>
      </c>
      <c r="S2932" s="57">
        <f t="shared" si="872"/>
        <v>57.15952450571438</v>
      </c>
      <c r="T2932" s="12">
        <f t="shared" si="855"/>
        <v>-12.178381319974408</v>
      </c>
    </row>
    <row r="2933" spans="1:20">
      <c r="A2933" s="57">
        <f t="shared" si="856"/>
        <v>360508.63130092685</v>
      </c>
      <c r="B2933" s="12">
        <f t="shared" si="873"/>
        <v>57376.730698836094</v>
      </c>
      <c r="C2933" s="57" t="str">
        <f t="shared" si="857"/>
        <v>-0.242873895002877-0.0205271578913071i</v>
      </c>
      <c r="D2933" s="57" t="str">
        <f t="shared" si="858"/>
        <v>3.45662788958017-0.549979910497092i</v>
      </c>
      <c r="E2933" s="57" t="str">
        <f t="shared" si="859"/>
        <v>-21.7379572935937-96.2653048412263i</v>
      </c>
      <c r="F2933" s="57" t="str">
        <f t="shared" si="860"/>
        <v>2.90642867388019-2.70368370995929i</v>
      </c>
      <c r="G2933" s="57" t="str">
        <f t="shared" si="861"/>
        <v>0.998803661921675-0.0345674247453827i</v>
      </c>
      <c r="H2933" s="57" t="str">
        <f t="shared" si="862"/>
        <v>0.266334981679174-35.560355801936i</v>
      </c>
      <c r="I2933" s="57" t="str">
        <f t="shared" si="863"/>
        <v>-0.269042380045626-0.293596309855558i</v>
      </c>
      <c r="K2933" s="57" t="str">
        <f t="shared" si="864"/>
        <v>0.00252727733200956-0.00504768687228758i</v>
      </c>
      <c r="L2933" s="57" t="str">
        <f t="shared" si="865"/>
        <v>0.00025-0.0184432093795355i</v>
      </c>
      <c r="M2933" s="57" t="str">
        <f t="shared" si="866"/>
        <v>0.0045-0.00646587107385113i</v>
      </c>
      <c r="N2933" s="57">
        <f t="shared" si="867"/>
        <v>4.8310297607515054</v>
      </c>
      <c r="O2933" s="57">
        <f t="shared" si="868"/>
        <v>12.261470773355223</v>
      </c>
      <c r="P2933" s="374">
        <f t="shared" si="869"/>
        <v>-12.261470773355223</v>
      </c>
      <c r="Q2933" s="374">
        <f t="shared" si="870"/>
        <v>-175.16897023924849</v>
      </c>
      <c r="R2933" s="12">
        <f t="shared" si="871"/>
        <v>4.8310297607515054</v>
      </c>
      <c r="S2933" s="57">
        <f t="shared" si="872"/>
        <v>57.376730698836091</v>
      </c>
      <c r="T2933" s="12">
        <f t="shared" si="855"/>
        <v>-12.261470773355223</v>
      </c>
    </row>
    <row r="2934" spans="1:20">
      <c r="A2934" s="57">
        <f t="shared" si="856"/>
        <v>361878.56409987039</v>
      </c>
      <c r="B2934" s="12">
        <f t="shared" si="873"/>
        <v>57594.762275491674</v>
      </c>
      <c r="C2934" s="57" t="str">
        <f t="shared" si="857"/>
        <v>-0.240561779208549-0.0204041787991048i</v>
      </c>
      <c r="D2934" s="57" t="str">
        <f t="shared" si="858"/>
        <v>3.45646522048112-0.549952814802793i</v>
      </c>
      <c r="E2934" s="57" t="str">
        <f t="shared" si="859"/>
        <v>-21.6604867741249-95.595648948621i</v>
      </c>
      <c r="F2934" s="57" t="str">
        <f t="shared" si="860"/>
        <v>2.90640219817065-2.69421070798851i</v>
      </c>
      <c r="G2934" s="57" t="str">
        <f t="shared" si="861"/>
        <v>0.998794563458015-0.0346984648756746i</v>
      </c>
      <c r="H2934" s="57" t="str">
        <f t="shared" si="862"/>
        <v>0.264103914851074-35.4220655865782i</v>
      </c>
      <c r="I2934" s="57" t="str">
        <f t="shared" si="863"/>
        <v>-0.267059315065653-0.29243572646582i</v>
      </c>
      <c r="K2934" s="57" t="str">
        <f t="shared" si="864"/>
        <v>0.00252571403275806-0.00503158041008349i</v>
      </c>
      <c r="L2934" s="57" t="str">
        <f t="shared" si="865"/>
        <v>0.00025-0.018373390495652i</v>
      </c>
      <c r="M2934" s="57" t="str">
        <f t="shared" si="866"/>
        <v>0.0045-0.00644139377749668i</v>
      </c>
      <c r="N2934" s="57">
        <f t="shared" si="867"/>
        <v>4.8481593434991055</v>
      </c>
      <c r="O2934" s="57">
        <f t="shared" si="868"/>
        <v>12.344335117554637</v>
      </c>
      <c r="P2934" s="374">
        <f t="shared" si="869"/>
        <v>-12.344335117554637</v>
      </c>
      <c r="Q2934" s="374">
        <f t="shared" si="870"/>
        <v>-175.15184065650089</v>
      </c>
      <c r="R2934" s="12">
        <f t="shared" si="871"/>
        <v>4.8481593434991055</v>
      </c>
      <c r="S2934" s="57">
        <f t="shared" si="872"/>
        <v>57.594762275491675</v>
      </c>
      <c r="T2934" s="12">
        <f t="shared" si="855"/>
        <v>-12.344335117554637</v>
      </c>
    </row>
    <row r="2935" spans="1:20">
      <c r="A2935" s="57">
        <f t="shared" si="856"/>
        <v>363253.70264344994</v>
      </c>
      <c r="B2935" s="12">
        <f t="shared" si="873"/>
        <v>57813.622372138547</v>
      </c>
      <c r="C2935" s="57" t="str">
        <f t="shared" si="857"/>
        <v>-0.238277471251212-0.0202861201739415i</v>
      </c>
      <c r="D2935" s="57" t="str">
        <f t="shared" si="858"/>
        <v>3.45630132823293-0.549933435490549i</v>
      </c>
      <c r="E2935" s="57" t="str">
        <f t="shared" si="859"/>
        <v>-21.5817705286557-94.9329313349843i</v>
      </c>
      <c r="F2935" s="57" t="str">
        <f t="shared" si="860"/>
        <v>2.90637552135122-2.68477644915304i</v>
      </c>
      <c r="G2935" s="57" t="str">
        <f t="shared" si="861"/>
        <v>0.998785395882308-0.0348299993472434i</v>
      </c>
      <c r="H2935" s="57" t="str">
        <f t="shared" si="862"/>
        <v>0.261892222036253-35.2843409484847i</v>
      </c>
      <c r="I2935" s="57" t="str">
        <f t="shared" si="863"/>
        <v>-0.265091622296996-0.291280075490088i</v>
      </c>
      <c r="K2935" s="57" t="str">
        <f t="shared" si="864"/>
        <v>0.00252415431137234-0.00501554433926175i</v>
      </c>
      <c r="L2935" s="57" t="str">
        <f t="shared" si="865"/>
        <v>0.00025-0.0183038359191592i</v>
      </c>
      <c r="M2935" s="57" t="str">
        <f t="shared" si="866"/>
        <v>0.0045-0.00641700914275419i</v>
      </c>
      <c r="N2935" s="57">
        <f t="shared" si="867"/>
        <v>4.8662300481918521</v>
      </c>
      <c r="O2935" s="57">
        <f t="shared" si="868"/>
        <v>12.426975218021802</v>
      </c>
      <c r="P2935" s="374">
        <f t="shared" si="869"/>
        <v>-12.426975218021802</v>
      </c>
      <c r="Q2935" s="374">
        <f t="shared" si="870"/>
        <v>-175.13376995180815</v>
      </c>
      <c r="R2935" s="12">
        <f t="shared" si="871"/>
        <v>4.8662300481918521</v>
      </c>
      <c r="S2935" s="57">
        <f t="shared" si="872"/>
        <v>57.813622372138546</v>
      </c>
      <c r="T2935" s="12">
        <f t="shared" si="855"/>
        <v>-12.426975218021802</v>
      </c>
    </row>
    <row r="2936" spans="1:20">
      <c r="A2936" s="57">
        <f t="shared" si="856"/>
        <v>364634.06671349506</v>
      </c>
      <c r="B2936" s="12">
        <f t="shared" si="873"/>
        <v>58033.314137152673</v>
      </c>
      <c r="C2936" s="57" t="str">
        <f t="shared" si="857"/>
        <v>-0.236020575722793-0.0201727834079819i</v>
      </c>
      <c r="D2936" s="57" t="str">
        <f t="shared" si="858"/>
        <v>3.45613620375659-0.549921770079614i</v>
      </c>
      <c r="E2936" s="57" t="str">
        <f t="shared" si="859"/>
        <v>-21.5018688979944-94.2770593805132i</v>
      </c>
      <c r="F2936" s="57" t="str">
        <f t="shared" si="860"/>
        <v>2.90634864189808-2.6753807975782i</v>
      </c>
      <c r="G2936" s="57" t="str">
        <f t="shared" si="861"/>
        <v>0.998776158670864-0.0349620299973734i</v>
      </c>
      <c r="H2936" s="57" t="str">
        <f t="shared" si="862"/>
        <v>0.259699718309276-35.1471792574254i</v>
      </c>
      <c r="I2936" s="57" t="str">
        <f t="shared" si="863"/>
        <v>-0.263139179618259-0.290129331551602i</v>
      </c>
      <c r="K2936" s="57" t="str">
        <f t="shared" si="864"/>
        <v>0.00252259808489442-0.00499957841740542i</v>
      </c>
      <c r="L2936" s="57" t="str">
        <f t="shared" si="865"/>
        <v>0.00025-0.0182345446494912i</v>
      </c>
      <c r="M2936" s="57" t="str">
        <f t="shared" si="866"/>
        <v>0.0045-0.00639271681884261i</v>
      </c>
      <c r="N2936" s="57">
        <f t="shared" si="867"/>
        <v>4.8852229632763624</v>
      </c>
      <c r="O2936" s="57">
        <f t="shared" si="868"/>
        <v>12.509391946691064</v>
      </c>
      <c r="P2936" s="374">
        <f t="shared" si="869"/>
        <v>-12.509391946691064</v>
      </c>
      <c r="Q2936" s="374">
        <f t="shared" si="870"/>
        <v>-175.11477703672364</v>
      </c>
      <c r="R2936" s="12">
        <f t="shared" si="871"/>
        <v>4.8852229632763624</v>
      </c>
      <c r="S2936" s="57">
        <f t="shared" si="872"/>
        <v>58.033314137152672</v>
      </c>
      <c r="T2936" s="12">
        <f t="shared" si="855"/>
        <v>-12.509391946691064</v>
      </c>
    </row>
    <row r="2937" spans="1:20">
      <c r="A2937" s="57">
        <f t="shared" si="856"/>
        <v>366019.67616700631</v>
      </c>
      <c r="B2937" s="12">
        <f t="shared" si="873"/>
        <v>58253.840730873853</v>
      </c>
      <c r="C2937" s="57" t="str">
        <f t="shared" si="857"/>
        <v>-0.233790703205007-0.0200639766788686i</v>
      </c>
      <c r="D2937" s="57" t="str">
        <f t="shared" si="858"/>
        <v>3.45596983790733-0.54991781617553i</v>
      </c>
      <c r="E2937" s="57" t="str">
        <f t="shared" si="859"/>
        <v>-21.4208402761643-93.6279417407032i</v>
      </c>
      <c r="F2937" s="57" t="str">
        <f t="shared" si="860"/>
        <v>2.90632155827587-2.66602361794285i</v>
      </c>
      <c r="G2937" s="57" t="str">
        <f t="shared" si="861"/>
        <v>0.998766851296041-0.0350945586698609i</v>
      </c>
      <c r="H2937" s="57" t="str">
        <f t="shared" si="862"/>
        <v>0.257526220756847-35.0105778989066i</v>
      </c>
      <c r="I2937" s="57" t="str">
        <f t="shared" si="863"/>
        <v>-0.261201865922593-0.288983469453808i</v>
      </c>
      <c r="K2937" s="57" t="str">
        <f t="shared" si="864"/>
        <v>0.00252104527065595-0.00498368240288413i</v>
      </c>
      <c r="L2937" s="57" t="str">
        <f t="shared" si="865"/>
        <v>0.00025-0.0181655156898697i</v>
      </c>
      <c r="M2937" s="57" t="str">
        <f t="shared" si="866"/>
        <v>0.0045-0.00636851645630861i</v>
      </c>
      <c r="N2937" s="57">
        <f t="shared" si="867"/>
        <v>4.9051194455651626</v>
      </c>
      <c r="O2937" s="57">
        <f t="shared" si="868"/>
        <v>12.591586181547211</v>
      </c>
      <c r="P2937" s="374">
        <f t="shared" si="869"/>
        <v>-12.591586181547211</v>
      </c>
      <c r="Q2937" s="374">
        <f t="shared" si="870"/>
        <v>-175.09488055443484</v>
      </c>
      <c r="R2937" s="12">
        <f t="shared" si="871"/>
        <v>4.9051194455651626</v>
      </c>
      <c r="S2937" s="57">
        <f t="shared" si="872"/>
        <v>58.253840730873854</v>
      </c>
      <c r="T2937" s="12">
        <f t="shared" si="855"/>
        <v>-12.591586181547211</v>
      </c>
    </row>
    <row r="2938" spans="1:20">
      <c r="A2938" s="57">
        <f t="shared" si="856"/>
        <v>367410.550936441</v>
      </c>
      <c r="B2938" s="12">
        <f t="shared" si="873"/>
        <v>58475.205325651179</v>
      </c>
      <c r="C2938" s="57" t="str">
        <f t="shared" si="857"/>
        <v>-0.231587470196714-0.0199595147270265i</v>
      </c>
      <c r="D2938" s="57" t="str">
        <f t="shared" si="858"/>
        <v>3.4558022214744-0.549921571469834i</v>
      </c>
      <c r="E2938" s="57" t="str">
        <f t="shared" si="859"/>
        <v>-21.3387411703963-92.9854883361098i</v>
      </c>
      <c r="F2938" s="57" t="str">
        <f t="shared" si="860"/>
        <v>2.90629426893756-2.65670477547746i</v>
      </c>
      <c r="G2938" s="57" t="str">
        <f t="shared" si="861"/>
        <v>0.998757473226224-0.0352275872150337i</v>
      </c>
      <c r="H2938" s="57" t="str">
        <f t="shared" si="862"/>
        <v>0.255371548452638-34.8745342740403i</v>
      </c>
      <c r="I2938" s="57" t="str">
        <f t="shared" si="863"/>
        <v>-0.259279561108595-0.287842464178534i</v>
      </c>
      <c r="K2938" s="57" t="str">
        <f t="shared" si="864"/>
        <v>0.00251949578627464-0.00496785605484986i</v>
      </c>
      <c r="L2938" s="57" t="str">
        <f t="shared" si="865"/>
        <v>0.00025-0.01809674804729i</v>
      </c>
      <c r="M2938" s="57" t="str">
        <f t="shared" si="866"/>
        <v>0.0045-0.00634440770702194i</v>
      </c>
      <c r="N2938" s="57">
        <f t="shared" si="867"/>
        <v>4.92590111534426</v>
      </c>
      <c r="O2938" s="57">
        <f t="shared" si="868"/>
        <v>12.673558806208867</v>
      </c>
      <c r="P2938" s="374">
        <f t="shared" si="869"/>
        <v>-12.673558806208867</v>
      </c>
      <c r="Q2938" s="374">
        <f t="shared" si="870"/>
        <v>-175.07409888465574</v>
      </c>
      <c r="R2938" s="12">
        <f t="shared" si="871"/>
        <v>4.92590111534426</v>
      </c>
      <c r="S2938" s="57">
        <f t="shared" si="872"/>
        <v>58.475205325651181</v>
      </c>
      <c r="T2938" s="12">
        <f t="shared" si="855"/>
        <v>-12.673558806208867</v>
      </c>
    </row>
    <row r="2939" spans="1:20">
      <c r="A2939" s="57">
        <f t="shared" si="856"/>
        <v>368806.71102999948</v>
      </c>
      <c r="B2939" s="12">
        <f t="shared" si="873"/>
        <v>58697.411105888656</v>
      </c>
      <c r="C2939" s="57" t="str">
        <f t="shared" si="857"/>
        <v>-0.229410499040605-0.0198592186402635i</v>
      </c>
      <c r="D2939" s="57" t="str">
        <f t="shared" si="858"/>
        <v>3.45563334518057-0.549933033739757i</v>
      </c>
      <c r="E2939" s="57" t="str">
        <f t="shared" si="859"/>
        <v>-21.2556262592702-92.3496103416699i</v>
      </c>
      <c r="F2939" s="57" t="str">
        <f t="shared" si="860"/>
        <v>2.90626677232459-2.64742413596214i</v>
      </c>
      <c r="G2939" s="57" t="str">
        <f t="shared" si="861"/>
        <v>0.998748023925784-0.0353611174897709i</v>
      </c>
      <c r="H2939" s="57" t="str">
        <f t="shared" si="862"/>
        <v>0.253235522432517-34.7390457994159i</v>
      </c>
      <c r="I2939" s="57" t="str">
        <f t="shared" si="863"/>
        <v>-0.257372146071294-0.286706290884227i</v>
      </c>
      <c r="K2939" s="57" t="str">
        <f t="shared" si="864"/>
        <v>0.00251794954965096-0.00495209913323245i</v>
      </c>
      <c r="L2939" s="57" t="str">
        <f t="shared" si="865"/>
        <v>0.00025-0.0180282407325064i</v>
      </c>
      <c r="M2939" s="57" t="str">
        <f t="shared" si="866"/>
        <v>0.0045-0.00632039022417008i</v>
      </c>
      <c r="N2939" s="57">
        <f t="shared" si="867"/>
        <v>4.9475498515791969</v>
      </c>
      <c r="O2939" s="57">
        <f t="shared" si="868"/>
        <v>12.755310709529102</v>
      </c>
      <c r="P2939" s="374">
        <f t="shared" si="869"/>
        <v>-12.755310709529102</v>
      </c>
      <c r="Q2939" s="374">
        <f t="shared" si="870"/>
        <v>-175.0524501484208</v>
      </c>
      <c r="R2939" s="12">
        <f t="shared" si="871"/>
        <v>4.9475498515791969</v>
      </c>
      <c r="S2939" s="57">
        <f t="shared" si="872"/>
        <v>58.697411105888655</v>
      </c>
      <c r="T2939" s="12">
        <f t="shared" si="855"/>
        <v>-12.755310709529102</v>
      </c>
    </row>
    <row r="2940" spans="1:20">
      <c r="A2940" s="57">
        <f t="shared" si="856"/>
        <v>370208.17653191352</v>
      </c>
      <c r="B2940" s="12">
        <f t="shared" si="873"/>
        <v>58920.461268091036</v>
      </c>
      <c r="C2940" s="57" t="str">
        <f t="shared" si="857"/>
        <v>-0.227259417849292-0.0197629156453685i</v>
      </c>
      <c r="D2940" s="57" t="str">
        <f t="shared" si="858"/>
        <v>3.45546319968159-0.549952200847887i</v>
      </c>
      <c r="E2940" s="57" t="str">
        <f t="shared" si="859"/>
        <v>-21.1715484490763-91.7202201756011i</v>
      </c>
      <c r="F2940" s="57" t="str">
        <f t="shared" si="860"/>
        <v>2.90623906686652-2.63818156572462i</v>
      </c>
      <c r="G2940" s="57" t="str">
        <f t="shared" si="861"/>
        <v>0.99873850285506-0.0354951513575218i</v>
      </c>
      <c r="H2940" s="57" t="str">
        <f t="shared" si="862"/>
        <v>0.251117965670114-34.6041099069735i</v>
      </c>
      <c r="I2940" s="57" t="str">
        <f t="shared" si="863"/>
        <v>-0.255479502693225-0.285574924904165i</v>
      </c>
      <c r="K2940" s="57" t="str">
        <f t="shared" si="864"/>
        <v>0.00251640647896481-0.0049364113987353i</v>
      </c>
      <c r="L2940" s="57" t="str">
        <f t="shared" si="865"/>
        <v>0.00025-0.0179599927600184i</v>
      </c>
      <c r="M2940" s="57" t="str">
        <f t="shared" si="866"/>
        <v>0.0045-0.00629646366225352i</v>
      </c>
      <c r="N2940" s="57">
        <f t="shared" si="867"/>
        <v>4.9700477872014517</v>
      </c>
      <c r="O2940" s="57">
        <f t="shared" si="868"/>
        <v>12.836842785214648</v>
      </c>
      <c r="P2940" s="374">
        <f t="shared" si="869"/>
        <v>-12.836842785214648</v>
      </c>
      <c r="Q2940" s="374">
        <f t="shared" si="870"/>
        <v>-175.02995221279855</v>
      </c>
      <c r="R2940" s="12">
        <f t="shared" si="871"/>
        <v>4.9700477872014517</v>
      </c>
      <c r="S2940" s="57">
        <f t="shared" si="872"/>
        <v>58.920461268091039</v>
      </c>
      <c r="T2940" s="12">
        <f t="shared" si="855"/>
        <v>-12.836842785214648</v>
      </c>
    </row>
    <row r="2941" spans="1:20">
      <c r="A2941" s="57">
        <f t="shared" si="856"/>
        <v>371614.96760273475</v>
      </c>
      <c r="B2941" s="12">
        <f t="shared" si="873"/>
        <v>59144.359020909782</v>
      </c>
      <c r="C2941" s="57" t="str">
        <f t="shared" si="857"/>
        <v>-0.225133860431011-0.0196704389065379i</v>
      </c>
      <c r="D2941" s="57" t="str">
        <f t="shared" si="858"/>
        <v>3.45529177556588-0.549979070741895i</v>
      </c>
      <c r="E2941" s="57" t="str">
        <f t="shared" si="859"/>
        <v>-21.0865589284346-91.0972314879464i</v>
      </c>
      <c r="F2941" s="57" t="str">
        <f t="shared" si="860"/>
        <v>2.90621115098119-2.62897693163846i</v>
      </c>
      <c r="G2941" s="57" t="str">
        <f t="shared" si="861"/>
        <v>0.998728909470319-0.0356296906883258i</v>
      </c>
      <c r="H2941" s="57" t="str">
        <f t="shared" si="862"/>
        <v>0.24901870305272-34.4697240438786i</v>
      </c>
      <c r="I2941" s="57" t="str">
        <f t="shared" si="863"/>
        <v>-0.253601513835618-0.284448341744738i</v>
      </c>
      <c r="K2941" s="57" t="str">
        <f t="shared" si="864"/>
        <v>0.00251486649267205-0.00492079261283089i</v>
      </c>
      <c r="L2941" s="57" t="str">
        <f t="shared" si="865"/>
        <v>0.00025-0.0178920031480558i</v>
      </c>
      <c r="M2941" s="57" t="str">
        <f t="shared" si="866"/>
        <v>0.0045-0.00627262767708063i</v>
      </c>
      <c r="N2941" s="57">
        <f t="shared" si="867"/>
        <v>4.9933773044879501</v>
      </c>
      <c r="O2941" s="57">
        <f t="shared" si="868"/>
        <v>12.918155931459632</v>
      </c>
      <c r="P2941" s="374">
        <f t="shared" si="869"/>
        <v>-12.918155931459632</v>
      </c>
      <c r="Q2941" s="374">
        <f t="shared" si="870"/>
        <v>-175.00662269551205</v>
      </c>
      <c r="R2941" s="12">
        <f t="shared" si="871"/>
        <v>4.9933773044879501</v>
      </c>
      <c r="S2941" s="57">
        <f t="shared" si="872"/>
        <v>59.144359020909782</v>
      </c>
      <c r="T2941" s="12">
        <f t="shared" si="855"/>
        <v>-12.918155931459632</v>
      </c>
    </row>
    <row r="2942" spans="1:20">
      <c r="A2942" s="57">
        <f t="shared" si="856"/>
        <v>373027.10447962512</v>
      </c>
      <c r="B2942" s="12">
        <f t="shared" si="873"/>
        <v>59369.107585189238</v>
      </c>
      <c r="C2942" s="57" t="str">
        <f t="shared" si="857"/>
        <v>-0.223033466214939-0.0195816273303821i</v>
      </c>
      <c r="D2942" s="57" t="str">
        <f t="shared" si="858"/>
        <v>3.45511906335402-0.550013641454193i</v>
      </c>
      <c r="E2942" s="57" t="str">
        <f t="shared" si="859"/>
        <v>-21.0007072212322-90.4805591487654i</v>
      </c>
      <c r="F2942" s="57" t="str">
        <f t="shared" si="860"/>
        <v>2.90618302307448-2.61981010112094i</v>
      </c>
      <c r="G2942" s="57" t="str">
        <f t="shared" si="861"/>
        <v>0.998719243223734-0.0357647373588319i</v>
      </c>
      <c r="H2942" s="57" t="str">
        <f t="shared" si="862"/>
        <v>0.24693756135754-34.335885672397i</v>
      </c>
      <c r="I2942" s="57" t="str">
        <f t="shared" si="863"/>
        <v>-0.251738063329631-0.283326517083714i</v>
      </c>
      <c r="K2942" s="57" t="str">
        <f t="shared" si="864"/>
        <v>0.00251332950950133-0.00490524253775636i</v>
      </c>
      <c r="L2942" s="57" t="str">
        <f t="shared" si="865"/>
        <v>0.00025-0.0178242709185652i</v>
      </c>
      <c r="M2942" s="57" t="str">
        <f t="shared" si="866"/>
        <v>0.0045-0.00624888192576273i</v>
      </c>
      <c r="N2942" s="57">
        <f t="shared" si="867"/>
        <v>5.0175210305257565</v>
      </c>
      <c r="O2942" s="57">
        <f t="shared" si="868"/>
        <v>12.999251050597273</v>
      </c>
      <c r="P2942" s="374">
        <f t="shared" si="869"/>
        <v>-12.999251050597273</v>
      </c>
      <c r="Q2942" s="374">
        <f t="shared" si="870"/>
        <v>-174.98247896947424</v>
      </c>
      <c r="R2942" s="12">
        <f t="shared" si="871"/>
        <v>5.0175210305257565</v>
      </c>
      <c r="S2942" s="57">
        <f t="shared" si="872"/>
        <v>59.369107585189241</v>
      </c>
      <c r="T2942" s="12">
        <f t="shared" si="855"/>
        <v>-12.999251050597273</v>
      </c>
    </row>
    <row r="2943" spans="1:20">
      <c r="A2943" s="57">
        <f t="shared" si="856"/>
        <v>374444.60747664771</v>
      </c>
      <c r="B2943" s="12">
        <f t="shared" si="873"/>
        <v>59594.710194012958</v>
      </c>
      <c r="C2943" s="57" t="str">
        <f t="shared" si="857"/>
        <v>-0.220957880176324-0.0194963253772989i</v>
      </c>
      <c r="D2943" s="57" t="str">
        <f t="shared" si="858"/>
        <v>3.45494505349817-0.550055911101624i</v>
      </c>
      <c r="E2943" s="57" t="str">
        <f t="shared" si="859"/>
        <v>-20.914041237931-89.8701192360431i</v>
      </c>
      <c r="F2943" s="57" t="str">
        <f t="shared" si="860"/>
        <v>2.9061546815402-2.61068094213123i</v>
      </c>
      <c r="G2943" s="57" t="str">
        <f t="shared" si="861"/>
        <v>0.998709503563345-0.0359002932523175i</v>
      </c>
      <c r="H2943" s="57" t="str">
        <f t="shared" si="862"/>
        <v>0.244874369228279-34.202592269773i</v>
      </c>
      <c r="I2943" s="57" t="str">
        <f t="shared" si="863"/>
        <v>-0.249889035967717-0.282209426768542i</v>
      </c>
      <c r="K2943" s="57" t="str">
        <f t="shared" si="864"/>
        <v>0.00251179544845071-0.00488976093650919i</v>
      </c>
      <c r="L2943" s="57" t="str">
        <f t="shared" si="865"/>
        <v>0.00025-0.0177567950971959i</v>
      </c>
      <c r="M2943" s="57" t="str">
        <f t="shared" si="866"/>
        <v>0.0045-0.00622522606670922i</v>
      </c>
      <c r="N2943" s="57">
        <f t="shared" si="867"/>
        <v>5.0424618327593862</v>
      </c>
      <c r="O2943" s="57">
        <f t="shared" si="868"/>
        <v>13.080129048765414</v>
      </c>
      <c r="P2943" s="374">
        <f t="shared" si="869"/>
        <v>-13.080129048765414</v>
      </c>
      <c r="Q2943" s="374">
        <f t="shared" si="870"/>
        <v>-174.95753816724061</v>
      </c>
      <c r="R2943" s="12">
        <f t="shared" si="871"/>
        <v>5.0424618327593862</v>
      </c>
      <c r="S2943" s="57">
        <f t="shared" si="872"/>
        <v>59.594710194012961</v>
      </c>
      <c r="T2943" s="12">
        <f t="shared" si="855"/>
        <v>-13.080129048765414</v>
      </c>
    </row>
    <row r="2944" spans="1:20">
      <c r="A2944" s="57">
        <f t="shared" si="856"/>
        <v>375867.496985059</v>
      </c>
      <c r="B2944" s="12">
        <f t="shared" si="873"/>
        <v>59821.17009275021</v>
      </c>
      <c r="C2944" s="57" t="str">
        <f t="shared" si="857"/>
        <v>-0.218906752761474-0.0194143828790357i</v>
      </c>
      <c r="D2944" s="57" t="str">
        <f t="shared" si="858"/>
        <v>3.45476973638181-0.550105877885155i</v>
      </c>
      <c r="E2944" s="57" t="str">
        <f t="shared" si="859"/>
        <v>-20.8266073252865-89.2658290233202i</v>
      </c>
      <c r="F2944" s="57" t="str">
        <f t="shared" si="860"/>
        <v>2.9061261247601-2.60158932316847i</v>
      </c>
      <c r="G2944" s="57" t="str">
        <f t="shared" si="861"/>
        <v>0.998699689933034-0.0360363602587089i</v>
      </c>
      <c r="H2944" s="57" t="str">
        <f t="shared" si="862"/>
        <v>0.242828957152048-34.0698413281068i</v>
      </c>
      <c r="I2944" s="57" t="str">
        <f t="shared" si="863"/>
        <v>-0.248054317495045-0.281097046814679i</v>
      </c>
      <c r="K2944" s="57" t="str">
        <f t="shared" si="864"/>
        <v>0.00251026422878451-0.00487434757284275i</v>
      </c>
      <c r="L2944" s="57" t="str">
        <f t="shared" si="865"/>
        <v>0.00025-0.0176895747132854i</v>
      </c>
      <c r="M2944" s="57" t="str">
        <f t="shared" si="866"/>
        <v>0.0045-0.00620165975962267i</v>
      </c>
      <c r="N2944" s="57">
        <f t="shared" si="867"/>
        <v>5.0681828146268799</v>
      </c>
      <c r="O2944" s="57">
        <f t="shared" si="868"/>
        <v>13.160790835586972</v>
      </c>
      <c r="P2944" s="374">
        <f t="shared" si="869"/>
        <v>-13.160790835586972</v>
      </c>
      <c r="Q2944" s="374">
        <f t="shared" si="870"/>
        <v>-174.93181718537312</v>
      </c>
      <c r="R2944" s="12">
        <f t="shared" si="871"/>
        <v>5.0681828146268799</v>
      </c>
      <c r="S2944" s="57">
        <f t="shared" si="872"/>
        <v>59.821170092750208</v>
      </c>
      <c r="T2944" s="12">
        <f t="shared" si="855"/>
        <v>-13.160790835586972</v>
      </c>
    </row>
    <row r="2945" spans="1:20">
      <c r="A2945" s="57">
        <f t="shared" si="856"/>
        <v>377295.79347360221</v>
      </c>
      <c r="B2945" s="12">
        <f t="shared" si="873"/>
        <v>60048.490539102662</v>
      </c>
      <c r="C2945" s="57" t="str">
        <f t="shared" si="857"/>
        <v>-0.216879739812695-0.0193356548622126i</v>
      </c>
      <c r="D2945" s="57" t="str">
        <f t="shared" si="858"/>
        <v>3.45459310231912-0.550163540089542i</v>
      </c>
      <c r="E2945" s="57" t="str">
        <f t="shared" si="859"/>
        <v>-20.7384503145336-88.6676069670939i</v>
      </c>
      <c r="F2945" s="57" t="str">
        <f t="shared" si="860"/>
        <v>2.90609735110373-2.59253511326981i</v>
      </c>
      <c r="G2945" s="57" t="str">
        <f t="shared" si="861"/>
        <v>0.998689801772495-0.0361729402745998i</v>
      </c>
      <c r="H2945" s="57" t="str">
        <f t="shared" si="862"/>
        <v>0.240801157436605-33.9376303542348i</v>
      </c>
      <c r="I2945" s="57" t="str">
        <f t="shared" si="863"/>
        <v>-0.246233794601021-0.279989353403937i</v>
      </c>
      <c r="K2945" s="57" t="str">
        <f t="shared" si="864"/>
        <v>0.00250873577003005-0.00485900221126181i</v>
      </c>
      <c r="L2945" s="57" t="str">
        <f t="shared" si="865"/>
        <v>0.00025-0.017622608799846i</v>
      </c>
      <c r="M2945" s="57" t="str">
        <f t="shared" si="866"/>
        <v>0.0045-0.0061781826654938i</v>
      </c>
      <c r="N2945" s="57">
        <f t="shared" si="867"/>
        <v>5.0946673112768792</v>
      </c>
      <c r="O2945" s="57">
        <f t="shared" si="868"/>
        <v>13.241237323864905</v>
      </c>
      <c r="P2945" s="374">
        <f t="shared" si="869"/>
        <v>-13.241237323864905</v>
      </c>
      <c r="Q2945" s="374">
        <f t="shared" si="870"/>
        <v>-174.90533268872312</v>
      </c>
      <c r="R2945" s="12">
        <f t="shared" si="871"/>
        <v>5.0946673112768792</v>
      </c>
      <c r="S2945" s="57">
        <f t="shared" si="872"/>
        <v>60.048490539102666</v>
      </c>
      <c r="T2945" s="12">
        <f t="shared" si="855"/>
        <v>-13.241237323864905</v>
      </c>
    </row>
    <row r="2946" spans="1:20">
      <c r="A2946" s="57">
        <f t="shared" si="856"/>
        <v>378729.51748880197</v>
      </c>
      <c r="B2946" s="12">
        <f t="shared" si="873"/>
        <v>60276.674803151254</v>
      </c>
      <c r="C2946" s="57" t="str">
        <f t="shared" si="857"/>
        <v>-0.214876502493268-0.0192600013776208i</v>
      </c>
      <c r="D2946" s="57" t="str">
        <f t="shared" si="858"/>
        <v>3.45441514155459-0.550228896083025i</v>
      </c>
      <c r="E2946" s="57" t="str">
        <f t="shared" si="859"/>
        <v>-20.6496135680837-88.0753726940033i</v>
      </c>
      <c r="F2946" s="57" t="str">
        <f t="shared" si="860"/>
        <v>2.9060683589284-2.58351818200853i</v>
      </c>
      <c r="G2946" s="57" t="str">
        <f t="shared" si="861"/>
        <v>0.998679838517196-0.0363100352032716i</v>
      </c>
      <c r="H2946" s="57" t="str">
        <f t="shared" si="862"/>
        <v>0.238790804187908-33.80595686961i</v>
      </c>
      <c r="I2946" s="57" t="str">
        <f t="shared" si="863"/>
        <v>-0.244427354910887-0.278886322882849i</v>
      </c>
      <c r="K2946" s="57" t="str">
        <f t="shared" si="864"/>
        <v>0.00250720999197448-0.00484372461701812i</v>
      </c>
      <c r="L2946" s="57" t="str">
        <f t="shared" si="865"/>
        <v>0.00025-0.0175558963935505i</v>
      </c>
      <c r="M2946" s="57" t="str">
        <f t="shared" si="866"/>
        <v>0.0045-0.00615479444659671i</v>
      </c>
      <c r="N2946" s="57">
        <f t="shared" si="867"/>
        <v>5.1218988853667611</v>
      </c>
      <c r="O2946" s="57">
        <f t="shared" si="868"/>
        <v>13.321469429290742</v>
      </c>
      <c r="P2946" s="374">
        <f t="shared" si="869"/>
        <v>-13.321469429290742</v>
      </c>
      <c r="Q2946" s="374">
        <f t="shared" si="870"/>
        <v>-174.87810111463324</v>
      </c>
      <c r="R2946" s="12">
        <f t="shared" si="871"/>
        <v>5.1218988853667611</v>
      </c>
      <c r="S2946" s="57">
        <f t="shared" si="872"/>
        <v>60.276674803151252</v>
      </c>
      <c r="T2946" s="12">
        <f t="shared" si="855"/>
        <v>-13.321469429290742</v>
      </c>
    </row>
    <row r="2947" spans="1:20">
      <c r="A2947" s="57">
        <f t="shared" si="856"/>
        <v>380168.68965525937</v>
      </c>
      <c r="B2947" s="12">
        <f t="shared" si="873"/>
        <v>60505.726167403227</v>
      </c>
      <c r="C2947" s="57" t="str">
        <f t="shared" si="857"/>
        <v>-0.212896707212565-0.0191872873351125i</v>
      </c>
      <c r="D2947" s="57" t="str">
        <f t="shared" si="858"/>
        <v>3.4542358442625-0.550301944316997i</v>
      </c>
      <c r="E2947" s="57" t="str">
        <f t="shared" si="859"/>
        <v>-20.5601390247793-87.48904698784i</v>
      </c>
      <c r="F2947" s="57" t="str">
        <f t="shared" si="860"/>
        <v>2.90603914657898-2.57453839949216i</v>
      </c>
      <c r="G2947" s="57" t="str">
        <f t="shared" si="861"/>
        <v>0.998669799598356-0.0364476469547124i</v>
      </c>
      <c r="H2947" s="57" t="str">
        <f t="shared" si="862"/>
        <v>0.236797733287997-33.6748184101847i</v>
      </c>
      <c r="I2947" s="57" t="str">
        <f t="shared" si="863"/>
        <v>-0.242634886977413-0.277787931761048i</v>
      </c>
      <c r="K2947" s="57" t="str">
        <f t="shared" si="864"/>
        <v>0.00250568681466173-0.00482851455610619i</v>
      </c>
      <c r="L2947" s="57" t="str">
        <f t="shared" si="865"/>
        <v>0.00025-0.0174894365347185i</v>
      </c>
      <c r="M2947" s="57" t="str">
        <f t="shared" si="866"/>
        <v>0.0045-0.00613149476648408i</v>
      </c>
      <c r="N2947" s="57">
        <f t="shared" si="867"/>
        <v>5.1498613229414332</v>
      </c>
      <c r="O2947" s="57">
        <f t="shared" si="868"/>
        <v>13.401488070165279</v>
      </c>
      <c r="P2947" s="374">
        <f t="shared" si="869"/>
        <v>-13.401488070165279</v>
      </c>
      <c r="Q2947" s="374">
        <f t="shared" si="870"/>
        <v>-174.85013867705857</v>
      </c>
      <c r="R2947" s="12">
        <f t="shared" si="871"/>
        <v>5.1498613229414332</v>
      </c>
      <c r="S2947" s="57">
        <f t="shared" si="872"/>
        <v>60.505726167403225</v>
      </c>
      <c r="T2947" s="12">
        <f t="shared" si="855"/>
        <v>-13.401488070165279</v>
      </c>
    </row>
    <row r="2948" spans="1:20">
      <c r="A2948" s="57">
        <f t="shared" si="856"/>
        <v>381613.33067594934</v>
      </c>
      <c r="B2948" s="12">
        <f t="shared" si="873"/>
        <v>60735.64792683936</v>
      </c>
      <c r="C2948" s="57" t="str">
        <f t="shared" si="857"/>
        <v>-0.210940025551305-0.0191173823438993i</v>
      </c>
      <c r="D2948" s="57" t="str">
        <f t="shared" si="858"/>
        <v>3.4540552005465-0.55038268332567i</v>
      </c>
      <c r="E2948" s="57" t="str">
        <f t="shared" si="859"/>
        <v>-20.4700672437464-86.9085517763931i</v>
      </c>
      <c r="F2948" s="57" t="str">
        <f t="shared" si="860"/>
        <v>2.9060097123879-2.56559563636052i</v>
      </c>
      <c r="G2948" s="57" t="str">
        <f t="shared" si="861"/>
        <v>0.998659684442906-0.0365857774456367i</v>
      </c>
      <c r="H2948" s="57" t="str">
        <f t="shared" si="862"/>
        <v>0.234821782373144-33.5442125262929i</v>
      </c>
      <c r="I2948" s="57" t="str">
        <f t="shared" si="863"/>
        <v>-0.240856280272651-0.276694156709675i</v>
      </c>
      <c r="K2948" s="57" t="str">
        <f t="shared" si="864"/>
        <v>0.00250416615838919-0.00481337179525844i</v>
      </c>
      <c r="L2948" s="57" t="str">
        <f t="shared" si="865"/>
        <v>0.00025-0.0174232282673028i</v>
      </c>
      <c r="M2948" s="57" t="str">
        <f t="shared" si="866"/>
        <v>0.0045-0.00610828328998215i</v>
      </c>
      <c r="N2948" s="57">
        <f t="shared" si="867"/>
        <v>5.1785386293925058</v>
      </c>
      <c r="O2948" s="57">
        <f t="shared" si="868"/>
        <v>13.481294167133647</v>
      </c>
      <c r="P2948" s="374">
        <f t="shared" si="869"/>
        <v>-13.481294167133647</v>
      </c>
      <c r="Q2948" s="374">
        <f t="shared" si="870"/>
        <v>-174.82146137060749</v>
      </c>
      <c r="R2948" s="12">
        <f t="shared" si="871"/>
        <v>5.1785386293925058</v>
      </c>
      <c r="S2948" s="57">
        <f t="shared" si="872"/>
        <v>60.735647926839363</v>
      </c>
      <c r="T2948" s="12">
        <f t="shared" si="855"/>
        <v>-13.481294167133647</v>
      </c>
    </row>
    <row r="2949" spans="1:20">
      <c r="A2949" s="57">
        <f t="shared" si="856"/>
        <v>383063.46133251797</v>
      </c>
      <c r="B2949" s="12">
        <f t="shared" si="873"/>
        <v>60966.44338896135</v>
      </c>
      <c r="C2949" s="57" t="str">
        <f t="shared" si="857"/>
        <v>-0.209006134187124-0.0190501605580874i</v>
      </c>
      <c r="D2949" s="57" t="str">
        <f t="shared" si="858"/>
        <v>3.4538732004391-0.550471111725767i</v>
      </c>
      <c r="E2949" s="57" t="str">
        <f t="shared" si="859"/>
        <v>-20.3794374468931-86.3338101181743i</v>
      </c>
      <c r="F2949" s="57" t="str">
        <f t="shared" si="860"/>
        <v>2.90598005467501-2.55668976378393i</v>
      </c>
      <c r="G2949" s="57" t="str">
        <f t="shared" si="861"/>
        <v>0.998649492473461-0.0367244285995052i</v>
      </c>
      <c r="H2949" s="57" t="str">
        <f t="shared" si="862"/>
        <v>0.23286279081237-33.4141367825364i</v>
      </c>
      <c r="I2949" s="57" t="str">
        <f t="shared" si="863"/>
        <v>-0.239091425179806-0.275604974559813i</v>
      </c>
      <c r="K2949" s="57" t="str">
        <f t="shared" si="864"/>
        <v>0.00250264794370486-0.00479829610194114i</v>
      </c>
      <c r="L2949" s="57" t="str">
        <f t="shared" si="865"/>
        <v>0.00025-0.0173572706388751i</v>
      </c>
      <c r="M2949" s="57" t="str">
        <f t="shared" si="866"/>
        <v>0.0045-0.00608515968318604i</v>
      </c>
      <c r="N2949" s="57">
        <f t="shared" si="867"/>
        <v>5.2079150254954527</v>
      </c>
      <c r="O2949" s="57">
        <f t="shared" si="868"/>
        <v>13.560888642929934</v>
      </c>
      <c r="P2949" s="374">
        <f t="shared" si="869"/>
        <v>-13.560888642929934</v>
      </c>
      <c r="Q2949" s="374">
        <f t="shared" si="870"/>
        <v>-174.79208497450455</v>
      </c>
      <c r="R2949" s="12">
        <f t="shared" si="871"/>
        <v>5.2079150254954527</v>
      </c>
      <c r="S2949" s="57">
        <f t="shared" si="872"/>
        <v>60.966443388961352</v>
      </c>
      <c r="T2949" s="12">
        <f t="shared" si="855"/>
        <v>-13.560888642929934</v>
      </c>
    </row>
    <row r="2950" spans="1:20">
      <c r="A2950" s="57">
        <f t="shared" si="856"/>
        <v>384519.10248558159</v>
      </c>
      <c r="B2950" s="12">
        <f t="shared" si="873"/>
        <v>61198.115873839408</v>
      </c>
      <c r="C2950" s="57" t="str">
        <f t="shared" si="857"/>
        <v>-0.207094714820397-0.0189855005272662i</v>
      </c>
      <c r="D2950" s="57" t="str">
        <f t="shared" si="858"/>
        <v>3.45368983390121-0.55056722821618i</v>
      </c>
      <c r="E2950" s="57" t="str">
        <f t="shared" si="859"/>
        <v>-20.2882875600912-85.7647461890184i</v>
      </c>
      <c r="F2950" s="57" t="str">
        <f t="shared" si="860"/>
        <v>2.90595017174755-2.54782065346126i</v>
      </c>
      <c r="G2950" s="57" t="str">
        <f t="shared" si="861"/>
        <v>0.998639223108287-0.0368636023465437i</v>
      </c>
      <c r="H2950" s="57" t="str">
        <f t="shared" si="862"/>
        <v>0.230920599686201-33.2845887576691i</v>
      </c>
      <c r="I2950" s="57" t="str">
        <f t="shared" si="863"/>
        <v>-0.237340212985146-0.274520362300926i</v>
      </c>
      <c r="K2950" s="57" t="str">
        <f t="shared" si="864"/>
        <v>0.00250113209140412-0.0047832872443497i</v>
      </c>
      <c r="L2950" s="57" t="str">
        <f t="shared" si="865"/>
        <v>0.00025-0.0172915627006127i</v>
      </c>
      <c r="M2950" s="57" t="str">
        <f t="shared" si="866"/>
        <v>0.0045-0.00606212361345492i</v>
      </c>
      <c r="N2950" s="57">
        <f t="shared" si="867"/>
        <v>5.2379749435229996</v>
      </c>
      <c r="O2950" s="57">
        <f t="shared" si="868"/>
        <v>13.640272422135858</v>
      </c>
      <c r="P2950" s="374">
        <f t="shared" si="869"/>
        <v>-13.640272422135858</v>
      </c>
      <c r="Q2950" s="374">
        <f t="shared" si="870"/>
        <v>-174.762025056477</v>
      </c>
      <c r="R2950" s="12">
        <f t="shared" si="871"/>
        <v>5.2379749435229996</v>
      </c>
      <c r="S2950" s="57">
        <f t="shared" si="872"/>
        <v>61.198115873839406</v>
      </c>
      <c r="T2950" s="12">
        <f t="shared" si="855"/>
        <v>-13.640272422135858</v>
      </c>
    </row>
    <row r="2951" spans="1:20">
      <c r="A2951" s="57">
        <f t="shared" si="856"/>
        <v>385980.27507502679</v>
      </c>
      <c r="B2951" s="12">
        <f t="shared" si="873"/>
        <v>61430.668714159998</v>
      </c>
      <c r="C2951" s="57" t="str">
        <f t="shared" si="857"/>
        <v>-0.205205454100458-0.0189232850519897i</v>
      </c>
      <c r="D2951" s="57" t="str">
        <f t="shared" si="858"/>
        <v>3.45350509082157-0.550671031577636i</v>
      </c>
      <c r="E2951" s="57" t="str">
        <f t="shared" si="859"/>
        <v>-20.1966542530879-85.2012852685977i</v>
      </c>
      <c r="F2951" s="57" t="str">
        <f t="shared" si="860"/>
        <v>2.90592006189991-2.53898817761809i</v>
      </c>
      <c r="G2951" s="57" t="str">
        <f t="shared" si="861"/>
        <v>0.998628875761269-0.0370033006237632i</v>
      </c>
      <c r="H2951" s="57" t="str">
        <f t="shared" si="862"/>
        <v>0.228995051765758-33.1555660444845i</v>
      </c>
      <c r="I2951" s="57" t="str">
        <f t="shared" si="863"/>
        <v>-0.235602535870019-0.273440297079316i</v>
      </c>
      <c r="K2951" s="57" t="str">
        <f t="shared" si="864"/>
        <v>0.00249961852252683-0.00476834499140431i</v>
      </c>
      <c r="L2951" s="57" t="str">
        <f t="shared" si="865"/>
        <v>0.00025-0.0172261035072851i</v>
      </c>
      <c r="M2951" s="57" t="str">
        <f t="shared" si="866"/>
        <v>0.0045-0.00603917474940718i</v>
      </c>
      <c r="N2951" s="57">
        <f t="shared" si="867"/>
        <v>5.2687030234324936</v>
      </c>
      <c r="O2951" s="57">
        <f t="shared" si="868"/>
        <v>13.71944643094939</v>
      </c>
      <c r="P2951" s="374">
        <f t="shared" si="869"/>
        <v>-13.71944643094939</v>
      </c>
      <c r="Q2951" s="374">
        <f t="shared" si="870"/>
        <v>-174.73129697656751</v>
      </c>
      <c r="R2951" s="12">
        <f t="shared" si="871"/>
        <v>5.2687030234324936</v>
      </c>
      <c r="S2951" s="57">
        <f t="shared" si="872"/>
        <v>61.430668714159999</v>
      </c>
      <c r="T2951" s="12">
        <f t="shared" si="855"/>
        <v>-13.71944643094939</v>
      </c>
    </row>
    <row r="2952" spans="1:20">
      <c r="A2952" s="57">
        <f t="shared" si="856"/>
        <v>387447.00012031186</v>
      </c>
      <c r="B2952" s="12">
        <f t="shared" si="873"/>
        <v>61664.105255273804</v>
      </c>
      <c r="C2952" s="57" t="str">
        <f t="shared" si="857"/>
        <v>-0.203338043552252-0.0188634010440162i</v>
      </c>
      <c r="D2952" s="57" t="str">
        <f t="shared" si="858"/>
        <v>3.45331896101648-0.550782520672376i</v>
      </c>
      <c r="E2952" s="57" t="str">
        <f t="shared" si="859"/>
        <v>-20.1045729781749-84.6433537268729i</v>
      </c>
      <c r="F2952" s="57" t="str">
        <f t="shared" si="860"/>
        <v>2.90588972341374-2.53019220900484i</v>
      </c>
      <c r="G2952" s="57" t="str">
        <f t="shared" si="861"/>
        <v>0.998618449841879-0.037143525374979i</v>
      </c>
      <c r="H2952" s="57" t="str">
        <f t="shared" si="862"/>
        <v>0.22708599149213-33.0270662497045i</v>
      </c>
      <c r="I2952" s="57" t="str">
        <f t="shared" si="863"/>
        <v>-0.233878286902947-0.272364756196631i</v>
      </c>
      <c r="K2952" s="57" t="str">
        <f t="shared" si="864"/>
        <v>0.00249810715835431-0.00475346911274546i</v>
      </c>
      <c r="L2952" s="57" t="str">
        <f t="shared" si="865"/>
        <v>0.00025-0.0171608921172395i</v>
      </c>
      <c r="M2952" s="57" t="str">
        <f t="shared" si="866"/>
        <v>0.0045-0.00601631276091567i</v>
      </c>
      <c r="N2952" s="57">
        <f t="shared" si="867"/>
        <v>5.3000841091338771</v>
      </c>
      <c r="O2952" s="57">
        <f t="shared" si="868"/>
        <v>13.798411596963422</v>
      </c>
      <c r="P2952" s="374">
        <f t="shared" si="869"/>
        <v>-13.798411596963422</v>
      </c>
      <c r="Q2952" s="374">
        <f t="shared" si="870"/>
        <v>-174.69991589086612</v>
      </c>
      <c r="R2952" s="12">
        <f t="shared" si="871"/>
        <v>5.3000841091338771</v>
      </c>
      <c r="S2952" s="57">
        <f t="shared" si="872"/>
        <v>61.664105255273803</v>
      </c>
      <c r="T2952" s="12">
        <f t="shared" si="855"/>
        <v>-13.798411596963422</v>
      </c>
    </row>
    <row r="2953" spans="1:20">
      <c r="A2953" s="57">
        <f t="shared" si="856"/>
        <v>388919.29872076906</v>
      </c>
      <c r="B2953" s="12">
        <f t="shared" si="873"/>
        <v>61898.428855243845</v>
      </c>
      <c r="C2953" s="57" t="str">
        <f t="shared" si="857"/>
        <v>-0.201492179503415-0.0188057393910964i</v>
      </c>
      <c r="D2953" s="57" t="str">
        <f t="shared" si="858"/>
        <v>3.45313143422905-0.550901694443805i</v>
      </c>
      <c r="E2953" s="57" t="str">
        <f t="shared" si="859"/>
        <v>-20.0120780076678-84.0908790104771i</v>
      </c>
      <c r="F2953" s="57" t="str">
        <f t="shared" si="860"/>
        <v>2.90585915455773-2.52143262089493i</v>
      </c>
      <c r="G2953" s="57" t="str">
        <f t="shared" si="861"/>
        <v>0.998607944755139-0.0372842785508311i</v>
      </c>
      <c r="H2953" s="57" t="str">
        <f t="shared" si="862"/>
        <v>0.225193264956017-32.8990869938677i</v>
      </c>
      <c r="I2953" s="57" t="str">
        <f t="shared" si="863"/>
        <v>-0.232167360031784-0.271293717108349i</v>
      </c>
      <c r="K2953" s="57" t="str">
        <f t="shared" si="864"/>
        <v>0.00249659792040634-0.00473865937872951i</v>
      </c>
      <c r="L2953" s="57" t="str">
        <f t="shared" si="865"/>
        <v>0.00025-0.0170959275923885i</v>
      </c>
      <c r="M2953" s="57" t="str">
        <f t="shared" si="866"/>
        <v>0.0045-0.00599353731910309i</v>
      </c>
      <c r="N2953" s="57">
        <f t="shared" si="867"/>
        <v>5.3321032448224344</v>
      </c>
      <c r="O2953" s="57">
        <f t="shared" si="868"/>
        <v>13.877168848956433</v>
      </c>
      <c r="P2953" s="374">
        <f t="shared" si="869"/>
        <v>-13.877168848956433</v>
      </c>
      <c r="Q2953" s="374">
        <f t="shared" si="870"/>
        <v>-174.66789675517757</v>
      </c>
      <c r="R2953" s="12">
        <f t="shared" si="871"/>
        <v>5.3321032448224344</v>
      </c>
      <c r="S2953" s="57">
        <f t="shared" si="872"/>
        <v>61.898428855243843</v>
      </c>
      <c r="T2953" s="12">
        <f t="shared" si="855"/>
        <v>-13.877168848956433</v>
      </c>
    </row>
    <row r="2954" spans="1:20">
      <c r="A2954" s="57">
        <f t="shared" si="856"/>
        <v>390397.19205590797</v>
      </c>
      <c r="B2954" s="12">
        <f t="shared" si="873"/>
        <v>62133.642884893772</v>
      </c>
      <c r="C2954" s="57" t="str">
        <f t="shared" si="857"/>
        <v>-0.199667563011896-0.0187501948262164i</v>
      </c>
      <c r="D2954" s="57" t="str">
        <f t="shared" si="858"/>
        <v>3.45294250012891-0.551028551916164i</v>
      </c>
      <c r="E2954" s="57" t="str">
        <f t="shared" si="859"/>
        <v>-19.9192024702239-83.5437896290722i</v>
      </c>
      <c r="F2954" s="57" t="str">
        <f t="shared" si="860"/>
        <v>2.90582835358754-2.51270928708291i</v>
      </c>
      <c r="G2954" s="57" t="str">
        <f t="shared" si="861"/>
        <v>0.998597359901594-0.0374255621088025i</v>
      </c>
      <c r="H2954" s="57" t="str">
        <f t="shared" si="862"/>
        <v>0.223316719877679-32.7716259112203i</v>
      </c>
      <c r="I2954" s="57" t="str">
        <f t="shared" si="863"/>
        <v>-0.230469650075966-0.270227157422301i</v>
      </c>
      <c r="K2954" s="57" t="str">
        <f t="shared" si="864"/>
        <v>0.00249509073043837-0.00472391556042411i</v>
      </c>
      <c r="L2954" s="57" t="str">
        <f t="shared" si="865"/>
        <v>0.00025-0.0170312089981953i</v>
      </c>
      <c r="M2954" s="57" t="str">
        <f t="shared" si="866"/>
        <v>0.0045-0.00597084809633699i</v>
      </c>
      <c r="N2954" s="57">
        <f t="shared" si="867"/>
        <v>5.3647456713898691</v>
      </c>
      <c r="O2954" s="57">
        <f t="shared" si="868"/>
        <v>13.955719116691592</v>
      </c>
      <c r="P2954" s="374">
        <f t="shared" si="869"/>
        <v>-13.955719116691592</v>
      </c>
      <c r="Q2954" s="374">
        <f t="shared" si="870"/>
        <v>-174.63525432861013</v>
      </c>
      <c r="R2954" s="12">
        <f t="shared" si="871"/>
        <v>5.3647456713898691</v>
      </c>
      <c r="S2954" s="57">
        <f t="shared" si="872"/>
        <v>62.133642884893774</v>
      </c>
      <c r="T2954" s="12">
        <f t="shared" si="855"/>
        <v>-13.955719116691592</v>
      </c>
    </row>
    <row r="2955" spans="1:20">
      <c r="A2955" s="57">
        <f t="shared" si="856"/>
        <v>391880.70138572046</v>
      </c>
      <c r="B2955" s="12">
        <f t="shared" si="873"/>
        <v>62369.750727856372</v>
      </c>
      <c r="C2955" s="57" t="str">
        <f t="shared" si="857"/>
        <v>-0.1978638997941-0.0186966658011059i</v>
      </c>
      <c r="D2955" s="57" t="str">
        <f t="shared" si="858"/>
        <v>3.4527521483116-0.551163092194187i</v>
      </c>
      <c r="E2955" s="57" t="str">
        <f t="shared" si="859"/>
        <v>-19.8259783860356-83.0020151416805i</v>
      </c>
      <c r="F2955" s="57" t="str">
        <f t="shared" si="860"/>
        <v>2.90579731874558-2.50402208188263i</v>
      </c>
      <c r="G2955" s="57" t="str">
        <f t="shared" si="861"/>
        <v>0.998586694677275-0.0375673780132396i</v>
      </c>
      <c r="H2955" s="57" t="str">
        <f t="shared" si="862"/>
        <v>0.221456205587134-32.644680649608i</v>
      </c>
      <c r="I2955" s="57" t="str">
        <f t="shared" si="863"/>
        <v>-0.228785052718825-0.269165054897211i</v>
      </c>
      <c r="K2955" s="57" t="str">
        <f t="shared" si="864"/>
        <v>0.00249358551043842-0.00470923742960375i</v>
      </c>
      <c r="L2955" s="57" t="str">
        <f t="shared" si="865"/>
        <v>0.00025-0.0169667354036614i</v>
      </c>
      <c r="M2955" s="57" t="str">
        <f t="shared" si="866"/>
        <v>0.0045-0.00594824476622535i</v>
      </c>
      <c r="N2955" s="57">
        <f t="shared" si="867"/>
        <v>5.3979968229008648</v>
      </c>
      <c r="O2955" s="57">
        <f t="shared" si="868"/>
        <v>14.034063330726552</v>
      </c>
      <c r="P2955" s="374">
        <f t="shared" si="869"/>
        <v>-14.034063330726552</v>
      </c>
      <c r="Q2955" s="374">
        <f t="shared" si="870"/>
        <v>-174.60200317709914</v>
      </c>
      <c r="R2955" s="12">
        <f t="shared" si="871"/>
        <v>5.3979968229008648</v>
      </c>
      <c r="S2955" s="57">
        <f t="shared" si="872"/>
        <v>62.369750727856371</v>
      </c>
      <c r="T2955" s="12">
        <f t="shared" si="855"/>
        <v>-14.034063330726552</v>
      </c>
    </row>
    <row r="2956" spans="1:20">
      <c r="A2956" s="57">
        <f t="shared" si="856"/>
        <v>393369.84805098618</v>
      </c>
      <c r="B2956" s="12">
        <f t="shared" si="873"/>
        <v>62606.755780622225</v>
      </c>
      <c r="C2956" s="57" t="str">
        <f t="shared" si="857"/>
        <v>-0.196080900153639-0.0186450543639166i</v>
      </c>
      <c r="D2956" s="57" t="str">
        <f t="shared" si="858"/>
        <v>3.45256036829814-0.551305314462754i</v>
      </c>
      <c r="E2956" s="57" t="str">
        <f t="shared" si="859"/>
        <v>-19.7324367009319-82.4654861430117i</v>
      </c>
      <c r="F2956" s="57" t="str">
        <f t="shared" si="860"/>
        <v>2.90576604826121-2.4953708801254i</v>
      </c>
      <c r="G2956" s="57" t="str">
        <f t="shared" si="861"/>
        <v>0.998575948473665-0.0377097282353717i</v>
      </c>
      <c r="H2956" s="57" t="str">
        <f t="shared" si="862"/>
        <v>0.219611573004653-32.5182488703677i</v>
      </c>
      <c r="I2956" s="57" t="str">
        <f t="shared" si="863"/>
        <v>-0.227113464499988-0.268107387441264i</v>
      </c>
      <c r="K2956" s="57" t="str">
        <f t="shared" si="864"/>
        <v>0.00249208218262442-0.00469462475874528i</v>
      </c>
      <c r="L2956" s="57" t="str">
        <f t="shared" si="865"/>
        <v>0.00025-0.0169025058813124i</v>
      </c>
      <c r="M2956" s="57" t="str">
        <f t="shared" si="866"/>
        <v>0.0045-0.00592572700361163i</v>
      </c>
      <c r="N2956" s="57">
        <f t="shared" si="867"/>
        <v>5.4318423231465545</v>
      </c>
      <c r="O2956" s="57">
        <f t="shared" si="868"/>
        <v>14.112202422231304</v>
      </c>
      <c r="P2956" s="374">
        <f t="shared" si="869"/>
        <v>-14.112202422231304</v>
      </c>
      <c r="Q2956" s="374">
        <f t="shared" si="870"/>
        <v>-174.56815767685345</v>
      </c>
      <c r="R2956" s="12">
        <f t="shared" si="871"/>
        <v>5.4318423231465545</v>
      </c>
      <c r="S2956" s="57">
        <f t="shared" si="872"/>
        <v>62.606755780622223</v>
      </c>
      <c r="T2956" s="12">
        <f t="shared" si="855"/>
        <v>-14.112202422231304</v>
      </c>
    </row>
    <row r="2957" spans="1:20">
      <c r="A2957" s="57">
        <f t="shared" si="856"/>
        <v>394864.65347357991</v>
      </c>
      <c r="B2957" s="12">
        <f t="shared" si="873"/>
        <v>62844.661452588589</v>
      </c>
      <c r="C2957" s="57" t="str">
        <f t="shared" si="857"/>
        <v>-0.194318278910696-0.0185952660408818i</v>
      </c>
      <c r="D2957" s="57" t="str">
        <f t="shared" si="858"/>
        <v>3.45236714953452-0.551455217986553i</v>
      </c>
      <c r="E2957" s="57" t="str">
        <f t="shared" si="859"/>
        <v>-19.6386073194321-81.9341342497971i</v>
      </c>
      <c r="F2957" s="57" t="str">
        <f t="shared" si="860"/>
        <v>2.90573454035033-2.48675555715819i</v>
      </c>
      <c r="G2957" s="57" t="str">
        <f t="shared" si="861"/>
        <v>0.998565120677666-0.0378526147533303i</v>
      </c>
      <c r="H2957" s="57" t="str">
        <f t="shared" si="862"/>
        <v>0.217782674621527-32.3923282482228i</v>
      </c>
      <c r="I2957" s="57" t="str">
        <f t="shared" si="863"/>
        <v>-0.225454782807848-0.267054133110671i</v>
      </c>
      <c r="K2957" s="57" t="str">
        <f t="shared" si="864"/>
        <v>0.00249058066944133-0.00468007732102343i</v>
      </c>
      <c r="L2957" s="57" t="str">
        <f t="shared" si="865"/>
        <v>0.00025-0.0168385195071851i</v>
      </c>
      <c r="M2957" s="57" t="str">
        <f t="shared" si="866"/>
        <v>0.0045-0.00590329448457025i</v>
      </c>
      <c r="N2957" s="57">
        <f t="shared" si="867"/>
        <v>5.4662679822579889</v>
      </c>
      <c r="O2957" s="57">
        <f t="shared" si="868"/>
        <v>14.190137322815035</v>
      </c>
      <c r="P2957" s="374">
        <f t="shared" si="869"/>
        <v>-14.190137322815035</v>
      </c>
      <c r="Q2957" s="374">
        <f t="shared" si="870"/>
        <v>-174.53373201774201</v>
      </c>
      <c r="R2957" s="12">
        <f t="shared" si="871"/>
        <v>5.4662679822579889</v>
      </c>
      <c r="S2957" s="57">
        <f t="shared" si="872"/>
        <v>62.844661452588589</v>
      </c>
      <c r="T2957" s="12">
        <f t="shared" si="855"/>
        <v>-14.190137322815035</v>
      </c>
    </row>
    <row r="2958" spans="1:20">
      <c r="A2958" s="57">
        <f t="shared" si="856"/>
        <v>396365.13915677957</v>
      </c>
      <c r="B2958" s="12">
        <f t="shared" si="873"/>
        <v>63083.471166108429</v>
      </c>
      <c r="C2958" s="57" t="str">
        <f t="shared" si="857"/>
        <v>-0.192575755332007-0.018547209721863i</v>
      </c>
      <c r="D2958" s="57" t="str">
        <f t="shared" si="858"/>
        <v>3.45217248139118-0.551612802109728i</v>
      </c>
      <c r="E2958" s="57" t="str">
        <f t="shared" si="859"/>
        <v>-19.5445191367709-81.4078920871384i</v>
      </c>
      <c r="F2958" s="57" t="str">
        <f t="shared" si="860"/>
        <v>2.90570279321546-2.47817598884177i</v>
      </c>
      <c r="G2958" s="57" t="str">
        <f t="shared" si="861"/>
        <v>0.998554210671568-0.0379960395521687i</v>
      </c>
      <c r="H2958" s="57" t="str">
        <f t="shared" si="862"/>
        <v>0.215969364481065-32.2669164711764i</v>
      </c>
      <c r="I2958" s="57" t="str">
        <f t="shared" si="863"/>
        <v>-0.2238089058721-0.26600527010826i</v>
      </c>
      <c r="K2958" s="57" t="str">
        <f t="shared" si="864"/>
        <v>0.00248908089355828-0.00466559489030628i</v>
      </c>
      <c r="L2958" s="57" t="str">
        <f t="shared" si="865"/>
        <v>0.00025-0.016774775360814i</v>
      </c>
      <c r="M2958" s="57" t="str">
        <f t="shared" si="866"/>
        <v>0.0045-0.00588094688640195i</v>
      </c>
      <c r="N2958" s="57">
        <f t="shared" si="867"/>
        <v>5.501259793391398</v>
      </c>
      <c r="O2958" s="57">
        <f t="shared" si="868"/>
        <v>14.267868964362616</v>
      </c>
      <c r="P2958" s="374">
        <f t="shared" si="869"/>
        <v>-14.267868964362616</v>
      </c>
      <c r="Q2958" s="374">
        <f t="shared" si="870"/>
        <v>-174.4987402066086</v>
      </c>
      <c r="R2958" s="12">
        <f t="shared" si="871"/>
        <v>5.501259793391398</v>
      </c>
      <c r="S2958" s="57">
        <f t="shared" si="872"/>
        <v>63.083471166108431</v>
      </c>
      <c r="T2958" s="12">
        <f t="shared" si="855"/>
        <v>-14.267868964362616</v>
      </c>
    </row>
    <row r="2959" spans="1:20">
      <c r="A2959" s="57">
        <f t="shared" si="856"/>
        <v>397871.3266855753</v>
      </c>
      <c r="B2959" s="12">
        <f t="shared" si="873"/>
        <v>63323.188356539642</v>
      </c>
      <c r="C2959" s="57" t="str">
        <f t="shared" si="857"/>
        <v>-0.190853053061558-0.0185007975496526i</v>
      </c>
      <c r="D2959" s="57" t="str">
        <f t="shared" si="858"/>
        <v>3.45197635316251-0.551778066255532i</v>
      </c>
      <c r="E2959" s="57" t="str">
        <f t="shared" si="859"/>
        <v>-19.4502000699354-80.8866932748971i</v>
      </c>
      <c r="F2959" s="57" t="str">
        <f t="shared" si="860"/>
        <v>2.90567080504561-2.46963205154894i</v>
      </c>
      <c r="G2959" s="57" t="str">
        <f t="shared" si="861"/>
        <v>0.998543217833008-0.0381400046238818i</v>
      </c>
      <c r="H2959" s="57" t="str">
        <f t="shared" si="862"/>
        <v>0.214171498159891-32.1420112404087i</v>
      </c>
      <c r="I2959" s="57" t="str">
        <f t="shared" si="863"/>
        <v>-0.222175732756367-0.264960776782099i</v>
      </c>
      <c r="K2959" s="57" t="str">
        <f t="shared" si="864"/>
        <v>0.00248758277786589-0.00465117724115069i</v>
      </c>
      <c r="L2959" s="57" t="str">
        <f t="shared" si="865"/>
        <v>0.00025-0.0167112725252182i</v>
      </c>
      <c r="M2959" s="57" t="str">
        <f t="shared" si="866"/>
        <v>0.0045-0.00585868388762894i</v>
      </c>
      <c r="N2959" s="57">
        <f t="shared" si="867"/>
        <v>5.5368039294797597</v>
      </c>
      <c r="O2959" s="57">
        <f t="shared" si="868"/>
        <v>14.345398278877317</v>
      </c>
      <c r="P2959" s="374">
        <f t="shared" si="869"/>
        <v>-14.345398278877317</v>
      </c>
      <c r="Q2959" s="374">
        <f t="shared" si="870"/>
        <v>-174.46319607052024</v>
      </c>
      <c r="R2959" s="12">
        <f t="shared" si="871"/>
        <v>5.5368039294797597</v>
      </c>
      <c r="S2959" s="57">
        <f t="shared" si="872"/>
        <v>63.323188356539639</v>
      </c>
      <c r="T2959" s="12">
        <f t="shared" si="855"/>
        <v>-14.345398278877317</v>
      </c>
    </row>
    <row r="2960" spans="1:20">
      <c r="A2960" s="57">
        <f t="shared" si="856"/>
        <v>399383.23772698053</v>
      </c>
      <c r="B2960" s="12">
        <f t="shared" si="873"/>
        <v>63563.816472294493</v>
      </c>
      <c r="C2960" s="57" t="str">
        <f t="shared" si="857"/>
        <v>-0.18914990005194-0.0184559448128815i</v>
      </c>
      <c r="D2960" s="57" t="str">
        <f t="shared" si="858"/>
        <v>3.45177875406636-0.551951009925969i</v>
      </c>
      <c r="E2960" s="57" t="str">
        <f t="shared" si="859"/>
        <v>-19.355677087745-80.3704724141139i</v>
      </c>
      <c r="F2960" s="57" t="str">
        <f t="shared" si="860"/>
        <v>2.90563857401609-2.46112362216267i</v>
      </c>
      <c r="G2960" s="57" t="str">
        <f t="shared" si="861"/>
        <v>0.998532141534943-0.0382845119674253i</v>
      </c>
      <c r="H2960" s="57" t="str">
        <f t="shared" si="862"/>
        <v>0.212388932749472-32.0176102701729i</v>
      </c>
      <c r="I2960" s="57" t="str">
        <f t="shared" si="863"/>
        <v>-0.220555163350876-0.263920631624104i</v>
      </c>
      <c r="K2960" s="57" t="str">
        <f t="shared" si="864"/>
        <v>0.00248608624547353-0.00463682414879792i</v>
      </c>
      <c r="L2960" s="57" t="str">
        <f t="shared" si="865"/>
        <v>0.00025-0.016648010086888i</v>
      </c>
      <c r="M2960" s="57" t="str">
        <f t="shared" si="866"/>
        <v>0.0045-0.00583650516799057i</v>
      </c>
      <c r="N2960" s="57">
        <f t="shared" si="867"/>
        <v>5.5728867400451065</v>
      </c>
      <c r="O2960" s="57">
        <f t="shared" si="868"/>
        <v>14.422726198333129</v>
      </c>
      <c r="P2960" s="374">
        <f t="shared" si="869"/>
        <v>-14.422726198333129</v>
      </c>
      <c r="Q2960" s="374">
        <f t="shared" si="870"/>
        <v>-174.42711325995489</v>
      </c>
      <c r="R2960" s="12">
        <f t="shared" si="871"/>
        <v>5.5728867400451065</v>
      </c>
      <c r="S2960" s="57">
        <f t="shared" si="872"/>
        <v>63.563816472294491</v>
      </c>
      <c r="T2960" s="12">
        <f t="shared" si="855"/>
        <v>-14.422726198333129</v>
      </c>
    </row>
    <row r="2961" spans="1:20">
      <c r="A2961" s="57">
        <f t="shared" si="856"/>
        <v>400900.89403034304</v>
      </c>
      <c r="B2961" s="12">
        <f t="shared" si="873"/>
        <v>63805.358974889212</v>
      </c>
      <c r="C2961" s="57" t="str">
        <f t="shared" si="857"/>
        <v>-0.187466028496454-0.0184125698424534i</v>
      </c>
      <c r="D2961" s="57" t="str">
        <f t="shared" si="858"/>
        <v>3.45157967324353-0.55213163270145i</v>
      </c>
      <c r="E2961" s="57" t="str">
        <f t="shared" si="859"/>
        <v>-19.2609762399969-79.8591650734937i</v>
      </c>
      <c r="F2961" s="57" t="str">
        <f t="shared" si="860"/>
        <v>2.90560609828857-2.45265057807439i</v>
      </c>
      <c r="G2961" s="57" t="str">
        <f t="shared" si="861"/>
        <v>0.998520981145608-0.0384295635887356i</v>
      </c>
      <c r="H2961" s="57" t="str">
        <f t="shared" si="862"/>
        <v>0.210621526837914-31.8937112876939i</v>
      </c>
      <c r="I2961" s="57" t="str">
        <f t="shared" si="863"/>
        <v>-0.218947098365227-0.262884813268703i</v>
      </c>
      <c r="K2961" s="57" t="str">
        <f t="shared" si="864"/>
        <v>0.00248459121970651-0.00462253538916893i</v>
      </c>
      <c r="L2961" s="57" t="str">
        <f t="shared" si="865"/>
        <v>0.00025-0.0165849871357721i</v>
      </c>
      <c r="M2961" s="57" t="str">
        <f t="shared" si="866"/>
        <v>0.0045-0.00581441040843852i</v>
      </c>
      <c r="N2961" s="57">
        <f t="shared" si="867"/>
        <v>5.6094947480791575</v>
      </c>
      <c r="O2961" s="57">
        <f t="shared" si="868"/>
        <v>14.499853654533041</v>
      </c>
      <c r="P2961" s="374">
        <f t="shared" si="869"/>
        <v>-14.499853654533041</v>
      </c>
      <c r="Q2961" s="374">
        <f t="shared" si="870"/>
        <v>-174.39050525192084</v>
      </c>
      <c r="R2961" s="12">
        <f t="shared" si="871"/>
        <v>5.6094947480791575</v>
      </c>
      <c r="S2961" s="57">
        <f t="shared" si="872"/>
        <v>63.805358974889209</v>
      </c>
      <c r="T2961" s="12">
        <f t="shared" si="855"/>
        <v>-14.499853654533041</v>
      </c>
    </row>
    <row r="2962" spans="1:20">
      <c r="A2962" s="57">
        <f t="shared" si="856"/>
        <v>402424.31742765836</v>
      </c>
      <c r="B2962" s="12">
        <f t="shared" si="873"/>
        <v>64047.819338993795</v>
      </c>
      <c r="C2962" s="57" t="str">
        <f t="shared" si="857"/>
        <v>-0.185801174761932-0.0183705939113573i</v>
      </c>
      <c r="D2962" s="57" t="str">
        <f t="shared" si="858"/>
        <v>3.45137909975722-0.552319934240422i</v>
      </c>
      <c r="E2962" s="57" t="str">
        <f t="shared" si="859"/>
        <v>-19.1661226857157-79.352707775942i</v>
      </c>
      <c r="F2962" s="57" t="str">
        <f t="shared" si="860"/>
        <v>2.90557337601084-2.4442127971821i</v>
      </c>
      <c r="G2962" s="57" t="str">
        <f t="shared" si="861"/>
        <v>0.998509736028486-0.038575161500749i</v>
      </c>
      <c r="H2962" s="57" t="str">
        <f t="shared" si="862"/>
        <v>0.208869140492003-31.7703120330677i</v>
      </c>
      <c r="I2962" s="57" t="str">
        <f t="shared" si="863"/>
        <v>-0.217351439321222-0.261853300491485i</v>
      </c>
      <c r="K2962" s="57" t="str">
        <f t="shared" si="864"/>
        <v>0.0024830976241036-0.00460831073885995i</v>
      </c>
      <c r="L2962" s="57" t="str">
        <f t="shared" si="865"/>
        <v>0.00025-0.0165222027652641i</v>
      </c>
      <c r="M2962" s="57" t="str">
        <f t="shared" si="866"/>
        <v>0.0045-0.00579239929113222i</v>
      </c>
      <c r="N2962" s="57">
        <f t="shared" si="867"/>
        <v>5.6466146469840055</v>
      </c>
      <c r="O2962" s="57">
        <f t="shared" si="868"/>
        <v>14.576781578975552</v>
      </c>
      <c r="P2962" s="374">
        <f t="shared" si="869"/>
        <v>-14.576781578975552</v>
      </c>
      <c r="Q2962" s="374">
        <f t="shared" si="870"/>
        <v>-174.35338535301599</v>
      </c>
      <c r="R2962" s="12">
        <f t="shared" si="871"/>
        <v>5.6466146469840055</v>
      </c>
      <c r="S2962" s="57">
        <f t="shared" si="872"/>
        <v>64.04781933899379</v>
      </c>
      <c r="T2962" s="12">
        <f t="shared" si="855"/>
        <v>-14.576781578975552</v>
      </c>
    </row>
    <row r="2963" spans="1:20">
      <c r="A2963" s="57">
        <f t="shared" si="856"/>
        <v>403953.52983388345</v>
      </c>
      <c r="B2963" s="12">
        <f t="shared" si="873"/>
        <v>64291.201052481971</v>
      </c>
      <c r="C2963" s="57" t="str">
        <f t="shared" si="857"/>
        <v>-0.18415507932232-0.0183299411377543i</v>
      </c>
      <c r="D2963" s="57" t="str">
        <f t="shared" si="858"/>
        <v>3.4511770225926-0.552515914279019i</v>
      </c>
      <c r="E2963" s="57" t="str">
        <f t="shared" si="859"/>
        <v>-19.0711407205299-78.8510379851717i</v>
      </c>
      <c r="F2963" s="57" t="str">
        <f t="shared" si="860"/>
        <v>2.90554040531671-2.43581015788863i</v>
      </c>
      <c r="G2963" s="57" t="str">
        <f t="shared" si="861"/>
        <v>0.998498405542273-0.0387213077234213i</v>
      </c>
      <c r="H2963" s="57" t="str">
        <f t="shared" si="862"/>
        <v>0.207131635239489-31.6474102591603i</v>
      </c>
      <c r="I2963" s="57" t="str">
        <f t="shared" si="863"/>
        <v>-0.215768088545751-0.260826072207867i</v>
      </c>
      <c r="K2963" s="57" t="str">
        <f t="shared" si="864"/>
        <v>0.00248160538241435-0.00459414997513798i</v>
      </c>
      <c r="L2963" s="57" t="str">
        <f t="shared" si="865"/>
        <v>0.00025-0.0164596560721898i</v>
      </c>
      <c r="M2963" s="57" t="str">
        <f t="shared" si="866"/>
        <v>0.0045-0.00577047149943436i</v>
      </c>
      <c r="N2963" s="57">
        <f t="shared" si="867"/>
        <v>5.6842332975724617</v>
      </c>
      <c r="O2963" s="57">
        <f t="shared" si="868"/>
        <v>14.653510902727726</v>
      </c>
      <c r="P2963" s="374">
        <f t="shared" si="869"/>
        <v>-14.653510902727726</v>
      </c>
      <c r="Q2963" s="374">
        <f t="shared" si="870"/>
        <v>-174.31576670242754</v>
      </c>
      <c r="R2963" s="12">
        <f t="shared" si="871"/>
        <v>5.6842332975724617</v>
      </c>
      <c r="S2963" s="57">
        <f t="shared" si="872"/>
        <v>64.291201052481966</v>
      </c>
      <c r="T2963" s="12">
        <f t="shared" si="855"/>
        <v>-14.653510902727726</v>
      </c>
    </row>
    <row r="2964" spans="1:20">
      <c r="A2964" s="57">
        <f t="shared" si="856"/>
        <v>405488.55324725225</v>
      </c>
      <c r="B2964" s="12">
        <f t="shared" si="873"/>
        <v>64535.507616481402</v>
      </c>
      <c r="C2964" s="57" t="str">
        <f t="shared" si="857"/>
        <v>-0.182527486693032-0.0182905383912446i</v>
      </c>
      <c r="D2964" s="57" t="str">
        <f t="shared" si="858"/>
        <v>3.45097343065618-0.552719572630692i</v>
      </c>
      <c r="E2964" s="57" t="str">
        <f t="shared" si="859"/>
        <v>-18.9760538032005-78.3540940923992i</v>
      </c>
      <c r="F2964" s="57" t="str">
        <f t="shared" si="860"/>
        <v>2.90550718432605-2.4274425390999i</v>
      </c>
      <c r="G2964" s="57" t="str">
        <f t="shared" si="861"/>
        <v>0.998486989040836-0.0388680042837478i</v>
      </c>
      <c r="H2964" s="57" t="str">
        <f t="shared" si="862"/>
        <v>0.205408874051601-31.5250037315103i</v>
      </c>
      <c r="I2964" s="57" t="str">
        <f t="shared" si="863"/>
        <v>-0.21419694916378-0.259803107471812i</v>
      </c>
      <c r="K2964" s="57" t="str">
        <f t="shared" si="864"/>
        <v>0.00248011441859632-0.00458005287593613i</v>
      </c>
      <c r="L2964" s="57" t="str">
        <f t="shared" si="865"/>
        <v>0.00025-0.0163973461567939i</v>
      </c>
      <c r="M2964" s="57" t="str">
        <f t="shared" si="866"/>
        <v>0.0045-0.00574862671790632i</v>
      </c>
      <c r="N2964" s="57">
        <f t="shared" si="867"/>
        <v>5.7223377251320642</v>
      </c>
      <c r="O2964" s="57">
        <f t="shared" si="868"/>
        <v>14.73004255630479</v>
      </c>
      <c r="P2964" s="374">
        <f t="shared" si="869"/>
        <v>-14.73004255630479</v>
      </c>
      <c r="Q2964" s="374">
        <f t="shared" si="870"/>
        <v>-174.27766227486794</v>
      </c>
      <c r="R2964" s="12">
        <f t="shared" si="871"/>
        <v>5.7223377251320642</v>
      </c>
      <c r="S2964" s="57">
        <f t="shared" si="872"/>
        <v>64.535507616481397</v>
      </c>
      <c r="T2964" s="12">
        <f t="shared" si="855"/>
        <v>-14.73004255630479</v>
      </c>
    </row>
    <row r="2965" spans="1:20">
      <c r="A2965" s="57">
        <f t="shared" si="856"/>
        <v>407029.40974959178</v>
      </c>
      <c r="B2965" s="12">
        <f t="shared" si="873"/>
        <v>64780.742545424029</v>
      </c>
      <c r="C2965" s="57" t="str">
        <f t="shared" si="857"/>
        <v>-0.180918145366086-0.0182523152021917i</v>
      </c>
      <c r="D2965" s="57" t="str">
        <f t="shared" si="858"/>
        <v>3.45076831277538-0.552930909185851i</v>
      </c>
      <c r="E2965" s="57" t="str">
        <f t="shared" si="859"/>
        <v>-18.8808845813354-77.8618154031094i</v>
      </c>
      <c r="F2965" s="57" t="str">
        <f t="shared" si="860"/>
        <v>2.90547371114451-2.41910982022309i</v>
      </c>
      <c r="G2965" s="57" t="str">
        <f t="shared" si="861"/>
        <v>0.998475485873185-0.0390152532157824i</v>
      </c>
      <c r="H2965" s="57" t="str">
        <f t="shared" si="862"/>
        <v>0.203700721325833-31.4030902282303i</v>
      </c>
      <c r="I2965" s="57" t="str">
        <f t="shared" si="863"/>
        <v>-0.212637925091371-0.258784385474516i</v>
      </c>
      <c r="K2965" s="57" t="str">
        <f t="shared" si="864"/>
        <v>0.00247862465681278-0.00456601921984917i</v>
      </c>
      <c r="L2965" s="57" t="str">
        <f t="shared" si="865"/>
        <v>0.00025-0.0163352721227276i</v>
      </c>
      <c r="M2965" s="57" t="str">
        <f t="shared" si="866"/>
        <v>0.0045-0.00572686463230356i</v>
      </c>
      <c r="N2965" s="57">
        <f t="shared" si="867"/>
        <v>5.7609151165453056</v>
      </c>
      <c r="O2965" s="57">
        <f t="shared" si="868"/>
        <v>14.806377469556109</v>
      </c>
      <c r="P2965" s="374">
        <f t="shared" si="869"/>
        <v>-14.806377469556109</v>
      </c>
      <c r="Q2965" s="374">
        <f t="shared" si="870"/>
        <v>-174.23908488345469</v>
      </c>
      <c r="R2965" s="12">
        <f t="shared" si="871"/>
        <v>5.7609151165453056</v>
      </c>
      <c r="S2965" s="57">
        <f t="shared" si="872"/>
        <v>64.780742545424033</v>
      </c>
      <c r="T2965" s="12">
        <f t="shared" si="855"/>
        <v>-14.806377469556109</v>
      </c>
    </row>
    <row r="2966" spans="1:20">
      <c r="A2966" s="57">
        <f t="shared" si="856"/>
        <v>408576.12150664022</v>
      </c>
      <c r="B2966" s="12">
        <f t="shared" si="873"/>
        <v>65026.909367096639</v>
      </c>
      <c r="C2966" s="57" t="str">
        <f t="shared" si="857"/>
        <v>-0.179326807746028-0.0182152036740132i</v>
      </c>
      <c r="D2966" s="57" t="str">
        <f t="shared" si="858"/>
        <v>3.450561657698-0.553149923911492i</v>
      </c>
      <c r="E2966" s="57" t="str">
        <f t="shared" si="859"/>
        <v>-18.7856549163076-77.3741421239248i</v>
      </c>
      <c r="F2966" s="57" t="str">
        <f t="shared" si="860"/>
        <v>2.90543998386351-2.41081188116491i</v>
      </c>
      <c r="G2966" s="57" t="str">
        <f t="shared" si="861"/>
        <v>0.998463895383434-0.0391630565606568i</v>
      </c>
      <c r="H2966" s="57" t="str">
        <f t="shared" si="862"/>
        <v>0.202007042868922-31.2816675399098i</v>
      </c>
      <c r="I2966" s="57" t="str">
        <f t="shared" si="863"/>
        <v>-0.211090921028793-0.257769885543137i</v>
      </c>
      <c r="K2966" s="57" t="str">
        <f t="shared" si="864"/>
        <v>0.00247713602143-0.00455204878612893i</v>
      </c>
      <c r="L2966" s="57" t="str">
        <f t="shared" si="865"/>
        <v>0.00025-0.0162734330770348i</v>
      </c>
      <c r="M2966" s="57" t="str">
        <f t="shared" si="866"/>
        <v>0.0045-0.00570518492957118i</v>
      </c>
      <c r="N2966" s="57">
        <f t="shared" si="867"/>
        <v>5.7999528174690056</v>
      </c>
      <c r="O2966" s="57">
        <f t="shared" si="868"/>
        <v>14.882516571557558</v>
      </c>
      <c r="P2966" s="374">
        <f t="shared" si="869"/>
        <v>-14.882516571557558</v>
      </c>
      <c r="Q2966" s="374">
        <f t="shared" si="870"/>
        <v>-174.20004718253099</v>
      </c>
      <c r="R2966" s="12">
        <f t="shared" si="871"/>
        <v>5.7999528174690056</v>
      </c>
      <c r="S2966" s="57">
        <f t="shared" si="872"/>
        <v>65.026909367096636</v>
      </c>
      <c r="T2966" s="12">
        <f t="shared" si="855"/>
        <v>-14.882516571557558</v>
      </c>
    </row>
    <row r="2967" spans="1:20">
      <c r="A2967" s="57">
        <f t="shared" si="856"/>
        <v>410128.71076836548</v>
      </c>
      <c r="B2967" s="12">
        <f t="shared" si="873"/>
        <v>65274.011622691607</v>
      </c>
      <c r="C2967" s="57" t="str">
        <f t="shared" si="857"/>
        <v>-0.177753230086661-0.0181791383983358i</v>
      </c>
      <c r="D2967" s="57" t="str">
        <f t="shared" si="858"/>
        <v>3.45035345409161-0.553376616850823i</v>
      </c>
      <c r="E2967" s="57" t="str">
        <f t="shared" si="859"/>
        <v>-18.6903859074066-76.8910153495684i</v>
      </c>
      <c r="F2967" s="57" t="str">
        <f t="shared" si="860"/>
        <v>2.90540600056015-2.40254860232982i</v>
      </c>
      <c r="G2967" s="57" t="str">
        <f t="shared" si="861"/>
        <v>0.99845221691076-0.039311416366601i</v>
      </c>
      <c r="H2967" s="57" t="str">
        <f t="shared" si="862"/>
        <v>0.200327705880078-31.1607334695197i</v>
      </c>
      <c r="I2967" s="57" t="str">
        <f t="shared" si="863"/>
        <v>-0.209555842453686-0.256759587139538i</v>
      </c>
      <c r="K2967" s="57" t="str">
        <f t="shared" si="864"/>
        <v>0.00247564843701473-0.00453814135467969i</v>
      </c>
      <c r="L2967" s="57" t="str">
        <f t="shared" si="865"/>
        <v>0.00025-0.0162118281301403i</v>
      </c>
      <c r="M2967" s="57" t="str">
        <f t="shared" si="866"/>
        <v>0.0045-0.00568358729783939i</v>
      </c>
      <c r="N2967" s="57">
        <f t="shared" si="867"/>
        <v>5.8394383295701004</v>
      </c>
      <c r="O2967" s="57">
        <f t="shared" si="868"/>
        <v>14.958460790509658</v>
      </c>
      <c r="P2967" s="374">
        <f t="shared" si="869"/>
        <v>-14.958460790509658</v>
      </c>
      <c r="Q2967" s="374">
        <f t="shared" si="870"/>
        <v>-174.1605616704299</v>
      </c>
      <c r="R2967" s="12">
        <f t="shared" si="871"/>
        <v>5.8394383295701004</v>
      </c>
      <c r="S2967" s="57">
        <f t="shared" si="872"/>
        <v>65.274011622691603</v>
      </c>
      <c r="T2967" s="12">
        <f t="shared" si="855"/>
        <v>-14.958460790509658</v>
      </c>
    </row>
    <row r="2968" spans="1:20">
      <c r="A2968" s="57">
        <f t="shared" si="856"/>
        <v>411687.19986928522</v>
      </c>
      <c r="B2968" s="12">
        <f t="shared" si="873"/>
        <v>65522.052866857834</v>
      </c>
      <c r="C2968" s="57" t="str">
        <f t="shared" si="857"/>
        <v>-0.176197172428595-0.0181440563729253i</v>
      </c>
      <c r="D2968" s="57" t="str">
        <f t="shared" si="858"/>
        <v>3.45014369054312-0.553610988122896i</v>
      </c>
      <c r="E2968" s="57" t="str">
        <f t="shared" si="859"/>
        <v>-18.5950979152477-76.4123770499303i</v>
      </c>
      <c r="F2968" s="57" t="str">
        <f t="shared" si="860"/>
        <v>2.905371759297-2.39431986461832i</v>
      </c>
      <c r="G2968" s="57" t="str">
        <f t="shared" si="861"/>
        <v>0.998440449789376-0.0394603346889617i</v>
      </c>
      <c r="H2968" s="57" t="str">
        <f t="shared" si="862"/>
        <v>0.198662578934463-31.0402858323176i</v>
      </c>
      <c r="I2968" s="57" t="str">
        <f t="shared" si="863"/>
        <v>-0.208032595614304-0.255753469859037i</v>
      </c>
      <c r="K2968" s="57" t="str">
        <f t="shared" si="864"/>
        <v>0.00247416182833196-0.00452429670605376i</v>
      </c>
      <c r="L2968" s="57" t="str">
        <f t="shared" si="865"/>
        <v>0.00025-0.0161504563958361i</v>
      </c>
      <c r="M2968" s="57" t="str">
        <f t="shared" si="866"/>
        <v>0.0045-0.00566207142641902i</v>
      </c>
      <c r="N2968" s="57">
        <f t="shared" si="867"/>
        <v>5.8793593078174524</v>
      </c>
      <c r="O2968" s="57">
        <f t="shared" si="868"/>
        <v>15.034211053640833</v>
      </c>
      <c r="P2968" s="374">
        <f t="shared" si="869"/>
        <v>-15.034211053640833</v>
      </c>
      <c r="Q2968" s="374">
        <f t="shared" si="870"/>
        <v>-174.12064069218255</v>
      </c>
      <c r="R2968" s="12">
        <f t="shared" si="871"/>
        <v>5.8793593078174524</v>
      </c>
      <c r="S2968" s="57">
        <f t="shared" si="872"/>
        <v>65.522052866857834</v>
      </c>
      <c r="T2968" s="12">
        <f t="shared" si="855"/>
        <v>-15.034211053640833</v>
      </c>
    </row>
    <row r="2969" spans="1:20">
      <c r="A2969" s="57">
        <f t="shared" si="856"/>
        <v>413251.6112287885</v>
      </c>
      <c r="B2969" s="12">
        <f t="shared" si="873"/>
        <v>65771.03666775189</v>
      </c>
      <c r="C2969" s="57" t="str">
        <f t="shared" si="857"/>
        <v>-0.174658398537596-0.0181098969222916i</v>
      </c>
      <c r="D2969" s="57" t="str">
        <f t="shared" si="858"/>
        <v>3.44993235555821-0.553853037922231i</v>
      </c>
      <c r="E2969" s="57" t="str">
        <f t="shared" si="859"/>
        <v>-18.4998105844561-75.9381700572444i</v>
      </c>
      <c r="F2969" s="57" t="str">
        <f t="shared" si="860"/>
        <v>2.90533725812215-2.38612554942517i</v>
      </c>
      <c r="G2969" s="57" t="str">
        <f t="shared" si="861"/>
        <v>0.998428593348483-0.0396098135902227i</v>
      </c>
      <c r="H2969" s="57" t="str">
        <f t="shared" si="862"/>
        <v>0.197011531966838-30.9203224557532i</v>
      </c>
      <c r="I2969" s="57" t="str">
        <f t="shared" si="863"/>
        <v>-0.206521087522811-0.254751513429183i</v>
      </c>
      <c r="K2969" s="57" t="str">
        <f t="shared" si="864"/>
        <v>0.00247267612034216-0.00451051462144667i</v>
      </c>
      <c r="L2969" s="57" t="str">
        <f t="shared" si="865"/>
        <v>0.00025-0.0160893169912693i</v>
      </c>
      <c r="M2969" s="57" t="str">
        <f t="shared" si="866"/>
        <v>0.0045-0.00564063700579699i</v>
      </c>
      <c r="N2969" s="57">
        <f t="shared" si="867"/>
        <v>5.9197035578280293</v>
      </c>
      <c r="O2969" s="57">
        <f t="shared" si="868"/>
        <v>15.109768287116989</v>
      </c>
      <c r="P2969" s="374">
        <f t="shared" si="869"/>
        <v>-15.109768287116989</v>
      </c>
      <c r="Q2969" s="374">
        <f t="shared" si="870"/>
        <v>-174.08029644217197</v>
      </c>
      <c r="R2969" s="12">
        <f t="shared" si="871"/>
        <v>5.9197035578280293</v>
      </c>
      <c r="S2969" s="57">
        <f t="shared" si="872"/>
        <v>65.771036667751886</v>
      </c>
      <c r="T2969" s="12">
        <f t="shared" si="855"/>
        <v>-15.109768287116989</v>
      </c>
    </row>
    <row r="2970" spans="1:20">
      <c r="A2970" s="57">
        <f t="shared" si="856"/>
        <v>414821.96735145786</v>
      </c>
      <c r="B2970" s="12">
        <f t="shared" si="873"/>
        <v>66020.966607089344</v>
      </c>
      <c r="C2970" s="57" t="str">
        <f t="shared" si="857"/>
        <v>-0.173136675843777-0.0180766016208866i</v>
      </c>
      <c r="D2970" s="57" t="str">
        <f t="shared" si="858"/>
        <v>3.44971943756079-0.554102766518434i</v>
      </c>
      <c r="E2970" s="57" t="str">
        <f t="shared" si="859"/>
        <v>-18.4045428656587-75.4683380533766i</v>
      </c>
      <c r="F2970" s="57" t="str">
        <f t="shared" si="860"/>
        <v>2.90530249506895-2.37796553863767i</v>
      </c>
      <c r="G2970" s="57" t="str">
        <f t="shared" si="861"/>
        <v>0.998416646912244-0.039759855140024i</v>
      </c>
      <c r="H2970" s="57" t="str">
        <f t="shared" si="862"/>
        <v>0.195374436255489-30.8008411793757i</v>
      </c>
      <c r="I2970" s="57" t="str">
        <f t="shared" si="863"/>
        <v>-0.205021225948644-0.253753697708528i</v>
      </c>
      <c r="K2970" s="57" t="str">
        <f t="shared" si="864"/>
        <v>0.00247119123819915-0.00449679488269282i</v>
      </c>
      <c r="L2970" s="57" t="str">
        <f t="shared" si="865"/>
        <v>0.00025-0.016028409036929i</v>
      </c>
      <c r="M2970" s="57" t="str">
        <f t="shared" si="866"/>
        <v>0.0045-0.00561928372763199i</v>
      </c>
      <c r="N2970" s="57">
        <f t="shared" si="867"/>
        <v>5.9604590332661189</v>
      </c>
      <c r="O2970" s="57">
        <f t="shared" si="868"/>
        <v>15.185133415955326</v>
      </c>
      <c r="P2970" s="374">
        <f t="shared" si="869"/>
        <v>-15.185133415955326</v>
      </c>
      <c r="Q2970" s="374">
        <f t="shared" si="870"/>
        <v>-174.03954096673388</v>
      </c>
      <c r="R2970" s="12">
        <f t="shared" si="871"/>
        <v>5.9604590332661189</v>
      </c>
      <c r="S2970" s="57">
        <f t="shared" si="872"/>
        <v>66.020966607089349</v>
      </c>
      <c r="T2970" s="12">
        <f t="shared" si="855"/>
        <v>-15.185133415955326</v>
      </c>
    </row>
    <row r="2971" spans="1:20">
      <c r="A2971" s="57">
        <f t="shared" si="856"/>
        <v>416398.29082739342</v>
      </c>
      <c r="B2971" s="12">
        <f t="shared" si="873"/>
        <v>66271.846280196289</v>
      </c>
      <c r="C2971" s="57" t="str">
        <f t="shared" si="857"/>
        <v>-0.171631775381599-0.0180441142188122i</v>
      </c>
      <c r="D2971" s="57" t="str">
        <f t="shared" si="858"/>
        <v>3.4495049248925-0.554360174255816i</v>
      </c>
      <c r="E2971" s="57" t="str">
        <f t="shared" si="859"/>
        <v>-18.3093130367946-75.002825557234i</v>
      </c>
      <c r="F2971" s="57" t="str">
        <f t="shared" si="860"/>
        <v>2.90526746815599-2.36983971463393i</v>
      </c>
      <c r="G2971" s="57" t="str">
        <f t="shared" si="861"/>
        <v>0.998404609799736-0.0399104614151809i</v>
      </c>
      <c r="H2971" s="57" t="str">
        <f t="shared" si="862"/>
        <v>0.193751164406331-30.6818398547418i</v>
      </c>
      <c r="I2971" s="57" t="str">
        <f t="shared" si="863"/>
        <v>-0.203532919411949-0.252760002685439i</v>
      </c>
      <c r="K2971" s="57" t="str">
        <f t="shared" si="864"/>
        <v>0.00246970710724762-0.00448313727226078i</v>
      </c>
      <c r="L2971" s="57" t="str">
        <f t="shared" si="865"/>
        <v>0.00025-0.0159677316566338i</v>
      </c>
      <c r="M2971" s="57" t="str">
        <f t="shared" si="866"/>
        <v>0.0045-0.00559801128474992i</v>
      </c>
      <c r="N2971" s="57">
        <f t="shared" si="867"/>
        <v>6.0016138332976823</v>
      </c>
      <c r="O2971" s="57">
        <f t="shared" si="868"/>
        <v>15.260307363943902</v>
      </c>
      <c r="P2971" s="374">
        <f t="shared" si="869"/>
        <v>-15.260307363943902</v>
      </c>
      <c r="Q2971" s="374">
        <f t="shared" si="870"/>
        <v>-173.99838616670232</v>
      </c>
      <c r="R2971" s="12">
        <f t="shared" si="871"/>
        <v>6.0016138332976823</v>
      </c>
      <c r="S2971" s="57">
        <f t="shared" si="872"/>
        <v>66.271846280196286</v>
      </c>
      <c r="T2971" s="12">
        <f t="shared" si="855"/>
        <v>-15.260307363943902</v>
      </c>
    </row>
    <row r="2972" spans="1:20">
      <c r="A2972" s="57">
        <f t="shared" si="856"/>
        <v>417980.60433253751</v>
      </c>
      <c r="B2972" s="12">
        <f t="shared" si="873"/>
        <v>66523.679296061033</v>
      </c>
      <c r="C2972" s="57" t="str">
        <f t="shared" si="857"/>
        <v>-0.170143471730701-0.0180123805699387i</v>
      </c>
      <c r="D2972" s="57" t="str">
        <f t="shared" si="858"/>
        <v>3.44928880581205-0.554625261552996i</v>
      </c>
      <c r="E2972" s="57" t="str">
        <f t="shared" si="859"/>
        <v>-18.2141387237742-74.5415779122901i</v>
      </c>
      <c r="F2972" s="57" t="str">
        <f t="shared" si="860"/>
        <v>2.90523217538695-2.36174796028113i</v>
      </c>
      <c r="G2972" s="57" t="str">
        <f t="shared" si="861"/>
        <v>0.998392481324921-0.0400616344997042i</v>
      </c>
      <c r="H2972" s="57" t="str">
        <f t="shared" si="862"/>
        <v>0.192141590337239-30.5633163453239i</v>
      </c>
      <c r="I2972" s="57" t="str">
        <f t="shared" si="863"/>
        <v>-0.202056077177062-0.251770408476899i</v>
      </c>
      <c r="K2972" s="57" t="str">
        <f t="shared" si="864"/>
        <v>0.00246822365302071-0.00446954157324867i</v>
      </c>
      <c r="L2972" s="57" t="str">
        <f t="shared" si="865"/>
        <v>0.00025-0.0159072839775192i</v>
      </c>
      <c r="M2972" s="57" t="str">
        <f t="shared" si="866"/>
        <v>0.0045-0.00557681937113959i</v>
      </c>
      <c r="N2972" s="57">
        <f t="shared" si="867"/>
        <v>6.0431562000912606</v>
      </c>
      <c r="O2972" s="57">
        <f t="shared" si="868"/>
        <v>15.335291053566021</v>
      </c>
      <c r="P2972" s="374">
        <f t="shared" si="869"/>
        <v>-15.335291053566021</v>
      </c>
      <c r="Q2972" s="374">
        <f t="shared" si="870"/>
        <v>-173.95684379990874</v>
      </c>
      <c r="R2972" s="12">
        <f t="shared" si="871"/>
        <v>6.0431562000912606</v>
      </c>
      <c r="S2972" s="57">
        <f t="shared" si="872"/>
        <v>66.523679296061033</v>
      </c>
      <c r="T2972" s="12">
        <f t="shared" si="855"/>
        <v>-15.335291053566021</v>
      </c>
    </row>
    <row r="2973" spans="1:20">
      <c r="A2973" s="57">
        <f t="shared" si="856"/>
        <v>419568.93062900123</v>
      </c>
      <c r="B2973" s="12">
        <f t="shared" si="873"/>
        <v>66776.469277386073</v>
      </c>
      <c r="C2973" s="57" t="str">
        <f t="shared" si="857"/>
        <v>-0.16867154295759-0.0179813485623868i</v>
      </c>
      <c r="D2973" s="57" t="str">
        <f t="shared" si="858"/>
        <v>3.44907106849488-0.554898028902539i</v>
      </c>
      <c r="E2973" s="57" t="str">
        <f t="shared" si="859"/>
        <v>-18.1190369205029-74.0845412742432i</v>
      </c>
      <c r="F2973" s="57" t="str">
        <f t="shared" si="860"/>
        <v>2.90519661475047-2.35369015893384i</v>
      </c>
      <c r="G2973" s="57" t="str">
        <f t="shared" si="861"/>
        <v>0.998380260796603-0.0402133764848193i</v>
      </c>
      <c r="H2973" s="57" t="str">
        <f t="shared" si="862"/>
        <v>0.190545589262607-30.4452685264208i</v>
      </c>
      <c r="I2973" s="57" t="str">
        <f t="shared" si="863"/>
        <v>-0.200590609246077-0.250784895327338i</v>
      </c>
      <c r="K2973" s="57" t="str">
        <f t="shared" si="864"/>
        <v>0.002466740801238-0.0044560075693797i</v>
      </c>
      <c r="L2973" s="57" t="str">
        <f t="shared" si="865"/>
        <v>0.00025-0.0158470651300251i</v>
      </c>
      <c r="M2973" s="57" t="str">
        <f t="shared" si="866"/>
        <v>0.0045-0.00555570768194818i</v>
      </c>
      <c r="N2973" s="57">
        <f t="shared" si="867"/>
        <v>6.0850745163763236</v>
      </c>
      <c r="O2973" s="57">
        <f t="shared" si="868"/>
        <v>15.410085405927633</v>
      </c>
      <c r="P2973" s="374">
        <f t="shared" si="869"/>
        <v>-15.410085405927633</v>
      </c>
      <c r="Q2973" s="374">
        <f t="shared" si="870"/>
        <v>-173.91492548362368</v>
      </c>
      <c r="R2973" s="12">
        <f t="shared" si="871"/>
        <v>6.0850745163763236</v>
      </c>
      <c r="S2973" s="57">
        <f t="shared" si="872"/>
        <v>66.77646927738607</v>
      </c>
      <c r="T2973" s="12">
        <f t="shared" si="855"/>
        <v>-15.410085405927633</v>
      </c>
    </row>
    <row r="2974" spans="1:20">
      <c r="A2974" s="57">
        <f t="shared" si="856"/>
        <v>421163.2925653914</v>
      </c>
      <c r="B2974" s="12">
        <f t="shared" si="873"/>
        <v>67030.219860640136</v>
      </c>
      <c r="C2974" s="57" t="str">
        <f t="shared" si="857"/>
        <v>-0.167215770558109-0.0179509680512525i</v>
      </c>
      <c r="D2974" s="57" t="str">
        <f t="shared" si="858"/>
        <v>3.44885170103245-0.55517847687054i</v>
      </c>
      <c r="E2974" s="57" t="str">
        <f t="shared" si="859"/>
        <v>-18.0240240082885-73.6316625987953i</v>
      </c>
      <c r="F2974" s="57" t="str">
        <f t="shared" si="860"/>
        <v>2.90516078422017-2.3456661944323i</v>
      </c>
      <c r="G2974" s="57" t="str">
        <f t="shared" si="861"/>
        <v>0.998367947518391-0.0403656894689854i</v>
      </c>
      <c r="H2974" s="57" t="str">
        <f t="shared" si="862"/>
        <v>0.188963037678061-30.3276942850672i</v>
      </c>
      <c r="I2974" s="57" t="str">
        <f t="shared" si="863"/>
        <v>-0.199136426352449-0.249803443607482i</v>
      </c>
      <c r="K2974" s="57" t="str">
        <f t="shared" si="864"/>
        <v>0.00246525847780281-0.00444253504499734i</v>
      </c>
      <c r="L2974" s="57" t="str">
        <f t="shared" si="865"/>
        <v>0.00025-0.0157870742478831i</v>
      </c>
      <c r="M2974" s="57" t="str">
        <f t="shared" si="866"/>
        <v>0.0045-0.00553467591347698i</v>
      </c>
      <c r="N2974" s="57">
        <f t="shared" si="867"/>
        <v>6.1273573030446755</v>
      </c>
      <c r="O2974" s="57">
        <f t="shared" si="868"/>
        <v>15.484691340691912</v>
      </c>
      <c r="P2974" s="374">
        <f t="shared" si="869"/>
        <v>-15.484691340691912</v>
      </c>
      <c r="Q2974" s="374">
        <f t="shared" si="870"/>
        <v>-173.87264269695532</v>
      </c>
      <c r="R2974" s="12">
        <f t="shared" si="871"/>
        <v>6.1273573030446755</v>
      </c>
      <c r="S2974" s="57">
        <f t="shared" si="872"/>
        <v>67.03021986064013</v>
      </c>
      <c r="T2974" s="12">
        <f t="shared" si="855"/>
        <v>-15.484691340691912</v>
      </c>
    </row>
    <row r="2975" spans="1:20">
      <c r="A2975" s="57">
        <f t="shared" si="856"/>
        <v>422763.71307713992</v>
      </c>
      <c r="B2975" s="12">
        <f t="shared" si="873"/>
        <v>67284.934696110577</v>
      </c>
      <c r="C2975" s="57" t="str">
        <f t="shared" si="857"/>
        <v>-0.165775939400785-0.0179211907935429i</v>
      </c>
      <c r="D2975" s="57" t="str">
        <f t="shared" si="858"/>
        <v>3.44863069143171-0.555466606096233i</v>
      </c>
      <c r="E2975" s="57" t="str">
        <f t="shared" si="859"/>
        <v>-17.9291157746559-73.1828896295654i</v>
      </c>
      <c r="F2975" s="57" t="str">
        <f t="shared" si="860"/>
        <v>2.90512468175439-2.33767595110067i</v>
      </c>
      <c r="G2975" s="57" t="str">
        <f t="shared" si="861"/>
        <v>0.99835554078866-0.0405185755579152i</v>
      </c>
      <c r="H2975" s="57" t="str">
        <f t="shared" si="862"/>
        <v>0.187393813345456-30.2105915199463i</v>
      </c>
      <c r="I2975" s="57" t="str">
        <f t="shared" si="863"/>
        <v>-0.197693439954675-0.248826033813196i</v>
      </c>
      <c r="K2975" s="57" t="str">
        <f t="shared" si="864"/>
        <v>0.0024637766088004-0.00442912378506092i</v>
      </c>
      <c r="L2975" s="57" t="str">
        <f t="shared" si="865"/>
        <v>0.00025-0.0157273104681044i</v>
      </c>
      <c r="M2975" s="57" t="str">
        <f t="shared" si="866"/>
        <v>0.0045-0.00551372376317691i</v>
      </c>
      <c r="N2975" s="57">
        <f t="shared" si="867"/>
        <v>6.1699932168058069</v>
      </c>
      <c r="O2975" s="57">
        <f t="shared" si="868"/>
        <v>15.559109776015397</v>
      </c>
      <c r="P2975" s="374">
        <f t="shared" si="869"/>
        <v>-15.559109776015397</v>
      </c>
      <c r="Q2975" s="374">
        <f t="shared" si="870"/>
        <v>-173.83000678319419</v>
      </c>
      <c r="R2975" s="12">
        <f t="shared" si="871"/>
        <v>6.1699932168058069</v>
      </c>
      <c r="S2975" s="57">
        <f t="shared" si="872"/>
        <v>67.284934696110582</v>
      </c>
      <c r="T2975" s="12">
        <f t="shared" si="855"/>
        <v>-15.559109776015397</v>
      </c>
    </row>
    <row r="2976" spans="1:20">
      <c r="A2976" s="57">
        <f t="shared" si="856"/>
        <v>424370.21518683305</v>
      </c>
      <c r="B2976" s="12">
        <f t="shared" si="873"/>
        <v>67540.617447955796</v>
      </c>
      <c r="C2976" s="57" t="str">
        <f t="shared" si="857"/>
        <v>-0.164351837670983-0.0178919703852127i</v>
      </c>
      <c r="D2976" s="57" t="str">
        <f t="shared" si="858"/>
        <v>3.44840802761465-0.555762417291608i</v>
      </c>
      <c r="E2976" s="57" t="str">
        <f t="shared" si="859"/>
        <v>-17.834327431585-72.7381708861345i</v>
      </c>
      <c r="F2976" s="57" t="str">
        <f t="shared" si="860"/>
        <v>2.90508830529609-2.32971931374542i</v>
      </c>
      <c r="G2976" s="57" t="str">
        <f t="shared" si="861"/>
        <v>0.998343039900514-0.0406720368645944i</v>
      </c>
      <c r="H2976" s="57" t="str">
        <f t="shared" si="862"/>
        <v>0.185837795278001-30.0939581413014i</v>
      </c>
      <c r="I2976" s="57" t="str">
        <f t="shared" si="863"/>
        <v>-0.196261562230035-0.247852646564353i</v>
      </c>
      <c r="K2976" s="57" t="str">
        <f t="shared" si="864"/>
        <v>0.0024622951204955-0.00441577357514092i</v>
      </c>
      <c r="L2976" s="57" t="str">
        <f t="shared" si="865"/>
        <v>0.00025-0.0156677729309667i</v>
      </c>
      <c r="M2976" s="57" t="str">
        <f t="shared" si="866"/>
        <v>0.0045-0.00549285092964427i</v>
      </c>
      <c r="N2976" s="57">
        <f t="shared" si="867"/>
        <v>6.2129710478847926</v>
      </c>
      <c r="O2976" s="57">
        <f t="shared" si="868"/>
        <v>15.633341628489529</v>
      </c>
      <c r="P2976" s="374">
        <f t="shared" si="869"/>
        <v>-15.633341628489529</v>
      </c>
      <c r="Q2976" s="374">
        <f t="shared" si="870"/>
        <v>-173.78702895211521</v>
      </c>
      <c r="R2976" s="12">
        <f t="shared" si="871"/>
        <v>6.2129710478847926</v>
      </c>
      <c r="S2976" s="57">
        <f t="shared" si="872"/>
        <v>67.540617447955796</v>
      </c>
      <c r="T2976" s="12">
        <f t="shared" si="855"/>
        <v>-15.633341628489529</v>
      </c>
    </row>
    <row r="2977" spans="1:20">
      <c r="A2977" s="57">
        <f t="shared" si="856"/>
        <v>425982.82200454309</v>
      </c>
      <c r="B2977" s="12">
        <f t="shared" si="873"/>
        <v>67797.271794258035</v>
      </c>
      <c r="C2977" s="57" t="str">
        <f t="shared" si="857"/>
        <v>-0.162943256815881-0.0178632622002612i</v>
      </c>
      <c r="D2977" s="57" t="str">
        <f t="shared" si="858"/>
        <v>3.4481836974176-0.556065911240992i</v>
      </c>
      <c r="E2977" s="57" t="str">
        <f t="shared" si="859"/>
        <v>-17.7396736331886-72.2974556522278i</v>
      </c>
      <c r="F2977" s="57" t="str">
        <f t="shared" si="860"/>
        <v>2.90505165277283-2.32179616765357i</v>
      </c>
      <c r="G2977" s="57" t="str">
        <f t="shared" si="861"/>
        <v>0.998330444141745-0.0408260755093007i</v>
      </c>
      <c r="H2977" s="57" t="str">
        <f t="shared" si="862"/>
        <v>0.184294863725615-29.9777920708495i</v>
      </c>
      <c r="I2977" s="57" t="str">
        <f t="shared" si="863"/>
        <v>-0.194840706068381-0.246883262603721i</v>
      </c>
      <c r="K2977" s="57" t="str">
        <f t="shared" si="864"/>
        <v>0.00246081393933016-0.0044024842014143i</v>
      </c>
      <c r="L2977" s="57" t="str">
        <f t="shared" si="865"/>
        <v>0.00025-0.0156084607800027i</v>
      </c>
      <c r="M2977" s="57" t="str">
        <f t="shared" si="866"/>
        <v>0.0045-0.00547205711261632i</v>
      </c>
      <c r="N2977" s="57">
        <f t="shared" si="867"/>
        <v>6.2562797177708944</v>
      </c>
      <c r="O2977" s="57">
        <f t="shared" si="868"/>
        <v>15.707387813086218</v>
      </c>
      <c r="P2977" s="374">
        <f t="shared" si="869"/>
        <v>-15.707387813086218</v>
      </c>
      <c r="Q2977" s="374">
        <f t="shared" si="870"/>
        <v>-173.74372028222911</v>
      </c>
      <c r="R2977" s="12">
        <f t="shared" si="871"/>
        <v>6.2562797177708944</v>
      </c>
      <c r="S2977" s="57">
        <f t="shared" si="872"/>
        <v>67.797271794258037</v>
      </c>
      <c r="T2977" s="12">
        <f t="shared" si="855"/>
        <v>-15.707387813086218</v>
      </c>
    </row>
    <row r="2978" spans="1:20">
      <c r="A2978" s="57">
        <f t="shared" si="856"/>
        <v>427601.5567281603</v>
      </c>
      <c r="B2978" s="12">
        <f t="shared" si="873"/>
        <v>68054.901427076213</v>
      </c>
      <c r="C2978" s="57" t="str">
        <f t="shared" si="857"/>
        <v>-0.161549991490292-0.0178350233318132i</v>
      </c>
      <c r="D2978" s="57" t="str">
        <f t="shared" si="858"/>
        <v>3.44795768859083-0.556377088800658i</v>
      </c>
      <c r="E2978" s="57" t="str">
        <f t="shared" si="859"/>
        <v>-17.6451684928486-71.8606939640316i</v>
      </c>
      <c r="F2978" s="57" t="str">
        <f t="shared" si="860"/>
        <v>2.90501472209657-2.31390639859102i</v>
      </c>
      <c r="G2978" s="57" t="str">
        <f t="shared" si="861"/>
        <v>0.998317752794795-0.0409806936196237i</v>
      </c>
      <c r="H2978" s="57" t="str">
        <f t="shared" si="862"/>
        <v>0.182764900160493-29.8620912416955i</v>
      </c>
      <c r="I2978" s="57" t="str">
        <f t="shared" si="863"/>
        <v>-0.193430785065997-0.245917862795856i</v>
      </c>
      <c r="K2978" s="57" t="str">
        <f t="shared" si="864"/>
        <v>0.00245933299192177-0.00438925545066i</v>
      </c>
      <c r="L2978" s="57" t="str">
        <f t="shared" si="865"/>
        <v>0.00025-0.0155493731619871i</v>
      </c>
      <c r="M2978" s="57" t="str">
        <f t="shared" si="866"/>
        <v>0.0045-0.00545134201296704i</v>
      </c>
      <c r="N2978" s="57">
        <f t="shared" si="867"/>
        <v>6.299908277011923</v>
      </c>
      <c r="O2978" s="57">
        <f t="shared" si="868"/>
        <v>15.781249243106036</v>
      </c>
      <c r="P2978" s="374">
        <f t="shared" si="869"/>
        <v>-15.781249243106036</v>
      </c>
      <c r="Q2978" s="374">
        <f t="shared" si="870"/>
        <v>-173.70009172298808</v>
      </c>
      <c r="R2978" s="12">
        <f t="shared" si="871"/>
        <v>6.299908277011923</v>
      </c>
      <c r="S2978" s="57">
        <f t="shared" si="872"/>
        <v>68.054901427076217</v>
      </c>
      <c r="T2978" s="12">
        <f t="shared" si="855"/>
        <v>-15.781249243106036</v>
      </c>
    </row>
    <row r="2979" spans="1:20">
      <c r="A2979" s="57">
        <f t="shared" si="856"/>
        <v>429226.44264372729</v>
      </c>
      <c r="B2979" s="12">
        <f t="shared" si="873"/>
        <v>68313.510052499099</v>
      </c>
      <c r="C2979" s="57" t="str">
        <f t="shared" si="857"/>
        <v>-0.160171839503285-0.017807212535102i</v>
      </c>
      <c r="D2979" s="57" t="str">
        <f t="shared" si="858"/>
        <v>3.44772998879789-0.556695950898409i</v>
      </c>
      <c r="E2979" s="57" t="str">
        <f t="shared" si="859"/>
        <v>-17.5508255998321-71.4278365986498i</v>
      </c>
      <c r="F2979" s="57" t="str">
        <f t="shared" si="860"/>
        <v>2.90497751116359-2.30604989280091i</v>
      </c>
      <c r="G2979" s="57" t="str">
        <f t="shared" si="861"/>
        <v>0.998304965136715-0.0411358933304834i</v>
      </c>
      <c r="H2979" s="57" t="str">
        <f t="shared" si="862"/>
        <v>0.181247787262826-29.7468535982469i</v>
      </c>
      <c r="I2979" s="57" t="str">
        <f t="shared" si="863"/>
        <v>-0.192031713519514-0.244956428126005i</v>
      </c>
      <c r="K2979" s="57" t="str">
        <f t="shared" si="864"/>
        <v>0.00245785220506085-0.00437608711025424i</v>
      </c>
      <c r="L2979" s="57" t="str">
        <f t="shared" si="865"/>
        <v>0.00025-0.0154905092269248i</v>
      </c>
      <c r="M2979" s="57" t="str">
        <f t="shared" si="866"/>
        <v>0.0045-0.00543070533270277i</v>
      </c>
      <c r="N2979" s="57">
        <f t="shared" si="867"/>
        <v>6.3438459030503225</v>
      </c>
      <c r="O2979" s="57">
        <f t="shared" si="868"/>
        <v>15.854926830131056</v>
      </c>
      <c r="P2979" s="374">
        <f t="shared" si="869"/>
        <v>-15.854926830131056</v>
      </c>
      <c r="Q2979" s="374">
        <f t="shared" si="870"/>
        <v>-173.65615409694968</v>
      </c>
      <c r="R2979" s="12">
        <f t="shared" si="871"/>
        <v>6.3438459030503225</v>
      </c>
      <c r="S2979" s="57">
        <f t="shared" si="872"/>
        <v>68.313510052499097</v>
      </c>
      <c r="T2979" s="12">
        <f t="shared" si="855"/>
        <v>-15.854926830131056</v>
      </c>
    </row>
    <row r="2980" spans="1:20">
      <c r="A2980" s="57">
        <f t="shared" si="856"/>
        <v>430857.50312577351</v>
      </c>
      <c r="B2980" s="12">
        <f t="shared" si="873"/>
        <v>68573.101390698605</v>
      </c>
      <c r="C2980" s="57" t="str">
        <f t="shared" si="857"/>
        <v>-0.158808601765632-0.0177797901723186i</v>
      </c>
      <c r="D2980" s="57" t="str">
        <f t="shared" si="858"/>
        <v>3.447500585615-0.557022498533165i</v>
      </c>
      <c r="E2980" s="57" t="str">
        <f t="shared" si="859"/>
        <v>-17.4566580353954-70.9988350627028i</v>
      </c>
      <c r="F2980" s="57" t="str">
        <f t="shared" si="860"/>
        <v>2.90494001785439-2.29822653700192i</v>
      </c>
      <c r="G2980" s="57" t="str">
        <f t="shared" si="861"/>
        <v>0.998292080439127-0.0412916767841507i</v>
      </c>
      <c r="H2980" s="57" t="str">
        <f t="shared" si="862"/>
        <v>0.179743408906747-29.6320770961299i</v>
      </c>
      <c r="I2980" s="57" t="str">
        <f t="shared" si="863"/>
        <v>-0.190643406419876-0.243998939699033i</v>
      </c>
      <c r="K2980" s="57" t="str">
        <f t="shared" si="864"/>
        <v>0.00245637150570899-0.00436297896816583i</v>
      </c>
      <c r="L2980" s="57" t="str">
        <f t="shared" si="865"/>
        <v>0.00025-0.0154318681280383i</v>
      </c>
      <c r="M2980" s="57" t="str">
        <f t="shared" si="866"/>
        <v>0.0045-0.00541014677495793i</v>
      </c>
      <c r="N2980" s="57">
        <f t="shared" si="867"/>
        <v>6.3880818981064635</v>
      </c>
      <c r="O2980" s="57">
        <f t="shared" si="868"/>
        <v>15.928421483980637</v>
      </c>
      <c r="P2980" s="374">
        <f t="shared" si="869"/>
        <v>-15.928421483980637</v>
      </c>
      <c r="Q2980" s="374">
        <f t="shared" si="870"/>
        <v>-173.61191810189354</v>
      </c>
      <c r="R2980" s="12">
        <f t="shared" si="871"/>
        <v>6.3880818981064635</v>
      </c>
      <c r="S2980" s="57">
        <f t="shared" si="872"/>
        <v>68.573101390698611</v>
      </c>
      <c r="T2980" s="12">
        <f t="shared" si="855"/>
        <v>-15.928421483980637</v>
      </c>
    </row>
    <row r="2981" spans="1:20">
      <c r="A2981" s="57">
        <f t="shared" si="856"/>
        <v>432494.76163765142</v>
      </c>
      <c r="B2981" s="12">
        <f t="shared" si="873"/>
        <v>68833.679175983256</v>
      </c>
      <c r="C2981" s="57" t="str">
        <f t="shared" si="857"/>
        <v>-0.157460082238063-0.0177527181592439i</v>
      </c>
      <c r="D2981" s="57" t="str">
        <f t="shared" si="858"/>
        <v>3.44726946653065-0.557356732774563i</v>
      </c>
      <c r="E2981" s="57" t="str">
        <f t="shared" si="859"/>
        <v>-17.3626783883987-70.5736415810612i</v>
      </c>
      <c r="F2981" s="57" t="str">
        <f t="shared" si="860"/>
        <v>2.90490224003353-2.29043621838661i</v>
      </c>
      <c r="G2981" s="57" t="str">
        <f t="shared" si="861"/>
        <v>0.99827909796818-0.0414480461302653i</v>
      </c>
      <c r="H2981" s="57" t="str">
        <f t="shared" si="862"/>
        <v>0.178251650146432-29.5177597021058i</v>
      </c>
      <c r="I2981" s="57" t="str">
        <f t="shared" si="863"/>
        <v>-0.189265779446376-0.243045378738349i</v>
      </c>
      <c r="K2981" s="57" t="str">
        <f t="shared" si="864"/>
        <v>0.00245489082099677-0.00434993081295155i</v>
      </c>
      <c r="L2981" s="57" t="str">
        <f t="shared" si="865"/>
        <v>0.00025-0.0153734490217556i</v>
      </c>
      <c r="M2981" s="57" t="str">
        <f t="shared" si="866"/>
        <v>0.0045-0.00538966604399078i</v>
      </c>
      <c r="N2981" s="57">
        <f t="shared" si="867"/>
        <v>6.432605687103063</v>
      </c>
      <c r="O2981" s="57">
        <f t="shared" si="868"/>
        <v>16.001734112670661</v>
      </c>
      <c r="P2981" s="374">
        <f t="shared" si="869"/>
        <v>-16.001734112670661</v>
      </c>
      <c r="Q2981" s="374">
        <f t="shared" si="870"/>
        <v>-173.56739431289694</v>
      </c>
      <c r="R2981" s="12">
        <f t="shared" si="871"/>
        <v>6.432605687103063</v>
      </c>
      <c r="S2981" s="57">
        <f t="shared" si="872"/>
        <v>68.833679175983249</v>
      </c>
      <c r="T2981" s="12">
        <f t="shared" si="855"/>
        <v>-16.001734112670661</v>
      </c>
    </row>
    <row r="2982" spans="1:20">
      <c r="A2982" s="57">
        <f t="shared" si="856"/>
        <v>434138.24173187453</v>
      </c>
      <c r="B2982" s="12">
        <f t="shared" si="873"/>
        <v>69095.247156851998</v>
      </c>
      <c r="C2982" s="57" t="str">
        <f t="shared" si="857"/>
        <v>-0.156126087880337-0.0177259599136242i</v>
      </c>
      <c r="D2982" s="57" t="str">
        <f t="shared" si="858"/>
        <v>3.44703661894488-0.557698654762519i</v>
      </c>
      <c r="E2982" s="57" t="str">
        <f t="shared" si="859"/>
        <v>-17.268898770443-70.1522090857279i</v>
      </c>
      <c r="F2982" s="57" t="str">
        <f t="shared" si="860"/>
        <v>2.90486417554955-2.28267882461975i</v>
      </c>
      <c r="G2982" s="57" t="str">
        <f t="shared" si="861"/>
        <v>0.998266016984515-0.0416050035258566i</v>
      </c>
      <c r="H2982" s="57" t="str">
        <f t="shared" si="862"/>
        <v>0.176772397202423-29.4038993939884i</v>
      </c>
      <c r="I2982" s="57" t="str">
        <f t="shared" si="863"/>
        <v>-0.187898748960731-0.242095726584856i</v>
      </c>
      <c r="K2982" s="57" t="str">
        <f t="shared" si="864"/>
        <v>0.00245341007822196-0.00433694243375158i</v>
      </c>
      <c r="L2982" s="57" t="str">
        <f t="shared" si="865"/>
        <v>0.00025-0.0153152510676983i</v>
      </c>
      <c r="M2982" s="57" t="str">
        <f t="shared" si="866"/>
        <v>0.0045-0.00536926284517909i</v>
      </c>
      <c r="N2982" s="57">
        <f t="shared" si="867"/>
        <v>6.47740681563468</v>
      </c>
      <c r="O2982" s="57">
        <f t="shared" si="868"/>
        <v>16.074865622375338</v>
      </c>
      <c r="P2982" s="374">
        <f t="shared" si="869"/>
        <v>-16.074865622375338</v>
      </c>
      <c r="Q2982" s="374">
        <f t="shared" si="870"/>
        <v>-173.52259318436532</v>
      </c>
      <c r="R2982" s="12">
        <f t="shared" si="871"/>
        <v>6.47740681563468</v>
      </c>
      <c r="S2982" s="57">
        <f t="shared" si="872"/>
        <v>69.095247156851997</v>
      </c>
      <c r="T2982" s="12">
        <f t="shared" si="855"/>
        <v>-16.074865622375338</v>
      </c>
    </row>
    <row r="2983" spans="1:20">
      <c r="A2983" s="57">
        <f t="shared" si="856"/>
        <v>435787.96705045569</v>
      </c>
      <c r="B2983" s="12">
        <f t="shared" si="873"/>
        <v>69357.809096048033</v>
      </c>
      <c r="C2983" s="57" t="str">
        <f t="shared" si="857"/>
        <v>-0.154806428601099-0.0176994803052058i</v>
      </c>
      <c r="D2983" s="57" t="str">
        <f t="shared" si="858"/>
        <v>3.44680203016877-0.558048265706825i</v>
      </c>
      <c r="E2983" s="57" t="str">
        <f t="shared" si="859"/>
        <v>-17.1753308305483-69.7344912048588i</v>
      </c>
      <c r="F2983" s="57" t="str">
        <f t="shared" si="860"/>
        <v>2.90482582223478-2.27495424383671i</v>
      </c>
      <c r="G2983" s="57" t="str">
        <f t="shared" si="861"/>
        <v>0.998252836743221-0.0417625511353611i</v>
      </c>
      <c r="H2983" s="57" t="str">
        <f t="shared" si="862"/>
        <v>0.17530553744809-29.2904941605627i</v>
      </c>
      <c r="I2983" s="57" t="str">
        <f t="shared" si="863"/>
        <v>-0.186542232001233-0.241149964695902i</v>
      </c>
      <c r="K2983" s="57" t="str">
        <f t="shared" si="864"/>
        <v>0.00245192920484735-0.00432401362028477i</v>
      </c>
      <c r="L2983" s="57" t="str">
        <f t="shared" si="865"/>
        <v>0.00025-0.0152572734286694i</v>
      </c>
      <c r="M2983" s="57" t="str">
        <f t="shared" si="866"/>
        <v>0.0045-0.00534893688501604i</v>
      </c>
      <c r="N2983" s="57">
        <f t="shared" si="867"/>
        <v>6.5224749479734498</v>
      </c>
      <c r="O2983" s="57">
        <f t="shared" si="868"/>
        <v>16.147816917392905</v>
      </c>
      <c r="P2983" s="374">
        <f t="shared" si="869"/>
        <v>-16.147816917392905</v>
      </c>
      <c r="Q2983" s="374">
        <f t="shared" si="870"/>
        <v>-173.47752505202655</v>
      </c>
      <c r="R2983" s="12">
        <f t="shared" si="871"/>
        <v>6.5224749479734498</v>
      </c>
      <c r="S2983" s="57">
        <f t="shared" si="872"/>
        <v>69.35780909604803</v>
      </c>
      <c r="T2983" s="12">
        <f t="shared" si="855"/>
        <v>-16.147816917392905</v>
      </c>
    </row>
    <row r="2984" spans="1:20">
      <c r="A2984" s="57">
        <f t="shared" si="856"/>
        <v>437443.96132524736</v>
      </c>
      <c r="B2984" s="12">
        <f t="shared" si="873"/>
        <v>69621.368770613015</v>
      </c>
      <c r="C2984" s="57" t="str">
        <f t="shared" si="857"/>
        <v>-0.153500917208548-0.0176732456074097i</v>
      </c>
      <c r="D2984" s="57" t="str">
        <f t="shared" si="858"/>
        <v>3.44656568742392-0.558405566886714i</v>
      </c>
      <c r="E2984" s="57" t="str">
        <f t="shared" si="859"/>
        <v>-17.0819857693802-69.3204422519288i</v>
      </c>
      <c r="F2984" s="57" t="str">
        <f t="shared" si="860"/>
        <v>2.90478717790535-2.2672623646418i</v>
      </c>
      <c r="G2984" s="57" t="str">
        <f t="shared" si="861"/>
        <v>0.998239556493791-0.0419206911306433i</v>
      </c>
      <c r="H2984" s="57" t="str">
        <f t="shared" si="862"/>
        <v>0.173850959396303-29.1775420015033i</v>
      </c>
      <c r="I2984" s="57" t="str">
        <f t="shared" si="863"/>
        <v>-0.185196146276941-0.24020807464426i</v>
      </c>
      <c r="K2984" s="57" t="str">
        <f t="shared" si="864"/>
        <v>0.0024504481284989-0.00431114416284398i</v>
      </c>
      <c r="L2984" s="57" t="str">
        <f t="shared" si="865"/>
        <v>0.00025-0.015199515270641i</v>
      </c>
      <c r="M2984" s="57" t="str">
        <f t="shared" si="866"/>
        <v>0.0045-0.00532868787110583i</v>
      </c>
      <c r="N2984" s="57">
        <f t="shared" si="867"/>
        <v>6.5677998651215148</v>
      </c>
      <c r="O2984" s="57">
        <f t="shared" si="868"/>
        <v>16.220588900113142</v>
      </c>
      <c r="P2984" s="374">
        <f t="shared" si="869"/>
        <v>-16.220588900113142</v>
      </c>
      <c r="Q2984" s="374">
        <f t="shared" si="870"/>
        <v>-173.43220013487849</v>
      </c>
      <c r="R2984" s="12">
        <f t="shared" si="871"/>
        <v>6.5677998651215148</v>
      </c>
      <c r="S2984" s="57">
        <f t="shared" si="872"/>
        <v>69.621368770613017</v>
      </c>
      <c r="T2984" s="12">
        <f t="shared" si="855"/>
        <v>-16.220588900113142</v>
      </c>
    </row>
    <row r="2985" spans="1:20">
      <c r="A2985" s="57">
        <f t="shared" si="856"/>
        <v>439106.24837828329</v>
      </c>
      <c r="B2985" s="12">
        <f t="shared" si="873"/>
        <v>69885.929971941339</v>
      </c>
      <c r="C2985" s="57" t="str">
        <f t="shared" si="857"/>
        <v>-0.152209369361869-0.0176472234505621i</v>
      </c>
      <c r="D2985" s="57" t="str">
        <f t="shared" si="858"/>
        <v>3.44632757784168-0.558770559650421i</v>
      </c>
      <c r="E2985" s="57" t="str">
        <f t="shared" si="859"/>
        <v>-16.9888743530465-68.9100172150395i</v>
      </c>
      <c r="F2985" s="57" t="str">
        <f t="shared" si="860"/>
        <v>2.90474824036098-2.25960307610658i</v>
      </c>
      <c r="G2985" s="57" t="str">
        <f t="shared" si="861"/>
        <v>0.998226175480087-0.042079425691014i</v>
      </c>
      <c r="H2985" s="57" t="str">
        <f t="shared" si="862"/>
        <v>0.172408552686266-29.0650409272949i</v>
      </c>
      <c r="I2985" s="57" t="str">
        <f t="shared" si="863"/>
        <v>-0.183860410161928-0.239270038117103i</v>
      </c>
      <c r="K2985" s="57" t="str">
        <f t="shared" si="864"/>
        <v>0.00244896677696387-0.0042983338522914i</v>
      </c>
      <c r="L2985" s="57" t="str">
        <f t="shared" si="865"/>
        <v>0.00025-0.0151419757627425i</v>
      </c>
      <c r="M2985" s="57" t="str">
        <f t="shared" si="866"/>
        <v>0.0045-0.0053085155121596i</v>
      </c>
      <c r="N2985" s="57">
        <f t="shared" si="867"/>
        <v>6.6133714629003464</v>
      </c>
      <c r="O2985" s="57">
        <f t="shared" si="868"/>
        <v>16.293182470989073</v>
      </c>
      <c r="P2985" s="374">
        <f t="shared" si="869"/>
        <v>-16.293182470989073</v>
      </c>
      <c r="Q2985" s="374">
        <f t="shared" si="870"/>
        <v>-173.38662853709965</v>
      </c>
      <c r="R2985" s="12">
        <f t="shared" si="871"/>
        <v>6.6133714629003464</v>
      </c>
      <c r="S2985" s="57">
        <f t="shared" si="872"/>
        <v>69.885929971941337</v>
      </c>
      <c r="T2985" s="12">
        <f t="shared" si="855"/>
        <v>-16.293182470989073</v>
      </c>
    </row>
    <row r="2986" spans="1:20">
      <c r="A2986" s="57">
        <f t="shared" si="856"/>
        <v>440774.85212212079</v>
      </c>
      <c r="B2986" s="12">
        <f t="shared" si="873"/>
        <v>70151.496505834715</v>
      </c>
      <c r="C2986" s="57" t="str">
        <f t="shared" si="857"/>
        <v>-0.150931603523475-0.017621382776641i</v>
      </c>
      <c r="D2986" s="57" t="str">
        <f t="shared" si="858"/>
        <v>3.44608768846282-0.559143245414775i</v>
      </c>
      <c r="E2986" s="57" t="str">
        <f t="shared" si="859"/>
        <v>-16.8960069264747-68.5031717463694i</v>
      </c>
      <c r="F2986" s="57" t="str">
        <f t="shared" si="860"/>
        <v>2.90470900738484-2.25197626776832i</v>
      </c>
      <c r="G2986" s="57" t="str">
        <f t="shared" si="861"/>
        <v>0.998212692940295-0.0422387570032495i</v>
      </c>
      <c r="H2986" s="57" t="str">
        <f t="shared" si="862"/>
        <v>0.170978208070531-28.9529889591523i</v>
      </c>
      <c r="I2986" s="57" t="str">
        <f t="shared" si="863"/>
        <v>-0.182534942689591-0.238335836914994i</v>
      </c>
      <c r="K2986" s="57" t="str">
        <f t="shared" si="864"/>
        <v>0.00244748507818899-0.004285582480054i</v>
      </c>
      <c r="L2986" s="57" t="str">
        <f t="shared" si="865"/>
        <v>0.00025-0.015084654077249i</v>
      </c>
      <c r="M2986" s="57" t="str">
        <f t="shared" si="866"/>
        <v>0.0045-0.00528841951799125i</v>
      </c>
      <c r="N2986" s="57">
        <f t="shared" si="867"/>
        <v>6.6591797500773566</v>
      </c>
      <c r="O2986" s="57">
        <f t="shared" si="868"/>
        <v>16.365598528509587</v>
      </c>
      <c r="P2986" s="374">
        <f t="shared" si="869"/>
        <v>-16.365598528509587</v>
      </c>
      <c r="Q2986" s="374">
        <f t="shared" si="870"/>
        <v>-173.34082024992264</v>
      </c>
      <c r="R2986" s="12">
        <f t="shared" si="871"/>
        <v>6.6591797500773566</v>
      </c>
      <c r="S2986" s="57">
        <f t="shared" si="872"/>
        <v>70.151496505834714</v>
      </c>
      <c r="T2986" s="12">
        <f t="shared" si="855"/>
        <v>-16.365598528509587</v>
      </c>
    </row>
    <row r="2987" spans="1:20">
      <c r="A2987" s="57">
        <f t="shared" si="856"/>
        <v>442449.79656018486</v>
      </c>
      <c r="B2987" s="12">
        <f t="shared" si="873"/>
        <v>70418.072192556894</v>
      </c>
      <c r="C2987" s="57" t="str">
        <f t="shared" si="857"/>
        <v>-0.149667440912001-0.017595693795493i</v>
      </c>
      <c r="D2987" s="57" t="str">
        <f t="shared" si="858"/>
        <v>3.44584600623682-0.559523625664751i</v>
      </c>
      <c r="E2987" s="57" t="str">
        <f t="shared" si="859"/>
        <v>-16.8033934263806-68.0998621517716i</v>
      </c>
      <c r="F2987" s="57" t="str">
        <f t="shared" si="860"/>
        <v>2.90466947674346-2.24438182962831i</v>
      </c>
      <c r="G2987" s="57" t="str">
        <f t="shared" si="861"/>
        <v>0.998199108106881-0.0423986872616109i</v>
      </c>
      <c r="H2987" s="57" t="str">
        <f t="shared" si="862"/>
        <v>0.169559817402168-28.8413841289425i</v>
      </c>
      <c r="I2987" s="57" t="str">
        <f t="shared" si="863"/>
        <v>-0.181219663547009-0.237405452950896i</v>
      </c>
      <c r="K2987" s="57" t="str">
        <f t="shared" si="864"/>
        <v>0.00244600296027846-0.00427288983811864i</v>
      </c>
      <c r="L2987" s="57" t="str">
        <f t="shared" si="865"/>
        <v>0.00025-0.0150275493895686i</v>
      </c>
      <c r="M2987" s="57" t="str">
        <f t="shared" si="866"/>
        <v>0.0045-0.00526839959951311i</v>
      </c>
      <c r="N2987" s="57">
        <f t="shared" si="867"/>
        <v>6.7052148465335222</v>
      </c>
      <c r="O2987" s="57">
        <f t="shared" si="868"/>
        <v>16.43783796917581</v>
      </c>
      <c r="P2987" s="374">
        <f t="shared" si="869"/>
        <v>-16.43783796917581</v>
      </c>
      <c r="Q2987" s="374">
        <f t="shared" si="870"/>
        <v>-173.29478515346648</v>
      </c>
      <c r="R2987" s="12">
        <f t="shared" si="871"/>
        <v>6.7052148465335222</v>
      </c>
      <c r="S2987" s="57">
        <f t="shared" si="872"/>
        <v>70.418072192556892</v>
      </c>
      <c r="T2987" s="12">
        <f t="shared" si="855"/>
        <v>-16.43783796917581</v>
      </c>
    </row>
    <row r="2988" spans="1:20">
      <c r="A2988" s="57">
        <f t="shared" si="856"/>
        <v>444131.1057871136</v>
      </c>
      <c r="B2988" s="12">
        <f t="shared" si="873"/>
        <v>70685.660866888618</v>
      </c>
      <c r="C2988" s="57" t="str">
        <f t="shared" si="857"/>
        <v>-0.148416705456068-0.0175701279424732i</v>
      </c>
      <c r="D2988" s="57" t="str">
        <f t="shared" si="858"/>
        <v>3.44560251802123-0.559911701953018i</v>
      </c>
      <c r="E2988" s="57" t="str">
        <f t="shared" si="859"/>
        <v>-16.7110433938441-67.7000453805098i</v>
      </c>
      <c r="F2988" s="57" t="str">
        <f t="shared" si="860"/>
        <v>2.90462964618664-2.23681965215025i</v>
      </c>
      <c r="G2988" s="57" t="str">
        <f t="shared" si="861"/>
        <v>0.998185420206554-0.0425592186678635i</v>
      </c>
      <c r="H2988" s="57" t="str">
        <f t="shared" si="862"/>
        <v>0.168153273622133-28.7302244791061i</v>
      </c>
      <c r="I2988" s="57" t="str">
        <f t="shared" si="863"/>
        <v>-0.179914493069351-0.236478868249189i</v>
      </c>
      <c r="K2988" s="57" t="str">
        <f t="shared" si="864"/>
        <v>0.0024445203514925-0.00426025571902755i</v>
      </c>
      <c r="L2988" s="57" t="str">
        <f t="shared" si="865"/>
        <v>0.00025-0.0149706608782313i</v>
      </c>
      <c r="M2988" s="57" t="str">
        <f t="shared" si="866"/>
        <v>0.0045-0.00524845546873191i</v>
      </c>
      <c r="N2988" s="57">
        <f t="shared" si="867"/>
        <v>6.7514669814696902</v>
      </c>
      <c r="O2988" s="57">
        <f t="shared" si="868"/>
        <v>16.509901687479548</v>
      </c>
      <c r="P2988" s="374">
        <f t="shared" si="869"/>
        <v>-16.509901687479548</v>
      </c>
      <c r="Q2988" s="374">
        <f t="shared" si="870"/>
        <v>-173.24853301853031</v>
      </c>
      <c r="R2988" s="12">
        <f t="shared" si="871"/>
        <v>6.7514669814696902</v>
      </c>
      <c r="S2988" s="57">
        <f t="shared" si="872"/>
        <v>70.685660866888625</v>
      </c>
      <c r="T2988" s="12">
        <f t="shared" ref="T2988:T3051" si="874">P2988</f>
        <v>-16.509901687479548</v>
      </c>
    </row>
    <row r="2989" spans="1:20">
      <c r="A2989" s="57">
        <f t="shared" ref="A2989:A3052" si="875">2*PI()*B2989</f>
        <v>445818.80398910469</v>
      </c>
      <c r="B2989" s="12">
        <f t="shared" si="873"/>
        <v>70954.266378182801</v>
      </c>
      <c r="C2989" s="57" t="str">
        <f t="shared" ref="C2989:C3052" si="876">IMPRODUCT(D2989,E2989,$C$40,,K2989,$C$41)</f>
        <v>-0.147179223748815-0.0175446578374401i</v>
      </c>
      <c r="D2989" s="57" t="str">
        <f t="shared" ref="D2989:D3052" si="877">IMDIV(IMPRODUCT($C$37,$C$38,COMPLEX(1,A2989/$C$38)),IMSUM(-1*A2989*A2989/$C$39,COMPLEX(0,1*A2989)))</f>
        <v>3.4453572105812-0.560307475899517i</v>
      </c>
      <c r="E2989" s="57" t="str">
        <f t="shared" ref="E2989:E3052" si="878">IMDIV(IMPRODUCT(IMSUM(F2989,G2989),$C$29,H2989),IMSUM(1,I2989))</f>
        <v>-16.6189659865044-67.3036790151416i</v>
      </c>
      <c r="F2989" s="57" t="str">
        <f t="shared" ref="F2989:F3052" si="879">IMDIV(IMPRODUCT($C$14,$C$15,COMPLEX(1,A2989/$C$15)),IMSUM(-1*A2989*A2989/$C$16,COMPLEX(0,A2989)))</f>
        <v>2.90458951344729-2.22928962625866i</v>
      </c>
      <c r="G2989" s="57" t="str">
        <f t="shared" ref="G2989:G3052" si="880">IMDIV(1,COMPLEX(1,A2989*$C$9*$C$10))</f>
        <v>0.998171628460218-0.0427203534312952i</v>
      </c>
      <c r="H2989" s="57" t="str">
        <f t="shared" ref="H2989:H3052" si="881">IMDIV($C$3,IMSUM(K2989,COMPLEX(0,$C$28*A2989)))</f>
        <v>0.166758470746764-28.6195080625808i</v>
      </c>
      <c r="I2989" s="57" t="str">
        <f t="shared" ref="I2989:I3052" si="882">IMPRODUCT(F2989,$C$29,H2989,$C$31)</f>
        <v>-0.178619352234341-0.235556064944694i</v>
      </c>
      <c r="K2989" s="57" t="str">
        <f t="shared" ref="K2989:K3052" si="883">IF($C$26&lt;=0,IMDIV(1,IMSUM(IMDIV(1,L2989),1/$C$18)),IMDIV(1,IMSUM(IMDIV(1,L2989),1/$C$18,IMDIV(1,M2989))))</f>
        <v>0.00244303718024523-0.00424767991587367i</v>
      </c>
      <c r="L2989" s="57" t="str">
        <f t="shared" ref="L2989:L3052" si="884">IMSUM($C$21/$C$22,IMDIV(1,COMPLEX(0,$C$20*$C$22*A2989)))</f>
        <v>0.00025-0.0149139877248768i</v>
      </c>
      <c r="M2989" s="57" t="str">
        <f t="shared" ref="M2989:M3052" si="885">IMSUM($C$25/$C$26,IMDIV(1,COMPLEX(0,$C$24*$C$26*A2989)))</f>
        <v>0.0045-0.00522858683874469i</v>
      </c>
      <c r="N2989" s="57">
        <f t="shared" ref="N2989:N3052" si="886">ABS(R2989)</f>
        <v>6.7979264916431816</v>
      </c>
      <c r="O2989" s="57">
        <f t="shared" ref="O2989:O3052" si="887">ABS(P2989)</f>
        <v>16.58179057588362</v>
      </c>
      <c r="P2989" s="374">
        <f t="shared" ref="P2989:P3052" si="888">20*LOG10(IMABS(C2989))</f>
        <v>-16.58179057588362</v>
      </c>
      <c r="Q2989" s="374">
        <f t="shared" ref="Q2989:Q3052" si="889">IMARGUMENT(C2989)*180/PI()</f>
        <v>-173.20207350835682</v>
      </c>
      <c r="R2989" s="12">
        <f t="shared" ref="R2989:R3052" si="890">IF(Q2989&lt;0,Q2989+180,Q2989-180)</f>
        <v>6.7979264916431816</v>
      </c>
      <c r="S2989" s="57">
        <f t="shared" ref="S2989:S3052" si="891">B2989/1000</f>
        <v>70.954266378182808</v>
      </c>
      <c r="T2989" s="12">
        <f t="shared" si="874"/>
        <v>-16.58179057588362</v>
      </c>
    </row>
    <row r="2990" spans="1:20">
      <c r="A2990" s="57">
        <f t="shared" si="875"/>
        <v>447512.91544426332</v>
      </c>
      <c r="B2990" s="12">
        <f t="shared" ref="B2990:B3053" si="892">B2989*(1+B$42)</f>
        <v>71223.892590419899</v>
      </c>
      <c r="C2990" s="57" t="str">
        <f t="shared" si="876"/>
        <v>-0.145954825003161-0.0175192572450979i</v>
      </c>
      <c r="D2990" s="57" t="str">
        <f t="shared" si="877"/>
        <v>3.44511007058881-0.560710949190996i</v>
      </c>
      <c r="E2990" s="57" t="str">
        <f t="shared" si="878"/>
        <v>-16.5271699903834-66.9107212615399i</v>
      </c>
      <c r="F2990" s="57" t="str">
        <f t="shared" si="879"/>
        <v>2.90454907624132-2.22179164333727i</v>
      </c>
      <c r="G2990" s="57" t="str">
        <f t="shared" si="880"/>
        <v>0.998157732082931-0.042882093768736i</v>
      </c>
      <c r="H2990" s="57" t="str">
        <f t="shared" si="881"/>
        <v>0.165375303855475-28.5092329427245i</v>
      </c>
      <c r="I2990" s="57" t="str">
        <f t="shared" si="882"/>
        <v>-0.177334162656775-0.234637025281715i</v>
      </c>
      <c r="K2990" s="57" t="str">
        <f t="shared" si="883"/>
        <v>0.00244155337510321-0.00423516222229581i</v>
      </c>
      <c r="L2990" s="57" t="str">
        <f t="shared" si="884"/>
        <v>0.00025-0.0148575291142427i</v>
      </c>
      <c r="M2990" s="57" t="str">
        <f t="shared" si="885"/>
        <v>0.0045-0.0052087934237345i</v>
      </c>
      <c r="N2990" s="57">
        <f t="shared" si="886"/>
        <v>6.844583819648733</v>
      </c>
      <c r="O2990" s="57">
        <f t="shared" si="887"/>
        <v>16.653505524805293</v>
      </c>
      <c r="P2990" s="374">
        <f t="shared" si="888"/>
        <v>-16.653505524805293</v>
      </c>
      <c r="Q2990" s="374">
        <f t="shared" si="889"/>
        <v>-173.15541618035127</v>
      </c>
      <c r="R2990" s="12">
        <f t="shared" si="890"/>
        <v>6.844583819648733</v>
      </c>
      <c r="S2990" s="57">
        <f t="shared" si="891"/>
        <v>71.223892590419894</v>
      </c>
      <c r="T2990" s="12">
        <f t="shared" si="874"/>
        <v>-16.653505524805293</v>
      </c>
    </row>
    <row r="2991" spans="1:20">
      <c r="A2991" s="57">
        <f t="shared" si="875"/>
        <v>449213.46452295152</v>
      </c>
      <c r="B2991" s="12">
        <f t="shared" si="892"/>
        <v>71494.543382263495</v>
      </c>
      <c r="C2991" s="57" t="str">
        <f t="shared" si="876"/>
        <v>-0.144743341007833-0.0174939010366085i</v>
      </c>
      <c r="D2991" s="57" t="str">
        <f t="shared" si="877"/>
        <v>3.44486108462254-0.561122123580568i</v>
      </c>
      <c r="E2991" s="57" t="str">
        <f t="shared" si="878"/>
        <v>-16.4356638313536-66.521130939062i</v>
      </c>
      <c r="F2991" s="57" t="str">
        <f t="shared" si="879"/>
        <v>2.90450833226745-2.21432559522739i</v>
      </c>
      <c r="G2991" s="57" t="str">
        <f t="shared" si="880"/>
        <v>0.998143730283864-0.043044441904577i</v>
      </c>
      <c r="H2991" s="57" t="str">
        <f t="shared" si="881"/>
        <v>0.164003669078585-28.3993971932406i</v>
      </c>
      <c r="I2991" s="57" t="str">
        <f t="shared" si="882"/>
        <v>-0.176058846583086-0.233721731613082i</v>
      </c>
      <c r="K2991" s="57" t="str">
        <f t="shared" si="883"/>
        <v>0.00244006886478365-0.00422270243247401i</v>
      </c>
      <c r="L2991" s="57" t="str">
        <f t="shared" si="884"/>
        <v>0.00025-0.0148012842341529i</v>
      </c>
      <c r="M2991" s="57" t="str">
        <f t="shared" si="885"/>
        <v>0.0045-0.00518907493896643i</v>
      </c>
      <c r="N2991" s="57">
        <f t="shared" si="886"/>
        <v>6.8914295122284841</v>
      </c>
      <c r="O2991" s="57">
        <f t="shared" si="887"/>
        <v>16.725047422600564</v>
      </c>
      <c r="P2991" s="374">
        <f t="shared" si="888"/>
        <v>-16.725047422600564</v>
      </c>
      <c r="Q2991" s="374">
        <f t="shared" si="889"/>
        <v>-173.10857048777152</v>
      </c>
      <c r="R2991" s="12">
        <f t="shared" si="890"/>
        <v>6.8914295122284841</v>
      </c>
      <c r="S2991" s="57">
        <f t="shared" si="891"/>
        <v>71.494543382263501</v>
      </c>
      <c r="T2991" s="12">
        <f t="shared" si="874"/>
        <v>-16.725047422600564</v>
      </c>
    </row>
    <row r="2992" spans="1:20">
      <c r="A2992" s="57">
        <f t="shared" si="875"/>
        <v>450920.47568813874</v>
      </c>
      <c r="B2992" s="12">
        <f t="shared" si="892"/>
        <v>71766.222647116098</v>
      </c>
      <c r="C2992" s="57" t="str">
        <f t="shared" si="876"/>
        <v>-0.143544606084106-0.0174685651524484i</v>
      </c>
      <c r="D2992" s="57" t="str">
        <f t="shared" si="877"/>
        <v>3.44461023916659-0.561541000887254i</v>
      </c>
      <c r="E2992" s="57" t="str">
        <f t="shared" si="878"/>
        <v>-16.3444555862559-66.1348674708548i</v>
      </c>
      <c r="F2992" s="57" t="str">
        <f t="shared" si="879"/>
        <v>2.9044672792072-2.20689137422635i</v>
      </c>
      <c r="G2992" s="57" t="str">
        <f t="shared" si="880"/>
        <v>0.998129622266256-0.0432074000707893i</v>
      </c>
      <c r="H2992" s="57" t="str">
        <f t="shared" si="881"/>
        <v>0.162643463585323-28.2899988981022i</v>
      </c>
      <c r="I2992" s="57" t="str">
        <f t="shared" si="882"/>
        <v>-0.174793326885962-0.232810166399225i</v>
      </c>
      <c r="K2992" s="57" t="str">
        <f t="shared" si="883"/>
        <v>0.00243858357815278-0.00421030034112493i</v>
      </c>
      <c r="L2992" s="57" t="str">
        <f t="shared" si="884"/>
        <v>0.00025-0.014745252275506i</v>
      </c>
      <c r="M2992" s="57" t="str">
        <f t="shared" si="885"/>
        <v>0.0045-0.00516943110078343i</v>
      </c>
      <c r="N2992" s="57">
        <f t="shared" si="886"/>
        <v>6.9384542186186025</v>
      </c>
      <c r="O2992" s="57">
        <f t="shared" si="887"/>
        <v>16.796417155551516</v>
      </c>
      <c r="P2992" s="374">
        <f t="shared" si="888"/>
        <v>-16.796417155551516</v>
      </c>
      <c r="Q2992" s="374">
        <f t="shared" si="889"/>
        <v>-173.0615457813814</v>
      </c>
      <c r="R2992" s="12">
        <f t="shared" si="890"/>
        <v>6.9384542186186025</v>
      </c>
      <c r="S2992" s="57">
        <f t="shared" si="891"/>
        <v>71.766222647116095</v>
      </c>
      <c r="T2992" s="12">
        <f t="shared" si="874"/>
        <v>-16.796417155551516</v>
      </c>
    </row>
    <row r="2993" spans="1:20">
      <c r="A2993" s="57">
        <f t="shared" si="875"/>
        <v>452633.97349575371</v>
      </c>
      <c r="B2993" s="12">
        <f t="shared" si="892"/>
        <v>72038.934293175145</v>
      </c>
      <c r="C2993" s="57" t="str">
        <f t="shared" si="876"/>
        <v>-0.142358457043274-0.0174432265664698i</v>
      </c>
      <c r="D2993" s="57" t="str">
        <f t="shared" si="877"/>
        <v>3.44435752061033-0.561967582995517i</v>
      </c>
      <c r="E2993" s="57" t="str">
        <f t="shared" si="878"/>
        <v>-16.2535529936837-65.7518908743033i</v>
      </c>
      <c r="F2993" s="57" t="str">
        <f t="shared" si="879"/>
        <v>2.9044259147247-2.1994888730859i</v>
      </c>
      <c r="G2993" s="57" t="str">
        <f t="shared" si="880"/>
        <v>0.998115407227367-0.043370970506943i</v>
      </c>
      <c r="H2993" s="57" t="str">
        <f t="shared" si="881"/>
        <v>0.161294585571983-28.1810361514783i</v>
      </c>
      <c r="I2993" s="57" t="str">
        <f t="shared" si="882"/>
        <v>-0.173537527059012-0.231902312207231i</v>
      </c>
      <c r="K2993" s="57" t="str">
        <f t="shared" si="883"/>
        <v>0.00243709744422432-0.00419795574349708i</v>
      </c>
      <c r="L2993" s="57" t="str">
        <f t="shared" si="884"/>
        <v>0.00025-0.0146894324322634i</v>
      </c>
      <c r="M2993" s="57" t="str">
        <f t="shared" si="885"/>
        <v>0.0045-0.00514986162660237i</v>
      </c>
      <c r="N2993" s="57">
        <f t="shared" si="886"/>
        <v>6.9856486889310077</v>
      </c>
      <c r="O2993" s="57">
        <f t="shared" si="887"/>
        <v>16.867615607855239</v>
      </c>
      <c r="P2993" s="374">
        <f t="shared" si="888"/>
        <v>-16.867615607855239</v>
      </c>
      <c r="Q2993" s="374">
        <f t="shared" si="889"/>
        <v>-173.01435131106899</v>
      </c>
      <c r="R2993" s="12">
        <f t="shared" si="890"/>
        <v>6.9856486889310077</v>
      </c>
      <c r="S2993" s="57">
        <f t="shared" si="891"/>
        <v>72.038934293175146</v>
      </c>
      <c r="T2993" s="12">
        <f t="shared" si="874"/>
        <v>-16.867615607855239</v>
      </c>
    </row>
    <row r="2994" spans="1:20">
      <c r="A2994" s="57">
        <f t="shared" si="875"/>
        <v>454353.98259503755</v>
      </c>
      <c r="B2994" s="12">
        <f t="shared" si="892"/>
        <v>72312.682243489209</v>
      </c>
      <c r="C2994" s="57" t="str">
        <f t="shared" si="876"/>
        <v>-0.141184733144836-0.0174178632511161i</v>
      </c>
      <c r="D2994" s="57" t="str">
        <f t="shared" si="877"/>
        <v>3.44410291524771-0.562401871854808i</v>
      </c>
      <c r="E2994" s="57" t="str">
        <f t="shared" si="878"/>
        <v>-16.1629634644402-65.3721617516178i</v>
      </c>
      <c r="F2994" s="57" t="str">
        <f t="shared" si="879"/>
        <v>2.90438423646647-2.19211798501063i</v>
      </c>
      <c r="G2994" s="57" t="str">
        <f t="shared" si="880"/>
        <v>0.99810108435844-0.0435351554602256i</v>
      </c>
      <c r="H2994" s="57" t="str">
        <f t="shared" si="881"/>
        <v>0.159956934250226-28.0725070576602i</v>
      </c>
      <c r="I2994" s="57" t="str">
        <f t="shared" si="882"/>
        <v>-0.172291371211487-0.230998151709926i</v>
      </c>
      <c r="K2994" s="57" t="str">
        <f t="shared" si="883"/>
        <v>0.00243561039215776-0.00418566843536599i</v>
      </c>
      <c r="L2994" s="57" t="str">
        <f t="shared" si="884"/>
        <v>0.00025-0.0146338239014379i</v>
      </c>
      <c r="M2994" s="57" t="str">
        <f t="shared" si="885"/>
        <v>0.0045-0.00513036623490971i</v>
      </c>
      <c r="N2994" s="57">
        <f t="shared" si="886"/>
        <v>7.0330037725647685</v>
      </c>
      <c r="O2994" s="57">
        <f t="shared" si="887"/>
        <v>16.938643661614567</v>
      </c>
      <c r="P2994" s="374">
        <f t="shared" si="888"/>
        <v>-16.938643661614567</v>
      </c>
      <c r="Q2994" s="374">
        <f t="shared" si="889"/>
        <v>-172.96699622743523</v>
      </c>
      <c r="R2994" s="12">
        <f t="shared" si="890"/>
        <v>7.0330037725647685</v>
      </c>
      <c r="S2994" s="57">
        <f t="shared" si="891"/>
        <v>72.312682243489206</v>
      </c>
      <c r="T2994" s="12">
        <f t="shared" si="874"/>
        <v>-16.938643661614567</v>
      </c>
    </row>
    <row r="2995" spans="1:20">
      <c r="A2995" s="57">
        <f t="shared" si="875"/>
        <v>456080.52772889868</v>
      </c>
      <c r="B2995" s="12">
        <f t="shared" si="892"/>
        <v>72587.470436014468</v>
      </c>
      <c r="C2995" s="57" t="str">
        <f t="shared" si="876"/>
        <v>-0.140023276055396-0.0173924541437732i</v>
      </c>
      <c r="D2995" s="57" t="str">
        <f t="shared" si="877"/>
        <v>3.44384640927666-0.562843869479094i</v>
      </c>
      <c r="E2995" s="57" t="str">
        <f t="shared" si="878"/>
        <v>-16.0726940916779-64.9956412805636i</v>
      </c>
      <c r="F2995" s="57" t="str">
        <f t="shared" si="879"/>
        <v>2.90434224206145-2.18477860365638i</v>
      </c>
      <c r="G2995" s="57" t="str">
        <f t="shared" si="880"/>
        <v>0.998086652844652-0.0436999571854617i</v>
      </c>
      <c r="H2995" s="57" t="str">
        <f t="shared" si="881"/>
        <v>0.158630409835548-27.9644097309894i</v>
      </c>
      <c r="I2995" s="57" t="str">
        <f t="shared" si="882"/>
        <v>-0.171054784063042-0.230097667684983i</v>
      </c>
      <c r="K2995" s="57" t="str">
        <f t="shared" si="883"/>
        <v>0.00243412235125698-0.00417343821302974i</v>
      </c>
      <c r="L2995" s="57" t="str">
        <f t="shared" si="884"/>
        <v>0.00025-0.0145784258830822i</v>
      </c>
      <c r="M2995" s="57" t="str">
        <f t="shared" si="885"/>
        <v>0.0045-0.00511094464525771i</v>
      </c>
      <c r="N2995" s="57">
        <f t="shared" si="886"/>
        <v>7.0805104166550734</v>
      </c>
      <c r="O2995" s="57">
        <f t="shared" si="887"/>
        <v>17.00950219683002</v>
      </c>
      <c r="P2995" s="374">
        <f t="shared" si="888"/>
        <v>-17.00950219683002</v>
      </c>
      <c r="Q2995" s="374">
        <f t="shared" si="889"/>
        <v>-172.91948958334493</v>
      </c>
      <c r="R2995" s="12">
        <f t="shared" si="890"/>
        <v>7.0805104166550734</v>
      </c>
      <c r="S2995" s="57">
        <f t="shared" si="891"/>
        <v>72.58747043601447</v>
      </c>
      <c r="T2995" s="12">
        <f t="shared" si="874"/>
        <v>-17.00950219683002</v>
      </c>
    </row>
    <row r="2996" spans="1:20">
      <c r="A2996" s="57">
        <f t="shared" si="875"/>
        <v>457813.63373426854</v>
      </c>
      <c r="B2996" s="12">
        <f t="shared" si="892"/>
        <v>72863.302823671329</v>
      </c>
      <c r="C2996" s="57" t="str">
        <f t="shared" si="876"/>
        <v>-0.138873929808245-0.0173669791141938i</v>
      </c>
      <c r="D2996" s="57" t="str">
        <f t="shared" si="877"/>
        <v>3.44358798879838-0.563293577946377i</v>
      </c>
      <c r="E2996" s="57" t="str">
        <f t="shared" si="878"/>
        <v>-15.9827516607356-64.6222912053249i</v>
      </c>
      <c r="F2996" s="57" t="str">
        <f t="shared" si="879"/>
        <v>2.90429992912089-2.1774706231287i</v>
      </c>
      <c r="G2996" s="57" t="str">
        <f t="shared" si="880"/>
        <v>0.99807211186507-0.0438653779451312i</v>
      </c>
      <c r="H2996" s="57" t="str">
        <f t="shared" si="881"/>
        <v>0.157314913535883-27.8567422957845i</v>
      </c>
      <c r="I2996" s="57" t="str">
        <f t="shared" si="882"/>
        <v>-0.169827690938553-0.229200843014014i</v>
      </c>
      <c r="K2996" s="57" t="str">
        <f t="shared" si="883"/>
        <v>0.00243263325096859-0.00416126487330408i</v>
      </c>
      <c r="L2996" s="57" t="str">
        <f t="shared" si="884"/>
        <v>0.00025-0.0145232375802771i</v>
      </c>
      <c r="M2996" s="57" t="str">
        <f t="shared" si="885"/>
        <v>0.0045-0.00509159657826034i</v>
      </c>
      <c r="N2996" s="57">
        <f t="shared" si="886"/>
        <v>7.1281596645486047</v>
      </c>
      <c r="O2996" s="57">
        <f t="shared" si="887"/>
        <v>17.080192091394373</v>
      </c>
      <c r="P2996" s="374">
        <f t="shared" si="888"/>
        <v>-17.080192091394373</v>
      </c>
      <c r="Q2996" s="374">
        <f t="shared" si="889"/>
        <v>-172.8718403354514</v>
      </c>
      <c r="R2996" s="12">
        <f t="shared" si="890"/>
        <v>7.1281596645486047</v>
      </c>
      <c r="S2996" s="57">
        <f t="shared" si="891"/>
        <v>72.863302823671333</v>
      </c>
      <c r="T2996" s="12">
        <f t="shared" si="874"/>
        <v>-17.080192091394373</v>
      </c>
    </row>
    <row r="2997" spans="1:20">
      <c r="A2997" s="57">
        <f t="shared" si="875"/>
        <v>459553.3255424588</v>
      </c>
      <c r="B2997" s="12">
        <f t="shared" si="892"/>
        <v>73140.183374401284</v>
      </c>
      <c r="C2997" s="57" t="str">
        <f t="shared" si="876"/>
        <v>-0.137736540763636-0.0173414189329841i</v>
      </c>
      <c r="D2997" s="57" t="str">
        <f t="shared" si="877"/>
        <v>3.4433276398169-0.563750999398236i</v>
      </c>
      <c r="E2997" s="57" t="str">
        <f t="shared" si="878"/>
        <v>-15.8931426586778-64.2520738275041i</v>
      </c>
      <c r="F2997" s="57" t="str">
        <f t="shared" si="879"/>
        <v>2.90425729523793-2.17019393798126i</v>
      </c>
      <c r="G2997" s="57" t="str">
        <f t="shared" si="880"/>
        <v>0.998057460592608-0.0440314200093882i</v>
      </c>
      <c r="H2997" s="57" t="str">
        <f t="shared" si="881"/>
        <v>0.156010347540375-27.7495028862707i</v>
      </c>
      <c r="I2997" s="57" t="str">
        <f t="shared" si="882"/>
        <v>-0.168610017762981-0.22830766068167i</v>
      </c>
      <c r="K2997" s="57" t="str">
        <f t="shared" si="883"/>
        <v>0.00243114302088071-0.00414914821351767i</v>
      </c>
      <c r="L2997" s="57" t="str">
        <f t="shared" si="884"/>
        <v>0.00025-0.0144682581991205i</v>
      </c>
      <c r="M2997" s="57" t="str">
        <f t="shared" si="885"/>
        <v>0.0045-0.00507232175558909i</v>
      </c>
      <c r="N2997" s="57">
        <f t="shared" si="886"/>
        <v>7.1759426543142979</v>
      </c>
      <c r="O2997" s="57">
        <f t="shared" si="887"/>
        <v>17.150714221088425</v>
      </c>
      <c r="P2997" s="374">
        <f t="shared" si="888"/>
        <v>-17.150714221088425</v>
      </c>
      <c r="Q2997" s="374">
        <f t="shared" si="889"/>
        <v>-172.8240573456857</v>
      </c>
      <c r="R2997" s="12">
        <f t="shared" si="890"/>
        <v>7.1759426543142979</v>
      </c>
      <c r="S2997" s="57">
        <f t="shared" si="891"/>
        <v>73.140183374401289</v>
      </c>
      <c r="T2997" s="12">
        <f t="shared" si="874"/>
        <v>-17.150714221088425</v>
      </c>
    </row>
    <row r="2998" spans="1:20">
      <c r="A2998" s="57">
        <f t="shared" si="875"/>
        <v>461299.62817952014</v>
      </c>
      <c r="B2998" s="12">
        <f t="shared" si="892"/>
        <v>73418.116071224009</v>
      </c>
      <c r="C2998" s="57" t="str">
        <f t="shared" si="876"/>
        <v>-0.136610957569745-0.0173157552411027i</v>
      </c>
      <c r="D2998" s="57" t="str">
        <f t="shared" si="877"/>
        <v>3.44306534823829-0.564216136039329i</v>
      </c>
      <c r="E2998" s="57" t="str">
        <f t="shared" si="878"/>
        <v>-15.8038732835439-63.8849519972649i</v>
      </c>
      <c r="F2998" s="57" t="str">
        <f t="shared" si="879"/>
        <v>2.90421433798788-2.16294844321431i</v>
      </c>
      <c r="G2998" s="57" t="str">
        <f t="shared" si="880"/>
        <v>0.998042698193978-0.04419808565608i</v>
      </c>
      <c r="H2998" s="57" t="str">
        <f t="shared" si="881"/>
        <v>0.154716615008262-27.6426896465086i</v>
      </c>
      <c r="I2998" s="57" t="str">
        <f t="shared" si="882"/>
        <v>-0.167401691056279-0.227418103774794i</v>
      </c>
      <c r="K2998" s="57" t="str">
        <f t="shared" si="883"/>
        <v>0.00242965159072127-0.00413708803150749i</v>
      </c>
      <c r="L2998" s="57" t="str">
        <f t="shared" si="884"/>
        <v>0.00025-0.0144134869487154i</v>
      </c>
      <c r="M2998" s="57" t="str">
        <f t="shared" si="885"/>
        <v>0.0045-0.00505311989996921i</v>
      </c>
      <c r="N2998" s="57">
        <f t="shared" si="886"/>
        <v>7.2238506172822099</v>
      </c>
      <c r="O2998" s="57">
        <f t="shared" si="887"/>
        <v>17.221069459577812</v>
      </c>
      <c r="P2998" s="374">
        <f t="shared" si="888"/>
        <v>-17.221069459577812</v>
      </c>
      <c r="Q2998" s="374">
        <f t="shared" si="889"/>
        <v>-172.77614938271779</v>
      </c>
      <c r="R2998" s="12">
        <f t="shared" si="890"/>
        <v>7.2238506172822099</v>
      </c>
      <c r="S2998" s="57">
        <f t="shared" si="891"/>
        <v>73.418116071224006</v>
      </c>
      <c r="T2998" s="12">
        <f t="shared" si="874"/>
        <v>-17.221069459577812</v>
      </c>
    </row>
    <row r="2999" spans="1:20">
      <c r="A2999" s="57">
        <f t="shared" si="875"/>
        <v>463052.56676660228</v>
      </c>
      <c r="B2999" s="12">
        <f t="shared" si="892"/>
        <v>73697.104912294657</v>
      </c>
      <c r="C2999" s="57" t="str">
        <f t="shared" si="876"/>
        <v>-0.135497031124294-0.0172899705203429i</v>
      </c>
      <c r="D2999" s="57" t="str">
        <f t="shared" si="877"/>
        <v>3.44280109987019-0.564688990136919i</v>
      </c>
      <c r="E2999" s="57" t="str">
        <f t="shared" si="878"/>
        <v>-15.7149494533238-63.5208891046009i</v>
      </c>
      <c r="F2999" s="57" t="str">
        <f t="shared" si="879"/>
        <v>2.9041710549277-2.1557340342731i</v>
      </c>
      <c r="G2999" s="57" t="str">
        <f t="shared" si="880"/>
        <v>0.998027823829649-0.0443653771707653i</v>
      </c>
      <c r="H2999" s="57" t="str">
        <f t="shared" si="881"/>
        <v>0.153433620057934-27.5363007303246i</v>
      </c>
      <c r="I2999" s="57" t="str">
        <f t="shared" si="882"/>
        <v>-0.166202637928354-0.22653215548152i</v>
      </c>
      <c r="K2999" s="57" t="str">
        <f t="shared" si="883"/>
        <v>0.00242815889035678-0.00412508412561401i</v>
      </c>
      <c r="L2999" s="57" t="str">
        <f t="shared" si="884"/>
        <v>0.00025-0.014358923041159i</v>
      </c>
      <c r="M2999" s="57" t="str">
        <f t="shared" si="885"/>
        <v>0.0045-0.00503399073517555i</v>
      </c>
      <c r="N2999" s="57">
        <f t="shared" si="886"/>
        <v>7.2718748766120029</v>
      </c>
      <c r="O2999" s="57">
        <f t="shared" si="887"/>
        <v>17.291258678411758</v>
      </c>
      <c r="P2999" s="374">
        <f t="shared" si="888"/>
        <v>-17.291258678411758</v>
      </c>
      <c r="Q2999" s="374">
        <f t="shared" si="889"/>
        <v>-172.728125123388</v>
      </c>
      <c r="R2999" s="12">
        <f t="shared" si="890"/>
        <v>7.2718748766120029</v>
      </c>
      <c r="S2999" s="57">
        <f t="shared" si="891"/>
        <v>73.697104912294662</v>
      </c>
      <c r="T2999" s="12">
        <f t="shared" si="874"/>
        <v>-17.291258678411758</v>
      </c>
    </row>
    <row r="3000" spans="1:20">
      <c r="A3000" s="57">
        <f t="shared" si="875"/>
        <v>464812.1665203154</v>
      </c>
      <c r="B3000" s="12">
        <f t="shared" si="892"/>
        <v>73977.15391096138</v>
      </c>
      <c r="C3000" s="57" t="str">
        <f t="shared" si="876"/>
        <v>-0.134394614536831-0.0172640480647757i</v>
      </c>
      <c r="D3000" s="57" t="str">
        <f t="shared" si="877"/>
        <v>3.44253488042107-0.565169564020376i</v>
      </c>
      <c r="E3000" s="57" t="str">
        <f t="shared" si="878"/>
        <v>-15.6263768146587-63.1598490707448i</v>
      </c>
      <c r="F3000" s="57" t="str">
        <f t="shared" si="879"/>
        <v>2.90412744359617-2.14855060704639i</v>
      </c>
      <c r="G3000" s="57" t="str">
        <f t="shared" si="880"/>
        <v>0.998012836653796-0.0445332968467331i</v>
      </c>
      <c r="H3000" s="57" t="str">
        <f t="shared" si="881"/>
        <v>0.152161267756119-27.4303343012411i</v>
      </c>
      <c r="I3000" s="57" t="str">
        <f t="shared" si="882"/>
        <v>-0.16501278607407-0.225649799090441i</v>
      </c>
      <c r="K3000" s="57" t="str">
        <f t="shared" si="883"/>
        <v>0.00242666484979099-0.00411313629467649i</v>
      </c>
      <c r="L3000" s="57" t="str">
        <f t="shared" si="884"/>
        <v>0.00025-0.0143045656915312i</v>
      </c>
      <c r="M3000" s="57" t="str">
        <f t="shared" si="885"/>
        <v>0.0045-0.00501493398602864i</v>
      </c>
      <c r="N3000" s="57">
        <f t="shared" si="886"/>
        <v>7.3200068458946816</v>
      </c>
      <c r="O3000" s="57">
        <f t="shared" si="887"/>
        <v>17.361282747023196</v>
      </c>
      <c r="P3000" s="374">
        <f t="shared" si="888"/>
        <v>-17.361282747023196</v>
      </c>
      <c r="Q3000" s="374">
        <f t="shared" si="889"/>
        <v>-172.67999315410532</v>
      </c>
      <c r="R3000" s="12">
        <f t="shared" si="890"/>
        <v>7.3200068458946816</v>
      </c>
      <c r="S3000" s="57">
        <f t="shared" si="891"/>
        <v>73.977153910961377</v>
      </c>
      <c r="T3000" s="12">
        <f t="shared" si="874"/>
        <v>-17.361282747023196</v>
      </c>
    </row>
    <row r="3001" spans="1:20">
      <c r="A3001" s="57">
        <f t="shared" si="875"/>
        <v>466578.45275309257</v>
      </c>
      <c r="B3001" s="12">
        <f t="shared" si="892"/>
        <v>74258.26709582303</v>
      </c>
      <c r="C3001" s="57" t="str">
        <f t="shared" si="876"/>
        <v>-0.13330356309167-0.0172379719530995i</v>
      </c>
      <c r="D3001" s="57" t="str">
        <f t="shared" si="877"/>
        <v>3.44226667549972-0.565657860080691i</v>
      </c>
      <c r="E3001" s="57" t="str">
        <f t="shared" si="878"/>
        <v>-15.5381607512852-62.8017963397055i</v>
      </c>
      <c r="F3001" s="57" t="str">
        <f t="shared" si="879"/>
        <v>2.90408350151356-2.14139805786485i</v>
      </c>
      <c r="G3001" s="57" t="str">
        <f t="shared" si="880"/>
        <v>0.997997735814258-0.0447018469850214i</v>
      </c>
      <c r="H3001" s="57" t="str">
        <f t="shared" si="881"/>
        <v>0.150899464107207-27.3247885324082i</v>
      </c>
      <c r="I3001" s="57" t="str">
        <f t="shared" si="882"/>
        <v>-0.163832063768295-0.224771017989746i</v>
      </c>
      <c r="K3001" s="57" t="str">
        <f t="shared" si="883"/>
        <v>0.00242516939916348-0.00410124433802823i</v>
      </c>
      <c r="L3001" s="57" t="str">
        <f t="shared" si="884"/>
        <v>0.00025-0.0142504141178832i</v>
      </c>
      <c r="M3001" s="57" t="str">
        <f t="shared" si="885"/>
        <v>0.0045-0.00499594937839074i</v>
      </c>
      <c r="N3001" s="57">
        <f t="shared" si="886"/>
        <v>7.3682380277758739</v>
      </c>
      <c r="O3001" s="57">
        <f t="shared" si="887"/>
        <v>17.431142532729766</v>
      </c>
      <c r="P3001" s="374">
        <f t="shared" si="888"/>
        <v>-17.431142532729766</v>
      </c>
      <c r="Q3001" s="374">
        <f t="shared" si="889"/>
        <v>-172.63176197222413</v>
      </c>
      <c r="R3001" s="12">
        <f t="shared" si="890"/>
        <v>7.3682380277758739</v>
      </c>
      <c r="S3001" s="57">
        <f t="shared" si="891"/>
        <v>74.25826709582303</v>
      </c>
      <c r="T3001" s="12">
        <f t="shared" si="874"/>
        <v>-17.431142532729766</v>
      </c>
    </row>
    <row r="3002" spans="1:20">
      <c r="A3002" s="57">
        <f t="shared" si="875"/>
        <v>468351.45087355433</v>
      </c>
      <c r="B3002" s="12">
        <f t="shared" si="892"/>
        <v>74540.448510787159</v>
      </c>
      <c r="C3002" s="57" t="str">
        <f t="shared" si="876"/>
        <v>-0.13222373421146-0.0172117270218973i</v>
      </c>
      <c r="D3002" s="57" t="str">
        <f t="shared" si="877"/>
        <v>3.44199647061456-0.566153880769981i</v>
      </c>
      <c r="E3002" s="57" t="str">
        <f t="shared" si="878"/>
        <v>-15.4503063922208-62.4466958699391i</v>
      </c>
      <c r="F3002" s="57" t="str">
        <f t="shared" si="879"/>
        <v>2.90403922618156-2.13427628349956i</v>
      </c>
      <c r="G3002" s="57" t="str">
        <f t="shared" si="880"/>
        <v>0.997982520452488-0.0448710298944354i</v>
      </c>
      <c r="H3002" s="57" t="str">
        <f t="shared" si="881"/>
        <v>0.149648116042712-27.2196616065355i</v>
      </c>
      <c r="I3002" s="57" t="str">
        <f t="shared" si="882"/>
        <v>-0.162660399861004-0.223895795666386i</v>
      </c>
      <c r="K3002" s="57" t="str">
        <f t="shared" si="883"/>
        <v>0.00242367246874844-0.00408940805549183i</v>
      </c>
      <c r="L3002" s="57" t="str">
        <f t="shared" si="884"/>
        <v>0.00025-0.0141964675412265i</v>
      </c>
      <c r="M3002" s="57" t="str">
        <f t="shared" si="885"/>
        <v>0.0045-0.00497703663916193i</v>
      </c>
      <c r="N3002" s="57">
        <f t="shared" si="886"/>
        <v>7.4165600126153493</v>
      </c>
      <c r="O3002" s="57">
        <f t="shared" si="887"/>
        <v>17.500838900736625</v>
      </c>
      <c r="P3002" s="374">
        <f t="shared" si="888"/>
        <v>-17.500838900736625</v>
      </c>
      <c r="Q3002" s="374">
        <f t="shared" si="889"/>
        <v>-172.58343998738465</v>
      </c>
      <c r="R3002" s="12">
        <f t="shared" si="890"/>
        <v>7.4165600126153493</v>
      </c>
      <c r="S3002" s="57">
        <f t="shared" si="891"/>
        <v>74.540448510787158</v>
      </c>
      <c r="T3002" s="12">
        <f t="shared" si="874"/>
        <v>-17.500838900736625</v>
      </c>
    </row>
    <row r="3003" spans="1:20">
      <c r="A3003" s="57">
        <f t="shared" si="875"/>
        <v>470131.18638687389</v>
      </c>
      <c r="B3003" s="12">
        <f t="shared" si="892"/>
        <v>74823.702215128156</v>
      </c>
      <c r="C3003" s="57" t="str">
        <f t="shared" si="876"/>
        <v>-0.131154987421392-0.0171852988397467i</v>
      </c>
      <c r="D3003" s="57" t="str">
        <f t="shared" si="877"/>
        <v>3.44172425117296-0.56665762860096i</v>
      </c>
      <c r="E3003" s="57" t="str">
        <f t="shared" si="878"/>
        <v>-15.3628186197079-62.0945131261473i</v>
      </c>
      <c r="F3003" s="57" t="str">
        <f t="shared" si="879"/>
        <v>2.90399461508318-2.12718518116048i</v>
      </c>
      <c r="G3003" s="57" t="str">
        <f t="shared" si="880"/>
        <v>0.997967189703507-0.0450408478915665i</v>
      </c>
      <c r="H3003" s="57" t="str">
        <f t="shared" si="881"/>
        <v>0.14840713141088-27.1149517158245i</v>
      </c>
      <c r="I3003" s="57" t="str">
        <f t="shared" si="882"/>
        <v>-0.16149772377241-0.223024115705246i</v>
      </c>
      <c r="K3003" s="57" t="str">
        <f t="shared" si="883"/>
        <v>0.00242217398895351-0.00407762724737442i</v>
      </c>
      <c r="L3003" s="57" t="str">
        <f t="shared" si="884"/>
        <v>0.00025-0.0141427251855216i</v>
      </c>
      <c r="M3003" s="57" t="str">
        <f t="shared" si="885"/>
        <v>0.0045-0.00495819549627608i</v>
      </c>
      <c r="N3003" s="57">
        <f t="shared" si="886"/>
        <v>7.4649644771689623</v>
      </c>
      <c r="O3003" s="57">
        <f t="shared" si="887"/>
        <v>17.57037271414012</v>
      </c>
      <c r="P3003" s="374">
        <f t="shared" si="888"/>
        <v>-17.57037271414012</v>
      </c>
      <c r="Q3003" s="374">
        <f t="shared" si="889"/>
        <v>-172.53503552283104</v>
      </c>
      <c r="R3003" s="12">
        <f t="shared" si="890"/>
        <v>7.4649644771689623</v>
      </c>
      <c r="S3003" s="57">
        <f t="shared" si="891"/>
        <v>74.823702215128151</v>
      </c>
      <c r="T3003" s="12">
        <f t="shared" si="874"/>
        <v>-17.57037271414012</v>
      </c>
    </row>
    <row r="3004" spans="1:20">
      <c r="A3004" s="57">
        <f t="shared" si="875"/>
        <v>471917.68489514402</v>
      </c>
      <c r="B3004" s="12">
        <f t="shared" si="892"/>
        <v>75108.032283545646</v>
      </c>
      <c r="C3004" s="57" t="str">
        <f t="shared" si="876"/>
        <v>-0.130097184314034-0.0171586736821632i</v>
      </c>
      <c r="D3004" s="57" t="str">
        <f t="shared" si="877"/>
        <v>3.44145000248072-0.567169106146465i</v>
      </c>
      <c r="E3004" s="57" t="str">
        <f t="shared" si="878"/>
        <v>-15.2757020769175-61.7452140712063i</v>
      </c>
      <c r="F3004" s="57" t="str">
        <f t="shared" si="879"/>
        <v>2.90394966568256-2.12012464849491i</v>
      </c>
      <c r="G3004" s="57" t="str">
        <f t="shared" si="880"/>
        <v>0.997951742695858-0.0452113033008099i</v>
      </c>
      <c r="H3004" s="57" t="str">
        <f t="shared" si="881"/>
        <v>0.147176418966406-27.0106570619022i</v>
      </c>
      <c r="I3004" s="57" t="str">
        <f t="shared" si="882"/>
        <v>-0.160343965488162-0.222155961788323i</v>
      </c>
      <c r="K3004" s="57" t="str">
        <f t="shared" si="883"/>
        <v>0.00242067389031839-0.00406590171446303i</v>
      </c>
      <c r="L3004" s="57" t="str">
        <f t="shared" si="884"/>
        <v>0.00025-0.0140891862776664i</v>
      </c>
      <c r="M3004" s="57" t="str">
        <f t="shared" si="885"/>
        <v>0.0045-0.00493942567869703i</v>
      </c>
      <c r="N3004" s="57">
        <f t="shared" si="886"/>
        <v>7.5134431832967437</v>
      </c>
      <c r="O3004" s="57">
        <f t="shared" si="887"/>
        <v>17.639744833932138</v>
      </c>
      <c r="P3004" s="374">
        <f t="shared" si="888"/>
        <v>-17.639744833932138</v>
      </c>
      <c r="Q3004" s="374">
        <f t="shared" si="889"/>
        <v>-172.48655681670326</v>
      </c>
      <c r="R3004" s="12">
        <f t="shared" si="890"/>
        <v>7.5134431832967437</v>
      </c>
      <c r="S3004" s="57">
        <f t="shared" si="891"/>
        <v>75.10803228354564</v>
      </c>
      <c r="T3004" s="12">
        <f t="shared" si="874"/>
        <v>-17.639744833932138</v>
      </c>
    </row>
    <row r="3005" spans="1:20">
      <c r="A3005" s="57">
        <f t="shared" si="875"/>
        <v>473710.97209774557</v>
      </c>
      <c r="B3005" s="12">
        <f t="shared" si="892"/>
        <v>75393.442806223116</v>
      </c>
      <c r="C3005" s="57" t="str">
        <f t="shared" si="876"/>
        <v>-0.129050188514763-0.0171318385073604i</v>
      </c>
      <c r="D3005" s="57" t="str">
        <f t="shared" si="877"/>
        <v>3.44117370974139-0.567688316038926i</v>
      </c>
      <c r="E3005" s="57" t="str">
        <f t="shared" si="878"/>
        <v>-15.1889611754234-61.3987651582204i</v>
      </c>
      <c r="F3005" s="57" t="str">
        <f t="shared" si="879"/>
        <v>2.90390437542478-2.113094583586i</v>
      </c>
      <c r="G3005" s="57" t="str">
        <f t="shared" si="880"/>
        <v>0.997936178551556-0.0453823984543841i</v>
      </c>
      <c r="H3005" s="57" t="str">
        <f t="shared" si="881"/>
        <v>0.145955888360313-26.9067758557548i</v>
      </c>
      <c r="I3005" s="57" t="str">
        <f t="shared" si="882"/>
        <v>-0.159199055554566-0.221291317693908i</v>
      </c>
      <c r="K3005" s="57" t="str">
        <f t="shared" si="883"/>
        <v>0.00241917210351391-0.00405423125801958i</v>
      </c>
      <c r="L3005" s="57" t="str">
        <f t="shared" si="884"/>
        <v>0.00025-0.014035850047486i</v>
      </c>
      <c r="M3005" s="57" t="str">
        <f t="shared" si="885"/>
        <v>0.0045-0.00492072691641466i</v>
      </c>
      <c r="N3005" s="57">
        <f t="shared" si="886"/>
        <v>7.5619879767026532</v>
      </c>
      <c r="O3005" s="57">
        <f t="shared" si="887"/>
        <v>17.708956119006508</v>
      </c>
      <c r="P3005" s="374">
        <f t="shared" si="888"/>
        <v>-17.708956119006508</v>
      </c>
      <c r="Q3005" s="374">
        <f t="shared" si="889"/>
        <v>-172.43801202329735</v>
      </c>
      <c r="R3005" s="12">
        <f t="shared" si="890"/>
        <v>7.5619879767026532</v>
      </c>
      <c r="S3005" s="57">
        <f t="shared" si="891"/>
        <v>75.393442806223121</v>
      </c>
      <c r="T3005" s="12">
        <f t="shared" si="874"/>
        <v>-17.708956119006508</v>
      </c>
    </row>
    <row r="3006" spans="1:20">
      <c r="A3006" s="57">
        <f t="shared" si="875"/>
        <v>475511.073791717</v>
      </c>
      <c r="B3006" s="12">
        <f t="shared" si="892"/>
        <v>75679.937888886765</v>
      </c>
      <c r="C3006" s="57" t="str">
        <f t="shared" si="876"/>
        <v>-0.128013865647815-0.0171047809327838i</v>
      </c>
      <c r="D3006" s="57" t="str">
        <f t="shared" si="877"/>
        <v>3.44089535805562-0.568215260969847i</v>
      </c>
      <c r="E3006" s="57" t="str">
        <f t="shared" si="878"/>
        <v>-15.1026001024494-61.0551333227047i</v>
      </c>
      <c r="F3006" s="57" t="str">
        <f t="shared" si="879"/>
        <v>2.90385874173596-2.10609488495121i</v>
      </c>
      <c r="G3006" s="57" t="str">
        <f t="shared" si="880"/>
        <v>0.997920496386043-0.0455541356923478i</v>
      </c>
      <c r="H3006" s="57" t="str">
        <f t="shared" si="881"/>
        <v>0.144745450129928-26.8033063176619i</v>
      </c>
      <c r="I3006" s="57" t="str">
        <f t="shared" si="882"/>
        <v>-0.15806292507386-0.220430167295806i</v>
      </c>
      <c r="K3006" s="57" t="str">
        <f t="shared" si="883"/>
        <v>0.00241766855934068-0.00404261567977643i</v>
      </c>
      <c r="L3006" s="57" t="str">
        <f t="shared" si="884"/>
        <v>0.00025-0.0139827157277206i</v>
      </c>
      <c r="M3006" s="57" t="str">
        <f t="shared" si="885"/>
        <v>0.0045-0.00490209894044097i</v>
      </c>
      <c r="N3006" s="57">
        <f t="shared" si="886"/>
        <v>7.6105907856957344</v>
      </c>
      <c r="O3006" s="57">
        <f t="shared" si="887"/>
        <v>17.778007426165455</v>
      </c>
      <c r="P3006" s="374">
        <f t="shared" si="888"/>
        <v>-17.778007426165455</v>
      </c>
      <c r="Q3006" s="374">
        <f t="shared" si="889"/>
        <v>-172.38940921430427</v>
      </c>
      <c r="R3006" s="12">
        <f t="shared" si="890"/>
        <v>7.6105907856957344</v>
      </c>
      <c r="S3006" s="57">
        <f t="shared" si="891"/>
        <v>75.679937888886769</v>
      </c>
      <c r="T3006" s="12">
        <f t="shared" si="874"/>
        <v>-17.778007426165455</v>
      </c>
    </row>
    <row r="3007" spans="1:20">
      <c r="A3007" s="57">
        <f t="shared" si="875"/>
        <v>477318.01587212557</v>
      </c>
      <c r="B3007" s="12">
        <f t="shared" si="892"/>
        <v>75967.52165286454</v>
      </c>
      <c r="C3007" s="57" t="str">
        <f t="shared" si="876"/>
        <v>-0.126988083302919-0.0170774892123993i</v>
      </c>
      <c r="D3007" s="57" t="str">
        <f t="shared" si="877"/>
        <v>3.4406149324205-0.568749943689288i</v>
      </c>
      <c r="E3007" s="57" t="str">
        <f t="shared" si="878"/>
        <v>-15.0166228279052-60.7142859748858i</v>
      </c>
      <c r="F3007" s="57" t="str">
        <f t="shared" si="879"/>
        <v>2.90381276202277-2.09912545154084i</v>
      </c>
      <c r="G3007" s="57" t="str">
        <f t="shared" si="880"/>
        <v>0.997904695308134-0.0457265173626199i</v>
      </c>
      <c r="H3007" s="57" t="str">
        <f t="shared" si="881"/>
        <v>0.143545015689016-26.7002466771321i</v>
      </c>
      <c r="I3007" s="57" t="str">
        <f t="shared" si="882"/>
        <v>-0.156935505699537-0.219572494562513i</v>
      </c>
      <c r="K3007" s="57" t="str">
        <f t="shared" si="883"/>
        <v>0.00241616318872816-0.00403105478193143i</v>
      </c>
      <c r="L3007" s="57" t="str">
        <f t="shared" si="884"/>
        <v>0.00025-0.0139297825540154i</v>
      </c>
      <c r="M3007" s="57" t="str">
        <f t="shared" si="885"/>
        <v>0.0045-0.00488354148280632i</v>
      </c>
      <c r="N3007" s="57">
        <f t="shared" si="886"/>
        <v>7.6592436199767064</v>
      </c>
      <c r="O3007" s="57">
        <f t="shared" si="887"/>
        <v>17.846899610127679</v>
      </c>
      <c r="P3007" s="374">
        <f t="shared" si="888"/>
        <v>-17.846899610127679</v>
      </c>
      <c r="Q3007" s="374">
        <f t="shared" si="889"/>
        <v>-172.34075638002329</v>
      </c>
      <c r="R3007" s="12">
        <f t="shared" si="890"/>
        <v>7.6592436199767064</v>
      </c>
      <c r="S3007" s="57">
        <f t="shared" si="891"/>
        <v>75.967521652864534</v>
      </c>
      <c r="T3007" s="12">
        <f t="shared" si="874"/>
        <v>-17.846899610127679</v>
      </c>
    </row>
    <row r="3008" spans="1:20">
      <c r="A3008" s="57">
        <f t="shared" si="875"/>
        <v>479131.82433243957</v>
      </c>
      <c r="B3008" s="12">
        <f t="shared" si="892"/>
        <v>76256.198235145421</v>
      </c>
      <c r="C3008" s="57" t="str">
        <f t="shared" si="876"/>
        <v>-0.125972711002524-0.0170499522147228i</v>
      </c>
      <c r="D3008" s="57" t="str">
        <f t="shared" si="877"/>
        <v>3.44033241772898-0.56929236700534i</v>
      </c>
      <c r="E3008" s="57" t="str">
        <f t="shared" si="878"/>
        <v>-14.9310331112073-60.3761909921322i</v>
      </c>
      <c r="F3008" s="57" t="str">
        <f t="shared" si="879"/>
        <v>2.90376643367254-2.0921861827365i</v>
      </c>
      <c r="G3008" s="57" t="str">
        <f t="shared" si="880"/>
        <v>0.997888774419977-0.0458995458209957i</v>
      </c>
      <c r="H3008" s="57" t="str">
        <f t="shared" si="881"/>
        <v>0.14235449731802-26.5975951728383i</v>
      </c>
      <c r="I3008" s="57" t="str">
        <f t="shared" si="882"/>
        <v>-0.155816729631697-0.218718283556452i</v>
      </c>
      <c r="K3008" s="57" t="str">
        <f t="shared" si="883"/>
        <v>0.0024146559227336-0.00401954836714317i</v>
      </c>
      <c r="L3008" s="57" t="str">
        <f t="shared" si="884"/>
        <v>0.00025-0.0138770497649087i</v>
      </c>
      <c r="M3008" s="57" t="str">
        <f t="shared" si="885"/>
        <v>0.0045-0.0048650542765554i</v>
      </c>
      <c r="N3008" s="57">
        <f t="shared" si="886"/>
        <v>7.7079385694526081</v>
      </c>
      <c r="O3008" s="57">
        <f t="shared" si="887"/>
        <v>17.915633523536684</v>
      </c>
      <c r="P3008" s="374">
        <f t="shared" si="888"/>
        <v>-17.915633523536684</v>
      </c>
      <c r="Q3008" s="374">
        <f t="shared" si="889"/>
        <v>-172.29206143054739</v>
      </c>
      <c r="R3008" s="12">
        <f t="shared" si="890"/>
        <v>7.7079385694526081</v>
      </c>
      <c r="S3008" s="57">
        <f t="shared" si="891"/>
        <v>76.256198235145419</v>
      </c>
      <c r="T3008" s="12">
        <f t="shared" si="874"/>
        <v>-17.915633523536684</v>
      </c>
    </row>
    <row r="3009" spans="1:20">
      <c r="A3009" s="57">
        <f t="shared" si="875"/>
        <v>480952.52526490286</v>
      </c>
      <c r="B3009" s="12">
        <f t="shared" si="892"/>
        <v>76545.971788438968</v>
      </c>
      <c r="C3009" s="57" t="str">
        <f t="shared" si="876"/>
        <v>-0.124967620169591-0.0170221594015477i</v>
      </c>
      <c r="D3009" s="57" t="str">
        <f t="shared" si="877"/>
        <v>3.44004779876919-0.56984253378359i</v>
      </c>
      <c r="E3009" s="57" t="str">
        <f t="shared" si="878"/>
        <v>-14.8458345078969-60.0408167115003i</v>
      </c>
      <c r="F3009" s="57" t="str">
        <f t="shared" si="879"/>
        <v>2.90371975405306-2.08527697834962i</v>
      </c>
      <c r="G3009" s="57" t="str">
        <f t="shared" si="880"/>
        <v>0.997872732816994-0.046073223431167i</v>
      </c>
      <c r="H3009" s="57" t="str">
        <f t="shared" si="881"/>
        <v>0.141173808154425-26.4953500525542i</v>
      </c>
      <c r="I3009" s="57" t="str">
        <f t="shared" si="882"/>
        <v>-0.154706529612456-0.217867518433191i</v>
      </c>
      <c r="K3009" s="57" t="str">
        <f t="shared" si="883"/>
        <v>0.00241314669254091-0.00400809623852633i</v>
      </c>
      <c r="L3009" s="57" t="str">
        <f t="shared" si="884"/>
        <v>0.00025-0.0138245166018218i</v>
      </c>
      <c r="M3009" s="57" t="str">
        <f t="shared" si="885"/>
        <v>0.0045-0.00484663705574359i</v>
      </c>
      <c r="N3009" s="57">
        <f t="shared" si="886"/>
        <v>7.7566678030724745</v>
      </c>
      <c r="O3009" s="57">
        <f t="shared" si="887"/>
        <v>17.984210016970763</v>
      </c>
      <c r="P3009" s="374">
        <f t="shared" si="888"/>
        <v>-17.984210016970763</v>
      </c>
      <c r="Q3009" s="374">
        <f t="shared" si="889"/>
        <v>-172.24333219692753</v>
      </c>
      <c r="R3009" s="12">
        <f t="shared" si="890"/>
        <v>7.7566678030724745</v>
      </c>
      <c r="S3009" s="57">
        <f t="shared" si="891"/>
        <v>76.545971788438962</v>
      </c>
      <c r="T3009" s="12">
        <f t="shared" si="874"/>
        <v>-17.984210016970763</v>
      </c>
    </row>
    <row r="3010" spans="1:20">
      <c r="A3010" s="57">
        <f t="shared" si="875"/>
        <v>482780.1448609095</v>
      </c>
      <c r="B3010" s="12">
        <f t="shared" si="892"/>
        <v>76836.846481235043</v>
      </c>
      <c r="C3010" s="57" t="str">
        <f t="shared" si="876"/>
        <v>-0.123972684095964-0.0169941008073658i</v>
      </c>
      <c r="D3010" s="57" t="str">
        <f t="shared" si="877"/>
        <v>3.43976106022377-0.570400446946582i</v>
      </c>
      <c r="E3010" s="57" t="str">
        <f t="shared" si="878"/>
        <v>-14.7610303760628-59.7081319224035i</v>
      </c>
      <c r="F3010" s="57" t="str">
        <f t="shared" si="879"/>
        <v>2.90367272051237-2.07839773862i</v>
      </c>
      <c r="G3010" s="57" t="str">
        <f t="shared" si="880"/>
        <v>0.99785656958784-0.0462475525647386i</v>
      </c>
      <c r="H3010" s="57" t="str">
        <f t="shared" si="881"/>
        <v>0.140002862183261-26.3935095730911i</v>
      </c>
      <c r="I3010" s="57" t="str">
        <f t="shared" si="882"/>
        <v>-0.153604838921389-0.217020183440675i</v>
      </c>
      <c r="K3010" s="57" t="str">
        <f t="shared" si="883"/>
        <v>0.00241163542945987-0.00399669819964672i</v>
      </c>
      <c r="L3010" s="57" t="str">
        <f t="shared" si="884"/>
        <v>0.00025-0.0137721823090474i</v>
      </c>
      <c r="M3010" s="57" t="str">
        <f t="shared" si="885"/>
        <v>0.0045-0.00482828955543294i</v>
      </c>
      <c r="N3010" s="57">
        <f t="shared" si="886"/>
        <v>7.8054235676893882</v>
      </c>
      <c r="O3010" s="57">
        <f t="shared" si="887"/>
        <v>18.052629938952805</v>
      </c>
      <c r="P3010" s="374">
        <f t="shared" si="888"/>
        <v>-18.052629938952805</v>
      </c>
      <c r="Q3010" s="374">
        <f t="shared" si="889"/>
        <v>-172.19457643231061</v>
      </c>
      <c r="R3010" s="12">
        <f t="shared" si="890"/>
        <v>7.8054235676893882</v>
      </c>
      <c r="S3010" s="57">
        <f t="shared" si="891"/>
        <v>76.836846481235042</v>
      </c>
      <c r="T3010" s="12">
        <f t="shared" si="874"/>
        <v>-18.052629938952805</v>
      </c>
    </row>
    <row r="3011" spans="1:20">
      <c r="A3011" s="57">
        <f t="shared" si="875"/>
        <v>484614.70941138105</v>
      </c>
      <c r="B3011" s="12">
        <f t="shared" si="892"/>
        <v>77128.826497863745</v>
      </c>
      <c r="C3011" s="57" t="str">
        <f t="shared" si="876"/>
        <v>-0.122987777911282-0.0169657670194428i</v>
      </c>
      <c r="D3011" s="57" t="str">
        <f t="shared" si="877"/>
        <v>3.43947218666928-0.570966109473276i</v>
      </c>
      <c r="E3011" s="57" t="str">
        <f t="shared" si="878"/>
        <v>-14.6766238825695-59.3781058593958i</v>
      </c>
      <c r="F3011" s="57" t="str">
        <f t="shared" si="879"/>
        <v>2.90362533037868-2.07154836421427i</v>
      </c>
      <c r="G3011" s="57" t="str">
        <f t="shared" si="880"/>
        <v>0.997840283814348-0.0464225356012474i</v>
      </c>
      <c r="H3011" s="57" t="str">
        <f t="shared" si="881"/>
        <v>0.138841574227703-26.2920720002352i</v>
      </c>
      <c r="I3011" s="57" t="str">
        <f t="shared" si="882"/>
        <v>-0.152511591371009-0.216176262918466i</v>
      </c>
      <c r="K3011" s="57" t="str">
        <f t="shared" si="883"/>
        <v>0.00241012206492502-0.00398535405451674i</v>
      </c>
      <c r="L3011" s="57" t="str">
        <f t="shared" si="884"/>
        <v>0.00025-0.0137200461337392i</v>
      </c>
      <c r="M3011" s="57" t="str">
        <f t="shared" si="885"/>
        <v>0.0045-0.00481001151168853i</v>
      </c>
      <c r="N3011" s="57">
        <f t="shared" si="886"/>
        <v>7.8541981869427389</v>
      </c>
      <c r="O3011" s="57">
        <f t="shared" si="887"/>
        <v>18.120894135962033</v>
      </c>
      <c r="P3011" s="374">
        <f t="shared" si="888"/>
        <v>-18.120894135962033</v>
      </c>
      <c r="Q3011" s="374">
        <f t="shared" si="889"/>
        <v>-172.14580181305726</v>
      </c>
      <c r="R3011" s="12">
        <f t="shared" si="890"/>
        <v>7.8541981869427389</v>
      </c>
      <c r="S3011" s="57">
        <f t="shared" si="891"/>
        <v>77.128826497863741</v>
      </c>
      <c r="T3011" s="12">
        <f t="shared" si="874"/>
        <v>-18.120894135962033</v>
      </c>
    </row>
    <row r="3012" spans="1:20">
      <c r="A3012" s="57">
        <f t="shared" si="875"/>
        <v>486456.2453071443</v>
      </c>
      <c r="B3012" s="12">
        <f t="shared" si="892"/>
        <v>77421.916038555632</v>
      </c>
      <c r="C3012" s="57" t="str">
        <f t="shared" si="876"/>
        <v>-0.12201277855246-0.0169371491585485i</v>
      </c>
      <c r="D3012" s="57" t="str">
        <f t="shared" si="877"/>
        <v>3.43918116257549-0.571539524398508i</v>
      </c>
      <c r="E3012" s="57" t="str">
        <f t="shared" si="878"/>
        <v>-14.5926180091009-59.0507081950772i</v>
      </c>
      <c r="F3012" s="57" t="str">
        <f t="shared" si="879"/>
        <v>2.90357758096025-2.06472875622445i</v>
      </c>
      <c r="G3012" s="57" t="str">
        <f t="shared" si="880"/>
        <v>0.997823874571482-0.0465981749281796i</v>
      </c>
      <c r="H3012" s="57" t="str">
        <f t="shared" si="881"/>
        <v>0.137689859939812-26.191035608686i</v>
      </c>
      <c r="I3012" s="57" t="str">
        <f t="shared" si="882"/>
        <v>-0.151426721302304-0.215335741296996i</v>
      </c>
      <c r="K3012" s="57" t="str">
        <f t="shared" si="883"/>
        <v>0.00240860653049497-0.00397406360759042i</v>
      </c>
      <c r="L3012" s="57" t="str">
        <f t="shared" si="884"/>
        <v>0.00025-0.0136681073259008i</v>
      </c>
      <c r="M3012" s="57" t="str">
        <f t="shared" si="885"/>
        <v>0.0045-0.00479180266157454i</v>
      </c>
      <c r="N3012" s="57">
        <f t="shared" si="886"/>
        <v>7.9029840601685919</v>
      </c>
      <c r="O3012" s="57">
        <f t="shared" si="887"/>
        <v>18.189003452444918</v>
      </c>
      <c r="P3012" s="374">
        <f t="shared" si="888"/>
        <v>-18.189003452444918</v>
      </c>
      <c r="Q3012" s="374">
        <f t="shared" si="889"/>
        <v>-172.09701593983141</v>
      </c>
      <c r="R3012" s="12">
        <f t="shared" si="890"/>
        <v>7.9029840601685919</v>
      </c>
      <c r="S3012" s="57">
        <f t="shared" si="891"/>
        <v>77.421916038555636</v>
      </c>
      <c r="T3012" s="12">
        <f t="shared" si="874"/>
        <v>-18.189003452444918</v>
      </c>
    </row>
    <row r="3013" spans="1:20">
      <c r="A3013" s="57">
        <f t="shared" si="875"/>
        <v>488304.77903931146</v>
      </c>
      <c r="B3013" s="12">
        <f t="shared" si="892"/>
        <v>77716.119319502148</v>
      </c>
      <c r="C3013" s="57" t="str">
        <f t="shared" si="876"/>
        <v>-0.121047564733686-0.0169082388602919i</v>
      </c>
      <c r="D3013" s="57" t="str">
        <f t="shared" si="877"/>
        <v>3.43888797230471-0.572120694812422i</v>
      </c>
      <c r="E3013" s="57" t="str">
        <f t="shared" si="878"/>
        <v>-14.5090155580251-58.7259090331095i</v>
      </c>
      <c r="F3013" s="57" t="str">
        <f t="shared" si="879"/>
        <v>2.90352946954515-2.05793881616649i</v>
      </c>
      <c r="G3013" s="57" t="str">
        <f t="shared" si="880"/>
        <v>0.997807340927284-0.0467744729409888i</v>
      </c>
      <c r="H3013" s="57" t="str">
        <f t="shared" si="881"/>
        <v>0.136547635791378-26.0903986819948i</v>
      </c>
      <c r="I3013" s="57" t="str">
        <f t="shared" si="882"/>
        <v>-0.150350163580302-0.214498603096823i</v>
      </c>
      <c r="K3013" s="57" t="str">
        <f t="shared" si="883"/>
        <v>0.00240708875785134-0.0039628266637587i</v>
      </c>
      <c r="L3013" s="57" t="str">
        <f t="shared" si="884"/>
        <v>0.00025-0.013616365138375i</v>
      </c>
      <c r="M3013" s="57" t="str">
        <f t="shared" si="885"/>
        <v>0.0045-0.00477366274315056i</v>
      </c>
      <c r="N3013" s="57">
        <f t="shared" si="886"/>
        <v>7.9517736613255181</v>
      </c>
      <c r="O3013" s="57">
        <f t="shared" si="887"/>
        <v>18.256958730828469</v>
      </c>
      <c r="P3013" s="374">
        <f t="shared" si="888"/>
        <v>-18.256958730828469</v>
      </c>
      <c r="Q3013" s="374">
        <f t="shared" si="889"/>
        <v>-172.04822633867448</v>
      </c>
      <c r="R3013" s="12">
        <f t="shared" si="890"/>
        <v>7.9517736613255181</v>
      </c>
      <c r="S3013" s="57">
        <f t="shared" si="891"/>
        <v>77.716119319502141</v>
      </c>
      <c r="T3013" s="12">
        <f t="shared" si="874"/>
        <v>-18.256958730828469</v>
      </c>
    </row>
    <row r="3014" spans="1:20">
      <c r="A3014" s="57">
        <f t="shared" si="875"/>
        <v>490160.33719966083</v>
      </c>
      <c r="B3014" s="12">
        <f t="shared" si="892"/>
        <v>78011.440572916254</v>
      </c>
      <c r="C3014" s="57" t="str">
        <f t="shared" si="876"/>
        <v>-0.120092016916967-0.0168790282570703i</v>
      </c>
      <c r="D3014" s="57" t="str">
        <f t="shared" si="877"/>
        <v>3.43859260011122-0.572709623859924i</v>
      </c>
      <c r="E3014" s="57" t="str">
        <f t="shared" si="878"/>
        <v>-14.4258191580825-58.4036789013476i</v>
      </c>
      <c r="F3014" s="57" t="str">
        <f t="shared" si="879"/>
        <v>2.9034809934012-2.05117844597876i</v>
      </c>
      <c r="G3014" s="57" t="str">
        <f t="shared" si="880"/>
        <v>0.997790681942823-0.0469514320431142i</v>
      </c>
      <c r="H3014" s="57" t="str">
        <f t="shared" si="881"/>
        <v>0.135414819064877-25.9901595125039i</v>
      </c>
      <c r="I3014" s="57" t="str">
        <f t="shared" si="882"/>
        <v>-0.149281853589675-0.213664832927896i</v>
      </c>
      <c r="K3014" s="57" t="str">
        <f t="shared" si="883"/>
        <v>0.00240556867879808-0.0039516430283448i</v>
      </c>
      <c r="L3014" s="57" t="str">
        <f t="shared" si="884"/>
        <v>0.00025-0.013564818826833i</v>
      </c>
      <c r="M3014" s="57" t="str">
        <f t="shared" si="885"/>
        <v>0.0045-0.0047555914954678i</v>
      </c>
      <c r="N3014" s="57">
        <f t="shared" si="886"/>
        <v>8.0005595379480781</v>
      </c>
      <c r="O3014" s="57">
        <f t="shared" si="887"/>
        <v>18.324760811532744</v>
      </c>
      <c r="P3014" s="374">
        <f t="shared" si="888"/>
        <v>-18.324760811532744</v>
      </c>
      <c r="Q3014" s="374">
        <f t="shared" si="889"/>
        <v>-171.99944046205192</v>
      </c>
      <c r="R3014" s="12">
        <f t="shared" si="890"/>
        <v>8.0005595379480781</v>
      </c>
      <c r="S3014" s="57">
        <f t="shared" si="891"/>
        <v>78.011440572916257</v>
      </c>
      <c r="T3014" s="12">
        <f t="shared" si="874"/>
        <v>-18.324760811532744</v>
      </c>
    </row>
    <row r="3015" spans="1:20">
      <c r="A3015" s="57">
        <f t="shared" si="875"/>
        <v>492022.94648101955</v>
      </c>
      <c r="B3015" s="12">
        <f t="shared" si="892"/>
        <v>78307.884047093336</v>
      </c>
      <c r="C3015" s="57" t="str">
        <f t="shared" si="876"/>
        <v>-0.119146017283183-0.0168495099605954i</v>
      </c>
      <c r="D3015" s="57" t="str">
        <f t="shared" si="877"/>
        <v>3.43829503014055-0.573306314740124i</v>
      </c>
      <c r="E3015" s="57" t="str">
        <f t="shared" si="878"/>
        <v>-14.3430312699067-58.0839887450807i</v>
      </c>
      <c r="F3015" s="57" t="str">
        <f t="shared" si="879"/>
        <v>2.90343214977571-2.04444754802064i</v>
      </c>
      <c r="G3015" s="57" t="str">
        <f t="shared" si="880"/>
        <v>0.997773896672148-0.047129054645998i</v>
      </c>
      <c r="H3015" s="57" t="str">
        <f t="shared" si="881"/>
        <v>0.134291327844562-25.8903164012859i</v>
      </c>
      <c r="I3015" s="57" t="str">
        <f t="shared" si="882"/>
        <v>-0.14822172723039-0.212834415488822i</v>
      </c>
      <c r="K3015" s="57" t="str">
        <f t="shared" si="883"/>
        <v>0.00240404622526072-0.00394051250709915i</v>
      </c>
      <c r="L3015" s="57" t="str">
        <f t="shared" si="884"/>
        <v>0.00025-0.0135134676497639i</v>
      </c>
      <c r="M3015" s="57" t="str">
        <f t="shared" si="885"/>
        <v>0.0045-0.00473758865856525i</v>
      </c>
      <c r="N3015" s="57">
        <f t="shared" si="886"/>
        <v>8.0493343101195194</v>
      </c>
      <c r="O3015" s="57">
        <f t="shared" si="887"/>
        <v>18.392410532984918</v>
      </c>
      <c r="P3015" s="374">
        <f t="shared" si="888"/>
        <v>-18.392410532984918</v>
      </c>
      <c r="Q3015" s="374">
        <f t="shared" si="889"/>
        <v>-171.95066568988048</v>
      </c>
      <c r="R3015" s="12">
        <f t="shared" si="890"/>
        <v>8.0493343101195194</v>
      </c>
      <c r="S3015" s="57">
        <f t="shared" si="891"/>
        <v>78.307884047093339</v>
      </c>
      <c r="T3015" s="12">
        <f t="shared" si="874"/>
        <v>-18.392410532984918</v>
      </c>
    </row>
    <row r="3016" spans="1:20">
      <c r="A3016" s="57">
        <f t="shared" si="875"/>
        <v>493892.63367764745</v>
      </c>
      <c r="B3016" s="12">
        <f t="shared" si="892"/>
        <v>78605.454006472297</v>
      </c>
      <c r="C3016" s="57" t="str">
        <f t="shared" si="876"/>
        <v>-0.118209449703666-0.0168196770449834i</v>
      </c>
      <c r="D3016" s="57" t="str">
        <f t="shared" si="877"/>
        <v>3.4379952464288-0.573910770705747i</v>
      </c>
      <c r="E3016" s="57" t="str">
        <f t="shared" si="878"/>
        <v>-14.2606541913786-57.7668099203895i</v>
      </c>
      <c r="F3016" s="57" t="str">
        <f t="shared" si="879"/>
        <v>2.9033829358955-2.03774602507104i</v>
      </c>
      <c r="G3016" s="57" t="str">
        <f t="shared" si="880"/>
        <v>0.997756984162232-0.0473073431691026i</v>
      </c>
      <c r="H3016" s="57" t="str">
        <f t="shared" si="881"/>
        <v>0.133177081007639-25.7908676580849i</v>
      </c>
      <c r="I3016" s="57" t="str">
        <f t="shared" si="882"/>
        <v>-0.147169720913399-0.212007335566162i</v>
      </c>
      <c r="K3016" s="57" t="str">
        <f t="shared" si="883"/>
        <v>0.00240252132928553-0.00392943490619489i</v>
      </c>
      <c r="L3016" s="57" t="str">
        <f t="shared" si="884"/>
        <v>0.00025-0.0134623108684637i</v>
      </c>
      <c r="M3016" s="57" t="str">
        <f t="shared" si="885"/>
        <v>0.0045-0.00471965397346606i</v>
      </c>
      <c r="N3016" s="57">
        <f t="shared" si="886"/>
        <v>8.0980906694656767</v>
      </c>
      <c r="O3016" s="57">
        <f t="shared" si="887"/>
        <v>18.459908731632993</v>
      </c>
      <c r="P3016" s="374">
        <f t="shared" si="888"/>
        <v>-18.459908731632993</v>
      </c>
      <c r="Q3016" s="374">
        <f t="shared" si="889"/>
        <v>-171.90190933053432</v>
      </c>
      <c r="R3016" s="12">
        <f t="shared" si="890"/>
        <v>8.0980906694656767</v>
      </c>
      <c r="S3016" s="57">
        <f t="shared" si="891"/>
        <v>78.6054540064723</v>
      </c>
      <c r="T3016" s="12">
        <f t="shared" si="874"/>
        <v>-18.459908731632993</v>
      </c>
    </row>
    <row r="3017" spans="1:20">
      <c r="A3017" s="57">
        <f t="shared" si="875"/>
        <v>495769.42568562255</v>
      </c>
      <c r="B3017" s="12">
        <f t="shared" si="892"/>
        <v>78904.154731696894</v>
      </c>
      <c r="C3017" s="57" t="str">
        <f t="shared" si="876"/>
        <v>-0.117282199712267-0.016789523030388i</v>
      </c>
      <c r="D3017" s="57" t="str">
        <f t="shared" si="877"/>
        <v>3.43769323290195-0.57452299506257i</v>
      </c>
      <c r="E3017" s="57" t="str">
        <f t="shared" si="878"/>
        <v>-14.1786900628236-57.4521141876046i</v>
      </c>
      <c r="F3017" s="57" t="str">
        <f t="shared" si="879"/>
        <v>2.90333334896661-2.03107378032693i</v>
      </c>
      <c r="G3017" s="57" t="str">
        <f t="shared" si="880"/>
        <v>0.997739943452922-0.047486300039929i</v>
      </c>
      <c r="H3017" s="57" t="str">
        <f t="shared" si="881"/>
        <v>0.132071998215567-25.6918116012565i</v>
      </c>
      <c r="I3017" s="57" t="str">
        <f t="shared" si="882"/>
        <v>-0.146125771556358-0.211183578033709i</v>
      </c>
      <c r="K3017" s="57" t="str">
        <f t="shared" si="883"/>
        <v>0.00240099392303887-0.00391841003222297i</v>
      </c>
      <c r="L3017" s="57" t="str">
        <f t="shared" si="884"/>
        <v>0.00025-0.013411347747025i</v>
      </c>
      <c r="M3017" s="57" t="str">
        <f t="shared" si="885"/>
        <v>0.0045-0.00470178718217381i</v>
      </c>
      <c r="N3017" s="57">
        <f t="shared" si="886"/>
        <v>8.1468213781688235</v>
      </c>
      <c r="O3017" s="57">
        <f t="shared" si="887"/>
        <v>18.527256241961233</v>
      </c>
      <c r="P3017" s="374">
        <f t="shared" si="888"/>
        <v>-18.527256241961233</v>
      </c>
      <c r="Q3017" s="374">
        <f t="shared" si="889"/>
        <v>-171.85317862183118</v>
      </c>
      <c r="R3017" s="12">
        <f t="shared" si="890"/>
        <v>8.1468213781688235</v>
      </c>
      <c r="S3017" s="57">
        <f t="shared" si="891"/>
        <v>78.904154731696892</v>
      </c>
      <c r="T3017" s="12">
        <f t="shared" si="874"/>
        <v>-18.527256241961233</v>
      </c>
    </row>
    <row r="3018" spans="1:20">
      <c r="A3018" s="57">
        <f t="shared" si="875"/>
        <v>497653.34950322798</v>
      </c>
      <c r="B3018" s="12">
        <f t="shared" si="892"/>
        <v>79203.990519677347</v>
      </c>
      <c r="C3018" s="57" t="str">
        <f t="shared" si="876"/>
        <v>-0.116364154477936-0.0167590418671677i</v>
      </c>
      <c r="D3018" s="57" t="str">
        <f t="shared" si="877"/>
        <v>3.43738897337534-0.575142991168857i</v>
      </c>
      <c r="E3018" s="57" t="str">
        <f t="shared" si="878"/>
        <v>-14.0971408720545-57.1398737048782i</v>
      </c>
      <c r="F3018" s="57" t="str">
        <f t="shared" si="879"/>
        <v>2.90328338617417-2.02443071740195i</v>
      </c>
      <c r="G3018" s="57" t="str">
        <f t="shared" si="880"/>
        <v>0.997722773576885-0.047665927694034i</v>
      </c>
      <c r="H3018" s="57" t="str">
        <f t="shared" si="881"/>
        <v>0.130975999905479-25.5931465577096i</v>
      </c>
      <c r="I3018" s="57" t="str">
        <f t="shared" si="882"/>
        <v>-0.145089816579399-0.210363127851785i</v>
      </c>
      <c r="K3018" s="57" t="str">
        <f t="shared" si="883"/>
        <v>0.00239946393880669-0.00390743769218731i</v>
      </c>
      <c r="L3018" s="57" t="str">
        <f t="shared" si="884"/>
        <v>0.00025-0.0133605775523262i</v>
      </c>
      <c r="M3018" s="57" t="str">
        <f t="shared" si="885"/>
        <v>0.0045-0.00468398802766866i</v>
      </c>
      <c r="N3018" s="57">
        <f t="shared" si="886"/>
        <v>8.1955192680048867</v>
      </c>
      <c r="O3018" s="57">
        <f t="shared" si="887"/>
        <v>18.594453896504707</v>
      </c>
      <c r="P3018" s="374">
        <f t="shared" si="888"/>
        <v>-18.594453896504707</v>
      </c>
      <c r="Q3018" s="374">
        <f t="shared" si="889"/>
        <v>-171.80448073199511</v>
      </c>
      <c r="R3018" s="12">
        <f t="shared" si="890"/>
        <v>8.1955192680048867</v>
      </c>
      <c r="S3018" s="57">
        <f t="shared" si="891"/>
        <v>79.203990519677347</v>
      </c>
      <c r="T3018" s="12">
        <f t="shared" si="874"/>
        <v>-18.594453896504707</v>
      </c>
    </row>
    <row r="3019" spans="1:20">
      <c r="A3019" s="57">
        <f t="shared" si="875"/>
        <v>499544.43223134021</v>
      </c>
      <c r="B3019" s="12">
        <f t="shared" si="892"/>
        <v>79504.965683652117</v>
      </c>
      <c r="C3019" s="57" t="str">
        <f t="shared" si="876"/>
        <v>-0.115455202777778-0.0167282279205527i</v>
      </c>
      <c r="D3019" s="57" t="str">
        <f t="shared" si="877"/>
        <v>3.43708245155278-0.575770762434745i</v>
      </c>
      <c r="E3019" s="57" t="str">
        <f t="shared" si="878"/>
        <v>-14.0160084592629-56.8300610218606i</v>
      </c>
      <c r="F3019" s="57" t="str">
        <f t="shared" si="879"/>
        <v>2.90323304468232-2.01781674032494i</v>
      </c>
      <c r="G3019" s="57" t="str">
        <f t="shared" si="880"/>
        <v>0.997705473559558-0.0478462285750474i</v>
      </c>
      <c r="H3019" s="57" t="str">
        <f t="shared" si="881"/>
        <v>0.129889007281678-25.4948708628485i</v>
      </c>
      <c r="I3019" s="57" t="str">
        <f t="shared" si="882"/>
        <v>-0.144061793900933-0.209545970066554i</v>
      </c>
      <c r="K3019" s="57" t="str">
        <f t="shared" si="883"/>
        <v>0.00239793130899361-0.00389651769350016i</v>
      </c>
      <c r="L3019" s="57" t="str">
        <f t="shared" si="884"/>
        <v>0.00025-0.0133099995540209i</v>
      </c>
      <c r="M3019" s="57" t="str">
        <f t="shared" si="885"/>
        <v>0.0045-0.00466625625390383i</v>
      </c>
      <c r="N3019" s="57">
        <f t="shared" si="886"/>
        <v>8.2441772393942756</v>
      </c>
      <c r="O3019" s="57">
        <f t="shared" si="887"/>
        <v>18.661502525865178</v>
      </c>
      <c r="P3019" s="374">
        <f t="shared" si="888"/>
        <v>-18.661502525865178</v>
      </c>
      <c r="Q3019" s="374">
        <f t="shared" si="889"/>
        <v>-171.75582276060572</v>
      </c>
      <c r="R3019" s="12">
        <f t="shared" si="890"/>
        <v>8.2441772393942756</v>
      </c>
      <c r="S3019" s="57">
        <f t="shared" si="891"/>
        <v>79.504965683652117</v>
      </c>
      <c r="T3019" s="12">
        <f t="shared" si="874"/>
        <v>-18.661502525865178</v>
      </c>
    </row>
    <row r="3020" spans="1:20">
      <c r="A3020" s="57">
        <f t="shared" si="875"/>
        <v>501442.70107381931</v>
      </c>
      <c r="B3020" s="12">
        <f t="shared" si="892"/>
        <v>79807.084553249995</v>
      </c>
      <c r="C3020" s="57" t="str">
        <f t="shared" si="876"/>
        <v>-0.114555234970586-0.016697075955818i</v>
      </c>
      <c r="D3020" s="57" t="str">
        <f t="shared" si="877"/>
        <v>3.43677365102607-0.576406312321675i</v>
      </c>
      <c r="E3020" s="57" t="str">
        <f t="shared" si="878"/>
        <v>-13.9352945217669-56.5226490734759i</v>
      </c>
      <c r="F3020" s="57" t="str">
        <f t="shared" si="879"/>
        <v>2.90318232163395-2.01123175353849i</v>
      </c>
      <c r="G3020" s="57" t="str">
        <f t="shared" si="880"/>
        <v>0.997688042419095-0.0480272051346895i</v>
      </c>
      <c r="H3020" s="57" t="str">
        <f t="shared" si="881"/>
        <v>0.128810942307276-25.3969828605148i</v>
      </c>
      <c r="I3020" s="57" t="str">
        <f t="shared" si="882"/>
        <v>-0.143041641933487-0.208732089809322i</v>
      </c>
      <c r="K3020" s="57" t="str">
        <f t="shared" si="883"/>
        <v>0.00239639596612268-0.00388564984397722i</v>
      </c>
      <c r="L3020" s="57" t="str">
        <f t="shared" si="884"/>
        <v>0.00025-0.0132596130245277i</v>
      </c>
      <c r="M3020" s="57" t="str">
        <f t="shared" si="885"/>
        <v>0.0045-0.0046485916058018i</v>
      </c>
      <c r="N3020" s="57">
        <f t="shared" si="886"/>
        <v>8.2927882604791421</v>
      </c>
      <c r="O3020" s="57">
        <f t="shared" si="887"/>
        <v>18.728402958727465</v>
      </c>
      <c r="P3020" s="374">
        <f t="shared" si="888"/>
        <v>-18.728402958727465</v>
      </c>
      <c r="Q3020" s="374">
        <f t="shared" si="889"/>
        <v>-171.70721173952086</v>
      </c>
      <c r="R3020" s="12">
        <f t="shared" si="890"/>
        <v>8.2927882604791421</v>
      </c>
      <c r="S3020" s="57">
        <f t="shared" si="891"/>
        <v>79.807084553249993</v>
      </c>
      <c r="T3020" s="12">
        <f t="shared" si="874"/>
        <v>-18.728402958727465</v>
      </c>
    </row>
    <row r="3021" spans="1:20">
      <c r="A3021" s="57">
        <f t="shared" si="875"/>
        <v>503348.1833378998</v>
      </c>
      <c r="B3021" s="12">
        <f t="shared" si="892"/>
        <v>80110.351474552343</v>
      </c>
      <c r="C3021" s="57" t="str">
        <f t="shared" si="876"/>
        <v>-0.113664142970855-0.0166655811239275i</v>
      </c>
      <c r="D3021" s="57" t="str">
        <f t="shared" si="877"/>
        <v>3.43646255527417-0.577049644341783i</v>
      </c>
      <c r="E3021" s="57" t="str">
        <f t="shared" si="878"/>
        <v>-13.8550006186178-56.2176111738088i</v>
      </c>
      <c r="F3021" s="57" t="str">
        <f t="shared" si="879"/>
        <v>2.90313121415061-2.00467566189755i</v>
      </c>
      <c r="G3021" s="57" t="str">
        <f t="shared" si="880"/>
        <v>0.997670479166308-0.0482088598327885i</v>
      </c>
      <c r="H3021" s="57" t="str">
        <f t="shared" si="881"/>
        <v>0.127741727695908-25.2994809029308i</v>
      </c>
      <c r="I3021" s="57" t="str">
        <f t="shared" si="882"/>
        <v>-0.142029299579585-0.207921472295864i</v>
      </c>
      <c r="K3021" s="57" t="str">
        <f t="shared" si="883"/>
        <v>0.00239485784283464-0.00387483395183287i</v>
      </c>
      <c r="L3021" s="57" t="str">
        <f t="shared" si="884"/>
        <v>0.00025-0.0132094172390194i</v>
      </c>
      <c r="M3021" s="57" t="str">
        <f t="shared" si="885"/>
        <v>0.0045-0.00463099382925063i</v>
      </c>
      <c r="N3021" s="57">
        <f t="shared" si="886"/>
        <v>8.3413453662146253</v>
      </c>
      <c r="O3021" s="57">
        <f t="shared" si="887"/>
        <v>18.795156021875393</v>
      </c>
      <c r="P3021" s="374">
        <f t="shared" si="888"/>
        <v>-18.795156021875393</v>
      </c>
      <c r="Q3021" s="374">
        <f t="shared" si="889"/>
        <v>-171.65865463378537</v>
      </c>
      <c r="R3021" s="12">
        <f t="shared" si="890"/>
        <v>8.3413453662146253</v>
      </c>
      <c r="S3021" s="57">
        <f t="shared" si="891"/>
        <v>80.110351474552346</v>
      </c>
      <c r="T3021" s="12">
        <f t="shared" si="874"/>
        <v>-18.795156021875393</v>
      </c>
    </row>
    <row r="3022" spans="1:20">
      <c r="A3022" s="57">
        <f t="shared" si="875"/>
        <v>505260.90643458383</v>
      </c>
      <c r="B3022" s="12">
        <f t="shared" si="892"/>
        <v>80414.770810155649</v>
      </c>
      <c r="C3022" s="57" t="str">
        <f t="shared" si="876"/>
        <v>-0.112781820223247-0.016633738947646i</v>
      </c>
      <c r="D3022" s="57" t="str">
        <f t="shared" si="877"/>
        <v>3.43614914766264-0.577700762057307i</v>
      </c>
      <c r="E3022" s="57" t="str">
        <f t="shared" si="878"/>
        <v>-13.7751281750696-55.9149210100862i</v>
      </c>
      <c r="F3022" s="57" t="str">
        <f t="shared" si="879"/>
        <v>2.90307971933236-1.998148370668i</v>
      </c>
      <c r="G3022" s="57" t="str">
        <f t="shared" si="880"/>
        <v>0.997652782804622-0.0483911951372975i</v>
      </c>
      <c r="H3022" s="57" t="str">
        <f t="shared" si="881"/>
        <v>0.126681286903567-25.2023633506429i</v>
      </c>
      <c r="I3022" s="57" t="str">
        <f t="shared" si="882"/>
        <v>-0.141024706227667-0.207114102825748i</v>
      </c>
      <c r="K3022" s="57" t="str">
        <f t="shared" si="883"/>
        <v>0.00239331687188756-0.00386406982567541i</v>
      </c>
      <c r="L3022" s="57" t="str">
        <f t="shared" si="884"/>
        <v>0.00025-0.0131594114754129i</v>
      </c>
      <c r="M3022" s="57" t="str">
        <f t="shared" si="885"/>
        <v>0.0045-0.00461346267110046i</v>
      </c>
      <c r="N3022" s="57">
        <f t="shared" si="886"/>
        <v>8.3898416574815826</v>
      </c>
      <c r="O3022" s="57">
        <f t="shared" si="887"/>
        <v>18.861762540208964</v>
      </c>
      <c r="P3022" s="374">
        <f t="shared" si="888"/>
        <v>-18.861762540208964</v>
      </c>
      <c r="Q3022" s="374">
        <f t="shared" si="889"/>
        <v>-171.61015834251842</v>
      </c>
      <c r="R3022" s="12">
        <f t="shared" si="890"/>
        <v>8.3898416574815826</v>
      </c>
      <c r="S3022" s="57">
        <f t="shared" si="891"/>
        <v>80.414770810155645</v>
      </c>
      <c r="T3022" s="12">
        <f t="shared" si="874"/>
        <v>-18.861762540208964</v>
      </c>
    </row>
    <row r="3023" spans="1:20">
      <c r="A3023" s="57">
        <f t="shared" si="875"/>
        <v>507180.89787903527</v>
      </c>
      <c r="B3023" s="12">
        <f t="shared" si="892"/>
        <v>80720.346939234238</v>
      </c>
      <c r="C3023" s="57" t="str">
        <f t="shared" si="876"/>
        <v>-0.11190816167752-0.0166015453080961i</v>
      </c>
      <c r="D3023" s="57" t="str">
        <f t="shared" si="877"/>
        <v>3.4358334114429-0.578359669079974i</v>
      </c>
      <c r="E3023" s="57" t="str">
        <f t="shared" si="878"/>
        <v>-13.6956784869167-55.6145526367624i</v>
      </c>
      <c r="F3023" s="57" t="str">
        <f t="shared" si="879"/>
        <v>2.90302783425762-1.99164978552522i</v>
      </c>
      <c r="G3023" s="57" t="str">
        <f t="shared" si="880"/>
        <v>0.997634952330013-0.0485742135243115i</v>
      </c>
      <c r="H3023" s="57" t="str">
        <f t="shared" si="881"/>
        <v>0.125629544120532-25.1056285724659i</v>
      </c>
      <c r="I3023" s="57" t="str">
        <f t="shared" si="882"/>
        <v>-0.140027801748038-0.206309966781677i</v>
      </c>
      <c r="K3023" s="57" t="str">
        <f t="shared" si="883"/>
        <v>0.00239177298615627-0.00385335727450222i</v>
      </c>
      <c r="L3023" s="57" t="str">
        <f t="shared" si="884"/>
        <v>0.00025-0.0131095950143583i</v>
      </c>
      <c r="M3023" s="57" t="str">
        <f t="shared" si="885"/>
        <v>0.0045-0.00459599787915965i</v>
      </c>
      <c r="N3023" s="57">
        <f t="shared" si="886"/>
        <v>8.4382703002156632</v>
      </c>
      <c r="O3023" s="57">
        <f t="shared" si="887"/>
        <v>18.9282233367611</v>
      </c>
      <c r="P3023" s="374">
        <f t="shared" si="888"/>
        <v>-18.9282233367611</v>
      </c>
      <c r="Q3023" s="374">
        <f t="shared" si="889"/>
        <v>-171.56172969978434</v>
      </c>
      <c r="R3023" s="12">
        <f t="shared" si="890"/>
        <v>8.4382703002156632</v>
      </c>
      <c r="S3023" s="57">
        <f t="shared" si="891"/>
        <v>80.720346939234233</v>
      </c>
      <c r="T3023" s="12">
        <f t="shared" si="874"/>
        <v>-18.9282233367611</v>
      </c>
    </row>
    <row r="3024" spans="1:20">
      <c r="A3024" s="57">
        <f t="shared" si="875"/>
        <v>509108.18529097561</v>
      </c>
      <c r="B3024" s="12">
        <f t="shared" si="892"/>
        <v>81027.084257603332</v>
      </c>
      <c r="C3024" s="57" t="str">
        <f t="shared" si="876"/>
        <v>-0.111043063763888-0.0165689964317482i</v>
      </c>
      <c r="D3024" s="57" t="str">
        <f t="shared" si="877"/>
        <v>3.43551532975151-0.579026369070377i</v>
      </c>
      <c r="E3024" s="57" t="str">
        <f t="shared" si="878"/>
        <v>-13.6166527247036-55.316480469697i</v>
      </c>
      <c r="F3024" s="57" t="str">
        <f t="shared" si="879"/>
        <v>2.90297555598289-1.98517981255266i</v>
      </c>
      <c r="G3024" s="57" t="str">
        <f t="shared" si="880"/>
        <v>0.99761698673096-0.0487579174780849i</v>
      </c>
      <c r="H3024" s="57" t="str">
        <f t="shared" si="881"/>
        <v>0.124586424263397-25.0092749454266i</v>
      </c>
      <c r="I3024" s="57" t="str">
        <f t="shared" si="882"/>
        <v>-0.139038526488856-0.205509049628807i</v>
      </c>
      <c r="K3024" s="57" t="str">
        <f t="shared" si="883"/>
        <v>0.00239022611863208-0.00384269610769512i</v>
      </c>
      <c r="L3024" s="57" t="str">
        <f t="shared" si="884"/>
        <v>0.00025-0.0130599671392292i</v>
      </c>
      <c r="M3024" s="57" t="str">
        <f t="shared" si="885"/>
        <v>0.0045-0.00457859920219131i</v>
      </c>
      <c r="N3024" s="57">
        <f t="shared" si="886"/>
        <v>8.4866245245539176</v>
      </c>
      <c r="O3024" s="57">
        <f t="shared" si="887"/>
        <v>18.994539232715869</v>
      </c>
      <c r="P3024" s="374">
        <f t="shared" si="888"/>
        <v>-18.994539232715869</v>
      </c>
      <c r="Q3024" s="374">
        <f t="shared" si="889"/>
        <v>-171.51337547544608</v>
      </c>
      <c r="R3024" s="12">
        <f t="shared" si="890"/>
        <v>8.4866245245539176</v>
      </c>
      <c r="S3024" s="57">
        <f t="shared" si="891"/>
        <v>81.027084257603335</v>
      </c>
      <c r="T3024" s="12">
        <f t="shared" si="874"/>
        <v>-18.994539232715869</v>
      </c>
    </row>
    <row r="3025" spans="1:20">
      <c r="A3025" s="57">
        <f t="shared" si="875"/>
        <v>511042.79639508133</v>
      </c>
      <c r="B3025" s="12">
        <f t="shared" si="892"/>
        <v>81334.987177782226</v>
      </c>
      <c r="C3025" s="57" t="str">
        <f t="shared" si="876"/>
        <v>-0.110186424368845-0.0165360888778405i</v>
      </c>
      <c r="D3025" s="57" t="str">
        <f t="shared" si="877"/>
        <v>3.43519488560957-0.579700865737374i</v>
      </c>
      <c r="E3025" s="57" t="str">
        <f t="shared" si="878"/>
        <v>-13.5380519378087-55.0206792804385i</v>
      </c>
      <c r="F3025" s="57" t="str">
        <f t="shared" si="879"/>
        <v>2.90292288154279-1.97873835824051i</v>
      </c>
      <c r="G3025" s="57" t="str">
        <f t="shared" si="880"/>
        <v>0.997598884988383-0.0489423094910475i</v>
      </c>
      <c r="H3025" s="57" t="str">
        <f t="shared" si="881"/>
        <v>0.123551852967204-24.9133008547101i</v>
      </c>
      <c r="I3025" s="57" t="str">
        <f t="shared" si="882"/>
        <v>-0.138056821272164-0.204711336914125i</v>
      </c>
      <c r="K3025" s="57" t="str">
        <f t="shared" si="883"/>
        <v>0.00238867620242239-0.00383208613501538i</v>
      </c>
      <c r="L3025" s="57" t="str">
        <f t="shared" si="884"/>
        <v>0.00025-0.013010527136112i</v>
      </c>
      <c r="M3025" s="57" t="str">
        <f t="shared" si="885"/>
        <v>0.0045-0.00456126638990966i</v>
      </c>
      <c r="N3025" s="57">
        <f t="shared" si="886"/>
        <v>8.5348976240024683</v>
      </c>
      <c r="O3025" s="57">
        <f t="shared" si="887"/>
        <v>19.060711047424938</v>
      </c>
      <c r="P3025" s="374">
        <f t="shared" si="888"/>
        <v>-19.060711047424938</v>
      </c>
      <c r="Q3025" s="374">
        <f t="shared" si="889"/>
        <v>-171.46510237599753</v>
      </c>
      <c r="R3025" s="12">
        <f t="shared" si="890"/>
        <v>8.5348976240024683</v>
      </c>
      <c r="S3025" s="57">
        <f t="shared" si="891"/>
        <v>81.334987177782224</v>
      </c>
      <c r="T3025" s="12">
        <f t="shared" si="874"/>
        <v>-19.060711047424938</v>
      </c>
    </row>
    <row r="3026" spans="1:20">
      <c r="A3026" s="57">
        <f t="shared" si="875"/>
        <v>512984.75902138266</v>
      </c>
      <c r="B3026" s="12">
        <f t="shared" si="892"/>
        <v>81644.060129057805</v>
      </c>
      <c r="C3026" s="57" t="str">
        <f t="shared" si="876"/>
        <v>-0.109338142811389-0.0165028195261912i</v>
      </c>
      <c r="D3026" s="57" t="str">
        <f t="shared" si="877"/>
        <v>3.43487206192195-0.58038316283744i</v>
      </c>
      <c r="E3026" s="57" t="str">
        <f t="shared" si="878"/>
        <v>-13.4598770584082-54.7271241905936i</v>
      </c>
      <c r="F3026" s="57" t="str">
        <f t="shared" si="879"/>
        <v>2.90286980794971-1.97232532948419i</v>
      </c>
      <c r="G3026" s="57" t="str">
        <f t="shared" si="880"/>
        <v>0.997580646075596-0.0491273920638225i</v>
      </c>
      <c r="H3026" s="57" t="str">
        <f t="shared" si="881"/>
        <v>0.122525756577665-24.8177046936041i</v>
      </c>
      <c r="I3026" s="57" t="str">
        <f t="shared" si="882"/>
        <v>-0.137082627389939-0.203916814265777i</v>
      </c>
      <c r="K3026" s="57" t="str">
        <f t="shared" si="883"/>
        <v>0.00238712317075031-0.00382152716659917i</v>
      </c>
      <c r="L3026" s="57" t="str">
        <f t="shared" si="884"/>
        <v>0.00025-0.0129612742937956i</v>
      </c>
      <c r="M3026" s="57" t="str">
        <f t="shared" si="885"/>
        <v>0.0045-0.00454399919297635i</v>
      </c>
      <c r="N3026" s="57">
        <f t="shared" si="886"/>
        <v>8.5830829546158327</v>
      </c>
      <c r="O3026" s="57">
        <f t="shared" si="887"/>
        <v>19.126739598426745</v>
      </c>
      <c r="P3026" s="374">
        <f t="shared" si="888"/>
        <v>-19.126739598426745</v>
      </c>
      <c r="Q3026" s="374">
        <f t="shared" si="889"/>
        <v>-171.41691704538417</v>
      </c>
      <c r="R3026" s="12">
        <f t="shared" si="890"/>
        <v>8.5830829546158327</v>
      </c>
      <c r="S3026" s="57">
        <f t="shared" si="891"/>
        <v>81.644060129057806</v>
      </c>
      <c r="T3026" s="12">
        <f t="shared" si="874"/>
        <v>-19.126739598426745</v>
      </c>
    </row>
    <row r="3027" spans="1:20">
      <c r="A3027" s="57">
        <f t="shared" si="875"/>
        <v>514934.10110566393</v>
      </c>
      <c r="B3027" s="12">
        <f t="shared" si="892"/>
        <v>81954.307557548222</v>
      </c>
      <c r="C3027" s="57" t="str">
        <f t="shared" si="876"/>
        <v>-0.108498119819689-0.0164691855654196i</v>
      </c>
      <c r="D3027" s="57" t="str">
        <f t="shared" si="877"/>
        <v>3.43454684147662-0.581073264174051i</v>
      </c>
      <c r="E3027" s="57" t="str">
        <f t="shared" si="878"/>
        <v>-13.3821289053227-54.4357906662972i</v>
      </c>
      <c r="F3027" s="57" t="str">
        <f t="shared" si="879"/>
        <v>2.9028163321938-1.96594063358306i</v>
      </c>
      <c r="G3027" s="57" t="str">
        <f t="shared" si="880"/>
        <v>0.997562268958243-0.0493131677052421i</v>
      </c>
      <c r="H3027" s="57" t="str">
        <f t="shared" si="881"/>
        <v>0.121508062143486-24.7224848634457i</v>
      </c>
      <c r="I3027" s="57" t="str">
        <f t="shared" si="882"/>
        <v>-0.136115886600201-0.203125467392448i</v>
      </c>
      <c r="K3027" s="57" t="str">
        <f t="shared" si="883"/>
        <v>0.00238556695695449-0.00381101901295248i</v>
      </c>
      <c r="L3027" s="57" t="str">
        <f t="shared" si="884"/>
        <v>0.00025-0.0129122079037613i</v>
      </c>
      <c r="M3027" s="57" t="str">
        <f t="shared" si="885"/>
        <v>0.0045-0.00452679736299696i</v>
      </c>
      <c r="N3027" s="57">
        <f t="shared" si="886"/>
        <v>8.6311739341991256</v>
      </c>
      <c r="O3027" s="57">
        <f t="shared" si="887"/>
        <v>19.192625701464252</v>
      </c>
      <c r="P3027" s="374">
        <f t="shared" si="888"/>
        <v>-19.192625701464252</v>
      </c>
      <c r="Q3027" s="374">
        <f t="shared" si="889"/>
        <v>-171.36882606580087</v>
      </c>
      <c r="R3027" s="12">
        <f t="shared" si="890"/>
        <v>8.6311739341991256</v>
      </c>
      <c r="S3027" s="57">
        <f t="shared" si="891"/>
        <v>81.954307557548219</v>
      </c>
      <c r="T3027" s="12">
        <f t="shared" si="874"/>
        <v>-19.192625701464252</v>
      </c>
    </row>
    <row r="3028" spans="1:20">
      <c r="A3028" s="57">
        <f t="shared" si="875"/>
        <v>516890.85068986547</v>
      </c>
      <c r="B3028" s="12">
        <f t="shared" si="892"/>
        <v>82265.733926266912</v>
      </c>
      <c r="C3028" s="57" t="str">
        <f t="shared" si="876"/>
        <v>-0.107666257508175-0.0164351844815371i</v>
      </c>
      <c r="D3028" s="57" t="str">
        <f t="shared" si="877"/>
        <v>3.43421920694401-0.581771173597039i</v>
      </c>
      <c r="E3028" s="57" t="str">
        <f t="shared" si="878"/>
        <v>-13.3048081877499-54.1466545127724i</v>
      </c>
      <c r="F3028" s="57" t="str">
        <f t="shared" si="879"/>
        <v>2.90276245124271-1.95958417823896i</v>
      </c>
      <c r="G3028" s="57" t="str">
        <f t="shared" si="880"/>
        <v>0.997543752594247-0.0494996389323649i</v>
      </c>
      <c r="H3028" s="57" t="str">
        <f t="shared" si="881"/>
        <v>0.120498697408783-24.6276397735678i</v>
      </c>
      <c r="I3028" s="57" t="str">
        <f t="shared" si="882"/>
        <v>-0.135156541123137-0.202337282082723i</v>
      </c>
      <c r="K3028" s="57" t="str">
        <f t="shared" si="883"/>
        <v>0.0023840074944888-0.00380056148494671i</v>
      </c>
      <c r="L3028" s="57" t="str">
        <f t="shared" si="884"/>
        <v>0.00025-0.0128633272601726i</v>
      </c>
      <c r="M3028" s="57" t="str">
        <f t="shared" si="885"/>
        <v>0.0045-0.0045096606525174i</v>
      </c>
      <c r="N3028" s="57">
        <f t="shared" si="886"/>
        <v>8.6791640415200675</v>
      </c>
      <c r="O3028" s="57">
        <f t="shared" si="887"/>
        <v>19.258370170502378</v>
      </c>
      <c r="P3028" s="374">
        <f t="shared" si="888"/>
        <v>-19.258370170502378</v>
      </c>
      <c r="Q3028" s="374">
        <f t="shared" si="889"/>
        <v>-171.32083595847993</v>
      </c>
      <c r="R3028" s="12">
        <f t="shared" si="890"/>
        <v>8.6791640415200675</v>
      </c>
      <c r="S3028" s="57">
        <f t="shared" si="891"/>
        <v>82.265733926266918</v>
      </c>
      <c r="T3028" s="12">
        <f t="shared" si="874"/>
        <v>-19.258370170502378</v>
      </c>
    </row>
    <row r="3029" spans="1:20">
      <c r="A3029" s="57">
        <f t="shared" si="875"/>
        <v>518855.03592248698</v>
      </c>
      <c r="B3029" s="12">
        <f t="shared" si="892"/>
        <v>82578.343715186726</v>
      </c>
      <c r="C3029" s="57" t="str">
        <f t="shared" si="876"/>
        <v>-0.106842459355001-0.016400814046913i</v>
      </c>
      <c r="D3029" s="57" t="str">
        <f t="shared" si="877"/>
        <v>3.43388914087619-0.582476895001936i</v>
      </c>
      <c r="E3029" s="57" t="str">
        <f t="shared" si="878"/>
        <v>-13.2279155088874-53.8596918689786i</v>
      </c>
      <c r="F3029" s="57" t="str">
        <f t="shared" si="879"/>
        <v>2.90270816204146-1.95325587155486i</v>
      </c>
      <c r="G3029" s="57" t="str">
        <f t="shared" si="880"/>
        <v>0.997525095933754-0.0496868082704919i</v>
      </c>
      <c r="H3029" s="57" t="str">
        <f t="shared" si="881"/>
        <v>0.119497590805595-24.5331678412455i</v>
      </c>
      <c r="I3029" s="57" t="str">
        <f t="shared" si="882"/>
        <v>-0.134204533637264-0.201552244204458i</v>
      </c>
      <c r="K3029" s="57" t="str">
        <f t="shared" si="883"/>
        <v>0.00238244471692221-0.00379015439381359i</v>
      </c>
      <c r="L3029" s="57" t="str">
        <f t="shared" si="884"/>
        <v>0.00025-0.0128146316598651i</v>
      </c>
      <c r="M3029" s="57" t="str">
        <f t="shared" si="885"/>
        <v>0.0045-0.00449258881502032i</v>
      </c>
      <c r="N3029" s="57">
        <f t="shared" si="886"/>
        <v>8.7270468155427636</v>
      </c>
      <c r="O3029" s="57">
        <f t="shared" si="887"/>
        <v>19.323973817748342</v>
      </c>
      <c r="P3029" s="374">
        <f t="shared" si="888"/>
        <v>-19.323973817748342</v>
      </c>
      <c r="Q3029" s="374">
        <f t="shared" si="889"/>
        <v>-171.27295318445724</v>
      </c>
      <c r="R3029" s="12">
        <f t="shared" si="890"/>
        <v>8.7270468155427636</v>
      </c>
      <c r="S3029" s="57">
        <f t="shared" si="891"/>
        <v>82.578343715186719</v>
      </c>
      <c r="T3029" s="12">
        <f t="shared" si="874"/>
        <v>-19.323973817748342</v>
      </c>
    </row>
    <row r="3030" spans="1:20">
      <c r="A3030" s="57">
        <f t="shared" si="875"/>
        <v>520826.68505899241</v>
      </c>
      <c r="B3030" s="12">
        <f t="shared" si="892"/>
        <v>82892.141421304434</v>
      </c>
      <c r="C3030" s="57" t="str">
        <f t="shared" si="876"/>
        <v>-0.106026630179952-0.0163660723096i</v>
      </c>
      <c r="D3030" s="57" t="str">
        <f t="shared" si="877"/>
        <v>3.43355662570632-0.583190432329349i</v>
      </c>
      <c r="E3030" s="57" t="str">
        <f t="shared" si="878"/>
        <v>-13.1514513694472-53.5748792023549i</v>
      </c>
      <c r="F3030" s="57" t="str">
        <f t="shared" si="879"/>
        <v>2.90265346151227-1.94695562203345i</v>
      </c>
      <c r="G3030" s="57" t="str">
        <f t="shared" si="880"/>
        <v>0.997506297919073-0.0498746782531832i</v>
      </c>
      <c r="H3030" s="57" t="str">
        <f t="shared" si="881"/>
        <v>0.118504671446481-24.4390674916443i</v>
      </c>
      <c r="I3030" s="57" t="str">
        <f t="shared" si="882"/>
        <v>-0.133259807275636-0.200770339704172i</v>
      </c>
      <c r="K3030" s="57" t="str">
        <f t="shared" si="883"/>
        <v>0.00238087855793859-0.00377979755114051i</v>
      </c>
      <c r="L3030" s="57" t="str">
        <f t="shared" si="884"/>
        <v>0.00025-0.0127661204023363i</v>
      </c>
      <c r="M3030" s="57" t="str">
        <f t="shared" si="885"/>
        <v>0.0045-0.00447558160492161i</v>
      </c>
      <c r="N3030" s="57">
        <f t="shared" si="886"/>
        <v>8.7748158546748414</v>
      </c>
      <c r="O3030" s="57">
        <f t="shared" si="887"/>
        <v>19.389437453668712</v>
      </c>
      <c r="P3030" s="374">
        <f t="shared" si="888"/>
        <v>-19.389437453668712</v>
      </c>
      <c r="Q3030" s="374">
        <f t="shared" si="889"/>
        <v>-171.22518414532516</v>
      </c>
      <c r="R3030" s="12">
        <f t="shared" si="890"/>
        <v>8.7748158546748414</v>
      </c>
      <c r="S3030" s="57">
        <f t="shared" si="891"/>
        <v>82.89214142130443</v>
      </c>
      <c r="T3030" s="12">
        <f t="shared" si="874"/>
        <v>-19.389437453668712</v>
      </c>
    </row>
    <row r="3031" spans="1:20">
      <c r="A3031" s="57">
        <f t="shared" si="875"/>
        <v>522805.82646221662</v>
      </c>
      <c r="B3031" s="12">
        <f t="shared" si="892"/>
        <v>83207.131558705398</v>
      </c>
      <c r="C3031" s="57" t="str">
        <f t="shared" si="876"/>
        <v>-0.105218676122713-0.0163309575829981i</v>
      </c>
      <c r="D3031" s="57" t="str">
        <f t="shared" si="877"/>
        <v>3.43322164374784-0.583911789564271i</v>
      </c>
      <c r="E3031" s="57" t="str">
        <f t="shared" si="878"/>
        <v>-13.0754161710688-53.2921933036453i</v>
      </c>
      <c r="F3031" s="57" t="str">
        <f t="shared" si="879"/>
        <v>2.90259834655434-1.9406833385758i</v>
      </c>
      <c r="G3031" s="57" t="str">
        <f t="shared" si="880"/>
        <v>0.99748735748462-0.0500632514222745i</v>
      </c>
      <c r="H3031" s="57" t="str">
        <f t="shared" si="881"/>
        <v>0.117519869117217-24.3453371577676i</v>
      </c>
      <c r="I3031" s="57" t="str">
        <f t="shared" si="882"/>
        <v>-0.132322305622075-0.19999155460642i</v>
      </c>
      <c r="K3031" s="57" t="str">
        <f t="shared" si="883"/>
        <v>0.00237930895133663-0.0037694907688658i</v>
      </c>
      <c r="L3031" s="57" t="str">
        <f t="shared" si="884"/>
        <v>0.00025-0.0127177927897353i</v>
      </c>
      <c r="M3031" s="57" t="str">
        <f t="shared" si="885"/>
        <v>0.0045-0.00445863877756686i</v>
      </c>
      <c r="N3031" s="57">
        <f t="shared" si="886"/>
        <v>8.8224648160281163</v>
      </c>
      <c r="O3031" s="57">
        <f t="shared" si="887"/>
        <v>19.454761887009209</v>
      </c>
      <c r="P3031" s="374">
        <f t="shared" si="888"/>
        <v>-19.454761887009209</v>
      </c>
      <c r="Q3031" s="374">
        <f t="shared" si="889"/>
        <v>-171.17753518397188</v>
      </c>
      <c r="R3031" s="12">
        <f t="shared" si="890"/>
        <v>8.8224648160281163</v>
      </c>
      <c r="S3031" s="57">
        <f t="shared" si="891"/>
        <v>83.207131558705399</v>
      </c>
      <c r="T3031" s="12">
        <f t="shared" si="874"/>
        <v>-19.454761887009209</v>
      </c>
    </row>
    <row r="3032" spans="1:20">
      <c r="A3032" s="57">
        <f t="shared" si="875"/>
        <v>524792.48860277305</v>
      </c>
      <c r="B3032" s="12">
        <f t="shared" si="892"/>
        <v>83523.318658628486</v>
      </c>
      <c r="C3032" s="57" t="str">
        <f t="shared" si="876"/>
        <v>-0.104418504621538-0.016295468435864i</v>
      </c>
      <c r="D3032" s="57" t="str">
        <f t="shared" si="877"/>
        <v>3.43288417719377-0.584640970735441i</v>
      </c>
      <c r="E3032" s="57" t="str">
        <f t="shared" si="878"/>
        <v>-12.9998102196287-53.0116112818154i</v>
      </c>
      <c r="F3032" s="57" t="str">
        <f t="shared" si="879"/>
        <v>2.90254281404384-1.93443893047997i</v>
      </c>
      <c r="G3032" s="57" t="str">
        <f t="shared" si="880"/>
        <v>0.997468273556861-0.0502525303278928i</v>
      </c>
      <c r="H3032" s="57" t="str">
        <f t="shared" si="881"/>
        <v>0.116543114269575-24.2519752804048i</v>
      </c>
      <c r="I3032" s="57" t="str">
        <f t="shared" si="882"/>
        <v>-0.131391972707432-0.199215875013203i</v>
      </c>
      <c r="K3032" s="57" t="str">
        <f t="shared" si="883"/>
        <v>0.00237773583102981-0.00375923385927384i</v>
      </c>
      <c r="L3032" s="57" t="str">
        <f t="shared" si="884"/>
        <v>0.00025-0.0126696481268532i</v>
      </c>
      <c r="M3032" s="57" t="str">
        <f t="shared" si="885"/>
        <v>0.0045-0.00444176008922779i</v>
      </c>
      <c r="N3032" s="57">
        <f t="shared" si="886"/>
        <v>8.8699874146992954</v>
      </c>
      <c r="O3032" s="57">
        <f t="shared" si="887"/>
        <v>19.519947924813415</v>
      </c>
      <c r="P3032" s="374">
        <f t="shared" si="888"/>
        <v>-19.519947924813415</v>
      </c>
      <c r="Q3032" s="374">
        <f t="shared" si="889"/>
        <v>-171.1300125853007</v>
      </c>
      <c r="R3032" s="12">
        <f t="shared" si="890"/>
        <v>8.8699874146992954</v>
      </c>
      <c r="S3032" s="57">
        <f t="shared" si="891"/>
        <v>83.523318658628483</v>
      </c>
      <c r="T3032" s="12">
        <f t="shared" si="874"/>
        <v>-19.519947924813415</v>
      </c>
    </row>
    <row r="3033" spans="1:20">
      <c r="A3033" s="57">
        <f t="shared" si="875"/>
        <v>526786.70005946362</v>
      </c>
      <c r="B3033" s="12">
        <f t="shared" si="892"/>
        <v>83840.707269531282</v>
      </c>
      <c r="C3033" s="57" t="str">
        <f t="shared" si="876"/>
        <v>-0.1036260243923-0.0162596036826359i</v>
      </c>
      <c r="D3033" s="57" t="str">
        <f t="shared" si="877"/>
        <v>3.43254420811602-0.585377979914653i</v>
      </c>
      <c r="E3033" s="57" t="str">
        <f t="shared" si="878"/>
        <v>-12.9246337284546-52.7331105590513i</v>
      </c>
      <c r="F3033" s="57" t="str">
        <f t="shared" si="879"/>
        <v>2.90248686083355-1.92822230743964i</v>
      </c>
      <c r="G3033" s="57" t="str">
        <f t="shared" si="880"/>
        <v>0.997449045054255-0.050442517528473i</v>
      </c>
      <c r="H3033" s="57" t="str">
        <f t="shared" si="881"/>
        <v>0.115574338014194-24.1589803080807i</v>
      </c>
      <c r="I3033" s="57" t="str">
        <f t="shared" si="882"/>
        <v>-0.130468753005899-0.198443287103359i</v>
      </c>
      <c r="K3033" s="57" t="str">
        <f t="shared" si="883"/>
        <v>0.00237615913104636-0.00374902663499045i</v>
      </c>
      <c r="L3033" s="57" t="str">
        <f t="shared" si="884"/>
        <v>0.00025-0.012621685721113i</v>
      </c>
      <c r="M3033" s="57" t="str">
        <f t="shared" si="885"/>
        <v>0.0045-0.00442494529709882i</v>
      </c>
      <c r="N3033" s="57">
        <f t="shared" si="886"/>
        <v>8.9173774230597189</v>
      </c>
      <c r="O3033" s="57">
        <f t="shared" si="887"/>
        <v>19.584996372441598</v>
      </c>
      <c r="P3033" s="374">
        <f t="shared" si="888"/>
        <v>-19.584996372441598</v>
      </c>
      <c r="Q3033" s="374">
        <f t="shared" si="889"/>
        <v>-171.08262257694028</v>
      </c>
      <c r="R3033" s="12">
        <f t="shared" si="890"/>
        <v>8.9173774230597189</v>
      </c>
      <c r="S3033" s="57">
        <f t="shared" si="891"/>
        <v>83.840707269531279</v>
      </c>
      <c r="T3033" s="12">
        <f t="shared" si="874"/>
        <v>-19.584996372441598</v>
      </c>
    </row>
    <row r="3034" spans="1:20">
      <c r="A3034" s="57">
        <f t="shared" si="875"/>
        <v>528788.4895196897</v>
      </c>
      <c r="B3034" s="12">
        <f t="shared" si="892"/>
        <v>84159.301957155505</v>
      </c>
      <c r="C3034" s="57" t="str">
        <f t="shared" si="876"/>
        <v>-0.102841145407907-0.0162233623740809i</v>
      </c>
      <c r="D3034" s="57" t="str">
        <f t="shared" si="877"/>
        <v>3.43220171846477-0.586122821216099i</v>
      </c>
      <c r="E3034" s="57" t="str">
        <f t="shared" si="878"/>
        <v>-12.8498868214432-52.4566688658445i</v>
      </c>
      <c r="F3034" s="57" t="str">
        <f t="shared" si="879"/>
        <v>2.9024304837528-1.92203337954278i</v>
      </c>
      <c r="G3034" s="57" t="str">
        <f t="shared" si="880"/>
        <v>0.99742967088719-0.0506332155907736i</v>
      </c>
      <c r="H3034" s="57" t="str">
        <f t="shared" si="881"/>
        <v>0.11461347211354-24.0663506970046i</v>
      </c>
      <c r="I3034" s="57" t="str">
        <f t="shared" si="882"/>
        <v>-0.129552591431333-0.197673777131972i</v>
      </c>
      <c r="K3034" s="57" t="str">
        <f t="shared" si="883"/>
        <v>0.00237457878552926-0.0037388689089779i</v>
      </c>
      <c r="L3034" s="57" t="str">
        <f t="shared" si="884"/>
        <v>0.00025-0.0125739048825593i</v>
      </c>
      <c r="M3034" s="57" t="str">
        <f t="shared" si="885"/>
        <v>0.0045-0.0044081941592935i</v>
      </c>
      <c r="N3034" s="57">
        <f t="shared" si="886"/>
        <v>8.9646286700651387</v>
      </c>
      <c r="O3034" s="57">
        <f t="shared" si="887"/>
        <v>19.649908033590023</v>
      </c>
      <c r="P3034" s="374">
        <f t="shared" si="888"/>
        <v>-19.649908033590023</v>
      </c>
      <c r="Q3034" s="374">
        <f t="shared" si="889"/>
        <v>-171.03537132993486</v>
      </c>
      <c r="R3034" s="12">
        <f t="shared" si="890"/>
        <v>8.9646286700651387</v>
      </c>
      <c r="S3034" s="57">
        <f t="shared" si="891"/>
        <v>84.159301957155506</v>
      </c>
      <c r="T3034" s="12">
        <f t="shared" si="874"/>
        <v>-19.649908033590023</v>
      </c>
    </row>
    <row r="3035" spans="1:20">
      <c r="A3035" s="57">
        <f t="shared" si="875"/>
        <v>530797.8857798645</v>
      </c>
      <c r="B3035" s="12">
        <f t="shared" si="892"/>
        <v>84479.107304592704</v>
      </c>
      <c r="C3035" s="57" t="str">
        <f t="shared" si="876"/>
        <v>-0.102063778878088-0.0161867437882393i</v>
      </c>
      <c r="D3035" s="57" t="str">
        <f t="shared" si="877"/>
        <v>3.43185669006759-0.586875498795668i</v>
      </c>
      <c r="E3035" s="57" t="str">
        <f t="shared" si="878"/>
        <v>-12.7755695360868-52.182264236157i</v>
      </c>
      <c r="F3035" s="57" t="str">
        <f t="shared" si="879"/>
        <v>2.90237367960731-1.91587205727024i</v>
      </c>
      <c r="G3035" s="57" t="str">
        <f t="shared" si="880"/>
        <v>0.997410149957933-0.0508246270898927i</v>
      </c>
      <c r="H3035" s="57" t="str">
        <f t="shared" si="881"/>
        <v>0.113660448974947-23.9740849110198i</v>
      </c>
      <c r="I3035" s="57" t="str">
        <f t="shared" si="882"/>
        <v>-0.128643433333625-0.196907331429789i</v>
      </c>
      <c r="K3035" s="57" t="str">
        <f t="shared" si="883"/>
        <v>0.0023729947287364-0.00372876049453039i</v>
      </c>
      <c r="L3035" s="57" t="str">
        <f t="shared" si="884"/>
        <v>0.00025-0.0125263049238486i</v>
      </c>
      <c r="M3035" s="57" t="str">
        <f t="shared" si="885"/>
        <v>0.0045-0.00439150643484111i</v>
      </c>
      <c r="N3035" s="57">
        <f t="shared" si="886"/>
        <v>9.0117350405748766</v>
      </c>
      <c r="O3035" s="57">
        <f t="shared" si="887"/>
        <v>19.714683710310126</v>
      </c>
      <c r="P3035" s="374">
        <f t="shared" si="888"/>
        <v>-19.714683710310126</v>
      </c>
      <c r="Q3035" s="374">
        <f t="shared" si="889"/>
        <v>-170.98826495942512</v>
      </c>
      <c r="R3035" s="12">
        <f t="shared" si="890"/>
        <v>9.0117350405748766</v>
      </c>
      <c r="S3035" s="57">
        <f t="shared" si="891"/>
        <v>84.479107304592702</v>
      </c>
      <c r="T3035" s="12">
        <f t="shared" si="874"/>
        <v>-19.714683710310126</v>
      </c>
    </row>
    <row r="3036" spans="1:20">
      <c r="A3036" s="57">
        <f t="shared" si="875"/>
        <v>532814.91774582805</v>
      </c>
      <c r="B3036" s="12">
        <f t="shared" si="892"/>
        <v>84800.127912350159</v>
      </c>
      <c r="C3036" s="57" t="str">
        <f t="shared" si="876"/>
        <v>-0.101293837229537-0.0161497474216695i</v>
      </c>
      <c r="D3036" s="57" t="str">
        <f t="shared" si="877"/>
        <v>3.43150910462882-0.587636016850257i</v>
      </c>
      <c r="E3036" s="57" t="str">
        <f t="shared" si="878"/>
        <v>-12.7016818264108-51.9098750026692i</v>
      </c>
      <c r="F3036" s="57" t="str">
        <f t="shared" si="879"/>
        <v>2.90231644517893-1.90973825149448i</v>
      </c>
      <c r="G3036" s="57" t="str">
        <f t="shared" si="880"/>
        <v>0.997390481160563-0.0510167546092836i</v>
      </c>
      <c r="H3036" s="57" t="str">
        <f t="shared" si="881"/>
        <v>0.112715201643744-23.882181421554i</v>
      </c>
      <c r="I3036" s="57" t="str">
        <f t="shared" si="882"/>
        <v>-0.127741224495102-0.196143936402631i</v>
      </c>
      <c r="K3036" s="57" t="str">
        <f t="shared" si="883"/>
        <v>0.00237140689504068-0.00371870120526912i</v>
      </c>
      <c r="L3036" s="57" t="str">
        <f t="shared" si="884"/>
        <v>0.00025-0.0124788851602397i</v>
      </c>
      <c r="M3036" s="57" t="str">
        <f t="shared" si="885"/>
        <v>0.0045-0.00437488188368312i</v>
      </c>
      <c r="N3036" s="57">
        <f t="shared" si="886"/>
        <v>9.0586904746883761</v>
      </c>
      <c r="O3036" s="57">
        <f t="shared" si="887"/>
        <v>19.779324203027755</v>
      </c>
      <c r="P3036" s="374">
        <f t="shared" si="888"/>
        <v>-19.779324203027755</v>
      </c>
      <c r="Q3036" s="374">
        <f t="shared" si="889"/>
        <v>-170.94130952531162</v>
      </c>
      <c r="R3036" s="12">
        <f t="shared" si="890"/>
        <v>9.0586904746883761</v>
      </c>
      <c r="S3036" s="57">
        <f t="shared" si="891"/>
        <v>84.800127912350163</v>
      </c>
      <c r="T3036" s="12">
        <f t="shared" si="874"/>
        <v>-19.779324203027755</v>
      </c>
    </row>
    <row r="3037" spans="1:20">
      <c r="A3037" s="57">
        <f t="shared" si="875"/>
        <v>534839.61443326215</v>
      </c>
      <c r="B3037" s="12">
        <f t="shared" si="892"/>
        <v>85122.368398417093</v>
      </c>
      <c r="C3037" s="57" t="str">
        <f t="shared" si="876"/>
        <v>-0.100531234086411-0.0161123729809727i</v>
      </c>
      <c r="D3037" s="57" t="str">
        <f t="shared" si="877"/>
        <v>3.43115894372886-0.588404379617079i</v>
      </c>
      <c r="E3037" s="57" t="str">
        <f t="shared" si="878"/>
        <v>-12.6282235658239-51.6394797921073i</v>
      </c>
      <c r="F3037" s="57" t="str">
        <f t="shared" si="879"/>
        <v>2.90225877722553-1.90363187347815i</v>
      </c>
      <c r="G3037" s="57" t="str">
        <f t="shared" si="880"/>
        <v>0.997370663380914-0.0512096007407708i</v>
      </c>
      <c r="H3037" s="57" t="str">
        <f t="shared" si="881"/>
        <v>0.111777663796467-23.7906387075699i</v>
      </c>
      <c r="I3037" s="57" t="str">
        <f t="shared" si="882"/>
        <v>-0.126845911126951-0.195383578530824i</v>
      </c>
      <c r="K3037" s="57" t="str">
        <f t="shared" si="883"/>
        <v>0.00236981521893002-0.00370869085513757i</v>
      </c>
      <c r="L3037" s="57" t="str">
        <f t="shared" si="884"/>
        <v>0.00025-0.0124316449095833i</v>
      </c>
      <c r="M3037" s="57" t="str">
        <f t="shared" si="885"/>
        <v>0.0045-0.00435832026666978i</v>
      </c>
      <c r="N3037" s="57">
        <f t="shared" si="886"/>
        <v>9.1054889670921</v>
      </c>
      <c r="O3037" s="57">
        <f t="shared" si="887"/>
        <v>19.843830310562403</v>
      </c>
      <c r="P3037" s="374">
        <f t="shared" si="888"/>
        <v>-19.843830310562403</v>
      </c>
      <c r="Q3037" s="374">
        <f t="shared" si="889"/>
        <v>-170.8945110329079</v>
      </c>
      <c r="R3037" s="12">
        <f t="shared" si="890"/>
        <v>9.1054889670921</v>
      </c>
      <c r="S3037" s="57">
        <f t="shared" si="891"/>
        <v>85.122368398417095</v>
      </c>
      <c r="T3037" s="12">
        <f t="shared" si="874"/>
        <v>-19.843830310562403</v>
      </c>
    </row>
    <row r="3038" spans="1:20">
      <c r="A3038" s="57">
        <f t="shared" si="875"/>
        <v>536872.00496810861</v>
      </c>
      <c r="B3038" s="12">
        <f t="shared" si="892"/>
        <v>85445.833398331073</v>
      </c>
      <c r="C3038" s="57" t="str">
        <f t="shared" si="876"/>
        <v>-0.0997758842511706-0.0160746203746046i</v>
      </c>
      <c r="D3038" s="57" t="str">
        <f t="shared" si="877"/>
        <v>3.43080618882341-0.589180591372953i</v>
      </c>
      <c r="E3038" s="57" t="str">
        <f t="shared" si="878"/>
        <v>-12.5551945498833-51.3710575206486i</v>
      </c>
      <c r="F3038" s="57" t="str">
        <f t="shared" si="879"/>
        <v>2.90220067248086-1.89755283487277i</v>
      </c>
      <c r="G3038" s="57" t="str">
        <f t="shared" si="880"/>
        <v>0.997350695496518-0.0514031680845651i</v>
      </c>
      <c r="H3038" s="57" t="str">
        <f t="shared" si="881"/>
        <v>0.110847769734153-23.6994552555161i</v>
      </c>
      <c r="I3038" s="57" t="str">
        <f t="shared" si="882"/>
        <v>-0.125957439865684-0.194626244368634i</v>
      </c>
      <c r="K3038" s="57" t="str">
        <f t="shared" si="883"/>
        <v>0.00236821963500785-0.00369872925839678i</v>
      </c>
      <c r="L3038" s="57" t="str">
        <f t="shared" si="884"/>
        <v>0.00025-0.0123845834923125i</v>
      </c>
      <c r="M3038" s="57" t="str">
        <f t="shared" si="885"/>
        <v>0.0045-0.00434182134555664i</v>
      </c>
      <c r="N3038" s="57">
        <f t="shared" si="886"/>
        <v>9.1521245664259538</v>
      </c>
      <c r="O3038" s="57">
        <f t="shared" si="887"/>
        <v>19.908202830146656</v>
      </c>
      <c r="P3038" s="374">
        <f t="shared" si="888"/>
        <v>-19.908202830146656</v>
      </c>
      <c r="Q3038" s="374">
        <f t="shared" si="889"/>
        <v>-170.84787543357405</v>
      </c>
      <c r="R3038" s="12">
        <f t="shared" si="890"/>
        <v>9.1521245664259538</v>
      </c>
      <c r="S3038" s="57">
        <f t="shared" si="891"/>
        <v>85.445833398331075</v>
      </c>
      <c r="T3038" s="12">
        <f t="shared" si="874"/>
        <v>-19.908202830146656</v>
      </c>
    </row>
    <row r="3039" spans="1:20">
      <c r="A3039" s="57">
        <f t="shared" si="875"/>
        <v>538912.11858698737</v>
      </c>
      <c r="B3039" s="12">
        <f t="shared" si="892"/>
        <v>85770.527565244731</v>
      </c>
      <c r="C3039" s="57" t="str">
        <f t="shared" si="876"/>
        <v>-0.0990277036857716-0.0160364897049384i</v>
      </c>
      <c r="D3039" s="57" t="str">
        <f t="shared" si="877"/>
        <v>3.43045082124281-0.589964656433598i</v>
      </c>
      <c r="E3039" s="57" t="str">
        <f t="shared" si="878"/>
        <v>-12.4825944989826-51.1045873894044i</v>
      </c>
      <c r="F3039" s="57" t="str">
        <f t="shared" si="879"/>
        <v>2.90214212765425-1.89150104771744i</v>
      </c>
      <c r="G3039" s="57" t="str">
        <f t="shared" si="880"/>
        <v>0.997330576376537-0.0515974592492795i</v>
      </c>
      <c r="H3039" s="57" t="str">
        <f t="shared" si="881"/>
        <v>0.109925454375714-23.6086295592787i</v>
      </c>
      <c r="I3039" s="57" t="str">
        <f t="shared" si="882"/>
        <v>-0.125075757769631-0.193871920543692i</v>
      </c>
      <c r="K3039" s="57" t="str">
        <f t="shared" si="883"/>
        <v>0.00236662007799313-0.00368881622962059i</v>
      </c>
      <c r="L3039" s="57" t="str">
        <f t="shared" si="884"/>
        <v>0.00025-0.0123377002314331i</v>
      </c>
      <c r="M3039" s="57" t="str">
        <f t="shared" si="885"/>
        <v>0.0045-0.00432538488300124i</v>
      </c>
      <c r="N3039" s="57">
        <f t="shared" si="886"/>
        <v>9.1985913746524943</v>
      </c>
      <c r="O3039" s="57">
        <f t="shared" si="887"/>
        <v>19.972442557444911</v>
      </c>
      <c r="P3039" s="374">
        <f t="shared" si="888"/>
        <v>-19.972442557444911</v>
      </c>
      <c r="Q3039" s="374">
        <f t="shared" si="889"/>
        <v>-170.80140862534751</v>
      </c>
      <c r="R3039" s="12">
        <f t="shared" si="890"/>
        <v>9.1985913746524943</v>
      </c>
      <c r="S3039" s="57">
        <f t="shared" si="891"/>
        <v>85.770527565244734</v>
      </c>
      <c r="T3039" s="12">
        <f t="shared" si="874"/>
        <v>-19.972442557444911</v>
      </c>
    </row>
    <row r="3040" spans="1:20">
      <c r="A3040" s="57">
        <f t="shared" si="875"/>
        <v>540959.98463761795</v>
      </c>
      <c r="B3040" s="12">
        <f t="shared" si="892"/>
        <v>86096.455569992657</v>
      </c>
      <c r="C3040" s="57" t="str">
        <f t="shared" si="876"/>
        <v>-0.0982866094931719-0.0159979812606016i</v>
      </c>
      <c r="D3040" s="57" t="str">
        <f t="shared" si="877"/>
        <v>3.43009282219119-0.590756579152898i</v>
      </c>
      <c r="E3040" s="57" t="str">
        <f t="shared" si="878"/>
        <v>-12.4104230609544-50.8400488799792i</v>
      </c>
      <c r="F3040" s="57" t="str">
        <f t="shared" si="879"/>
        <v>2.90208313943058-1.88547642443745i</v>
      </c>
      <c r="G3040" s="57" t="str">
        <f t="shared" si="880"/>
        <v>0.997310304881712-0.0517924768519439i</v>
      </c>
      <c r="H3040" s="57" t="str">
        <f t="shared" si="881"/>
        <v>0.10901065325139-23.5181601201333i</v>
      </c>
      <c r="I3040" s="57" t="str">
        <f t="shared" si="882"/>
        <v>-0.124200812315464-0.193120593756447i</v>
      </c>
      <c r="K3040" s="57" t="str">
        <f t="shared" si="883"/>
        <v>0.00236501648272069-0.0036789515836909i</v>
      </c>
      <c r="L3040" s="57" t="str">
        <f t="shared" si="884"/>
        <v>0.00025-0.0122909944525135i</v>
      </c>
      <c r="M3040" s="57" t="str">
        <f t="shared" si="885"/>
        <v>0.0045-0.00430901064255952i</v>
      </c>
      <c r="N3040" s="57">
        <f t="shared" si="886"/>
        <v>9.2448835464490173</v>
      </c>
      <c r="O3040" s="57">
        <f t="shared" si="887"/>
        <v>20.036550286573451</v>
      </c>
      <c r="P3040" s="374">
        <f t="shared" si="888"/>
        <v>-20.036550286573451</v>
      </c>
      <c r="Q3040" s="374">
        <f t="shared" si="889"/>
        <v>-170.75511645355098</v>
      </c>
      <c r="R3040" s="12">
        <f t="shared" si="890"/>
        <v>9.2448835464490173</v>
      </c>
      <c r="S3040" s="57">
        <f t="shared" si="891"/>
        <v>86.096455569992656</v>
      </c>
      <c r="T3040" s="12">
        <f t="shared" si="874"/>
        <v>-20.036550286573451</v>
      </c>
    </row>
    <row r="3041" spans="1:20">
      <c r="A3041" s="57">
        <f t="shared" si="875"/>
        <v>543015.63257924083</v>
      </c>
      <c r="B3041" s="12">
        <f t="shared" si="892"/>
        <v>86423.622101158631</v>
      </c>
      <c r="C3041" s="57" t="str">
        <f t="shared" si="876"/>
        <v>-0.0975525198991869-0.0159590955090598i</v>
      </c>
      <c r="D3041" s="57" t="str">
        <f t="shared" si="877"/>
        <v>3.42973217274592-0.591556363922199i</v>
      </c>
      <c r="E3041" s="57" t="str">
        <f t="shared" si="878"/>
        <v>-12.3386798136013-50.5774217501036i</v>
      </c>
      <c r="F3041" s="57" t="str">
        <f t="shared" si="879"/>
        <v>2.90202370446996-1.87947887784298i</v>
      </c>
      <c r="G3041" s="57" t="str">
        <f t="shared" si="880"/>
        <v>0.99728987986429-0.0519882235180207i</v>
      </c>
      <c r="H3041" s="57" t="str">
        <f t="shared" si="881"/>
        <v>0.108103302496288-23.428045446697i</v>
      </c>
      <c r="I3041" s="57" t="str">
        <f t="shared" si="882"/>
        <v>-0.123332551394752-0.19237225077961i</v>
      </c>
      <c r="K3041" s="57" t="str">
        <f t="shared" si="883"/>
        <v>0.00236340878414176-0.00366913513579293i</v>
      </c>
      <c r="L3041" s="57" t="str">
        <f t="shared" si="884"/>
        <v>0.00025-0.0122444654836756i</v>
      </c>
      <c r="M3041" s="57" t="str">
        <f t="shared" si="885"/>
        <v>0.0045-0.00429269838868253i</v>
      </c>
      <c r="N3041" s="57">
        <f t="shared" si="886"/>
        <v>9.2909952886076894</v>
      </c>
      <c r="O3041" s="57">
        <f t="shared" si="887"/>
        <v>20.100526810118801</v>
      </c>
      <c r="P3041" s="374">
        <f t="shared" si="888"/>
        <v>-20.100526810118801</v>
      </c>
      <c r="Q3041" s="374">
        <f t="shared" si="889"/>
        <v>-170.70900471139231</v>
      </c>
      <c r="R3041" s="12">
        <f t="shared" si="890"/>
        <v>9.2909952886076894</v>
      </c>
      <c r="S3041" s="57">
        <f t="shared" si="891"/>
        <v>86.423622101158628</v>
      </c>
      <c r="T3041" s="12">
        <f t="shared" si="874"/>
        <v>-20.100526810118801</v>
      </c>
    </row>
    <row r="3042" spans="1:20">
      <c r="A3042" s="57">
        <f t="shared" si="875"/>
        <v>545079.09198304208</v>
      </c>
      <c r="B3042" s="12">
        <f t="shared" si="892"/>
        <v>86752.031865143043</v>
      </c>
      <c r="C3042" s="57" t="str">
        <f t="shared" si="876"/>
        <v>-0.0968253542346478-0.0159198330894403i</v>
      </c>
      <c r="D3042" s="57" t="str">
        <f t="shared" si="877"/>
        <v>3.42936885385674-0.592364015169555i</v>
      </c>
      <c r="E3042" s="57" t="str">
        <f t="shared" si="878"/>
        <v>-12.2673642671488-50.3166860293424i</v>
      </c>
      <c r="F3042" s="57" t="str">
        <f t="shared" si="879"/>
        <v>2.90196381940772-1.87350832112781i</v>
      </c>
      <c r="G3042" s="57" t="str">
        <f t="shared" si="880"/>
        <v>0.997269300167975-0.0521847018814198i</v>
      </c>
      <c r="H3042" s="57" t="str">
        <f t="shared" si="881"/>
        <v>0.107203338843986-23.3382840548815i</v>
      </c>
      <c r="I3042" s="57" t="str">
        <f t="shared" si="882"/>
        <v>-0.122470923310545-0.191626878457613i</v>
      </c>
      <c r="K3042" s="57" t="str">
        <f t="shared" si="883"/>
        <v>0.00236179691732408-0.00365936670141037i</v>
      </c>
      <c r="L3042" s="57" t="str">
        <f t="shared" si="884"/>
        <v>0.00025-0.0121981126555843i</v>
      </c>
      <c r="M3042" s="57" t="str">
        <f t="shared" si="885"/>
        <v>0.0045-0.00427644788671302i</v>
      </c>
      <c r="N3042" s="57">
        <f t="shared" si="886"/>
        <v>9.336920859448071</v>
      </c>
      <c r="O3042" s="57">
        <f t="shared" si="887"/>
        <v>20.16437291915766</v>
      </c>
      <c r="P3042" s="374">
        <f t="shared" si="888"/>
        <v>-20.16437291915766</v>
      </c>
      <c r="Q3042" s="374">
        <f t="shared" si="889"/>
        <v>-170.66307914055193</v>
      </c>
      <c r="R3042" s="12">
        <f t="shared" si="890"/>
        <v>9.336920859448071</v>
      </c>
      <c r="S3042" s="57">
        <f t="shared" si="891"/>
        <v>86.752031865143039</v>
      </c>
      <c r="T3042" s="12">
        <f t="shared" si="874"/>
        <v>-20.16437291915766</v>
      </c>
    </row>
    <row r="3043" spans="1:20">
      <c r="A3043" s="57">
        <f t="shared" si="875"/>
        <v>547150.39253257762</v>
      </c>
      <c r="B3043" s="12">
        <f t="shared" si="892"/>
        <v>87081.689586230583</v>
      </c>
      <c r="C3043" s="57" t="str">
        <f t="shared" si="876"/>
        <v>-0.0961050329178902-0.0158801948055929i</v>
      </c>
      <c r="D3043" s="57" t="str">
        <f t="shared" si="877"/>
        <v>3.42900284634506-0.59317953735899i</v>
      </c>
      <c r="E3043" s="57" t="str">
        <f t="shared" si="878"/>
        <v>-12.1964758666287-50.0578220148712i</v>
      </c>
      <c r="F3043" s="57" t="str">
        <f t="shared" si="879"/>
        <v>2.90190348085402-1.86756466786793i</v>
      </c>
      <c r="G3043" s="57" t="str">
        <f t="shared" si="880"/>
        <v>0.997248564627854-0.0523819145845133i</v>
      </c>
      <c r="H3043" s="57" t="str">
        <f t="shared" si="881"/>
        <v>0.10631069962023-23.2488744678461i</v>
      </c>
      <c r="I3043" s="57" t="str">
        <f t="shared" si="882"/>
        <v>-0.121615876773992-0.190884463706058i</v>
      </c>
      <c r="K3043" s="57" t="str">
        <f t="shared" si="883"/>
        <v>0.00236018081745263-0.00364964609632092i</v>
      </c>
      <c r="L3043" s="57" t="str">
        <f t="shared" si="884"/>
        <v>0.00025-0.0121519353014389i</v>
      </c>
      <c r="M3043" s="57" t="str">
        <f t="shared" si="885"/>
        <v>0.0045-0.00426025890288206i</v>
      </c>
      <c r="N3043" s="57">
        <f t="shared" si="886"/>
        <v>9.382654568240838</v>
      </c>
      <c r="O3043" s="57">
        <f t="shared" si="887"/>
        <v>20.228089403275554</v>
      </c>
      <c r="P3043" s="374">
        <f t="shared" si="888"/>
        <v>-20.228089403275554</v>
      </c>
      <c r="Q3043" s="374">
        <f t="shared" si="889"/>
        <v>-170.61734543175916</v>
      </c>
      <c r="R3043" s="12">
        <f t="shared" si="890"/>
        <v>9.382654568240838</v>
      </c>
      <c r="S3043" s="57">
        <f t="shared" si="891"/>
        <v>87.081689586230581</v>
      </c>
      <c r="T3043" s="12">
        <f t="shared" si="874"/>
        <v>-20.228089403275554</v>
      </c>
    </row>
    <row r="3044" spans="1:20">
      <c r="A3044" s="57">
        <f t="shared" si="875"/>
        <v>549229.56402420136</v>
      </c>
      <c r="B3044" s="12">
        <f t="shared" si="892"/>
        <v>87412.600006658264</v>
      </c>
      <c r="C3044" s="57" t="str">
        <f t="shared" si="876"/>
        <v>-0.0953914774375441-0.0158401816193798i</v>
      </c>
      <c r="D3044" s="57" t="str">
        <f t="shared" si="877"/>
        <v>3.42863413090329-0.594002934989764i</v>
      </c>
      <c r="E3044" s="57" t="str">
        <f t="shared" si="878"/>
        <v>-12.1260139941892-49.8008102673293i</v>
      </c>
      <c r="F3044" s="57" t="str">
        <f t="shared" si="879"/>
        <v>2.90184268539389-1.8616478320203i</v>
      </c>
      <c r="G3044" s="57" t="str">
        <f t="shared" si="880"/>
        <v>0.997227672070342-0.05257986427815i</v>
      </c>
      <c r="H3044" s="57" t="str">
        <f t="shared" si="881"/>
        <v>0.105425322736686-23.1598152159512i</v>
      </c>
      <c r="I3044" s="57" t="str">
        <f t="shared" si="882"/>
        <v>-0.120767360900982-0.190144993511199i</v>
      </c>
      <c r="K3044" s="57" t="str">
        <f t="shared" si="883"/>
        <v>0.00235856041982977-0.0036399731365913i</v>
      </c>
      <c r="L3044" s="57" t="str">
        <f t="shared" si="884"/>
        <v>0.00025-0.0121059327569624i</v>
      </c>
      <c r="M3044" s="57" t="str">
        <f t="shared" si="885"/>
        <v>0.0045-0.00424413120430571i</v>
      </c>
      <c r="N3044" s="57">
        <f t="shared" si="886"/>
        <v>9.4281907746452305</v>
      </c>
      <c r="O3044" s="57">
        <f t="shared" si="887"/>
        <v>20.291677050586088</v>
      </c>
      <c r="P3044" s="374">
        <f t="shared" si="888"/>
        <v>-20.291677050586088</v>
      </c>
      <c r="Q3044" s="374">
        <f t="shared" si="889"/>
        <v>-170.57180922535477</v>
      </c>
      <c r="R3044" s="12">
        <f t="shared" si="890"/>
        <v>9.4281907746452305</v>
      </c>
      <c r="S3044" s="57">
        <f t="shared" si="891"/>
        <v>87.412600006658266</v>
      </c>
      <c r="T3044" s="12">
        <f t="shared" si="874"/>
        <v>-20.291677050586088</v>
      </c>
    </row>
    <row r="3045" spans="1:20">
      <c r="A3045" s="57">
        <f t="shared" si="875"/>
        <v>551316.63636749331</v>
      </c>
      <c r="B3045" s="12">
        <f t="shared" si="892"/>
        <v>87744.767886683563</v>
      </c>
      <c r="C3045" s="57" t="str">
        <f t="shared" si="876"/>
        <v>-0.0946846103356296-0.0157997946441874i</v>
      </c>
      <c r="D3045" s="57" t="str">
        <f t="shared" si="877"/>
        <v>3.42826268809402-0.594834212595598i</v>
      </c>
      <c r="E3045" s="57" t="str">
        <f t="shared" si="878"/>
        <v>-12.0559779713404-49.5456316067364i</v>
      </c>
      <c r="F3045" s="57" t="str">
        <f t="shared" si="879"/>
        <v>2.90178142958682-1.85575772792152i</v>
      </c>
      <c r="G3045" s="57" t="str">
        <f t="shared" si="880"/>
        <v>0.997206621313116-0.0527785536216711i</v>
      </c>
      <c r="H3045" s="57" t="str">
        <f t="shared" si="881"/>
        <v>0.104547146684792-23.0711048367122i</v>
      </c>
      <c r="I3045" s="57" t="str">
        <f t="shared" si="882"/>
        <v>-0.119925325208822-0.18940845492939i</v>
      </c>
      <c r="K3045" s="57" t="str">
        <f t="shared" si="883"/>
        <v>0.00235693565987615-0.00363034763857263i</v>
      </c>
      <c r="L3045" s="57" t="str">
        <f t="shared" si="884"/>
        <v>0.00025-0.0120601043603929i</v>
      </c>
      <c r="M3045" s="57" t="str">
        <f t="shared" si="885"/>
        <v>0.0045-0.00422806455898157i</v>
      </c>
      <c r="N3045" s="57">
        <f t="shared" si="886"/>
        <v>9.4735238881579562</v>
      </c>
      <c r="O3045" s="57">
        <f t="shared" si="887"/>
        <v>20.355136647750047</v>
      </c>
      <c r="P3045" s="374">
        <f t="shared" si="888"/>
        <v>-20.355136647750047</v>
      </c>
      <c r="Q3045" s="374">
        <f t="shared" si="889"/>
        <v>-170.52647611184204</v>
      </c>
      <c r="R3045" s="12">
        <f t="shared" si="890"/>
        <v>9.4735238881579562</v>
      </c>
      <c r="S3045" s="57">
        <f t="shared" si="891"/>
        <v>87.744767886683562</v>
      </c>
      <c r="T3045" s="12">
        <f t="shared" si="874"/>
        <v>-20.355136647750047</v>
      </c>
    </row>
    <row r="3046" spans="1:20">
      <c r="A3046" s="57">
        <f t="shared" si="875"/>
        <v>553411.63958568987</v>
      </c>
      <c r="B3046" s="12">
        <f t="shared" si="892"/>
        <v>88078.198004652964</v>
      </c>
      <c r="C3046" s="57" t="str">
        <f t="shared" si="876"/>
        <v>-0.0939843551909554-0.0157590351386485i</v>
      </c>
      <c r="D3046" s="57" t="str">
        <f t="shared" si="877"/>
        <v>3.4278884983493-0.595673374743918i</v>
      </c>
      <c r="E3046" s="57" t="str">
        <f t="shared" si="878"/>
        <v>-11.9863670611302-49.2922671084831i</v>
      </c>
      <c r="F3046" s="57" t="str">
        <f t="shared" si="879"/>
        <v>2.90171970996678-1.84989427028651i</v>
      </c>
      <c r="G3046" s="57" t="str">
        <f t="shared" si="880"/>
        <v>0.997185411165053-0.0529779852829231i</v>
      </c>
      <c r="H3046" s="57" t="str">
        <f t="shared" si="881"/>
        <v>0.103676110529664-22.9827418747541i</v>
      </c>
      <c r="I3046" s="57" t="str">
        <f t="shared" si="882"/>
        <v>-0.11908971961294-0.188674835086584i</v>
      </c>
      <c r="K3046" s="57" t="str">
        <f t="shared" si="883"/>
        <v>0.00235530647313104-0.0036207694188958i</v>
      </c>
      <c r="L3046" s="57" t="str">
        <f t="shared" si="884"/>
        <v>0.00025-0.0120144494524735i</v>
      </c>
      <c r="M3046" s="57" t="str">
        <f t="shared" si="885"/>
        <v>0.0045-0.00421205873578559i</v>
      </c>
      <c r="N3046" s="57">
        <f t="shared" si="886"/>
        <v>9.5186483675711884</v>
      </c>
      <c r="O3046" s="57">
        <f t="shared" si="887"/>
        <v>20.418468979994064</v>
      </c>
      <c r="P3046" s="374">
        <f t="shared" si="888"/>
        <v>-20.418468979994064</v>
      </c>
      <c r="Q3046" s="374">
        <f t="shared" si="889"/>
        <v>-170.48135163242881</v>
      </c>
      <c r="R3046" s="12">
        <f t="shared" si="890"/>
        <v>9.5186483675711884</v>
      </c>
      <c r="S3046" s="57">
        <f t="shared" si="891"/>
        <v>88.078198004652961</v>
      </c>
      <c r="T3046" s="12">
        <f t="shared" si="874"/>
        <v>-20.418468979994064</v>
      </c>
    </row>
    <row r="3047" spans="1:20">
      <c r="A3047" s="57">
        <f t="shared" si="875"/>
        <v>555514.60381611541</v>
      </c>
      <c r="B3047" s="12">
        <f t="shared" si="892"/>
        <v>88412.895157070641</v>
      </c>
      <c r="C3047" s="57" t="str">
        <f t="shared" si="876"/>
        <v>-0.0932906366028076-0.0157179045005767i</v>
      </c>
      <c r="D3047" s="57" t="str">
        <f t="shared" si="877"/>
        <v>3.42751154197-0.596520426035091i</v>
      </c>
      <c r="E3047" s="57" t="str">
        <f t="shared" si="878"/>
        <v>-11.9171804702578-49.0406980993863i</v>
      </c>
      <c r="F3047" s="57" t="str">
        <f t="shared" si="879"/>
        <v>2.90165752304191-1.84405737420724i</v>
      </c>
      <c r="G3047" s="57" t="str">
        <f t="shared" si="880"/>
        <v>0.997164040426162-0.0531781619382736i</v>
      </c>
      <c r="H3047" s="57" t="str">
        <f t="shared" si="881"/>
        <v>0.102812153904079-22.8947248817662i</v>
      </c>
      <c r="I3047" s="57" t="str">
        <f t="shared" si="882"/>
        <v>-0.118260494423617-0.187944121177801i</v>
      </c>
      <c r="K3047" s="57" t="str">
        <f t="shared" si="883"/>
        <v>0.00235367279525303-0.00361123829446663i</v>
      </c>
      <c r="L3047" s="57" t="str">
        <f t="shared" si="884"/>
        <v>0.00025-0.011968967376443i</v>
      </c>
      <c r="M3047" s="57" t="str">
        <f t="shared" si="885"/>
        <v>0.0045-0.00419611350446862i</v>
      </c>
      <c r="N3047" s="57">
        <f t="shared" si="886"/>
        <v>9.5635587204448029</v>
      </c>
      <c r="O3047" s="57">
        <f t="shared" si="887"/>
        <v>20.481674831129336</v>
      </c>
      <c r="P3047" s="374">
        <f t="shared" si="888"/>
        <v>-20.481674831129336</v>
      </c>
      <c r="Q3047" s="374">
        <f t="shared" si="889"/>
        <v>-170.4364412795552</v>
      </c>
      <c r="R3047" s="12">
        <f t="shared" si="890"/>
        <v>9.5635587204448029</v>
      </c>
      <c r="S3047" s="57">
        <f t="shared" si="891"/>
        <v>88.412895157070636</v>
      </c>
      <c r="T3047" s="12">
        <f t="shared" si="874"/>
        <v>-20.481674831129336</v>
      </c>
    </row>
    <row r="3048" spans="1:20">
      <c r="A3048" s="57">
        <f t="shared" si="875"/>
        <v>557625.55931061669</v>
      </c>
      <c r="B3048" s="12">
        <f t="shared" si="892"/>
        <v>88748.864158667508</v>
      </c>
      <c r="C3048" s="57" t="str">
        <f t="shared" si="876"/>
        <v>-0.0926033801749221-0.0156764042610941i</v>
      </c>
      <c r="D3048" s="57" t="str">
        <f t="shared" si="877"/>
        <v>3.42713179912492-0.597375371101633i</v>
      </c>
      <c r="E3048" s="57" t="str">
        <f t="shared" si="878"/>
        <v>-11.8484173511255-48.7909061538094i</v>
      </c>
      <c r="F3048" s="57" t="str">
        <f t="shared" si="879"/>
        <v>2.90159486529433-1.83824695515141i</v>
      </c>
      <c r="G3048" s="57" t="str">
        <f t="shared" si="880"/>
        <v>0.997142507887527-0.0533790862726246i</v>
      </c>
      <c r="H3048" s="57" t="str">
        <f t="shared" si="881"/>
        <v>0.101955217002538-22.807052416457i</v>
      </c>
      <c r="I3048" s="57" t="str">
        <f t="shared" si="882"/>
        <v>-0.117437600342749-0.187216300466614i</v>
      </c>
      <c r="K3048" s="57" t="str">
        <f t="shared" si="883"/>
        <v>0.00235203456202071-0.00360175408246129i</v>
      </c>
      <c r="L3048" s="57" t="str">
        <f t="shared" si="884"/>
        <v>0.00025-0.0119236574780265i</v>
      </c>
      <c r="M3048" s="57" t="str">
        <f t="shared" si="885"/>
        <v>0.0045-0.00418022863565312i</v>
      </c>
      <c r="N3048" s="57">
        <f t="shared" si="886"/>
        <v>9.6082495025854087</v>
      </c>
      <c r="O3048" s="57">
        <f t="shared" si="887"/>
        <v>20.54475498357078</v>
      </c>
      <c r="P3048" s="374">
        <f t="shared" si="888"/>
        <v>-20.54475498357078</v>
      </c>
      <c r="Q3048" s="374">
        <f t="shared" si="889"/>
        <v>-170.39175049741459</v>
      </c>
      <c r="R3048" s="12">
        <f t="shared" si="890"/>
        <v>9.6082495025854087</v>
      </c>
      <c r="S3048" s="57">
        <f t="shared" si="891"/>
        <v>88.748864158667502</v>
      </c>
      <c r="T3048" s="12">
        <f t="shared" si="874"/>
        <v>-20.54475498357078</v>
      </c>
    </row>
    <row r="3049" spans="1:20">
      <c r="A3049" s="57">
        <f t="shared" si="875"/>
        <v>559744.536435997</v>
      </c>
      <c r="B3049" s="12">
        <f t="shared" si="892"/>
        <v>89086.10984247044</v>
      </c>
      <c r="C3049" s="57" t="str">
        <f t="shared" si="876"/>
        <v>-0.0919225124997477-0.0156345360789615i</v>
      </c>
      <c r="D3049" s="57" t="str">
        <f t="shared" si="877"/>
        <v>3.42674924985012-0.598238214607428i</v>
      </c>
      <c r="E3049" s="57" t="str">
        <f t="shared" si="878"/>
        <v>-11.7800768038276-48.5428730898523i</v>
      </c>
      <c r="F3049" s="57" t="str">
        <f t="shared" si="879"/>
        <v>2.90153173318009-1.83246292896121i</v>
      </c>
      <c r="G3049" s="57" t="str">
        <f t="shared" si="880"/>
        <v>0.997120812331234-0.053580760979427i</v>
      </c>
      <c r="H3049" s="57" t="str">
        <f t="shared" si="881"/>
        <v>0.101105240575387-22.71972304451i</v>
      </c>
      <c r="I3049" s="57" t="str">
        <f t="shared" si="882"/>
        <v>-0.116620988460638-0.186491360284652i</v>
      </c>
      <c r="K3049" s="57" t="str">
        <f t="shared" si="883"/>
        <v>0.00235039170933332-0.00359231660032154i</v>
      </c>
      <c r="L3049" s="57" t="str">
        <f t="shared" si="884"/>
        <v>0.00025-0.0118785191054259i</v>
      </c>
      <c r="M3049" s="57" t="str">
        <f t="shared" si="885"/>
        <v>0.0045-0.00416440390082997i</v>
      </c>
      <c r="N3049" s="57">
        <f t="shared" si="886"/>
        <v>9.6527153175399576</v>
      </c>
      <c r="O3049" s="57">
        <f t="shared" si="887"/>
        <v>20.607710218355159</v>
      </c>
      <c r="P3049" s="374">
        <f t="shared" si="888"/>
        <v>-20.607710218355159</v>
      </c>
      <c r="Q3049" s="374">
        <f t="shared" si="889"/>
        <v>-170.34728468246004</v>
      </c>
      <c r="R3049" s="12">
        <f t="shared" si="890"/>
        <v>9.6527153175399576</v>
      </c>
      <c r="S3049" s="57">
        <f t="shared" si="891"/>
        <v>89.086109842470435</v>
      </c>
      <c r="T3049" s="12">
        <f t="shared" si="874"/>
        <v>-20.607710218355159</v>
      </c>
    </row>
    <row r="3050" spans="1:20">
      <c r="A3050" s="57">
        <f t="shared" si="875"/>
        <v>561871.56567445386</v>
      </c>
      <c r="B3050" s="12">
        <f t="shared" si="892"/>
        <v>89424.637059871835</v>
      </c>
      <c r="C3050" s="57" t="str">
        <f t="shared" si="876"/>
        <v>-0.0912479611429774-0.0155923017350911i</v>
      </c>
      <c r="D3050" s="57" t="str">
        <f t="shared" si="877"/>
        <v>3.42636387404819-0.599108961246934i</v>
      </c>
      <c r="E3050" s="57" t="str">
        <f t="shared" si="878"/>
        <v>-11.7121578780833-48.2965809655984i</v>
      </c>
      <c r="F3050" s="57" t="str">
        <f t="shared" si="879"/>
        <v>2.90146812312874-1.82670521185197i</v>
      </c>
      <c r="G3050" s="57" t="str">
        <f t="shared" si="880"/>
        <v>0.99709895253031-0.0537831887606941i</v>
      </c>
      <c r="H3050" s="57" t="str">
        <f t="shared" si="881"/>
        <v>0.100262165923019-22.6327353385393i</v>
      </c>
      <c r="I3050" s="57" t="str">
        <f t="shared" si="882"/>
        <v>-0.115810610252806-0.185769288031078i</v>
      </c>
      <c r="K3050" s="57" t="str">
        <f t="shared" si="883"/>
        <v>0.00234874417321163-0.00358292566575007i</v>
      </c>
      <c r="L3050" s="57" t="str">
        <f t="shared" si="884"/>
        <v>0.00025-0.0118335516093105i</v>
      </c>
      <c r="M3050" s="57" t="str">
        <f t="shared" si="885"/>
        <v>0.0045-0.00414863907235502i</v>
      </c>
      <c r="N3050" s="57">
        <f t="shared" si="886"/>
        <v>9.696950816097285</v>
      </c>
      <c r="O3050" s="57">
        <f t="shared" si="887"/>
        <v>20.670541315159994</v>
      </c>
      <c r="P3050" s="374">
        <f t="shared" si="888"/>
        <v>-20.670541315159994</v>
      </c>
      <c r="Q3050" s="374">
        <f t="shared" si="889"/>
        <v>-170.30304918390271</v>
      </c>
      <c r="R3050" s="12">
        <f t="shared" si="890"/>
        <v>9.696950816097285</v>
      </c>
      <c r="S3050" s="57">
        <f t="shared" si="891"/>
        <v>89.424637059871841</v>
      </c>
      <c r="T3050" s="12">
        <f t="shared" si="874"/>
        <v>-20.670541315159994</v>
      </c>
    </row>
    <row r="3051" spans="1:20">
      <c r="A3051" s="57">
        <f t="shared" si="875"/>
        <v>564006.67762401677</v>
      </c>
      <c r="B3051" s="12">
        <f t="shared" si="892"/>
        <v>89764.450680699345</v>
      </c>
      <c r="C3051" s="57" t="str">
        <f t="shared" si="876"/>
        <v>-0.090579654628364-0.0155497031272469i</v>
      </c>
      <c r="D3051" s="57" t="str">
        <f t="shared" si="877"/>
        <v>3.42597565148748-0.59998761574438i</v>
      </c>
      <c r="E3051" s="57" t="str">
        <f t="shared" si="878"/>
        <v>-11.6446595751103-48.0520120754333i</v>
      </c>
      <c r="F3051" s="57" t="str">
        <f t="shared" si="879"/>
        <v>2.90140403154339-1.82097372041095i</v>
      </c>
      <c r="G3051" s="57" t="str">
        <f t="shared" si="880"/>
        <v>0.997076927248659-0.0539863723270156i</v>
      </c>
      <c r="H3051" s="57" t="str">
        <f t="shared" si="881"/>
        <v>0.0994259348901411-22.5460878780464i</v>
      </c>
      <c r="I3051" s="57" t="str">
        <f t="shared" si="882"/>
        <v>-0.115006417576846-0.185050071172112i</v>
      </c>
      <c r="K3051" s="57" t="str">
        <f t="shared" si="883"/>
        <v>0.00234709188979873-0.00357358109670587i</v>
      </c>
      <c r="L3051" s="57" t="str">
        <f t="shared" si="884"/>
        <v>0.00025-0.0117887543428079i</v>
      </c>
      <c r="M3051" s="57" t="str">
        <f t="shared" si="885"/>
        <v>0.0045-0.00413293392344593i</v>
      </c>
      <c r="N3051" s="57">
        <f t="shared" si="886"/>
        <v>9.7409506958015584</v>
      </c>
      <c r="O3051" s="57">
        <f t="shared" si="887"/>
        <v>20.733249052321124</v>
      </c>
      <c r="P3051" s="374">
        <f t="shared" si="888"/>
        <v>-20.733249052321124</v>
      </c>
      <c r="Q3051" s="374">
        <f t="shared" si="889"/>
        <v>-170.25904930419844</v>
      </c>
      <c r="R3051" s="12">
        <f t="shared" si="890"/>
        <v>9.7409506958015584</v>
      </c>
      <c r="S3051" s="57">
        <f t="shared" si="891"/>
        <v>89.764450680699341</v>
      </c>
      <c r="T3051" s="12">
        <f t="shared" si="874"/>
        <v>-20.733249052321124</v>
      </c>
    </row>
    <row r="3052" spans="1:20">
      <c r="A3052" s="57">
        <f t="shared" si="875"/>
        <v>566149.90299898793</v>
      </c>
      <c r="B3052" s="12">
        <f t="shared" si="892"/>
        <v>90105.555593286001</v>
      </c>
      <c r="C3052" s="57" t="str">
        <f t="shared" si="876"/>
        <v>-0.0899175224227855-0.0155067422649142i</v>
      </c>
      <c r="D3052" s="57" t="str">
        <f t="shared" si="877"/>
        <v>3.42558456180133-0.600874182852953i</v>
      </c>
      <c r="E3052" s="57" t="str">
        <f t="shared" si="878"/>
        <v>-11.5775808494445-47.8091489464169i</v>
      </c>
      <c r="F3052" s="57" t="str">
        <f t="shared" si="879"/>
        <v>2.90133945480036-1.81526837159602i</v>
      </c>
      <c r="G3052" s="57" t="str">
        <f t="shared" si="880"/>
        <v>0.997054735240992-0.0541903143975714i</v>
      </c>
      <c r="H3052" s="57" t="str">
        <f t="shared" si="881"/>
        <v>0.0985964898601048-22.4597792493762i</v>
      </c>
      <c r="I3052" s="57" t="str">
        <f t="shared" si="882"/>
        <v>-0.114208362669292-0.184333697240521i</v>
      </c>
      <c r="K3052" s="57" t="str">
        <f t="shared" si="883"/>
        <v>0.00234543479536078-0.00356428271139946i</v>
      </c>
      <c r="L3052" s="57" t="str">
        <f t="shared" si="884"/>
        <v>0.00025-0.0117441266614942i</v>
      </c>
      <c r="M3052" s="57" t="str">
        <f t="shared" si="885"/>
        <v>0.0045-0.00411728822817885i</v>
      </c>
      <c r="N3052" s="57">
        <f t="shared" si="886"/>
        <v>9.7847097004733996</v>
      </c>
      <c r="O3052" s="57">
        <f t="shared" si="887"/>
        <v>20.795834206851872</v>
      </c>
      <c r="P3052" s="374">
        <f t="shared" si="888"/>
        <v>-20.795834206851872</v>
      </c>
      <c r="Q3052" s="374">
        <f t="shared" si="889"/>
        <v>-170.2152902995266</v>
      </c>
      <c r="R3052" s="12">
        <f t="shared" si="890"/>
        <v>9.7847097004733996</v>
      </c>
      <c r="S3052" s="57">
        <f t="shared" si="891"/>
        <v>90.105555593285999</v>
      </c>
      <c r="T3052" s="12">
        <f t="shared" ref="T3052:T3115" si="893">P3052</f>
        <v>-20.795834206851872</v>
      </c>
    </row>
    <row r="3053" spans="1:20">
      <c r="A3053" s="57">
        <f t="shared" ref="A3053:A3116" si="894">2*PI()*B3053</f>
        <v>568301.27263038408</v>
      </c>
      <c r="B3053" s="12">
        <f t="shared" si="892"/>
        <v>90447.956704540484</v>
      </c>
      <c r="C3053" s="57" t="str">
        <f t="shared" ref="C3053:C3116" si="895">IMPRODUCT(D3053,E3053,$C$40,,K3053,$C$41)</f>
        <v>-0.0892614949215905-0.0154634212643485i</v>
      </c>
      <c r="D3053" s="57" t="str">
        <f t="shared" ref="D3053:D3116" si="896">IMDIV(IMPRODUCT($C$37,$C$38,COMPLEX(1,A3053/$C$38)),IMSUM(-1*A3053*A3053/$C$39,COMPLEX(0,1*A3053)))</f>
        <v>3.42519058448735-0.601768667353978i</v>
      </c>
      <c r="E3053" s="57" t="str">
        <f t="shared" ref="E3053:E3116" si="897">IMDIV(IMPRODUCT(IMSUM(F3053,G3053),$C$29,H3053),IMSUM(1,I3053))</f>
        <v>-11.5109206107051-47.5679743347221i</v>
      </c>
      <c r="F3053" s="57" t="str">
        <f t="shared" ref="F3053:F3116" si="898">IMDIV(IMPRODUCT($C$14,$C$15,COMPLEX(1,A3053/$C$15)),IMSUM(-1*A3053*A3053/$C$16,COMPLEX(0,A3053)))</f>
        <v>2.90127438924902-1.80958908273439i</v>
      </c>
      <c r="G3053" s="57" t="str">
        <f t="shared" ref="G3053:G3116" si="899">IMDIV(1,COMPLEX(1,A3053*$C$9*$C$10))</f>
        <v>0.997032375252761-0.0543950177001445i</v>
      </c>
      <c r="H3053" s="57" t="str">
        <f t="shared" ref="H3053:H3116" si="900">IMDIV($C$3,IMSUM(K3053,COMPLEX(0,$C$28*A3053)))</f>
        <v>0.0977737737493114-22.3738080456747i</v>
      </c>
      <c r="I3053" s="57" t="str">
        <f t="shared" ref="I3053:I3116" si="901">IMPRODUCT(F3053,$C$29,H3053,$C$31)</f>
        <v>-0.113416398142518-0.183620153835142i</v>
      </c>
      <c r="K3053" s="57" t="str">
        <f t="shared" ref="K3053:K3116" si="902">IF($C$26&lt;=0,IMDIV(1,IMSUM(IMDIV(1,L3053),1/$C$18)),IMDIV(1,IMSUM(IMDIV(1,L3053),1/$C$18,IMDIV(1,M3053))))</f>
        <v>0.0023437728262881-0.00355503032828839i</v>
      </c>
      <c r="L3053" s="57" t="str">
        <f t="shared" ref="L3053:L3116" si="903">IMSUM($C$21/$C$22,IMDIV(1,COMPLEX(0,$C$20*$C$22*A3053)))</f>
        <v>0.00025-0.0116996679233853i</v>
      </c>
      <c r="M3053" s="57" t="str">
        <f t="shared" ref="M3053:M3116" si="904">IMSUM($C$25/$C$26,IMDIV(1,COMPLEX(0,$C$24*$C$26*A3053)))</f>
        <v>0.0045-0.0041017017614852i</v>
      </c>
      <c r="N3053" s="57">
        <f t="shared" ref="N3053:N3116" si="905">ABS(R3053)</f>
        <v>9.8282226197433147</v>
      </c>
      <c r="O3053" s="57">
        <f t="shared" ref="O3053:O3116" si="906">ABS(P3053)</f>
        <v>20.858297554460201</v>
      </c>
      <c r="P3053" s="374">
        <f t="shared" ref="P3053:P3116" si="907">20*LOG10(IMABS(C3053))</f>
        <v>-20.858297554460201</v>
      </c>
      <c r="Q3053" s="374">
        <f t="shared" ref="Q3053:Q3116" si="908">IMARGUMENT(C3053)*180/PI()</f>
        <v>-170.17177738025669</v>
      </c>
      <c r="R3053" s="12">
        <f t="shared" ref="R3053:R3116" si="909">IF(Q3053&lt;0,Q3053+180,Q3053-180)</f>
        <v>9.8282226197433147</v>
      </c>
      <c r="S3053" s="57">
        <f t="shared" ref="S3053:S3116" si="910">B3053/1000</f>
        <v>90.447956704540488</v>
      </c>
      <c r="T3053" s="12">
        <f t="shared" si="893"/>
        <v>-20.858297554460201</v>
      </c>
    </row>
    <row r="3054" spans="1:20">
      <c r="A3054" s="57">
        <f t="shared" si="894"/>
        <v>570460.81746637949</v>
      </c>
      <c r="B3054" s="12">
        <f t="shared" ref="B3054:B3117" si="911">B3053*(1+B$42)</f>
        <v>90791.658940017733</v>
      </c>
      <c r="C3054" s="57" t="str">
        <f t="shared" si="895"/>
        <v>-0.0886115034341893-0.0154197423437824i</v>
      </c>
      <c r="D3054" s="57" t="str">
        <f t="shared" si="896"/>
        <v>3.4247936989067-0.602671074056099i</v>
      </c>
      <c r="E3054" s="57" t="str">
        <f t="shared" si="897"/>
        <v>-11.4446777253084-47.32847122213i</v>
      </c>
      <c r="F3054" s="57" t="str">
        <f t="shared" si="898"/>
        <v>2.90120883121163-1.80393577152138i</v>
      </c>
      <c r="G3054" s="57" t="str">
        <f t="shared" si="899"/>
        <v>0.997009846020093-0.0546004849711345i</v>
      </c>
      <c r="H3054" s="57" t="str">
        <f t="shared" si="900"/>
        <v>0.096957730001676-22.288172866846i</v>
      </c>
      <c r="I3054" s="57" t="str">
        <f t="shared" si="901"/>
        <v>-0.112630476981672-0.182909428620392i</v>
      </c>
      <c r="K3054" s="57" t="str">
        <f t="shared" si="902"/>
        <v>0.00234210591909597-0.00354582376607251i</v>
      </c>
      <c r="L3054" s="57" t="str">
        <f t="shared" si="903"/>
        <v>0.00025-0.0116553774889274i</v>
      </c>
      <c r="M3054" s="57" t="str">
        <f t="shared" si="904"/>
        <v>0.0045-0.00408617429914844i</v>
      </c>
      <c r="N3054" s="57">
        <f t="shared" si="905"/>
        <v>9.8714842885914607</v>
      </c>
      <c r="O3054" s="57">
        <f t="shared" si="906"/>
        <v>20.920639869566973</v>
      </c>
      <c r="P3054" s="374">
        <f t="shared" si="907"/>
        <v>-20.920639869566973</v>
      </c>
      <c r="Q3054" s="374">
        <f t="shared" si="908"/>
        <v>-170.12851571140854</v>
      </c>
      <c r="R3054" s="12">
        <f t="shared" si="909"/>
        <v>9.8714842885914607</v>
      </c>
      <c r="S3054" s="57">
        <f t="shared" si="910"/>
        <v>90.791658940017726</v>
      </c>
      <c r="T3054" s="12">
        <f t="shared" si="893"/>
        <v>-20.920639869566973</v>
      </c>
    </row>
    <row r="3055" spans="1:20">
      <c r="A3055" s="57">
        <f t="shared" si="894"/>
        <v>572628.56857275171</v>
      </c>
      <c r="B3055" s="12">
        <f t="shared" si="911"/>
        <v>91136.667243989796</v>
      </c>
      <c r="C3055" s="57" t="str">
        <f t="shared" si="895"/>
        <v>-0.0879674801698957-0.0153757078187995i</v>
      </c>
      <c r="D3055" s="57" t="str">
        <f t="shared" si="896"/>
        <v>3.42439388428321-0.603581407794425i</v>
      </c>
      <c r="E3055" s="57" t="str">
        <f t="shared" si="897"/>
        <v>-11.3788510181297-47.0906228125843i</v>
      </c>
      <c r="F3055" s="57" t="str">
        <f t="shared" si="898"/>
        <v>2.90114277698306-1.79830835601912i</v>
      </c>
      <c r="G3055" s="57" t="str">
        <f t="shared" si="899"/>
        <v>0.996987146269725-0.0548067189555711i</v>
      </c>
      <c r="H3055" s="57" t="str">
        <f t="shared" si="900"/>
        <v>0.0961483025831618-22.2028723195097i</v>
      </c>
      <c r="I3055" s="57" t="str">
        <f t="shared" si="901"/>
        <v>-0.11185055254162-0.182201509325787i</v>
      </c>
      <c r="K3055" s="57" t="str">
        <f t="shared" si="902"/>
        <v>0.00234043401042577-0.00353666284368929i</v>
      </c>
      <c r="L3055" s="57" t="str">
        <f t="shared" si="903"/>
        <v>0.00025-0.0116112547209876i</v>
      </c>
      <c r="M3055" s="57" t="str">
        <f t="shared" si="904"/>
        <v>0.0045-0.00407070561780081i</v>
      </c>
      <c r="N3055" s="57">
        <f t="shared" si="905"/>
        <v>9.9144895869011975</v>
      </c>
      <c r="O3055" s="57">
        <f t="shared" si="906"/>
        <v>20.982861925324062</v>
      </c>
      <c r="P3055" s="374">
        <f t="shared" si="907"/>
        <v>-20.982861925324062</v>
      </c>
      <c r="Q3055" s="374">
        <f t="shared" si="908"/>
        <v>-170.0855104130988</v>
      </c>
      <c r="R3055" s="12">
        <f t="shared" si="909"/>
        <v>9.9144895869011975</v>
      </c>
      <c r="S3055" s="57">
        <f t="shared" si="910"/>
        <v>91.136667243989791</v>
      </c>
      <c r="T3055" s="12">
        <f t="shared" si="893"/>
        <v>-20.982861925324062</v>
      </c>
    </row>
    <row r="3056" spans="1:20">
      <c r="A3056" s="57">
        <f t="shared" si="894"/>
        <v>574804.55713332829</v>
      </c>
      <c r="B3056" s="12">
        <f t="shared" si="911"/>
        <v>91482.986579516961</v>
      </c>
      <c r="C3056" s="57" t="str">
        <f t="shared" si="895"/>
        <v>-0.0873293582240325-0.0153313200978613i</v>
      </c>
      <c r="D3056" s="57" t="str">
        <f t="shared" si="896"/>
        <v>3.42399111970278-0.604499673429712i</v>
      </c>
      <c r="E3056" s="57" t="str">
        <f t="shared" si="897"/>
        <v>-11.313439274117-46.8544125288071i</v>
      </c>
      <c r="F3056" s="57" t="str">
        <f t="shared" si="898"/>
        <v>2.90107622283075-1.79270675465535i</v>
      </c>
      <c r="G3056" s="57" t="str">
        <f t="shared" si="899"/>
        <v>0.99696427471893-0.0550137224071261i</v>
      </c>
      <c r="H3056" s="57" t="str">
        <f t="shared" si="900"/>
        <v>0.0953454359763787-22.11790501696i</v>
      </c>
      <c r="I3056" s="57" t="str">
        <f t="shared" si="901"/>
        <v>-0.111076578543941-0.181496383745481i</v>
      </c>
      <c r="K3056" s="57" t="str">
        <f t="shared" si="902"/>
        <v>0.00233875703704596-0.00352754738030931i</v>
      </c>
      <c r="L3056" s="57" t="str">
        <f t="shared" si="903"/>
        <v>0.00025-0.0115672989848452i</v>
      </c>
      <c r="M3056" s="57" t="str">
        <f t="shared" si="904"/>
        <v>0.0045-0.0040552954949201i</v>
      </c>
      <c r="N3056" s="57">
        <f t="shared" si="905"/>
        <v>9.9572334390179833</v>
      </c>
      <c r="O3056" s="57">
        <f t="shared" si="906"/>
        <v>21.044964493630857</v>
      </c>
      <c r="P3056" s="374">
        <f t="shared" si="907"/>
        <v>-21.044964493630857</v>
      </c>
      <c r="Q3056" s="374">
        <f t="shared" si="908"/>
        <v>-170.04276656098202</v>
      </c>
      <c r="R3056" s="12">
        <f t="shared" si="909"/>
        <v>9.9572334390179833</v>
      </c>
      <c r="S3056" s="57">
        <f t="shared" si="910"/>
        <v>91.482986579516961</v>
      </c>
      <c r="T3056" s="12">
        <f t="shared" si="893"/>
        <v>-21.044964493630857</v>
      </c>
    </row>
    <row r="3057" spans="1:20">
      <c r="A3057" s="57">
        <f t="shared" si="894"/>
        <v>576988.81445043499</v>
      </c>
      <c r="B3057" s="12">
        <f t="shared" si="911"/>
        <v>91830.621928519133</v>
      </c>
      <c r="C3057" s="57" t="str">
        <f t="shared" si="895"/>
        <v>-0.0866970715642581-0.0152865816779806i</v>
      </c>
      <c r="D3057" s="57" t="str">
        <f t="shared" si="896"/>
        <v>3.4235853841125-0.605425875847483i</v>
      </c>
      <c r="E3057" s="57" t="str">
        <f t="shared" si="897"/>
        <v>-11.2484412398567-46.6198240089643i</v>
      </c>
      <c r="F3057" s="57" t="str">
        <f t="shared" si="898"/>
        <v>2.90100916499432-1.78713088622209i</v>
      </c>
      <c r="G3057" s="57" t="str">
        <f t="shared" si="899"/>
        <v>0.996941230075452-0.0552214980881274i</v>
      </c>
      <c r="H3057" s="57" t="str">
        <f t="shared" si="900"/>
        <v>0.094549075175239-22.0332695791233i</v>
      </c>
      <c r="I3057" s="57" t="str">
        <f t="shared" si="901"/>
        <v>-0.110308509073919-0.180794039737782i</v>
      </c>
      <c r="K3057" s="57" t="str">
        <f t="shared" si="902"/>
        <v>0.00233707493585316-0.0035184771953316i</v>
      </c>
      <c r="L3057" s="57" t="str">
        <f t="shared" si="903"/>
        <v>0.00025-0.0115235096481821i</v>
      </c>
      <c r="M3057" s="57" t="str">
        <f t="shared" si="904"/>
        <v>0.0045-0.00403994370882656i</v>
      </c>
      <c r="N3057" s="57">
        <f t="shared" si="905"/>
        <v>9.999710813317364</v>
      </c>
      <c r="O3057" s="57">
        <f t="shared" si="906"/>
        <v>21.106948345152695</v>
      </c>
      <c r="P3057" s="374">
        <f t="shared" si="907"/>
        <v>-21.106948345152695</v>
      </c>
      <c r="Q3057" s="374">
        <f t="shared" si="908"/>
        <v>-170.00028918668264</v>
      </c>
      <c r="R3057" s="12">
        <f t="shared" si="909"/>
        <v>9.999710813317364</v>
      </c>
      <c r="S3057" s="57">
        <f t="shared" si="910"/>
        <v>91.830621928519136</v>
      </c>
      <c r="T3057" s="12">
        <f t="shared" si="893"/>
        <v>-21.106948345152695</v>
      </c>
    </row>
    <row r="3058" spans="1:20">
      <c r="A3058" s="57">
        <f t="shared" si="894"/>
        <v>579181.37194534659</v>
      </c>
      <c r="B3058" s="12">
        <f t="shared" si="911"/>
        <v>92179.578291847502</v>
      </c>
      <c r="C3058" s="57" t="str">
        <f t="shared" si="895"/>
        <v>-0.0860705550171498-0.0152414951405511i</v>
      </c>
      <c r="D3058" s="57" t="str">
        <f t="shared" si="896"/>
        <v>3.42317665631995-0.606360019957188i</v>
      </c>
      <c r="E3058" s="57" t="str">
        <f t="shared" si="897"/>
        <v>-11.1838556250924-46.3868411033938i</v>
      </c>
      <c r="F3058" s="57" t="str">
        <f t="shared" si="898"/>
        <v>2.90094159968552-1.78158066987446i</v>
      </c>
      <c r="G3058" s="57" t="str">
        <f t="shared" si="899"/>
        <v>0.996918011037438-0.0554300487695702i</v>
      </c>
      <c r="H3058" s="57" t="str">
        <f t="shared" si="900"/>
        <v>0.0937591656796867-21.9489646325175i</v>
      </c>
      <c r="I3058" s="57" t="str">
        <f t="shared" si="901"/>
        <v>-0.109546298577589-0.180094465224699i</v>
      </c>
      <c r="K3058" s="57" t="str">
        <f t="shared" si="902"/>
        <v>0.00233538764387346-0.00350945210837898i</v>
      </c>
      <c r="L3058" s="57" t="str">
        <f t="shared" si="903"/>
        <v>0.00025-0.0114798860810741i</v>
      </c>
      <c r="M3058" s="57" t="str">
        <f t="shared" si="904"/>
        <v>0.0045-0.00402465003867957i</v>
      </c>
      <c r="N3058" s="57">
        <f t="shared" si="905"/>
        <v>10.041916721786521</v>
      </c>
      <c r="O3058" s="57">
        <f t="shared" si="906"/>
        <v>21.168814249337302</v>
      </c>
      <c r="P3058" s="374">
        <f t="shared" si="907"/>
        <v>-21.168814249337302</v>
      </c>
      <c r="Q3058" s="374">
        <f t="shared" si="908"/>
        <v>-169.95808327821348</v>
      </c>
      <c r="R3058" s="12">
        <f t="shared" si="909"/>
        <v>10.041916721786521</v>
      </c>
      <c r="S3058" s="57">
        <f t="shared" si="910"/>
        <v>92.179578291847506</v>
      </c>
      <c r="T3058" s="12">
        <f t="shared" si="893"/>
        <v>-21.168814249337302</v>
      </c>
    </row>
    <row r="3059" spans="1:20">
      <c r="A3059" s="57">
        <f t="shared" si="894"/>
        <v>581382.26115873898</v>
      </c>
      <c r="B3059" s="12">
        <f t="shared" si="911"/>
        <v>92529.86068935653</v>
      </c>
      <c r="C3059" s="57" t="str">
        <f t="shared" si="895"/>
        <v>-0.0854497442550102-0.0151960631473032i</v>
      </c>
      <c r="D3059" s="57" t="str">
        <f t="shared" si="896"/>
        <v>3.42276491499246-0.607302110691328i</v>
      </c>
      <c r="E3059" s="57" t="str">
        <f t="shared" si="897"/>
        <v>-11.1196811041999-46.1554478713826i</v>
      </c>
      <c r="F3059" s="57" t="str">
        <f t="shared" si="898"/>
        <v>2.90087352308791-1.77605602512939i</v>
      </c>
      <c r="G3059" s="57" t="str">
        <f t="shared" si="899"/>
        <v>0.996894616293367-0.0556393772311306i</v>
      </c>
      <c r="H3059" s="57" t="str">
        <f t="shared" si="900"/>
        <v>0.0929756534904747-21.8649888102108i</v>
      </c>
      <c r="I3059" s="57" t="str">
        <f t="shared" si="901"/>
        <v>-0.108789901858786-0.179397648191471i</v>
      </c>
      <c r="K3059" s="57" t="str">
        <f t="shared" si="902"/>
        <v>0.00233369509826338-0.00350047193929358i</v>
      </c>
      <c r="L3059" s="57" t="str">
        <f t="shared" si="903"/>
        <v>0.00025-0.0114364276559813i</v>
      </c>
      <c r="M3059" s="57" t="str">
        <f t="shared" si="904"/>
        <v>0.0045-0.00400941426447458i</v>
      </c>
      <c r="N3059" s="57">
        <f t="shared" si="905"/>
        <v>10.083846219605675</v>
      </c>
      <c r="O3059" s="57">
        <f t="shared" si="906"/>
        <v>21.23056297443231</v>
      </c>
      <c r="P3059" s="374">
        <f t="shared" si="907"/>
        <v>-21.23056297443231</v>
      </c>
      <c r="Q3059" s="374">
        <f t="shared" si="908"/>
        <v>-169.91615378039432</v>
      </c>
      <c r="R3059" s="12">
        <f t="shared" si="909"/>
        <v>10.083846219605675</v>
      </c>
      <c r="S3059" s="57">
        <f t="shared" si="910"/>
        <v>92.529860689356525</v>
      </c>
      <c r="T3059" s="12">
        <f t="shared" si="893"/>
        <v>-21.23056297443231</v>
      </c>
    </row>
    <row r="3060" spans="1:20">
      <c r="A3060" s="57">
        <f t="shared" si="894"/>
        <v>583591.51375114219</v>
      </c>
      <c r="B3060" s="12">
        <f t="shared" si="911"/>
        <v>92881.474159976089</v>
      </c>
      <c r="C3060" s="57" t="str">
        <f t="shared" si="895"/>
        <v>-0.0848345757829096-0.0151502884364137i</v>
      </c>
      <c r="D3060" s="57" t="str">
        <f t="shared" si="896"/>
        <v>3.42235013865625-0.608252153004565i</v>
      </c>
      <c r="E3060" s="57" t="str">
        <f t="shared" si="897"/>
        <v>-11.0559163176169-45.9256285780025i</v>
      </c>
      <c r="F3060" s="57" t="str">
        <f t="shared" si="898"/>
        <v>2.90080493135674-1.77055687186444i</v>
      </c>
      <c r="G3060" s="57" t="str">
        <f t="shared" si="899"/>
        <v>0.996871044521979-0.0558494862611774i</v>
      </c>
      <c r="H3060" s="57" t="str">
        <f t="shared" si="900"/>
        <v>0.092198485104021-21.7813407517814i</v>
      </c>
      <c r="I3060" s="57" t="str">
        <f t="shared" si="901"/>
        <v>-0.108039274076237-0.17870357668612i</v>
      </c>
      <c r="K3060" s="57" t="str">
        <f t="shared" si="902"/>
        <v>0.00233199723631143-0.00349153650813219i</v>
      </c>
      <c r="L3060" s="57" t="str">
        <f t="shared" si="903"/>
        <v>0.00025-0.0113931337477399i</v>
      </c>
      <c r="M3060" s="57" t="str">
        <f t="shared" si="904"/>
        <v>0.0045-0.00399423616703982i</v>
      </c>
      <c r="N3060" s="57">
        <f t="shared" si="905"/>
        <v>10.125494404748025</v>
      </c>
      <c r="O3060" s="57">
        <f t="shared" si="906"/>
        <v>21.292195287501684</v>
      </c>
      <c r="P3060" s="374">
        <f t="shared" si="907"/>
        <v>-21.292195287501684</v>
      </c>
      <c r="Q3060" s="374">
        <f t="shared" si="908"/>
        <v>-169.87450559525197</v>
      </c>
      <c r="R3060" s="12">
        <f t="shared" si="909"/>
        <v>10.125494404748025</v>
      </c>
      <c r="S3060" s="57">
        <f t="shared" si="910"/>
        <v>92.881474159976094</v>
      </c>
      <c r="T3060" s="12">
        <f t="shared" si="893"/>
        <v>-21.292195287501684</v>
      </c>
    </row>
    <row r="3061" spans="1:20">
      <c r="A3061" s="57">
        <f t="shared" si="894"/>
        <v>585809.16150339646</v>
      </c>
      <c r="B3061" s="12">
        <f t="shared" si="911"/>
        <v>93234.423761783997</v>
      </c>
      <c r="C3061" s="57" t="str">
        <f t="shared" si="895"/>
        <v>-0.0842249869259521-0.0151041738187348i</v>
      </c>
      <c r="D3061" s="57" t="str">
        <f t="shared" si="896"/>
        <v>3.42193230569576-0.609210151872851i</v>
      </c>
      <c r="E3061" s="57" t="str">
        <f t="shared" si="897"/>
        <v>-10.9925598732304-45.6973676909959i</v>
      </c>
      <c r="F3061" s="57" t="str">
        <f t="shared" si="898"/>
        <v>2.90073582061877-1.76508313031648i</v>
      </c>
      <c r="G3061" s="57" t="str">
        <f t="shared" si="899"/>
        <v>0.996847294392209-0.0560603786567836i</v>
      </c>
      <c r="H3061" s="57" t="str">
        <f t="shared" si="900"/>
        <v>0.0914276075073042-21.6980191032775i</v>
      </c>
      <c r="I3061" s="57" t="str">
        <f t="shared" si="901"/>
        <v>-0.107294370740663-0.178012238819002i</v>
      </c>
      <c r="K3061" s="57" t="str">
        <f t="shared" si="902"/>
        <v>0.00233029399543913-0.00348264563516177i</v>
      </c>
      <c r="L3061" s="57" t="str">
        <f t="shared" si="903"/>
        <v>0.00025-0.0113500037335524i</v>
      </c>
      <c r="M3061" s="57" t="str">
        <f t="shared" si="904"/>
        <v>0.0045-0.0039791155280333i</v>
      </c>
      <c r="N3061" s="57">
        <f t="shared" si="905"/>
        <v>10.16685641758005</v>
      </c>
      <c r="O3061" s="57">
        <f t="shared" si="906"/>
        <v>21.353711954442424</v>
      </c>
      <c r="P3061" s="374">
        <f t="shared" si="907"/>
        <v>-21.353711954442424</v>
      </c>
      <c r="Q3061" s="374">
        <f t="shared" si="908"/>
        <v>-169.83314358241995</v>
      </c>
      <c r="R3061" s="12">
        <f t="shared" si="909"/>
        <v>10.16685641758005</v>
      </c>
      <c r="S3061" s="57">
        <f t="shared" si="910"/>
        <v>93.234423761784001</v>
      </c>
      <c r="T3061" s="12">
        <f t="shared" si="893"/>
        <v>-21.353711954442424</v>
      </c>
    </row>
    <row r="3062" spans="1:20">
      <c r="A3062" s="57">
        <f t="shared" si="894"/>
        <v>588035.23631710943</v>
      </c>
      <c r="B3062" s="12">
        <f t="shared" si="911"/>
        <v>93588.714572078781</v>
      </c>
      <c r="C3062" s="57" t="str">
        <f t="shared" si="895"/>
        <v>-0.0836209158167615-0.0150577221741561i</v>
      </c>
      <c r="D3062" s="57" t="str">
        <f t="shared" si="896"/>
        <v>3.42151139435284-0.610176112292522i</v>
      </c>
      <c r="E3062" s="57" t="str">
        <f t="shared" si="897"/>
        <v>-10.9296103477257-45.4706498777139i</v>
      </c>
      <c r="F3062" s="57" t="str">
        <f t="shared" si="898"/>
        <v>2.90066618697194-1.75963472108055i</v>
      </c>
      <c r="G3062" s="57" t="str">
        <f t="shared" si="899"/>
        <v>0.996823364563109-0.0562720572237393i</v>
      </c>
      <c r="H3062" s="57" t="str">
        <f t="shared" si="900"/>
        <v>0.090662968172835-21.6150225171773i</v>
      </c>
      <c r="I3062" s="57" t="str">
        <f t="shared" si="901"/>
        <v>-0.106555147711924-0.177323622762349i</v>
      </c>
      <c r="K3062" s="57" t="str">
        <f t="shared" si="902"/>
        <v>0.00232858531320254-0.00347379914085479i</v>
      </c>
      <c r="L3062" s="57" t="str">
        <f t="shared" si="903"/>
        <v>0.00025-0.0113070369929791i</v>
      </c>
      <c r="M3062" s="57" t="str">
        <f t="shared" si="904"/>
        <v>0.0045-0.00396405212993953i</v>
      </c>
      <c r="N3062" s="57">
        <f t="shared" si="905"/>
        <v>10.207927440472645</v>
      </c>
      <c r="O3062" s="57">
        <f t="shared" si="906"/>
        <v>21.415113740001068</v>
      </c>
      <c r="P3062" s="374">
        <f t="shared" si="907"/>
        <v>-21.415113740001068</v>
      </c>
      <c r="Q3062" s="374">
        <f t="shared" si="908"/>
        <v>-169.79207255952736</v>
      </c>
      <c r="R3062" s="12">
        <f t="shared" si="909"/>
        <v>10.207927440472645</v>
      </c>
      <c r="S3062" s="57">
        <f t="shared" si="910"/>
        <v>93.588714572078786</v>
      </c>
      <c r="T3062" s="12">
        <f t="shared" si="893"/>
        <v>-21.415113740001068</v>
      </c>
    </row>
    <row r="3063" spans="1:20">
      <c r="A3063" s="57">
        <f t="shared" si="894"/>
        <v>590269.77021511446</v>
      </c>
      <c r="B3063" s="12">
        <f t="shared" si="911"/>
        <v>93944.351687452683</v>
      </c>
      <c r="C3063" s="57" t="str">
        <f t="shared" si="895"/>
        <v>-0.0830223013831878-0.0150109364480945i</v>
      </c>
      <c r="D3063" s="57" t="str">
        <f t="shared" si="896"/>
        <v>3.42108738272604-0.611150039279398i</v>
      </c>
      <c r="E3063" s="57" t="str">
        <f t="shared" si="897"/>
        <v>-10.8670662878902-45.2454600021049i</v>
      </c>
      <c r="F3063" s="57" t="str">
        <f t="shared" si="898"/>
        <v>2.90059602648525-1.75421156510856i</v>
      </c>
      <c r="G3063" s="57" t="str">
        <f t="shared" si="899"/>
        <v>0.996799253683785-0.0564845247765625i</v>
      </c>
      <c r="H3063" s="57" t="str">
        <f t="shared" si="900"/>
        <v>0.0899045150536802-21.5323496523494i</v>
      </c>
      <c r="I3063" s="57" t="str">
        <f t="shared" si="901"/>
        <v>-0.105821561196167-0.176637716749838i</v>
      </c>
      <c r="K3063" s="57" t="str">
        <f t="shared" si="902"/>
        <v>0.00232687112729366-0.00346499684588486i</v>
      </c>
      <c r="L3063" s="57" t="str">
        <f t="shared" si="903"/>
        <v>0.00025-0.011264232907929i</v>
      </c>
      <c r="M3063" s="57" t="str">
        <f t="shared" si="904"/>
        <v>0.0045-0.00394904575606648i</v>
      </c>
      <c r="N3063" s="57">
        <f t="shared" si="905"/>
        <v>10.248702697422232</v>
      </c>
      <c r="O3063" s="57">
        <f t="shared" si="906"/>
        <v>21.476401407789677</v>
      </c>
      <c r="P3063" s="374">
        <f t="shared" si="907"/>
        <v>-21.476401407789677</v>
      </c>
      <c r="Q3063" s="374">
        <f t="shared" si="908"/>
        <v>-169.75129730257777</v>
      </c>
      <c r="R3063" s="12">
        <f t="shared" si="909"/>
        <v>10.248702697422232</v>
      </c>
      <c r="S3063" s="57">
        <f t="shared" si="910"/>
        <v>93.944351687452681</v>
      </c>
      <c r="T3063" s="12">
        <f t="shared" si="893"/>
        <v>-21.476401407789677</v>
      </c>
    </row>
    <row r="3064" spans="1:20">
      <c r="A3064" s="57">
        <f t="shared" si="894"/>
        <v>592512.79534193187</v>
      </c>
      <c r="B3064" s="12">
        <f t="shared" si="911"/>
        <v>94301.340223865001</v>
      </c>
      <c r="C3064" s="57" t="str">
        <f t="shared" si="895"/>
        <v>-0.0824290833362215-0.0149638196480971i</v>
      </c>
      <c r="D3064" s="57" t="str">
        <f t="shared" si="896"/>
        <v>3.42066024876971-0.612131937867863i</v>
      </c>
      <c r="E3064" s="57" t="str">
        <f t="shared" si="897"/>
        <v>-10.8049262118837-45.021783121756i</v>
      </c>
      <c r="F3064" s="57" t="str">
        <f t="shared" si="898"/>
        <v>2.90052533519858-1.74881358370814i</v>
      </c>
      <c r="G3064" s="57" t="str">
        <f t="shared" si="899"/>
        <v>0.996774960393318-0.0566977841385109i</v>
      </c>
      <c r="H3064" s="57" t="str">
        <f t="shared" si="900"/>
        <v>0.0891521965785403-21.4499991740139i</v>
      </c>
      <c r="I3064" s="57" t="str">
        <f t="shared" si="901"/>
        <v>-0.105093567743018-0.175954509076149i</v>
      </c>
      <c r="K3064" s="57" t="str">
        <f t="shared" si="902"/>
        <v>0.00232515137554176-0.00345623857112198i</v>
      </c>
      <c r="L3064" s="57" t="str">
        <f t="shared" si="903"/>
        <v>0.00025-0.0112215908626509i</v>
      </c>
      <c r="M3064" s="57" t="str">
        <f t="shared" si="904"/>
        <v>0.0045-0.00393409619054241i</v>
      </c>
      <c r="N3064" s="57">
        <f t="shared" si="905"/>
        <v>10.289177453675393</v>
      </c>
      <c r="O3064" s="57">
        <f t="shared" si="906"/>
        <v>21.537575720302215</v>
      </c>
      <c r="P3064" s="374">
        <f t="shared" si="907"/>
        <v>-21.537575720302215</v>
      </c>
      <c r="Q3064" s="374">
        <f t="shared" si="908"/>
        <v>-169.71082254632461</v>
      </c>
      <c r="R3064" s="12">
        <f t="shared" si="909"/>
        <v>10.289177453675393</v>
      </c>
      <c r="S3064" s="57">
        <f t="shared" si="910"/>
        <v>94.301340223864997</v>
      </c>
      <c r="T3064" s="12">
        <f t="shared" si="893"/>
        <v>-21.537575720302215</v>
      </c>
    </row>
    <row r="3065" spans="1:20">
      <c r="A3065" s="57">
        <f t="shared" si="894"/>
        <v>594764.34396423132</v>
      </c>
      <c r="B3065" s="12">
        <f t="shared" si="911"/>
        <v>94659.685316715695</v>
      </c>
      <c r="C3065" s="57" t="str">
        <f t="shared" si="895"/>
        <v>-0.0818412021581258-0.0149163748405692i</v>
      </c>
      <c r="D3065" s="57" t="str">
        <f t="shared" si="896"/>
        <v>3.42022997029339-0.613121813109948i</v>
      </c>
      <c r="E3065" s="57" t="str">
        <f t="shared" si="897"/>
        <v>-10.7431886104663-44.7996044849797i</v>
      </c>
      <c r="F3065" s="57" t="str">
        <f t="shared" si="898"/>
        <v>2.90045410912238-1.74344069854134i</v>
      </c>
      <c r="G3065" s="57" t="str">
        <f t="shared" si="899"/>
        <v>0.996750483320696-0.0569118381415934i</v>
      </c>
      <c r="H3065" s="57" t="str">
        <f t="shared" si="900"/>
        <v>0.0884059616468932-21.3679697537034i</v>
      </c>
      <c r="I3065" s="57" t="str">
        <f t="shared" si="901"/>
        <v>-0.104371124242788-0.175273988096528i</v>
      </c>
      <c r="K3065" s="57" t="str">
        <f t="shared" si="902"/>
        <v>0.00232342599591507-0.0034475241376283i</v>
      </c>
      <c r="L3065" s="57" t="str">
        <f t="shared" si="903"/>
        <v>0.00025-0.0111791102437247i</v>
      </c>
      <c r="M3065" s="57" t="str">
        <f t="shared" si="904"/>
        <v>0.0045-0.00391920321831283i</v>
      </c>
      <c r="N3065" s="57">
        <f t="shared" si="905"/>
        <v>10.329347015365215</v>
      </c>
      <c r="O3065" s="57">
        <f t="shared" si="906"/>
        <v>21.598637438929757</v>
      </c>
      <c r="P3065" s="374">
        <f t="shared" si="907"/>
        <v>-21.598637438929757</v>
      </c>
      <c r="Q3065" s="374">
        <f t="shared" si="908"/>
        <v>-169.67065298463478</v>
      </c>
      <c r="R3065" s="12">
        <f t="shared" si="909"/>
        <v>10.329347015365215</v>
      </c>
      <c r="S3065" s="57">
        <f t="shared" si="910"/>
        <v>94.659685316715695</v>
      </c>
      <c r="T3065" s="12">
        <f t="shared" si="893"/>
        <v>-21.598637438929757</v>
      </c>
    </row>
    <row r="3066" spans="1:20">
      <c r="A3066" s="57">
        <f t="shared" si="894"/>
        <v>597024.44847129541</v>
      </c>
      <c r="B3066" s="12">
        <f t="shared" si="911"/>
        <v>95019.392120919219</v>
      </c>
      <c r="C3066" s="57" t="str">
        <f t="shared" si="895"/>
        <v>-0.0812585990907658-0.0148686051476073i</v>
      </c>
      <c r="D3066" s="57" t="str">
        <f t="shared" si="896"/>
        <v>3.41979652496091-0.614119670074387i</v>
      </c>
      <c r="E3066" s="57" t="str">
        <f t="shared" si="897"/>
        <v>-10.6818519481934-44.5789095279529i</v>
      </c>
      <c r="F3066" s="57" t="str">
        <f t="shared" si="898"/>
        <v>2.90038234423758-1.7380928316235i</v>
      </c>
      <c r="G3066" s="57" t="str">
        <f t="shared" si="899"/>
        <v>0.996725821084739-0.0571266896265807i</v>
      </c>
      <c r="H3066" s="57" t="str">
        <f t="shared" si="900"/>
        <v>0.0876657596241855-21.2862600692247i</v>
      </c>
      <c r="I3066" s="57" t="str">
        <f t="shared" si="901"/>
        <v>-0.103654187923707-0.174596142226368i</v>
      </c>
      <c r="K3066" s="57" t="str">
        <f t="shared" si="902"/>
        <v>0.00232169492652217-0.00343885336665344i</v>
      </c>
      <c r="L3066" s="57" t="str">
        <f t="shared" si="903"/>
        <v>0.00025-0.0111367904400525i</v>
      </c>
      <c r="M3066" s="57" t="str">
        <f t="shared" si="904"/>
        <v>0.0045-0.0039043666251373i</v>
      </c>
      <c r="N3066" s="57">
        <f t="shared" si="905"/>
        <v>10.369206729151358</v>
      </c>
      <c r="O3066" s="57">
        <f t="shared" si="906"/>
        <v>21.659587323976442</v>
      </c>
      <c r="P3066" s="374">
        <f t="shared" si="907"/>
        <v>-21.659587323976442</v>
      </c>
      <c r="Q3066" s="374">
        <f t="shared" si="908"/>
        <v>-169.63079327084864</v>
      </c>
      <c r="R3066" s="12">
        <f t="shared" si="909"/>
        <v>10.369206729151358</v>
      </c>
      <c r="S3066" s="57">
        <f t="shared" si="910"/>
        <v>95.019392120919221</v>
      </c>
      <c r="T3066" s="12">
        <f t="shared" si="893"/>
        <v>-21.659587323976442</v>
      </c>
    </row>
    <row r="3067" spans="1:20">
      <c r="A3067" s="57">
        <f t="shared" si="894"/>
        <v>599293.14137548627</v>
      </c>
      <c r="B3067" s="12">
        <f t="shared" si="911"/>
        <v>95380.465810978712</v>
      </c>
      <c r="C3067" s="57" t="str">
        <f t="shared" si="895"/>
        <v>-0.0806812161241423-0.0148205137439473i</v>
      </c>
      <c r="D3067" s="57" t="str">
        <f t="shared" si="896"/>
        <v>3.4193598902897-0.61512551384569i</v>
      </c>
      <c r="E3067" s="57" t="str">
        <f t="shared" si="897"/>
        <v>-10.6209146645726-44.3596838718989i</v>
      </c>
      <c r="F3067" s="57" t="str">
        <f t="shared" si="898"/>
        <v>2.90031003649522-1.73276990532198i</v>
      </c>
      <c r="G3067" s="57" t="str">
        <f t="shared" si="899"/>
        <v>0.996700972294028-0.0573423414430166i</v>
      </c>
      <c r="H3067" s="57" t="str">
        <f t="shared" si="900"/>
        <v>0.0869315403370865-21.2048688046202i</v>
      </c>
      <c r="I3067" s="57" t="str">
        <f t="shared" si="901"/>
        <v>-0.102942716349173-0.173920959940768i</v>
      </c>
      <c r="K3067" s="57" t="str">
        <f t="shared" si="902"/>
        <v>0.00231995810561374-0.00343022607963008i</v>
      </c>
      <c r="L3067" s="57" t="str">
        <f t="shared" si="903"/>
        <v>0.00025-0.0110946308428497i</v>
      </c>
      <c r="M3067" s="57" t="str">
        <f t="shared" si="904"/>
        <v>0.0045-0.00388958619758647i</v>
      </c>
      <c r="N3067" s="57">
        <f t="shared" si="905"/>
        <v>10.40875198187004</v>
      </c>
      <c r="O3067" s="57">
        <f t="shared" si="906"/>
        <v>21.720426134674806</v>
      </c>
      <c r="P3067" s="374">
        <f t="shared" si="907"/>
        <v>-21.720426134674806</v>
      </c>
      <c r="Q3067" s="374">
        <f t="shared" si="908"/>
        <v>-169.59124801812996</v>
      </c>
      <c r="R3067" s="12">
        <f t="shared" si="909"/>
        <v>10.40875198187004</v>
      </c>
      <c r="S3067" s="57">
        <f t="shared" si="910"/>
        <v>95.380465810978706</v>
      </c>
      <c r="T3067" s="12">
        <f t="shared" si="893"/>
        <v>-21.720426134674806</v>
      </c>
    </row>
    <row r="3068" spans="1:20">
      <c r="A3068" s="57">
        <f t="shared" si="894"/>
        <v>601570.45531271317</v>
      </c>
      <c r="B3068" s="12">
        <f t="shared" si="911"/>
        <v>95742.911581060427</v>
      </c>
      <c r="C3068" s="57" t="str">
        <f t="shared" si="895"/>
        <v>-0.080108995985127-0.0147721038540177i</v>
      </c>
      <c r="D3068" s="57" t="str">
        <f t="shared" si="896"/>
        <v>3.41892004364997-0.61613934952318i</v>
      </c>
      <c r="E3068" s="57" t="str">
        <f t="shared" si="897"/>
        <v>-10.5603751751865-44.1419133203223i</v>
      </c>
      <c r="F3068" s="57" t="str">
        <f t="shared" si="898"/>
        <v>2.90023718181645-1.72747184235498i</v>
      </c>
      <c r="G3068" s="57" t="str">
        <f t="shared" si="899"/>
        <v>0.996675935546827-0.0575587964492284i</v>
      </c>
      <c r="H3068" s="57" t="str">
        <f t="shared" si="900"/>
        <v>0.0862032540687896-21.1237946501305i</v>
      </c>
      <c r="I3068" s="57" t="str">
        <f t="shared" si="901"/>
        <v>-0.102236667415043-0.173248429774128i</v>
      </c>
      <c r="K3068" s="57" t="str">
        <f t="shared" si="902"/>
        <v>0.00231821547158411-0.00342164209816951i</v>
      </c>
      <c r="L3068" s="57" t="str">
        <f t="shared" si="903"/>
        <v>0.00025-0.0110526308456363i</v>
      </c>
      <c r="M3068" s="57" t="str">
        <f t="shared" si="904"/>
        <v>0.0045-0.00387486172303893i</v>
      </c>
      <c r="N3068" s="57">
        <f t="shared" si="905"/>
        <v>10.447978200190732</v>
      </c>
      <c r="O3068" s="57">
        <f t="shared" si="906"/>
        <v>21.78115462920055</v>
      </c>
      <c r="P3068" s="374">
        <f t="shared" si="907"/>
        <v>-21.78115462920055</v>
      </c>
      <c r="Q3068" s="374">
        <f t="shared" si="908"/>
        <v>-169.55202179980927</v>
      </c>
      <c r="R3068" s="12">
        <f t="shared" si="909"/>
        <v>10.447978200190732</v>
      </c>
      <c r="S3068" s="57">
        <f t="shared" si="910"/>
        <v>95.742911581060426</v>
      </c>
      <c r="T3068" s="12">
        <f t="shared" si="893"/>
        <v>-21.78115462920055</v>
      </c>
    </row>
    <row r="3069" spans="1:20">
      <c r="A3069" s="57">
        <f t="shared" si="894"/>
        <v>603856.42304290144</v>
      </c>
      <c r="B3069" s="12">
        <f t="shared" si="911"/>
        <v>96106.734645068456</v>
      </c>
      <c r="C3069" s="57" t="str">
        <f t="shared" si="895"/>
        <v>-0.0795418821263854-0.0147233787490914i</v>
      </c>
      <c r="D3069" s="57" t="str">
        <f t="shared" si="896"/>
        <v>3.41847696226394-0.617161182220033i</v>
      </c>
      <c r="E3069" s="57" t="str">
        <f t="shared" si="897"/>
        <v>-10.500231872783-43.9255838562828i</v>
      </c>
      <c r="F3069" s="57" t="str">
        <f t="shared" si="898"/>
        <v>2.90016377609207-1.72219856579034i</v>
      </c>
      <c r="G3069" s="57" t="str">
        <f t="shared" si="899"/>
        <v>0.996650709431016-0.0577760575123375i</v>
      </c>
      <c r="H3069" s="57" t="str">
        <f t="shared" si="900"/>
        <v>0.0854808515543732-21.0430363021565i</v>
      </c>
      <c r="I3069" s="57" t="str">
        <f t="shared" si="901"/>
        <v>-0.101535999346928-0.172578540319719i</v>
      </c>
      <c r="K3069" s="57" t="str">
        <f t="shared" si="902"/>
        <v>0.00231646696297302-0.0034131012440572i</v>
      </c>
      <c r="L3069" s="57" t="str">
        <f t="shared" si="903"/>
        <v>0.00025-0.0110107898442282i</v>
      </c>
      <c r="M3069" s="57" t="str">
        <f t="shared" si="904"/>
        <v>0.0045-0.00386019298967814i</v>
      </c>
      <c r="N3069" s="57">
        <f t="shared" si="905"/>
        <v>10.486880850277288</v>
      </c>
      <c r="O3069" s="57">
        <f t="shared" si="906"/>
        <v>21.841773564687848</v>
      </c>
      <c r="P3069" s="374">
        <f t="shared" si="907"/>
        <v>-21.841773564687848</v>
      </c>
      <c r="Q3069" s="374">
        <f t="shared" si="908"/>
        <v>-169.51311914972271</v>
      </c>
      <c r="R3069" s="12">
        <f t="shared" si="909"/>
        <v>10.486880850277288</v>
      </c>
      <c r="S3069" s="57">
        <f t="shared" si="910"/>
        <v>96.106734645068457</v>
      </c>
      <c r="T3069" s="12">
        <f t="shared" si="893"/>
        <v>-21.841773564687848</v>
      </c>
    </row>
    <row r="3070" spans="1:20">
      <c r="A3070" s="57">
        <f t="shared" si="894"/>
        <v>606151.07745046448</v>
      </c>
      <c r="B3070" s="12">
        <f t="shared" si="911"/>
        <v>96471.940236719718</v>
      </c>
      <c r="C3070" s="57" t="str">
        <f t="shared" si="895"/>
        <v>-0.0789798187154952-0.0146743417445441i</v>
      </c>
      <c r="D3070" s="57" t="str">
        <f t="shared" si="896"/>
        <v>3.41803062320508-0.618191017062309i</v>
      </c>
      <c r="E3070" s="57" t="str">
        <f t="shared" si="897"/>
        <v>-10.4404831283316-43.7106816397192i</v>
      </c>
      <c r="F3070" s="57" t="str">
        <f t="shared" si="898"/>
        <v>2.90008981518246-1.71694999904433i</v>
      </c>
      <c r="G3070" s="57" t="str">
        <f t="shared" si="899"/>
        <v>0.996625292524006-0.0579941275082698i</v>
      </c>
      <c r="H3070" s="57" t="str">
        <f t="shared" si="900"/>
        <v>0.084764283976218-20.9625924632223i</v>
      </c>
      <c r="I3070" s="57" t="str">
        <f t="shared" si="901"/>
        <v>-0.100840670697523-0.171911280229276i</v>
      </c>
      <c r="K3070" s="57" t="str">
        <f t="shared" si="902"/>
        <v>0.00231471251846745-0.00340460333924833i</v>
      </c>
      <c r="L3070" s="57" t="str">
        <f t="shared" si="903"/>
        <v>0.00025-0.0109691072367287i</v>
      </c>
      <c r="M3070" s="57" t="str">
        <f t="shared" si="904"/>
        <v>0.0045-0.00384557978648949i</v>
      </c>
      <c r="N3070" s="57">
        <f t="shared" si="905"/>
        <v>10.525455437460352</v>
      </c>
      <c r="O3070" s="57">
        <f t="shared" si="906"/>
        <v>21.902283697243739</v>
      </c>
      <c r="P3070" s="374">
        <f t="shared" si="907"/>
        <v>-21.902283697243739</v>
      </c>
      <c r="Q3070" s="374">
        <f t="shared" si="908"/>
        <v>-169.47454456253965</v>
      </c>
      <c r="R3070" s="12">
        <f t="shared" si="909"/>
        <v>10.525455437460352</v>
      </c>
      <c r="S3070" s="57">
        <f t="shared" si="910"/>
        <v>96.471940236719718</v>
      </c>
      <c r="T3070" s="12">
        <f t="shared" si="893"/>
        <v>-21.902283697243739</v>
      </c>
    </row>
    <row r="3071" spans="1:20">
      <c r="A3071" s="57">
        <f t="shared" si="894"/>
        <v>608454.45154477633</v>
      </c>
      <c r="B3071" s="12">
        <f t="shared" si="911"/>
        <v>96838.533609619262</v>
      </c>
      <c r="C3071" s="57" t="str">
        <f t="shared" si="895"/>
        <v>-0.0784227506242516-0.0146249961972031i</v>
      </c>
      <c r="D3071" s="57" t="str">
        <f t="shared" si="896"/>
        <v>3.41758100339734-0.619228859187975i</v>
      </c>
      <c r="E3071" s="57" t="str">
        <f t="shared" si="897"/>
        <v>-10.3811272920484-43.4971930048173i</v>
      </c>
      <c r="F3071" s="57" t="str">
        <f t="shared" si="898"/>
        <v>2.90001529491742-1.71172606588047i</v>
      </c>
      <c r="G3071" s="57" t="str">
        <f t="shared" si="899"/>
        <v>0.996599683392674-0.0582130093217651i</v>
      </c>
      <c r="H3071" s="57" t="str">
        <f t="shared" si="900"/>
        <v>0.0840535029594636-20.8824618419384i</v>
      </c>
      <c r="I3071" s="57" t="str">
        <f t="shared" si="901"/>
        <v>-0.100150640343955-0.171246638212595i</v>
      </c>
      <c r="K3071" s="57" t="str">
        <f t="shared" si="902"/>
        <v>0.00231295207690326-0.00339614820586338i</v>
      </c>
      <c r="L3071" s="57" t="str">
        <f t="shared" si="903"/>
        <v>0.00025-0.0109275824235193i</v>
      </c>
      <c r="M3071" s="57" t="str">
        <f t="shared" si="904"/>
        <v>0.0045-0.00383102190325711i</v>
      </c>
      <c r="N3071" s="57">
        <f t="shared" si="905"/>
        <v>10.563697505912273</v>
      </c>
      <c r="O3071" s="57">
        <f t="shared" si="906"/>
        <v>21.962685781962467</v>
      </c>
      <c r="P3071" s="374">
        <f t="shared" si="907"/>
        <v>-21.962685781962467</v>
      </c>
      <c r="Q3071" s="374">
        <f t="shared" si="908"/>
        <v>-169.43630249408773</v>
      </c>
      <c r="R3071" s="12">
        <f t="shared" si="909"/>
        <v>10.563697505912273</v>
      </c>
      <c r="S3071" s="57">
        <f t="shared" si="910"/>
        <v>96.838533609619262</v>
      </c>
      <c r="T3071" s="12">
        <f t="shared" si="893"/>
        <v>-21.962685781962467</v>
      </c>
    </row>
    <row r="3072" spans="1:20">
      <c r="A3072" s="57">
        <f t="shared" si="894"/>
        <v>610766.57846064644</v>
      </c>
      <c r="B3072" s="12">
        <f t="shared" si="911"/>
        <v>97206.520037335824</v>
      </c>
      <c r="C3072" s="57" t="str">
        <f t="shared" si="895"/>
        <v>-0.0778706234181533-0.0145753455027919i</v>
      </c>
      <c r="D3072" s="57" t="str">
        <f t="shared" si="896"/>
        <v>3.41712807961432-0.620274713745906i</v>
      </c>
      <c r="E3072" s="57" t="str">
        <f t="shared" si="897"/>
        <v>-10.3221626943907-43.2851044574169i</v>
      </c>
      <c r="F3072" s="57" t="str">
        <f t="shared" si="898"/>
        <v>2.89994021109575-1.70652669040835i</v>
      </c>
      <c r="G3072" s="57" t="str">
        <f t="shared" si="899"/>
        <v>0.99657388059328-0.0584327058463879i</v>
      </c>
      <c r="H3072" s="57" t="str">
        <f t="shared" si="900"/>
        <v>0.0833484605675358-20.8026431529645i</v>
      </c>
      <c r="I3072" s="57" t="str">
        <f t="shared" si="901"/>
        <v>-0.0994658674851567-0.170584603037111i</v>
      </c>
      <c r="K3072" s="57" t="str">
        <f t="shared" si="902"/>
        <v>0.0023111855772673-0.0033877356661839i</v>
      </c>
      <c r="L3072" s="57" t="str">
        <f t="shared" si="903"/>
        <v>0.00025-0.0108862148072517i</v>
      </c>
      <c r="M3072" s="57" t="str">
        <f t="shared" si="904"/>
        <v>0.0045-0.00381651913056098i</v>
      </c>
      <c r="N3072" s="57">
        <f t="shared" si="905"/>
        <v>10.60160263833049</v>
      </c>
      <c r="O3072" s="57">
        <f t="shared" si="906"/>
        <v>22.022980572939801</v>
      </c>
      <c r="P3072" s="374">
        <f t="shared" si="907"/>
        <v>-22.022980572939801</v>
      </c>
      <c r="Q3072" s="374">
        <f t="shared" si="908"/>
        <v>-169.39839736166951</v>
      </c>
      <c r="R3072" s="12">
        <f t="shared" si="909"/>
        <v>10.60160263833049</v>
      </c>
      <c r="S3072" s="57">
        <f t="shared" si="910"/>
        <v>97.206520037335821</v>
      </c>
      <c r="T3072" s="12">
        <f t="shared" si="893"/>
        <v>-22.022980572939801</v>
      </c>
    </row>
    <row r="3073" spans="1:20">
      <c r="A3073" s="57">
        <f t="shared" si="894"/>
        <v>613087.4914587969</v>
      </c>
      <c r="B3073" s="12">
        <f t="shared" si="911"/>
        <v>97575.904813477697</v>
      </c>
      <c r="C3073" s="57" t="str">
        <f t="shared" si="895"/>
        <v>-0.0773233833460722-0.0145253930934641i</v>
      </c>
      <c r="D3073" s="57" t="str">
        <f t="shared" si="896"/>
        <v>3.41667182847858-0.621328585894894i</v>
      </c>
      <c r="E3073" s="57" t="str">
        <f t="shared" si="897"/>
        <v>-10.2635876470218-43.0744026724681i</v>
      </c>
      <c r="F3073" s="57" t="str">
        <f t="shared" si="898"/>
        <v>2.89986455948523-1.70135179708242i</v>
      </c>
      <c r="G3073" s="57" t="str">
        <f t="shared" si="899"/>
        <v>0.996547882671395-0.0586532199845358i</v>
      </c>
      <c r="H3073" s="57" t="str">
        <f t="shared" si="900"/>
        <v>0.0826491092977061-20.723135116974i</v>
      </c>
      <c r="I3073" s="57" t="str">
        <f t="shared" si="901"/>
        <v>-0.0987863116392607-0.169925163527515i</v>
      </c>
      <c r="K3073" s="57" t="str">
        <f t="shared" si="902"/>
        <v>0.00230941295869908-0.00337936554264791i</v>
      </c>
      <c r="L3073" s="57" t="str">
        <f t="shared" si="903"/>
        <v>0.00025-0.0108450037928389i</v>
      </c>
      <c r="M3073" s="57" t="str">
        <f t="shared" si="904"/>
        <v>0.0045-0.00380207125977384i</v>
      </c>
      <c r="N3073" s="57">
        <f t="shared" si="905"/>
        <v>10.639166455626423</v>
      </c>
      <c r="O3073" s="57">
        <f t="shared" si="906"/>
        <v>22.083168823286833</v>
      </c>
      <c r="P3073" s="374">
        <f t="shared" si="907"/>
        <v>-22.083168823286833</v>
      </c>
      <c r="Q3073" s="374">
        <f t="shared" si="908"/>
        <v>-169.36083354437358</v>
      </c>
      <c r="R3073" s="12">
        <f t="shared" si="909"/>
        <v>10.639166455626423</v>
      </c>
      <c r="S3073" s="57">
        <f t="shared" si="910"/>
        <v>97.575904813477692</v>
      </c>
      <c r="T3073" s="12">
        <f t="shared" si="893"/>
        <v>-22.083168823286833</v>
      </c>
    </row>
    <row r="3074" spans="1:20">
      <c r="A3074" s="57">
        <f t="shared" si="894"/>
        <v>615417.22392634035</v>
      </c>
      <c r="B3074" s="12">
        <f t="shared" si="911"/>
        <v>97946.693251768913</v>
      </c>
      <c r="C3074" s="57" t="str">
        <f t="shared" si="895"/>
        <v>-0.0767809773300942-0.0144751424354269i</v>
      </c>
      <c r="D3074" s="57" t="str">
        <f t="shared" si="896"/>
        <v>3.41621222646075-0.622390480802631i</v>
      </c>
      <c r="E3074" s="57" t="str">
        <f t="shared" si="897"/>
        <v>-10.2054004437451-42.8650744915229i</v>
      </c>
      <c r="F3074" s="57" t="str">
        <f t="shared" si="898"/>
        <v>2.89978833582225-1.69620131070082i</v>
      </c>
      <c r="G3074" s="57" t="str">
        <f t="shared" si="899"/>
        <v>0.996521688161821-0.0588745546474501i</v>
      </c>
      <c r="H3074" s="57" t="str">
        <f t="shared" si="900"/>
        <v>0.0819554020767186-20.643936460617i</v>
      </c>
      <c r="I3074" s="57" t="str">
        <f t="shared" si="901"/>
        <v>-0.0981119326410144-0.169268308565342i</v>
      </c>
      <c r="K3074" s="57" t="str">
        <f t="shared" si="902"/>
        <v>0.00230763416049294-0.00337103765784575i</v>
      </c>
      <c r="L3074" s="57" t="str">
        <f t="shared" si="903"/>
        <v>0.00025-0.0108039487874466i</v>
      </c>
      <c r="M3074" s="57" t="str">
        <f t="shared" si="904"/>
        <v>0.0045-0.00378767808305822i</v>
      </c>
      <c r="N3074" s="57">
        <f t="shared" si="905"/>
        <v>10.676384616622187</v>
      </c>
      <c r="O3074" s="57">
        <f t="shared" si="906"/>
        <v>22.14325128514405</v>
      </c>
      <c r="P3074" s="374">
        <f t="shared" si="907"/>
        <v>-22.14325128514405</v>
      </c>
      <c r="Q3074" s="374">
        <f t="shared" si="908"/>
        <v>-169.32361538337781</v>
      </c>
      <c r="R3074" s="12">
        <f t="shared" si="909"/>
        <v>10.676384616622187</v>
      </c>
      <c r="S3074" s="57">
        <f t="shared" si="910"/>
        <v>97.946693251768906</v>
      </c>
      <c r="T3074" s="12">
        <f t="shared" si="893"/>
        <v>-22.14325128514405</v>
      </c>
    </row>
    <row r="3075" spans="1:20">
      <c r="A3075" s="57">
        <f t="shared" si="894"/>
        <v>617755.80937726051</v>
      </c>
      <c r="B3075" s="12">
        <f t="shared" si="911"/>
        <v>98318.89068612564</v>
      </c>
      <c r="C3075" s="57" t="str">
        <f t="shared" si="895"/>
        <v>-0.076243352955542-0.0144245970266485i</v>
      </c>
      <c r="D3075" s="57" t="str">
        <f t="shared" si="896"/>
        <v>3.41574924987883-0.623460403644686i</v>
      </c>
      <c r="E3075" s="57" t="str">
        <f t="shared" si="897"/>
        <v>-10.1475993614124-42.6571069202741i</v>
      </c>
      <c r="F3075" s="57" t="str">
        <f t="shared" si="898"/>
        <v>2.89971153581162-1.69107515640419i</v>
      </c>
      <c r="G3075" s="57" t="str">
        <f t="shared" si="899"/>
        <v>0.996495295588515-0.0590967127552239i</v>
      </c>
      <c r="H3075" s="57" t="str">
        <f t="shared" si="900"/>
        <v>0.0812672922564553-20.5650459164855i</v>
      </c>
      <c r="I3075" s="57" t="str">
        <f t="shared" si="901"/>
        <v>-0.0974426906392221-0.168614027088587i</v>
      </c>
      <c r="K3075" s="57" t="str">
        <f t="shared" si="902"/>
        <v>0.00230584912209999-0.00336275183451561i</v>
      </c>
      <c r="L3075" s="57" t="str">
        <f t="shared" si="903"/>
        <v>0.00025-0.0107630492004848i</v>
      </c>
      <c r="M3075" s="57" t="str">
        <f t="shared" si="904"/>
        <v>0.0045-0.00377333939336343i</v>
      </c>
      <c r="N3075" s="57">
        <f t="shared" si="905"/>
        <v>10.713252817752391</v>
      </c>
      <c r="O3075" s="57">
        <f t="shared" si="906"/>
        <v>22.203228709694312</v>
      </c>
      <c r="P3075" s="374">
        <f t="shared" si="907"/>
        <v>-22.203228709694312</v>
      </c>
      <c r="Q3075" s="374">
        <f t="shared" si="908"/>
        <v>-169.28674718224761</v>
      </c>
      <c r="R3075" s="12">
        <f t="shared" si="909"/>
        <v>10.713252817752391</v>
      </c>
      <c r="S3075" s="57">
        <f t="shared" si="910"/>
        <v>98.318890686125641</v>
      </c>
      <c r="T3075" s="12">
        <f t="shared" si="893"/>
        <v>-22.203228709694312</v>
      </c>
    </row>
    <row r="3076" spans="1:20">
      <c r="A3076" s="57">
        <f t="shared" si="894"/>
        <v>620103.28145289409</v>
      </c>
      <c r="B3076" s="12">
        <f t="shared" si="911"/>
        <v>98692.502470732914</v>
      </c>
      <c r="C3076" s="57" t="str">
        <f t="shared" si="895"/>
        <v>-0.0757104584611625-0.0143737603946442i</v>
      </c>
      <c r="D3076" s="57" t="str">
        <f t="shared" si="896"/>
        <v>3.4152828748974-0.624538359603489i</v>
      </c>
      <c r="E3076" s="57" t="str">
        <f t="shared" si="897"/>
        <v>-10.0901826608034-42.4504871261313i</v>
      </c>
      <c r="F3076" s="57" t="str">
        <f t="shared" si="898"/>
        <v>2.89963415512646-1.68597325967456i</v>
      </c>
      <c r="G3076" s="57" t="str">
        <f t="shared" si="899"/>
        <v>0.996468703464511-0.0593196972368116i</v>
      </c>
      <c r="H3076" s="57" t="str">
        <f t="shared" si="900"/>
        <v>0.0805847336096525-20.4864622230771i</v>
      </c>
      <c r="I3076" s="57" t="str">
        <f t="shared" si="901"/>
        <v>-0.0967785460942064-0.16796230809131i</v>
      </c>
      <c r="K3076" s="57" t="str">
        <f t="shared" si="902"/>
        <v>0.00230405778313011-0.00335450789553929i</v>
      </c>
      <c r="L3076" s="57" t="str">
        <f t="shared" si="903"/>
        <v>0.00025-0.0107223044435991i</v>
      </c>
      <c r="M3076" s="57" t="str">
        <f t="shared" si="904"/>
        <v>0.0045-0.00375905498442262i</v>
      </c>
      <c r="N3076" s="57">
        <f t="shared" si="905"/>
        <v>10.749766792769606</v>
      </c>
      <c r="O3076" s="57">
        <f t="shared" si="906"/>
        <v>22.263101847176323</v>
      </c>
      <c r="P3076" s="374">
        <f t="shared" si="907"/>
        <v>-22.263101847176323</v>
      </c>
      <c r="Q3076" s="374">
        <f t="shared" si="908"/>
        <v>-169.25023320723039</v>
      </c>
      <c r="R3076" s="12">
        <f t="shared" si="909"/>
        <v>10.749766792769606</v>
      </c>
      <c r="S3076" s="57">
        <f t="shared" si="910"/>
        <v>98.692502470732919</v>
      </c>
      <c r="T3076" s="12">
        <f t="shared" si="893"/>
        <v>-22.263101847176323</v>
      </c>
    </row>
    <row r="3077" spans="1:20">
      <c r="A3077" s="57">
        <f t="shared" si="894"/>
        <v>622459.67392241512</v>
      </c>
      <c r="B3077" s="12">
        <f t="shared" si="911"/>
        <v>99067.533980121705</v>
      </c>
      <c r="C3077" s="57" t="str">
        <f t="shared" si="895"/>
        <v>-0.0751822427294832-0.0143226360943497i</v>
      </c>
      <c r="D3077" s="57" t="str">
        <f t="shared" si="896"/>
        <v>3.41481307752678-0.625624353867266i</v>
      </c>
      <c r="E3077" s="57" t="str">
        <f t="shared" si="897"/>
        <v>-10.0331485874779-42.2452024358369i</v>
      </c>
      <c r="F3077" s="57" t="str">
        <f t="shared" si="898"/>
        <v>2.89955618940781-1.68089554633408i</v>
      </c>
      <c r="G3077" s="57" t="str">
        <f t="shared" si="899"/>
        <v>0.996441910291844-0.0595435110300375i</v>
      </c>
      <c r="H3077" s="57" t="str">
        <f t="shared" si="900"/>
        <v>0.0799076803256762-20.4081841247604i</v>
      </c>
      <c r="I3077" s="57" t="str">
        <f t="shared" si="901"/>
        <v>-0.096119459775287-0.167313140623253i</v>
      </c>
      <c r="K3077" s="57" t="str">
        <f t="shared" si="902"/>
        <v>0.00230226008335427-0.00334630566393799i</v>
      </c>
      <c r="L3077" s="57" t="str">
        <f t="shared" si="903"/>
        <v>0.00025-0.0106817139306626i</v>
      </c>
      <c r="M3077" s="57" t="str">
        <f t="shared" si="904"/>
        <v>0.0045-0.00374482465074978i</v>
      </c>
      <c r="N3077" s="57">
        <f t="shared" si="905"/>
        <v>10.78592231246131</v>
      </c>
      <c r="O3077" s="57">
        <f t="shared" si="906"/>
        <v>22.322871446897445</v>
      </c>
      <c r="P3077" s="374">
        <f t="shared" si="907"/>
        <v>-22.322871446897445</v>
      </c>
      <c r="Q3077" s="374">
        <f t="shared" si="908"/>
        <v>-169.21407768753869</v>
      </c>
      <c r="R3077" s="12">
        <f t="shared" si="909"/>
        <v>10.78592231246131</v>
      </c>
      <c r="S3077" s="57">
        <f t="shared" si="910"/>
        <v>99.067533980121709</v>
      </c>
      <c r="T3077" s="12">
        <f t="shared" si="893"/>
        <v>-22.322871446897445</v>
      </c>
    </row>
    <row r="3078" spans="1:20">
      <c r="A3078" s="57">
        <f t="shared" si="894"/>
        <v>624825.02068332036</v>
      </c>
      <c r="B3078" s="12">
        <f t="shared" si="911"/>
        <v>99443.990609246175</v>
      </c>
      <c r="C3078" s="57" t="str">
        <f t="shared" si="895"/>
        <v>-0.0746586552773299-0.0142712277060624i</v>
      </c>
      <c r="D3078" s="57" t="str">
        <f t="shared" si="896"/>
        <v>3.41433983362233-0.626718391629014i</v>
      </c>
      <c r="E3078" s="57" t="str">
        <f t="shared" si="897"/>
        <v>-9.97649537260398-42.0412403331215i</v>
      </c>
      <c r="F3078" s="57" t="str">
        <f t="shared" si="898"/>
        <v>2.89947763426445-1.67584194254393i</v>
      </c>
      <c r="G3078" s="57" t="str">
        <f t="shared" si="899"/>
        <v>0.996414914561467-0.0597681570816036i</v>
      </c>
      <c r="H3078" s="57" t="str">
        <f t="shared" si="900"/>
        <v>0.0792360870063281-20.3302103717398i</v>
      </c>
      <c r="I3078" s="57" t="str">
        <f t="shared" si="901"/>
        <v>-0.0954653927582889-0.166666513789451i</v>
      </c>
      <c r="K3078" s="57" t="str">
        <f t="shared" si="902"/>
        <v>0.00230045596270653-0.00333814496286786i</v>
      </c>
      <c r="L3078" s="57" t="str">
        <f t="shared" si="903"/>
        <v>0.00025-0.0106412770777671i</v>
      </c>
      <c r="M3078" s="57" t="str">
        <f t="shared" si="904"/>
        <v>0.0045-0.00373064818763677i</v>
      </c>
      <c r="N3078" s="57">
        <f t="shared" si="905"/>
        <v>10.821715184366269</v>
      </c>
      <c r="O3078" s="57">
        <f t="shared" si="906"/>
        <v>22.382538257246832</v>
      </c>
      <c r="P3078" s="374">
        <f t="shared" si="907"/>
        <v>-22.382538257246832</v>
      </c>
      <c r="Q3078" s="374">
        <f t="shared" si="908"/>
        <v>-169.17828481563373</v>
      </c>
      <c r="R3078" s="12">
        <f t="shared" si="909"/>
        <v>10.821715184366269</v>
      </c>
      <c r="S3078" s="57">
        <f t="shared" si="910"/>
        <v>99.443990609246171</v>
      </c>
      <c r="T3078" s="12">
        <f t="shared" si="893"/>
        <v>-22.382538257246832</v>
      </c>
    </row>
    <row r="3079" spans="1:20">
      <c r="A3079" s="57">
        <f t="shared" si="894"/>
        <v>627199.35576191696</v>
      </c>
      <c r="B3079" s="12">
        <f t="shared" si="911"/>
        <v>99821.877773561311</v>
      </c>
      <c r="C3079" s="57" t="str">
        <f t="shared" si="895"/>
        <v>-0.0741396462465136-0.0142195388334649i</v>
      </c>
      <c r="D3079" s="57" t="str">
        <f t="shared" si="896"/>
        <v>3.41386311888359-0.627820478085417i</v>
      </c>
      <c r="E3079" s="57" t="str">
        <f t="shared" si="897"/>
        <v>-9.92022123375953-41.8385884563998i</v>
      </c>
      <c r="F3079" s="57" t="str">
        <f t="shared" si="898"/>
        <v>2.89939848527275-1.67081237480312i</v>
      </c>
      <c r="G3079" s="57" t="str">
        <f t="shared" si="899"/>
        <v>0.996387714753173-0.0599936383470987i</v>
      </c>
      <c r="H3079" s="57" t="str">
        <f t="shared" si="900"/>
        <v>0.0785699086617141-20.2525397200211i</v>
      </c>
      <c r="I3079" s="57" t="str">
        <f t="shared" si="901"/>
        <v>-0.094816306423066-0.166022416749863i</v>
      </c>
      <c r="K3079" s="57" t="str">
        <f t="shared" si="902"/>
        <v>0.00229864536128638-0.00333002561561598i</v>
      </c>
      <c r="L3079" s="57" t="str">
        <f t="shared" si="903"/>
        <v>0.00025-0.0106009933032149i</v>
      </c>
      <c r="M3079" s="57" t="str">
        <f t="shared" si="904"/>
        <v>0.0045-0.00371652539115039i</v>
      </c>
      <c r="N3079" s="57">
        <f t="shared" si="905"/>
        <v>10.857141252500838</v>
      </c>
      <c r="O3079" s="57">
        <f t="shared" si="906"/>
        <v>22.442103025707233</v>
      </c>
      <c r="P3079" s="374">
        <f t="shared" si="907"/>
        <v>-22.442103025707233</v>
      </c>
      <c r="Q3079" s="374">
        <f t="shared" si="908"/>
        <v>-169.14285874749916</v>
      </c>
      <c r="R3079" s="12">
        <f t="shared" si="909"/>
        <v>10.857141252500838</v>
      </c>
      <c r="S3079" s="57">
        <f t="shared" si="910"/>
        <v>99.821877773561312</v>
      </c>
      <c r="T3079" s="12">
        <f t="shared" si="893"/>
        <v>-22.442103025707233</v>
      </c>
    </row>
    <row r="3080" spans="1:20">
      <c r="A3080" s="57">
        <f t="shared" si="894"/>
        <v>629582.71331381227</v>
      </c>
      <c r="B3080" s="12">
        <f t="shared" si="911"/>
        <v>100201.20090910085</v>
      </c>
      <c r="C3080" s="57" t="str">
        <f t="shared" si="895"/>
        <v>-0.0736251663946651-0.0141675731017159i</v>
      </c>
      <c r="D3080" s="57" t="str">
        <f t="shared" si="896"/>
        <v>3.41338290885354-0.628930618435788i</v>
      </c>
      <c r="E3080" s="57" t="str">
        <f t="shared" si="897"/>
        <v>-9.86432437570986-41.6372345965011i</v>
      </c>
      <c r="F3080" s="57" t="str">
        <f t="shared" si="898"/>
        <v>2.89931873797633-1.66580676994736i</v>
      </c>
      <c r="G3080" s="57" t="str">
        <f t="shared" si="899"/>
        <v>0.996360309335516-0.0602199577910058i</v>
      </c>
      <c r="H3080" s="57" t="str">
        <f t="shared" si="900"/>
        <v>0.0779091007061515-20.1751709313769i</v>
      </c>
      <c r="I3080" s="57" t="str">
        <f t="shared" si="901"/>
        <v>-0.0941721624510485-0.165380838718986i</v>
      </c>
      <c r="K3080" s="57" t="str">
        <f t="shared" si="902"/>
        <v>0.00229682821936097-0.00332194744559596i</v>
      </c>
      <c r="L3080" s="57" t="str">
        <f t="shared" si="903"/>
        <v>0.00025-0.0105608620275103i</v>
      </c>
      <c r="M3080" s="57" t="str">
        <f t="shared" si="904"/>
        <v>0.0045-0.0037024560581295i</v>
      </c>
      <c r="N3080" s="57">
        <f t="shared" si="905"/>
        <v>10.892196397089037</v>
      </c>
      <c r="O3080" s="57">
        <f t="shared" si="906"/>
        <v>22.501566498867874</v>
      </c>
      <c r="P3080" s="374">
        <f t="shared" si="907"/>
        <v>-22.501566498867874</v>
      </c>
      <c r="Q3080" s="374">
        <f t="shared" si="908"/>
        <v>-169.10780360291096</v>
      </c>
      <c r="R3080" s="12">
        <f t="shared" si="909"/>
        <v>10.892196397089037</v>
      </c>
      <c r="S3080" s="57">
        <f t="shared" si="910"/>
        <v>100.20120090910085</v>
      </c>
      <c r="T3080" s="12">
        <f t="shared" si="893"/>
        <v>-22.501566498867874</v>
      </c>
    </row>
    <row r="3081" spans="1:20">
      <c r="A3081" s="57">
        <f t="shared" si="894"/>
        <v>631975.12762440485</v>
      </c>
      <c r="B3081" s="12">
        <f t="shared" si="911"/>
        <v>100581.96547255544</v>
      </c>
      <c r="C3081" s="57" t="str">
        <f t="shared" si="895"/>
        <v>-0.0731151670862333-0.0141153341556137i</v>
      </c>
      <c r="D3081" s="57" t="str">
        <f t="shared" si="896"/>
        <v>3.41289917891783-0.630048817880982i</v>
      </c>
      <c r="E3081" s="57" t="str">
        <f t="shared" si="897"/>
        <v>-9.80880299116163-41.4371666944383i</v>
      </c>
      <c r="F3081" s="57" t="str">
        <f t="shared" si="898"/>
        <v>2.89923838788587-1.66082505514789i</v>
      </c>
      <c r="G3081" s="57" t="str">
        <f t="shared" si="899"/>
        <v>0.996332696765731-0.0604471183867095i</v>
      </c>
      <c r="H3081" s="57" t="str">
        <f t="shared" si="900"/>
        <v>0.0772536189541261-20.0981027733128i</v>
      </c>
      <c r="I3081" s="57" t="str">
        <f t="shared" si="901"/>
        <v>-0.0935329228228104-0.16474176896549i</v>
      </c>
      <c r="K3081" s="57" t="str">
        <f t="shared" si="902"/>
        <v>0.00229500447736751-0.00331391027634388i</v>
      </c>
      <c r="L3081" s="57" t="str">
        <f t="shared" si="903"/>
        <v>0.00025-0.0105208826733516i</v>
      </c>
      <c r="M3081" s="57" t="str">
        <f t="shared" si="904"/>
        <v>0.0045-0.003688439986182i</v>
      </c>
      <c r="N3081" s="57">
        <f t="shared" si="905"/>
        <v>10.926876534298231</v>
      </c>
      <c r="O3081" s="57">
        <f t="shared" si="906"/>
        <v>22.560929422436008</v>
      </c>
      <c r="P3081" s="374">
        <f t="shared" si="907"/>
        <v>-22.560929422436008</v>
      </c>
      <c r="Q3081" s="374">
        <f t="shared" si="908"/>
        <v>-169.07312346570177</v>
      </c>
      <c r="R3081" s="12">
        <f t="shared" si="909"/>
        <v>10.926876534298231</v>
      </c>
      <c r="S3081" s="57">
        <f t="shared" si="910"/>
        <v>100.58196547255544</v>
      </c>
      <c r="T3081" s="12">
        <f t="shared" si="893"/>
        <v>-22.560929422436008</v>
      </c>
    </row>
    <row r="3082" spans="1:20">
      <c r="A3082" s="57">
        <f t="shared" si="894"/>
        <v>634376.63310937758</v>
      </c>
      <c r="B3082" s="12">
        <f t="shared" si="911"/>
        <v>100964.17694135115</v>
      </c>
      <c r="C3082" s="57" t="str">
        <f t="shared" si="895"/>
        <v>-0.0726096002836303-0.0140628256578254i</v>
      </c>
      <c r="D3082" s="57" t="str">
        <f t="shared" si="896"/>
        <v>3.41241190430391-0.631175081622293i</v>
      </c>
      <c r="E3082" s="57" t="str">
        <f t="shared" si="897"/>
        <v>-9.75365526149365-41.2383728392144i</v>
      </c>
      <c r="F3082" s="57" t="str">
        <f t="shared" si="898"/>
        <v>2.89915743047889-1.65586715791032i</v>
      </c>
      <c r="G3082" s="57" t="str">
        <f t="shared" si="899"/>
        <v>0.99630487548965-0.0606751231165038i</v>
      </c>
      <c r="H3082" s="57" t="str">
        <f t="shared" si="900"/>
        <v>0.076603419616291-20.0213340190334i</v>
      </c>
      <c r="I3082" s="57" t="str">
        <f t="shared" si="901"/>
        <v>-0.0928985498156568-0.164105196811846i</v>
      </c>
      <c r="K3082" s="57" t="str">
        <f t="shared" si="902"/>
        <v>0.00229317407591558-0.00330591393151403i</v>
      </c>
      <c r="L3082" s="57" t="str">
        <f t="shared" si="903"/>
        <v>0.00025-0.0104810546656222i</v>
      </c>
      <c r="M3082" s="57" t="str">
        <f t="shared" si="904"/>
        <v>0.0045-0.00367447697368201i</v>
      </c>
      <c r="N3082" s="57">
        <f t="shared" si="905"/>
        <v>10.961177615979409</v>
      </c>
      <c r="O3082" s="57">
        <f t="shared" si="906"/>
        <v>22.620192541248993</v>
      </c>
      <c r="P3082" s="374">
        <f t="shared" si="907"/>
        <v>-22.620192541248993</v>
      </c>
      <c r="Q3082" s="374">
        <f t="shared" si="908"/>
        <v>-169.03882238402059</v>
      </c>
      <c r="R3082" s="12">
        <f t="shared" si="909"/>
        <v>10.961177615979409</v>
      </c>
      <c r="S3082" s="57">
        <f t="shared" si="910"/>
        <v>100.96417694135116</v>
      </c>
      <c r="T3082" s="12">
        <f t="shared" si="893"/>
        <v>-22.620192541248993</v>
      </c>
    </row>
    <row r="3083" spans="1:20">
      <c r="A3083" s="57">
        <f t="shared" si="894"/>
        <v>636787.26431519317</v>
      </c>
      <c r="B3083" s="12">
        <f t="shared" si="911"/>
        <v>101347.84081372828</v>
      </c>
      <c r="C3083" s="57" t="str">
        <f t="shared" si="895"/>
        <v>-0.0721084185385335-0.0140100512871844i</v>
      </c>
      <c r="D3083" s="57" t="str">
        <f t="shared" si="896"/>
        <v>3.41192106008039-0.632309414860372i</v>
      </c>
      <c r="E3083" s="57" t="str">
        <f t="shared" si="897"/>
        <v>-9.69887935746561-41.0408412656637i</v>
      </c>
      <c r="F3083" s="57" t="str">
        <f t="shared" si="898"/>
        <v>2.8990758611995-1.65093300607351i</v>
      </c>
      <c r="G3083" s="57" t="str">
        <f t="shared" si="899"/>
        <v>0.996276843941624-0.0609039749715994i</v>
      </c>
      <c r="H3083" s="57" t="str">
        <f t="shared" si="900"/>
        <v>0.075958459295516-19.9448634474091i</v>
      </c>
      <c r="I3083" s="57" t="str">
        <f t="shared" si="901"/>
        <v>-0.0922690060012348-0.163471111633965i</v>
      </c>
      <c r="K3083" s="57" t="str">
        <f t="shared" si="902"/>
        <v>0.00229133695578967-0.00329795823487486i</v>
      </c>
      <c r="L3083" s="57" t="str">
        <f t="shared" si="903"/>
        <v>0.00025-0.010441377431383i</v>
      </c>
      <c r="M3083" s="57" t="str">
        <f t="shared" si="904"/>
        <v>0.0045-0.0036605668197669i</v>
      </c>
      <c r="N3083" s="57">
        <f t="shared" si="905"/>
        <v>10.995095629414095</v>
      </c>
      <c r="O3083" s="57">
        <f t="shared" si="906"/>
        <v>22.679356599285171</v>
      </c>
      <c r="P3083" s="374">
        <f t="shared" si="907"/>
        <v>-22.679356599285171</v>
      </c>
      <c r="Q3083" s="374">
        <f t="shared" si="908"/>
        <v>-169.0049043705859</v>
      </c>
      <c r="R3083" s="12">
        <f t="shared" si="909"/>
        <v>10.995095629414095</v>
      </c>
      <c r="S3083" s="57">
        <f t="shared" si="910"/>
        <v>101.34784081372828</v>
      </c>
      <c r="T3083" s="12">
        <f t="shared" si="893"/>
        <v>-22.679356599285171</v>
      </c>
    </row>
    <row r="3084" spans="1:20">
      <c r="A3084" s="57">
        <f t="shared" si="894"/>
        <v>639207.05591959087</v>
      </c>
      <c r="B3084" s="12">
        <f t="shared" si="911"/>
        <v>101732.96260882045</v>
      </c>
      <c r="C3084" s="57" t="str">
        <f t="shared" si="895"/>
        <v>-0.071611574983321-0.0139570147370481i</v>
      </c>
      <c r="D3084" s="57" t="str">
        <f t="shared" si="896"/>
        <v>3.41142662115607-0.63345182279408i</v>
      </c>
      <c r="E3084" s="57" t="str">
        <f t="shared" si="897"/>
        <v>-9.64447343990421-40.8445603523271i</v>
      </c>
      <c r="F3084" s="57" t="str">
        <f t="shared" si="898"/>
        <v>2.89899367545813-1.6460225278084i</v>
      </c>
      <c r="G3084" s="57" t="str">
        <f t="shared" si="899"/>
        <v>0.996248600544437-0.0611336769521301i</v>
      </c>
      <c r="H3084" s="57" t="str">
        <f t="shared" si="900"/>
        <v>0.0753186949829748-19.8686898429425i</v>
      </c>
      <c r="I3084" s="57" t="str">
        <f t="shared" si="901"/>
        <v>-0.0916442542431603-0.162839502860829i</v>
      </c>
      <c r="K3084" s="57" t="str">
        <f t="shared" si="902"/>
        <v>0.0022894930579516-0.00329004301030474i</v>
      </c>
      <c r="L3084" s="57" t="str">
        <f t="shared" si="903"/>
        <v>0.00025-0.0104018503998635i</v>
      </c>
      <c r="M3084" s="57" t="str">
        <f t="shared" si="904"/>
        <v>0.0045-0.00364670932433444i</v>
      </c>
      <c r="N3084" s="57">
        <f t="shared" si="905"/>
        <v>11.028626597064971</v>
      </c>
      <c r="O3084" s="57">
        <f t="shared" si="906"/>
        <v>22.738422339676131</v>
      </c>
      <c r="P3084" s="374">
        <f t="shared" si="907"/>
        <v>-22.738422339676131</v>
      </c>
      <c r="Q3084" s="374">
        <f t="shared" si="908"/>
        <v>-168.97137340293503</v>
      </c>
      <c r="R3084" s="12">
        <f t="shared" si="909"/>
        <v>11.028626597064971</v>
      </c>
      <c r="S3084" s="57">
        <f t="shared" si="910"/>
        <v>101.73296260882046</v>
      </c>
      <c r="T3084" s="12">
        <f t="shared" si="893"/>
        <v>-22.738422339676131</v>
      </c>
    </row>
    <row r="3085" spans="1:20">
      <c r="A3085" s="57">
        <f t="shared" si="894"/>
        <v>641636.04273208533</v>
      </c>
      <c r="B3085" s="12">
        <f t="shared" si="911"/>
        <v>102119.54786673398</v>
      </c>
      <c r="C3085" s="57" t="str">
        <f t="shared" si="895"/>
        <v>-0.0711190233226696-0.0139037197137214i</v>
      </c>
      <c r="D3085" s="57" t="str">
        <f t="shared" si="896"/>
        <v>3.41092856227934-0.634602310619389i</v>
      </c>
      <c r="E3085" s="57" t="str">
        <f t="shared" si="897"/>
        <v>-9.59043566036862-40.6495186193651i</v>
      </c>
      <c r="F3085" s="57" t="str">
        <f t="shared" si="898"/>
        <v>2.89891086863137-1.64113565161689i</v>
      </c>
      <c r="G3085" s="57" t="str">
        <f t="shared" si="899"/>
        <v>0.996220143709229-0.0613642320671596i</v>
      </c>
      <c r="H3085" s="57" t="str">
        <f t="shared" si="900"/>
        <v>0.0746840840542827-19.7928119957355i</v>
      </c>
      <c r="I3085" s="57" t="str">
        <f t="shared" si="901"/>
        <v>-0.0910242576946681-0.162210359974142i</v>
      </c>
      <c r="K3085" s="57" t="str">
        <f t="shared" si="902"/>
        <v>0.00228764232354314-0.00328216808178801i</v>
      </c>
      <c r="L3085" s="57" t="str">
        <f t="shared" si="903"/>
        <v>0.00025-0.0103624730024542i</v>
      </c>
      <c r="M3085" s="57" t="str">
        <f t="shared" si="904"/>
        <v>0.0045-0.00363290428803987i</v>
      </c>
      <c r="N3085" s="57">
        <f t="shared" si="905"/>
        <v>11.061766576332417</v>
      </c>
      <c r="O3085" s="57">
        <f t="shared" si="906"/>
        <v>22.797390504716539</v>
      </c>
      <c r="P3085" s="374">
        <f t="shared" si="907"/>
        <v>-22.797390504716539</v>
      </c>
      <c r="Q3085" s="374">
        <f t="shared" si="908"/>
        <v>-168.93823342366758</v>
      </c>
      <c r="R3085" s="12">
        <f t="shared" si="909"/>
        <v>11.061766576332417</v>
      </c>
      <c r="S3085" s="57">
        <f t="shared" si="910"/>
        <v>102.11954786673398</v>
      </c>
      <c r="T3085" s="12">
        <f t="shared" si="893"/>
        <v>-22.797390504716539</v>
      </c>
    </row>
    <row r="3086" spans="1:20">
      <c r="A3086" s="57">
        <f t="shared" si="894"/>
        <v>644074.2596944673</v>
      </c>
      <c r="B3086" s="12">
        <f t="shared" si="911"/>
        <v>102507.60214862757</v>
      </c>
      <c r="C3086" s="57" t="str">
        <f t="shared" si="895"/>
        <v>-0.0706307178252773-0.013850169934933i</v>
      </c>
      <c r="D3086" s="57" t="str">
        <f t="shared" si="896"/>
        <v>3.41042685803726-0.635760883528231i</v>
      </c>
      <c r="E3086" s="57" t="str">
        <f t="shared" si="897"/>
        <v>-9.53676416179643-40.4557047265009i</v>
      </c>
      <c r="F3086" s="57" t="str">
        <f t="shared" si="898"/>
        <v>2.89882743606158-1.63627230633067i</v>
      </c>
      <c r="G3086" s="57" t="str">
        <f t="shared" si="899"/>
        <v>0.996191471835405-0.0615956433346878i</v>
      </c>
      <c r="H3086" s="57" t="str">
        <f t="shared" si="900"/>
        <v>0.0740545842656711-19.7172287014568i</v>
      </c>
      <c r="I3086" s="57" t="str">
        <f t="shared" si="901"/>
        <v>-0.0904089797962803-0.161583672507964i</v>
      </c>
      <c r="K3086" s="57" t="str">
        <f t="shared" si="902"/>
        <v>0.00228578469388852-0.00327433327341083i</v>
      </c>
      <c r="L3086" s="57" t="str">
        <f t="shared" si="903"/>
        <v>0.00025-0.0103232446726979i</v>
      </c>
      <c r="M3086" s="57" t="str">
        <f t="shared" si="904"/>
        <v>0.0045-0.00361915151229317i</v>
      </c>
      <c r="N3086" s="57">
        <f t="shared" si="905"/>
        <v>11.094511659313042</v>
      </c>
      <c r="O3086" s="57">
        <f t="shared" si="906"/>
        <v>22.85626183587582</v>
      </c>
      <c r="P3086" s="374">
        <f t="shared" si="907"/>
        <v>-22.85626183587582</v>
      </c>
      <c r="Q3086" s="374">
        <f t="shared" si="908"/>
        <v>-168.90548834068696</v>
      </c>
      <c r="R3086" s="12">
        <f t="shared" si="909"/>
        <v>11.094511659313042</v>
      </c>
      <c r="S3086" s="57">
        <f t="shared" si="910"/>
        <v>102.50760214862757</v>
      </c>
      <c r="T3086" s="12">
        <f t="shared" si="893"/>
        <v>-22.85626183587582</v>
      </c>
    </row>
    <row r="3087" spans="1:20">
      <c r="A3087" s="57">
        <f t="shared" si="894"/>
        <v>646521.74188130628</v>
      </c>
      <c r="B3087" s="12">
        <f t="shared" si="911"/>
        <v>102897.13103679236</v>
      </c>
      <c r="C3087" s="57" t="str">
        <f t="shared" si="895"/>
        <v>-0.0701466133157364-0.0137963691283784i</v>
      </c>
      <c r="D3087" s="57" t="str">
        <f t="shared" si="896"/>
        <v>3.40992148285481-0.636927546707347i</v>
      </c>
      <c r="E3087" s="57" t="str">
        <f t="shared" si="897"/>
        <v>-9.48345707912752-40.2631074710012i</v>
      </c>
      <c r="F3087" s="57" t="str">
        <f t="shared" si="898"/>
        <v>2.89874337305686-1.63143242111016i</v>
      </c>
      <c r="G3087" s="57" t="str">
        <f t="shared" si="899"/>
        <v>0.99616258331056-0.0618279137816568i</v>
      </c>
      <c r="H3087" s="57" t="str">
        <f t="shared" si="900"/>
        <v>0.0734301537502109-19.6419387613092i</v>
      </c>
      <c r="I3087" s="57" t="str">
        <f t="shared" si="901"/>
        <v>-0.0897983842734984-0.160959430048372i</v>
      </c>
      <c r="K3087" s="57" t="str">
        <f t="shared" si="902"/>
        <v>0.0022839201104972-0.00326653840935715i</v>
      </c>
      <c r="L3087" s="57" t="str">
        <f t="shared" si="903"/>
        <v>0.00025-0.010284164846282i</v>
      </c>
      <c r="M3087" s="57" t="str">
        <f t="shared" si="904"/>
        <v>0.0045-0.003605450799256i</v>
      </c>
      <c r="N3087" s="57">
        <f t="shared" si="905"/>
        <v>11.126857972568303</v>
      </c>
      <c r="O3087" s="57">
        <f t="shared" si="906"/>
        <v>22.915037073808058</v>
      </c>
      <c r="P3087" s="374">
        <f t="shared" si="907"/>
        <v>-22.915037073808058</v>
      </c>
      <c r="Q3087" s="374">
        <f t="shared" si="908"/>
        <v>-168.8731420274317</v>
      </c>
      <c r="R3087" s="12">
        <f t="shared" si="909"/>
        <v>11.126857972568303</v>
      </c>
      <c r="S3087" s="57">
        <f t="shared" si="910"/>
        <v>102.89713103679236</v>
      </c>
      <c r="T3087" s="12">
        <f t="shared" si="893"/>
        <v>-22.915037073808058</v>
      </c>
    </row>
    <row r="3088" spans="1:20">
      <c r="A3088" s="57">
        <f t="shared" si="894"/>
        <v>648978.52450045524</v>
      </c>
      <c r="B3088" s="12">
        <f t="shared" si="911"/>
        <v>103288.14013473217</v>
      </c>
      <c r="C3088" s="57" t="str">
        <f t="shared" si="895"/>
        <v>-0.0696666651665385-0.0137423210303119i</v>
      </c>
      <c r="D3088" s="57" t="str">
        <f t="shared" si="896"/>
        <v>3.40941241099418-0.638102305337137i</v>
      </c>
      <c r="E3088" s="57" t="str">
        <f t="shared" si="897"/>
        <v>-9.43051253991016-40.0717157856855i</v>
      </c>
      <c r="F3088" s="57" t="str">
        <f t="shared" si="898"/>
        <v>2.89865867489059-1.62661592544328i</v>
      </c>
      <c r="G3088" s="57" t="str">
        <f t="shared" si="899"/>
        <v>0.996133476510385-0.062061046443957i</v>
      </c>
      <c r="H3088" s="57" t="str">
        <f t="shared" si="900"/>
        <v>0.072810751014075-19.5669409819976i</v>
      </c>
      <c r="I3088" s="57" t="str">
        <f t="shared" si="901"/>
        <v>-0.0891924351345071-0.160337622233101i</v>
      </c>
      <c r="K3088" s="57" t="str">
        <f t="shared" si="902"/>
        <v>0.00228204851506656-0.00325878331390477i</v>
      </c>
      <c r="L3088" s="57" t="str">
        <f t="shared" si="903"/>
        <v>0.00025-0.0102452329610301i</v>
      </c>
      <c r="M3088" s="57" t="str">
        <f t="shared" si="904"/>
        <v>0.0045-0.00359180195183901i</v>
      </c>
      <c r="N3088" s="57">
        <f t="shared" si="905"/>
        <v>11.158801676892722</v>
      </c>
      <c r="O3088" s="57">
        <f t="shared" si="906"/>
        <v>22.97371695836231</v>
      </c>
      <c r="P3088" s="374">
        <f t="shared" si="907"/>
        <v>-22.97371695836231</v>
      </c>
      <c r="Q3088" s="374">
        <f t="shared" si="908"/>
        <v>-168.84119832310728</v>
      </c>
      <c r="R3088" s="12">
        <f t="shared" si="909"/>
        <v>11.158801676892722</v>
      </c>
      <c r="S3088" s="57">
        <f t="shared" si="910"/>
        <v>103.28814013473216</v>
      </c>
      <c r="T3088" s="12">
        <f t="shared" si="893"/>
        <v>-22.97371695836231</v>
      </c>
    </row>
    <row r="3089" spans="1:20">
      <c r="A3089" s="57">
        <f t="shared" si="894"/>
        <v>651444.64289355697</v>
      </c>
      <c r="B3089" s="12">
        <f t="shared" si="911"/>
        <v>103680.63506724415</v>
      </c>
      <c r="C3089" s="57" t="str">
        <f t="shared" si="895"/>
        <v>-0.0691908292902107-0.0136880293841937i</v>
      </c>
      <c r="D3089" s="57" t="str">
        <f t="shared" si="896"/>
        <v>3.40889961655386-0.639285164590478i</v>
      </c>
      <c r="E3089" s="57" t="str">
        <f t="shared" si="897"/>
        <v>-9.37792866488813-39.8815187369703i</v>
      </c>
      <c r="F3089" s="57" t="str">
        <f t="shared" si="898"/>
        <v>2.89857333680131-1.62182274914441i</v>
      </c>
      <c r="G3089" s="57" t="str">
        <f t="shared" si="899"/>
        <v>0.996104149798592-0.0622950443664321i</v>
      </c>
      <c r="H3089" s="57" t="str">
        <f t="shared" si="900"/>
        <v>0.0721963349328396-19.4922341756967i</v>
      </c>
      <c r="I3089" s="57" t="str">
        <f t="shared" si="901"/>
        <v>-0.0885910966679049-0.159718238751203i</v>
      </c>
      <c r="K3089" s="57" t="str">
        <f t="shared" si="902"/>
        <v>0.00228016984948461-0.00325106781142125i</v>
      </c>
      <c r="L3089" s="57" t="str">
        <f t="shared" si="903"/>
        <v>0.00025-0.0102064484568939i</v>
      </c>
      <c r="M3089" s="57" t="str">
        <f t="shared" si="904"/>
        <v>0.0045-0.00357820477369895i</v>
      </c>
      <c r="N3089" s="57">
        <f t="shared" si="905"/>
        <v>11.19033896708828</v>
      </c>
      <c r="O3089" s="57">
        <f t="shared" si="906"/>
        <v>23.032302228592975</v>
      </c>
      <c r="P3089" s="374">
        <f t="shared" si="907"/>
        <v>-23.032302228592975</v>
      </c>
      <c r="Q3089" s="374">
        <f t="shared" si="908"/>
        <v>-168.80966103291172</v>
      </c>
      <c r="R3089" s="12">
        <f t="shared" si="909"/>
        <v>11.19033896708828</v>
      </c>
      <c r="S3089" s="57">
        <f t="shared" si="910"/>
        <v>103.68063506724415</v>
      </c>
      <c r="T3089" s="12">
        <f t="shared" si="893"/>
        <v>-23.032302228592975</v>
      </c>
    </row>
    <row r="3090" spans="1:20">
      <c r="A3090" s="57">
        <f t="shared" si="894"/>
        <v>653920.13253655261</v>
      </c>
      <c r="B3090" s="12">
        <f t="shared" si="911"/>
        <v>104074.62148049969</v>
      </c>
      <c r="C3090" s="57" t="str">
        <f t="shared" si="895"/>
        <v>-0.0687190621315913-0.0136334979393917i</v>
      </c>
      <c r="D3090" s="57" t="str">
        <f t="shared" si="896"/>
        <v>3.40838307346793-0.640476129631543i</v>
      </c>
      <c r="E3090" s="57" t="str">
        <f t="shared" si="897"/>
        <v>-9.32570356856853-39.6925055229453i</v>
      </c>
      <c r="F3090" s="57" t="str">
        <f t="shared" si="898"/>
        <v>2.89848735399247-1.61705282235323i</v>
      </c>
      <c r="G3090" s="57" t="str">
        <f t="shared" si="899"/>
        <v>0.996074601526822-0.0625299106028844i</v>
      </c>
      <c r="H3090" s="57" t="str">
        <f t="shared" si="900"/>
        <v>0.071586864747832-19.4178171600199i</v>
      </c>
      <c r="I3090" s="57" t="str">
        <f t="shared" si="901"/>
        <v>-0.0879943334404522-0.159101269342707i</v>
      </c>
      <c r="K3090" s="57" t="str">
        <f t="shared" si="902"/>
        <v>0.00227828405583283-0.00324339172636012i</v>
      </c>
      <c r="L3090" s="57" t="str">
        <f t="shared" si="903"/>
        <v>0.00025-0.0101678107759453i</v>
      </c>
      <c r="M3090" s="57" t="str">
        <f t="shared" si="904"/>
        <v>0.0045-0.00356465906923585i</v>
      </c>
      <c r="N3090" s="57">
        <f t="shared" si="905"/>
        <v>11.221466071743407</v>
      </c>
      <c r="O3090" s="57">
        <f t="shared" si="906"/>
        <v>23.090793622768942</v>
      </c>
      <c r="P3090" s="374">
        <f t="shared" si="907"/>
        <v>-23.090793622768942</v>
      </c>
      <c r="Q3090" s="374">
        <f t="shared" si="908"/>
        <v>-168.77853392825659</v>
      </c>
      <c r="R3090" s="12">
        <f t="shared" si="909"/>
        <v>11.221466071743407</v>
      </c>
      <c r="S3090" s="57">
        <f t="shared" si="910"/>
        <v>104.07462148049969</v>
      </c>
      <c r="T3090" s="12">
        <f t="shared" si="893"/>
        <v>-23.090793622768942</v>
      </c>
    </row>
    <row r="3091" spans="1:20">
      <c r="A3091" s="57">
        <f t="shared" si="894"/>
        <v>656405.02904019156</v>
      </c>
      <c r="B3091" s="12">
        <f t="shared" si="911"/>
        <v>104470.10504212559</v>
      </c>
      <c r="C3091" s="57" t="str">
        <f t="shared" si="895"/>
        <v>-0.0682513206602252-0.013578730449931i</v>
      </c>
      <c r="D3091" s="57" t="str">
        <f t="shared" si="896"/>
        <v>3.40786275550528-0.641675205614614i</v>
      </c>
      <c r="E3091" s="57" t="str">
        <f t="shared" si="897"/>
        <v>-9.27383535977349-39.5046654714775i</v>
      </c>
      <c r="F3091" s="57" t="str">
        <f t="shared" si="898"/>
        <v>2.89840072163209-1.61230607553361i</v>
      </c>
      <c r="G3091" s="57" t="str">
        <f t="shared" si="899"/>
        <v>0.99604483003456-0.0627656482160801i</v>
      </c>
      <c r="H3091" s="57" t="str">
        <f t="shared" si="900"/>
        <v>0.0709823000625156-19.3436887579871i</v>
      </c>
      <c r="I3091" s="57" t="str">
        <f t="shared" si="901"/>
        <v>-0.0874021102948347-0.158486703798272i</v>
      </c>
      <c r="K3091" s="57" t="str">
        <f t="shared" si="902"/>
        <v>0.00227639107638906-0.00323575488325682i</v>
      </c>
      <c r="L3091" s="57" t="str">
        <f t="shared" si="903"/>
        <v>0.00025-0.0101293193623683i</v>
      </c>
      <c r="M3091" s="57" t="str">
        <f t="shared" si="904"/>
        <v>0.0045-0.00355116464359021i</v>
      </c>
      <c r="N3091" s="57">
        <f t="shared" si="905"/>
        <v>11.25217925301564</v>
      </c>
      <c r="O3091" s="57">
        <f t="shared" si="906"/>
        <v>23.149191878383654</v>
      </c>
      <c r="P3091" s="374">
        <f t="shared" si="907"/>
        <v>-23.149191878383654</v>
      </c>
      <c r="Q3091" s="374">
        <f t="shared" si="908"/>
        <v>-168.74782074698436</v>
      </c>
      <c r="R3091" s="12">
        <f t="shared" si="909"/>
        <v>11.25217925301564</v>
      </c>
      <c r="S3091" s="57">
        <f t="shared" si="910"/>
        <v>104.4701050421256</v>
      </c>
      <c r="T3091" s="12">
        <f t="shared" si="893"/>
        <v>-23.149191878383654</v>
      </c>
    </row>
    <row r="3092" spans="1:20">
      <c r="A3092" s="57">
        <f t="shared" si="894"/>
        <v>658899.36815054435</v>
      </c>
      <c r="B3092" s="12">
        <f t="shared" si="911"/>
        <v>104867.09144128568</v>
      </c>
      <c r="C3092" s="57" t="str">
        <f t="shared" si="895"/>
        <v>-0.0677875623628939-0.013523730673298i</v>
      </c>
      <c r="D3092" s="57" t="str">
        <f t="shared" si="896"/>
        <v>3.40733863626881-0.642882397682864i</v>
      </c>
      <c r="E3092" s="57" t="str">
        <f t="shared" si="897"/>
        <v>-9.22232214217214-39.3179880383508i</v>
      </c>
      <c r="F3092" s="57" t="str">
        <f t="shared" si="898"/>
        <v>2.89831343485264-1.6075824394725i</v>
      </c>
      <c r="G3092" s="57" t="str">
        <f t="shared" si="899"/>
        <v>0.996014833649049-0.0630022602777531i</v>
      </c>
      <c r="H3092" s="57" t="str">
        <f t="shared" si="900"/>
        <v>0.0703826008389165-19.2698477979942i</v>
      </c>
      <c r="I3092" s="57" t="str">
        <f t="shared" si="901"/>
        <v>-0.0868143923474514-0.157874531958865i</v>
      </c>
      <c r="K3092" s="57" t="str">
        <f t="shared" si="902"/>
        <v>0.00227449085363044-0.00322815710672483i</v>
      </c>
      <c r="L3092" s="57" t="str">
        <f t="shared" si="903"/>
        <v>0.00025-0.010090973662451i</v>
      </c>
      <c r="M3092" s="57" t="str">
        <f t="shared" si="904"/>
        <v>0.0045-0.00353772130264017i</v>
      </c>
      <c r="N3092" s="57">
        <f t="shared" si="905"/>
        <v>11.28247480642176</v>
      </c>
      <c r="O3092" s="57">
        <f t="shared" si="906"/>
        <v>23.207497732163848</v>
      </c>
      <c r="P3092" s="374">
        <f t="shared" si="907"/>
        <v>-23.207497732163848</v>
      </c>
      <c r="Q3092" s="374">
        <f t="shared" si="908"/>
        <v>-168.71752519357824</v>
      </c>
      <c r="R3092" s="12">
        <f t="shared" si="909"/>
        <v>11.28247480642176</v>
      </c>
      <c r="S3092" s="57">
        <f t="shared" si="910"/>
        <v>104.86709144128568</v>
      </c>
      <c r="T3092" s="12">
        <f t="shared" si="893"/>
        <v>-23.207497732163848</v>
      </c>
    </row>
    <row r="3093" spans="1:20">
      <c r="A3093" s="57">
        <f t="shared" si="894"/>
        <v>661403.18574951647</v>
      </c>
      <c r="B3093" s="12">
        <f t="shared" si="911"/>
        <v>105265.58638876257</v>
      </c>
      <c r="C3093" s="57" t="str">
        <f t="shared" si="895"/>
        <v>-0.0673277452362635-0.0134685023692819i</v>
      </c>
      <c r="D3093" s="57" t="str">
        <f t="shared" si="896"/>
        <v>3.40681068919459-0.644097710967136i</v>
      </c>
      <c r="E3093" s="57" t="str">
        <f t="shared" si="897"/>
        <v>-9.17116201479863-39.1324628054294i</v>
      </c>
      <c r="F3093" s="57" t="str">
        <f t="shared" si="898"/>
        <v>2.89822548875063-1.60288184527877i</v>
      </c>
      <c r="G3093" s="57" t="str">
        <f t="shared" si="899"/>
        <v>0.995984610685206-0.06323974986861i</v>
      </c>
      <c r="H3093" s="57" t="str">
        <f t="shared" si="900"/>
        <v>0.0697877273940888-19.1962931137815i</v>
      </c>
      <c r="I3093" s="57" t="str">
        <f t="shared" si="901"/>
        <v>-0.0862311449862131-0.157264743715409i</v>
      </c>
      <c r="K3093" s="57" t="str">
        <f t="shared" si="902"/>
        <v>0.00227258333023637-0.00322059822145198i</v>
      </c>
      <c r="L3093" s="57" t="str">
        <f t="shared" si="903"/>
        <v>0.00025-0.0100527731245776i</v>
      </c>
      <c r="M3093" s="57" t="str">
        <f t="shared" si="904"/>
        <v>0.0045-0.00352432885299877i</v>
      </c>
      <c r="N3093" s="57">
        <f t="shared" si="905"/>
        <v>11.312349060624513</v>
      </c>
      <c r="O3093" s="57">
        <f t="shared" si="906"/>
        <v>23.265711920079092</v>
      </c>
      <c r="P3093" s="374">
        <f t="shared" si="907"/>
        <v>-23.265711920079092</v>
      </c>
      <c r="Q3093" s="374">
        <f t="shared" si="908"/>
        <v>-168.68765093937549</v>
      </c>
      <c r="R3093" s="12">
        <f t="shared" si="909"/>
        <v>11.312349060624513</v>
      </c>
      <c r="S3093" s="57">
        <f t="shared" si="910"/>
        <v>105.26558638876257</v>
      </c>
      <c r="T3093" s="12">
        <f t="shared" si="893"/>
        <v>-23.265711920079092</v>
      </c>
    </row>
    <row r="3094" spans="1:20">
      <c r="A3094" s="57">
        <f t="shared" si="894"/>
        <v>663916.5178553646</v>
      </c>
      <c r="B3094" s="12">
        <f t="shared" si="911"/>
        <v>105665.59561703987</v>
      </c>
      <c r="C3094" s="57" t="str">
        <f t="shared" si="895"/>
        <v>-0.0668718277796631-0.0134130492988743i</v>
      </c>
      <c r="D3094" s="57" t="str">
        <f t="shared" si="896"/>
        <v>3.40627888755118-0.645321150584733i</v>
      </c>
      <c r="E3094" s="57" t="str">
        <f t="shared" si="897"/>
        <v>-9.12035307255154-38.9480794788585i</v>
      </c>
      <c r="F3094" s="57" t="str">
        <f t="shared" si="898"/>
        <v>2.89813687838653-1.5982042243822i</v>
      </c>
      <c r="G3094" s="57" t="str">
        <f t="shared" si="899"/>
        <v>0.995954159445529-0.0634781200783336i</v>
      </c>
      <c r="H3094" s="57" t="str">
        <f t="shared" si="900"/>
        <v>0.069197640396619-19.1230235444038i</v>
      </c>
      <c r="I3094" s="57" t="str">
        <f t="shared" si="901"/>
        <v>-0.0856523338683736-0.156657329008478i</v>
      </c>
      <c r="K3094" s="57" t="str">
        <f t="shared" si="902"/>
        <v>0.00227066844909154-0.00321307805219642i</v>
      </c>
      <c r="L3094" s="57" t="str">
        <f t="shared" si="903"/>
        <v>0.00025-0.0100147171992206i</v>
      </c>
      <c r="M3094" s="57" t="str">
        <f t="shared" si="904"/>
        <v>0.0045-0.00351098710201114i</v>
      </c>
      <c r="N3094" s="57">
        <f t="shared" si="905"/>
        <v>11.341798377232436</v>
      </c>
      <c r="O3094" s="57">
        <f t="shared" si="906"/>
        <v>23.323835177349785</v>
      </c>
      <c r="P3094" s="374">
        <f t="shared" si="907"/>
        <v>-23.323835177349785</v>
      </c>
      <c r="Q3094" s="374">
        <f t="shared" si="908"/>
        <v>-168.65820162276756</v>
      </c>
      <c r="R3094" s="12">
        <f t="shared" si="909"/>
        <v>11.341798377232436</v>
      </c>
      <c r="S3094" s="57">
        <f t="shared" si="910"/>
        <v>105.66559561703987</v>
      </c>
      <c r="T3094" s="12">
        <f t="shared" si="893"/>
        <v>-23.323835177349785</v>
      </c>
    </row>
    <row r="3095" spans="1:20">
      <c r="A3095" s="57">
        <f t="shared" si="894"/>
        <v>666439.40062321501</v>
      </c>
      <c r="B3095" s="12">
        <f t="shared" si="911"/>
        <v>106067.12488038462</v>
      </c>
      <c r="C3095" s="57" t="str">
        <f t="shared" si="895"/>
        <v>-0.0664197689879726-0.013357375223203i</v>
      </c>
      <c r="D3095" s="57" t="str">
        <f t="shared" si="896"/>
        <v>3.40574320443878-0.646552721638153i</v>
      </c>
      <c r="E3095" s="57" t="str">
        <f t="shared" si="897"/>
        <v>-9.06989340667904-38.7648278872856i</v>
      </c>
      <c r="F3095" s="57" t="str">
        <f t="shared" si="898"/>
        <v>2.89804759878434-1.59354950853228i</v>
      </c>
      <c r="G3095" s="57" t="str">
        <f t="shared" si="899"/>
        <v>0.995923478220009-0.0637173740055869i</v>
      </c>
      <c r="H3095" s="57" t="str">
        <f t="shared" si="900"/>
        <v>0.0686123008631692-19.0500379341989i</v>
      </c>
      <c r="I3095" s="57" t="str">
        <f t="shared" si="901"/>
        <v>-0.0850779249183606-0.156052277827942i</v>
      </c>
      <c r="K3095" s="57" t="str">
        <f t="shared" si="902"/>
        <v>0.00226874615328905-0.00320559642378294i</v>
      </c>
      <c r="L3095" s="57" t="str">
        <f t="shared" si="903"/>
        <v>0.00025-0.0099768053389326i</v>
      </c>
      <c r="M3095" s="57" t="str">
        <f t="shared" si="904"/>
        <v>0.0045-0.00349769585775168i</v>
      </c>
      <c r="N3095" s="57">
        <f t="shared" si="905"/>
        <v>11.370819150596702</v>
      </c>
      <c r="O3095" s="57">
        <f t="shared" si="906"/>
        <v>23.381868238456413</v>
      </c>
      <c r="P3095" s="374">
        <f t="shared" si="907"/>
        <v>-23.381868238456413</v>
      </c>
      <c r="Q3095" s="374">
        <f t="shared" si="908"/>
        <v>-168.6291808494033</v>
      </c>
      <c r="R3095" s="12">
        <f t="shared" si="909"/>
        <v>11.370819150596702</v>
      </c>
      <c r="S3095" s="57">
        <f t="shared" si="910"/>
        <v>106.06712488038463</v>
      </c>
      <c r="T3095" s="12">
        <f t="shared" si="893"/>
        <v>-23.381868238456413</v>
      </c>
    </row>
    <row r="3096" spans="1:20">
      <c r="A3096" s="57">
        <f t="shared" si="894"/>
        <v>668971.8703455833</v>
      </c>
      <c r="B3096" s="12">
        <f t="shared" si="911"/>
        <v>106470.17995493009</v>
      </c>
      <c r="C3096" s="57" t="str">
        <f t="shared" si="895"/>
        <v>-0.0659715283446375-0.0133014839025151i</v>
      </c>
      <c r="D3096" s="57" t="str">
        <f t="shared" si="896"/>
        <v>3.40520361278849-0.647792429213849i</v>
      </c>
      <c r="E3096" s="57" t="str">
        <f t="shared" si="897"/>
        <v>-9.01978110524693-38.5826979801168i</v>
      </c>
      <c r="F3096" s="57" t="str">
        <f t="shared" si="898"/>
        <v>2.89795764493148-1.58891762979714i</v>
      </c>
      <c r="G3096" s="57" t="str">
        <f t="shared" si="899"/>
        <v>0.995892565286049-0.0639575147580162i</v>
      </c>
      <c r="H3096" s="57" t="str">
        <f t="shared" si="900"/>
        <v>0.0680316701550569-18.9773351327582i</v>
      </c>
      <c r="I3096" s="57" t="str">
        <f t="shared" si="901"/>
        <v>-0.0845078843256398-0.155449580212667i</v>
      </c>
      <c r="K3096" s="57" t="str">
        <f t="shared" si="902"/>
        <v>0.00226681638613348-0.00319815316109921i</v>
      </c>
      <c r="L3096" s="57" t="str">
        <f t="shared" si="903"/>
        <v>0.00025-0.00993903699833893i</v>
      </c>
      <c r="M3096" s="57" t="str">
        <f t="shared" si="904"/>
        <v>0.0045-0.0034844549290214i</v>
      </c>
      <c r="N3096" s="57">
        <f t="shared" si="905"/>
        <v>11.399407807615091</v>
      </c>
      <c r="O3096" s="57">
        <f t="shared" si="906"/>
        <v>23.439811837147339</v>
      </c>
      <c r="P3096" s="374">
        <f t="shared" si="907"/>
        <v>-23.439811837147339</v>
      </c>
      <c r="Q3096" s="374">
        <f t="shared" si="908"/>
        <v>-168.60059219238491</v>
      </c>
      <c r="R3096" s="12">
        <f t="shared" si="909"/>
        <v>11.399407807615091</v>
      </c>
      <c r="S3096" s="57">
        <f t="shared" si="910"/>
        <v>106.47017995493009</v>
      </c>
      <c r="T3096" s="12">
        <f t="shared" si="893"/>
        <v>-23.439811837147339</v>
      </c>
    </row>
    <row r="3097" spans="1:20">
      <c r="A3097" s="57">
        <f t="shared" si="894"/>
        <v>671513.96345289645</v>
      </c>
      <c r="B3097" s="12">
        <f t="shared" si="911"/>
        <v>106874.76663875883</v>
      </c>
      <c r="C3097" s="57" t="str">
        <f t="shared" si="895"/>
        <v>-0.0655270658147963-0.013245379095199i</v>
      </c>
      <c r="D3097" s="57" t="str">
        <f t="shared" si="896"/>
        <v>3.40466008536147-0.649040278380952i</v>
      </c>
      <c r="E3097" s="57" t="str">
        <f t="shared" si="897"/>
        <v>-8.97001425359402-38.4016798257981i</v>
      </c>
      <c r="F3097" s="57" t="str">
        <f t="shared" si="898"/>
        <v>2.89786701177839-1.58430852056249i</v>
      </c>
      <c r="G3097" s="57" t="str">
        <f t="shared" si="899"/>
        <v>0.995861418908363-0.0641985454522541i</v>
      </c>
      <c r="H3097" s="57" t="str">
        <f t="shared" si="900"/>
        <v>0.0674557099748771-18.9049139948964i</v>
      </c>
      <c r="I3097" s="57" t="str">
        <f t="shared" si="901"/>
        <v>-0.0839421785425928-0.15484922625018i</v>
      </c>
      <c r="K3097" s="57" t="str">
        <f t="shared" si="902"/>
        <v>0.0022648790911442-0.00319074808909211i</v>
      </c>
      <c r="L3097" s="57" t="str">
        <f t="shared" si="903"/>
        <v>0.00025-0.00990141163412923i</v>
      </c>
      <c r="M3097" s="57" t="str">
        <f t="shared" si="904"/>
        <v>0.0045-0.00347126412534508i</v>
      </c>
      <c r="N3097" s="57">
        <f t="shared" si="905"/>
        <v>11.427560807538583</v>
      </c>
      <c r="O3097" s="57">
        <f t="shared" si="906"/>
        <v>23.497666706446765</v>
      </c>
      <c r="P3097" s="374">
        <f t="shared" si="907"/>
        <v>-23.497666706446765</v>
      </c>
      <c r="Q3097" s="374">
        <f t="shared" si="908"/>
        <v>-168.57243919246142</v>
      </c>
      <c r="R3097" s="12">
        <f t="shared" si="909"/>
        <v>11.427560807538583</v>
      </c>
      <c r="S3097" s="57">
        <f t="shared" si="910"/>
        <v>106.87476663875883</v>
      </c>
      <c r="T3097" s="12">
        <f t="shared" si="893"/>
        <v>-23.497666706446765</v>
      </c>
    </row>
    <row r="3098" spans="1:20">
      <c r="A3098" s="57">
        <f t="shared" si="894"/>
        <v>674065.71651401743</v>
      </c>
      <c r="B3098" s="12">
        <f t="shared" si="911"/>
        <v>107280.89075198611</v>
      </c>
      <c r="C3098" s="57" t="str">
        <f t="shared" si="895"/>
        <v>-0.0650863418385174-0.0131890645568468i</v>
      </c>
      <c r="D3098" s="57" t="str">
        <f t="shared" si="896"/>
        <v>3.40411259474819-0.650296274189995i</v>
      </c>
      <c r="E3098" s="57" t="str">
        <f t="shared" si="897"/>
        <v>-8.92059093477085-38.2217636101244i</v>
      </c>
      <c r="F3098" s="57" t="str">
        <f t="shared" si="898"/>
        <v>2.8977756942384-1.57972211353046i</v>
      </c>
      <c r="G3098" s="57" t="str">
        <f t="shared" si="899"/>
        <v>0.995830037338895-0.0644404692139222i</v>
      </c>
      <c r="H3098" s="57" t="str">
        <f t="shared" si="900"/>
        <v>0.0668843823631543-18.8327733806217i</v>
      </c>
      <c r="I3098" s="57" t="str">
        <f t="shared" si="901"/>
        <v>-0.0833807742824075-0.154251206076359i</v>
      </c>
      <c r="K3098" s="57" t="str">
        <f t="shared" si="902"/>
        <v>0.00226293421205849-0.00318338103276393i</v>
      </c>
      <c r="L3098" s="57" t="str">
        <f t="shared" si="903"/>
        <v>0.00025-0.0098639287050501i</v>
      </c>
      <c r="M3098" s="57" t="str">
        <f t="shared" si="904"/>
        <v>0.0045-0.00345812325696861i</v>
      </c>
      <c r="N3098" s="57">
        <f t="shared" si="905"/>
        <v>11.455274641782125</v>
      </c>
      <c r="O3098" s="57">
        <f t="shared" si="906"/>
        <v>23.555433578662939</v>
      </c>
      <c r="P3098" s="374">
        <f t="shared" si="907"/>
        <v>-23.555433578662939</v>
      </c>
      <c r="Q3098" s="374">
        <f t="shared" si="908"/>
        <v>-168.54472535821787</v>
      </c>
      <c r="R3098" s="12">
        <f t="shared" si="909"/>
        <v>11.455274641782125</v>
      </c>
      <c r="S3098" s="57">
        <f t="shared" si="910"/>
        <v>107.28089075198611</v>
      </c>
      <c r="T3098" s="12">
        <f t="shared" si="893"/>
        <v>-23.555433578662939</v>
      </c>
    </row>
    <row r="3099" spans="1:20">
      <c r="A3099" s="57">
        <f t="shared" si="894"/>
        <v>676627.16623677069</v>
      </c>
      <c r="B3099" s="12">
        <f t="shared" si="911"/>
        <v>107688.55813684365</v>
      </c>
      <c r="C3099" s="57" t="str">
        <f t="shared" si="895"/>
        <v>-0.064649317324155-0.0131325440393593i</v>
      </c>
      <c r="D3099" s="57" t="str">
        <f t="shared" si="896"/>
        <v>3.40356111336769-0.651560421671629i</v>
      </c>
      <c r="E3099" s="57" t="str">
        <f t="shared" si="897"/>
        <v>-8.87150922996488-38.0429396345763i</v>
      </c>
      <c r="F3099" s="57" t="str">
        <f t="shared" si="898"/>
        <v>2.8976836871874-1.57515834171856i</v>
      </c>
      <c r="G3099" s="57" t="str">
        <f t="shared" si="899"/>
        <v>0.995798418816723-0.0646832891776336i</v>
      </c>
      <c r="H3099" s="57" t="str">
        <f t="shared" si="900"/>
        <v>0.0663176496950381-18.7609121551061i</v>
      </c>
      <c r="I3099" s="57" t="str">
        <f t="shared" si="901"/>
        <v>-0.0828236385169932-0.153655509875111i</v>
      </c>
      <c r="K3099" s="57" t="str">
        <f t="shared" si="902"/>
        <v>0.00226098169283499-0.0031760518171688i</v>
      </c>
      <c r="L3099" s="57" t="str">
        <f t="shared" si="903"/>
        <v>0.00025-0.0098265876718969i</v>
      </c>
      <c r="M3099" s="57" t="str">
        <f t="shared" si="904"/>
        <v>0.0045-0.00344503213485615i</v>
      </c>
      <c r="N3099" s="57">
        <f t="shared" si="905"/>
        <v>11.482545833740261</v>
      </c>
      <c r="O3099" s="57">
        <f t="shared" si="906"/>
        <v>23.613113185395143</v>
      </c>
      <c r="P3099" s="374">
        <f t="shared" si="907"/>
        <v>-23.613113185395143</v>
      </c>
      <c r="Q3099" s="374">
        <f t="shared" si="908"/>
        <v>-168.51745416625974</v>
      </c>
      <c r="R3099" s="12">
        <f t="shared" si="909"/>
        <v>11.482545833740261</v>
      </c>
      <c r="S3099" s="57">
        <f t="shared" si="910"/>
        <v>107.68855813684365</v>
      </c>
      <c r="T3099" s="12">
        <f t="shared" si="893"/>
        <v>-23.613113185395143</v>
      </c>
    </row>
    <row r="3100" spans="1:20">
      <c r="A3100" s="57">
        <f t="shared" si="894"/>
        <v>679198.34946847043</v>
      </c>
      <c r="B3100" s="12">
        <f t="shared" si="911"/>
        <v>108097.77465776366</v>
      </c>
      <c r="C3100" s="57" t="str">
        <f t="shared" si="895"/>
        <v>-0.0642159536418097-0.0130758212900806i</v>
      </c>
      <c r="D3100" s="57" t="str">
        <f t="shared" si="896"/>
        <v>3.40300561346675-0.652832725835305i</v>
      </c>
      <c r="E3100" s="57" t="str">
        <f t="shared" si="897"/>
        <v>-8.82276721891288-37.865198314683i</v>
      </c>
      <c r="F3100" s="57" t="str">
        <f t="shared" si="898"/>
        <v>2.89759098546356-1.57061713845855i</v>
      </c>
      <c r="G3100" s="57" t="str">
        <f t="shared" si="899"/>
        <v>0.995766561567972-0.0649270084869947i</v>
      </c>
      <c r="H3100" s="57" t="str">
        <f t="shared" si="900"/>
        <v>0.0657554746770275-18.6893291886565i</v>
      </c>
      <c r="I3100" s="57" t="str">
        <f t="shared" si="901"/>
        <v>-0.0822707384749098-0.153062127878065i</v>
      </c>
      <c r="K3100" s="57" t="str">
        <f t="shared" si="902"/>
        <v>0.00225902147765685-0.00316876026740914i</v>
      </c>
      <c r="L3100" s="57" t="str">
        <f t="shared" si="903"/>
        <v>0.00025-0.00978938799750634i</v>
      </c>
      <c r="M3100" s="57" t="str">
        <f t="shared" si="904"/>
        <v>0.0045-0.00343199057068754i</v>
      </c>
      <c r="N3100" s="57">
        <f t="shared" si="905"/>
        <v>11.509370938601137</v>
      </c>
      <c r="O3100" s="57">
        <f t="shared" si="906"/>
        <v>23.670706257541223</v>
      </c>
      <c r="P3100" s="374">
        <f t="shared" si="907"/>
        <v>-23.670706257541223</v>
      </c>
      <c r="Q3100" s="374">
        <f t="shared" si="908"/>
        <v>-168.49062906139886</v>
      </c>
      <c r="R3100" s="12">
        <f t="shared" si="909"/>
        <v>11.509370938601137</v>
      </c>
      <c r="S3100" s="57">
        <f t="shared" si="910"/>
        <v>108.09777465776365</v>
      </c>
      <c r="T3100" s="12">
        <f t="shared" si="893"/>
        <v>-23.670706257541223</v>
      </c>
    </row>
    <row r="3101" spans="1:20">
      <c r="A3101" s="57">
        <f t="shared" si="894"/>
        <v>681779.3031964507</v>
      </c>
      <c r="B3101" s="12">
        <f t="shared" si="911"/>
        <v>108508.54620146316</v>
      </c>
      <c r="C3101" s="57" t="str">
        <f t="shared" si="895"/>
        <v>-0.0637862126168954-0.0130189000509787i</v>
      </c>
      <c r="D3101" s="57" t="str">
        <f t="shared" si="896"/>
        <v>3.4024460671191-0.654113191667969i</v>
      </c>
      <c r="E3101" s="57" t="str">
        <f t="shared" si="897"/>
        <v>-8.77436298029888-37.6885301784108i</v>
      </c>
      <c r="F3101" s="57" t="str">
        <f t="shared" si="898"/>
        <v>2.89749758386709-1.56609843739538i</v>
      </c>
      <c r="G3101" s="57" t="str">
        <f t="shared" si="899"/>
        <v>0.995734463805718-0.0651716302946068i</v>
      </c>
      <c r="H3101" s="57" t="str">
        <f t="shared" si="900"/>
        <v>0.0651978203437416-18.6180233566852i</v>
      </c>
      <c r="I3101" s="57" t="str">
        <f t="shared" si="901"/>
        <v>-0.0817220416393146-0.152471050364259i</v>
      </c>
      <c r="K3101" s="57" t="str">
        <f t="shared" si="902"/>
        <v>0.00225705351093538-0.00316150620863196i</v>
      </c>
      <c r="L3101" s="57" t="str">
        <f t="shared" si="903"/>
        <v>0.00025-0.00975232914674872i</v>
      </c>
      <c r="M3101" s="57" t="str">
        <f t="shared" si="904"/>
        <v>0.0045-0.00341899837685549i</v>
      </c>
      <c r="N3101" s="57">
        <f t="shared" si="905"/>
        <v>11.535746543171399</v>
      </c>
      <c r="O3101" s="57">
        <f t="shared" si="906"/>
        <v>23.728213525304778</v>
      </c>
      <c r="P3101" s="374">
        <f t="shared" si="907"/>
        <v>-23.728213525304778</v>
      </c>
      <c r="Q3101" s="374">
        <f t="shared" si="908"/>
        <v>-168.4642534568286</v>
      </c>
      <c r="R3101" s="12">
        <f t="shared" si="909"/>
        <v>11.535746543171399</v>
      </c>
      <c r="S3101" s="57">
        <f t="shared" si="910"/>
        <v>108.50854620146316</v>
      </c>
      <c r="T3101" s="12">
        <f t="shared" si="893"/>
        <v>-23.728213525304778</v>
      </c>
    </row>
    <row r="3102" spans="1:20">
      <c r="A3102" s="57">
        <f t="shared" si="894"/>
        <v>684370.06454859721</v>
      </c>
      <c r="B3102" s="12">
        <f t="shared" si="911"/>
        <v>108920.87867702873</v>
      </c>
      <c r="C3102" s="57" t="str">
        <f t="shared" si="895"/>
        <v>-0.0633600565238185-0.012961784057855i</v>
      </c>
      <c r="D3102" s="57" t="str">
        <f t="shared" si="896"/>
        <v>3.40188244622472-0.655401824132723i</v>
      </c>
      <c r="E3102" s="57" t="str">
        <f t="shared" si="897"/>
        <v>-8.72629459213938-37.512925864579i</v>
      </c>
      <c r="F3102" s="57" t="str">
        <f t="shared" si="898"/>
        <v>2.89740347715999-1.56160217248613i</v>
      </c>
      <c r="G3102" s="57" t="str">
        <f t="shared" si="899"/>
        <v>0.9957021237299-0.0654171577620678i</v>
      </c>
      <c r="H3102" s="57" t="str">
        <f t="shared" si="900"/>
        <v>0.0646446500547123-18.5469935396814i</v>
      </c>
      <c r="I3102" s="57" t="str">
        <f t="shared" si="901"/>
        <v>-0.0811775157459296-0.151882267659838i</v>
      </c>
      <c r="K3102" s="57" t="str">
        <f t="shared" si="902"/>
        <v>0.0022550777373133-0.00315428946602546i</v>
      </c>
      <c r="L3102" s="57" t="str">
        <f t="shared" si="903"/>
        <v>0.00025-0.00971541058651993i</v>
      </c>
      <c r="M3102" s="57" t="str">
        <f t="shared" si="904"/>
        <v>0.0045-0.00340605536646293i</v>
      </c>
      <c r="N3102" s="57">
        <f t="shared" si="905"/>
        <v>11.561669265698356</v>
      </c>
      <c r="O3102" s="57">
        <f t="shared" si="906"/>
        <v>23.785635718201487</v>
      </c>
      <c r="P3102" s="374">
        <f t="shared" si="907"/>
        <v>-23.785635718201487</v>
      </c>
      <c r="Q3102" s="374">
        <f t="shared" si="908"/>
        <v>-168.43833073430164</v>
      </c>
      <c r="R3102" s="12">
        <f t="shared" si="909"/>
        <v>11.561669265698356</v>
      </c>
      <c r="S3102" s="57">
        <f t="shared" si="910"/>
        <v>108.92087867702872</v>
      </c>
      <c r="T3102" s="12">
        <f t="shared" si="893"/>
        <v>-23.785635718201487</v>
      </c>
    </row>
    <row r="3103" spans="1:20">
      <c r="A3103" s="57">
        <f t="shared" si="894"/>
        <v>686970.67079388187</v>
      </c>
      <c r="B3103" s="12">
        <f t="shared" si="911"/>
        <v>109334.77801600144</v>
      </c>
      <c r="C3103" s="57" t="str">
        <f t="shared" si="895"/>
        <v>-0.0629374480797526-0.0129044770395909i</v>
      </c>
      <c r="D3103" s="57" t="str">
        <f t="shared" si="896"/>
        <v>3.40131472250902-0.656698628167498i</v>
      </c>
      <c r="E3103" s="57" t="str">
        <f t="shared" si="897"/>
        <v>-8.67856013215636-37.3383761212978i</v>
      </c>
      <c r="F3103" s="57" t="str">
        <f t="shared" si="898"/>
        <v>2.89730866006569-1.55712827799885i</v>
      </c>
      <c r="G3103" s="57" t="str">
        <f t="shared" si="899"/>
        <v>0.995669539527221-0.0656635940599729i</v>
      </c>
      <c r="H3103" s="57" t="str">
        <f t="shared" si="900"/>
        <v>0.0640959274912251-18.4762386231822i</v>
      </c>
      <c r="I3103" s="57" t="str">
        <f t="shared" si="901"/>
        <v>-0.080637128781017-0.151295770137742i</v>
      </c>
      <c r="K3103" s="57" t="str">
        <f t="shared" si="902"/>
        <v>0.00225309410166846-0.00314710986481544i</v>
      </c>
      <c r="L3103" s="57" t="str">
        <f t="shared" si="903"/>
        <v>0.00025-0.00967863178573412i</v>
      </c>
      <c r="M3103" s="57" t="str">
        <f t="shared" si="904"/>
        <v>0.0045-0.00339316135332032i</v>
      </c>
      <c r="N3103" s="57">
        <f t="shared" si="905"/>
        <v>11.587135755698853</v>
      </c>
      <c r="O3103" s="57">
        <f t="shared" si="906"/>
        <v>23.84297356506611</v>
      </c>
      <c r="P3103" s="374">
        <f t="shared" si="907"/>
        <v>-23.84297356506611</v>
      </c>
      <c r="Q3103" s="374">
        <f t="shared" si="908"/>
        <v>-168.41286424430115</v>
      </c>
      <c r="R3103" s="12">
        <f t="shared" si="909"/>
        <v>11.587135755698853</v>
      </c>
      <c r="S3103" s="57">
        <f t="shared" si="910"/>
        <v>109.33477801600144</v>
      </c>
      <c r="T3103" s="12">
        <f t="shared" si="893"/>
        <v>-23.84297356506611</v>
      </c>
    </row>
    <row r="3104" spans="1:20">
      <c r="A3104" s="57">
        <f t="shared" si="894"/>
        <v>689581.15934289864</v>
      </c>
      <c r="B3104" s="12">
        <f t="shared" si="911"/>
        <v>109750.25017246224</v>
      </c>
      <c r="C3104" s="57" t="str">
        <f t="shared" si="895"/>
        <v>-0.0625183504385208-0.0128469827174259i</v>
      </c>
      <c r="D3104" s="57" t="str">
        <f t="shared" si="896"/>
        <v>3.40074286752203-0.658003608683679i</v>
      </c>
      <c r="E3104" s="57" t="str">
        <f t="shared" si="897"/>
        <v>-8.63115767813761-37.1648718044358i</v>
      </c>
      <c r="F3104" s="57" t="str">
        <f t="shared" si="898"/>
        <v>2.89721312726895-1.55267668851159i</v>
      </c>
      <c r="G3104" s="57" t="str">
        <f t="shared" si="899"/>
        <v>0.995636709371061-0.0659109423679147i</v>
      </c>
      <c r="H3104" s="57" t="str">
        <f t="shared" si="900"/>
        <v>0.0635516166531824-18.4057574977443i</v>
      </c>
      <c r="I3104" s="57" t="str">
        <f t="shared" si="901"/>
        <v>-0.0801008489793841-0.150711548217414i</v>
      </c>
      <c r="K3104" s="57" t="str">
        <f t="shared" si="902"/>
        <v>0.00225110254911719-0.00313996723026187i</v>
      </c>
      <c r="L3104" s="57" t="str">
        <f t="shared" si="903"/>
        <v>0.00025-0.00964199221531593i</v>
      </c>
      <c r="M3104" s="57" t="str">
        <f t="shared" si="904"/>
        <v>0.0045-0.00338031615194292i</v>
      </c>
      <c r="N3104" s="57">
        <f t="shared" si="905"/>
        <v>11.612142693789593</v>
      </c>
      <c r="O3104" s="57">
        <f t="shared" si="906"/>
        <v>23.90022779405858</v>
      </c>
      <c r="P3104" s="374">
        <f t="shared" si="907"/>
        <v>-23.90022779405858</v>
      </c>
      <c r="Q3104" s="374">
        <f t="shared" si="908"/>
        <v>-168.38785730621041</v>
      </c>
      <c r="R3104" s="12">
        <f t="shared" si="909"/>
        <v>11.612142693789593</v>
      </c>
      <c r="S3104" s="57">
        <f t="shared" si="910"/>
        <v>109.75025017246224</v>
      </c>
      <c r="T3104" s="12">
        <f t="shared" si="893"/>
        <v>-23.90022779405858</v>
      </c>
    </row>
    <row r="3105" spans="1:20">
      <c r="A3105" s="57">
        <f t="shared" si="894"/>
        <v>692201.56774840166</v>
      </c>
      <c r="B3105" s="12">
        <f t="shared" si="911"/>
        <v>110167.30112311761</v>
      </c>
      <c r="C3105" s="57" t="str">
        <f t="shared" si="895"/>
        <v>-0.0621027271845762-0.0127893048042669i</v>
      </c>
      <c r="D3105" s="57" t="str">
        <f t="shared" si="896"/>
        <v>3.40016685263769-0.659316770564746i</v>
      </c>
      <c r="E3105" s="57" t="str">
        <f t="shared" si="897"/>
        <v>-8.58408530828556-36.9924038761055i</v>
      </c>
      <c r="F3105" s="57" t="str">
        <f t="shared" si="898"/>
        <v>2.89711687341535-1.54824733891122i</v>
      </c>
      <c r="G3105" s="57" t="str">
        <f t="shared" si="899"/>
        <v>0.995603631421378-0.0661592058744845i</v>
      </c>
      <c r="H3105" s="57" t="str">
        <f t="shared" si="900"/>
        <v>0.0630116818560091-18.3355490589159i</v>
      </c>
      <c r="I3105" s="57" t="str">
        <f t="shared" si="901"/>
        <v>-0.0795686448223931-0.150129592364491i</v>
      </c>
      <c r="K3105" s="57" t="str">
        <f t="shared" si="902"/>
        <v>0.00224910302501809-0.00313286138765562i</v>
      </c>
      <c r="L3105" s="57" t="str">
        <f t="shared" si="903"/>
        <v>0.00025-0.00960549134819277i</v>
      </c>
      <c r="M3105" s="57" t="str">
        <f t="shared" si="904"/>
        <v>0.0045-0.00336751957754825i</v>
      </c>
      <c r="N3105" s="57">
        <f t="shared" si="905"/>
        <v>11.636686791519708</v>
      </c>
      <c r="O3105" s="57">
        <f t="shared" si="906"/>
        <v>23.957399132670162</v>
      </c>
      <c r="P3105" s="374">
        <f t="shared" si="907"/>
        <v>-23.957399132670162</v>
      </c>
      <c r="Q3105" s="374">
        <f t="shared" si="908"/>
        <v>-168.36331320848029</v>
      </c>
      <c r="R3105" s="12">
        <f t="shared" si="909"/>
        <v>11.636686791519708</v>
      </c>
      <c r="S3105" s="57">
        <f t="shared" si="910"/>
        <v>110.16730112311761</v>
      </c>
      <c r="T3105" s="12">
        <f t="shared" si="893"/>
        <v>-23.957399132670162</v>
      </c>
    </row>
    <row r="3106" spans="1:20">
      <c r="A3106" s="57">
        <f t="shared" si="894"/>
        <v>694831.93370584561</v>
      </c>
      <c r="B3106" s="12">
        <f t="shared" si="911"/>
        <v>110585.93686738546</v>
      </c>
      <c r="C3106" s="57" t="str">
        <f t="shared" si="895"/>
        <v>-0.0616905423270811-0.0127314470040336i</v>
      </c>
      <c r="D3106" s="57" t="str">
        <f t="shared" si="896"/>
        <v>3.39958664905306-0.660638118664895i</v>
      </c>
      <c r="E3106" s="57" t="str">
        <f t="shared" si="897"/>
        <v>-8.53734110155413-36.82096340318i</v>
      </c>
      <c r="F3106" s="57" t="str">
        <f t="shared" si="898"/>
        <v>2.89701989311128-1.54384016439246i</v>
      </c>
      <c r="G3106" s="57" t="str">
        <f t="shared" si="899"/>
        <v>0.995570303824617-0.0664083877772712i</v>
      </c>
      <c r="H3106" s="57" t="str">
        <f t="shared" si="900"/>
        <v>0.0624760877275889-18.2656122072088i</v>
      </c>
      <c r="I3106" s="57" t="str">
        <f t="shared" si="901"/>
        <v>-0.0790404850359984-0.149549893090524i</v>
      </c>
      <c r="K3106" s="57" t="str">
        <f t="shared" si="902"/>
        <v>0.00224709547497565-0.00312579216231484i</v>
      </c>
      <c r="L3106" s="57" t="str">
        <f t="shared" si="903"/>
        <v>0.00025-0.00956912865928753i</v>
      </c>
      <c r="M3106" s="57" t="str">
        <f t="shared" si="904"/>
        <v>0.0045-0.00335477144605324i</v>
      </c>
      <c r="N3106" s="57">
        <f t="shared" si="905"/>
        <v>11.66076479121125</v>
      </c>
      <c r="O3106" s="57">
        <f t="shared" si="906"/>
        <v>24.014488307729071</v>
      </c>
      <c r="P3106" s="374">
        <f t="shared" si="907"/>
        <v>-24.014488307729071</v>
      </c>
      <c r="Q3106" s="374">
        <f t="shared" si="908"/>
        <v>-168.33923520878875</v>
      </c>
      <c r="R3106" s="12">
        <f t="shared" si="909"/>
        <v>11.66076479121125</v>
      </c>
      <c r="S3106" s="57">
        <f t="shared" si="910"/>
        <v>110.58593686738546</v>
      </c>
      <c r="T3106" s="12">
        <f t="shared" si="893"/>
        <v>-24.014488307729071</v>
      </c>
    </row>
    <row r="3107" spans="1:20">
      <c r="A3107" s="57">
        <f t="shared" si="894"/>
        <v>697472.29505392793</v>
      </c>
      <c r="B3107" s="12">
        <f t="shared" si="911"/>
        <v>111006.16342748153</v>
      </c>
      <c r="C3107" s="57" t="str">
        <f t="shared" si="895"/>
        <v>-0.0612817602940795-0.0126734130110248i</v>
      </c>
      <c r="D3107" s="57" t="str">
        <f t="shared" si="896"/>
        <v>3.39900222778757-0.661967657807644i</v>
      </c>
      <c r="E3107" s="57" t="str">
        <f t="shared" si="897"/>
        <v>-8.49092313797441-36.6505415558255i</v>
      </c>
      <c r="F3107" s="57" t="str">
        <f t="shared" si="898"/>
        <v>2.8969221809234-1.53945510045672i</v>
      </c>
      <c r="G3107" s="57" t="str">
        <f t="shared" si="899"/>
        <v>0.995536724713611-0.0666584912828614i</v>
      </c>
      <c r="H3107" s="57" t="str">
        <f t="shared" si="900"/>
        <v>0.0619447992052308-18.19594584807i</v>
      </c>
      <c r="I3107" s="57" t="str">
        <f t="shared" si="901"/>
        <v>-0.0785163385887876-0.148972440952661i</v>
      </c>
      <c r="K3107" s="57" t="str">
        <f t="shared" si="902"/>
        <v>0.0022450798448439-0.00311875937958184i</v>
      </c>
      <c r="L3107" s="57" t="str">
        <f t="shared" si="903"/>
        <v>0.00025-0.00953290362551054i</v>
      </c>
      <c r="M3107" s="57" t="str">
        <f t="shared" si="904"/>
        <v>0.0045-0.00334207157407177i</v>
      </c>
      <c r="N3107" s="57">
        <f t="shared" si="905"/>
        <v>11.684373465794977</v>
      </c>
      <c r="O3107" s="57">
        <f t="shared" si="906"/>
        <v>24.071496045406665</v>
      </c>
      <c r="P3107" s="374">
        <f t="shared" si="907"/>
        <v>-24.071496045406665</v>
      </c>
      <c r="Q3107" s="374">
        <f t="shared" si="908"/>
        <v>-168.31562653420502</v>
      </c>
      <c r="R3107" s="12">
        <f t="shared" si="909"/>
        <v>11.684373465794977</v>
      </c>
      <c r="S3107" s="57">
        <f t="shared" si="910"/>
        <v>111.00616342748152</v>
      </c>
      <c r="T3107" s="12">
        <f t="shared" si="893"/>
        <v>-24.071496045406665</v>
      </c>
    </row>
    <row r="3108" spans="1:20">
      <c r="A3108" s="57">
        <f t="shared" si="894"/>
        <v>700122.68977513281</v>
      </c>
      <c r="B3108" s="12">
        <f t="shared" si="911"/>
        <v>111427.98684850596</v>
      </c>
      <c r="C3108" s="57" t="str">
        <f t="shared" si="895"/>
        <v>-0.0608763459267718-0.0126152065093233i</v>
      </c>
      <c r="D3108" s="57" t="str">
        <f t="shared" si="896"/>
        <v>3.39841355968219-0.663305392784409i</v>
      </c>
      <c r="E3108" s="57" t="str">
        <f t="shared" si="897"/>
        <v>-8.4448294989701-36.4811296060638i</v>
      </c>
      <c r="F3108" s="57" t="str">
        <f t="shared" si="898"/>
        <v>2.89682373137852-1.53509208291112i</v>
      </c>
      <c r="G3108" s="57" t="str">
        <f t="shared" si="899"/>
        <v>0.995502892207485-0.0669095196068379i</v>
      </c>
      <c r="H3108" s="57" t="str">
        <f t="shared" si="900"/>
        <v>0.061417781532677-18.126548891855i</v>
      </c>
      <c r="I3108" s="57" t="str">
        <f t="shared" si="901"/>
        <v>-0.0779961746900539-0.148397226553378i</v>
      </c>
      <c r="K3108" s="57" t="str">
        <f t="shared" si="902"/>
        <v>0.0022430560807304-0.00311176286481978i</v>
      </c>
      <c r="L3108" s="57" t="str">
        <f t="shared" si="903"/>
        <v>0.00025-0.0094968157257527i</v>
      </c>
      <c r="M3108" s="57" t="str">
        <f t="shared" si="904"/>
        <v>0.0045-0.00332941977891191i</v>
      </c>
      <c r="N3108" s="57">
        <f t="shared" si="905"/>
        <v>11.707509618656729</v>
      </c>
      <c r="O3108" s="57">
        <f t="shared" si="906"/>
        <v>24.128423071222031</v>
      </c>
      <c r="P3108" s="374">
        <f t="shared" si="907"/>
        <v>-24.128423071222031</v>
      </c>
      <c r="Q3108" s="374">
        <f t="shared" si="908"/>
        <v>-168.29249038134327</v>
      </c>
      <c r="R3108" s="12">
        <f t="shared" si="909"/>
        <v>11.707509618656729</v>
      </c>
      <c r="S3108" s="57">
        <f t="shared" si="910"/>
        <v>111.42798684850595</v>
      </c>
      <c r="T3108" s="12">
        <f t="shared" si="893"/>
        <v>-24.128423071222031</v>
      </c>
    </row>
    <row r="3109" spans="1:20">
      <c r="A3109" s="57">
        <f t="shared" si="894"/>
        <v>702783.15599627828</v>
      </c>
      <c r="B3109" s="12">
        <f t="shared" si="911"/>
        <v>111851.41319853028</v>
      </c>
      <c r="C3109" s="57" t="str">
        <f t="shared" si="895"/>
        <v>-0.0604742644738745-0.0125568311722221i</v>
      </c>
      <c r="D3109" s="57" t="str">
        <f t="shared" si="896"/>
        <v>3.39782061539875-0.664651328353112i</v>
      </c>
      <c r="E3109" s="57" t="str">
        <f t="shared" si="897"/>
        <v>-8.39905826766084-36.3127189263538i</v>
      </c>
      <c r="F3109" s="57" t="str">
        <f t="shared" si="898"/>
        <v>2.89672453896337-1.53075104786735i</v>
      </c>
      <c r="G3109" s="57" t="str">
        <f t="shared" si="899"/>
        <v>0.995468804411563-0.0671614759737792i</v>
      </c>
      <c r="H3109" s="57" t="str">
        <f t="shared" si="900"/>
        <v>0.0608950002571305-18.0574202537999i</v>
      </c>
      <c r="I3109" s="57" t="str">
        <f t="shared" si="901"/>
        <v>-0.0774799627878703-0.147824240540183i</v>
      </c>
      <c r="K3109" s="57" t="str">
        <f t="shared" si="902"/>
        <v>0.00224102412899982-0.00310480244340932i</v>
      </c>
      <c r="L3109" s="57" t="str">
        <f t="shared" si="903"/>
        <v>0.00025-0.0094608644408774i</v>
      </c>
      <c r="M3109" s="57" t="str">
        <f t="shared" si="904"/>
        <v>0.0045-0.00331681587857333i</v>
      </c>
      <c r="N3109" s="57">
        <f t="shared" si="905"/>
        <v>11.730170083481653</v>
      </c>
      <c r="O3109" s="57">
        <f t="shared" si="906"/>
        <v>24.185270110047675</v>
      </c>
      <c r="P3109" s="374">
        <f t="shared" si="907"/>
        <v>-24.185270110047675</v>
      </c>
      <c r="Q3109" s="374">
        <f t="shared" si="908"/>
        <v>-168.26982991651835</v>
      </c>
      <c r="R3109" s="12">
        <f t="shared" si="909"/>
        <v>11.730170083481653</v>
      </c>
      <c r="S3109" s="57">
        <f t="shared" si="910"/>
        <v>111.85141319853028</v>
      </c>
      <c r="T3109" s="12">
        <f t="shared" si="893"/>
        <v>-24.185270110047675</v>
      </c>
    </row>
    <row r="3110" spans="1:20">
      <c r="A3110" s="57">
        <f t="shared" si="894"/>
        <v>705453.73198906425</v>
      </c>
      <c r="B3110" s="12">
        <f t="shared" si="911"/>
        <v>112276.4485686847</v>
      </c>
      <c r="C3110" s="57" t="str">
        <f t="shared" si="895"/>
        <v>-0.0600754815860768-0.0124982906616783i</v>
      </c>
      <c r="D3110" s="57" t="str">
        <f t="shared" si="896"/>
        <v>3.39722336541915-0.666005469236713i</v>
      </c>
      <c r="E3110" s="57" t="str">
        <f t="shared" si="897"/>
        <v>-8.35360752915746-36.1453009881948i</v>
      </c>
      <c r="F3110" s="57" t="str">
        <f t="shared" si="898"/>
        <v>2.89662459812412-1.52643193174068i</v>
      </c>
      <c r="G3110" s="57" t="str">
        <f t="shared" si="899"/>
        <v>0.995434459417268-0.0674143636172571i</v>
      </c>
      <c r="H3110" s="57" t="str">
        <f t="shared" si="900"/>
        <v>0.0603764212263258-17.9885588539942i</v>
      </c>
      <c r="I3110" s="57" t="str">
        <f t="shared" si="901"/>
        <v>-0.0769676725671897-0.147253473605324i</v>
      </c>
      <c r="K3110" s="57" t="str">
        <f t="shared" si="902"/>
        <v>0.002238983936278-0.0030978779407456i</v>
      </c>
      <c r="L3110" s="57" t="str">
        <f t="shared" si="903"/>
        <v>0.00025-0.00942504925371329i</v>
      </c>
      <c r="M3110" s="57" t="str">
        <f t="shared" si="904"/>
        <v>0.0045-0.00330425969174469i</v>
      </c>
      <c r="N3110" s="57">
        <f t="shared" si="905"/>
        <v>11.752351724101459</v>
      </c>
      <c r="O3110" s="57">
        <f t="shared" si="906"/>
        <v>24.242037886114215</v>
      </c>
      <c r="P3110" s="374">
        <f t="shared" si="907"/>
        <v>-24.242037886114215</v>
      </c>
      <c r="Q3110" s="374">
        <f t="shared" si="908"/>
        <v>-168.24764827589854</v>
      </c>
      <c r="R3110" s="12">
        <f t="shared" si="909"/>
        <v>11.752351724101459</v>
      </c>
      <c r="S3110" s="57">
        <f t="shared" si="910"/>
        <v>112.2764485686847</v>
      </c>
      <c r="T3110" s="12">
        <f t="shared" si="893"/>
        <v>-24.242037886114215</v>
      </c>
    </row>
    <row r="3111" spans="1:20">
      <c r="A3111" s="57">
        <f t="shared" si="894"/>
        <v>708134.45617062273</v>
      </c>
      <c r="B3111" s="12">
        <f t="shared" si="911"/>
        <v>112703.09907324571</v>
      </c>
      <c r="C3111" s="57" t="str">
        <f t="shared" si="895"/>
        <v>-0.0596799633105811-0.0124395886277967i</v>
      </c>
      <c r="D3111" s="57" t="str">
        <f t="shared" si="896"/>
        <v>3.39662178004456-0.667367820121791i</v>
      </c>
      <c r="E3111" s="57" t="str">
        <f t="shared" si="897"/>
        <v>-8.30847537084448-35.9788673607536i</v>
      </c>
      <c r="F3111" s="57" t="str">
        <f t="shared" si="898"/>
        <v>2.89652390326625-1.52213467124884i</v>
      </c>
      <c r="G3111" s="57" t="str">
        <f t="shared" si="899"/>
        <v>0.995399855302023-0.067668185779835i</v>
      </c>
      <c r="H3111" s="57" t="str">
        <f t="shared" si="900"/>
        <v>0.0598620105856238-17.919963617354i</v>
      </c>
      <c r="I3111" s="57" t="str">
        <f t="shared" si="901"/>
        <v>-0.076459273947955-0.146684916485515i</v>
      </c>
      <c r="K3111" s="57" t="str">
        <f t="shared" si="902"/>
        <v>0.00223693544945579-0.0030909891822349i</v>
      </c>
      <c r="L3111" s="57" t="str">
        <f t="shared" si="903"/>
        <v>0.00025-0.00938936964904685i</v>
      </c>
      <c r="M3111" s="57" t="str">
        <f t="shared" si="904"/>
        <v>0.0045-0.00329175103780105i</v>
      </c>
      <c r="N3111" s="57">
        <f t="shared" si="905"/>
        <v>11.774051434348337</v>
      </c>
      <c r="O3111" s="57">
        <f t="shared" si="906"/>
        <v>24.298727123015542</v>
      </c>
      <c r="P3111" s="374">
        <f t="shared" si="907"/>
        <v>-24.298727123015542</v>
      </c>
      <c r="Q3111" s="374">
        <f t="shared" si="908"/>
        <v>-168.22594856565166</v>
      </c>
      <c r="R3111" s="12">
        <f t="shared" si="909"/>
        <v>11.774051434348337</v>
      </c>
      <c r="S3111" s="57">
        <f t="shared" si="910"/>
        <v>112.70309907324571</v>
      </c>
      <c r="T3111" s="12">
        <f t="shared" si="893"/>
        <v>-24.298727123015542</v>
      </c>
    </row>
    <row r="3112" spans="1:20">
      <c r="A3112" s="57">
        <f t="shared" si="894"/>
        <v>710825.36710407108</v>
      </c>
      <c r="B3112" s="12">
        <f t="shared" si="911"/>
        <v>113131.37084972404</v>
      </c>
      <c r="C3112" s="57" t="str">
        <f t="shared" si="895"/>
        <v>-0.0592876760857442-0.0123807287083352i</v>
      </c>
      <c r="D3112" s="57" t="str">
        <f t="shared" si="896"/>
        <v>3.39601582939473-0.66873838565706i</v>
      </c>
      <c r="E3112" s="57" t="str">
        <f t="shared" si="897"/>
        <v>-8.26365988265593-35.8134097095137i</v>
      </c>
      <c r="F3112" s="57" t="str">
        <f t="shared" si="898"/>
        <v>2.89642244875421-1.51785920341103i</v>
      </c>
      <c r="G3112" s="57" t="str">
        <f t="shared" si="899"/>
        <v>0.995364990129157-0.0679229457130654i</v>
      </c>
      <c r="H3112" s="57" t="str">
        <f t="shared" si="900"/>
        <v>0.0593517347751447-17.8516334735956i</v>
      </c>
      <c r="I3112" s="57" t="str">
        <f t="shared" si="901"/>
        <v>-0.0759547370832315-0.146118559961651i</v>
      </c>
      <c r="K3112" s="57" t="str">
        <f t="shared" si="902"/>
        <v>0.00223487861569316-0.00308413599329179i</v>
      </c>
      <c r="L3112" s="57" t="str">
        <f t="shared" si="903"/>
        <v>0.00025-0.00935382511361517i</v>
      </c>
      <c r="M3112" s="57" t="str">
        <f t="shared" si="904"/>
        <v>0.0045-0.00327928973680121i</v>
      </c>
      <c r="N3112" s="57">
        <f t="shared" si="905"/>
        <v>11.795266137905912</v>
      </c>
      <c r="O3112" s="57">
        <f t="shared" si="906"/>
        <v>24.355338543712147</v>
      </c>
      <c r="P3112" s="374">
        <f t="shared" si="907"/>
        <v>-24.355338543712147</v>
      </c>
      <c r="Q3112" s="374">
        <f t="shared" si="908"/>
        <v>-168.20473386209409</v>
      </c>
      <c r="R3112" s="12">
        <f t="shared" si="909"/>
        <v>11.795266137905912</v>
      </c>
      <c r="S3112" s="57">
        <f t="shared" si="910"/>
        <v>113.13137084972405</v>
      </c>
      <c r="T3112" s="12">
        <f t="shared" si="893"/>
        <v>-24.355338543712147</v>
      </c>
    </row>
    <row r="3113" spans="1:20">
      <c r="A3113" s="57">
        <f t="shared" si="894"/>
        <v>713526.50349906657</v>
      </c>
      <c r="B3113" s="12">
        <f t="shared" si="911"/>
        <v>113561.270058953</v>
      </c>
      <c r="C3113" s="57" t="str">
        <f t="shared" si="895"/>
        <v>-0.0588985867357857-0.0123217145282357i</v>
      </c>
      <c r="D3113" s="57" t="str">
        <f t="shared" si="896"/>
        <v>3.39540548340716-0.670117170451896i</v>
      </c>
      <c r="E3113" s="57" t="str">
        <f t="shared" si="897"/>
        <v>-8.21915915733847-35.6489197949422i</v>
      </c>
      <c r="F3113" s="57" t="str">
        <f t="shared" si="898"/>
        <v>2.89632022891116-1.51360546554681i</v>
      </c>
      <c r="G3113" s="57" t="str">
        <f t="shared" si="899"/>
        <v>0.9953298619478-0.0681786466774869i</v>
      </c>
      <c r="H3113" s="57" t="str">
        <f t="shared" si="900"/>
        <v>0.0588455605269219-17.7835673572081i</v>
      </c>
      <c r="I3113" s="57" t="str">
        <f t="shared" si="901"/>
        <v>-0.0754540323573443-0.145554394858528i</v>
      </c>
      <c r="K3113" s="57" t="str">
        <f t="shared" si="902"/>
        <v>0.00223281338242309-0.00307731819933583i</v>
      </c>
      <c r="L3113" s="57" t="str">
        <f t="shared" si="903"/>
        <v>0.00025-0.00931841513609794i</v>
      </c>
      <c r="M3113" s="57" t="str">
        <f t="shared" si="904"/>
        <v>0.0045-0.00326687560948516i</v>
      </c>
      <c r="N3113" s="57">
        <f t="shared" si="905"/>
        <v>11.81599278816816</v>
      </c>
      <c r="O3113" s="57">
        <f t="shared" si="906"/>
        <v>24.411872870536872</v>
      </c>
      <c r="P3113" s="374">
        <f t="shared" si="907"/>
        <v>-24.411872870536872</v>
      </c>
      <c r="Q3113" s="374">
        <f t="shared" si="908"/>
        <v>-168.18400721183184</v>
      </c>
      <c r="R3113" s="12">
        <f t="shared" si="909"/>
        <v>11.81599278816816</v>
      </c>
      <c r="S3113" s="57">
        <f t="shared" si="910"/>
        <v>113.561270058953</v>
      </c>
      <c r="T3113" s="12">
        <f t="shared" si="893"/>
        <v>-24.411872870536872</v>
      </c>
    </row>
    <row r="3114" spans="1:20">
      <c r="A3114" s="57">
        <f t="shared" si="894"/>
        <v>716237.90421236306</v>
      </c>
      <c r="B3114" s="12">
        <f t="shared" si="911"/>
        <v>113992.80288517702</v>
      </c>
      <c r="C3114" s="57" t="str">
        <f t="shared" si="895"/>
        <v>-0.0585126624656021-0.0122625496991789i</v>
      </c>
      <c r="D3114" s="57" t="str">
        <f t="shared" si="896"/>
        <v>3.39479071183647-0.671504179074869i</v>
      </c>
      <c r="E3114" s="57" t="str">
        <f t="shared" si="897"/>
        <v>-8.17497129070815-35.4853894711818i</v>
      </c>
      <c r="F3114" s="57" t="str">
        <f t="shared" si="898"/>
        <v>2.89621723801865-1.50937339527512i</v>
      </c>
      <c r="G3114" s="57" t="str">
        <f t="shared" si="899"/>
        <v>0.995294468792786-0.0684352919426211i</v>
      </c>
      <c r="H3114" s="57" t="str">
        <f t="shared" si="900"/>
        <v>0.058343454862096-17.7157642074279i</v>
      </c>
      <c r="I3114" s="57" t="str">
        <f t="shared" si="901"/>
        <v>-0.0749571303840445-0.144992412044574i</v>
      </c>
      <c r="K3114" s="57" t="str">
        <f t="shared" si="902"/>
        <v>0.00223073969735576-0.00307053562578874i</v>
      </c>
      <c r="L3114" s="57" t="str">
        <f t="shared" si="903"/>
        <v>0.00025-0.00928313920711099i</v>
      </c>
      <c r="M3114" s="57" t="str">
        <f t="shared" si="904"/>
        <v>0.0045-0.00325450847727153i</v>
      </c>
      <c r="N3114" s="57">
        <f t="shared" si="905"/>
        <v>11.836228368096442</v>
      </c>
      <c r="O3114" s="57">
        <f t="shared" si="906"/>
        <v>24.468330825197583</v>
      </c>
      <c r="P3114" s="374">
        <f t="shared" si="907"/>
        <v>-24.468330825197583</v>
      </c>
      <c r="Q3114" s="374">
        <f t="shared" si="908"/>
        <v>-168.16377163190356</v>
      </c>
      <c r="R3114" s="12">
        <f t="shared" si="909"/>
        <v>11.836228368096442</v>
      </c>
      <c r="S3114" s="57">
        <f t="shared" si="910"/>
        <v>113.99280288517703</v>
      </c>
      <c r="T3114" s="12">
        <f t="shared" si="893"/>
        <v>-24.468330825197583</v>
      </c>
    </row>
    <row r="3115" spans="1:20">
      <c r="A3115" s="57">
        <f t="shared" si="894"/>
        <v>718959.60824837</v>
      </c>
      <c r="B3115" s="12">
        <f t="shared" si="911"/>
        <v>114425.9755361407</v>
      </c>
      <c r="C3115" s="57" t="str">
        <f t="shared" si="895"/>
        <v>-0.0581298708556483-0.0122032378191596i</v>
      </c>
      <c r="D3115" s="57" t="str">
        <f t="shared" si="896"/>
        <v>3.3941714842535-0.6728994160522i</v>
      </c>
      <c r="E3115" s="57" t="str">
        <f t="shared" si="897"/>
        <v>-8.13109438189686-35.3228106847596i</v>
      </c>
      <c r="F3115" s="57" t="str">
        <f t="shared" si="898"/>
        <v>2.89611347031632-1.50516293051315i</v>
      </c>
      <c r="G3115" s="57" t="str">
        <f t="shared" si="899"/>
        <v>0.995258808684555-0.0686928847869683i</v>
      </c>
      <c r="H3115" s="57" t="str">
        <f t="shared" si="900"/>
        <v>0.0578453850881328-17.648222968212i</v>
      </c>
      <c r="I3115" s="57" t="str">
        <f t="shared" si="901"/>
        <v>-0.0744640020046774-0.144432602431565i</v>
      </c>
      <c r="K3115" s="57" t="str">
        <f t="shared" si="902"/>
        <v>0.00222865750848265-0.00306378809807139i</v>
      </c>
      <c r="L3115" s="57" t="str">
        <f t="shared" si="903"/>
        <v>0.00025-0.00924799681919799i</v>
      </c>
      <c r="M3115" s="57" t="str">
        <f t="shared" si="904"/>
        <v>0.0045-0.00324218816225496i</v>
      </c>
      <c r="N3115" s="57">
        <f t="shared" si="905"/>
        <v>11.855969890080729</v>
      </c>
      <c r="O3115" s="57">
        <f t="shared" si="906"/>
        <v>24.524713128781922</v>
      </c>
      <c r="P3115" s="374">
        <f t="shared" si="907"/>
        <v>-24.524713128781922</v>
      </c>
      <c r="Q3115" s="374">
        <f t="shared" si="908"/>
        <v>-168.14403010991927</v>
      </c>
      <c r="R3115" s="12">
        <f t="shared" si="909"/>
        <v>11.855969890080729</v>
      </c>
      <c r="S3115" s="57">
        <f t="shared" si="910"/>
        <v>114.4259755361407</v>
      </c>
      <c r="T3115" s="12">
        <f t="shared" si="893"/>
        <v>-24.524713128781922</v>
      </c>
    </row>
    <row r="3116" spans="1:20">
      <c r="A3116" s="57">
        <f t="shared" si="894"/>
        <v>721691.65475971391</v>
      </c>
      <c r="B3116" s="12">
        <f t="shared" si="911"/>
        <v>114860.79424317804</v>
      </c>
      <c r="C3116" s="57" t="str">
        <f t="shared" si="895"/>
        <v>-0.0577501798569113-0.0121437824720897i</v>
      </c>
      <c r="D3116" s="57" t="str">
        <f t="shared" si="896"/>
        <v>3.39354777004467-0.674302885866276i</v>
      </c>
      <c r="E3116" s="57" t="str">
        <f t="shared" si="897"/>
        <v>-8.08752653358942-35.161175473319i</v>
      </c>
      <c r="F3116" s="57" t="str">
        <f t="shared" si="898"/>
        <v>2.89600892000164-1.50097400947537i</v>
      </c>
      <c r="G3116" s="57" t="str">
        <f t="shared" si="899"/>
        <v>0.995222879629046-0.0689514284980045i</v>
      </c>
      <c r="H3116" s="57" t="str">
        <f t="shared" si="900"/>
        <v>0.0573513187960743-17.5809425882123i</v>
      </c>
      <c r="I3116" s="57" t="str">
        <f t="shared" si="901"/>
        <v>-0.0739746182863764-0.143874956974363i</v>
      </c>
      <c r="K3116" s="57" t="str">
        <f t="shared" si="902"/>
        <v>0.00222656676408081-0.00305707544160089i</v>
      </c>
      <c r="L3116" s="57" t="str">
        <f t="shared" si="903"/>
        <v>0.00025-0.00921298746682406i</v>
      </c>
      <c r="M3116" s="57" t="str">
        <f t="shared" si="904"/>
        <v>0.0045-0.00322991448720359i</v>
      </c>
      <c r="N3116" s="57">
        <f t="shared" si="905"/>
        <v>11.875214395806154</v>
      </c>
      <c r="O3116" s="57">
        <f t="shared" si="906"/>
        <v>24.581020501760314</v>
      </c>
      <c r="P3116" s="374">
        <f t="shared" si="907"/>
        <v>-24.581020501760314</v>
      </c>
      <c r="Q3116" s="374">
        <f t="shared" si="908"/>
        <v>-168.12478560419385</v>
      </c>
      <c r="R3116" s="12">
        <f t="shared" si="909"/>
        <v>11.875214395806154</v>
      </c>
      <c r="S3116" s="57">
        <f t="shared" si="910"/>
        <v>114.86079424317803</v>
      </c>
      <c r="T3116" s="12">
        <f t="shared" ref="T3116:T3179" si="912">P3116</f>
        <v>-24.581020501760314</v>
      </c>
    </row>
    <row r="3117" spans="1:20">
      <c r="A3117" s="57">
        <f t="shared" ref="A3117:A3180" si="913">2*PI()*B3117</f>
        <v>724434.08304780081</v>
      </c>
      <c r="B3117" s="12">
        <f t="shared" si="911"/>
        <v>115297.26526130212</v>
      </c>
      <c r="C3117" s="57" t="str">
        <f t="shared" ref="C3117:C3180" si="914">IMPRODUCT(D3117,E3117,$C$40,,K3117,$C$41)</f>
        <v>-0.0573735577859594-0.0120841872274136i</v>
      </c>
      <c r="D3117" s="57" t="str">
        <f t="shared" ref="D3117:D3180" si="915">IMDIV(IMPRODUCT($C$37,$C$38,COMPLEX(1,A3117/$C$38)),IMSUM(-1*A3117*A3117/$C$39,COMPLEX(0,1*A3117)))</f>
        <v>3.39291953841121-0.675714592954099i</v>
      </c>
      <c r="E3117" s="57" t="str">
        <f t="shared" ref="E3117:E3180" si="916">IMDIV(IMPRODUCT(IMSUM(F3117,G3117),$C$29,H3117),IMSUM(1,I3117))</f>
        <v>-8.04426585225454-35.0004759643685i</v>
      </c>
      <c r="F3117" s="57" t="str">
        <f t="shared" ref="F3117:F3180" si="917">IMDIV(IMPRODUCT($C$14,$C$15,COMPLEX(1,A3117/$C$15)),IMSUM(-1*A3117*A3117/$C$16,COMPLEX(0,A3117)))</f>
        <v>2.89590358122959-1.49680657067246i</v>
      </c>
      <c r="G3117" s="57" t="str">
        <f t="shared" ref="G3117:G3180" si="918">IMDIV(1,COMPLEX(1,A3117*$C$9*$C$10))</f>
        <v>0.995186679617602-0.0692109263721756i</v>
      </c>
      <c r="H3117" s="57" t="str">
        <f t="shared" ref="H3117:H3180" si="919">IMDIV($C$3,IMSUM(K3117,COMPLEX(0,$C$28*A3117)))</f>
        <v>0.0568612238578153-17.5139220207496i</v>
      </c>
      <c r="I3117" s="57" t="str">
        <f t="shared" ref="I3117:I3180" si="920">IMPRODUCT(F3117,$C$29,H3117,$C$31)</f>
        <v>-0.0734889505202652-0.143319466670643i</v>
      </c>
      <c r="K3117" s="57" t="str">
        <f t="shared" ref="K3117:K3180" si="921">IF($C$26&lt;=0,IMDIV(1,IMSUM(IMDIV(1,L3117),1/$C$18)),IMDIV(1,IMSUM(IMDIV(1,L3117),1/$C$18,IMDIV(1,M3117))))</f>
        <v>0.00222446741271701-0.00305039748178778i</v>
      </c>
      <c r="L3117" s="57" t="str">
        <f t="shared" ref="L3117:L3180" si="922">IMSUM($C$21/$C$22,IMDIV(1,COMPLEX(0,$C$20*$C$22*A3117)))</f>
        <v>0.00025-0.00917811064636789i</v>
      </c>
      <c r="M3117" s="57" t="str">
        <f t="shared" ref="M3117:M3180" si="923">IMSUM($C$25/$C$26,IMDIV(1,COMPLEX(0,$C$24*$C$26*A3117)))</f>
        <v>0.0045-0.00321768727555647i</v>
      </c>
      <c r="N3117" s="57">
        <f t="shared" ref="N3117:N3180" si="924">ABS(R3117)</f>
        <v>11.893958956114773</v>
      </c>
      <c r="O3117" s="57">
        <f t="shared" ref="O3117:O3180" si="925">ABS(P3117)</f>
        <v>24.637253663989704</v>
      </c>
      <c r="P3117" s="374">
        <f t="shared" ref="P3117:P3180" si="926">20*LOG10(IMABS(C3117))</f>
        <v>-24.637253663989704</v>
      </c>
      <c r="Q3117" s="374">
        <f t="shared" ref="Q3117:Q3180" si="927">IMARGUMENT(C3117)*180/PI()</f>
        <v>-168.10604104388523</v>
      </c>
      <c r="R3117" s="12">
        <f t="shared" ref="R3117:R3180" si="928">IF(Q3117&lt;0,Q3117+180,Q3117-180)</f>
        <v>11.893958956114773</v>
      </c>
      <c r="S3117" s="57">
        <f t="shared" ref="S3117:S3180" si="929">B3117/1000</f>
        <v>115.29726526130212</v>
      </c>
      <c r="T3117" s="12">
        <f t="shared" si="912"/>
        <v>-24.637253663989704</v>
      </c>
    </row>
    <row r="3118" spans="1:20">
      <c r="A3118" s="57">
        <f t="shared" si="913"/>
        <v>727186.93256338243</v>
      </c>
      <c r="B3118" s="12">
        <f t="shared" ref="B3118:B3181" si="930">B3117*(1+B$42)</f>
        <v>115735.39486929507</v>
      </c>
      <c r="C3118" s="57" t="str">
        <f t="shared" si="914"/>
        <v>-0.0569999733200747-0.012024455639753i</v>
      </c>
      <c r="D3118" s="57" t="str">
        <f t="shared" si="915"/>
        <v>3.39228675836844-0.677134541705753i</v>
      </c>
      <c r="E3118" s="57" t="str">
        <f t="shared" si="916"/>
        <v>-8.00131044836463-34.8407043740534i</v>
      </c>
      <c r="F3118" s="57" t="str">
        <f t="shared" si="917"/>
        <v>2.8957974481124-1.49266055291027i</v>
      </c>
      <c r="G3118" s="57" t="str">
        <f t="shared" si="918"/>
        <v>0.995150206626861-0.0694713817148931i</v>
      </c>
      <c r="H3118" s="57" t="str">
        <f t="shared" si="919"/>
        <v>0.0563750684234111-17.4471602237884i</v>
      </c>
      <c r="I3118" s="57" t="str">
        <f t="shared" si="920"/>
        <v>-0.0730069702196795-0.142766122560629i</v>
      </c>
      <c r="K3118" s="57" t="str">
        <f t="shared" si="921"/>
        <v>0.00222235940325204-0.00304375404403321i</v>
      </c>
      <c r="L3118" s="57" t="str">
        <f t="shared" si="922"/>
        <v>0.00025-0.00914336585611461i</v>
      </c>
      <c r="M3118" s="57" t="str">
        <f t="shared" si="923"/>
        <v>0.0045-0.00320550635142108i</v>
      </c>
      <c r="N3118" s="57">
        <f t="shared" si="924"/>
        <v>11.912200670877525</v>
      </c>
      <c r="O3118" s="57">
        <f t="shared" si="925"/>
        <v>24.693413334716251</v>
      </c>
      <c r="P3118" s="374">
        <f t="shared" si="926"/>
        <v>-24.693413334716251</v>
      </c>
      <c r="Q3118" s="374">
        <f t="shared" si="927"/>
        <v>-168.08779932912248</v>
      </c>
      <c r="R3118" s="12">
        <f t="shared" si="928"/>
        <v>11.912200670877525</v>
      </c>
      <c r="S3118" s="57">
        <f t="shared" si="929"/>
        <v>115.73539486929506</v>
      </c>
      <c r="T3118" s="12">
        <f t="shared" si="912"/>
        <v>-24.693413334716251</v>
      </c>
    </row>
    <row r="3119" spans="1:20">
      <c r="A3119" s="57">
        <f t="shared" si="913"/>
        <v>729950.24290712329</v>
      </c>
      <c r="B3119" s="12">
        <f t="shared" si="930"/>
        <v>116175.18936979839</v>
      </c>
      <c r="C3119" s="57" t="str">
        <f t="shared" si="914"/>
        <v>-0.0566293954924579-0.0119645912485657i</v>
      </c>
      <c r="D3119" s="57" t="str">
        <f t="shared" si="915"/>
        <v>3.39164939874496-0.678562736462827i</v>
      </c>
      <c r="E3119" s="57" t="str">
        <f t="shared" si="916"/>
        <v>-7.95865843661063-34.6818530059426i</v>
      </c>
      <c r="F3119" s="57" t="str">
        <f t="shared" si="917"/>
        <v>2.89569051471917-1.4885358952888i</v>
      </c>
      <c r="G3119" s="57" t="str">
        <f t="shared" si="918"/>
        <v>0.995113458618661-0.0697327978405285i</v>
      </c>
      <c r="H3119" s="57" t="str">
        <f t="shared" si="919"/>
        <v>0.055892820918417-17.3806561599112i</v>
      </c>
      <c r="I3119" s="57" t="str">
        <f t="shared" si="920"/>
        <v>-0.0725286491183997-0.142214915726826i</v>
      </c>
      <c r="K3119" s="57" t="str">
        <f t="shared" si="921"/>
        <v>0.00222024268484522-0.00303714495372617i</v>
      </c>
      <c r="L3119" s="57" t="str">
        <f t="shared" si="922"/>
        <v>0.00025-0.00910875259624892i</v>
      </c>
      <c r="M3119" s="57" t="str">
        <f t="shared" si="923"/>
        <v>0.0045-0.0031933715395707i</v>
      </c>
      <c r="N3119" s="57">
        <f t="shared" si="924"/>
        <v>11.929936668863519</v>
      </c>
      <c r="O3119" s="57">
        <f t="shared" si="925"/>
        <v>24.749500232578786</v>
      </c>
      <c r="P3119" s="374">
        <f t="shared" si="926"/>
        <v>-24.749500232578786</v>
      </c>
      <c r="Q3119" s="374">
        <f t="shared" si="927"/>
        <v>-168.07006333113648</v>
      </c>
      <c r="R3119" s="12">
        <f t="shared" si="928"/>
        <v>11.929936668863519</v>
      </c>
      <c r="S3119" s="57">
        <f t="shared" si="929"/>
        <v>116.17518936979839</v>
      </c>
      <c r="T3119" s="12">
        <f t="shared" si="912"/>
        <v>-24.749500232578786</v>
      </c>
    </row>
    <row r="3120" spans="1:20">
      <c r="A3120" s="57">
        <f t="shared" si="913"/>
        <v>732724.05383017042</v>
      </c>
      <c r="B3120" s="12">
        <f t="shared" si="930"/>
        <v>116616.65508940363</v>
      </c>
      <c r="C3120" s="57" t="str">
        <f t="shared" si="914"/>
        <v>-0.0562617936875153-0.011904597577824i</v>
      </c>
      <c r="D3120" s="57" t="str">
        <f t="shared" si="915"/>
        <v>3.39100742818202-0.679999181516844i</v>
      </c>
      <c r="E3120" s="57" t="str">
        <f t="shared" si="916"/>
        <v>-7.91630793610654-34.5239142498371i</v>
      </c>
      <c r="F3120" s="57" t="str">
        <f t="shared" si="917"/>
        <v>2.89558277507564-1.48443253720115i</v>
      </c>
      <c r="G3120" s="57" t="str">
        <f t="shared" si="918"/>
        <v>0.995076433539925-0.0699951780724073i</v>
      </c>
      <c r="H3120" s="57" t="str">
        <f t="shared" si="919"/>
        <v>0.0554144500412465-17.3144087962933i</v>
      </c>
      <c r="I3120" s="57" t="str">
        <f t="shared" si="920"/>
        <v>-0.0720539591688998-0.141665837293759i</v>
      </c>
      <c r="K3120" s="57" t="str">
        <f t="shared" si="921"/>
        <v>0.00221811720695853-0.00303057003624089i</v>
      </c>
      <c r="L3120" s="57" t="str">
        <f t="shared" si="922"/>
        <v>0.00025-0.00907427036884724i</v>
      </c>
      <c r="M3120" s="57" t="str">
        <f t="shared" si="923"/>
        <v>0.0045-0.00318128266544203i</v>
      </c>
      <c r="N3120" s="57">
        <f t="shared" si="924"/>
        <v>11.947164107611371</v>
      </c>
      <c r="O3120" s="57">
        <f t="shared" si="925"/>
        <v>24.80551507561124</v>
      </c>
      <c r="P3120" s="374">
        <f t="shared" si="926"/>
        <v>-24.80551507561124</v>
      </c>
      <c r="Q3120" s="374">
        <f t="shared" si="927"/>
        <v>-168.05283589238863</v>
      </c>
      <c r="R3120" s="12">
        <f t="shared" si="928"/>
        <v>11.947164107611371</v>
      </c>
      <c r="S3120" s="57">
        <f t="shared" si="929"/>
        <v>116.61665508940364</v>
      </c>
      <c r="T3120" s="12">
        <f t="shared" si="912"/>
        <v>-24.80551507561124</v>
      </c>
    </row>
    <row r="3121" spans="1:20">
      <c r="A3121" s="57">
        <f t="shared" si="913"/>
        <v>735508.4052347251</v>
      </c>
      <c r="B3121" s="12">
        <f t="shared" si="930"/>
        <v>117059.79837874338</v>
      </c>
      <c r="C3121" s="57" t="str">
        <f t="shared" si="914"/>
        <v>-0.0558971376362182-0.0118444781357159i</v>
      </c>
      <c r="D3121" s="57" t="str">
        <f t="shared" si="915"/>
        <v>3.39036081513271-0.681443881107685i</v>
      </c>
      <c r="E3121" s="57" t="str">
        <f t="shared" si="916"/>
        <v>-7.87425707058812-34.3668805805963i</v>
      </c>
      <c r="F3121" s="57" t="str">
        <f t="shared" si="917"/>
        <v>2.89547422316388-1.48035041833252i</v>
      </c>
      <c r="G3121" s="57" t="str">
        <f t="shared" si="918"/>
        <v>0.99503912932257-0.0702585257428025i</v>
      </c>
      <c r="H3121" s="57" t="str">
        <f t="shared" si="919"/>
        <v>0.0549399247605693-17.2484171046778i</v>
      </c>
      <c r="I3121" s="57" t="str">
        <f t="shared" si="920"/>
        <v>-0.071582872540612-0.141118878427716i</v>
      </c>
      <c r="K3121" s="57" t="str">
        <f t="shared" si="921"/>
        <v>0.00221598291936133-0.0030240291169341i</v>
      </c>
      <c r="L3121" s="57" t="str">
        <f t="shared" si="922"/>
        <v>0.00025-0.00903991867787133i</v>
      </c>
      <c r="M3121" s="57" t="str">
        <f t="shared" si="923"/>
        <v>0.0045-0.00316923955513252i</v>
      </c>
      <c r="N3121" s="57">
        <f t="shared" si="924"/>
        <v>11.963880173307018</v>
      </c>
      <c r="O3121" s="57">
        <f t="shared" si="925"/>
        <v>24.861458581245103</v>
      </c>
      <c r="P3121" s="374">
        <f t="shared" si="926"/>
        <v>-24.861458581245103</v>
      </c>
      <c r="Q3121" s="374">
        <f t="shared" si="927"/>
        <v>-168.03611982669298</v>
      </c>
      <c r="R3121" s="12">
        <f t="shared" si="928"/>
        <v>11.963880173307018</v>
      </c>
      <c r="S3121" s="57">
        <f t="shared" si="929"/>
        <v>117.05979837874338</v>
      </c>
      <c r="T3121" s="12">
        <f t="shared" si="912"/>
        <v>-24.861458581245103</v>
      </c>
    </row>
    <row r="3122" spans="1:20">
      <c r="A3122" s="57">
        <f t="shared" si="913"/>
        <v>738303.3371746171</v>
      </c>
      <c r="B3122" s="12">
        <f t="shared" si="930"/>
        <v>117504.6256125826</v>
      </c>
      <c r="C3122" s="57" t="str">
        <f t="shared" si="914"/>
        <v>-0.0555353974115357-0.0117842364143577i</v>
      </c>
      <c r="D3122" s="57" t="str">
        <f t="shared" si="915"/>
        <v>3.38970952786129-0.682896839421954i</v>
      </c>
      <c r="E3122" s="57" t="str">
        <f t="shared" si="916"/>
        <v>-7.83250396860367-34.2107445569817i</v>
      </c>
      <c r="F3122" s="57" t="str">
        <f t="shared" si="917"/>
        <v>2.89536485292194-1.47628947865914i</v>
      </c>
      <c r="G3122" s="57" t="str">
        <f t="shared" si="918"/>
        <v>0.99500154388339-0.0705228441929283i</v>
      </c>
      <c r="H3122" s="57" t="str">
        <f t="shared" si="919"/>
        <v>0.0544692143127264-17.1826800613512i</v>
      </c>
      <c r="I3122" s="57" t="str">
        <f t="shared" si="920"/>
        <v>-0.0711153616182042-0.140574030336491i</v>
      </c>
      <c r="K3122" s="57" t="str">
        <f t="shared" si="921"/>
        <v>0.00221383977213463-0.00301752202114252i</v>
      </c>
      <c r="L3122" s="57" t="str">
        <f t="shared" si="922"/>
        <v>0.00025-0.00900569702916058i</v>
      </c>
      <c r="M3122" s="57" t="str">
        <f t="shared" si="923"/>
        <v>0.0045-0.00315724203539801i</v>
      </c>
      <c r="N3122" s="57">
        <f t="shared" si="924"/>
        <v>11.980082080657724</v>
      </c>
      <c r="O3122" s="57">
        <f t="shared" si="925"/>
        <v>24.917331466311957</v>
      </c>
      <c r="P3122" s="374">
        <f t="shared" si="926"/>
        <v>-24.917331466311957</v>
      </c>
      <c r="Q3122" s="374">
        <f t="shared" si="927"/>
        <v>-168.01991791934228</v>
      </c>
      <c r="R3122" s="12">
        <f t="shared" si="928"/>
        <v>11.980082080657724</v>
      </c>
      <c r="S3122" s="57">
        <f t="shared" si="929"/>
        <v>117.5046256125826</v>
      </c>
      <c r="T3122" s="12">
        <f t="shared" si="912"/>
        <v>-24.917331466311957</v>
      </c>
    </row>
    <row r="3123" spans="1:20">
      <c r="A3123" s="57">
        <f t="shared" si="913"/>
        <v>741108.88985588064</v>
      </c>
      <c r="B3123" s="12">
        <f t="shared" si="930"/>
        <v>117951.14318991042</v>
      </c>
      <c r="C3123" s="57" t="str">
        <f t="shared" si="914"/>
        <v>-0.0551765434239409-0.0117238758895293i</v>
      </c>
      <c r="D3123" s="57" t="str">
        <f t="shared" si="915"/>
        <v>3.38905353444244-0.684358060591387i</v>
      </c>
      <c r="E3123" s="57" t="str">
        <f t="shared" si="916"/>
        <v>-7.79104676369715-34.0554988205188i</v>
      </c>
      <c r="F3123" s="57" t="str">
        <f t="shared" si="917"/>
        <v>2.89525465824359-1.47224965844727i</v>
      </c>
      <c r="G3123" s="57" t="str">
        <f t="shared" si="918"/>
        <v>0.99496367512396-0.0707881367729323i</v>
      </c>
      <c r="H3123" s="57" t="str">
        <f t="shared" si="919"/>
        <v>0.0540022881991781-17.1171966471179i</v>
      </c>
      <c r="I3123" s="57" t="str">
        <f t="shared" si="920"/>
        <v>-0.0706513989998695-0.140031284269123i</v>
      </c>
      <c r="K3123" s="57" t="str">
        <f t="shared" si="921"/>
        <v>0.00221168771567577-0.0030110485741803i</v>
      </c>
      <c r="L3123" s="57" t="str">
        <f t="shared" si="922"/>
        <v>0.00025-0.00897160493042497i</v>
      </c>
      <c r="M3123" s="57" t="str">
        <f t="shared" si="923"/>
        <v>0.0045-0.00314528993365014i</v>
      </c>
      <c r="N3123" s="57">
        <f t="shared" si="924"/>
        <v>11.995767072773475</v>
      </c>
      <c r="O3123" s="57">
        <f t="shared" si="925"/>
        <v>24.973134447045492</v>
      </c>
      <c r="P3123" s="374">
        <f t="shared" si="926"/>
        <v>-24.973134447045492</v>
      </c>
      <c r="Q3123" s="374">
        <f t="shared" si="927"/>
        <v>-168.00423292722652</v>
      </c>
      <c r="R3123" s="12">
        <f t="shared" si="928"/>
        <v>11.995767072773475</v>
      </c>
      <c r="S3123" s="57">
        <f t="shared" si="929"/>
        <v>117.95114318991043</v>
      </c>
      <c r="T3123" s="12">
        <f t="shared" si="912"/>
        <v>-24.973134447045492</v>
      </c>
    </row>
    <row r="3124" spans="1:20">
      <c r="A3124" s="57">
        <f t="shared" si="913"/>
        <v>743925.10363733303</v>
      </c>
      <c r="B3124" s="12">
        <f t="shared" si="930"/>
        <v>118399.35753403208</v>
      </c>
      <c r="C3124" s="57" t="str">
        <f t="shared" si="914"/>
        <v>-0.0548205464169911-0.011663400020422i</v>
      </c>
      <c r="D3124" s="57" t="str">
        <f t="shared" si="915"/>
        <v>3.38839280276057-0.685827548691206i</v>
      </c>
      <c r="E3124" s="57" t="str">
        <f t="shared" si="916"/>
        <v>-7.74988359458641-33.9011360943775i</v>
      </c>
      <c r="F3124" s="57" t="str">
        <f t="shared" si="917"/>
        <v>2.895143632978-1.46823089825221i</v>
      </c>
      <c r="G3124" s="57" t="str">
        <f t="shared" si="918"/>
        <v>0.994925520930521-0.0710544068418879i</v>
      </c>
      <c r="H3124" s="57" t="str">
        <f t="shared" si="919"/>
        <v>0.0535391161839795-17.0519658472765i</v>
      </c>
      <c r="I3124" s="57" t="str">
        <f t="shared" si="920"/>
        <v>-0.0701909574956376-0.139490631515648i</v>
      </c>
      <c r="K3124" s="57" t="str">
        <f t="shared" si="921"/>
        <v>0.00220952670070298-0.0030046086013366i</v>
      </c>
      <c r="L3124" s="57" t="str">
        <f t="shared" si="922"/>
        <v>0.00025-0.00893764189123822i</v>
      </c>
      <c r="M3124" s="57" t="str">
        <f t="shared" si="923"/>
        <v>0.0045-0.00313338307795391i</v>
      </c>
      <c r="N3124" s="57">
        <f t="shared" si="924"/>
        <v>12.010932421045425</v>
      </c>
      <c r="O3124" s="57">
        <f t="shared" si="925"/>
        <v>25.028868239083057</v>
      </c>
      <c r="P3124" s="374">
        <f t="shared" si="926"/>
        <v>-25.028868239083057</v>
      </c>
      <c r="Q3124" s="374">
        <f t="shared" si="927"/>
        <v>-167.98906757895458</v>
      </c>
      <c r="R3124" s="12">
        <f t="shared" si="928"/>
        <v>12.010932421045425</v>
      </c>
      <c r="S3124" s="57">
        <f t="shared" si="929"/>
        <v>118.39935753403208</v>
      </c>
      <c r="T3124" s="12">
        <f t="shared" si="912"/>
        <v>-25.028868239083057</v>
      </c>
    </row>
    <row r="3125" spans="1:20">
      <c r="A3125" s="57">
        <f t="shared" si="913"/>
        <v>746752.01903115492</v>
      </c>
      <c r="B3125" s="12">
        <f t="shared" si="930"/>
        <v>118849.27509266141</v>
      </c>
      <c r="C3125" s="57" t="str">
        <f t="shared" si="914"/>
        <v>-0.0544673774629703-0.0116028122494053i</v>
      </c>
      <c r="D3125" s="57" t="str">
        <f t="shared" si="915"/>
        <v>3.38772730050901-0.687305307738456i</v>
      </c>
      <c r="E3125" s="57" t="str">
        <f t="shared" si="916"/>
        <v>-7.70901260533153-33.7476491822675i</v>
      </c>
      <c r="F3125" s="57" t="str">
        <f t="shared" si="917"/>
        <v>2.89503177092941-1.4642331389172i</v>
      </c>
      <c r="G3125" s="57" t="str">
        <f t="shared" si="918"/>
        <v>0.994887079173881-0.071321657767786i</v>
      </c>
      <c r="H3125" s="57" t="str">
        <f t="shared" si="919"/>
        <v>0.0530796682912771-16.9869866515952i</v>
      </c>
      <c r="I3125" s="57" t="str">
        <f t="shared" si="920"/>
        <v>-0.0697340101256893-0.138952063406849i</v>
      </c>
      <c r="K3125" s="57" t="str">
        <f t="shared" si="921"/>
        <v>0.00220735667826003-0.00299820192787316i</v>
      </c>
      <c r="L3125" s="57" t="str">
        <f t="shared" si="922"/>
        <v>0.00025-0.00890380742303068i</v>
      </c>
      <c r="M3125" s="57" t="str">
        <f t="shared" si="923"/>
        <v>0.0045-0.00312152129702522i</v>
      </c>
      <c r="N3125" s="57">
        <f t="shared" si="924"/>
        <v>12.025575425031349</v>
      </c>
      <c r="O3125" s="57">
        <f t="shared" si="925"/>
        <v>25.084533557468077</v>
      </c>
      <c r="P3125" s="374">
        <f t="shared" si="926"/>
        <v>-25.084533557468077</v>
      </c>
      <c r="Q3125" s="374">
        <f t="shared" si="927"/>
        <v>-167.97442457496865</v>
      </c>
      <c r="R3125" s="12">
        <f t="shared" si="928"/>
        <v>12.025575425031349</v>
      </c>
      <c r="S3125" s="57">
        <f t="shared" si="929"/>
        <v>118.84927509266141</v>
      </c>
      <c r="T3125" s="12">
        <f t="shared" si="912"/>
        <v>-25.084533557468077</v>
      </c>
    </row>
    <row r="3126" spans="1:20">
      <c r="A3126" s="57">
        <f t="shared" si="913"/>
        <v>749589.67670347344</v>
      </c>
      <c r="B3126" s="12">
        <f t="shared" si="930"/>
        <v>119300.90233801353</v>
      </c>
      <c r="C3126" s="57" t="str">
        <f t="shared" si="914"/>
        <v>-0.0541170079586099-0.0115421160018061i</v>
      </c>
      <c r="D3126" s="57" t="str">
        <f t="shared" si="915"/>
        <v>3.38705699518948-0.688791341690365i</v>
      </c>
      <c r="E3126" s="57" t="str">
        <f t="shared" si="916"/>
        <v>-7.66843194549998-33.5950309673525i</v>
      </c>
      <c r="F3126" s="57" t="str">
        <f t="shared" si="917"/>
        <v>2.8949190658568-1.46025632157248i</v>
      </c>
      <c r="G3126" s="57" t="str">
        <f t="shared" si="918"/>
        <v>0.994848347709301-0.0715898929275263i</v>
      </c>
      <c r="H3126" s="57" t="str">
        <f t="shared" si="919"/>
        <v>0.0526239148028375-16.9222580542875i</v>
      </c>
      <c r="I3126" s="57" t="str">
        <f t="shared" si="920"/>
        <v>-0.0692805301186936-0.138415571313999i</v>
      </c>
      <c r="K3126" s="57" t="str">
        <f t="shared" si="921"/>
        <v>0.00220517759972089-0.00299182837902195i</v>
      </c>
      <c r="L3126" s="57" t="str">
        <f t="shared" si="922"/>
        <v>0.00025-0.00887010103908223i</v>
      </c>
      <c r="M3126" s="57" t="str">
        <f t="shared" si="923"/>
        <v>0.0045-0.00310970442022835i</v>
      </c>
      <c r="N3126" s="57">
        <f t="shared" si="924"/>
        <v>12.039693412337613</v>
      </c>
      <c r="O3126" s="57">
        <f t="shared" si="925"/>
        <v>25.140131116650934</v>
      </c>
      <c r="P3126" s="374">
        <f t="shared" si="926"/>
        <v>-25.140131116650934</v>
      </c>
      <c r="Q3126" s="374">
        <f t="shared" si="927"/>
        <v>-167.96030658766239</v>
      </c>
      <c r="R3126" s="12">
        <f t="shared" si="928"/>
        <v>12.039693412337613</v>
      </c>
      <c r="S3126" s="57">
        <f t="shared" si="929"/>
        <v>119.30090233801353</v>
      </c>
      <c r="T3126" s="12">
        <f t="shared" si="912"/>
        <v>-25.140131116650934</v>
      </c>
    </row>
    <row r="3127" spans="1:20">
      <c r="A3127" s="57">
        <f t="shared" si="913"/>
        <v>752438.11747494666</v>
      </c>
      <c r="B3127" s="12">
        <f t="shared" si="930"/>
        <v>119754.24576689799</v>
      </c>
      <c r="C3127" s="57" t="str">
        <f t="shared" si="914"/>
        <v>-0.0537694096208714-0.0114813146857064i</v>
      </c>
      <c r="D3127" s="57" t="str">
        <f t="shared" si="915"/>
        <v>3.3863818541112-0.690285654442634i</v>
      </c>
      <c r="E3127" s="57" t="str">
        <f t="shared" si="916"/>
        <v>-7.62813977032312-33.4432744111816i</v>
      </c>
      <c r="F3127" s="57" t="str">
        <f t="shared" si="917"/>
        <v>2.89480551147364-1.45630038763424i</v>
      </c>
      <c r="G3127" s="57" t="str">
        <f t="shared" si="918"/>
        <v>0.994809324376392-0.0718591157069084i</v>
      </c>
      <c r="H3127" s="57" t="str">
        <f t="shared" si="919"/>
        <v>0.0521718262555983-16.8577790539887i</v>
      </c>
      <c r="I3127" s="57" t="str">
        <f t="shared" si="920"/>
        <v>-0.0688304909101556-0.137881146648624i</v>
      </c>
      <c r="K3127" s="57" t="str">
        <f t="shared" si="921"/>
        <v>0.00220298941679451-0.0029854877799829i</v>
      </c>
      <c r="L3127" s="57" t="str">
        <f t="shared" si="922"/>
        <v>0.00025-0.00883652225451504i</v>
      </c>
      <c r="M3127" s="57" t="str">
        <f t="shared" si="923"/>
        <v>0.0045-0.00309793227757357i</v>
      </c>
      <c r="N3127" s="57">
        <f t="shared" si="924"/>
        <v>12.053283738508128</v>
      </c>
      <c r="O3127" s="57">
        <f t="shared" si="925"/>
        <v>25.195661630490406</v>
      </c>
      <c r="P3127" s="374">
        <f t="shared" si="926"/>
        <v>-25.195661630490406</v>
      </c>
      <c r="Q3127" s="374">
        <f t="shared" si="927"/>
        <v>-167.94671626149187</v>
      </c>
      <c r="R3127" s="12">
        <f t="shared" si="928"/>
        <v>12.053283738508128</v>
      </c>
      <c r="S3127" s="57">
        <f t="shared" si="929"/>
        <v>119.75424576689799</v>
      </c>
      <c r="T3127" s="12">
        <f t="shared" si="912"/>
        <v>-25.195661630490406</v>
      </c>
    </row>
    <row r="3128" spans="1:20">
      <c r="A3128" s="57">
        <f t="shared" si="913"/>
        <v>755297.38232135144</v>
      </c>
      <c r="B3128" s="12">
        <f t="shared" si="930"/>
        <v>120209.3119008122</v>
      </c>
      <c r="C3128" s="57" t="str">
        <f t="shared" si="914"/>
        <v>-0.0534245544827956-0.0114204116917516i</v>
      </c>
      <c r="D3128" s="57" t="str">
        <f t="shared" si="915"/>
        <v>3.38570184439034-0.691788249827765i</v>
      </c>
      <c r="E3128" s="57" t="str">
        <f t="shared" si="916"/>
        <v>-7.5881342408475-33.2923725526345i</v>
      </c>
      <c r="F3128" s="57" t="str">
        <f t="shared" si="917"/>
        <v>2.89469110144755-1.4523652788036i</v>
      </c>
      <c r="G3128" s="57" t="str">
        <f t="shared" si="918"/>
        <v>0.994770006999-0.0721293295006211i</v>
      </c>
      <c r="H3128" s="57" t="str">
        <f t="shared" si="919"/>
        <v>0.0517233734392446-16.7935486537317i</v>
      </c>
      <c r="I3128" s="57" t="str">
        <f t="shared" si="920"/>
        <v>-0.0683838661407758-0.137348780862255i</v>
      </c>
      <c r="K3128" s="57" t="str">
        <f t="shared" si="921"/>
        <v>0.00220079208152954-0.00297917995592161i</v>
      </c>
      <c r="L3128" s="57" t="str">
        <f t="shared" si="922"/>
        <v>0.00025-0.00880307058628717i</v>
      </c>
      <c r="M3128" s="57" t="str">
        <f t="shared" si="923"/>
        <v>0.0045-0.00308620469971465i</v>
      </c>
      <c r="N3128" s="57">
        <f t="shared" si="924"/>
        <v>12.066343786911432</v>
      </c>
      <c r="O3128" s="57">
        <f t="shared" si="925"/>
        <v>25.251125812255019</v>
      </c>
      <c r="P3128" s="374">
        <f t="shared" si="926"/>
        <v>-25.251125812255019</v>
      </c>
      <c r="Q3128" s="374">
        <f t="shared" si="927"/>
        <v>-167.93365621308857</v>
      </c>
      <c r="R3128" s="12">
        <f t="shared" si="928"/>
        <v>12.066343786911432</v>
      </c>
      <c r="S3128" s="57">
        <f t="shared" si="929"/>
        <v>120.2093119008122</v>
      </c>
      <c r="T3128" s="12">
        <f t="shared" si="912"/>
        <v>-25.251125812255019</v>
      </c>
    </row>
    <row r="3129" spans="1:20">
      <c r="A3129" s="57">
        <f t="shared" si="913"/>
        <v>758167.51237417257</v>
      </c>
      <c r="B3129" s="12">
        <f t="shared" si="930"/>
        <v>120666.10728603529</v>
      </c>
      <c r="C3129" s="57" t="str">
        <f t="shared" si="914"/>
        <v>-0.0530824148894205-0.0113594103929737i</v>
      </c>
      <c r="D3129" s="57" t="str">
        <f t="shared" si="915"/>
        <v>3.38501693294921-0.693299131613333i</v>
      </c>
      <c r="E3129" s="57" t="str">
        <f t="shared" si="916"/>
        <v>-7.54841352408061-33.1423185068847i</v>
      </c>
      <c r="F3129" s="57" t="str">
        <f t="shared" si="917"/>
        <v>2.89457582939988-1.44845093706562i</v>
      </c>
      <c r="G3129" s="57" t="str">
        <f t="shared" si="918"/>
        <v>0.994730393385104-0.0724005377122336i</v>
      </c>
      <c r="H3129" s="57" t="str">
        <f t="shared" si="919"/>
        <v>0.0512785273938142-16.7295658609236i</v>
      </c>
      <c r="I3129" s="57" t="str">
        <f t="shared" si="920"/>
        <v>-0.0679406296548264-0.136818465446178i</v>
      </c>
      <c r="K3129" s="57" t="str">
        <f t="shared" si="921"/>
        <v>0.00219858554631925-0.00297290473196734i</v>
      </c>
      <c r="L3129" s="57" t="str">
        <f t="shared" si="922"/>
        <v>0.00025-0.00876974555318501i</v>
      </c>
      <c r="M3129" s="57" t="str">
        <f t="shared" si="923"/>
        <v>0.0045-0.00307452151794646i</v>
      </c>
      <c r="N3129" s="57">
        <f t="shared" si="924"/>
        <v>12.078870968629445</v>
      </c>
      <c r="O3129" s="57">
        <f t="shared" si="925"/>
        <v>25.306524374623642</v>
      </c>
      <c r="P3129" s="374">
        <f t="shared" si="926"/>
        <v>-25.306524374623642</v>
      </c>
      <c r="Q3129" s="374">
        <f t="shared" si="927"/>
        <v>-167.92112903137055</v>
      </c>
      <c r="R3129" s="12">
        <f t="shared" si="928"/>
        <v>12.078870968629445</v>
      </c>
      <c r="S3129" s="57">
        <f t="shared" si="929"/>
        <v>120.66610728603528</v>
      </c>
      <c r="T3129" s="12">
        <f t="shared" si="912"/>
        <v>-25.306524374623642</v>
      </c>
    </row>
    <row r="3130" spans="1:20">
      <c r="A3130" s="57">
        <f t="shared" si="913"/>
        <v>761048.54892119439</v>
      </c>
      <c r="B3130" s="12">
        <f t="shared" si="930"/>
        <v>121124.63849372222</v>
      </c>
      <c r="C3130" s="57" t="str">
        <f t="shared" si="914"/>
        <v>-0.0527429634937611-0.0112983141446312i</v>
      </c>
      <c r="D3130" s="57" t="str">
        <f t="shared" si="915"/>
        <v>3.38432708651564-0.694818303500284i</v>
      </c>
      <c r="E3130" s="57" t="str">
        <f t="shared" si="916"/>
        <v>-7.50897579312917-32.9931054643798i</v>
      </c>
      <c r="F3130" s="57" t="str">
        <f t="shared" si="917"/>
        <v>2.89445968890561-1.44455730468829i</v>
      </c>
      <c r="G3130" s="57" t="str">
        <f t="shared" si="918"/>
        <v>0.994690481326697-0.0726727437541831i</v>
      </c>
      <c r="H3130" s="57" t="str">
        <f t="shared" si="919"/>
        <v>0.0508372594073233-16.6658296873225i</v>
      </c>
      <c r="I3130" s="57" t="str">
        <f t="shared" si="920"/>
        <v>-0.0675007554985405-0.136290191931211i</v>
      </c>
      <c r="K3130" s="57" t="str">
        <f t="shared" si="921"/>
        <v>0.00219636976390633-0.00296666193321075i</v>
      </c>
      <c r="L3130" s="57" t="str">
        <f t="shared" si="922"/>
        <v>0.00025-0.00873654667581691i</v>
      </c>
      <c r="M3130" s="57" t="str">
        <f t="shared" si="923"/>
        <v>0.0045-0.00306288256420249i</v>
      </c>
      <c r="N3130" s="57">
        <f t="shared" si="924"/>
        <v>12.090862722352483</v>
      </c>
      <c r="O3130" s="57">
        <f t="shared" si="925"/>
        <v>25.361858029686122</v>
      </c>
      <c r="P3130" s="374">
        <f t="shared" si="926"/>
        <v>-25.361858029686122</v>
      </c>
      <c r="Q3130" s="374">
        <f t="shared" si="927"/>
        <v>-167.90913727764752</v>
      </c>
      <c r="R3130" s="12">
        <f t="shared" si="928"/>
        <v>12.090862722352483</v>
      </c>
      <c r="S3130" s="57">
        <f t="shared" si="929"/>
        <v>121.12463849372222</v>
      </c>
      <c r="T3130" s="12">
        <f t="shared" si="912"/>
        <v>-25.361858029686122</v>
      </c>
    </row>
    <row r="3131" spans="1:20">
      <c r="A3131" s="57">
        <f t="shared" si="913"/>
        <v>763940.53340709489</v>
      </c>
      <c r="B3131" s="12">
        <f t="shared" si="930"/>
        <v>121584.91211999836</v>
      </c>
      <c r="C3131" s="57" t="str">
        <f t="shared" si="914"/>
        <v>-0.0524061732528485-0.0112371262840551i</v>
      </c>
      <c r="D3131" s="57" t="str">
        <f t="shared" si="915"/>
        <v>3.38363227162227-0.696345769121154i</v>
      </c>
      <c r="E3131" s="57" t="str">
        <f t="shared" si="916"/>
        <v>-7.46981922733427-32.8447266898319i</v>
      </c>
      <c r="F3131" s="57" t="str">
        <f t="shared" si="917"/>
        <v>2.89434267349276-1.4406843242215i</v>
      </c>
      <c r="G3131" s="57" t="str">
        <f t="shared" si="918"/>
        <v>0.994650268599682-0.0729459510477649i</v>
      </c>
      <c r="H3131" s="57" t="str">
        <f t="shared" si="919"/>
        <v>0.0503995410134208-16.6023391490136i</v>
      </c>
      <c r="I3131" s="57" t="str">
        <f t="shared" si="920"/>
        <v>-0.06706421791851-0.135763951887443i</v>
      </c>
      <c r="K3131" s="57" t="str">
        <f t="shared" si="921"/>
        <v>0.00219414468738791-0.00296045138470191i</v>
      </c>
      <c r="L3131" s="57" t="str">
        <f t="shared" si="922"/>
        <v>0.00025-0.00870347347660584i</v>
      </c>
      <c r="M3131" s="57" t="str">
        <f t="shared" si="923"/>
        <v>0.0045-0.00305128767105249i</v>
      </c>
      <c r="N3131" s="57">
        <f t="shared" si="924"/>
        <v>12.10231651426966</v>
      </c>
      <c r="O3131" s="57">
        <f t="shared" si="925"/>
        <v>25.417127488944566</v>
      </c>
      <c r="P3131" s="374">
        <f t="shared" si="926"/>
        <v>-25.417127488944566</v>
      </c>
      <c r="Q3131" s="374">
        <f t="shared" si="927"/>
        <v>-167.89768348573034</v>
      </c>
      <c r="R3131" s="12">
        <f t="shared" si="928"/>
        <v>12.10231651426966</v>
      </c>
      <c r="S3131" s="57">
        <f t="shared" si="929"/>
        <v>121.58491211999836</v>
      </c>
      <c r="T3131" s="12">
        <f t="shared" si="912"/>
        <v>-25.417127488944566</v>
      </c>
    </row>
    <row r="3132" spans="1:20">
      <c r="A3132" s="57">
        <f t="shared" si="913"/>
        <v>766843.50743404194</v>
      </c>
      <c r="B3132" s="12">
        <f t="shared" si="930"/>
        <v>122046.93478605436</v>
      </c>
      <c r="C3132" s="57" t="str">
        <f t="shared" si="914"/>
        <v>-0.052072017423842-0.0111758501305134i</v>
      </c>
      <c r="D3132" s="57" t="str">
        <f t="shared" si="915"/>
        <v>3.38293245460588-0.697881532038335i</v>
      </c>
      <c r="E3132" s="57" t="str">
        <f t="shared" si="916"/>
        <v>-7.43094201239872-32.6971755212317i</v>
      </c>
      <c r="F3132" s="57" t="str">
        <f t="shared" si="917"/>
        <v>2.89422477664229-1.43683193849606i</v>
      </c>
      <c r="G3132" s="57" t="str">
        <f t="shared" si="918"/>
        <v>0.994609752963756-0.0732201630231199i</v>
      </c>
      <c r="H3132" s="57" t="str">
        <f t="shared" si="919"/>
        <v>0.0499653439890619-16.5390932663869i</v>
      </c>
      <c r="I3132" s="57" t="str">
        <f t="shared" si="920"/>
        <v>-0.0666309913601043-0.135239736924016i</v>
      </c>
      <c r="K3132" s="57" t="str">
        <f t="shared" si="921"/>
        <v>0.0021919102702204-0.00295427291144843i</v>
      </c>
      <c r="L3132" s="57" t="str">
        <f t="shared" si="922"/>
        <v>0.00025-0.00867052547978265i</v>
      </c>
      <c r="M3132" s="57" t="str">
        <f t="shared" si="923"/>
        <v>0.0045-0.00303973667170003i</v>
      </c>
      <c r="N3132" s="57">
        <f t="shared" si="924"/>
        <v>12.113229837964866</v>
      </c>
      <c r="O3132" s="57">
        <f t="shared" si="925"/>
        <v>25.47233346331247</v>
      </c>
      <c r="P3132" s="374">
        <f t="shared" si="926"/>
        <v>-25.47233346331247</v>
      </c>
      <c r="Q3132" s="374">
        <f t="shared" si="927"/>
        <v>-167.88677016203513</v>
      </c>
      <c r="R3132" s="12">
        <f t="shared" si="928"/>
        <v>12.113229837964866</v>
      </c>
      <c r="S3132" s="57">
        <f t="shared" si="929"/>
        <v>122.04693478605436</v>
      </c>
      <c r="T3132" s="12">
        <f t="shared" si="912"/>
        <v>-25.47233346331247</v>
      </c>
    </row>
    <row r="3133" spans="1:20">
      <c r="A3133" s="57">
        <f t="shared" si="913"/>
        <v>769757.51276229136</v>
      </c>
      <c r="B3133" s="12">
        <f t="shared" si="930"/>
        <v>122510.71313824138</v>
      </c>
      <c r="C3133" s="57" t="str">
        <f t="shared" si="914"/>
        <v>-0.0517404695601881-0.0111144889850826i</v>
      </c>
      <c r="D3133" s="57" t="str">
        <f t="shared" si="915"/>
        <v>3.38222760160668-0.699425595742306i</v>
      </c>
      <c r="E3133" s="57" t="str">
        <f t="shared" si="916"/>
        <v>-7.39234234051056-32.5504453688693i</v>
      </c>
      <c r="F3133" s="57" t="str">
        <f t="shared" si="917"/>
        <v>2.89410599178759-1.4330000906227i</v>
      </c>
      <c r="G3133" s="57" t="str">
        <f t="shared" si="918"/>
        <v>0.994568932162301-0.0734953831192225i</v>
      </c>
      <c r="H3133" s="57" t="str">
        <f t="shared" si="919"/>
        <v>0.0495346403522116-16.4760910641137i</v>
      </c>
      <c r="I3133" s="57" t="str">
        <f t="shared" si="920"/>
        <v>-0.0662010504658956-0.134717538688878i</v>
      </c>
      <c r="K3133" s="57" t="str">
        <f t="shared" si="921"/>
        <v>0.00218966646622458-0.00294812633841342i</v>
      </c>
      <c r="L3133" s="57" t="str">
        <f t="shared" si="922"/>
        <v>0.00025-0.00863770221137939i</v>
      </c>
      <c r="M3133" s="57" t="str">
        <f t="shared" si="923"/>
        <v>0.0045-0.0030282293999801i</v>
      </c>
      <c r="N3133" s="57">
        <f t="shared" si="924"/>
        <v>12.12360021431229</v>
      </c>
      <c r="O3133" s="57">
        <f t="shared" si="925"/>
        <v>25.527476663116055</v>
      </c>
      <c r="P3133" s="374">
        <f t="shared" si="926"/>
        <v>-25.527476663116055</v>
      </c>
      <c r="Q3133" s="374">
        <f t="shared" si="927"/>
        <v>-167.87639978568771</v>
      </c>
      <c r="R3133" s="12">
        <f t="shared" si="928"/>
        <v>12.12360021431229</v>
      </c>
      <c r="S3133" s="57">
        <f t="shared" si="929"/>
        <v>122.51071313824139</v>
      </c>
      <c r="T3133" s="12">
        <f t="shared" si="912"/>
        <v>-25.527476663116055</v>
      </c>
    </row>
    <row r="3134" spans="1:20">
      <c r="A3134" s="57">
        <f t="shared" si="913"/>
        <v>772682.59131078806</v>
      </c>
      <c r="B3134" s="12">
        <f t="shared" si="930"/>
        <v>122976.2538481667</v>
      </c>
      <c r="C3134" s="57" t="str">
        <f t="shared" si="914"/>
        <v>-0.0514115035078505-0.0110530461305361i</v>
      </c>
      <c r="D3134" s="57" t="str">
        <f t="shared" si="915"/>
        <v>3.38151767856772-0.700977963649823i</v>
      </c>
      <c r="E3134" s="57" t="str">
        <f t="shared" si="916"/>
        <v>-7.35401841046054-32.4045297143757i</v>
      </c>
      <c r="F3134" s="57" t="str">
        <f t="shared" si="917"/>
        <v>2.89398631231435-1.42918872399105i</v>
      </c>
      <c r="G3134" s="57" t="str">
        <f t="shared" si="918"/>
        <v>0.994527803922267-0.0737716147838674i</v>
      </c>
      <c r="H3134" s="57" t="str">
        <f t="shared" si="919"/>
        <v>0.0491074023595682-16.413331571124i</v>
      </c>
      <c r="I3134" s="57" t="str">
        <f t="shared" si="920"/>
        <v>-0.0657743700740994-0.134197348868561i</v>
      </c>
      <c r="K3134" s="57" t="str">
        <f t="shared" si="921"/>
        <v>0.00218741322959068-0.00294201149051369i</v>
      </c>
      <c r="L3134" s="57" t="str">
        <f t="shared" si="922"/>
        <v>0.00025-0.00860500319922234i</v>
      </c>
      <c r="M3134" s="57" t="str">
        <f t="shared" si="923"/>
        <v>0.0045-0.00301676569035675i</v>
      </c>
      <c r="N3134" s="57">
        <f t="shared" si="924"/>
        <v>12.133425191377029</v>
      </c>
      <c r="O3134" s="57">
        <f t="shared" si="925"/>
        <v>25.58255779809344</v>
      </c>
      <c r="P3134" s="374">
        <f t="shared" si="926"/>
        <v>-25.58255779809344</v>
      </c>
      <c r="Q3134" s="374">
        <f t="shared" si="927"/>
        <v>-167.86657480862297</v>
      </c>
      <c r="R3134" s="12">
        <f t="shared" si="928"/>
        <v>12.133425191377029</v>
      </c>
      <c r="S3134" s="57">
        <f t="shared" si="929"/>
        <v>122.97625384816671</v>
      </c>
      <c r="T3134" s="12">
        <f t="shared" si="912"/>
        <v>-25.58255779809344</v>
      </c>
    </row>
    <row r="3135" spans="1:20">
      <c r="A3135" s="57">
        <f t="shared" si="913"/>
        <v>775618.78515776899</v>
      </c>
      <c r="B3135" s="12">
        <f t="shared" si="930"/>
        <v>123443.56361278973</v>
      </c>
      <c r="C3135" s="57" t="str">
        <f t="shared" si="914"/>
        <v>-0.0510850934015935-0.0109915248312374i</v>
      </c>
      <c r="D3135" s="57" t="str">
        <f t="shared" si="915"/>
        <v>3.38080265123414-0.702538639102131i</v>
      </c>
      <c r="E3135" s="57" t="str">
        <f t="shared" si="916"/>
        <v>-7.31596842775532-32.2594221097754i</v>
      </c>
      <c r="F3135" s="57" t="str">
        <f t="shared" si="917"/>
        <v>2.89386573156002-1.42539778226865i</v>
      </c>
      <c r="G3135" s="57" t="str">
        <f t="shared" si="918"/>
        <v>0.994486365954063-0.0740488614736564i</v>
      </c>
      <c r="H3135" s="57" t="str">
        <f t="shared" si="919"/>
        <v>0.0486836025043116-16.3508138205839i</v>
      </c>
      <c r="I3135" s="57" t="str">
        <f t="shared" si="920"/>
        <v>-0.0653509252170281-0.133679159187938i</v>
      </c>
      <c r="K3135" s="57" t="str">
        <f t="shared" si="921"/>
        <v>0.00218515051488345-0.00293592819261805i</v>
      </c>
      <c r="L3135" s="57" t="str">
        <f t="shared" si="922"/>
        <v>0.00025-0.00857242797292529i</v>
      </c>
      <c r="M3135" s="57" t="str">
        <f t="shared" si="923"/>
        <v>0.0045-0.00300534537792065i</v>
      </c>
      <c r="N3135" s="57">
        <f t="shared" si="924"/>
        <v>12.142702344311743</v>
      </c>
      <c r="O3135" s="57">
        <f t="shared" si="925"/>
        <v>25.637577577394755</v>
      </c>
      <c r="P3135" s="374">
        <f t="shared" si="926"/>
        <v>-25.637577577394755</v>
      </c>
      <c r="Q3135" s="374">
        <f t="shared" si="927"/>
        <v>-167.85729765568826</v>
      </c>
      <c r="R3135" s="12">
        <f t="shared" si="928"/>
        <v>12.142702344311743</v>
      </c>
      <c r="S3135" s="57">
        <f t="shared" si="929"/>
        <v>123.44356361278973</v>
      </c>
      <c r="T3135" s="12">
        <f t="shared" si="912"/>
        <v>-25.637577577394755</v>
      </c>
    </row>
    <row r="3136" spans="1:20">
      <c r="A3136" s="57">
        <f t="shared" si="913"/>
        <v>778566.13654136856</v>
      </c>
      <c r="B3136" s="12">
        <f t="shared" si="930"/>
        <v>123912.64915451834</v>
      </c>
      <c r="C3136" s="57" t="str">
        <f t="shared" si="914"/>
        <v>-0.0507612136613238-0.0109299283330477i</v>
      </c>
      <c r="D3136" s="57" t="str">
        <f t="shared" si="915"/>
        <v>3.38008248515256-0.704107625363123i</v>
      </c>
      <c r="E3136" s="57" t="str">
        <f t="shared" si="916"/>
        <v>-7.27819060472511-32.1151161765556i</v>
      </c>
      <c r="F3136" s="57" t="str">
        <f t="shared" si="917"/>
        <v>2.89374424281364-1.42162720939997i</v>
      </c>
      <c r="G3136" s="57" t="str">
        <f t="shared" si="918"/>
        <v>0.994444615951435-0.0743271266539847i</v>
      </c>
      <c r="H3136" s="57" t="str">
        <f t="shared" si="919"/>
        <v>0.0482632135138722-16.2885368498733i</v>
      </c>
      <c r="I3136" s="57" t="str">
        <f t="shared" si="920"/>
        <v>-0.0649306911195582-0.133162961410004i</v>
      </c>
      <c r="K3136" s="57" t="str">
        <f t="shared" si="921"/>
        <v>0.00218287827704724-0.00292987626954552i</v>
      </c>
      <c r="L3136" s="57" t="str">
        <f t="shared" si="922"/>
        <v>0.00025-0.00853997606388249i</v>
      </c>
      <c r="M3136" s="57" t="str">
        <f t="shared" si="923"/>
        <v>0.0045-0.00299396829838678i</v>
      </c>
      <c r="N3136" s="57">
        <f t="shared" si="924"/>
        <v>12.151429275258948</v>
      </c>
      <c r="O3136" s="57">
        <f t="shared" si="925"/>
        <v>25.692536709581773</v>
      </c>
      <c r="P3136" s="374">
        <f t="shared" si="926"/>
        <v>-25.692536709581773</v>
      </c>
      <c r="Q3136" s="374">
        <f t="shared" si="927"/>
        <v>-167.84857072474105</v>
      </c>
      <c r="R3136" s="12">
        <f t="shared" si="928"/>
        <v>12.151429275258948</v>
      </c>
      <c r="S3136" s="57">
        <f t="shared" si="929"/>
        <v>123.91264915451833</v>
      </c>
      <c r="T3136" s="12">
        <f t="shared" si="912"/>
        <v>-25.692536709581773</v>
      </c>
    </row>
    <row r="3137" spans="1:20">
      <c r="A3137" s="57">
        <f t="shared" si="913"/>
        <v>781524.68786022579</v>
      </c>
      <c r="B3137" s="12">
        <f t="shared" si="930"/>
        <v>124383.5172213055</v>
      </c>
      <c r="C3137" s="57" t="str">
        <f t="shared" si="914"/>
        <v>-0.0504398389884921-0.0108682598632427i</v>
      </c>
      <c r="D3137" s="57" t="str">
        <f t="shared" si="915"/>
        <v>3.37935714567043-0.705684925617525i</v>
      </c>
      <c r="E3137" s="57" t="str">
        <f t="shared" si="916"/>
        <v>-7.24068316062768-31.9716056047478i</v>
      </c>
      <c r="F3137" s="57" t="str">
        <f t="shared" si="917"/>
        <v>2.89362183931541-1.41787694960539i</v>
      </c>
      <c r="G3137" s="57" t="str">
        <f t="shared" si="918"/>
        <v>0.994402551591361-0.0746064137990257i</v>
      </c>
      <c r="H3137" s="57" t="str">
        <f t="shared" si="919"/>
        <v>0.0478462083477294-16.2264997005635i</v>
      </c>
      <c r="I3137" s="57" t="str">
        <f t="shared" si="920"/>
        <v>-0.0645136431976074-0.132648747335648i</v>
      </c>
      <c r="K3137" s="57" t="str">
        <f t="shared" si="921"/>
        <v>0.00218059647141135-0.00292385554606376i</v>
      </c>
      <c r="L3137" s="57" t="str">
        <f t="shared" si="922"/>
        <v>0.00025-0.0085076470052625i</v>
      </c>
      <c r="M3137" s="57" t="str">
        <f t="shared" si="923"/>
        <v>0.0045-0.00298263428809203i</v>
      </c>
      <c r="N3137" s="57">
        <f t="shared" si="924"/>
        <v>12.159603613252528</v>
      </c>
      <c r="O3137" s="57">
        <f t="shared" si="925"/>
        <v>25.747435902627007</v>
      </c>
      <c r="P3137" s="374">
        <f t="shared" si="926"/>
        <v>-25.747435902627007</v>
      </c>
      <c r="Q3137" s="374">
        <f t="shared" si="927"/>
        <v>-167.84039638674747</v>
      </c>
      <c r="R3137" s="12">
        <f t="shared" si="928"/>
        <v>12.159603613252528</v>
      </c>
      <c r="S3137" s="57">
        <f t="shared" si="929"/>
        <v>124.38351722130551</v>
      </c>
      <c r="T3137" s="12">
        <f t="shared" si="912"/>
        <v>-25.747435902627007</v>
      </c>
    </row>
    <row r="3138" spans="1:20">
      <c r="A3138" s="57">
        <f t="shared" si="913"/>
        <v>784494.48167409457</v>
      </c>
      <c r="B3138" s="12">
        <f t="shared" si="930"/>
        <v>124856.17458674646</v>
      </c>
      <c r="C3138" s="57" t="str">
        <f t="shared" si="914"/>
        <v>-0.0501209443625446-0.0108065226304397i</v>
      </c>
      <c r="D3138" s="57" t="str">
        <f t="shared" si="915"/>
        <v>3.37862659793535-0.707270542969018i</v>
      </c>
      <c r="E3138" s="57" t="str">
        <f t="shared" si="916"/>
        <v>-7.20344432174567-31.8288841520238i</v>
      </c>
      <c r="F3138" s="57" t="str">
        <f t="shared" si="917"/>
        <v>2.89349851425639-1.41414694738023i</v>
      </c>
      <c r="G3138" s="57" t="str">
        <f t="shared" si="918"/>
        <v>0.994360170533926-0.0748867263917161i</v>
      </c>
      <c r="H3138" s="57" t="str">
        <f t="shared" si="919"/>
        <v>0.0474325601952243-16.164701418395i</v>
      </c>
      <c r="I3138" s="57" t="str">
        <f t="shared" si="920"/>
        <v>-0.0640997570566258-0.132136508803421i</v>
      </c>
      <c r="K3138" s="57" t="str">
        <f t="shared" si="921"/>
        <v>0.00217830505369511-0.00291786584688745i</v>
      </c>
      <c r="L3138" s="57" t="str">
        <f t="shared" si="922"/>
        <v>0.00025-0.00847544033200089i</v>
      </c>
      <c r="M3138" s="57" t="str">
        <f t="shared" si="923"/>
        <v>0.0045-0.00297134318399285i</v>
      </c>
      <c r="N3138" s="57">
        <f t="shared" si="924"/>
        <v>12.167223014123323</v>
      </c>
      <c r="O3138" s="57">
        <f t="shared" si="925"/>
        <v>25.802275863913508</v>
      </c>
      <c r="P3138" s="374">
        <f t="shared" si="926"/>
        <v>-25.802275863913508</v>
      </c>
      <c r="Q3138" s="374">
        <f t="shared" si="927"/>
        <v>-167.83277698587668</v>
      </c>
      <c r="R3138" s="12">
        <f t="shared" si="928"/>
        <v>12.167223014123323</v>
      </c>
      <c r="S3138" s="57">
        <f t="shared" si="929"/>
        <v>124.85617458674646</v>
      </c>
      <c r="T3138" s="12">
        <f t="shared" si="912"/>
        <v>-25.802275863913508</v>
      </c>
    </row>
    <row r="3139" spans="1:20">
      <c r="A3139" s="57">
        <f t="shared" si="913"/>
        <v>787475.56070445618</v>
      </c>
      <c r="B3139" s="12">
        <f t="shared" si="930"/>
        <v>125330.62805017611</v>
      </c>
      <c r="C3139" s="57" t="str">
        <f t="shared" si="914"/>
        <v>-0.0498045050374362-0.010744719824531i</v>
      </c>
      <c r="D3139" s="57" t="str">
        <f t="shared" si="915"/>
        <v>3.37789080689448-0.708864480438378i</v>
      </c>
      <c r="E3139" s="57" t="str">
        <f t="shared" si="916"/>
        <v>-7.16647232148233-31.6869456428053i</v>
      </c>
      <c r="F3139" s="57" t="str">
        <f t="shared" si="917"/>
        <v>2.89337426077814-1.41043714749375i</v>
      </c>
      <c r="G3139" s="57" t="str">
        <f t="shared" si="918"/>
        <v>0.994317470422209-0.0751680679237407i</v>
      </c>
      <c r="H3139" s="57" t="str">
        <f t="shared" si="919"/>
        <v>0.0470222424734008-16.1031410532557i</v>
      </c>
      <c r="I3139" s="57" t="str">
        <f t="shared" si="920"/>
        <v>-0.0636890084901002-0.131626237689319i</v>
      </c>
      <c r="K3139" s="57" t="str">
        <f t="shared" si="921"/>
        <v>0.0021760039800132-0.00291190699667687i</v>
      </c>
      <c r="L3139" s="57" t="str">
        <f t="shared" si="922"/>
        <v>0.00025-0.0084433555807939i</v>
      </c>
      <c r="M3139" s="57" t="str">
        <f t="shared" si="923"/>
        <v>0.0045-0.00296009482366294i</v>
      </c>
      <c r="N3139" s="57">
        <f t="shared" si="924"/>
        <v>12.174285160400729</v>
      </c>
      <c r="O3139" s="57">
        <f t="shared" si="925"/>
        <v>25.857057300233514</v>
      </c>
      <c r="P3139" s="374">
        <f t="shared" si="926"/>
        <v>-25.857057300233514</v>
      </c>
      <c r="Q3139" s="374">
        <f t="shared" si="927"/>
        <v>-167.82571483959927</v>
      </c>
      <c r="R3139" s="12">
        <f t="shared" si="928"/>
        <v>12.174285160400729</v>
      </c>
      <c r="S3139" s="57">
        <f t="shared" si="929"/>
        <v>125.3306280501761</v>
      </c>
      <c r="T3139" s="12">
        <f t="shared" si="912"/>
        <v>-25.857057300233514</v>
      </c>
    </row>
    <row r="3140" spans="1:20">
      <c r="A3140" s="57">
        <f t="shared" si="913"/>
        <v>790467.9678351332</v>
      </c>
      <c r="B3140" s="12">
        <f t="shared" si="930"/>
        <v>125806.88443676678</v>
      </c>
      <c r="C3140" s="57" t="str">
        <f t="shared" si="914"/>
        <v>-0.0494904965381929-0.0106828546166319i</v>
      </c>
      <c r="D3140" s="57" t="str">
        <f t="shared" si="915"/>
        <v>3.37714973729387-0.710466740961583i</v>
      </c>
      <c r="E3140" s="57" t="str">
        <f t="shared" si="916"/>
        <v>-7.12976540045034-31.5457839673875i</v>
      </c>
      <c r="F3140" s="57" t="str">
        <f t="shared" si="917"/>
        <v>2.89324907197244-1.40674749498816i</v>
      </c>
      <c r="G3140" s="57" t="str">
        <f t="shared" si="918"/>
        <v>0.994274448882169-0.0754504418955154i</v>
      </c>
      <c r="H3140" s="57" t="str">
        <f t="shared" si="919"/>
        <v>0.0466152288248658-16.0418176591588i</v>
      </c>
      <c r="I3140" s="57" t="str">
        <f t="shared" si="920"/>
        <v>-0.063281373478068-0.13111792590656i</v>
      </c>
      <c r="K3140" s="57" t="str">
        <f t="shared" si="921"/>
        <v>0.002173693206881-0.00290597882003641i</v>
      </c>
      <c r="L3140" s="57" t="str">
        <f t="shared" si="922"/>
        <v>0.00025-0.00841139229009154i</v>
      </c>
      <c r="M3140" s="57" t="str">
        <f t="shared" si="923"/>
        <v>0.0045-0.00294888904529083i</v>
      </c>
      <c r="N3140" s="57">
        <f t="shared" si="924"/>
        <v>12.180787761223002</v>
      </c>
      <c r="O3140" s="57">
        <f t="shared" si="925"/>
        <v>25.911780917787517</v>
      </c>
      <c r="P3140" s="374">
        <f t="shared" si="926"/>
        <v>-25.911780917787517</v>
      </c>
      <c r="Q3140" s="374">
        <f t="shared" si="927"/>
        <v>-167.819212238777</v>
      </c>
      <c r="R3140" s="12">
        <f t="shared" si="928"/>
        <v>12.180787761223002</v>
      </c>
      <c r="S3140" s="57">
        <f t="shared" si="929"/>
        <v>125.80688443676678</v>
      </c>
      <c r="T3140" s="12">
        <f t="shared" si="912"/>
        <v>-25.911780917787517</v>
      </c>
    </row>
    <row r="3141" spans="1:20">
      <c r="A3141" s="57">
        <f t="shared" si="913"/>
        <v>793471.74611290672</v>
      </c>
      <c r="B3141" s="12">
        <f t="shared" si="930"/>
        <v>126284.95059762649</v>
      </c>
      <c r="C3141" s="57" t="str">
        <f t="shared" si="914"/>
        <v>-0.0491788946575303-0.0106209301590309i</v>
      </c>
      <c r="D3141" s="57" t="str">
        <f t="shared" si="915"/>
        <v>3.37640335367783-0.71207732738792i</v>
      </c>
      <c r="E3141" s="57" t="str">
        <f t="shared" si="916"/>
        <v>-7.09332180655787-31.4053930810749i</v>
      </c>
      <c r="F3141" s="57" t="str">
        <f t="shared" si="917"/>
        <v>2.89312294088084-1.40307793517764i</v>
      </c>
      <c r="G3141" s="57" t="str">
        <f t="shared" si="918"/>
        <v>0.994231103522519-0.0757338518161704i</v>
      </c>
      <c r="H3141" s="57" t="str">
        <f t="shared" si="919"/>
        <v>0.0462114931156733-15.9807302942217i</v>
      </c>
      <c r="I3141" s="57" t="str">
        <f t="shared" si="920"/>
        <v>-0.0628768281856478-0.130611565405364i</v>
      </c>
      <c r="K3141" s="57" t="str">
        <f t="shared" si="921"/>
        <v>0.00217137269121987-0.00290008114151332i</v>
      </c>
      <c r="L3141" s="57" t="str">
        <f t="shared" si="922"/>
        <v>0.00025-0.0083795500000912i</v>
      </c>
      <c r="M3141" s="57" t="str">
        <f t="shared" si="923"/>
        <v>0.0045-0.00293772568767766i</v>
      </c>
      <c r="N3141" s="57">
        <f t="shared" si="924"/>
        <v>12.186728552241078</v>
      </c>
      <c r="O3141" s="57">
        <f t="shared" si="925"/>
        <v>25.966447422182842</v>
      </c>
      <c r="P3141" s="374">
        <f t="shared" si="926"/>
        <v>-25.966447422182842</v>
      </c>
      <c r="Q3141" s="374">
        <f t="shared" si="927"/>
        <v>-167.81327144775892</v>
      </c>
      <c r="R3141" s="12">
        <f t="shared" si="928"/>
        <v>12.186728552241078</v>
      </c>
      <c r="S3141" s="57">
        <f t="shared" si="929"/>
        <v>126.28495059762649</v>
      </c>
      <c r="T3141" s="12">
        <f t="shared" si="912"/>
        <v>-25.966447422182842</v>
      </c>
    </row>
    <row r="3142" spans="1:20">
      <c r="A3142" s="57">
        <f t="shared" si="913"/>
        <v>796486.9387481357</v>
      </c>
      <c r="B3142" s="12">
        <f t="shared" si="930"/>
        <v>126764.83340989747</v>
      </c>
      <c r="C3142" s="57" t="str">
        <f t="shared" si="914"/>
        <v>-0.0488696754525198-0.0105589495851538i</v>
      </c>
      <c r="D3142" s="57" t="str">
        <f t="shared" si="915"/>
        <v>3.37565162038839-0.713696242478049i</v>
      </c>
      <c r="E3142" s="57" t="str">
        <f t="shared" si="916"/>
        <v>-7.05713979509011-31.2657670033295i</v>
      </c>
      <c r="F3142" s="57" t="str">
        <f t="shared" si="917"/>
        <v>2.89299586049442-1.39942841364736i</v>
      </c>
      <c r="G3142" s="57" t="str">
        <f t="shared" si="918"/>
        <v>0.994187431934614-0.0760183012035332i</v>
      </c>
      <c r="H3142" s="57" t="str">
        <f t="shared" si="919"/>
        <v>0.0458110094332283-15.9198780206437i</v>
      </c>
      <c r="I3142" s="57" t="str">
        <f t="shared" si="920"/>
        <v>-0.062475348961576-0.130107148172734i</v>
      </c>
      <c r="K3142" s="57" t="str">
        <f t="shared" si="921"/>
        <v>0.00216904239036263-0.00289421378559628i</v>
      </c>
      <c r="L3142" s="57" t="str">
        <f t="shared" si="922"/>
        <v>0.00025-0.00834782825273079i</v>
      </c>
      <c r="M3142" s="57" t="str">
        <f t="shared" si="923"/>
        <v>0.0045-0.00292660459023477i</v>
      </c>
      <c r="N3142" s="57">
        <f t="shared" si="924"/>
        <v>12.192105295530894</v>
      </c>
      <c r="O3142" s="57">
        <f t="shared" si="925"/>
        <v>26.021057518432649</v>
      </c>
      <c r="P3142" s="374">
        <f t="shared" si="926"/>
        <v>-26.021057518432649</v>
      </c>
      <c r="Q3142" s="374">
        <f t="shared" si="927"/>
        <v>-167.80789470446911</v>
      </c>
      <c r="R3142" s="12">
        <f t="shared" si="928"/>
        <v>12.192105295530894</v>
      </c>
      <c r="S3142" s="57">
        <f t="shared" si="929"/>
        <v>126.76483340989748</v>
      </c>
      <c r="T3142" s="12">
        <f t="shared" si="912"/>
        <v>-26.021057518432649</v>
      </c>
    </row>
    <row r="3143" spans="1:20">
      <c r="A3143" s="57">
        <f t="shared" si="913"/>
        <v>799513.58911537868</v>
      </c>
      <c r="B3143" s="12">
        <f t="shared" si="930"/>
        <v>127246.53977685509</v>
      </c>
      <c r="C3143" s="57" t="str">
        <f t="shared" si="914"/>
        <v>-0.0485628152413138-0.0104969160095303i</v>
      </c>
      <c r="D3143" s="57" t="str">
        <f t="shared" si="915"/>
        <v>3.37489450156455-0.715323488902074i</v>
      </c>
      <c r="E3143" s="57" t="str">
        <f t="shared" si="916"/>
        <v>-7.02121762878722-31.1268998169347i</v>
      </c>
      <c r="F3143" s="57" t="str">
        <f t="shared" si="917"/>
        <v>2.89286782375335-1.39579887625248i</v>
      </c>
      <c r="G3143" s="57" t="str">
        <f t="shared" si="918"/>
        <v>0.994143431692331-0.0763037935841103i</v>
      </c>
      <c r="H3143" s="57" t="str">
        <f t="shared" si="919"/>
        <v>0.0454137520842131-15.8592599046856i</v>
      </c>
      <c r="I3143" s="57" t="str">
        <f t="shared" si="920"/>
        <v>-0.0620769123367614-0.129604666232244i</v>
      </c>
      <c r="K3143" s="57" t="str">
        <f t="shared" si="921"/>
        <v>0.0021667022620589-0.00288837657671444i</v>
      </c>
      <c r="L3143" s="57" t="str">
        <f t="shared" si="922"/>
        <v>0.00025-0.00831622659168242i</v>
      </c>
      <c r="M3143" s="57" t="str">
        <f t="shared" si="923"/>
        <v>0.0045-0.00291552559298144i</v>
      </c>
      <c r="N3143" s="57">
        <f t="shared" si="924"/>
        <v>12.196915779499136</v>
      </c>
      <c r="O3143" s="57">
        <f t="shared" si="925"/>
        <v>26.075611910953633</v>
      </c>
      <c r="P3143" s="374">
        <f t="shared" si="926"/>
        <v>-26.075611910953633</v>
      </c>
      <c r="Q3143" s="374">
        <f t="shared" si="927"/>
        <v>-167.80308422050086</v>
      </c>
      <c r="R3143" s="12">
        <f t="shared" si="928"/>
        <v>12.196915779499136</v>
      </c>
      <c r="S3143" s="57">
        <f t="shared" si="929"/>
        <v>127.24653977685509</v>
      </c>
      <c r="T3143" s="12">
        <f t="shared" si="912"/>
        <v>-26.075611910953633</v>
      </c>
    </row>
    <row r="3144" spans="1:20">
      <c r="A3144" s="57">
        <f t="shared" si="913"/>
        <v>802551.74075401714</v>
      </c>
      <c r="B3144" s="12">
        <f t="shared" si="930"/>
        <v>127730.07662800714</v>
      </c>
      <c r="C3144" s="57" t="str">
        <f t="shared" si="914"/>
        <v>-0.0482582905999114-0.0104348325277746i</v>
      </c>
      <c r="D3144" s="57" t="str">
        <f t="shared" si="915"/>
        <v>3.37413196114181-0.716959069237581i</v>
      </c>
      <c r="E3144" s="57" t="str">
        <f t="shared" si="916"/>
        <v>-6.98555357791744-30.9887856671675i</v>
      </c>
      <c r="F3144" s="57" t="str">
        <f t="shared" si="917"/>
        <v>2.89273882354665-1.39218926911718i</v>
      </c>
      <c r="G3144" s="57" t="str">
        <f t="shared" si="918"/>
        <v>0.994099100351945-0.0765903324930677i</v>
      </c>
      <c r="H3144" s="57" t="str">
        <f t="shared" si="919"/>
        <v>0.0450196955925348-15.7988750166475i</v>
      </c>
      <c r="I3144" s="57" t="str">
        <f t="shared" si="920"/>
        <v>-0.0616814950228458-0.12910411164382i</v>
      </c>
      <c r="K3144" s="57" t="str">
        <f t="shared" si="921"/>
        <v>0.00216435226448065-0.00288256933923603i</v>
      </c>
      <c r="L3144" s="57" t="str">
        <f t="shared" si="922"/>
        <v>0.00025-0.00828474456234552i</v>
      </c>
      <c r="M3144" s="57" t="str">
        <f t="shared" si="923"/>
        <v>0.0045-0.00290448853654258i</v>
      </c>
      <c r="N3144" s="57">
        <f t="shared" si="924"/>
        <v>12.201157818799686</v>
      </c>
      <c r="O3144" s="57">
        <f t="shared" si="925"/>
        <v>26.13011130356497</v>
      </c>
      <c r="P3144" s="374">
        <f t="shared" si="926"/>
        <v>-26.13011130356497</v>
      </c>
      <c r="Q3144" s="374">
        <f t="shared" si="927"/>
        <v>-167.79884218120031</v>
      </c>
      <c r="R3144" s="12">
        <f t="shared" si="928"/>
        <v>12.201157818799686</v>
      </c>
      <c r="S3144" s="57">
        <f t="shared" si="929"/>
        <v>127.73007662800714</v>
      </c>
      <c r="T3144" s="12">
        <f t="shared" si="912"/>
        <v>-26.13011130356497</v>
      </c>
    </row>
    <row r="3145" spans="1:20">
      <c r="A3145" s="57">
        <f t="shared" si="913"/>
        <v>805601.43736888235</v>
      </c>
      <c r="B3145" s="12">
        <f t="shared" si="930"/>
        <v>128215.45091919356</v>
      </c>
      <c r="C3145" s="57" t="str">
        <f t="shared" si="914"/>
        <v>-0.047956078358982-0.0103727022165656i</v>
      </c>
      <c r="D3145" s="57" t="str">
        <f t="shared" si="915"/>
        <v>3.37336396285151-0.718602985967675i</v>
      </c>
      <c r="E3145" s="57" t="str">
        <f t="shared" si="916"/>
        <v>-6.95014592034775-30.851418760986i</v>
      </c>
      <c r="F3145" s="57" t="str">
        <f t="shared" si="917"/>
        <v>2.8926088527117-1.38859953863368i</v>
      </c>
      <c r="G3145" s="57" t="str">
        <f t="shared" si="918"/>
        <v>0.99405443545201-0.076877921474213i</v>
      </c>
      <c r="H3145" s="57" t="str">
        <f t="shared" si="919"/>
        <v>0.0446288146972918-15.7387224308485i</v>
      </c>
      <c r="I3145" s="57" t="str">
        <f t="shared" si="920"/>
        <v>-0.061289073910782-0.128605476503527i</v>
      </c>
      <c r="K3145" s="57" t="str">
        <f t="shared" si="921"/>
        <v>0.00216199235622762-0.00287679189746755i</v>
      </c>
      <c r="L3145" s="57" t="str">
        <f t="shared" si="922"/>
        <v>0.00025-0.00825338171184051i</v>
      </c>
      <c r="M3145" s="57" t="str">
        <f t="shared" si="923"/>
        <v>0.0045-0.00289349326214641i</v>
      </c>
      <c r="N3145" s="57">
        <f t="shared" si="924"/>
        <v>12.204829254240337</v>
      </c>
      <c r="O3145" s="57">
        <f t="shared" si="925"/>
        <v>26.184556399486038</v>
      </c>
      <c r="P3145" s="374">
        <f t="shared" si="926"/>
        <v>-26.184556399486038</v>
      </c>
      <c r="Q3145" s="374">
        <f t="shared" si="927"/>
        <v>-167.79517074575966</v>
      </c>
      <c r="R3145" s="12">
        <f t="shared" si="928"/>
        <v>12.204829254240337</v>
      </c>
      <c r="S3145" s="57">
        <f t="shared" si="929"/>
        <v>128.21545091919356</v>
      </c>
      <c r="T3145" s="12">
        <f t="shared" si="912"/>
        <v>-26.184556399486038</v>
      </c>
    </row>
    <row r="3146" spans="1:20">
      <c r="A3146" s="57">
        <f t="shared" si="913"/>
        <v>808662.72283088416</v>
      </c>
      <c r="B3146" s="12">
        <f t="shared" si="930"/>
        <v>128702.66963268651</v>
      </c>
      <c r="C3146" s="57" t="str">
        <f t="shared" si="914"/>
        <v>-0.0476561556007329-0.0103105281336405i</v>
      </c>
      <c r="D3146" s="57" t="str">
        <f t="shared" si="915"/>
        <v>3.37259047022021-0.720255241478982i</v>
      </c>
      <c r="E3146" s="57" t="str">
        <f t="shared" si="916"/>
        <v>-6.91499294161038-30.7147933662281i</v>
      </c>
      <c r="F3146" s="57" t="str">
        <f t="shared" si="917"/>
        <v>2.89247790403402-1.38502963146127i</v>
      </c>
      <c r="G3146" s="57" t="str">
        <f t="shared" si="918"/>
        <v>0.99400943451324-0.0771665640799742i</v>
      </c>
      <c r="H3146" s="57" t="str">
        <f t="shared" si="919"/>
        <v>0.0442410843507639-15.6788012256053i</v>
      </c>
      <c r="I3146" s="57" t="str">
        <f t="shared" si="920"/>
        <v>-0.0608996260694189-0.128108752943363i</v>
      </c>
      <c r="K3146" s="57" t="str">
        <f t="shared" si="921"/>
        <v>0.00215962249633295-0.00287104407565266i</v>
      </c>
      <c r="L3146" s="57" t="str">
        <f t="shared" si="922"/>
        <v>0.00025-0.0082221375890023i</v>
      </c>
      <c r="M3146" s="57" t="str">
        <f t="shared" si="923"/>
        <v>0.0045-0.00288253961162226i</v>
      </c>
      <c r="N3146" s="57">
        <f t="shared" si="924"/>
        <v>12.207927952699549</v>
      </c>
      <c r="O3146" s="57">
        <f t="shared" si="925"/>
        <v>26.238947901334445</v>
      </c>
      <c r="P3146" s="374">
        <f t="shared" si="926"/>
        <v>-26.238947901334445</v>
      </c>
      <c r="Q3146" s="374">
        <f t="shared" si="927"/>
        <v>-167.79207204730045</v>
      </c>
      <c r="R3146" s="12">
        <f t="shared" si="928"/>
        <v>12.207927952699549</v>
      </c>
      <c r="S3146" s="57">
        <f t="shared" si="929"/>
        <v>128.70266963268651</v>
      </c>
      <c r="T3146" s="12">
        <f t="shared" si="912"/>
        <v>-26.238947901334445</v>
      </c>
    </row>
    <row r="3147" spans="1:20">
      <c r="A3147" s="57">
        <f t="shared" si="913"/>
        <v>811735.64117764158</v>
      </c>
      <c r="B3147" s="12">
        <f t="shared" si="930"/>
        <v>129191.73977729071</v>
      </c>
      <c r="C3147" s="57" t="str">
        <f t="shared" si="914"/>
        <v>-0.0473584996558279-0.0102483133177932i</v>
      </c>
      <c r="D3147" s="57" t="str">
        <f t="shared" si="915"/>
        <v>3.37181144656921-0.721915838059652i</v>
      </c>
      <c r="E3147" s="57" t="str">
        <f t="shared" si="916"/>
        <v>-6.88009293496501-30.5789038108224i</v>
      </c>
      <c r="F3147" s="57" t="str">
        <f t="shared" si="917"/>
        <v>2.89234597024681-1.38147949452531i</v>
      </c>
      <c r="G3147" s="57" t="str">
        <f t="shared" si="918"/>
        <v>0.993964095038382-0.0774562638713794i</v>
      </c>
      <c r="H3147" s="57" t="str">
        <f t="shared" si="919"/>
        <v>0.043856479716422-15.6191104832119i</v>
      </c>
      <c r="I3147" s="57" t="str">
        <f t="shared" si="920"/>
        <v>-0.0605131287441008-0.127613933131047i</v>
      </c>
      <c r="K3147" s="57" t="str">
        <f t="shared" si="921"/>
        <v>0.00215724264426875-0.00286532569797134i</v>
      </c>
      <c r="L3147" s="57" t="str">
        <f t="shared" si="922"/>
        <v>0.00025-0.0081910117443737i</v>
      </c>
      <c r="M3147" s="57" t="str">
        <f t="shared" si="923"/>
        <v>0.0045-0.00287162742739814i</v>
      </c>
      <c r="N3147" s="57">
        <f t="shared" si="924"/>
        <v>12.210451807040926</v>
      </c>
      <c r="O3147" s="57">
        <f t="shared" si="925"/>
        <v>26.293286511123487</v>
      </c>
      <c r="P3147" s="374">
        <f t="shared" si="926"/>
        <v>-26.293286511123487</v>
      </c>
      <c r="Q3147" s="374">
        <f t="shared" si="927"/>
        <v>-167.78954819295907</v>
      </c>
      <c r="R3147" s="12">
        <f t="shared" si="928"/>
        <v>12.210451807040926</v>
      </c>
      <c r="S3147" s="57">
        <f t="shared" si="929"/>
        <v>129.19173977729071</v>
      </c>
      <c r="T3147" s="12">
        <f t="shared" si="912"/>
        <v>-26.293286511123487</v>
      </c>
    </row>
    <row r="3148" spans="1:20">
      <c r="A3148" s="57">
        <f t="shared" si="913"/>
        <v>814820.23661411658</v>
      </c>
      <c r="B3148" s="12">
        <f t="shared" si="930"/>
        <v>129682.66838844442</v>
      </c>
      <c r="C3148" s="57" t="str">
        <f t="shared" si="914"/>
        <v>-0.047063088100349-0.010186060788875i</v>
      </c>
      <c r="D3148" s="57" t="str">
        <f t="shared" si="915"/>
        <v>3.37102685501385-0.723584777897333i</v>
      </c>
      <c r="E3148" s="57" t="str">
        <f t="shared" si="916"/>
        <v>-6.84544420145892-30.4437444820099i</v>
      </c>
      <c r="F3148" s="57" t="str">
        <f t="shared" si="917"/>
        <v>2.89221304403069-1.37794907501629i</v>
      </c>
      <c r="G3148" s="57" t="str">
        <f t="shared" si="918"/>
        <v>0.993918414512095-0.0777470244180358i</v>
      </c>
      <c r="H3148" s="57" t="str">
        <f t="shared" si="919"/>
        <v>0.0434749761669533-15.5596492899185i</v>
      </c>
      <c r="I3148" s="57" t="str">
        <f t="shared" si="920"/>
        <v>-0.0601295593552771-0.127121009269811i</v>
      </c>
      <c r="K3148" s="57" t="str">
        <f t="shared" si="921"/>
        <v>0.00215485275995158-0.00285963658853916i</v>
      </c>
      <c r="L3148" s="57" t="str">
        <f t="shared" si="922"/>
        <v>0.00025-0.00816000373019894i</v>
      </c>
      <c r="M3148" s="57" t="str">
        <f t="shared" si="923"/>
        <v>0.0045-0.00286075655249865i</v>
      </c>
      <c r="N3148" s="57">
        <f t="shared" si="924"/>
        <v>12.212398736025307</v>
      </c>
      <c r="O3148" s="57">
        <f t="shared" si="925"/>
        <v>26.347572930260252</v>
      </c>
      <c r="P3148" s="374">
        <f t="shared" si="926"/>
        <v>-26.347572930260252</v>
      </c>
      <c r="Q3148" s="374">
        <f t="shared" si="927"/>
        <v>-167.78760126397469</v>
      </c>
      <c r="R3148" s="12">
        <f t="shared" si="928"/>
        <v>12.212398736025307</v>
      </c>
      <c r="S3148" s="57">
        <f t="shared" si="929"/>
        <v>129.68266838844443</v>
      </c>
      <c r="T3148" s="12">
        <f t="shared" si="912"/>
        <v>-26.347572930260252</v>
      </c>
    </row>
    <row r="3149" spans="1:20">
      <c r="A3149" s="57">
        <f t="shared" si="913"/>
        <v>817916.5535132502</v>
      </c>
      <c r="B3149" s="12">
        <f t="shared" si="930"/>
        <v>130175.46252832051</v>
      </c>
      <c r="C3149" s="57" t="str">
        <f t="shared" si="914"/>
        <v>-0.0467698987528082-0.0101237735478091i</v>
      </c>
      <c r="D3149" s="57" t="str">
        <f t="shared" si="915"/>
        <v>3.37023665846308-0.72526206307712i</v>
      </c>
      <c r="E3149" s="57" t="str">
        <f t="shared" si="916"/>
        <v>-6.81104504998306-30.3093098255784i</v>
      </c>
      <c r="F3149" s="57" t="str">
        <f t="shared" si="917"/>
        <v>2.89207911801322-1.37443832038883i</v>
      </c>
      <c r="G3149" s="57" t="str">
        <f t="shared" si="918"/>
        <v>0.993872390400827-0.0780388492981075i</v>
      </c>
      <c r="H3149" s="57" t="str">
        <f t="shared" si="919"/>
        <v>0.043096549282315-15.5004167359114i</v>
      </c>
      <c r="I3149" s="57" t="str">
        <f t="shared" si="920"/>
        <v>-0.0597488954971234-0.126629973598194i</v>
      </c>
      <c r="K3149" s="57" t="str">
        <f t="shared" si="921"/>
        <v>0.0021524528037483-0.00285397657140636i</v>
      </c>
      <c r="L3149" s="57" t="str">
        <f t="shared" si="922"/>
        <v>0.00025-0.00812911310041733i</v>
      </c>
      <c r="M3149" s="57" t="str">
        <f t="shared" si="923"/>
        <v>0.0045-0.00284992683054259i</v>
      </c>
      <c r="N3149" s="57">
        <f t="shared" si="924"/>
        <v>12.213766684231928</v>
      </c>
      <c r="O3149" s="57">
        <f t="shared" si="925"/>
        <v>26.401807859542657</v>
      </c>
      <c r="P3149" s="374">
        <f t="shared" si="926"/>
        <v>-26.401807859542657</v>
      </c>
      <c r="Q3149" s="374">
        <f t="shared" si="927"/>
        <v>-167.78623331576807</v>
      </c>
      <c r="R3149" s="12">
        <f t="shared" si="928"/>
        <v>12.213766684231928</v>
      </c>
      <c r="S3149" s="57">
        <f t="shared" si="929"/>
        <v>130.17546252832051</v>
      </c>
      <c r="T3149" s="12">
        <f t="shared" si="912"/>
        <v>-26.401807859542657</v>
      </c>
    </row>
    <row r="3150" spans="1:20">
      <c r="A3150" s="57">
        <f t="shared" si="913"/>
        <v>821024.63641660055</v>
      </c>
      <c r="B3150" s="12">
        <f t="shared" si="930"/>
        <v>130670.12928592812</v>
      </c>
      <c r="C3150" s="57" t="str">
        <f t="shared" si="914"/>
        <v>-0.0464789096712015-0.010061454576603i</v>
      </c>
      <c r="D3150" s="57" t="str">
        <f t="shared" si="915"/>
        <v>3.36944081961877-0.726947695579506i</v>
      </c>
      <c r="E3150" s="57" t="str">
        <f t="shared" si="916"/>
        <v>-6.7768937973248-30.1755943451065i</v>
      </c>
      <c r="F3150" s="57" t="str">
        <f t="shared" si="917"/>
        <v>2.89194418476864-1.37094717836071i</v>
      </c>
      <c r="G3150" s="57" t="str">
        <f t="shared" si="918"/>
        <v>0.993826020152692-0.0783317420982932i</v>
      </c>
      <c r="H3150" s="57" t="str">
        <f t="shared" si="919"/>
        <v>0.0427211748478004-15.4414119152923i</v>
      </c>
      <c r="I3150" s="57" t="str">
        <f t="shared" si="920"/>
        <v>-0.0593711149361725-0.126140818389838i</v>
      </c>
      <c r="K3150" s="57" t="str">
        <f t="shared" si="921"/>
        <v>0.00215004273648165-0.00284834547055742i</v>
      </c>
      <c r="L3150" s="57" t="str">
        <f t="shared" si="922"/>
        <v>0.00025-0.00809833941065683i</v>
      </c>
      <c r="M3150" s="57" t="str">
        <f t="shared" si="923"/>
        <v>0.0045-0.00283913810574077i</v>
      </c>
      <c r="N3150" s="57">
        <f t="shared" si="924"/>
        <v>12.214553621971817</v>
      </c>
      <c r="O3150" s="57">
        <f t="shared" si="925"/>
        <v>26.455991999157121</v>
      </c>
      <c r="P3150" s="374">
        <f t="shared" si="926"/>
        <v>-26.455991999157121</v>
      </c>
      <c r="Q3150" s="374">
        <f t="shared" si="927"/>
        <v>-167.78544637802818</v>
      </c>
      <c r="R3150" s="12">
        <f t="shared" si="928"/>
        <v>12.214553621971817</v>
      </c>
      <c r="S3150" s="57">
        <f t="shared" si="929"/>
        <v>130.67012928592811</v>
      </c>
      <c r="T3150" s="12">
        <f t="shared" si="912"/>
        <v>-26.455991999157121</v>
      </c>
    </row>
    <row r="3151" spans="1:20">
      <c r="A3151" s="57">
        <f t="shared" si="913"/>
        <v>824144.53003498376</v>
      </c>
      <c r="B3151" s="12">
        <f t="shared" si="930"/>
        <v>131166.67577721467</v>
      </c>
      <c r="C3151" s="57" t="str">
        <f t="shared" si="914"/>
        <v>-0.0461900991501112-0.00999910683837099i</v>
      </c>
      <c r="D3151" s="57" t="str">
        <f t="shared" si="915"/>
        <v>3.36863930097527-0.728641677278314i</v>
      </c>
      <c r="E3151" s="57" t="str">
        <f t="shared" si="916"/>
        <v>-6.74298876821801-30.0425926012215i</v>
      </c>
      <c r="F3151" s="57" t="str">
        <f t="shared" si="917"/>
        <v>2.89180823681747-1.36747559691192i</v>
      </c>
      <c r="G3151" s="57" t="str">
        <f t="shared" si="918"/>
        <v>0.993779301197337-0.0786257064138023i</v>
      </c>
      <c r="H3151" s="57" t="str">
        <f t="shared" si="919"/>
        <v>0.0423488288521257-15.3826339260584i</v>
      </c>
      <c r="I3151" s="57" t="str">
        <f t="shared" si="920"/>
        <v>-0.0589961956099605-0.125653535953287i</v>
      </c>
      <c r="K3151" s="57" t="str">
        <f t="shared" si="921"/>
        <v>0.00214762251943589-0.00284274310991037i</v>
      </c>
      <c r="L3151" s="57" t="str">
        <f t="shared" si="922"/>
        <v>0.00025-0.00806768221822755i</v>
      </c>
      <c r="M3151" s="57" t="str">
        <f t="shared" si="923"/>
        <v>0.0045-0.00282839022289377i</v>
      </c>
      <c r="N3151" s="57">
        <f t="shared" si="924"/>
        <v>12.214757545207362</v>
      </c>
      <c r="O3151" s="57">
        <f t="shared" si="925"/>
        <v>26.510126048675389</v>
      </c>
      <c r="P3151" s="374">
        <f t="shared" si="926"/>
        <v>-26.510126048675389</v>
      </c>
      <c r="Q3151" s="374">
        <f t="shared" si="927"/>
        <v>-167.78524245479264</v>
      </c>
      <c r="R3151" s="12">
        <f t="shared" si="928"/>
        <v>12.214757545207362</v>
      </c>
      <c r="S3151" s="57">
        <f t="shared" si="929"/>
        <v>131.16667577721466</v>
      </c>
      <c r="T3151" s="12">
        <f t="shared" si="912"/>
        <v>-26.510126048675389</v>
      </c>
    </row>
    <row r="3152" spans="1:20">
      <c r="A3152" s="57">
        <f t="shared" si="913"/>
        <v>827276.27924911678</v>
      </c>
      <c r="B3152" s="12">
        <f t="shared" si="930"/>
        <v>131665.1091451681</v>
      </c>
      <c r="C3152" s="57" t="str">
        <f t="shared" si="914"/>
        <v>-0.0459034457178503-0.00993673327736264i</v>
      </c>
      <c r="D3152" s="57" t="str">
        <f t="shared" si="915"/>
        <v>3.36783206481884-0.730344009938591i</v>
      </c>
      <c r="E3152" s="57" t="str">
        <f t="shared" si="916"/>
        <v>-6.70932829538955-29.9102992108659i</v>
      </c>
      <c r="F3152" s="57" t="str">
        <f t="shared" si="917"/>
        <v>2.89167126662614-1.36402352428367i</v>
      </c>
      <c r="G3152" s="57" t="str">
        <f t="shared" si="918"/>
        <v>0.993732230945827-0.0789207458483316i</v>
      </c>
      <c r="H3152" s="57" t="str">
        <f t="shared" si="919"/>
        <v>0.041979487485541-15.3240818700823i</v>
      </c>
      <c r="I3152" s="57" t="str">
        <f t="shared" si="920"/>
        <v>-0.0586241156256792-0.125168118631787i</v>
      </c>
      <c r="K3152" s="57" t="str">
        <f t="shared" si="921"/>
        <v>0.00214519211436272-0.00283716931331636i</v>
      </c>
      <c r="L3152" s="57" t="str">
        <f t="shared" si="922"/>
        <v>0.00025-0.00803714108211555i</v>
      </c>
      <c r="M3152" s="57" t="str">
        <f t="shared" si="923"/>
        <v>0.0045-0.00281768302738969i</v>
      </c>
      <c r="N3152" s="57">
        <f t="shared" si="924"/>
        <v>12.214376475472932</v>
      </c>
      <c r="O3152" s="57">
        <f t="shared" si="925"/>
        <v>26.564210707051387</v>
      </c>
      <c r="P3152" s="374">
        <f t="shared" si="926"/>
        <v>-26.564210707051387</v>
      </c>
      <c r="Q3152" s="374">
        <f t="shared" si="927"/>
        <v>-167.78562352452707</v>
      </c>
      <c r="R3152" s="12">
        <f t="shared" si="928"/>
        <v>12.214376475472932</v>
      </c>
      <c r="S3152" s="57">
        <f t="shared" si="929"/>
        <v>131.66510914516809</v>
      </c>
      <c r="T3152" s="12">
        <f t="shared" si="912"/>
        <v>-26.564210707051387</v>
      </c>
    </row>
    <row r="3153" spans="1:20">
      <c r="A3153" s="57">
        <f t="shared" si="913"/>
        <v>830419.92911026336</v>
      </c>
      <c r="B3153" s="12">
        <f t="shared" si="930"/>
        <v>132165.43655991973</v>
      </c>
      <c r="C3153" s="57" t="str">
        <f t="shared" si="914"/>
        <v>-0.0456189281336468-0.00987433681899159i</v>
      </c>
      <c r="D3153" s="57" t="str">
        <f t="shared" si="915"/>
        <v>3.36701907322706-0.7320546952145i</v>
      </c>
      <c r="E3153" s="57" t="str">
        <f t="shared" si="916"/>
        <v>-6.67591071960366-29.7787088465749i</v>
      </c>
      <c r="F3153" s="57" t="str">
        <f t="shared" si="917"/>
        <v>2.89153326660661-1.36059090897744i</v>
      </c>
      <c r="G3153" s="57" t="str">
        <f t="shared" si="918"/>
        <v>0.993684806790508-0.0792168640140403i</v>
      </c>
      <c r="H3153" s="57" t="str">
        <f t="shared" si="919"/>
        <v>0.0416131271379532-15.2657548530919i</v>
      </c>
      <c r="I3153" s="57" t="str">
        <f t="shared" si="920"/>
        <v>-0.0582548532588426-0.124684558803079i</v>
      </c>
      <c r="K3153" s="57" t="str">
        <f t="shared" si="921"/>
        <v>0.00214275148348693-0.0028316239045592i</v>
      </c>
      <c r="L3153" s="57" t="str">
        <f t="shared" si="922"/>
        <v>0.00025-0.00800671556297621i</v>
      </c>
      <c r="M3153" s="57" t="str">
        <f t="shared" si="923"/>
        <v>0.0045-0.00280701636520192i</v>
      </c>
      <c r="N3153" s="57">
        <f t="shared" si="924"/>
        <v>12.213408459793214</v>
      </c>
      <c r="O3153" s="57">
        <f t="shared" si="925"/>
        <v>26.618246672618803</v>
      </c>
      <c r="P3153" s="374">
        <f t="shared" si="926"/>
        <v>-26.618246672618803</v>
      </c>
      <c r="Q3153" s="374">
        <f t="shared" si="927"/>
        <v>-167.78659154020679</v>
      </c>
      <c r="R3153" s="12">
        <f t="shared" si="928"/>
        <v>12.213408459793214</v>
      </c>
      <c r="S3153" s="57">
        <f t="shared" si="929"/>
        <v>132.16543655991973</v>
      </c>
      <c r="T3153" s="12">
        <f t="shared" si="912"/>
        <v>-26.618246672618803</v>
      </c>
    </row>
    <row r="3154" spans="1:20">
      <c r="A3154" s="57">
        <f t="shared" si="913"/>
        <v>833575.5248408824</v>
      </c>
      <c r="B3154" s="12">
        <f t="shared" si="930"/>
        <v>132667.66521884743</v>
      </c>
      <c r="C3154" s="57" t="str">
        <f t="shared" si="914"/>
        <v>-0.0453365253848769-0.00981192036987316i</v>
      </c>
      <c r="D3154" s="57" t="str">
        <f t="shared" si="915"/>
        <v>3.36620028806841-0.733773734647196i</v>
      </c>
      <c r="E3154" s="57" t="str">
        <f t="shared" si="916"/>
        <v>-6.64273438970228-29.6478162357651i</v>
      </c>
      <c r="F3154" s="57" t="str">
        <f t="shared" si="917"/>
        <v>2.89139422911601-1.35717769975399i</v>
      </c>
      <c r="G3154" s="57" t="str">
        <f t="shared" si="918"/>
        <v>0.993637026104887-0.0795140645315246i</v>
      </c>
      <c r="H3154" s="57" t="str">
        <f t="shared" si="919"/>
        <v>0.0412497243970721-15.2076519846506i</v>
      </c>
      <c r="I3154" s="57" t="str">
        <f t="shared" si="920"/>
        <v>-0.0578883869519612-0.12420284887921i</v>
      </c>
      <c r="K3154" s="57" t="str">
        <f t="shared" si="921"/>
        <v>0.00214030058951222-0.00282610670735517i</v>
      </c>
      <c r="L3154" s="57" t="str">
        <f t="shared" si="922"/>
        <v>0.00025-0.00797640522312833i</v>
      </c>
      <c r="M3154" s="57" t="str">
        <f t="shared" si="923"/>
        <v>0.0045-0.00279639008288695i</v>
      </c>
      <c r="N3154" s="57">
        <f t="shared" si="924"/>
        <v>12.211851570604239</v>
      </c>
      <c r="O3154" s="57">
        <f t="shared" si="925"/>
        <v>26.672234643087172</v>
      </c>
      <c r="P3154" s="374">
        <f t="shared" si="926"/>
        <v>-26.672234643087172</v>
      </c>
      <c r="Q3154" s="374">
        <f t="shared" si="927"/>
        <v>-167.78814842939576</v>
      </c>
      <c r="R3154" s="12">
        <f t="shared" si="928"/>
        <v>12.211851570604239</v>
      </c>
      <c r="S3154" s="57">
        <f t="shared" si="929"/>
        <v>132.66766521884742</v>
      </c>
      <c r="T3154" s="12">
        <f t="shared" si="912"/>
        <v>-26.672234643087172</v>
      </c>
    </row>
    <row r="3155" spans="1:20">
      <c r="A3155" s="57">
        <f t="shared" si="913"/>
        <v>836743.11183527787</v>
      </c>
      <c r="B3155" s="12">
        <f t="shared" si="930"/>
        <v>133171.80234667906</v>
      </c>
      <c r="C3155" s="57" t="str">
        <f t="shared" si="914"/>
        <v>-0.0450562166843372-0.00974948681786625i</v>
      </c>
      <c r="D3155" s="57" t="str">
        <f t="shared" si="915"/>
        <v>3.36537567100168-0.735501129662673i</v>
      </c>
      <c r="E3155" s="57" t="str">
        <f t="shared" si="916"/>
        <v>-6.60979766264409-29.5176161600353i</v>
      </c>
      <c r="F3155" s="57" t="str">
        <f t="shared" si="917"/>
        <v>2.89125414645631-1.35378384563243i</v>
      </c>
      <c r="G3155" s="57" t="str">
        <f t="shared" si="918"/>
        <v>0.993588886243498-0.079812351029792i</v>
      </c>
      <c r="H3155" s="57" t="str">
        <f t="shared" si="919"/>
        <v>0.0408892560465746-15.1497723781381i</v>
      </c>
      <c r="I3155" s="57" t="str">
        <f t="shared" si="920"/>
        <v>-0.057524695313233-0.123722981306335i</v>
      </c>
      <c r="K3155" s="57" t="str">
        <f t="shared" si="921"/>
        <v>0.0021378393956271-0.00282061754535269i</v>
      </c>
      <c r="L3155" s="57" t="str">
        <f t="shared" si="922"/>
        <v>0.00025-0.00794620962654745i</v>
      </c>
      <c r="M3155" s="57" t="str">
        <f t="shared" si="923"/>
        <v>0.0045-0.00278580402758214i</v>
      </c>
      <c r="N3155" s="57">
        <f t="shared" si="924"/>
        <v>12.209703905676179</v>
      </c>
      <c r="O3155" s="57">
        <f t="shared" si="925"/>
        <v>26.726175315538313</v>
      </c>
      <c r="P3155" s="374">
        <f t="shared" si="926"/>
        <v>-26.726175315538313</v>
      </c>
      <c r="Q3155" s="374">
        <f t="shared" si="927"/>
        <v>-167.79029609432382</v>
      </c>
      <c r="R3155" s="12">
        <f t="shared" si="928"/>
        <v>12.209703905676179</v>
      </c>
      <c r="S3155" s="57">
        <f t="shared" si="929"/>
        <v>133.17180234667907</v>
      </c>
      <c r="T3155" s="12">
        <f t="shared" si="912"/>
        <v>-26.726175315538313</v>
      </c>
    </row>
    <row r="3156" spans="1:20">
      <c r="A3156" s="57">
        <f t="shared" si="913"/>
        <v>839922.73566025181</v>
      </c>
      <c r="B3156" s="12">
        <f t="shared" si="930"/>
        <v>133677.85519559644</v>
      </c>
      <c r="C3156" s="57" t="str">
        <f t="shared" si="914"/>
        <v>-0.0447779814675538-0.00968703903211645i</v>
      </c>
      <c r="D3156" s="57" t="str">
        <f t="shared" si="915"/>
        <v>3.36454518347553-0.73723688156961i</v>
      </c>
      <c r="E3156" s="57" t="str">
        <f t="shared" si="916"/>
        <v>-6.57709890353938-29.3881034544726i</v>
      </c>
      <c r="F3156" s="57" t="str">
        <f t="shared" si="917"/>
        <v>2.89111301087382-1.35040929588922i</v>
      </c>
      <c r="G3156" s="57" t="str">
        <f t="shared" si="918"/>
        <v>0.993540384541779-0.0801117271462339i</v>
      </c>
      <c r="H3156" s="57" t="str">
        <f t="shared" si="919"/>
        <v>0.0405316990642855-15.0921151507302i</v>
      </c>
      <c r="I3156" s="57" t="str">
        <f t="shared" si="920"/>
        <v>-0.0571637571152364-0.123244948564515i</v>
      </c>
      <c r="K3156" s="57" t="str">
        <f t="shared" si="921"/>
        <v>0.00213536786551067-0.00281515624213221i</v>
      </c>
      <c r="L3156" s="57" t="str">
        <f t="shared" si="922"/>
        <v>0.00025-0.00791612833885979i</v>
      </c>
      <c r="M3156" s="57" t="str">
        <f t="shared" si="923"/>
        <v>0.0045-0.00277525804700353i</v>
      </c>
      <c r="N3156" s="57">
        <f t="shared" si="924"/>
        <v>12.206963588034853</v>
      </c>
      <c r="O3156" s="57">
        <f t="shared" si="925"/>
        <v>26.780069386423555</v>
      </c>
      <c r="P3156" s="374">
        <f t="shared" si="926"/>
        <v>-26.780069386423555</v>
      </c>
      <c r="Q3156" s="374">
        <f t="shared" si="927"/>
        <v>-167.79303641196515</v>
      </c>
      <c r="R3156" s="12">
        <f t="shared" si="928"/>
        <v>12.206963588034853</v>
      </c>
      <c r="S3156" s="57">
        <f t="shared" si="929"/>
        <v>133.67785519559644</v>
      </c>
      <c r="T3156" s="12">
        <f t="shared" si="912"/>
        <v>-26.780069386423555</v>
      </c>
    </row>
    <row r="3157" spans="1:20">
      <c r="A3157" s="57">
        <f t="shared" si="913"/>
        <v>843114.44205576077</v>
      </c>
      <c r="B3157" s="12">
        <f t="shared" si="930"/>
        <v>134185.8310453397</v>
      </c>
      <c r="C3157" s="57" t="str">
        <f t="shared" si="914"/>
        <v>-0.0445017993901406-0.00962457986310803i</v>
      </c>
      <c r="D3157" s="57" t="str">
        <f t="shared" si="915"/>
        <v>3.36370878672794-0.738980991557175i</v>
      </c>
      <c r="E3157" s="57" t="str">
        <f t="shared" si="916"/>
        <v>-6.54463648568341-29.2592730069755i</v>
      </c>
      <c r="F3157" s="57" t="str">
        <f t="shared" si="917"/>
        <v>2.89097081455899-1.34705400005724i</v>
      </c>
      <c r="G3157" s="57" t="str">
        <f t="shared" si="918"/>
        <v>0.993491518315936-0.0804121965265988i</v>
      </c>
      <c r="H3157" s="57" t="str">
        <f t="shared" si="919"/>
        <v>0.0401770306203791-15.0346794233801i</v>
      </c>
      <c r="I3157" s="57" t="str">
        <f t="shared" si="920"/>
        <v>-0.0568055512936426-0.122768743167539i</v>
      </c>
      <c r="K3157" s="57" t="str">
        <f t="shared" si="921"/>
        <v>0.00213288596333862-0.0028097226212062i</v>
      </c>
      <c r="L3157" s="57" t="str">
        <f t="shared" si="922"/>
        <v>0.00025-0.00788616092733595i</v>
      </c>
      <c r="M3157" s="57" t="str">
        <f t="shared" si="923"/>
        <v>0.0045-0.00276475198944365i</v>
      </c>
      <c r="N3157" s="57">
        <f t="shared" si="924"/>
        <v>12.203628765886492</v>
      </c>
      <c r="O3157" s="57">
        <f t="shared" si="925"/>
        <v>26.833917551558947</v>
      </c>
      <c r="P3157" s="374">
        <f t="shared" si="926"/>
        <v>-26.833917551558947</v>
      </c>
      <c r="Q3157" s="374">
        <f t="shared" si="927"/>
        <v>-167.79637123411351</v>
      </c>
      <c r="R3157" s="12">
        <f t="shared" si="928"/>
        <v>12.203628765886492</v>
      </c>
      <c r="S3157" s="57">
        <f t="shared" si="929"/>
        <v>134.18583104533971</v>
      </c>
      <c r="T3157" s="12">
        <f t="shared" si="912"/>
        <v>-26.833917551558947</v>
      </c>
    </row>
    <row r="3158" spans="1:20">
      <c r="A3158" s="57">
        <f t="shared" si="913"/>
        <v>846318.27693557262</v>
      </c>
      <c r="B3158" s="12">
        <f t="shared" si="930"/>
        <v>134695.73720331199</v>
      </c>
      <c r="C3158" s="57" t="str">
        <f t="shared" si="914"/>
        <v>-0.0442276503251867-0.00956211214271349i</v>
      </c>
      <c r="D3158" s="57" t="str">
        <f t="shared" si="915"/>
        <v>3.36286644178579-0.740733460692836i</v>
      </c>
      <c r="E3158" s="57" t="str">
        <f t="shared" si="916"/>
        <v>-6.51240879058675-29.1311197575791i</v>
      </c>
      <c r="F3158" s="57" t="str">
        <f t="shared" si="917"/>
        <v>2.89082754964585-1.34371790792482i</v>
      </c>
      <c r="G3158" s="57" t="str">
        <f t="shared" si="918"/>
        <v>0.993442284862815-0.0807137628249635i</v>
      </c>
      <c r="H3158" s="57" t="str">
        <f t="shared" si="919"/>
        <v>0.0398252280755951-14.9774643207983i</v>
      </c>
      <c r="I3158" s="57" t="str">
        <f t="shared" si="920"/>
        <v>-0.0564500569459305-0.122294357662711i</v>
      </c>
      <c r="K3158" s="57" t="str">
        <f t="shared" si="921"/>
        <v>0.00213039365378902-0.00280431650601914i</v>
      </c>
      <c r="L3158" s="57" t="str">
        <f t="shared" si="922"/>
        <v>0.00025-0.00785630696088457i</v>
      </c>
      <c r="M3158" s="57" t="str">
        <f t="shared" si="923"/>
        <v>0.0045-0.00275428570376932i</v>
      </c>
      <c r="N3158" s="57">
        <f t="shared" si="924"/>
        <v>12.199697612539524</v>
      </c>
      <c r="O3158" s="57">
        <f t="shared" si="925"/>
        <v>26.887720506122605</v>
      </c>
      <c r="P3158" s="374">
        <f t="shared" si="926"/>
        <v>-26.887720506122605</v>
      </c>
      <c r="Q3158" s="374">
        <f t="shared" si="927"/>
        <v>-167.80030238746048</v>
      </c>
      <c r="R3158" s="12">
        <f t="shared" si="928"/>
        <v>12.199697612539524</v>
      </c>
      <c r="S3158" s="57">
        <f t="shared" si="929"/>
        <v>134.69573720331198</v>
      </c>
      <c r="T3158" s="12">
        <f t="shared" si="912"/>
        <v>-26.887720506122605</v>
      </c>
    </row>
    <row r="3159" spans="1:20">
      <c r="A3159" s="57">
        <f t="shared" si="913"/>
        <v>849534.28638792795</v>
      </c>
      <c r="B3159" s="12">
        <f t="shared" si="930"/>
        <v>135207.58100468459</v>
      </c>
      <c r="C3159" s="57" t="str">
        <f t="shared" si="914"/>
        <v>-0.0439555143606936-0.00949963868425392i</v>
      </c>
      <c r="D3159" s="57" t="str">
        <f t="shared" si="915"/>
        <v>3.36201810946435-0.742494289920146i</v>
      </c>
      <c r="E3159" s="57" t="str">
        <f t="shared" si="916"/>
        <v>-6.48041420800311-29.0036386977983i</v>
      </c>
      <c r="F3159" s="57" t="str">
        <f t="shared" si="917"/>
        <v>2.89068320821177-1.34040096953474i</v>
      </c>
      <c r="G3159" s="57" t="str">
        <f t="shared" si="918"/>
        <v>0.993392681459773-0.0810164297037042i</v>
      </c>
      <c r="H3159" s="57" t="str">
        <f t="shared" si="919"/>
        <v>0.0394762689794758-14.9204689714346i</v>
      </c>
      <c r="I3159" s="57" t="str">
        <f t="shared" si="920"/>
        <v>-0.0560972533301189-0.121821784630683i</v>
      </c>
      <c r="K3159" s="57" t="str">
        <f t="shared" si="921"/>
        <v>0.00212789090204836-0.00279893771994766i</v>
      </c>
      <c r="L3159" s="57" t="str">
        <f t="shared" si="922"/>
        <v>0.00025-0.0078265660100464i</v>
      </c>
      <c r="M3159" s="57" t="str">
        <f t="shared" si="923"/>
        <v>0.0045-0.00274385903941952i</v>
      </c>
      <c r="N3159" s="57">
        <f t="shared" si="924"/>
        <v>12.195168326332038</v>
      </c>
      <c r="O3159" s="57">
        <f t="shared" si="925"/>
        <v>26.941478944649614</v>
      </c>
      <c r="P3159" s="374">
        <f t="shared" si="926"/>
        <v>-26.941478944649614</v>
      </c>
      <c r="Q3159" s="374">
        <f t="shared" si="927"/>
        <v>-167.80483167366796</v>
      </c>
      <c r="R3159" s="12">
        <f t="shared" si="928"/>
        <v>12.195168326332038</v>
      </c>
      <c r="S3159" s="57">
        <f t="shared" si="929"/>
        <v>135.20758100468458</v>
      </c>
      <c r="T3159" s="12">
        <f t="shared" si="912"/>
        <v>-26.941478944649614</v>
      </c>
    </row>
    <row r="3160" spans="1:20">
      <c r="A3160" s="57">
        <f t="shared" si="913"/>
        <v>852762.51667620195</v>
      </c>
      <c r="B3160" s="12">
        <f t="shared" si="930"/>
        <v>135721.36981250238</v>
      </c>
      <c r="C3160" s="57" t="str">
        <f t="shared" si="914"/>
        <v>-0.0436853717970421-0.0094371622825571i</v>
      </c>
      <c r="D3160" s="57" t="str">
        <f t="shared" si="915"/>
        <v>3.36116375036681-0.744263480056491i</v>
      </c>
      <c r="E3160" s="57" t="str">
        <f t="shared" si="916"/>
        <v>-6.44865113595528-28.8768248699735i</v>
      </c>
      <c r="F3160" s="57" t="str">
        <f t="shared" si="917"/>
        <v>2.89053778227699-1.33710313518335i</v>
      </c>
      <c r="G3160" s="57" t="str">
        <f t="shared" si="918"/>
        <v>0.993342705364541-0.0813202008334669i</v>
      </c>
      <c r="H3160" s="57" t="str">
        <f t="shared" si="919"/>
        <v>0.0391301310686197-14.8636925074579i</v>
      </c>
      <c r="I3160" s="57" t="str">
        <f t="shared" si="920"/>
        <v>-0.0557471198635035-0.121351016685246i</v>
      </c>
      <c r="K3160" s="57" t="str">
        <f t="shared" si="921"/>
        <v>0.00212537767381754-0.00279358608630077i</v>
      </c>
      <c r="L3160" s="57" t="str">
        <f t="shared" si="922"/>
        <v>0.00025-0.00779693764698782i</v>
      </c>
      <c r="M3160" s="57" t="str">
        <f t="shared" si="923"/>
        <v>0.0045-0.00273347184640319i</v>
      </c>
      <c r="N3160" s="57">
        <f t="shared" si="924"/>
        <v>12.190039130555846</v>
      </c>
      <c r="O3160" s="57">
        <f t="shared" si="925"/>
        <v>26.99519356102865</v>
      </c>
      <c r="P3160" s="374">
        <f t="shared" si="926"/>
        <v>-26.99519356102865</v>
      </c>
      <c r="Q3160" s="374">
        <f t="shared" si="927"/>
        <v>-167.80996086944415</v>
      </c>
      <c r="R3160" s="12">
        <f t="shared" si="928"/>
        <v>12.190039130555846</v>
      </c>
      <c r="S3160" s="57">
        <f t="shared" si="929"/>
        <v>135.72136981250239</v>
      </c>
      <c r="T3160" s="12">
        <f t="shared" si="912"/>
        <v>-26.99519356102865</v>
      </c>
    </row>
    <row r="3161" spans="1:20">
      <c r="A3161" s="57">
        <f t="shared" si="913"/>
        <v>856003.01423957164</v>
      </c>
      <c r="B3161" s="12">
        <f t="shared" si="930"/>
        <v>136237.1110177899</v>
      </c>
      <c r="C3161" s="57" t="str">
        <f t="shared" si="914"/>
        <v>-0.0434172031445018-0.0093746857140213i</v>
      </c>
      <c r="D3161" s="57" t="str">
        <f t="shared" si="915"/>
        <v>3.36030332488389-0.746041031790839i</v>
      </c>
      <c r="E3161" s="57" t="str">
        <f t="shared" si="916"/>
        <v>-6.41711798075795-28.7506733666302i</v>
      </c>
      <c r="F3161" s="57" t="str">
        <f t="shared" si="917"/>
        <v>2.89039126380428-1.33382435541955i</v>
      </c>
      <c r="G3161" s="57" t="str">
        <f t="shared" si="918"/>
        <v>0.993292353815097-0.0816250798931369i</v>
      </c>
      <c r="H3161" s="57" t="str">
        <f t="shared" si="919"/>
        <v>0.0387867922649503-14.8071340647382i</v>
      </c>
      <c r="I3161" s="57" t="str">
        <f t="shared" si="920"/>
        <v>-0.0553996361214081-0.120882046473158i</v>
      </c>
      <c r="K3161" s="57" t="str">
        <f t="shared" si="921"/>
        <v>0.00212285393531774-0.00278826142832018i</v>
      </c>
      <c r="L3161" s="57" t="str">
        <f t="shared" si="922"/>
        <v>0.00025-0.00776742144549492i</v>
      </c>
      <c r="M3161" s="57" t="str">
        <f t="shared" si="923"/>
        <v>0.0045-0.00272312397529706i</v>
      </c>
      <c r="N3161" s="57">
        <f t="shared" si="924"/>
        <v>12.18430827338284</v>
      </c>
      <c r="O3161" s="57">
        <f t="shared" si="925"/>
        <v>27.04886504849744</v>
      </c>
      <c r="P3161" s="374">
        <f t="shared" si="926"/>
        <v>-27.04886504849744</v>
      </c>
      <c r="Q3161" s="374">
        <f t="shared" si="927"/>
        <v>-167.81569172661716</v>
      </c>
      <c r="R3161" s="12">
        <f t="shared" si="928"/>
        <v>12.18430827338284</v>
      </c>
      <c r="S3161" s="57">
        <f t="shared" si="929"/>
        <v>136.23711101778989</v>
      </c>
      <c r="T3161" s="12">
        <f t="shared" si="912"/>
        <v>-27.04886504849744</v>
      </c>
    </row>
    <row r="3162" spans="1:20">
      <c r="A3162" s="57">
        <f t="shared" si="913"/>
        <v>859255.82569368195</v>
      </c>
      <c r="B3162" s="12">
        <f t="shared" si="930"/>
        <v>136754.8120396575</v>
      </c>
      <c r="C3162" s="57" t="str">
        <f t="shared" si="914"/>
        <v>-0.0431509891207769-0.00931221173668179i</v>
      </c>
      <c r="D3162" s="57" t="str">
        <f t="shared" si="915"/>
        <v>3.35943679319336-0.747826945681486i</v>
      </c>
      <c r="E3162" s="57" t="str">
        <f t="shared" si="916"/>
        <v>-6.38581315703933-28.6251793298462i</v>
      </c>
      <c r="F3162" s="57" t="str">
        <f t="shared" si="917"/>
        <v>2.89024364469853-1.33056458104386i</v>
      </c>
      <c r="G3162" s="57" t="str">
        <f t="shared" si="918"/>
        <v>0.993241624029527-0.0819310705698072i</v>
      </c>
      <c r="H3162" s="57" t="str">
        <f t="shared" si="919"/>
        <v>0.0384462306740055-14.7507927828276i</v>
      </c>
      <c r="I3162" s="57" t="str">
        <f t="shared" si="920"/>
        <v>-0.0550547818359441-0.12041486667395i</v>
      </c>
      <c r="K3162" s="57" t="str">
        <f t="shared" si="921"/>
        <v>0.00212031965329655-0.00278296356918068i</v>
      </c>
      <c r="L3162" s="57" t="str">
        <f t="shared" si="922"/>
        <v>0.00025-0.00773801698096726i</v>
      </c>
      <c r="M3162" s="57" t="str">
        <f t="shared" si="923"/>
        <v>0.0045-0.00271281527724353i</v>
      </c>
      <c r="N3162" s="57">
        <f t="shared" si="924"/>
        <v>12.177974027791805</v>
      </c>
      <c r="O3162" s="57">
        <f t="shared" si="925"/>
        <v>27.102494099638299</v>
      </c>
      <c r="P3162" s="374">
        <f t="shared" si="926"/>
        <v>-27.102494099638299</v>
      </c>
      <c r="Q3162" s="374">
        <f t="shared" si="927"/>
        <v>-167.82202597220819</v>
      </c>
      <c r="R3162" s="12">
        <f t="shared" si="928"/>
        <v>12.177974027791805</v>
      </c>
      <c r="S3162" s="57">
        <f t="shared" si="929"/>
        <v>136.75481203965751</v>
      </c>
      <c r="T3162" s="12">
        <f t="shared" si="912"/>
        <v>-27.102494099638299</v>
      </c>
    </row>
    <row r="3163" spans="1:20">
      <c r="A3163" s="57">
        <f t="shared" si="913"/>
        <v>862520.99783131795</v>
      </c>
      <c r="B3163" s="12">
        <f t="shared" si="930"/>
        <v>137274.48032540819</v>
      </c>
      <c r="C3163" s="57" t="str">
        <f t="shared" si="914"/>
        <v>-0.0428867106485854-0.0092497430902801i</v>
      </c>
      <c r="D3163" s="57" t="str">
        <f t="shared" si="915"/>
        <v>3.35856411525959-0.749621222153738i</v>
      </c>
      <c r="E3163" s="57" t="str">
        <f t="shared" si="916"/>
        <v>-6.35473508775952-28.5003379506275i</v>
      </c>
      <c r="F3163" s="57" t="str">
        <f t="shared" si="917"/>
        <v>2.89009491680634-1.32732376310744i</v>
      </c>
      <c r="G3163" s="57" t="str">
        <f t="shared" si="918"/>
        <v>0.993190513205893-0.0822381765587468i</v>
      </c>
      <c r="H3163" s="57" t="str">
        <f t="shared" si="919"/>
        <v>0.0381084245832411-14.6946678049414i</v>
      </c>
      <c r="I3163" s="57" t="str">
        <f t="shared" si="920"/>
        <v>-0.0547125368947775-0.119949469999742i</v>
      </c>
      <c r="K3163" s="57" t="str">
        <f t="shared" si="921"/>
        <v>0.00211777479503395-0.00277769233199061i</v>
      </c>
      <c r="L3163" s="57" t="str">
        <f t="shared" si="922"/>
        <v>0.00025-0.00770872383041172i</v>
      </c>
      <c r="M3163" s="57" t="str">
        <f t="shared" si="923"/>
        <v>0.0045-0.00270254560394854i</v>
      </c>
      <c r="N3163" s="57">
        <f t="shared" si="924"/>
        <v>12.171034691496345</v>
      </c>
      <c r="O3163" s="57">
        <f t="shared" si="925"/>
        <v>27.156081406374128</v>
      </c>
      <c r="P3163" s="374">
        <f t="shared" si="926"/>
        <v>-27.156081406374128</v>
      </c>
      <c r="Q3163" s="374">
        <f t="shared" si="927"/>
        <v>-167.82896530850365</v>
      </c>
      <c r="R3163" s="12">
        <f t="shared" si="928"/>
        <v>12.171034691496345</v>
      </c>
      <c r="S3163" s="57">
        <f t="shared" si="929"/>
        <v>137.27448032540821</v>
      </c>
      <c r="T3163" s="12">
        <f t="shared" si="912"/>
        <v>-27.156081406374128</v>
      </c>
    </row>
    <row r="3164" spans="1:20">
      <c r="A3164" s="57">
        <f t="shared" si="913"/>
        <v>865798.57762307697</v>
      </c>
      <c r="B3164" s="12">
        <f t="shared" si="930"/>
        <v>137796.12335064475</v>
      </c>
      <c r="C3164" s="57" t="str">
        <f t="shared" si="914"/>
        <v>-0.0426243488532799-0.00918728249633652i</v>
      </c>
      <c r="D3164" s="57" t="str">
        <f t="shared" si="915"/>
        <v>3.35768525083323-0.751423861497624i</v>
      </c>
      <c r="E3164" s="57" t="str">
        <f t="shared" si="916"/>
        <v>-6.32388220422754-28.3761444682949i</v>
      </c>
      <c r="F3164" s="57" t="str">
        <f t="shared" si="917"/>
        <v>2.88994507191566-1.32410185291116i</v>
      </c>
      <c r="G3164" s="57" t="str">
        <f t="shared" si="918"/>
        <v>0.993139018522099-0.0825464015633676i</v>
      </c>
      <c r="H3164" s="57" t="str">
        <f t="shared" si="919"/>
        <v>0.0377733524603528-14.63875827794i</v>
      </c>
      <c r="I3164" s="57" t="str">
        <f t="shared" si="920"/>
        <v>-0.0543728813399118-0.119485849195065i</v>
      </c>
      <c r="K3164" s="57" t="str">
        <f t="shared" si="921"/>
        <v>0.00211521932834839-0.00277244753979251i</v>
      </c>
      <c r="L3164" s="57" t="str">
        <f t="shared" si="922"/>
        <v>0.00025-0.00767954157243644i</v>
      </c>
      <c r="M3164" s="57" t="str">
        <f t="shared" si="923"/>
        <v>0.0045-0.00269231480767935i</v>
      </c>
      <c r="N3164" s="57">
        <f t="shared" si="924"/>
        <v>12.163488586873058</v>
      </c>
      <c r="O3164" s="57">
        <f t="shared" si="925"/>
        <v>27.209627659963118</v>
      </c>
      <c r="P3164" s="374">
        <f t="shared" si="926"/>
        <v>-27.209627659963118</v>
      </c>
      <c r="Q3164" s="374">
        <f t="shared" si="927"/>
        <v>-167.83651141312694</v>
      </c>
      <c r="R3164" s="12">
        <f t="shared" si="928"/>
        <v>12.163488586873058</v>
      </c>
      <c r="S3164" s="57">
        <f t="shared" si="929"/>
        <v>137.79612335064473</v>
      </c>
      <c r="T3164" s="12">
        <f t="shared" si="912"/>
        <v>-27.209627659963118</v>
      </c>
    </row>
    <row r="3165" spans="1:20">
      <c r="A3165" s="57">
        <f t="shared" si="913"/>
        <v>869088.6122180447</v>
      </c>
      <c r="B3165" s="12">
        <f t="shared" si="930"/>
        <v>138319.74861937721</v>
      </c>
      <c r="C3165" s="57" t="str">
        <f t="shared" si="914"/>
        <v>-0.0423638850604987-0.00912483265822349i</v>
      </c>
      <c r="D3165" s="57" t="str">
        <f t="shared" si="915"/>
        <v>3.35680015945069-0.753234863865543i</v>
      </c>
      <c r="E3165" s="57" t="str">
        <f t="shared" si="916"/>
        <v>-6.29325294611639-28.252594169878i</v>
      </c>
      <c r="F3165" s="57" t="str">
        <f t="shared" si="917"/>
        <v>2.88979410175539-1.32089880200466i</v>
      </c>
      <c r="G3165" s="57" t="str">
        <f t="shared" si="918"/>
        <v>0.993087137135753-0.0828557492951906i</v>
      </c>
      <c r="H3165" s="57" t="str">
        <f t="shared" si="919"/>
        <v>0.0374409929516135-14.5830633523104i</v>
      </c>
      <c r="I3165" s="57" t="str">
        <f t="shared" si="920"/>
        <v>-0.054035795366477-0.119023997036674i</v>
      </c>
      <c r="K3165" s="57" t="str">
        <f t="shared" si="921"/>
        <v>0.00211265322160284-0.00276722901556376i</v>
      </c>
      <c r="L3165" s="57" t="str">
        <f t="shared" si="922"/>
        <v>0.00025-0.00765046978724491i</v>
      </c>
      <c r="M3165" s="57" t="str">
        <f t="shared" si="923"/>
        <v>0.0045-0.00268212274126256i</v>
      </c>
      <c r="N3165" s="57">
        <f t="shared" si="924"/>
        <v>12.155334060889146</v>
      </c>
      <c r="O3165" s="57">
        <f t="shared" si="925"/>
        <v>27.263133550994432</v>
      </c>
      <c r="P3165" s="374">
        <f t="shared" si="926"/>
        <v>-27.263133550994432</v>
      </c>
      <c r="Q3165" s="374">
        <f t="shared" si="927"/>
        <v>-167.84466593911085</v>
      </c>
      <c r="R3165" s="12">
        <f t="shared" si="928"/>
        <v>12.155334060889146</v>
      </c>
      <c r="S3165" s="57">
        <f t="shared" si="929"/>
        <v>138.31974861937721</v>
      </c>
      <c r="T3165" s="12">
        <f t="shared" si="912"/>
        <v>-27.263133550994432</v>
      </c>
    </row>
    <row r="3166" spans="1:20">
      <c r="A3166" s="57">
        <f t="shared" si="913"/>
        <v>872391.14894447336</v>
      </c>
      <c r="B3166" s="12">
        <f t="shared" si="930"/>
        <v>138845.36366413085</v>
      </c>
      <c r="C3166" s="57" t="str">
        <f t="shared" si="914"/>
        <v>-0.0421053007938544-0.00906239626124402i</v>
      </c>
      <c r="D3166" s="57" t="str">
        <f t="shared" si="915"/>
        <v>3.35590880043384-0.755054229269943i</v>
      </c>
      <c r="E3166" s="57" t="str">
        <f t="shared" si="916"/>
        <v>-6.26284576147523-28.1296823895188i</v>
      </c>
      <c r="F3166" s="57" t="str">
        <f t="shared" si="917"/>
        <v>2.88964199799497-1.31771456218535i</v>
      </c>
      <c r="G3166" s="57" t="str">
        <f t="shared" si="918"/>
        <v>0.99303486618403-0.0831662234738118i</v>
      </c>
      <c r="H3166" s="57" t="str">
        <f t="shared" si="919"/>
        <v>0.0371113248802284-14.5275821821479i</v>
      </c>
      <c r="I3166" s="57" t="str">
        <f t="shared" si="920"/>
        <v>-0.0537012593215267-0.118563906333372i</v>
      </c>
      <c r="K3166" s="57" t="str">
        <f t="shared" si="921"/>
        <v>0.00211007644371091-0.00276203658221735i</v>
      </c>
      <c r="L3166" s="57" t="str">
        <f t="shared" si="922"/>
        <v>0.00025-0.00762150805662971i</v>
      </c>
      <c r="M3166" s="57" t="str">
        <f t="shared" si="923"/>
        <v>0.0045-0.00267196925808184i</v>
      </c>
      <c r="N3166" s="57">
        <f t="shared" si="924"/>
        <v>12.146569485033467</v>
      </c>
      <c r="O3166" s="57">
        <f t="shared" si="925"/>
        <v>27.316599769383096</v>
      </c>
      <c r="P3166" s="374">
        <f t="shared" si="926"/>
        <v>-27.316599769383096</v>
      </c>
      <c r="Q3166" s="374">
        <f t="shared" si="927"/>
        <v>-167.85343051496653</v>
      </c>
      <c r="R3166" s="12">
        <f t="shared" si="928"/>
        <v>12.146569485033467</v>
      </c>
      <c r="S3166" s="57">
        <f t="shared" si="929"/>
        <v>138.84536366413084</v>
      </c>
      <c r="T3166" s="12">
        <f t="shared" si="912"/>
        <v>-27.316599769383096</v>
      </c>
    </row>
    <row r="3167" spans="1:20">
      <c r="A3167" s="57">
        <f t="shared" si="913"/>
        <v>875706.23531046242</v>
      </c>
      <c r="B3167" s="12">
        <f t="shared" si="930"/>
        <v>139372.97604605457</v>
      </c>
      <c r="C3167" s="57" t="str">
        <f t="shared" si="914"/>
        <v>-0.0418485777726544-0.00899997597270901i</v>
      </c>
      <c r="D3167" s="57" t="str">
        <f t="shared" si="915"/>
        <v>3.35501113288959-0.756881957580934i</v>
      </c>
      <c r="E3167" s="57" t="str">
        <f t="shared" si="916"/>
        <v>-6.23265910674075-28.0074045078828i</v>
      </c>
      <c r="F3167" s="57" t="str">
        <f t="shared" si="917"/>
        <v>2.88948875224399-1.3145490854975i</v>
      </c>
      <c r="G3167" s="57" t="str">
        <f t="shared" si="918"/>
        <v>0.992982202783537-0.0834778278268667i</v>
      </c>
      <c r="H3167" s="57" t="str">
        <f t="shared" si="919"/>
        <v>0.0367843272447047-14.472313925138i</v>
      </c>
      <c r="I3167" s="57" t="str">
        <f t="shared" si="920"/>
        <v>-0.0533692537028492-0.11810556992583i</v>
      </c>
      <c r="K3167" s="57" t="str">
        <f t="shared" si="921"/>
        <v>0.00210748896414291-0.00275687006260278i</v>
      </c>
      <c r="L3167" s="57" t="str">
        <f t="shared" si="922"/>
        <v>0.00025-0.00759265596396662i</v>
      </c>
      <c r="M3167" s="57" t="str">
        <f t="shared" si="923"/>
        <v>0.0045-0.00266185421207596i</v>
      </c>
      <c r="N3167" s="57">
        <f t="shared" si="924"/>
        <v>12.137193255244455</v>
      </c>
      <c r="O3167" s="57">
        <f t="shared" si="925"/>
        <v>27.370027004365255</v>
      </c>
      <c r="P3167" s="374">
        <f t="shared" si="926"/>
        <v>-27.370027004365255</v>
      </c>
      <c r="Q3167" s="374">
        <f t="shared" si="927"/>
        <v>-167.86280674475555</v>
      </c>
      <c r="R3167" s="12">
        <f t="shared" si="928"/>
        <v>12.137193255244455</v>
      </c>
      <c r="S3167" s="57">
        <f t="shared" si="929"/>
        <v>139.37297604605456</v>
      </c>
      <c r="T3167" s="12">
        <f t="shared" si="912"/>
        <v>-27.370027004365255</v>
      </c>
    </row>
    <row r="3168" spans="1:20">
      <c r="A3168" s="57">
        <f t="shared" si="913"/>
        <v>879033.91900464229</v>
      </c>
      <c r="B3168" s="12">
        <f t="shared" si="930"/>
        <v>139902.59335502959</v>
      </c>
      <c r="C3168" s="57" t="str">
        <f t="shared" si="914"/>
        <v>-0.0415936979096572-0.00893757444202036i</v>
      </c>
      <c r="D3168" s="57" t="str">
        <f t="shared" si="915"/>
        <v>3.35410711570954-0.758718048523916i</v>
      </c>
      <c r="E3168" s="57" t="str">
        <f t="shared" si="916"/>
        <v>-6.20269144674575-27.8857559515791i</v>
      </c>
      <c r="F3168" s="57" t="str">
        <f t="shared" si="917"/>
        <v>2.88933435605177-1.31140232423126i</v>
      </c>
      <c r="G3168" s="57" t="str">
        <f t="shared" si="918"/>
        <v>0.992929144030172-0.0837905660899937i</v>
      </c>
      <c r="H3168" s="57" t="str">
        <f t="shared" si="919"/>
        <v>0.0364599792172396-14.4172577425382i</v>
      </c>
      <c r="I3168" s="57" t="str">
        <f t="shared" si="920"/>
        <v>-0.0530397591577835-0.117648980686407i</v>
      </c>
      <c r="K3168" s="57" t="str">
        <f t="shared" si="921"/>
        <v>0.00210489075293212-0.00275172927950702i</v>
      </c>
      <c r="L3168" s="57" t="str">
        <f t="shared" si="922"/>
        <v>0.00025-0.00756391309420867i</v>
      </c>
      <c r="M3168" s="57" t="str">
        <f t="shared" si="923"/>
        <v>0.0045-0.00265177745773655i</v>
      </c>
      <c r="N3168" s="57">
        <f t="shared" si="924"/>
        <v>12.127203791843158</v>
      </c>
      <c r="O3168" s="57">
        <f t="shared" si="925"/>
        <v>27.423415944492888</v>
      </c>
      <c r="P3168" s="374">
        <f t="shared" si="926"/>
        <v>-27.423415944492888</v>
      </c>
      <c r="Q3168" s="374">
        <f t="shared" si="927"/>
        <v>-167.87279620815684</v>
      </c>
      <c r="R3168" s="12">
        <f t="shared" si="928"/>
        <v>12.127203791843158</v>
      </c>
      <c r="S3168" s="57">
        <f t="shared" si="929"/>
        <v>139.90259335502958</v>
      </c>
      <c r="T3168" s="12">
        <f t="shared" si="912"/>
        <v>-27.423415944492888</v>
      </c>
    </row>
    <row r="3169" spans="1:20">
      <c r="A3169" s="57">
        <f t="shared" si="913"/>
        <v>882374.24789685989</v>
      </c>
      <c r="B3169" s="12">
        <f t="shared" si="930"/>
        <v>140434.22320977869</v>
      </c>
      <c r="C3169" s="57" t="str">
        <f t="shared" si="914"/>
        <v>-0.0413406433088611-0.00887519430075104i</v>
      </c>
      <c r="D3169" s="57" t="str">
        <f t="shared" si="915"/>
        <v>3.35319670756964-0.760562501677174i</v>
      </c>
      <c r="E3169" s="57" t="str">
        <f t="shared" si="916"/>
        <v>-6.17294125472714-27.7647321925902i</v>
      </c>
      <c r="F3169" s="57" t="str">
        <f t="shared" si="917"/>
        <v>2.88917880090697-1.30827423092175i</v>
      </c>
      <c r="G3169" s="57" t="str">
        <f t="shared" si="918"/>
        <v>0.992875686998989-0.0841044420067978i</v>
      </c>
      <c r="H3169" s="57" t="str">
        <f t="shared" si="919"/>
        <v>0.0361382601421197-14.3624127991606i</v>
      </c>
      <c r="I3169" s="57" t="str">
        <f t="shared" si="920"/>
        <v>-0.0527127564820513-0.117194131518978i</v>
      </c>
      <c r="K3169" s="57" t="str">
        <f t="shared" si="921"/>
        <v>0.00210228178068068-0.00274661405565556i</v>
      </c>
      <c r="L3169" s="57" t="str">
        <f t="shared" si="922"/>
        <v>0.00025-0.0075352790338799i</v>
      </c>
      <c r="M3169" s="57" t="str">
        <f t="shared" si="923"/>
        <v>0.0045-0.00264173885010615i</v>
      </c>
      <c r="N3169" s="57">
        <f t="shared" si="924"/>
        <v>12.116599539459912</v>
      </c>
      <c r="O3169" s="57">
        <f t="shared" si="925"/>
        <v>27.476767277628532</v>
      </c>
      <c r="P3169" s="374">
        <f t="shared" si="926"/>
        <v>-27.476767277628532</v>
      </c>
      <c r="Q3169" s="374">
        <f t="shared" si="927"/>
        <v>-167.88340046054009</v>
      </c>
      <c r="R3169" s="12">
        <f t="shared" si="928"/>
        <v>12.116599539459912</v>
      </c>
      <c r="S3169" s="57">
        <f t="shared" si="929"/>
        <v>140.43422320977868</v>
      </c>
      <c r="T3169" s="12">
        <f t="shared" si="912"/>
        <v>-27.476767277628532</v>
      </c>
    </row>
    <row r="3170" spans="1:20">
      <c r="A3170" s="57">
        <f t="shared" si="913"/>
        <v>885727.27003886795</v>
      </c>
      <c r="B3170" s="12">
        <f t="shared" si="930"/>
        <v>140967.87325797585</v>
      </c>
      <c r="C3170" s="57" t="str">
        <f t="shared" si="914"/>
        <v>-0.0410893962633237-0.00881283816273282i</v>
      </c>
      <c r="D3170" s="57" t="str">
        <f t="shared" si="915"/>
        <v>3.35227986692981-0.762415316469453i</v>
      </c>
      <c r="E3170" s="57" t="str">
        <f t="shared" si="916"/>
        <v>-6.1434070123303-27.6443287477076i</v>
      </c>
      <c r="F3170" s="57" t="str">
        <f t="shared" si="917"/>
        <v>2.88902207823719-1.30516475834805i</v>
      </c>
      <c r="G3170" s="57" t="str">
        <f t="shared" si="918"/>
        <v>0.992821828744051-0.0844194593288126i</v>
      </c>
      <c r="H3170" s="57" t="str">
        <f t="shared" si="919"/>
        <v>0.0358191495341416-14.3077782633537i</v>
      </c>
      <c r="I3170" s="57" t="str">
        <f t="shared" si="920"/>
        <v>-0.05238822661859-0.116741015358759i</v>
      </c>
      <c r="K3170" s="57" t="str">
        <f t="shared" si="921"/>
        <v>0.00209966201856596-0.00274152421371358i</v>
      </c>
      <c r="L3170" s="57" t="str">
        <f t="shared" si="922"/>
        <v>0.00025-0.00750675337106983i</v>
      </c>
      <c r="M3170" s="57" t="str">
        <f t="shared" si="923"/>
        <v>0.0045-0.00263173824477601i</v>
      </c>
      <c r="N3170" s="57">
        <f t="shared" si="924"/>
        <v>12.10537896697042</v>
      </c>
      <c r="O3170" s="57">
        <f t="shared" si="925"/>
        <v>27.530081690940143</v>
      </c>
      <c r="P3170" s="374">
        <f t="shared" si="926"/>
        <v>-27.530081690940143</v>
      </c>
      <c r="Q3170" s="374">
        <f t="shared" si="927"/>
        <v>-167.89462103302958</v>
      </c>
      <c r="R3170" s="12">
        <f t="shared" si="928"/>
        <v>12.10537896697042</v>
      </c>
      <c r="S3170" s="57">
        <f t="shared" si="929"/>
        <v>140.96787325797584</v>
      </c>
      <c r="T3170" s="12">
        <f t="shared" si="912"/>
        <v>-27.530081690940143</v>
      </c>
    </row>
    <row r="3171" spans="1:20">
      <c r="A3171" s="57">
        <f t="shared" si="913"/>
        <v>889093.0336650156</v>
      </c>
      <c r="B3171" s="12">
        <f t="shared" si="930"/>
        <v>141503.55117635615</v>
      </c>
      <c r="C3171" s="57" t="str">
        <f t="shared" si="914"/>
        <v>-0.0408399392530156-0.00875050862414049i</v>
      </c>
      <c r="D3171" s="57" t="str">
        <f t="shared" si="915"/>
        <v>3.35135655203366-0.764276492177511i</v>
      </c>
      <c r="E3171" s="57" t="str">
        <f t="shared" si="916"/>
        <v>-6.11408720961404-27.5245411779765i</v>
      </c>
      <c r="F3171" s="57" t="str">
        <f t="shared" si="917"/>
        <v>2.88886417940855-1.30207385953232i</v>
      </c>
      <c r="G3171" s="57" t="str">
        <f t="shared" si="918"/>
        <v>0.992767566298298-0.0847356218154613i</v>
      </c>
      <c r="H3171" s="57" t="str">
        <f t="shared" si="919"/>
        <v>0.0355026270770454-14.2533533069847i</v>
      </c>
      <c r="I3171" s="57" t="str">
        <f t="shared" si="920"/>
        <v>-0.0520661506564024-0.116289625172129i</v>
      </c>
      <c r="K3171" s="57" t="str">
        <f t="shared" si="921"/>
        <v>0.00209703143834667-0.00273645957628722i</v>
      </c>
      <c r="L3171" s="57" t="str">
        <f t="shared" si="922"/>
        <v>0.00025-0.00747833569542724i</v>
      </c>
      <c r="M3171" s="57" t="str">
        <f t="shared" si="923"/>
        <v>0.0045-0.00262177549788404i</v>
      </c>
      <c r="N3171" s="57">
        <f t="shared" si="924"/>
        <v>12.093540567424441</v>
      </c>
      <c r="O3171" s="57">
        <f t="shared" si="925"/>
        <v>27.583359870895478</v>
      </c>
      <c r="P3171" s="374">
        <f t="shared" si="926"/>
        <v>-27.583359870895478</v>
      </c>
      <c r="Q3171" s="374">
        <f t="shared" si="927"/>
        <v>-167.90645943257556</v>
      </c>
      <c r="R3171" s="12">
        <f t="shared" si="928"/>
        <v>12.093540567424441</v>
      </c>
      <c r="S3171" s="57">
        <f t="shared" si="929"/>
        <v>141.50355117635615</v>
      </c>
      <c r="T3171" s="12">
        <f t="shared" si="912"/>
        <v>-27.583359870895478</v>
      </c>
    </row>
    <row r="3172" spans="1:20">
      <c r="A3172" s="57">
        <f t="shared" si="913"/>
        <v>892471.58719294274</v>
      </c>
      <c r="B3172" s="12">
        <f t="shared" si="930"/>
        <v>142041.26467082632</v>
      </c>
      <c r="C3172" s="57" t="str">
        <f t="shared" si="914"/>
        <v>-0.0405922549427047-0.00868820826357993i</v>
      </c>
      <c r="D3172" s="57" t="str">
        <f t="shared" si="915"/>
        <v>3.35042672090818-0.766146027923678i</v>
      </c>
      <c r="E3172" s="57" t="str">
        <f t="shared" si="916"/>
        <v>-6.0849803450517-27.4053650881492i</v>
      </c>
      <c r="F3172" s="57" t="str">
        <f t="shared" si="917"/>
        <v>2.88870509572529-1.29900148773877i</v>
      </c>
      <c r="G3172" s="57" t="str">
        <f t="shared" si="918"/>
        <v>0.992712896673397-0.085052933234017i</v>
      </c>
      <c r="H3172" s="57" t="str">
        <f t="shared" si="919"/>
        <v>0.035188672621961-14.1991371054223i</v>
      </c>
      <c r="I3172" s="57" t="str">
        <f t="shared" si="920"/>
        <v>-0.0517465098294106-0.115839953956466i</v>
      </c>
      <c r="K3172" s="57" t="str">
        <f t="shared" si="921"/>
        <v>0.00209439001236893-0.00273141996592497i</v>
      </c>
      <c r="L3172" s="57" t="str">
        <f t="shared" si="922"/>
        <v>0.00025-0.00745002559815422i</v>
      </c>
      <c r="M3172" s="57" t="str">
        <f t="shared" si="923"/>
        <v>0.0045-0.00261185046611282i</v>
      </c>
      <c r="N3172" s="57">
        <f t="shared" si="924"/>
        <v>12.081082857978828</v>
      </c>
      <c r="O3172" s="57">
        <f t="shared" si="925"/>
        <v>27.636602503256505</v>
      </c>
      <c r="P3172" s="374">
        <f t="shared" si="926"/>
        <v>-27.636602503256505</v>
      </c>
      <c r="Q3172" s="374">
        <f t="shared" si="927"/>
        <v>-167.91891714202117</v>
      </c>
      <c r="R3172" s="12">
        <f t="shared" si="928"/>
        <v>12.081082857978828</v>
      </c>
      <c r="S3172" s="57">
        <f t="shared" si="929"/>
        <v>142.04126467082631</v>
      </c>
      <c r="T3172" s="12">
        <f t="shared" si="912"/>
        <v>-27.636602503256505</v>
      </c>
    </row>
    <row r="3173" spans="1:20">
      <c r="A3173" s="57">
        <f t="shared" si="913"/>
        <v>895862.97922427603</v>
      </c>
      <c r="B3173" s="12">
        <f t="shared" si="930"/>
        <v>142581.02147657546</v>
      </c>
      <c r="C3173" s="57" t="str">
        <f t="shared" si="914"/>
        <v>-0.0403463261798709-0.00862593964217776i</v>
      </c>
      <c r="D3173" s="57" t="str">
        <f t="shared" si="915"/>
        <v>3.34949033136339-0.768023922673351i</v>
      </c>
      <c r="E3173" s="57" t="str">
        <f t="shared" si="916"/>
        <v>-6.0560849255328-27.2867961261454i</v>
      </c>
      <c r="F3173" s="57" t="str">
        <f t="shared" si="917"/>
        <v>2.88854481842931-1.29594759647281i</v>
      </c>
      <c r="G3173" s="57" t="str">
        <f t="shared" si="918"/>
        <v>0.992657816859609-0.085371397359563i</v>
      </c>
      <c r="H3173" s="57" t="str">
        <f t="shared" si="919"/>
        <v>0.0348772661858749-14.1451288375193i</v>
      </c>
      <c r="I3173" s="57" t="str">
        <f t="shared" si="920"/>
        <v>-0.0514292855153253-0.115391994739968i</v>
      </c>
      <c r="K3173" s="57" t="str">
        <f t="shared" si="921"/>
        <v>0.00209173771357262-0.00272640520511906i</v>
      </c>
      <c r="L3173" s="57" t="str">
        <f t="shared" si="922"/>
        <v>0.00025-0.00742182267200064i</v>
      </c>
      <c r="M3173" s="57" t="str">
        <f t="shared" si="923"/>
        <v>0.0045-0.00260196300668741i</v>
      </c>
      <c r="N3173" s="57">
        <f t="shared" si="924"/>
        <v>12.068004379831052</v>
      </c>
      <c r="O3173" s="57">
        <f t="shared" si="925"/>
        <v>27.689810273073732</v>
      </c>
      <c r="P3173" s="374">
        <f t="shared" si="926"/>
        <v>-27.689810273073732</v>
      </c>
      <c r="Q3173" s="374">
        <f t="shared" si="927"/>
        <v>-167.93199562016895</v>
      </c>
      <c r="R3173" s="12">
        <f t="shared" si="928"/>
        <v>12.068004379831052</v>
      </c>
      <c r="S3173" s="57">
        <f t="shared" si="929"/>
        <v>142.58102147657547</v>
      </c>
      <c r="T3173" s="12">
        <f t="shared" si="912"/>
        <v>-27.689810273073732</v>
      </c>
    </row>
    <row r="3174" spans="1:20">
      <c r="A3174" s="57">
        <f t="shared" si="913"/>
        <v>899267.25854532828</v>
      </c>
      <c r="B3174" s="12">
        <f t="shared" si="930"/>
        <v>143122.82935818646</v>
      </c>
      <c r="C3174" s="57" t="str">
        <f t="shared" si="914"/>
        <v>-0.0401021359926505-0.00856370530367016i</v>
      </c>
      <c r="D3174" s="57" t="str">
        <f t="shared" si="915"/>
        <v>3.34854734099211-0.769910175232523i</v>
      </c>
      <c r="E3174" s="57" t="str">
        <f t="shared" si="916"/>
        <v>-6.02739946636126-27.1688299825193i</v>
      </c>
      <c r="F3174" s="57" t="str">
        <f t="shared" si="917"/>
        <v>2.88838333869983-1.29291213948002i</v>
      </c>
      <c r="G3174" s="57" t="str">
        <f t="shared" si="918"/>
        <v>0.992602323825636-0.0856910179749506i</v>
      </c>
      <c r="H3174" s="57" t="str">
        <f t="shared" si="919"/>
        <v>0.0345683879501073-14.0913276855946i</v>
      </c>
      <c r="I3174" s="57" t="str">
        <f t="shared" si="920"/>
        <v>-0.0511144592345144-0.11494574058149i</v>
      </c>
      <c r="K3174" s="57" t="str">
        <f t="shared" si="921"/>
        <v>0.00208907451549745-0.00272141511630711i</v>
      </c>
      <c r="L3174" s="57" t="str">
        <f t="shared" si="922"/>
        <v>0.00025-0.00739372651125788i</v>
      </c>
      <c r="M3174" s="57" t="str">
        <f t="shared" si="923"/>
        <v>0.0045-0.00259211297737338i</v>
      </c>
      <c r="N3174" s="57">
        <f t="shared" si="924"/>
        <v>12.05430369815096</v>
      </c>
      <c r="O3174" s="57">
        <f t="shared" si="925"/>
        <v>27.742983864680696</v>
      </c>
      <c r="P3174" s="374">
        <f t="shared" si="926"/>
        <v>-27.742983864680696</v>
      </c>
      <c r="Q3174" s="374">
        <f t="shared" si="927"/>
        <v>-167.94569630184904</v>
      </c>
      <c r="R3174" s="12">
        <f t="shared" si="928"/>
        <v>12.05430369815096</v>
      </c>
      <c r="S3174" s="57">
        <f t="shared" si="929"/>
        <v>143.12282935818646</v>
      </c>
      <c r="T3174" s="12">
        <f t="shared" si="912"/>
        <v>-27.742983864680696</v>
      </c>
    </row>
    <row r="3175" spans="1:20">
      <c r="A3175" s="57">
        <f t="shared" si="913"/>
        <v>902684.47412780055</v>
      </c>
      <c r="B3175" s="12">
        <f t="shared" si="930"/>
        <v>143666.69610974757</v>
      </c>
      <c r="C3175" s="57" t="str">
        <f t="shared" si="914"/>
        <v>-0.0398596675878126-0.00850150777449513i</v>
      </c>
      <c r="D3175" s="57" t="str">
        <f t="shared" si="915"/>
        <v>3.34759770716968-0.771804784245243i</v>
      </c>
      <c r="E3175" s="57" t="str">
        <f t="shared" si="916"/>
        <v>-5.99892249125353-27.0514623899366i</v>
      </c>
      <c r="F3175" s="57" t="str">
        <f t="shared" si="917"/>
        <v>2.88822064765289-1.28989507074524i</v>
      </c>
      <c r="G3175" s="57" t="str">
        <f t="shared" si="918"/>
        <v>0.992546414518486-0.0860117988707571i</v>
      </c>
      <c r="H3175" s="57" t="str">
        <f t="shared" si="919"/>
        <v>0.0342620182588063-14.0377328354169i</v>
      </c>
      <c r="I3175" s="57" t="str">
        <f t="shared" si="920"/>
        <v>-0.0508020126488912-0.11450118457037i</v>
      </c>
      <c r="K3175" s="57" t="str">
        <f t="shared" si="921"/>
        <v>0.00208640039228919-0.00271644952187369i</v>
      </c>
      <c r="L3175" s="57" t="str">
        <f t="shared" si="922"/>
        <v>0.00025-0.0073657367117532i</v>
      </c>
      <c r="M3175" s="57" t="str">
        <f t="shared" si="923"/>
        <v>0.0045-0.00258230023647478i</v>
      </c>
      <c r="N3175" s="57">
        <f t="shared" si="924"/>
        <v>12.039979402015405</v>
      </c>
      <c r="O3175" s="57">
        <f t="shared" si="925"/>
        <v>27.796123961687748</v>
      </c>
      <c r="P3175" s="374">
        <f t="shared" si="926"/>
        <v>-27.796123961687748</v>
      </c>
      <c r="Q3175" s="374">
        <f t="shared" si="927"/>
        <v>-167.9600205979846</v>
      </c>
      <c r="R3175" s="12">
        <f t="shared" si="928"/>
        <v>12.039979402015405</v>
      </c>
      <c r="S3175" s="57">
        <f t="shared" si="929"/>
        <v>143.66669610974756</v>
      </c>
      <c r="T3175" s="12">
        <f t="shared" si="912"/>
        <v>-27.796123961687748</v>
      </c>
    </row>
    <row r="3176" spans="1:20">
      <c r="A3176" s="57">
        <f t="shared" si="913"/>
        <v>906114.67512948636</v>
      </c>
      <c r="B3176" s="12">
        <f t="shared" si="930"/>
        <v>144212.62955496463</v>
      </c>
      <c r="C3176" s="57" t="str">
        <f t="shared" si="914"/>
        <v>-0.0396189043487638-0.00843934956388484i</v>
      </c>
      <c r="D3176" s="57" t="str">
        <f t="shared" si="915"/>
        <v>3.3466413870537-0.773707748191101i</v>
      </c>
      <c r="E3176" s="57" t="str">
        <f t="shared" si="916"/>
        <v>-5.97065253233416-26.9346891226574i</v>
      </c>
      <c r="F3176" s="57" t="str">
        <f t="shared" si="917"/>
        <v>2.88805673634103-1.28689634449162i</v>
      </c>
      <c r="G3176" s="57" t="str">
        <f t="shared" si="918"/>
        <v>0.992490085863324-0.086333743845243i</v>
      </c>
      <c r="H3176" s="57" t="str">
        <f t="shared" si="919"/>
        <v>0.0339581376174564-13.9843434761871i</v>
      </c>
      <c r="I3176" s="57" t="str">
        <f t="shared" si="920"/>
        <v>-0.0504919275608046-0.114058319826272i</v>
      </c>
      <c r="K3176" s="57" t="str">
        <f t="shared" si="921"/>
        <v>0.0020837153187059-0.00271150824415219i</v>
      </c>
      <c r="L3176" s="57" t="str">
        <f t="shared" si="922"/>
        <v>0.00025-0.00733785287084397i</v>
      </c>
      <c r="M3176" s="57" t="str">
        <f t="shared" si="923"/>
        <v>0.0045-0.00257252464283201i</v>
      </c>
      <c r="N3176" s="57">
        <f t="shared" si="924"/>
        <v>12.025030104342363</v>
      </c>
      <c r="O3176" s="57">
        <f t="shared" si="925"/>
        <v>27.849231246976061</v>
      </c>
      <c r="P3176" s="374">
        <f t="shared" si="926"/>
        <v>-27.849231246976061</v>
      </c>
      <c r="Q3176" s="374">
        <f t="shared" si="927"/>
        <v>-167.97496989565764</v>
      </c>
      <c r="R3176" s="12">
        <f t="shared" si="928"/>
        <v>12.025030104342363</v>
      </c>
      <c r="S3176" s="57">
        <f t="shared" si="929"/>
        <v>144.21262955496462</v>
      </c>
      <c r="T3176" s="12">
        <f t="shared" si="912"/>
        <v>-27.849231246976061</v>
      </c>
    </row>
    <row r="3177" spans="1:20">
      <c r="A3177" s="57">
        <f t="shared" si="913"/>
        <v>909557.91089497844</v>
      </c>
      <c r="B3177" s="12">
        <f t="shared" si="930"/>
        <v>144760.63754727351</v>
      </c>
      <c r="C3177" s="57" t="str">
        <f t="shared" si="914"/>
        <v>-0.0393798298335815-0.00837723316395695i</v>
      </c>
      <c r="D3177" s="57" t="str">
        <f t="shared" si="915"/>
        <v>3.3456783375838-0.775619065382648i</v>
      </c>
      <c r="E3177" s="57" t="str">
        <f t="shared" si="916"/>
        <v>-5.94258813013142-26.8185059960259i</v>
      </c>
      <c r="F3177" s="57" t="str">
        <f t="shared" si="917"/>
        <v>2.88789159575275-1.28391591517967i</v>
      </c>
      <c r="G3177" s="57" t="str">
        <f t="shared" si="918"/>
        <v>0.992433334763325-0.0866568567043072i</v>
      </c>
      <c r="H3177" s="57" t="str">
        <f t="shared" si="919"/>
        <v>0.0336567266914018-13.9311588005214i</v>
      </c>
      <c r="I3177" s="57" t="str">
        <f t="shared" si="920"/>
        <v>-0.0501841859119407-0.113617139499006i</v>
      </c>
      <c r="K3177" s="57" t="str">
        <f t="shared" si="921"/>
        <v>0.00208101927012412-0.00270659110542668i</v>
      </c>
      <c r="L3177" s="57" t="str">
        <f t="shared" si="922"/>
        <v>0.00025-0.00731007458741181i</v>
      </c>
      <c r="M3177" s="57" t="str">
        <f t="shared" si="923"/>
        <v>0.0045-0.0025627860558199i</v>
      </c>
      <c r="N3177" s="57">
        <f t="shared" si="924"/>
        <v>12.009454441823266</v>
      </c>
      <c r="O3177" s="57">
        <f t="shared" si="925"/>
        <v>27.902306402691597</v>
      </c>
      <c r="P3177" s="374">
        <f t="shared" si="926"/>
        <v>-27.902306402691597</v>
      </c>
      <c r="Q3177" s="374">
        <f t="shared" si="927"/>
        <v>-167.99054555817673</v>
      </c>
      <c r="R3177" s="12">
        <f t="shared" si="928"/>
        <v>12.009454441823266</v>
      </c>
      <c r="S3177" s="57">
        <f t="shared" si="929"/>
        <v>144.76063754727352</v>
      </c>
      <c r="T3177" s="12">
        <f t="shared" si="912"/>
        <v>-27.902306402691597</v>
      </c>
    </row>
    <row r="3178" spans="1:20">
      <c r="A3178" s="57">
        <f t="shared" si="913"/>
        <v>913014.23095637932</v>
      </c>
      <c r="B3178" s="12">
        <f t="shared" si="930"/>
        <v>145310.72796995315</v>
      </c>
      <c r="C3178" s="57" t="str">
        <f t="shared" si="914"/>
        <v>-0.0391424277730742-0.00831516104981008i</v>
      </c>
      <c r="D3178" s="57" t="str">
        <f t="shared" si="915"/>
        <v>3.3447085154814-0.777538733962843i</v>
      </c>
      <c r="E3178" s="57" t="str">
        <f t="shared" si="916"/>
        <v>-5.91472783356977-26.7029088659684i</v>
      </c>
      <c r="F3178" s="57" t="str">
        <f t="shared" si="917"/>
        <v>2.88772521681215-1.28095373750632i</v>
      </c>
      <c r="G3178" s="57" t="str">
        <f t="shared" si="918"/>
        <v>0.992376158099534-0.0869811412614424i</v>
      </c>
      <c r="H3178" s="57" t="str">
        <f t="shared" si="919"/>
        <v>0.0333577663043823-13.8781780044344i</v>
      </c>
      <c r="I3178" s="57" t="str">
        <f t="shared" si="920"/>
        <v>-0.0498787697822329-0.113177636768377i</v>
      </c>
      <c r="K3178" s="57" t="str">
        <f t="shared" si="921"/>
        <v>0.00207831222254508-0.00270169792793377i</v>
      </c>
      <c r="L3178" s="57" t="str">
        <f t="shared" si="922"/>
        <v>0.00025-0.00728240146185679i</v>
      </c>
      <c r="M3178" s="57" t="str">
        <f t="shared" si="923"/>
        <v>0.0045-0.00255308433534559i</v>
      </c>
      <c r="N3178" s="57">
        <f t="shared" si="924"/>
        <v>11.993251074860495</v>
      </c>
      <c r="O3178" s="57">
        <f t="shared" si="925"/>
        <v>27.955350110239166</v>
      </c>
      <c r="P3178" s="374">
        <f t="shared" si="926"/>
        <v>-27.955350110239166</v>
      </c>
      <c r="Q3178" s="374">
        <f t="shared" si="927"/>
        <v>-168.0067489251395</v>
      </c>
      <c r="R3178" s="12">
        <f t="shared" si="928"/>
        <v>11.993251074860495</v>
      </c>
      <c r="S3178" s="57">
        <f t="shared" si="929"/>
        <v>145.31072796995315</v>
      </c>
      <c r="T3178" s="12">
        <f t="shared" si="912"/>
        <v>-27.955350110239166</v>
      </c>
    </row>
    <row r="3179" spans="1:20">
      <c r="A3179" s="57">
        <f t="shared" si="913"/>
        <v>916483.6850340137</v>
      </c>
      <c r="B3179" s="12">
        <f t="shared" si="930"/>
        <v>145862.90873623898</v>
      </c>
      <c r="C3179" s="57" t="str">
        <f t="shared" si="914"/>
        <v>-0.0389066820688738-0.00825313567961616i</v>
      </c>
      <c r="D3179" s="57" t="str">
        <f t="shared" si="915"/>
        <v>3.34373187724952-0.77946675190245i</v>
      </c>
      <c r="E3179" s="57" t="str">
        <f t="shared" si="916"/>
        <v>-5.88707019996282-26.5878936284984i</v>
      </c>
      <c r="F3179" s="57" t="str">
        <f t="shared" si="917"/>
        <v>2.88755759037856-1.27800976640398i</v>
      </c>
      <c r="G3179" s="57" t="str">
        <f t="shared" si="918"/>
        <v>0.992318552730711-0.0873066013376891i</v>
      </c>
      <c r="H3179" s="57" t="str">
        <f t="shared" si="919"/>
        <v>0.0330612374370856-13.8254002873225i</v>
      </c>
      <c r="I3179" s="57" t="str">
        <f t="shared" si="920"/>
        <v>-0.0495756613887817-0.112739804844015i</v>
      </c>
      <c r="K3179" s="57" t="str">
        <f t="shared" si="921"/>
        <v>0.00207559415260089-0.00269682853386485i</v>
      </c>
      <c r="L3179" s="57" t="str">
        <f t="shared" si="922"/>
        <v>0.00025-0.0072548330960916i</v>
      </c>
      <c r="M3179" s="57" t="str">
        <f t="shared" si="923"/>
        <v>0.0045-0.00254341934184657i</v>
      </c>
      <c r="N3179" s="57">
        <f t="shared" si="924"/>
        <v>11.976418687499205</v>
      </c>
      <c r="O3179" s="57">
        <f t="shared" si="925"/>
        <v>28.008363050275669</v>
      </c>
      <c r="P3179" s="374">
        <f t="shared" si="926"/>
        <v>-28.008363050275669</v>
      </c>
      <c r="Q3179" s="374">
        <f t="shared" si="927"/>
        <v>-168.0235813125008</v>
      </c>
      <c r="R3179" s="12">
        <f t="shared" si="928"/>
        <v>11.976418687499205</v>
      </c>
      <c r="S3179" s="57">
        <f t="shared" si="929"/>
        <v>145.86290873623898</v>
      </c>
      <c r="T3179" s="12">
        <f t="shared" si="912"/>
        <v>-28.008363050275669</v>
      </c>
    </row>
    <row r="3180" spans="1:20">
      <c r="A3180" s="57">
        <f t="shared" si="913"/>
        <v>919966.32303714298</v>
      </c>
      <c r="B3180" s="12">
        <f t="shared" si="930"/>
        <v>146417.18778943669</v>
      </c>
      <c r="C3180" s="57" t="str">
        <f t="shared" si="914"/>
        <v>-0.0386725767915513-0.00819115949471692i</v>
      </c>
      <c r="D3180" s="57" t="str">
        <f t="shared" si="915"/>
        <v>3.34274837917259-0.781403116997423i</v>
      </c>
      <c r="E3180" s="57" t="str">
        <f t="shared" si="916"/>
        <v>-5.85961379500369-26.4734562192279i</v>
      </c>
      <c r="F3180" s="57" t="str">
        <f t="shared" si="917"/>
        <v>2.88738870724595-1.27508395703958i</v>
      </c>
      <c r="G3180" s="57" t="str">
        <f t="shared" si="918"/>
        <v>0.99226051549319-0.0876332407615882i</v>
      </c>
      <c r="H3180" s="57" t="str">
        <f t="shared" si="919"/>
        <v>0.0327671212257131-13.7728248519472i</v>
      </c>
      <c r="I3180" s="57" t="str">
        <f t="shared" si="920"/>
        <v>-0.0492748430847809-0.112303636965215i</v>
      </c>
      <c r="K3180" s="57" t="str">
        <f t="shared" si="921"/>
        <v>0.00207286503756081-0.00269198274536813i</v>
      </c>
      <c r="L3180" s="57" t="str">
        <f t="shared" si="922"/>
        <v>0.00025-0.00722736909353619i</v>
      </c>
      <c r="M3180" s="57" t="str">
        <f t="shared" si="923"/>
        <v>0.0045-0.00253379093628868i</v>
      </c>
      <c r="N3180" s="57">
        <f t="shared" si="924"/>
        <v>11.958955987365385</v>
      </c>
      <c r="O3180" s="57">
        <f t="shared" si="925"/>
        <v>28.061345902703977</v>
      </c>
      <c r="P3180" s="374">
        <f t="shared" si="926"/>
        <v>-28.061345902703977</v>
      </c>
      <c r="Q3180" s="374">
        <f t="shared" si="927"/>
        <v>-168.04104401263461</v>
      </c>
      <c r="R3180" s="12">
        <f t="shared" si="928"/>
        <v>11.958955987365385</v>
      </c>
      <c r="S3180" s="57">
        <f t="shared" si="929"/>
        <v>146.4171877894367</v>
      </c>
      <c r="T3180" s="12">
        <f t="shared" ref="T3180:T3243" si="931">P3180</f>
        <v>-28.061345902703977</v>
      </c>
    </row>
    <row r="3181" spans="1:20">
      <c r="A3181" s="57">
        <f t="shared" ref="A3181:A3244" si="932">2*PI()*B3181</f>
        <v>923462.19506468414</v>
      </c>
      <c r="B3181" s="12">
        <f t="shared" si="930"/>
        <v>146973.57310303656</v>
      </c>
      <c r="C3181" s="57" t="str">
        <f t="shared" ref="C3181:C3244" si="933">IMPRODUCT(D3181,E3181,$C$40,,K3181,$C$41)</f>
        <v>-0.0384400961787615-0.0081292349197178i</v>
      </c>
      <c r="D3181" s="57" t="str">
        <f t="shared" ref="D3181:D3244" si="934">IMDIV(IMPRODUCT($C$37,$C$38,COMPLEX(1,A3181/$C$38)),IMSUM(-1*A3181*A3181/$C$39,COMPLEX(0,1*A3181)))</f>
        <v>3.34175797731626-0.783347826866281i</v>
      </c>
      <c r="E3181" s="57" t="str">
        <f t="shared" ref="E3181:E3244" si="935">IMDIV(IMPRODUCT(IMSUM(F3181,G3181),$C$29,H3181),IMSUM(1,I3181))</f>
        <v>-5.83235719275469-26.359592612886i</v>
      </c>
      <c r="F3181" s="57" t="str">
        <f t="shared" ref="F3181:F3244" si="936">IMDIV(IMPRODUCT($C$14,$C$15,COMPLEX(1,A3181/$C$15)),IMSUM(-1*A3181*A3181/$C$16,COMPLEX(0,A3181)))</f>
        <v>2.88721855814266-1.27217626481361i</v>
      </c>
      <c r="G3181" s="57" t="str">
        <f t="shared" ref="G3181:G3244" si="937">IMDIV(1,COMPLEX(1,A3181*$C$9*$C$10))</f>
        <v>0.992202043200728-0.0879610633691337i</v>
      </c>
      <c r="H3181" s="57" t="str">
        <f t="shared" ref="H3181:H3244" si="938">IMDIV($C$3,IMSUM(K3181,COMPLEX(0,$C$28*A3181)))</f>
        <v>0.0324753989605585-13.7204509044185i</v>
      </c>
      <c r="I3181" s="57" t="str">
        <f t="shared" ref="I3181:I3244" si="939">IMPRODUCT(F3181,$C$29,H3181,$C$31)</f>
        <v>-0.0489762973584535-0.111869126400775i</v>
      </c>
      <c r="K3181" s="57" t="str">
        <f t="shared" ref="K3181:K3244" si="940">IF($C$26&lt;=0,IMDIV(1,IMSUM(IMDIV(1,L3181),1/$C$18)),IMDIV(1,IMSUM(IMDIV(1,L3181),1/$C$18,IMDIV(1,M3181))))</f>
        <v>0.00207012485533742-0.00268716038455103i</v>
      </c>
      <c r="L3181" s="57" t="str">
        <f t="shared" ref="L3181:L3244" si="941">IMSUM($C$21/$C$22,IMDIV(1,COMPLEX(0,$C$20*$C$22*A3181)))</f>
        <v>0.00025-0.00720000905911158i</v>
      </c>
      <c r="M3181" s="57" t="str">
        <f t="shared" ref="M3181:M3244" si="942">IMSUM($C$25/$C$26,IMDIV(1,COMPLEX(0,$C$24*$C$26*A3181)))</f>
        <v>0.0045-0.00252419898016405i</v>
      </c>
      <c r="N3181" s="57">
        <f t="shared" ref="N3181:N3244" si="943">ABS(R3181)</f>
        <v>11.940861705600014</v>
      </c>
      <c r="O3181" s="57">
        <f t="shared" ref="O3181:O3244" si="944">ABS(P3181)</f>
        <v>28.114299346666336</v>
      </c>
      <c r="P3181" s="374">
        <f t="shared" ref="P3181:P3244" si="945">20*LOG10(IMABS(C3181))</f>
        <v>-28.114299346666336</v>
      </c>
      <c r="Q3181" s="374">
        <f t="shared" ref="Q3181:Q3244" si="946">IMARGUMENT(C3181)*180/PI()</f>
        <v>-168.05913829439999</v>
      </c>
      <c r="R3181" s="12">
        <f t="shared" ref="R3181:R3244" si="947">IF(Q3181&lt;0,Q3181+180,Q3181-180)</f>
        <v>11.940861705600014</v>
      </c>
      <c r="S3181" s="57">
        <f t="shared" ref="S3181:S3244" si="948">B3181/1000</f>
        <v>146.97357310303656</v>
      </c>
      <c r="T3181" s="12">
        <f t="shared" si="931"/>
        <v>-28.114299346666336</v>
      </c>
    </row>
    <row r="3182" spans="1:20">
      <c r="A3182" s="57">
        <f t="shared" si="932"/>
        <v>926971.35140593001</v>
      </c>
      <c r="B3182" s="12">
        <f t="shared" ref="B3182:B3245" si="949">B3181*(1+B$42)</f>
        <v>147532.0726808281</v>
      </c>
      <c r="C3182" s="57" t="str">
        <f t="shared" si="933"/>
        <v>-0.0382092246334132-0.00806736436258249i</v>
      </c>
      <c r="D3182" s="57" t="str">
        <f t="shared" si="934"/>
        <v>3.34076062752728-0.785300878947449i</v>
      </c>
      <c r="E3182" s="57" t="str">
        <f t="shared" si="935"/>
        <v>-5.80529897563623-26.2462988228437i</v>
      </c>
      <c r="F3182" s="57" t="str">
        <f t="shared" si="936"/>
        <v>2.88704713373086-1.26928664535924i</v>
      </c>
      <c r="G3182" s="57" t="str">
        <f t="shared" si="937"/>
        <v>0.992143132644353-0.0882900730037231i</v>
      </c>
      <c r="H3182" s="57" t="str">
        <f t="shared" si="938"/>
        <v>0.0321860520846002-13.6682776541783i</v>
      </c>
      <c r="I3182" s="57" t="str">
        <f t="shared" si="939"/>
        <v>-0.048680006831998-0.111436266448838i</v>
      </c>
      <c r="K3182" s="57" t="str">
        <f t="shared" si="940"/>
        <v>0.00206737358449278-0.0026823612734825i</v>
      </c>
      <c r="L3182" s="57" t="str">
        <f t="shared" si="941"/>
        <v>0.00025-0.00717275259923446i</v>
      </c>
      <c r="M3182" s="57" t="str">
        <f t="shared" si="942"/>
        <v>0.0045-0.00251464333548919i</v>
      </c>
      <c r="N3182" s="57">
        <f t="shared" si="943"/>
        <v>11.922134596793711</v>
      </c>
      <c r="O3182" s="57">
        <f t="shared" si="944"/>
        <v>28.167224060538008</v>
      </c>
      <c r="P3182" s="374">
        <f t="shared" si="945"/>
        <v>-28.167224060538008</v>
      </c>
      <c r="Q3182" s="374">
        <f t="shared" si="946"/>
        <v>-168.07786540320629</v>
      </c>
      <c r="R3182" s="12">
        <f t="shared" si="947"/>
        <v>11.922134596793711</v>
      </c>
      <c r="S3182" s="57">
        <f t="shared" si="948"/>
        <v>147.53207268082809</v>
      </c>
      <c r="T3182" s="12">
        <f t="shared" si="931"/>
        <v>-28.167224060538008</v>
      </c>
    </row>
    <row r="3183" spans="1:20">
      <c r="A3183" s="57">
        <f t="shared" si="932"/>
        <v>930493.84254127252</v>
      </c>
      <c r="B3183" s="12">
        <f t="shared" si="949"/>
        <v>148092.69455701526</v>
      </c>
      <c r="C3183" s="57" t="str">
        <f t="shared" si="933"/>
        <v>-0.0379799467218677-0.00800555021473084i</v>
      </c>
      <c r="D3183" s="57" t="str">
        <f t="shared" si="934"/>
        <v>3.33975628543328-0.787262270496585i</v>
      </c>
      <c r="E3183" s="57" t="str">
        <f t="shared" si="935"/>
        <v>-5.77843773441365-26.1335709006474i</v>
      </c>
      <c r="F3183" s="57" t="str">
        <f t="shared" si="936"/>
        <v>2.88687442460619-1.2664150545413i</v>
      </c>
      <c r="G3183" s="57" t="str">
        <f t="shared" si="937"/>
        <v>0.992083780592218-0.0886202735161081i</v>
      </c>
      <c r="H3183" s="57" t="str">
        <f t="shared" si="938"/>
        <v>0.0318990621921096-13.6163043139845i</v>
      </c>
      <c r="I3183" s="57" t="str">
        <f t="shared" si="939"/>
        <v>-0.04838595426054-0.111005050436734i</v>
      </c>
      <c r="K3183" s="57" t="str">
        <f t="shared" si="940"/>
        <v>0.00206461120424477-0.00267758523419557i</v>
      </c>
      <c r="L3183" s="57" t="str">
        <f t="shared" si="941"/>
        <v>0.00025-0.0071455993218116i</v>
      </c>
      <c r="M3183" s="57" t="str">
        <f t="shared" si="942"/>
        <v>0.0045-0.00250512386480294i</v>
      </c>
      <c r="N3183" s="57">
        <f t="shared" si="943"/>
        <v>11.902773438926062</v>
      </c>
      <c r="O3183" s="57">
        <f t="shared" si="944"/>
        <v>28.220120721920129</v>
      </c>
      <c r="P3183" s="374">
        <f t="shared" si="945"/>
        <v>-28.220120721920129</v>
      </c>
      <c r="Q3183" s="374">
        <f t="shared" si="946"/>
        <v>-168.09722656107394</v>
      </c>
      <c r="R3183" s="12">
        <f t="shared" si="947"/>
        <v>11.902773438926062</v>
      </c>
      <c r="S3183" s="57">
        <f t="shared" si="948"/>
        <v>148.09269455701525</v>
      </c>
      <c r="T3183" s="12">
        <f t="shared" si="931"/>
        <v>-28.220120721920129</v>
      </c>
    </row>
    <row r="3184" spans="1:20">
      <c r="A3184" s="57">
        <f t="shared" si="932"/>
        <v>934029.71914292953</v>
      </c>
      <c r="B3184" s="12">
        <f t="shared" si="949"/>
        <v>148655.44679633193</v>
      </c>
      <c r="C3184" s="57" t="str">
        <f t="shared" si="933"/>
        <v>-0.0377522471721603-0.0079437948511317i</v>
      </c>
      <c r="D3184" s="57" t="str">
        <f t="shared" si="934"/>
        <v>3.33874490644276-0.789231998583906i</v>
      </c>
      <c r="E3184" s="57" t="str">
        <f t="shared" si="935"/>
        <v>-5.75177206818378-26.0214049355555i</v>
      </c>
      <c r="F3184" s="57" t="str">
        <f t="shared" si="936"/>
        <v>2.88670042129722-1.26356144845538i</v>
      </c>
      <c r="G3184" s="57" t="str">
        <f t="shared" si="937"/>
        <v>0.992023983789447-0.0889516687643431i</v>
      </c>
      <c r="H3184" s="57" t="str">
        <f t="shared" si="938"/>
        <v>0.0316144110272697-13.5645300998944i</v>
      </c>
      <c r="I3184" s="57" t="str">
        <f t="shared" si="939"/>
        <v>-0.048094122531094-0.110575471720819i</v>
      </c>
      <c r="K3184" s="57" t="str">
        <f t="shared" si="940"/>
        <v>0.00206183769447313-0.00267283208868994i</v>
      </c>
      <c r="L3184" s="57" t="str">
        <f t="shared" si="941"/>
        <v>0.00025-0.00711854883623387i</v>
      </c>
      <c r="M3184" s="57" t="str">
        <f t="shared" si="942"/>
        <v>0.0045-0.00249564043116451i</v>
      </c>
      <c r="N3184" s="57">
        <f t="shared" si="943"/>
        <v>11.88277703329851</v>
      </c>
      <c r="O3184" s="57">
        <f t="shared" si="944"/>
        <v>28.272990007633304</v>
      </c>
      <c r="P3184" s="374">
        <f t="shared" si="945"/>
        <v>-28.272990007633304</v>
      </c>
      <c r="Q3184" s="374">
        <f t="shared" si="946"/>
        <v>-168.11722296670149</v>
      </c>
      <c r="R3184" s="12">
        <f t="shared" si="947"/>
        <v>11.88277703329851</v>
      </c>
      <c r="S3184" s="57">
        <f t="shared" si="948"/>
        <v>148.65544679633194</v>
      </c>
      <c r="T3184" s="12">
        <f t="shared" si="931"/>
        <v>-28.272990007633304</v>
      </c>
    </row>
    <row r="3185" spans="1:20">
      <c r="A3185" s="57">
        <f t="shared" si="932"/>
        <v>937579.03207567276</v>
      </c>
      <c r="B3185" s="12">
        <f t="shared" si="949"/>
        <v>149220.33749415801</v>
      </c>
      <c r="C3185" s="57" t="str">
        <f t="shared" si="933"/>
        <v>-0.0375261108722484-0.00788210063040049i</v>
      </c>
      <c r="D3185" s="57" t="str">
        <f t="shared" si="934"/>
        <v>3.33772644574489-0.791210060091453i</v>
      </c>
      <c r="E3185" s="57" t="str">
        <f t="shared" si="935"/>
        <v>-5.72530058435999-25.9097970540846i</v>
      </c>
      <c r="F3185" s="57" t="str">
        <f t="shared" si="936"/>
        <v>2.88652511426513-1.26072578342687i</v>
      </c>
      <c r="G3185" s="57" t="str">
        <f t="shared" si="937"/>
        <v>0.991963738957986-0.0892842626137339i</v>
      </c>
      <c r="H3185" s="57" t="str">
        <f t="shared" si="938"/>
        <v>0.0313320804828092-13.5129542312486i</v>
      </c>
      <c r="I3185" s="57" t="str">
        <f t="shared" si="939"/>
        <v>-0.0478044946615326-0.110147523686326i</v>
      </c>
      <c r="K3185" s="57" t="str">
        <f t="shared" si="940"/>
        <v>0.00205905303572577-0.00266810165893468i</v>
      </c>
      <c r="L3185" s="57" t="str">
        <f t="shared" si="941"/>
        <v>0.00025-0.00709160075337109i</v>
      </c>
      <c r="M3185" s="57" t="str">
        <f t="shared" si="942"/>
        <v>0.0045-0.00248619289815154i</v>
      </c>
      <c r="N3185" s="57">
        <f t="shared" si="943"/>
        <v>11.862144204473594</v>
      </c>
      <c r="O3185" s="57">
        <f t="shared" si="944"/>
        <v>28.325832593710629</v>
      </c>
      <c r="P3185" s="374">
        <f t="shared" si="945"/>
        <v>-28.325832593710629</v>
      </c>
      <c r="Q3185" s="374">
        <f t="shared" si="946"/>
        <v>-168.13785579552641</v>
      </c>
      <c r="R3185" s="12">
        <f t="shared" si="947"/>
        <v>11.862144204473594</v>
      </c>
      <c r="S3185" s="57">
        <f t="shared" si="948"/>
        <v>149.220337494158</v>
      </c>
      <c r="T3185" s="12">
        <f t="shared" si="931"/>
        <v>-28.325832593710629</v>
      </c>
    </row>
    <row r="3186" spans="1:20">
      <c r="A3186" s="57">
        <f t="shared" si="932"/>
        <v>941141.83239756036</v>
      </c>
      <c r="B3186" s="12">
        <f t="shared" si="949"/>
        <v>149787.37477663581</v>
      </c>
      <c r="C3186" s="57" t="str">
        <f t="shared" si="933"/>
        <v>-0.0373015228682844-0.00782046989489258i</v>
      </c>
      <c r="D3186" s="57" t="str">
        <f t="shared" si="934"/>
        <v>3.33670085830945-0.793196451710381i</v>
      </c>
      <c r="E3186" s="57" t="str">
        <f t="shared" si="935"/>
        <v>-5.69902189865675-25.7987434195603i</v>
      </c>
      <c r="F3186" s="57" t="str">
        <f t="shared" si="936"/>
        <v>2.88634849390317-1.25790801601004i</v>
      </c>
      <c r="G3186" s="57" t="str">
        <f t="shared" si="937"/>
        <v>0.991903042796447-0.0896180589367837i</v>
      </c>
      <c r="H3186" s="57" t="str">
        <f t="shared" si="938"/>
        <v>0.0310520525986482-13.4615759306552i</v>
      </c>
      <c r="I3186" s="57" t="str">
        <f t="shared" si="939"/>
        <v>-0.0475170537995666-0.109721199747202i</v>
      </c>
      <c r="K3186" s="57" t="str">
        <f t="shared" si="940"/>
        <v>0.00205625720922485-0.00266339376687108i</v>
      </c>
      <c r="L3186" s="57" t="str">
        <f t="shared" si="941"/>
        <v>0.00025-0.00706475468556593i</v>
      </c>
      <c r="M3186" s="57" t="str">
        <f t="shared" si="942"/>
        <v>0.0045-0.00247678112985808i</v>
      </c>
      <c r="N3186" s="57">
        <f t="shared" si="943"/>
        <v>11.840873800208925</v>
      </c>
      <c r="O3186" s="57">
        <f t="shared" si="944"/>
        <v>28.378649155390807</v>
      </c>
      <c r="P3186" s="374">
        <f t="shared" si="945"/>
        <v>-28.378649155390807</v>
      </c>
      <c r="Q3186" s="374">
        <f t="shared" si="946"/>
        <v>-168.15912619979107</v>
      </c>
      <c r="R3186" s="12">
        <f t="shared" si="947"/>
        <v>11.840873800208925</v>
      </c>
      <c r="S3186" s="57">
        <f t="shared" si="948"/>
        <v>149.7873747766358</v>
      </c>
      <c r="T3186" s="12">
        <f t="shared" si="931"/>
        <v>-28.378649155390807</v>
      </c>
    </row>
    <row r="3187" spans="1:20">
      <c r="A3187" s="57">
        <f t="shared" si="932"/>
        <v>944718.17136067105</v>
      </c>
      <c r="B3187" s="12">
        <f t="shared" si="949"/>
        <v>150356.56680078703</v>
      </c>
      <c r="C3187" s="57" t="str">
        <f t="shared" si="933"/>
        <v>-0.0370784683629134-0.00775890497080123i</v>
      </c>
      <c r="D3187" s="57" t="str">
        <f t="shared" si="934"/>
        <v>3.33566809888678-0.795191169938204i</v>
      </c>
      <c r="E3187" s="57" t="str">
        <f t="shared" si="935"/>
        <v>-5.67293463507208-25.6882402316751i</v>
      </c>
      <c r="F3187" s="57" t="str">
        <f t="shared" si="936"/>
        <v>2.88617055053626-1.25510810298704i</v>
      </c>
      <c r="G3187" s="57" t="str">
        <f t="shared" si="937"/>
        <v>0.991841891979956-0.0899530616131403i</v>
      </c>
      <c r="H3187" s="57" t="str">
        <f t="shared" si="938"/>
        <v>0.0307743095605588-13.4103944239738i</v>
      </c>
      <c r="I3187" s="57" t="str">
        <f t="shared" si="939"/>
        <v>-0.047231783221728-0.109296493345964i</v>
      </c>
      <c r="K3187" s="57" t="str">
        <f t="shared" si="940"/>
        <v>0.00205345019687305-0.00265870823441553i</v>
      </c>
      <c r="L3187" s="57" t="str">
        <f t="shared" si="941"/>
        <v>0.00025-0.00703801024662873i</v>
      </c>
      <c r="M3187" s="57" t="str">
        <f t="shared" si="942"/>
        <v>0.0045-0.00246740499089268i</v>
      </c>
      <c r="N3187" s="57">
        <f t="shared" si="943"/>
        <v>11.818964691397866</v>
      </c>
      <c r="O3187" s="57">
        <f t="shared" si="944"/>
        <v>28.431440367110895</v>
      </c>
      <c r="P3187" s="374">
        <f t="shared" si="945"/>
        <v>-28.431440367110895</v>
      </c>
      <c r="Q3187" s="374">
        <f t="shared" si="946"/>
        <v>-168.18103530860213</v>
      </c>
      <c r="R3187" s="12">
        <f t="shared" si="947"/>
        <v>11.818964691397866</v>
      </c>
      <c r="S3187" s="57">
        <f t="shared" si="948"/>
        <v>150.35656680078702</v>
      </c>
      <c r="T3187" s="12">
        <f t="shared" si="931"/>
        <v>-28.431440367110895</v>
      </c>
    </row>
    <row r="3188" spans="1:20">
      <c r="A3188" s="57">
        <f t="shared" si="932"/>
        <v>948308.10041184153</v>
      </c>
      <c r="B3188" s="12">
        <f t="shared" si="949"/>
        <v>150927.92175463002</v>
      </c>
      <c r="C3188" s="57" t="str">
        <f t="shared" si="933"/>
        <v>-0.0368569327135939-0.0076974081682502i</v>
      </c>
      <c r="D3188" s="57" t="str">
        <f t="shared" si="934"/>
        <v>3.3346281220077-0.797194211076024i</v>
      </c>
      <c r="E3188" s="57" t="str">
        <f t="shared" si="935"/>
        <v>-5.64703742587049-25.5782837260516i</v>
      </c>
      <c r="F3188" s="57" t="str">
        <f t="shared" si="936"/>
        <v>2.88599127442054-1.25232600136702i</v>
      </c>
      <c r="G3188" s="57" t="str">
        <f t="shared" si="937"/>
        <v>0.99178028316-0.0902892745295403i</v>
      </c>
      <c r="H3188" s="57" t="str">
        <f t="shared" si="938"/>
        <v>0.0304988336988365-13.3594089402994i</v>
      </c>
      <c r="I3188" s="57" t="str">
        <f t="shared" si="939"/>
        <v>-0.0469486663323662-0.108873397953534i</v>
      </c>
      <c r="K3188" s="57" t="str">
        <f t="shared" si="940"/>
        <v>0.00205063198125966-0.00265404488346262i</v>
      </c>
      <c r="L3188" s="57" t="str">
        <f t="shared" si="941"/>
        <v>0.00025-0.00701136705183178i</v>
      </c>
      <c r="M3188" s="57" t="str">
        <f t="shared" si="942"/>
        <v>0.0045-0.00245806434637646i</v>
      </c>
      <c r="N3188" s="57">
        <f t="shared" si="943"/>
        <v>11.796415772003485</v>
      </c>
      <c r="O3188" s="57">
        <f t="shared" si="944"/>
        <v>28.484206902499398</v>
      </c>
      <c r="P3188" s="374">
        <f t="shared" si="945"/>
        <v>-28.484206902499398</v>
      </c>
      <c r="Q3188" s="374">
        <f t="shared" si="946"/>
        <v>-168.20358422799652</v>
      </c>
      <c r="R3188" s="12">
        <f t="shared" si="947"/>
        <v>11.796415772003485</v>
      </c>
      <c r="S3188" s="57">
        <f t="shared" si="948"/>
        <v>150.92792175463003</v>
      </c>
      <c r="T3188" s="12">
        <f t="shared" si="931"/>
        <v>-28.484206902499398</v>
      </c>
    </row>
    <row r="3189" spans="1:20">
      <c r="A3189" s="57">
        <f t="shared" si="932"/>
        <v>951911.67119340657</v>
      </c>
      <c r="B3189" s="12">
        <f t="shared" si="949"/>
        <v>151501.44785729761</v>
      </c>
      <c r="C3189" s="57" t="str">
        <f t="shared" si="933"/>
        <v>-0.036636901430943-0.0076359817813892i</v>
      </c>
      <c r="D3189" s="57" t="str">
        <f t="shared" si="934"/>
        <v>3.33358088198349-0.799205571225745i</v>
      </c>
      <c r="E3189" s="57" t="str">
        <f t="shared" si="935"/>
        <v>-5.62132891156404-25.4688701738127i</v>
      </c>
      <c r="F3189" s="57" t="str">
        <f t="shared" si="936"/>
        <v>2.88581065574287-1.24956166838515i</v>
      </c>
      <c r="G3189" s="57" t="str">
        <f t="shared" si="937"/>
        <v>0.991718212964269-0.0906267015797526i</v>
      </c>
      <c r="H3189" s="57" t="str">
        <f t="shared" si="938"/>
        <v>0.0302256074869855-13.3086187119472i</v>
      </c>
      <c r="I3189" s="57" t="str">
        <f t="shared" si="939"/>
        <v>-0.0466676866626507-0.1084519070691i</v>
      </c>
      <c r="K3189" s="57" t="str">
        <f t="shared" si="940"/>
        <v>0.00204780254566672-0.00264940353588825i</v>
      </c>
      <c r="L3189" s="57" t="str">
        <f t="shared" si="941"/>
        <v>0.00025-0.00698482471790376i</v>
      </c>
      <c r="M3189" s="57" t="str">
        <f t="shared" si="942"/>
        <v>0.0045-0.00244875906194108i</v>
      </c>
      <c r="N3189" s="57">
        <f t="shared" si="943"/>
        <v>11.773225958997045</v>
      </c>
      <c r="O3189" s="57">
        <f t="shared" si="944"/>
        <v>28.53694943436901</v>
      </c>
      <c r="P3189" s="374">
        <f t="shared" si="945"/>
        <v>-28.53694943436901</v>
      </c>
      <c r="Q3189" s="374">
        <f t="shared" si="946"/>
        <v>-168.22677404100295</v>
      </c>
      <c r="R3189" s="12">
        <f t="shared" si="947"/>
        <v>11.773225958997045</v>
      </c>
      <c r="S3189" s="57">
        <f t="shared" si="948"/>
        <v>151.50144785729762</v>
      </c>
      <c r="T3189" s="12">
        <f t="shared" si="931"/>
        <v>-28.53694943436901</v>
      </c>
    </row>
    <row r="3190" spans="1:20">
      <c r="A3190" s="57">
        <f t="shared" si="932"/>
        <v>955528.93554394157</v>
      </c>
      <c r="B3190" s="12">
        <f t="shared" si="949"/>
        <v>152077.15335915535</v>
      </c>
      <c r="C3190" s="57" t="str">
        <f t="shared" si="933"/>
        <v>-0.036418360177106-0.00757462808848877i</v>
      </c>
      <c r="D3190" s="57" t="str">
        <f t="shared" si="934"/>
        <v>3.33252633290592-0.801225246287266i</v>
      </c>
      <c r="E3190" s="57" t="str">
        <f t="shared" si="935"/>
        <v>-5.5958077408928-25.3599958811576i</v>
      </c>
      <c r="F3190" s="57" t="str">
        <f t="shared" si="936"/>
        <v>2.88562868462046-1.24681506150169i</v>
      </c>
      <c r="G3190" s="57" t="str">
        <f t="shared" si="937"/>
        <v>0.991655677996505-0.0909653466645222i</v>
      </c>
      <c r="H3190" s="57" t="str">
        <f t="shared" si="938"/>
        <v>0.0299546135404169-13.2580229744366i</v>
      </c>
      <c r="I3190" s="57" t="str">
        <f t="shared" si="939"/>
        <v>-0.0463888278695803-0.108032014219958i</v>
      </c>
      <c r="K3190" s="57" t="str">
        <f t="shared" si="940"/>
        <v>0.00204496187407518-0.00264478401355289i</v>
      </c>
      <c r="L3190" s="57" t="str">
        <f t="shared" si="941"/>
        <v>0.00025-0.00695838286302424i</v>
      </c>
      <c r="M3190" s="57" t="str">
        <f t="shared" si="942"/>
        <v>0.0045-0.00243948900372692i</v>
      </c>
      <c r="N3190" s="57">
        <f t="shared" si="943"/>
        <v>11.749394192295966</v>
      </c>
      <c r="O3190" s="57">
        <f t="shared" si="944"/>
        <v>28.589668634708929</v>
      </c>
      <c r="P3190" s="374">
        <f t="shared" si="945"/>
        <v>-28.589668634708929</v>
      </c>
      <c r="Q3190" s="374">
        <f t="shared" si="946"/>
        <v>-168.25060580770403</v>
      </c>
      <c r="R3190" s="12">
        <f t="shared" si="947"/>
        <v>11.749394192295966</v>
      </c>
      <c r="S3190" s="57">
        <f t="shared" si="948"/>
        <v>152.07715335915535</v>
      </c>
      <c r="T3190" s="12">
        <f t="shared" si="931"/>
        <v>-28.589668634708929</v>
      </c>
    </row>
    <row r="3191" spans="1:20">
      <c r="A3191" s="57">
        <f t="shared" si="932"/>
        <v>959159.94549900852</v>
      </c>
      <c r="B3191" s="12">
        <f t="shared" si="949"/>
        <v>152655.04654192014</v>
      </c>
      <c r="C3191" s="57" t="str">
        <f t="shared" si="933"/>
        <v>-0.0362012947641433-0.00751334935203255i</v>
      </c>
      <c r="D3191" s="57" t="str">
        <f t="shared" si="934"/>
        <v>3.33146442864714-0.803253231955657i</v>
      </c>
      <c r="E3191" s="57" t="str">
        <f t="shared" si="935"/>
        <v>-5.57047257080412-25.2516571889417i</v>
      </c>
      <c r="F3191" s="57" t="str">
        <f t="shared" si="936"/>
        <v>2.88544535110033-1.24408613840101i</v>
      </c>
      <c r="G3191" s="57" t="str">
        <f t="shared" si="937"/>
        <v>0.99159267483634-0.091305213691511i</v>
      </c>
      <c r="H3191" s="57" t="str">
        <f t="shared" si="938"/>
        <v>0.0296858346151579-13.2076209664755i</v>
      </c>
      <c r="I3191" s="57" t="str">
        <f t="shared" si="939"/>
        <v>-0.0461120737349995-0.107613712961364i</v>
      </c>
      <c r="K3191" s="57" t="str">
        <f t="shared" si="940"/>
        <v>0.00204210995117098-0.00264018613830495i</v>
      </c>
      <c r="L3191" s="57" t="str">
        <f t="shared" si="941"/>
        <v>0.00025-0.00693204110681833i</v>
      </c>
      <c r="M3191" s="57" t="str">
        <f t="shared" si="942"/>
        <v>0.0045-0.00243025403838107i</v>
      </c>
      <c r="N3191" s="57">
        <f t="shared" si="943"/>
        <v>11.724919434700695</v>
      </c>
      <c r="O3191" s="57">
        <f t="shared" si="944"/>
        <v>28.642365174678524</v>
      </c>
      <c r="P3191" s="374">
        <f t="shared" si="945"/>
        <v>-28.642365174678524</v>
      </c>
      <c r="Q3191" s="374">
        <f t="shared" si="946"/>
        <v>-168.27508056529931</v>
      </c>
      <c r="R3191" s="12">
        <f t="shared" si="947"/>
        <v>11.724919434700695</v>
      </c>
      <c r="S3191" s="57">
        <f t="shared" si="948"/>
        <v>152.65504654192014</v>
      </c>
      <c r="T3191" s="12">
        <f t="shared" si="931"/>
        <v>-28.642365174678524</v>
      </c>
    </row>
    <row r="3192" spans="1:20">
      <c r="A3192" s="57">
        <f t="shared" si="932"/>
        <v>962804.75329190469</v>
      </c>
      <c r="B3192" s="12">
        <f t="shared" si="949"/>
        <v>153235.13571877943</v>
      </c>
      <c r="C3192" s="57" t="str">
        <f t="shared" si="933"/>
        <v>-0.0359856911524499-0.0074521478188125i</v>
      </c>
      <c r="D3192" s="57" t="str">
        <f t="shared" si="934"/>
        <v>3.33039512285984-0.805289523718311i</v>
      </c>
      <c r="E3192" s="57" t="str">
        <f t="shared" si="935"/>
        <v>-5.5453220664319-25.1438504722666i</v>
      </c>
      <c r="F3192" s="57" t="str">
        <f t="shared" si="936"/>
        <v>2.88526064515894-1.2413748569907i</v>
      </c>
      <c r="G3192" s="57" t="str">
        <f t="shared" si="937"/>
        <v>0.99152920003914-0.0916463065752388i</v>
      </c>
      <c r="H3192" s="57" t="str">
        <f t="shared" si="938"/>
        <v>0.029419253606576-13.1574119299455i</v>
      </c>
      <c r="I3192" s="57" t="str">
        <f t="shared" si="939"/>
        <v>-0.0458374081646285-0.107196996876388i</v>
      </c>
      <c r="K3192" s="57" t="str">
        <f t="shared" si="940"/>
        <v>0.00203924676235121-0.00263560973198428i</v>
      </c>
      <c r="L3192" s="57" t="str">
        <f t="shared" si="941"/>
        <v>0.00025-0.00690579907035103i</v>
      </c>
      <c r="M3192" s="57" t="str">
        <f t="shared" si="942"/>
        <v>0.0045-0.00242105403305546i</v>
      </c>
      <c r="N3192" s="57">
        <f t="shared" si="943"/>
        <v>11.699800671833714</v>
      </c>
      <c r="O3192" s="57">
        <f t="shared" si="944"/>
        <v>28.695039724598441</v>
      </c>
      <c r="P3192" s="374">
        <f t="shared" si="945"/>
        <v>-28.695039724598441</v>
      </c>
      <c r="Q3192" s="374">
        <f t="shared" si="946"/>
        <v>-168.30019932816629</v>
      </c>
      <c r="R3192" s="12">
        <f t="shared" si="947"/>
        <v>11.699800671833714</v>
      </c>
      <c r="S3192" s="57">
        <f t="shared" si="948"/>
        <v>153.23513571877945</v>
      </c>
      <c r="T3192" s="12">
        <f t="shared" si="931"/>
        <v>-28.695039724598441</v>
      </c>
    </row>
    <row r="3193" spans="1:20">
      <c r="A3193" s="57">
        <f t="shared" si="932"/>
        <v>966463.41135441407</v>
      </c>
      <c r="B3193" s="12">
        <f t="shared" si="949"/>
        <v>153817.42923451081</v>
      </c>
      <c r="C3193" s="57" t="str">
        <f t="shared" si="933"/>
        <v>-0.0357715354491864-0.00739102572001924i</v>
      </c>
      <c r="D3193" s="57" t="str">
        <f t="shared" si="934"/>
        <v>3.3293183689772-0.807334116852069i</v>
      </c>
      <c r="E3193" s="57" t="str">
        <f t="shared" si="935"/>
        <v>-5.52035490107428-25.0365721400712i</v>
      </c>
      <c r="F3193" s="57" t="str">
        <f t="shared" si="936"/>
        <v>2.88507455670162-1.23868117540059i</v>
      </c>
      <c r="G3193" s="57" t="str">
        <f t="shared" si="937"/>
        <v>0.99146525013585-0.0919886292370225i</v>
      </c>
      <c r="H3193" s="57" t="str">
        <f t="shared" si="938"/>
        <v>0.0291548535481115-13.1073951098862i</v>
      </c>
      <c r="I3193" s="57" t="str">
        <f t="shared" si="939"/>
        <v>-0.0455648151870946-0.106781859575767i</v>
      </c>
      <c r="K3193" s="57" t="str">
        <f t="shared" si="940"/>
        <v>0.00203637229373005-0.00263105461642571i</v>
      </c>
      <c r="L3193" s="57" t="str">
        <f t="shared" si="941"/>
        <v>0.00025-0.00687965637612174i</v>
      </c>
      <c r="M3193" s="57" t="str">
        <f t="shared" si="942"/>
        <v>0.0045-0.00241188885540492i</v>
      </c>
      <c r="N3193" s="57">
        <f t="shared" si="943"/>
        <v>11.67403691207565</v>
      </c>
      <c r="O3193" s="57">
        <f t="shared" si="944"/>
        <v>28.747692953944227</v>
      </c>
      <c r="P3193" s="374">
        <f t="shared" si="945"/>
        <v>-28.747692953944227</v>
      </c>
      <c r="Q3193" s="374">
        <f t="shared" si="946"/>
        <v>-168.32596308792435</v>
      </c>
      <c r="R3193" s="12">
        <f t="shared" si="947"/>
        <v>11.67403691207565</v>
      </c>
      <c r="S3193" s="57">
        <f t="shared" si="948"/>
        <v>153.81742923451083</v>
      </c>
      <c r="T3193" s="12">
        <f t="shared" si="931"/>
        <v>-28.747692953944227</v>
      </c>
    </row>
    <row r="3194" spans="1:20">
      <c r="A3194" s="57">
        <f t="shared" si="932"/>
        <v>970135.97231756081</v>
      </c>
      <c r="B3194" s="12">
        <f t="shared" si="949"/>
        <v>154401.93546560194</v>
      </c>
      <c r="C3194" s="57" t="str">
        <f t="shared" si="933"/>
        <v>-0.0355588139067379-0.00732998527133548i</v>
      </c>
      <c r="D3194" s="57" t="str">
        <f t="shared" si="934"/>
        <v>3.32823412021301-0.80938700642035i</v>
      </c>
      <c r="E3194" s="57" t="str">
        <f t="shared" si="935"/>
        <v>-5.49556975617072-24.9298186347303i</v>
      </c>
      <c r="F3194" s="57" t="str">
        <f t="shared" si="936"/>
        <v>2.88488707556219-1.2360050519818i</v>
      </c>
      <c r="G3194" s="57" t="str">
        <f t="shared" si="937"/>
        <v>0.991400821632829-0.0923321856049145i</v>
      </c>
      <c r="H3194" s="57" t="str">
        <f t="shared" si="938"/>
        <v>0.0288926176100265-13.0575697544796i</v>
      </c>
      <c r="I3194" s="57" t="str">
        <f t="shared" si="939"/>
        <v>-0.0452942789529717-0.106368294697752i</v>
      </c>
      <c r="K3194" s="57" t="str">
        <f t="shared" si="940"/>
        <v>0.00203348653214498-0.00262652061346279i</v>
      </c>
      <c r="L3194" s="57" t="str">
        <f t="shared" si="941"/>
        <v>0.00025-0.00685361264805912i</v>
      </c>
      <c r="M3194" s="57" t="str">
        <f t="shared" si="942"/>
        <v>0.0045-0.00240275837358529i</v>
      </c>
      <c r="N3194" s="57">
        <f t="shared" si="943"/>
        <v>11.647627186505133</v>
      </c>
      <c r="O3194" s="57">
        <f t="shared" si="944"/>
        <v>28.800325531338341</v>
      </c>
      <c r="P3194" s="374">
        <f t="shared" si="945"/>
        <v>-28.800325531338341</v>
      </c>
      <c r="Q3194" s="374">
        <f t="shared" si="946"/>
        <v>-168.35237281349487</v>
      </c>
      <c r="R3194" s="12">
        <f t="shared" si="947"/>
        <v>11.647627186505133</v>
      </c>
      <c r="S3194" s="57">
        <f t="shared" si="948"/>
        <v>154.40193546560195</v>
      </c>
      <c r="T3194" s="12">
        <f t="shared" si="931"/>
        <v>-28.800325531338341</v>
      </c>
    </row>
    <row r="3195" spans="1:20">
      <c r="A3195" s="57">
        <f t="shared" si="932"/>
        <v>973822.48901236767</v>
      </c>
      <c r="B3195" s="12">
        <f t="shared" si="949"/>
        <v>154988.66282037125</v>
      </c>
      <c r="C3195" s="57" t="str">
        <f t="shared" si="933"/>
        <v>-0.0353475129211941-0.00726902867302635i</v>
      </c>
      <c r="D3195" s="57" t="str">
        <f t="shared" si="934"/>
        <v>3.32714232956173-0.811448187270239i</v>
      </c>
      <c r="E3195" s="57" t="str">
        <f t="shared" si="935"/>
        <v>-5.47096532127867-24.8235864316605i</v>
      </c>
      <c r="F3195" s="57" t="str">
        <f t="shared" si="936"/>
        <v>2.88469819150251-1.23334644530582i</v>
      </c>
      <c r="G3195" s="57" t="str">
        <f t="shared" si="937"/>
        <v>0.991335911011696-0.0926769796136402i</v>
      </c>
      <c r="H3195" s="57" t="str">
        <f t="shared" si="938"/>
        <v>0.0286325290981621-13.0079351150357i</v>
      </c>
      <c r="I3195" s="57" t="str">
        <f t="shared" si="939"/>
        <v>-0.0450257837338334-0.105956295907975i</v>
      </c>
      <c r="K3195" s="57" t="str">
        <f t="shared" si="940"/>
        <v>0.00203058946516265-0.00262200754493158i</v>
      </c>
      <c r="L3195" s="57" t="str">
        <f t="shared" si="941"/>
        <v>0.00025-0.00682766751151536i</v>
      </c>
      <c r="M3195" s="57" t="str">
        <f t="shared" si="942"/>
        <v>0.0045-0.00239366245625154i</v>
      </c>
      <c r="N3195" s="57">
        <f t="shared" si="943"/>
        <v>11.620570548835389</v>
      </c>
      <c r="O3195" s="57">
        <f t="shared" si="944"/>
        <v>28.852938124542188</v>
      </c>
      <c r="P3195" s="374">
        <f t="shared" si="945"/>
        <v>-28.852938124542188</v>
      </c>
      <c r="Q3195" s="374">
        <f t="shared" si="946"/>
        <v>-168.37942945116461</v>
      </c>
      <c r="R3195" s="12">
        <f t="shared" si="947"/>
        <v>11.620570548835389</v>
      </c>
      <c r="S3195" s="57">
        <f t="shared" si="948"/>
        <v>154.98866282037125</v>
      </c>
      <c r="T3195" s="12">
        <f t="shared" si="931"/>
        <v>-28.852938124542188</v>
      </c>
    </row>
    <row r="3196" spans="1:20">
      <c r="A3196" s="57">
        <f t="shared" si="932"/>
        <v>977523.01447061473</v>
      </c>
      <c r="B3196" s="12">
        <f t="shared" si="949"/>
        <v>155577.61973908867</v>
      </c>
      <c r="C3196" s="57" t="str">
        <f t="shared" si="933"/>
        <v>-0.0351376190308474-0.0072081581100303i</v>
      </c>
      <c r="D3196" s="57" t="str">
        <f t="shared" si="934"/>
        <v>3.32604294979862-0.813517654029555i</v>
      </c>
      <c r="E3196" s="57" t="str">
        <f t="shared" si="935"/>
        <v>-5.44654029404917-24.7178720389279i</v>
      </c>
      <c r="F3196" s="57" t="str">
        <f t="shared" si="936"/>
        <v>2.88450789421189-1.23070531416354i</v>
      </c>
      <c r="G3196" s="57" t="str">
        <f t="shared" si="937"/>
        <v>0.991270514729163-0.0930230152045334i</v>
      </c>
      <c r="H3196" s="57" t="str">
        <f t="shared" si="938"/>
        <v>0.02837457145271-12.958490445977i</v>
      </c>
      <c r="I3196" s="57" t="str">
        <f t="shared" si="939"/>
        <v>-0.0447593139213067-0.105545856899294i</v>
      </c>
      <c r="K3196" s="57" t="str">
        <f t="shared" si="940"/>
        <v>0.00202768108108502-0.00261751523267457i</v>
      </c>
      <c r="L3196" s="57" t="str">
        <f t="shared" si="941"/>
        <v>0.00025-0.00680182059326099i</v>
      </c>
      <c r="M3196" s="57" t="str">
        <f t="shared" si="942"/>
        <v>0.0045-0.00238460097255582i</v>
      </c>
      <c r="N3196" s="57">
        <f t="shared" si="943"/>
        <v>11.592866075354209</v>
      </c>
      <c r="O3196" s="57">
        <f t="shared" si="944"/>
        <v>28.905531400448766</v>
      </c>
      <c r="P3196" s="374">
        <f t="shared" si="945"/>
        <v>-28.905531400448766</v>
      </c>
      <c r="Q3196" s="374">
        <f t="shared" si="946"/>
        <v>-168.40713392464579</v>
      </c>
      <c r="R3196" s="12">
        <f t="shared" si="947"/>
        <v>11.592866075354209</v>
      </c>
      <c r="S3196" s="57">
        <f t="shared" si="948"/>
        <v>155.57761973908868</v>
      </c>
      <c r="T3196" s="12">
        <f t="shared" si="931"/>
        <v>-28.905531400448766</v>
      </c>
    </row>
    <row r="3197" spans="1:20">
      <c r="A3197" s="57">
        <f t="shared" si="932"/>
        <v>981237.601925603</v>
      </c>
      <c r="B3197" s="12">
        <f t="shared" si="949"/>
        <v>156168.81469409721</v>
      </c>
      <c r="C3197" s="57" t="str">
        <f t="shared" si="933"/>
        <v>-0.0349291189147147-0.00714737575204752i</v>
      </c>
      <c r="D3197" s="57" t="str">
        <f t="shared" si="934"/>
        <v>3.32493593347983-0.815595401103928i</v>
      </c>
      <c r="E3197" s="57" t="str">
        <f t="shared" si="935"/>
        <v>-5.42229338020181-24.6126719968645i</v>
      </c>
      <c r="F3197" s="57" t="str">
        <f t="shared" si="936"/>
        <v>2.88431617330678-1.2280816175643i</v>
      </c>
      <c r="G3197" s="57" t="str">
        <f t="shared" si="937"/>
        <v>0.991204629216881-0.0933702963254716i</v>
      </c>
      <c r="H3197" s="57" t="str">
        <f t="shared" si="938"/>
        <v>0.0281187282469939-12.9092350048236i</v>
      </c>
      <c r="I3197" s="57" t="str">
        <f t="shared" si="939"/>
        <v>-0.0444948540261366-0.105136971391659i</v>
      </c>
      <c r="K3197" s="57" t="str">
        <f t="shared" si="940"/>
        <v>0.00202476136895519-0.00261304349854475i</v>
      </c>
      <c r="L3197" s="57" t="str">
        <f t="shared" si="941"/>
        <v>0.00025-0.00677607152147933i</v>
      </c>
      <c r="M3197" s="57" t="str">
        <f t="shared" si="942"/>
        <v>0.0045-0.00237557379214567i</v>
      </c>
      <c r="N3197" s="57">
        <f t="shared" si="943"/>
        <v>11.564512864859836</v>
      </c>
      <c r="O3197" s="57">
        <f t="shared" si="944"/>
        <v>28.958106025074581</v>
      </c>
      <c r="P3197" s="374">
        <f t="shared" si="945"/>
        <v>-28.958106025074581</v>
      </c>
      <c r="Q3197" s="374">
        <f t="shared" si="946"/>
        <v>-168.43548713514016</v>
      </c>
      <c r="R3197" s="12">
        <f t="shared" si="947"/>
        <v>11.564512864859836</v>
      </c>
      <c r="S3197" s="57">
        <f t="shared" si="948"/>
        <v>156.16881469409719</v>
      </c>
      <c r="T3197" s="12">
        <f t="shared" si="931"/>
        <v>-28.958106025074581</v>
      </c>
    </row>
    <row r="3198" spans="1:20">
      <c r="A3198" s="57">
        <f t="shared" si="932"/>
        <v>984966.3048129204</v>
      </c>
      <c r="B3198" s="12">
        <f t="shared" si="949"/>
        <v>156762.25618993479</v>
      </c>
      <c r="C3198" s="57" t="str">
        <f t="shared" si="933"/>
        <v>-0.034721999391078-0.00708668375363011i</v>
      </c>
      <c r="D3198" s="57" t="str">
        <f t="shared" si="934"/>
        <v>3.32382123294261-0.817681422673811i</v>
      </c>
      <c r="E3198" s="57" t="str">
        <f t="shared" si="935"/>
        <v>-5.3982232934994-24.5079828776875i</v>
      </c>
      <c r="F3198" s="57" t="str">
        <f t="shared" si="936"/>
        <v>2.88412301833018-1.22547531473496i</v>
      </c>
      <c r="G3198" s="57" t="str">
        <f t="shared" si="937"/>
        <v>0.99113825088127-0.0937188269308095i</v>
      </c>
      <c r="H3198" s="57" t="str">
        <f t="shared" si="938"/>
        <v>0.0278649831862657-12.8601680521785i</v>
      </c>
      <c r="I3198" s="57" t="str">
        <f t="shared" si="939"/>
        <v>-0.0442323886772583-0.104729633131963i</v>
      </c>
      <c r="K3198" s="57" t="str">
        <f t="shared" si="940"/>
        <v>0.00202183031856353-0.00260859216440969i</v>
      </c>
      <c r="L3198" s="57" t="str">
        <f t="shared" si="941"/>
        <v>0.00025-0.00675041992576146i</v>
      </c>
      <c r="M3198" s="57" t="str">
        <f t="shared" si="942"/>
        <v>0.0045-0.00236658078516206i</v>
      </c>
      <c r="N3198" s="57">
        <f t="shared" si="943"/>
        <v>11.535510038602695</v>
      </c>
      <c r="O3198" s="57">
        <f t="shared" si="944"/>
        <v>29.010662663551745</v>
      </c>
      <c r="P3198" s="374">
        <f t="shared" si="945"/>
        <v>-29.010662663551745</v>
      </c>
      <c r="Q3198" s="374">
        <f t="shared" si="946"/>
        <v>-168.46448996139731</v>
      </c>
      <c r="R3198" s="12">
        <f t="shared" si="947"/>
        <v>11.535510038602695</v>
      </c>
      <c r="S3198" s="57">
        <f t="shared" si="948"/>
        <v>156.76225618993479</v>
      </c>
      <c r="T3198" s="12">
        <f t="shared" si="931"/>
        <v>-29.010662663551745</v>
      </c>
    </row>
    <row r="3199" spans="1:20">
      <c r="A3199" s="57">
        <f t="shared" si="932"/>
        <v>988709.17677120958</v>
      </c>
      <c r="B3199" s="12">
        <f t="shared" si="949"/>
        <v>157357.95276345656</v>
      </c>
      <c r="C3199" s="57" t="str">
        <f t="shared" si="933"/>
        <v>-0.0345162474160441-0.00702608425426737i</v>
      </c>
      <c r="D3199" s="57" t="str">
        <f t="shared" si="934"/>
        <v>3.32269880030544-0.819775712691513i</v>
      </c>
      <c r="E3199" s="57" t="str">
        <f t="shared" si="935"/>
        <v>-5.37432875572151-24.4038012851249i</v>
      </c>
      <c r="F3199" s="57" t="str">
        <f t="shared" si="936"/>
        <v>2.88392841875122-1.22288636511896i</v>
      </c>
      <c r="G3199" s="57" t="str">
        <f t="shared" si="937"/>
        <v>0.991071376103359-0.0940686109813115i</v>
      </c>
      <c r="H3199" s="57" t="str">
        <f t="shared" si="938"/>
        <v>0.0276133201065073-12.8112888517125i</v>
      </c>
      <c r="I3199" s="57" t="str">
        <f t="shared" si="939"/>
        <v>-0.0439719026208757-0.104323835893904i</v>
      </c>
      <c r="K3199" s="57" t="str">
        <f t="shared" si="940"/>
        <v>0.00201888792045337-0.00260416105215582i</v>
      </c>
      <c r="L3199" s="57" t="str">
        <f t="shared" si="941"/>
        <v>0.00025-0.00672486543710047i</v>
      </c>
      <c r="M3199" s="57" t="str">
        <f t="shared" si="942"/>
        <v>0.0045-0.00235762182223755i</v>
      </c>
      <c r="N3199" s="57">
        <f t="shared" si="943"/>
        <v>11.505856740220054</v>
      </c>
      <c r="O3199" s="57">
        <f t="shared" si="944"/>
        <v>29.063201980120418</v>
      </c>
      <c r="P3199" s="374">
        <f t="shared" si="945"/>
        <v>-29.063201980120418</v>
      </c>
      <c r="Q3199" s="374">
        <f t="shared" si="946"/>
        <v>-168.49414325977995</v>
      </c>
      <c r="R3199" s="12">
        <f t="shared" si="947"/>
        <v>11.505856740220054</v>
      </c>
      <c r="S3199" s="57">
        <f t="shared" si="948"/>
        <v>157.35795276345655</v>
      </c>
      <c r="T3199" s="12">
        <f t="shared" si="931"/>
        <v>-29.063201980120418</v>
      </c>
    </row>
    <row r="3200" spans="1:20">
      <c r="A3200" s="57">
        <f t="shared" si="932"/>
        <v>992466.27164294035</v>
      </c>
      <c r="B3200" s="12">
        <f t="shared" si="949"/>
        <v>157955.91298395771</v>
      </c>
      <c r="C3200" s="57" t="str">
        <f t="shared" si="933"/>
        <v>-0.0343118500821276-0.00696557937847407i</v>
      </c>
      <c r="D3200" s="57" t="str">
        <f t="shared" si="934"/>
        <v>3.32156858746824-0.821878264878199i</v>
      </c>
      <c r="E3200" s="57" t="str">
        <f t="shared" si="935"/>
        <v>-5.35060849663766-24.3001238540464i</v>
      </c>
      <c r="F3200" s="57" t="str">
        <f t="shared" si="936"/>
        <v>2.88373236396464-1.22031472837532i</v>
      </c>
      <c r="G3200" s="57" t="str">
        <f t="shared" si="937"/>
        <v>0.991004001238624-0.0944196524440832i</v>
      </c>
      <c r="H3200" s="57" t="str">
        <f t="shared" si="938"/>
        <v>0.0273637229732509-12.76259667015i</v>
      </c>
      <c r="I3200" s="57" t="str">
        <f t="shared" si="939"/>
        <v>-0.0437133807195475-0.103919573477846i</v>
      </c>
      <c r="K3200" s="57" t="str">
        <f t="shared" si="940"/>
        <v>0.00201593416592707-0.00259974998369284i</v>
      </c>
      <c r="L3200" s="57" t="str">
        <f t="shared" si="941"/>
        <v>0.00025-0.00669940768788651i</v>
      </c>
      <c r="M3200" s="57" t="str">
        <f t="shared" si="942"/>
        <v>0.0045-0.00234869677449448i</v>
      </c>
      <c r="N3200" s="57">
        <f t="shared" si="943"/>
        <v>11.475552135677106</v>
      </c>
      <c r="O3200" s="57">
        <f t="shared" si="944"/>
        <v>29.115724638120085</v>
      </c>
      <c r="P3200" s="374">
        <f t="shared" si="945"/>
        <v>-29.115724638120085</v>
      </c>
      <c r="Q3200" s="374">
        <f t="shared" si="946"/>
        <v>-168.52444786432289</v>
      </c>
      <c r="R3200" s="12">
        <f t="shared" si="947"/>
        <v>11.475552135677106</v>
      </c>
      <c r="S3200" s="57">
        <f t="shared" si="948"/>
        <v>157.95591298395772</v>
      </c>
      <c r="T3200" s="12">
        <f t="shared" si="931"/>
        <v>-29.115724638120085</v>
      </c>
    </row>
    <row r="3201" spans="1:20">
      <c r="A3201" s="57">
        <f t="shared" si="932"/>
        <v>996237.64347518352</v>
      </c>
      <c r="B3201" s="12">
        <f t="shared" si="949"/>
        <v>158556.14545329675</v>
      </c>
      <c r="C3201" s="57" t="str">
        <f t="shared" si="933"/>
        <v>-0.034108794616849-0.0069051712358748i</v>
      </c>
      <c r="D3201" s="57" t="str">
        <f t="shared" si="934"/>
        <v>3.32043054611259-0.823989072720856i</v>
      </c>
      <c r="E3201" s="57" t="str">
        <f t="shared" si="935"/>
        <v>-5.32706125397995-24.1969472500988i</v>
      </c>
      <c r="F3201" s="57" t="str">
        <f t="shared" si="936"/>
        <v>2.88353484329038-1.21776036437776i</v>
      </c>
      <c r="G3201" s="57" t="str">
        <f t="shared" si="937"/>
        <v>0.990936122616819-0.0947719552925007i</v>
      </c>
      <c r="H3201" s="57" t="str">
        <f t="shared" si="938"/>
        <v>0.0271161758804046-12.7140907772539i</v>
      </c>
      <c r="I3201" s="57" t="str">
        <f t="shared" si="939"/>
        <v>-0.0434568079512808-0.10351683971068i</v>
      </c>
      <c r="K3201" s="57" t="str">
        <f t="shared" si="940"/>
        <v>0.00201296904705174-0.00259535878095816i</v>
      </c>
      <c r="L3201" s="57" t="str">
        <f t="shared" si="941"/>
        <v>0.00025-0.00667404631190126i</v>
      </c>
      <c r="M3201" s="57" t="str">
        <f t="shared" si="942"/>
        <v>0.0045-0.00233980551354301i</v>
      </c>
      <c r="N3201" s="57">
        <f t="shared" si="943"/>
        <v>11.444595413204127</v>
      </c>
      <c r="O3201" s="57">
        <f t="shared" si="944"/>
        <v>29.168231299981958</v>
      </c>
      <c r="P3201" s="374">
        <f t="shared" si="945"/>
        <v>-29.168231299981958</v>
      </c>
      <c r="Q3201" s="374">
        <f t="shared" si="946"/>
        <v>-168.55540458679587</v>
      </c>
      <c r="R3201" s="12">
        <f t="shared" si="947"/>
        <v>11.444595413204127</v>
      </c>
      <c r="S3201" s="57">
        <f t="shared" si="948"/>
        <v>158.55614545329675</v>
      </c>
      <c r="T3201" s="12">
        <f t="shared" si="931"/>
        <v>-29.168231299981958</v>
      </c>
    </row>
    <row r="3202" spans="1:20">
      <c r="A3202" s="57">
        <f t="shared" si="932"/>
        <v>1000023.3465203893</v>
      </c>
      <c r="B3202" s="12">
        <f t="shared" si="949"/>
        <v>159158.65880601929</v>
      </c>
      <c r="C3202" s="57" t="str">
        <f t="shared" si="933"/>
        <v>-0.033907068381354-0.00684486192128918i</v>
      </c>
      <c r="D3202" s="57" t="str">
        <f t="shared" si="934"/>
        <v>3.31928462770197-0.82610812946926i</v>
      </c>
      <c r="E3202" s="57" t="str">
        <f t="shared" si="935"/>
        <v>-5.30368577341484-24.0942681693462i</v>
      </c>
      <c r="F3202" s="57" t="str">
        <f t="shared" si="936"/>
        <v>2.88333584597302-1.21522323321368i</v>
      </c>
      <c r="G3202" s="57" t="str">
        <f t="shared" si="937"/>
        <v>0.990867736541813-0.0951255235061402i</v>
      </c>
      <c r="H3202" s="57" t="str">
        <f t="shared" si="938"/>
        <v>0.0268706630490936-12.6657704458115i</v>
      </c>
      <c r="I3202" s="57" t="str">
        <f t="shared" si="939"/>
        <v>-0.0432021694086315-0.103115628445684i</v>
      </c>
      <c r="K3202" s="57" t="str">
        <f t="shared" si="940"/>
        <v>0.00200999255666515-0.00259098726592148i</v>
      </c>
      <c r="L3202" s="57" t="str">
        <f t="shared" si="941"/>
        <v>0.00025-0.00664878094431287i</v>
      </c>
      <c r="M3202" s="57" t="str">
        <f t="shared" si="942"/>
        <v>0.0045-0.00233094791147939i</v>
      </c>
      <c r="N3202" s="57">
        <f t="shared" si="943"/>
        <v>11.412985783236422</v>
      </c>
      <c r="O3202" s="57">
        <f t="shared" si="944"/>
        <v>29.220722627220688</v>
      </c>
      <c r="P3202" s="374">
        <f t="shared" si="945"/>
        <v>-29.220722627220688</v>
      </c>
      <c r="Q3202" s="374">
        <f t="shared" si="946"/>
        <v>-168.58701421676358</v>
      </c>
      <c r="R3202" s="12">
        <f t="shared" si="947"/>
        <v>11.412985783236422</v>
      </c>
      <c r="S3202" s="57">
        <f t="shared" si="948"/>
        <v>159.15865880601928</v>
      </c>
      <c r="T3202" s="12">
        <f t="shared" si="931"/>
        <v>-29.220722627220688</v>
      </c>
    </row>
    <row r="3203" spans="1:20">
      <c r="A3203" s="57">
        <f t="shared" si="932"/>
        <v>1003823.4352371667</v>
      </c>
      <c r="B3203" s="12">
        <f t="shared" si="949"/>
        <v>159763.46170948216</v>
      </c>
      <c r="C3203" s="57" t="str">
        <f t="shared" si="933"/>
        <v>-0.0337066588690517-0.00678465351481348i</v>
      </c>
      <c r="D3203" s="57" t="str">
        <f t="shared" si="934"/>
        <v>3.31813078348203-0.828235428132918i</v>
      </c>
      <c r="E3203" s="57" t="str">
        <f t="shared" si="935"/>
        <v>-5.28048080851497-23.9920833379157i</v>
      </c>
      <c r="F3203" s="57" t="str">
        <f t="shared" si="936"/>
        <v>2.88313536118134-1.21270329518326i</v>
      </c>
      <c r="G3203" s="57" t="str">
        <f t="shared" si="937"/>
        <v>0.990798839291423-0.0954803610707053i</v>
      </c>
      <c r="H3203" s="57" t="str">
        <f t="shared" si="938"/>
        <v>0.0266271688265085-12.6176349516199i</v>
      </c>
      <c r="I3203" s="57" t="str">
        <f t="shared" si="939"/>
        <v>-0.0429494502978127-0.102715933562388i</v>
      </c>
      <c r="K3203" s="57" t="str">
        <f t="shared" si="940"/>
        <v>0.0020070046883814-0.00258663526058954i</v>
      </c>
      <c r="L3203" s="57" t="str">
        <f t="shared" si="941"/>
        <v>0.00025-0.00662361122167053i</v>
      </c>
      <c r="M3203" s="57" t="str">
        <f t="shared" si="942"/>
        <v>0.0045-0.00232212384088403i</v>
      </c>
      <c r="N3203" s="57">
        <f t="shared" si="943"/>
        <v>11.380722478350322</v>
      </c>
      <c r="O3203" s="57">
        <f t="shared" si="944"/>
        <v>29.273199280426063</v>
      </c>
      <c r="P3203" s="374">
        <f t="shared" si="945"/>
        <v>-29.273199280426063</v>
      </c>
      <c r="Q3203" s="374">
        <f t="shared" si="946"/>
        <v>-168.61927752164968</v>
      </c>
      <c r="R3203" s="12">
        <f t="shared" si="947"/>
        <v>11.380722478350322</v>
      </c>
      <c r="S3203" s="57">
        <f t="shared" si="948"/>
        <v>159.76346170948216</v>
      </c>
      <c r="T3203" s="12">
        <f t="shared" si="931"/>
        <v>-29.273199280426063</v>
      </c>
    </row>
    <row r="3204" spans="1:20">
      <c r="A3204" s="57">
        <f t="shared" si="932"/>
        <v>1007637.964291068</v>
      </c>
      <c r="B3204" s="12">
        <f t="shared" si="949"/>
        <v>160370.56286397821</v>
      </c>
      <c r="C3204" s="57" t="str">
        <f t="shared" si="933"/>
        <v>-0.0335075537042712-0.00672454808190414i</v>
      </c>
      <c r="D3204" s="57" t="str">
        <f t="shared" si="934"/>
        <v>3.31696896448091-0.830370961477996i</v>
      </c>
      <c r="E3204" s="57" t="str">
        <f t="shared" si="935"/>
        <v>-5.25744512072984-23.8903895116478i</v>
      </c>
      <c r="F3204" s="57" t="str">
        <f t="shared" si="936"/>
        <v>2.88293337800784-1.21020051079851i</v>
      </c>
      <c r="G3204" s="57" t="str">
        <f t="shared" si="937"/>
        <v>0.990729427117245-0.0958364719779529i</v>
      </c>
      <c r="H3204" s="57" t="str">
        <f t="shared" si="938"/>
        <v>0.0263856776847679-12.5696835734718i</v>
      </c>
      <c r="I3204" s="57" t="str">
        <f t="shared" si="939"/>
        <v>-0.0426986359378104-0.10231774896644i</v>
      </c>
      <c r="K3204" s="57" t="str">
        <f t="shared" si="940"/>
        <v>0.00200400543659676-0.00258230258701092i</v>
      </c>
      <c r="L3204" s="57" t="str">
        <f t="shared" si="941"/>
        <v>0.00025-0.0065985367818993i</v>
      </c>
      <c r="M3204" s="57" t="str">
        <f t="shared" si="942"/>
        <v>0.0045-0.00231333317481972i</v>
      </c>
      <c r="N3204" s="57">
        <f t="shared" si="943"/>
        <v>11.347804753204173</v>
      </c>
      <c r="O3204" s="57">
        <f t="shared" si="944"/>
        <v>29.325661919254514</v>
      </c>
      <c r="P3204" s="374">
        <f t="shared" si="945"/>
        <v>-29.325661919254514</v>
      </c>
      <c r="Q3204" s="374">
        <f t="shared" si="946"/>
        <v>-168.65219524679583</v>
      </c>
      <c r="R3204" s="12">
        <f t="shared" si="947"/>
        <v>11.347804753204173</v>
      </c>
      <c r="S3204" s="57">
        <f t="shared" si="948"/>
        <v>160.37056286397822</v>
      </c>
      <c r="T3204" s="12">
        <f t="shared" si="931"/>
        <v>-29.325661919254514</v>
      </c>
    </row>
    <row r="3205" spans="1:20">
      <c r="A3205" s="57">
        <f t="shared" si="932"/>
        <v>1011466.9885553742</v>
      </c>
      <c r="B3205" s="12">
        <f t="shared" si="949"/>
        <v>160979.97100286133</v>
      </c>
      <c r="C3205" s="57" t="str">
        <f t="shared" si="933"/>
        <v>-0.0333097406409333-0.00666454767345695i</v>
      </c>
      <c r="D3205" s="57" t="str">
        <f t="shared" si="934"/>
        <v>3.31579912150949-0.832514722024196i</v>
      </c>
      <c r="E3205" s="57" t="str">
        <f t="shared" si="935"/>
        <v>-5.23457747935636-23.7891834757507i</v>
      </c>
      <c r="F3205" s="57" t="str">
        <f t="shared" si="936"/>
        <v>2.8827298854682-1.20771484078226i</v>
      </c>
      <c r="G3205" s="57" t="str">
        <f t="shared" si="937"/>
        <v>0.990659496244487-0.0961938602256188i</v>
      </c>
      <c r="H3205" s="57" t="str">
        <f t="shared" si="938"/>
        <v>0.0261461742197893-12.521915593141i</v>
      </c>
      <c r="I3205" s="57" t="str">
        <f t="shared" si="939"/>
        <v>-0.0424497117595021-0.101921068589465i</v>
      </c>
      <c r="K3205" s="57" t="str">
        <f t="shared" si="940"/>
        <v>0.00200099479649525-0.00257798906728091i</v>
      </c>
      <c r="L3205" s="57" t="str">
        <f t="shared" si="941"/>
        <v>0.00025-0.00657355726429501i</v>
      </c>
      <c r="M3205" s="57" t="str">
        <f t="shared" si="942"/>
        <v>0.0045-0.00230457578682976i</v>
      </c>
      <c r="N3205" s="57">
        <f t="shared" si="943"/>
        <v>11.314231884475419</v>
      </c>
      <c r="O3205" s="57">
        <f t="shared" si="944"/>
        <v>29.378111202421429</v>
      </c>
      <c r="P3205" s="374">
        <f t="shared" si="945"/>
        <v>-29.378111202421429</v>
      </c>
      <c r="Q3205" s="374">
        <f t="shared" si="946"/>
        <v>-168.68576811552458</v>
      </c>
      <c r="R3205" s="12">
        <f t="shared" si="947"/>
        <v>11.314231884475419</v>
      </c>
      <c r="S3205" s="57">
        <f t="shared" si="948"/>
        <v>160.97997100286133</v>
      </c>
      <c r="T3205" s="12">
        <f t="shared" si="931"/>
        <v>-29.378111202421429</v>
      </c>
    </row>
    <row r="3206" spans="1:20">
      <c r="A3206" s="57">
        <f t="shared" si="932"/>
        <v>1015310.5631118846</v>
      </c>
      <c r="B3206" s="12">
        <f t="shared" si="949"/>
        <v>161591.69489267221</v>
      </c>
      <c r="C3206" s="57" t="str">
        <f t="shared" si="933"/>
        <v>-0.0331132075612453-0.00660465432588747i</v>
      </c>
      <c r="D3206" s="57" t="str">
        <f t="shared" si="934"/>
        <v>3.31462120516175-0.834666702041655i</v>
      </c>
      <c r="E3206" s="57" t="str">
        <f t="shared" si="935"/>
        <v>-5.21187666150856-23.6884620444606i</v>
      </c>
      <c r="F3206" s="57" t="str">
        <f t="shared" si="936"/>
        <v>2.88252487250084-1.20524624606724i</v>
      </c>
      <c r="G3206" s="57" t="str">
        <f t="shared" si="937"/>
        <v>0.990589042871803-0.0965525298173407i</v>
      </c>
      <c r="H3206" s="57" t="str">
        <f t="shared" si="938"/>
        <v>0.0259086431501727-12.4743302953687i</v>
      </c>
      <c r="I3206" s="57" t="str">
        <f t="shared" si="939"/>
        <v>-0.042202663304789-0.101525886388937i</v>
      </c>
      <c r="K3206" s="57" t="str">
        <f t="shared" si="940"/>
        <v>0.00199797276405439-0.00257369452354667i</v>
      </c>
      <c r="L3206" s="57" t="str">
        <f t="shared" si="941"/>
        <v>0.00025-0.00654867230951885i</v>
      </c>
      <c r="M3206" s="57" t="str">
        <f t="shared" si="942"/>
        <v>0.0045-0.00229585155093621i</v>
      </c>
      <c r="N3206" s="57">
        <f t="shared" si="943"/>
        <v>11.28000317079983</v>
      </c>
      <c r="O3206" s="57">
        <f t="shared" si="944"/>
        <v>29.430547787691985</v>
      </c>
      <c r="P3206" s="374">
        <f t="shared" si="945"/>
        <v>-29.430547787691985</v>
      </c>
      <c r="Q3206" s="374">
        <f t="shared" si="946"/>
        <v>-168.71999682920017</v>
      </c>
      <c r="R3206" s="12">
        <f t="shared" si="947"/>
        <v>11.28000317079983</v>
      </c>
      <c r="S3206" s="57">
        <f t="shared" si="948"/>
        <v>161.59169489267222</v>
      </c>
      <c r="T3206" s="12">
        <f t="shared" si="931"/>
        <v>-29.430547787691985</v>
      </c>
    </row>
    <row r="3207" spans="1:20">
      <c r="A3207" s="57">
        <f t="shared" si="932"/>
        <v>1019168.7432517098</v>
      </c>
      <c r="B3207" s="12">
        <f t="shared" si="949"/>
        <v>162205.74333326437</v>
      </c>
      <c r="C3207" s="57" t="str">
        <f t="shared" si="933"/>
        <v>-0.0329179424744092-0.00654487006120805i</v>
      </c>
      <c r="D3207" s="57" t="str">
        <f t="shared" si="934"/>
        <v>3.31343516581517-0.836826893547803i</v>
      </c>
      <c r="E3207" s="57" t="str">
        <f t="shared" si="935"/>
        <v>-5.18934145208751-23.5882220607057i</v>
      </c>
      <c r="F3207" s="57" t="str">
        <f t="shared" si="936"/>
        <v>2.8823183279664-1.20279468779514i</v>
      </c>
      <c r="G3207" s="57" t="str">
        <f t="shared" si="937"/>
        <v>0.990518063171115-0.0969124847625814i</v>
      </c>
      <c r="H3207" s="57" t="str">
        <f t="shared" si="938"/>
        <v>0.0256730693160927-12.4269269678491i</v>
      </c>
      <c r="I3207" s="57" t="str">
        <f t="shared" si="939"/>
        <v>-0.0419574762257304-0.101132196348044i</v>
      </c>
      <c r="K3207" s="57" t="str">
        <f t="shared" si="940"/>
        <v>0.00199493933605071-0.00256941877801231i</v>
      </c>
      <c r="L3207" s="57" t="str">
        <f t="shared" si="941"/>
        <v>0.00025-0.00652388155959238i</v>
      </c>
      <c r="M3207" s="57" t="str">
        <f t="shared" si="942"/>
        <v>0.0045-0.00228716034163798i</v>
      </c>
      <c r="N3207" s="57">
        <f t="shared" si="943"/>
        <v>11.24511793270878</v>
      </c>
      <c r="O3207" s="57">
        <f t="shared" si="944"/>
        <v>29.482972331873025</v>
      </c>
      <c r="P3207" s="374">
        <f t="shared" si="945"/>
        <v>-29.482972331873025</v>
      </c>
      <c r="Q3207" s="374">
        <f t="shared" si="946"/>
        <v>-168.75488206729122</v>
      </c>
      <c r="R3207" s="12">
        <f t="shared" si="947"/>
        <v>11.24511793270878</v>
      </c>
      <c r="S3207" s="57">
        <f t="shared" si="948"/>
        <v>162.20574333326437</v>
      </c>
      <c r="T3207" s="12">
        <f t="shared" si="931"/>
        <v>-29.482972331873025</v>
      </c>
    </row>
    <row r="3208" spans="1:20">
      <c r="A3208" s="57">
        <f t="shared" si="932"/>
        <v>1023041.5844760663</v>
      </c>
      <c r="B3208" s="12">
        <f t="shared" si="949"/>
        <v>162822.12515793077</v>
      </c>
      <c r="C3208" s="57" t="str">
        <f t="shared" si="933"/>
        <v>-0.0327239335153482-0.00648519688710513i</v>
      </c>
      <c r="D3208" s="57" t="str">
        <f t="shared" si="934"/>
        <v>3.31224095363114-0.838995288304237i</v>
      </c>
      <c r="E3208" s="57" t="str">
        <f t="shared" si="935"/>
        <v>-5.16697064375021-23.4884603957743i</v>
      </c>
      <c r="F3208" s="57" t="str">
        <f t="shared" si="936"/>
        <v>2.88211024064726-1.20036012731566i</v>
      </c>
      <c r="G3208" s="57" t="str">
        <f t="shared" si="937"/>
        <v>0.990446553287453-0.0972737290765492i</v>
      </c>
      <c r="H3208" s="57" t="str">
        <f t="shared" si="938"/>
        <v>0.0254394376782035-12.3797049012153i</v>
      </c>
      <c r="I3208" s="57" t="str">
        <f t="shared" si="939"/>
        <v>-0.041714136283687-0.100739992475555i</v>
      </c>
      <c r="K3208" s="57" t="str">
        <f t="shared" si="940"/>
        <v>0.0019918945100654-0.00256516165294412i</v>
      </c>
      <c r="L3208" s="57" t="str">
        <f t="shared" si="941"/>
        <v>0.00025-0.0064991846578924i</v>
      </c>
      <c r="M3208" s="57" t="str">
        <f t="shared" si="942"/>
        <v>0.0045-0.00227850203390913i</v>
      </c>
      <c r="N3208" s="57">
        <f t="shared" si="943"/>
        <v>11.209575512568847</v>
      </c>
      <c r="O3208" s="57">
        <f t="shared" si="944"/>
        <v>29.535385490804522</v>
      </c>
      <c r="P3208" s="374">
        <f t="shared" si="945"/>
        <v>-29.535385490804522</v>
      </c>
      <c r="Q3208" s="374">
        <f t="shared" si="946"/>
        <v>-168.79042448743115</v>
      </c>
      <c r="R3208" s="12">
        <f t="shared" si="947"/>
        <v>11.209575512568847</v>
      </c>
      <c r="S3208" s="57">
        <f t="shared" si="948"/>
        <v>162.82212515793077</v>
      </c>
      <c r="T3208" s="12">
        <f t="shared" si="931"/>
        <v>-29.535385490804522</v>
      </c>
    </row>
    <row r="3209" spans="1:20">
      <c r="A3209" s="57">
        <f t="shared" si="932"/>
        <v>1026929.1424970755</v>
      </c>
      <c r="B3209" s="12">
        <f t="shared" si="949"/>
        <v>163440.84923353093</v>
      </c>
      <c r="C3209" s="57" t="str">
        <f t="shared" si="933"/>
        <v>-0.032531168943451-0.00642563679701421i</v>
      </c>
      <c r="D3209" s="57" t="str">
        <f t="shared" si="934"/>
        <v>3.3110385185553-0.841171877813505i</v>
      </c>
      <c r="E3209" s="57" t="str">
        <f t="shared" si="935"/>
        <v>-5.14476303687819-23.3891739489889i</v>
      </c>
      <c r="F3209" s="57" t="str">
        <f t="shared" si="936"/>
        <v>2.88190059924704-1.19794252618551i</v>
      </c>
      <c r="G3209" s="57" t="str">
        <f t="shared" si="937"/>
        <v>0.990374509338772-0.0976362667801179i</v>
      </c>
      <c r="H3209" s="57" t="str">
        <f t="shared" si="938"/>
        <v>0.0252077333165523-12.3326633890258i</v>
      </c>
      <c r="I3209" s="57" t="str">
        <f t="shared" si="939"/>
        <v>-0.0414726293484693-0.100349268805688i</v>
      </c>
      <c r="K3209" s="57" t="str">
        <f t="shared" si="940"/>
        <v>0.00198883828448977-0.00256092297067604i</v>
      </c>
      <c r="L3209" s="57" t="str">
        <f t="shared" si="941"/>
        <v>0.00025-0.00647458124914564i</v>
      </c>
      <c r="M3209" s="57" t="str">
        <f t="shared" si="942"/>
        <v>0.0045-0.00226987650319698i</v>
      </c>
      <c r="N3209" s="57">
        <f t="shared" si="943"/>
        <v>11.173375274519543</v>
      </c>
      <c r="O3209" s="57">
        <f t="shared" si="944"/>
        <v>29.587787919350834</v>
      </c>
      <c r="P3209" s="374">
        <f t="shared" si="945"/>
        <v>-29.587787919350834</v>
      </c>
      <c r="Q3209" s="374">
        <f t="shared" si="946"/>
        <v>-168.82662472548046</v>
      </c>
      <c r="R3209" s="12">
        <f t="shared" si="947"/>
        <v>11.173375274519543</v>
      </c>
      <c r="S3209" s="57">
        <f t="shared" si="948"/>
        <v>163.44084923353094</v>
      </c>
      <c r="T3209" s="12">
        <f t="shared" si="931"/>
        <v>-29.587787919350834</v>
      </c>
    </row>
    <row r="3210" spans="1:20">
      <c r="A3210" s="57">
        <f t="shared" si="932"/>
        <v>1030831.4732385643</v>
      </c>
      <c r="B3210" s="12">
        <f t="shared" si="949"/>
        <v>164061.92446061835</v>
      </c>
      <c r="C3210" s="57" t="str">
        <f t="shared" si="933"/>
        <v>-0.0323396371413318-0.00636619177019325i</v>
      </c>
      <c r="D3210" s="57" t="str">
        <f t="shared" si="934"/>
        <v>3.30982781031806-0.843356653315945i</v>
      </c>
      <c r="E3210" s="57" t="str">
        <f t="shared" si="935"/>
        <v>-5.12271743954578-23.2903596473838i</v>
      </c>
      <c r="F3210" s="57" t="str">
        <f t="shared" si="936"/>
        <v>2.8816893923901-1.19554184616749i</v>
      </c>
      <c r="G3210" s="57" t="str">
        <f t="shared" si="937"/>
        <v>0.990301927415791-0.098000101899745i</v>
      </c>
      <c r="H3210" s="57" t="str">
        <f t="shared" si="938"/>
        <v>0.0249779414295028-12.2858017277506i</v>
      </c>
      <c r="I3210" s="57" t="str">
        <f t="shared" si="939"/>
        <v>-0.0412329413974951-0.0999600193979859i</v>
      </c>
      <c r="K3210" s="57" t="str">
        <f t="shared" si="940"/>
        <v>0.00198577065853063-0.00255670255361509i</v>
      </c>
      <c r="L3210" s="57" t="str">
        <f t="shared" si="941"/>
        <v>0.00025-0.00645007097942382i</v>
      </c>
      <c r="M3210" s="57" t="str">
        <f t="shared" si="942"/>
        <v>0.0045-0.00226128362542038i</v>
      </c>
      <c r="N3210" s="57">
        <f t="shared" si="943"/>
        <v>11.136516604410957</v>
      </c>
      <c r="O3210" s="57">
        <f t="shared" si="944"/>
        <v>29.64018027139209</v>
      </c>
      <c r="P3210" s="374">
        <f t="shared" si="945"/>
        <v>-29.64018027139209</v>
      </c>
      <c r="Q3210" s="374">
        <f t="shared" si="946"/>
        <v>-168.86348339558904</v>
      </c>
      <c r="R3210" s="12">
        <f t="shared" si="947"/>
        <v>11.136516604410957</v>
      </c>
      <c r="S3210" s="57">
        <f t="shared" si="948"/>
        <v>164.06192446061834</v>
      </c>
      <c r="T3210" s="12">
        <f t="shared" si="931"/>
        <v>-29.64018027139209</v>
      </c>
    </row>
    <row r="3211" spans="1:20">
      <c r="A3211" s="57">
        <f t="shared" si="932"/>
        <v>1034748.6328368708</v>
      </c>
      <c r="B3211" s="12">
        <f t="shared" si="949"/>
        <v>164685.35977356869</v>
      </c>
      <c r="C3211" s="57" t="str">
        <f t="shared" si="933"/>
        <v>-0.0321493266136045-0.0063068637717955i</v>
      </c>
      <c r="D3211" s="57" t="str">
        <f t="shared" si="934"/>
        <v>3.30860877843492-0.8455496057864i</v>
      </c>
      <c r="E3211" s="57" t="str">
        <f t="shared" si="935"/>
        <v>-5.10083266748797-23.1920144453854i</v>
      </c>
      <c r="F3211" s="57" t="str">
        <f t="shared" si="936"/>
        <v>2.88147660862095-1.19315804922946i</v>
      </c>
      <c r="G3211" s="57" t="str">
        <f t="shared" si="937"/>
        <v>0.990228803581811-0.098365238467389i</v>
      </c>
      <c r="H3211" s="57" t="str">
        <f t="shared" si="938"/>
        <v>0.024750047332672-12.2391192167572i</v>
      </c>
      <c r="I3211" s="57" t="str">
        <f t="shared" si="939"/>
        <v>-0.0409950585149492-0.0995722383371761i</v>
      </c>
      <c r="K3211" s="57" t="str">
        <f t="shared" si="940"/>
        <v>0.00198269163221587-0.00255250022424701i</v>
      </c>
      <c r="L3211" s="57" t="str">
        <f t="shared" si="941"/>
        <v>0.00025-0.00642565349613851i</v>
      </c>
      <c r="M3211" s="57" t="str">
        <f t="shared" si="942"/>
        <v>0.0045-0.0022527232769679i</v>
      </c>
      <c r="N3211" s="57">
        <f t="shared" si="943"/>
        <v>11.098998909743642</v>
      </c>
      <c r="O3211" s="57">
        <f t="shared" si="944"/>
        <v>29.692563199816075</v>
      </c>
      <c r="P3211" s="374">
        <f t="shared" si="945"/>
        <v>-29.692563199816075</v>
      </c>
      <c r="Q3211" s="374">
        <f t="shared" si="946"/>
        <v>-168.90100109025636</v>
      </c>
      <c r="R3211" s="12">
        <f t="shared" si="947"/>
        <v>11.098998909743642</v>
      </c>
      <c r="S3211" s="57">
        <f t="shared" si="948"/>
        <v>164.68535977356871</v>
      </c>
      <c r="T3211" s="12">
        <f t="shared" si="931"/>
        <v>-29.692563199816075</v>
      </c>
    </row>
    <row r="3212" spans="1:20">
      <c r="A3212" s="57">
        <f t="shared" si="932"/>
        <v>1038680.677641651</v>
      </c>
      <c r="B3212" s="12">
        <f t="shared" si="949"/>
        <v>165311.16414070825</v>
      </c>
      <c r="C3212" s="57" t="str">
        <f t="shared" si="933"/>
        <v>-0.0319602259856787-0.00624765475293909i</v>
      </c>
      <c r="D3212" s="57" t="str">
        <f t="shared" si="934"/>
        <v>3.30738137220721-0.847750725931117i</v>
      </c>
      <c r="E3212" s="57" t="str">
        <f t="shared" si="935"/>
        <v>-5.07910754406802-23.0941353244999i</v>
      </c>
      <c r="F3212" s="57" t="str">
        <f t="shared" si="936"/>
        <v>2.88126223640389-1.19079109754349i</v>
      </c>
      <c r="G3212" s="57" t="str">
        <f t="shared" si="937"/>
        <v>0.990155133872545-0.0987316805204251i</v>
      </c>
      <c r="H3212" s="57" t="str">
        <f t="shared" si="938"/>
        <v>0.024524036457872-12.1926151582971i</v>
      </c>
      <c r="I3212" s="57" t="str">
        <f t="shared" si="939"/>
        <v>-0.0407589668909567-0.0991859197330515i</v>
      </c>
      <c r="K3212" s="57" t="str">
        <f t="shared" si="940"/>
        <v>0.00197960120639959-0.00254831580514194i</v>
      </c>
      <c r="L3212" s="57" t="str">
        <f t="shared" si="941"/>
        <v>0.00025-0.00640132844803597i</v>
      </c>
      <c r="M3212" s="57" t="str">
        <f t="shared" si="942"/>
        <v>0.0045-0.00224419533469606i</v>
      </c>
      <c r="N3212" s="57">
        <f t="shared" si="943"/>
        <v>11.060821619603502</v>
      </c>
      <c r="O3212" s="57">
        <f t="shared" si="944"/>
        <v>29.744937356508693</v>
      </c>
      <c r="P3212" s="374">
        <f t="shared" si="945"/>
        <v>-29.744937356508693</v>
      </c>
      <c r="Q3212" s="374">
        <f t="shared" si="946"/>
        <v>-168.9391783803965</v>
      </c>
      <c r="R3212" s="12">
        <f t="shared" si="947"/>
        <v>11.060821619603502</v>
      </c>
      <c r="S3212" s="57">
        <f t="shared" si="948"/>
        <v>165.31116414070826</v>
      </c>
      <c r="T3212" s="12">
        <f t="shared" si="931"/>
        <v>-29.744937356508693</v>
      </c>
    </row>
    <row r="3213" spans="1:20">
      <c r="A3213" s="57">
        <f t="shared" si="932"/>
        <v>1042627.6642166892</v>
      </c>
      <c r="B3213" s="12">
        <f t="shared" si="949"/>
        <v>165939.34656444294</v>
      </c>
      <c r="C3213" s="57" t="str">
        <f t="shared" si="933"/>
        <v>-0.0317723240025675-0.00618856665077904i</v>
      </c>
      <c r="D3213" s="57" t="str">
        <f t="shared" si="934"/>
        <v>3.30614554072242-0.849960004184378i</v>
      </c>
      <c r="E3213" s="57" t="str">
        <f t="shared" si="935"/>
        <v>-5.05754090024452-22.9967192930043i</v>
      </c>
      <c r="F3213" s="57" t="str">
        <f t="shared" si="936"/>
        <v>2.88104626412243-1.18844095348482i</v>
      </c>
      <c r="G3213" s="57" t="str">
        <f t="shared" si="937"/>
        <v>0.990080914295944-0.0990994321015587i</v>
      </c>
      <c r="H3213" s="57" t="str">
        <f t="shared" si="938"/>
        <v>0.0242998943520672-12.1462888574926i</v>
      </c>
      <c r="I3213" s="57" t="str">
        <f t="shared" si="939"/>
        <v>-0.0405246528207578-0.0988010577203419i</v>
      </c>
      <c r="K3213" s="57" t="str">
        <f t="shared" si="940"/>
        <v>0.00197649938276761-0.00254414911896023i</v>
      </c>
      <c r="L3213" s="57" t="str">
        <f t="shared" si="941"/>
        <v>0.00025-0.00637709548519223i</v>
      </c>
      <c r="M3213" s="57" t="str">
        <f t="shared" si="942"/>
        <v>0.0045-0.00223569967592753i</v>
      </c>
      <c r="N3213" s="57">
        <f t="shared" si="943"/>
        <v>11.021984184604719</v>
      </c>
      <c r="O3213" s="57">
        <f t="shared" si="944"/>
        <v>29.797303392345142</v>
      </c>
      <c r="P3213" s="374">
        <f t="shared" si="945"/>
        <v>-29.797303392345142</v>
      </c>
      <c r="Q3213" s="374">
        <f t="shared" si="946"/>
        <v>-168.97801581539528</v>
      </c>
      <c r="R3213" s="12">
        <f t="shared" si="947"/>
        <v>11.021984184604719</v>
      </c>
      <c r="S3213" s="57">
        <f t="shared" si="948"/>
        <v>165.93934656444293</v>
      </c>
      <c r="T3213" s="12">
        <f t="shared" si="931"/>
        <v>-29.797303392345142</v>
      </c>
    </row>
    <row r="3214" spans="1:20">
      <c r="A3214" s="57">
        <f t="shared" si="932"/>
        <v>1046589.6493407126</v>
      </c>
      <c r="B3214" s="12">
        <f t="shared" si="949"/>
        <v>166569.91608138781</v>
      </c>
      <c r="C3214" s="57" t="str">
        <f t="shared" si="933"/>
        <v>-0.0315856095277087-0.00612960138857103i</v>
      </c>
      <c r="D3214" s="57" t="str">
        <f t="shared" si="934"/>
        <v>3.30490123285483-0.852177430705314i</v>
      </c>
      <c r="E3214" s="57" t="str">
        <f t="shared" si="935"/>
        <v>-5.03613157453831-22.8997633856383i</v>
      </c>
      <c r="F3214" s="57" t="str">
        <f t="shared" si="936"/>
        <v>2.88082868007877-1.18610757963092i</v>
      </c>
      <c r="G3214" s="57" t="str">
        <f t="shared" si="937"/>
        <v>0.990006140832019-0.0994684972587389i</v>
      </c>
      <c r="H3214" s="57" t="str">
        <f t="shared" si="938"/>
        <v>0.0240776066763373-12.1001396223225i</v>
      </c>
      <c r="I3214" s="57" t="str">
        <f t="shared" si="939"/>
        <v>-0.0402921027038882-0.098417646458581i</v>
      </c>
      <c r="K3214" s="57" t="str">
        <f t="shared" si="940"/>
        <v>0.00197338616384252-0.00253999998845845i</v>
      </c>
      <c r="L3214" s="57" t="str">
        <f t="shared" si="941"/>
        <v>0.00025-0.006352954259008i</v>
      </c>
      <c r="M3214" s="57" t="str">
        <f t="shared" si="942"/>
        <v>0.0045-0.00222723617844942i</v>
      </c>
      <c r="N3214" s="57">
        <f t="shared" si="943"/>
        <v>10.982486076821743</v>
      </c>
      <c r="O3214" s="57">
        <f t="shared" si="944"/>
        <v>29.849661957181986</v>
      </c>
      <c r="P3214" s="374">
        <f t="shared" si="945"/>
        <v>-29.849661957181986</v>
      </c>
      <c r="Q3214" s="374">
        <f t="shared" si="946"/>
        <v>-169.01751392317826</v>
      </c>
      <c r="R3214" s="12">
        <f t="shared" si="947"/>
        <v>10.982486076821743</v>
      </c>
      <c r="S3214" s="57">
        <f t="shared" si="948"/>
        <v>166.56991608138782</v>
      </c>
      <c r="T3214" s="12">
        <f t="shared" si="931"/>
        <v>-29.849661957181986</v>
      </c>
    </row>
    <row r="3215" spans="1:20">
      <c r="A3215" s="57">
        <f t="shared" si="932"/>
        <v>1050566.6900082075</v>
      </c>
      <c r="B3215" s="12">
        <f t="shared" si="949"/>
        <v>167202.8817624971</v>
      </c>
      <c r="C3215" s="57" t="str">
        <f t="shared" si="933"/>
        <v>-0.0314000715418065-0.00607076087574078i</v>
      </c>
      <c r="D3215" s="57" t="str">
        <f t="shared" si="934"/>
        <v>3.30364839726606-0.854402995374536i</v>
      </c>
      <c r="E3215" s="57" t="str">
        <f t="shared" si="935"/>
        <v>-5.01487841299888-22.8032646633048i</v>
      </c>
      <c r="F3215" s="57" t="str">
        <f t="shared" si="936"/>
        <v>2.88060947249324-1.18379093876049i</v>
      </c>
      <c r="G3215" s="57" t="str">
        <f t="shared" si="937"/>
        <v>0.989930809432665-0.0998388800450708i</v>
      </c>
      <c r="H3215" s="57" t="str">
        <f t="shared" si="938"/>
        <v>0.0238571592048521-12.0541667636096i</v>
      </c>
      <c r="I3215" s="57" t="str">
        <f t="shared" si="939"/>
        <v>-0.04006130304337-0.0980356801319863i</v>
      </c>
      <c r="K3215" s="57" t="str">
        <f t="shared" si="940"/>
        <v>0.00197026155298898-0.00253586823649538i</v>
      </c>
      <c r="L3215" s="57" t="str">
        <f t="shared" si="941"/>
        <v>0.00025-0.00632890442220364i</v>
      </c>
      <c r="M3215" s="57" t="str">
        <f t="shared" si="942"/>
        <v>0.0045-0.00221880472051148i</v>
      </c>
      <c r="N3215" s="57">
        <f t="shared" si="943"/>
        <v>10.942326789731624</v>
      </c>
      <c r="O3215" s="57">
        <f t="shared" si="944"/>
        <v>29.902013699847437</v>
      </c>
      <c r="P3215" s="374">
        <f t="shared" si="945"/>
        <v>-29.902013699847437</v>
      </c>
      <c r="Q3215" s="374">
        <f t="shared" si="946"/>
        <v>-169.05767321026838</v>
      </c>
      <c r="R3215" s="12">
        <f t="shared" si="947"/>
        <v>10.942326789731624</v>
      </c>
      <c r="S3215" s="57">
        <f t="shared" si="948"/>
        <v>167.2028817624971</v>
      </c>
      <c r="T3215" s="12">
        <f t="shared" si="931"/>
        <v>-29.902013699847437</v>
      </c>
    </row>
    <row r="3216" spans="1:20">
      <c r="A3216" s="57">
        <f t="shared" si="932"/>
        <v>1054558.8434302385</v>
      </c>
      <c r="B3216" s="12">
        <f t="shared" si="949"/>
        <v>167838.25271319458</v>
      </c>
      <c r="C3216" s="57" t="str">
        <f t="shared" si="933"/>
        <v>-0.0312156991416857-0.00601204700794716i</v>
      </c>
      <c r="D3216" s="57" t="str">
        <f t="shared" si="934"/>
        <v>3.30238698240572-0.856636687790925i</v>
      </c>
      <c r="E3216" s="57" t="str">
        <f t="shared" si="935"/>
        <v>-4.99378026917074-22.7072202127728i</v>
      </c>
      <c r="F3216" s="57" t="str">
        <f t="shared" si="936"/>
        <v>2.88038862950396-1.18149099385257i</v>
      </c>
      <c r="G3216" s="57" t="str">
        <f t="shared" si="937"/>
        <v>0.989854916021485-0.100210584518722i</v>
      </c>
      <c r="H3216" s="57" t="str">
        <f t="shared" si="938"/>
        <v>0.0236385378238549-12.0083695950068i</v>
      </c>
      <c r="I3216" s="57" t="str">
        <f t="shared" si="939"/>
        <v>-0.0398322404449076-0.097655152949335i</v>
      </c>
      <c r="K3216" s="57" t="str">
        <f t="shared" si="940"/>
        <v>0.00196712555441874-0.00253175368603815i</v>
      </c>
      <c r="L3216" s="57" t="str">
        <f t="shared" si="941"/>
        <v>0.00025-0.00630494562881413i</v>
      </c>
      <c r="M3216" s="57" t="str">
        <f t="shared" si="942"/>
        <v>0.0045-0.00221040518082435i</v>
      </c>
      <c r="N3216" s="57">
        <f t="shared" si="943"/>
        <v>10.901505838149518</v>
      </c>
      <c r="O3216" s="57">
        <f t="shared" si="944"/>
        <v>29.954359268132485</v>
      </c>
      <c r="P3216" s="374">
        <f t="shared" si="945"/>
        <v>-29.954359268132485</v>
      </c>
      <c r="Q3216" s="374">
        <f t="shared" si="946"/>
        <v>-169.09849416185048</v>
      </c>
      <c r="R3216" s="12">
        <f t="shared" si="947"/>
        <v>10.901505838149518</v>
      </c>
      <c r="S3216" s="57">
        <f t="shared" si="948"/>
        <v>167.83825271319458</v>
      </c>
      <c r="T3216" s="12">
        <f t="shared" si="931"/>
        <v>-29.954359268132485</v>
      </c>
    </row>
    <row r="3217" spans="1:20">
      <c r="A3217" s="57">
        <f t="shared" si="932"/>
        <v>1058566.1670352735</v>
      </c>
      <c r="B3217" s="12">
        <f t="shared" si="949"/>
        <v>168476.03807350472</v>
      </c>
      <c r="C3217" s="57" t="str">
        <f t="shared" si="933"/>
        <v>-0.0310324815391592-0.00595346166714519i</v>
      </c>
      <c r="D3217" s="57" t="str">
        <f t="shared" si="934"/>
        <v>3.30111693651202-0.858878497268235i</v>
      </c>
      <c r="E3217" s="57" t="str">
        <f t="shared" si="935"/>
        <v>-4.97283600405922-22.6116271463824i</v>
      </c>
      <c r="F3217" s="57" t="str">
        <f t="shared" si="936"/>
        <v>2.8801661391661-1.17920770808549i</v>
      </c>
      <c r="G3217" s="57" t="str">
        <f t="shared" si="937"/>
        <v>0.989778456493612-0.100583614742835i</v>
      </c>
      <c r="H3217" s="57" t="str">
        <f t="shared" si="938"/>
        <v>0.0234217285306575-11.9627474329842i</v>
      </c>
      <c r="I3217" s="57" t="str">
        <f t="shared" si="939"/>
        <v>-0.0396049016160879-0.0972760591438359i</v>
      </c>
      <c r="K3217" s="57" t="str">
        <f t="shared" si="940"/>
        <v>0.00196397817319575-0.00252765616016858i</v>
      </c>
      <c r="L3217" s="57" t="str">
        <f t="shared" si="941"/>
        <v>0.00025-0.00628107753418423i</v>
      </c>
      <c r="M3217" s="57" t="str">
        <f t="shared" si="942"/>
        <v>0.0045-0.00220203743855783i</v>
      </c>
      <c r="N3217" s="57">
        <f t="shared" si="943"/>
        <v>10.860022758166537</v>
      </c>
      <c r="O3217" s="57">
        <f t="shared" si="944"/>
        <v>30.006699308782302</v>
      </c>
      <c r="P3217" s="374">
        <f t="shared" si="945"/>
        <v>-30.006699308782302</v>
      </c>
      <c r="Q3217" s="374">
        <f t="shared" si="946"/>
        <v>-169.13997724183346</v>
      </c>
      <c r="R3217" s="12">
        <f t="shared" si="947"/>
        <v>10.860022758166537</v>
      </c>
      <c r="S3217" s="57">
        <f t="shared" si="948"/>
        <v>168.47603807350472</v>
      </c>
      <c r="T3217" s="12">
        <f t="shared" si="931"/>
        <v>-30.006699308782302</v>
      </c>
    </row>
    <row r="3218" spans="1:20">
      <c r="A3218" s="57">
        <f t="shared" si="932"/>
        <v>1062588.7184700074</v>
      </c>
      <c r="B3218" s="12">
        <f t="shared" si="949"/>
        <v>169116.24701818405</v>
      </c>
      <c r="C3218" s="57" t="str">
        <f t="shared" si="933"/>
        <v>-0.0308504080599115-0.00589500672164747i</v>
      </c>
      <c r="D3218" s="57" t="str">
        <f t="shared" si="934"/>
        <v>3.2998382076124-0.861128412831766i</v>
      </c>
      <c r="E3218" s="57" t="str">
        <f t="shared" si="935"/>
        <v>-4.95204448609608-22.5164826017558i</v>
      </c>
      <c r="F3218" s="57" t="str">
        <f t="shared" si="936"/>
        <v>2.87994198945148-1.17694104483592i</v>
      </c>
      <c r="G3218" s="57" t="str">
        <f t="shared" si="937"/>
        <v>0.989701426715528-0.100957974785433i</v>
      </c>
      <c r="H3218" s="57" t="str">
        <f t="shared" si="938"/>
        <v>0.0232067174326411-11.9172995968155i</v>
      </c>
      <c r="I3218" s="57" t="str">
        <f t="shared" si="939"/>
        <v>-0.0393792733655876-0.0968983929730061i</v>
      </c>
      <c r="K3218" s="57" t="str">
        <f t="shared" si="940"/>
        <v>0.0019608194152411-0.00252357548208948i</v>
      </c>
      <c r="L3218" s="57" t="str">
        <f t="shared" si="941"/>
        <v>0.00025-0.00625729979496337i</v>
      </c>
      <c r="M3218" s="57" t="str">
        <f t="shared" si="942"/>
        <v>0.0045-0.00219370137333914i</v>
      </c>
      <c r="N3218" s="57">
        <f t="shared" si="943"/>
        <v>10.817877107087298</v>
      </c>
      <c r="O3218" s="57">
        <f t="shared" si="944"/>
        <v>30.059034467487159</v>
      </c>
      <c r="P3218" s="374">
        <f t="shared" si="945"/>
        <v>-30.059034467487159</v>
      </c>
      <c r="Q3218" s="374">
        <f t="shared" si="946"/>
        <v>-169.1821228929127</v>
      </c>
      <c r="R3218" s="12">
        <f t="shared" si="947"/>
        <v>10.817877107087298</v>
      </c>
      <c r="S3218" s="57">
        <f t="shared" si="948"/>
        <v>169.11624701818405</v>
      </c>
      <c r="T3218" s="12">
        <f t="shared" si="931"/>
        <v>-30.059034467487159</v>
      </c>
    </row>
    <row r="3219" spans="1:20">
      <c r="A3219" s="57">
        <f t="shared" si="932"/>
        <v>1066626.5556001936</v>
      </c>
      <c r="B3219" s="12">
        <f t="shared" si="949"/>
        <v>169758.88875685315</v>
      </c>
      <c r="C3219" s="57" t="str">
        <f t="shared" si="933"/>
        <v>-0.0306694681423982-0.00583668402618373i</v>
      </c>
      <c r="D3219" s="57" t="str">
        <f t="shared" si="934"/>
        <v>3.29855074352436-0.863386423215058i</v>
      </c>
      <c r="E3219" s="57" t="str">
        <f t="shared" si="935"/>
        <v>-4.93140459110519-22.4217837415122i</v>
      </c>
      <c r="F3219" s="57" t="str">
        <f t="shared" si="936"/>
        <v>2.8797161682481-1.17469096767797i</v>
      </c>
      <c r="G3219" s="57" t="str">
        <f t="shared" si="937"/>
        <v>0.989623822524887-0.101333668719324i</v>
      </c>
      <c r="H3219" s="57" t="str">
        <f t="shared" si="938"/>
        <v>0.0229934907462714-11.8720254085653i</v>
      </c>
      <c r="I3219" s="57" t="str">
        <f t="shared" si="939"/>
        <v>-0.0391553426023906-0.096522148718554i</v>
      </c>
      <c r="K3219" s="57" t="str">
        <f t="shared" si="940"/>
        <v>0.00195764928733794-0.00251951147513117i</v>
      </c>
      <c r="L3219" s="57" t="str">
        <f t="shared" si="941"/>
        <v>0.00025-0.00623361206910079i</v>
      </c>
      <c r="M3219" s="57" t="str">
        <f t="shared" si="942"/>
        <v>0.0045-0.00218539686525118i</v>
      </c>
      <c r="N3219" s="57">
        <f t="shared" si="943"/>
        <v>10.775068463366722</v>
      </c>
      <c r="O3219" s="57">
        <f t="shared" si="944"/>
        <v>30.111365388872887</v>
      </c>
      <c r="P3219" s="374">
        <f t="shared" si="945"/>
        <v>-30.111365388872887</v>
      </c>
      <c r="Q3219" s="374">
        <f t="shared" si="946"/>
        <v>-169.22493153663328</v>
      </c>
      <c r="R3219" s="12">
        <f t="shared" si="947"/>
        <v>10.775068463366722</v>
      </c>
      <c r="S3219" s="57">
        <f t="shared" si="948"/>
        <v>169.75888875685314</v>
      </c>
      <c r="T3219" s="12">
        <f t="shared" si="931"/>
        <v>-30.111365388872887</v>
      </c>
    </row>
    <row r="3220" spans="1:20">
      <c r="A3220" s="57">
        <f t="shared" si="932"/>
        <v>1070679.7365114742</v>
      </c>
      <c r="B3220" s="12">
        <f t="shared" si="949"/>
        <v>170403.97253412919</v>
      </c>
      <c r="C3220" s="57" t="str">
        <f t="shared" si="933"/>
        <v>-0.0304896513367548-0.00577849542195857i</v>
      </c>
      <c r="D3220" s="57" t="str">
        <f t="shared" si="934"/>
        <v>3.297254491856-0.865652516856421i</v>
      </c>
      <c r="E3220" s="57" t="str">
        <f t="shared" si="935"/>
        <v>-4.91091520226733-22.3275277529847i</v>
      </c>
      <c r="F3220" s="57" t="str">
        <f t="shared" si="936"/>
        <v>2.87948866335945-1.17245744038208i</v>
      </c>
      <c r="G3220" s="57" t="str">
        <f t="shared" si="937"/>
        <v>0.989545639730333-0.101710700622005i</v>
      </c>
      <c r="H3220" s="57" t="str">
        <f t="shared" si="938"/>
        <v>0.0227820347961177-11.826924193076i</v>
      </c>
      <c r="I3220" s="57" t="str">
        <f t="shared" si="939"/>
        <v>-0.0389330963350044-0.096147320686251i</v>
      </c>
      <c r="K3220" s="57" t="str">
        <f t="shared" si="940"/>
        <v>0.00195446779713631-0.00251546396275809i</v>
      </c>
      <c r="L3220" s="57" t="str">
        <f t="shared" si="941"/>
        <v>0.00025-0.00621001401584058i</v>
      </c>
      <c r="M3220" s="57" t="str">
        <f t="shared" si="942"/>
        <v>0.0045-0.00217712379483083i</v>
      </c>
      <c r="N3220" s="57">
        <f t="shared" si="943"/>
        <v>10.731596426547242</v>
      </c>
      <c r="O3220" s="57">
        <f t="shared" si="944"/>
        <v>30.163692716492569</v>
      </c>
      <c r="P3220" s="374">
        <f t="shared" si="945"/>
        <v>-30.163692716492569</v>
      </c>
      <c r="Q3220" s="374">
        <f t="shared" si="946"/>
        <v>-169.26840357345276</v>
      </c>
      <c r="R3220" s="12">
        <f t="shared" si="947"/>
        <v>10.731596426547242</v>
      </c>
      <c r="S3220" s="57">
        <f t="shared" si="948"/>
        <v>170.4039725341292</v>
      </c>
      <c r="T3220" s="12">
        <f t="shared" si="931"/>
        <v>-30.163692716492569</v>
      </c>
    </row>
    <row r="3221" spans="1:20">
      <c r="A3221" s="57">
        <f t="shared" si="932"/>
        <v>1074748.319510218</v>
      </c>
      <c r="B3221" s="12">
        <f t="shared" si="949"/>
        <v>171051.50762975888</v>
      </c>
      <c r="C3221" s="57" t="str">
        <f t="shared" si="933"/>
        <v>-0.0303109473037251-0.00572044273670859i</v>
      </c>
      <c r="D3221" s="57" t="str">
        <f t="shared" si="934"/>
        <v>3.29594940000694-0.867926681895617i</v>
      </c>
      <c r="E3221" s="57" t="str">
        <f t="shared" si="935"/>
        <v>-4.89057521008539-22.233711847943i</v>
      </c>
      <c r="F3221" s="57" t="str">
        <f t="shared" si="936"/>
        <v>2.87925946250409-1.17024042691417i</v>
      </c>
      <c r="G3221" s="57" t="str">
        <f t="shared" si="937"/>
        <v>0.989466874111317-0.102089074575568i</v>
      </c>
      <c r="H3221" s="57" t="str">
        <f t="shared" si="938"/>
        <v>0.0225723360138868-11.7819952779549i</v>
      </c>
      <c r="I3221" s="57" t="str">
        <f t="shared" si="939"/>
        <v>-0.0387125216706902-0.0957739032058152i</v>
      </c>
      <c r="K3221" s="57" t="str">
        <f t="shared" si="940"/>
        <v>0.00195127495315798-0.00251143276857547i</v>
      </c>
      <c r="L3221" s="57" t="str">
        <f t="shared" si="941"/>
        <v>0.00025-0.00618650529571686i</v>
      </c>
      <c r="M3221" s="57" t="str">
        <f t="shared" si="942"/>
        <v>0.0045-0.00216888204306717i</v>
      </c>
      <c r="N3221" s="57">
        <f t="shared" si="943"/>
        <v>10.687460617196592</v>
      </c>
      <c r="O3221" s="57">
        <f t="shared" si="944"/>
        <v>30.216017092816543</v>
      </c>
      <c r="P3221" s="374">
        <f t="shared" si="945"/>
        <v>-30.216017092816543</v>
      </c>
      <c r="Q3221" s="374">
        <f t="shared" si="946"/>
        <v>-169.31253938280341</v>
      </c>
      <c r="R3221" s="12">
        <f t="shared" si="947"/>
        <v>10.687460617196592</v>
      </c>
      <c r="S3221" s="57">
        <f t="shared" si="948"/>
        <v>171.05150762975887</v>
      </c>
      <c r="T3221" s="12">
        <f t="shared" si="931"/>
        <v>-30.216017092816543</v>
      </c>
    </row>
    <row r="3222" spans="1:20">
      <c r="A3222" s="57">
        <f t="shared" si="932"/>
        <v>1078832.3631243568</v>
      </c>
      <c r="B3222" s="12">
        <f t="shared" si="949"/>
        <v>171701.50335875197</v>
      </c>
      <c r="C3222" s="57" t="str">
        <f t="shared" si="933"/>
        <v>-0.0301333458135983-0.00566252778475545i</v>
      </c>
      <c r="D3222" s="57" t="str">
        <f t="shared" si="934"/>
        <v>3.29463541516905-0.870208906170432i</v>
      </c>
      <c r="E3222" s="57" t="str">
        <f t="shared" si="935"/>
        <v>-4.87038351234898-22.1403332623187i</v>
      </c>
      <c r="F3222" s="57" t="str">
        <f t="shared" si="936"/>
        <v>2.8790285533152-1.1680398914346i</v>
      </c>
      <c r="G3222" s="57" t="str">
        <f t="shared" si="937"/>
        <v>0.98938752141792-0.102468794666596i</v>
      </c>
      <c r="H3222" s="57" t="str">
        <f t="shared" si="938"/>
        <v>0.0223643809374608-11.7372379935612i</v>
      </c>
      <c r="I3222" s="57" t="str">
        <f t="shared" si="939"/>
        <v>-0.0384936058146932-0.0954018906307929i</v>
      </c>
      <c r="K3222" s="57" t="str">
        <f t="shared" si="940"/>
        <v>0.00194807076480098-0.00250741771633615i</v>
      </c>
      <c r="L3222" s="57" t="str">
        <f t="shared" si="941"/>
        <v>0.00025-0.00616308557054879i</v>
      </c>
      <c r="M3222" s="57" t="str">
        <f t="shared" si="942"/>
        <v>0.0045-0.00216067149139985i</v>
      </c>
      <c r="N3222" s="57">
        <f t="shared" si="943"/>
        <v>10.642660676842354</v>
      </c>
      <c r="O3222" s="57">
        <f t="shared" si="944"/>
        <v>30.268339159223785</v>
      </c>
      <c r="P3222" s="374">
        <f t="shared" si="945"/>
        <v>-30.268339159223785</v>
      </c>
      <c r="Q3222" s="374">
        <f t="shared" si="946"/>
        <v>-169.35733932315765</v>
      </c>
      <c r="R3222" s="12">
        <f t="shared" si="947"/>
        <v>10.642660676842354</v>
      </c>
      <c r="S3222" s="57">
        <f t="shared" si="948"/>
        <v>171.70150335875198</v>
      </c>
      <c r="T3222" s="12">
        <f t="shared" si="931"/>
        <v>-30.268339159223785</v>
      </c>
    </row>
    <row r="3223" spans="1:20">
      <c r="A3223" s="57">
        <f t="shared" si="932"/>
        <v>1082931.9261042292</v>
      </c>
      <c r="B3223" s="12">
        <f t="shared" si="949"/>
        <v>172353.96907151522</v>
      </c>
      <c r="C3223" s="57" t="str">
        <f t="shared" si="933"/>
        <v>-0.0299568367451615-0.00560475236705971i</v>
      </c>
      <c r="D3223" s="57" t="str">
        <f t="shared" si="934"/>
        <v>3.29331248432727-0.87249917721322i</v>
      </c>
      <c r="E3223" s="57" t="str">
        <f t="shared" si="935"/>
        <v>-4.85033901409916-22.0473892559331i</v>
      </c>
      <c r="F3223" s="57" t="str">
        <f t="shared" si="936"/>
        <v>2.87879592333986-1.16585579829723i</v>
      </c>
      <c r="G3223" s="57" t="str">
        <f t="shared" si="937"/>
        <v>0.989307577370664-0.102849864986066i</v>
      </c>
      <c r="H3223" s="57" t="str">
        <f t="shared" si="938"/>
        <v>0.0221581562099479-11.6926516729932i</v>
      </c>
      <c r="I3223" s="57" t="str">
        <f t="shared" si="939"/>
        <v>-0.0382763360694829-0.0950312773384327i</v>
      </c>
      <c r="K3223" s="57" t="str">
        <f t="shared" si="940"/>
        <v>0.00194485524234442-0.00250341862994751i</v>
      </c>
      <c r="L3223" s="57" t="str">
        <f t="shared" si="941"/>
        <v>0.00025-0.00613975450343573i</v>
      </c>
      <c r="M3223" s="57" t="str">
        <f t="shared" si="942"/>
        <v>0.0045-0.00215249202171733i</v>
      </c>
      <c r="N3223" s="57">
        <f t="shared" si="943"/>
        <v>10.59719626791005</v>
      </c>
      <c r="O3223" s="57">
        <f t="shared" si="944"/>
        <v>30.320659555992609</v>
      </c>
      <c r="P3223" s="374">
        <f t="shared" si="945"/>
        <v>-30.320659555992609</v>
      </c>
      <c r="Q3223" s="374">
        <f t="shared" si="946"/>
        <v>-169.40280373208995</v>
      </c>
      <c r="R3223" s="12">
        <f t="shared" si="947"/>
        <v>10.59719626791005</v>
      </c>
      <c r="S3223" s="57">
        <f t="shared" si="948"/>
        <v>172.35396907151522</v>
      </c>
      <c r="T3223" s="12">
        <f t="shared" si="931"/>
        <v>-30.320659555992609</v>
      </c>
    </row>
    <row r="3224" spans="1:20">
      <c r="A3224" s="57">
        <f t="shared" si="932"/>
        <v>1087047.0674234254</v>
      </c>
      <c r="B3224" s="12">
        <f t="shared" si="949"/>
        <v>173008.91415398699</v>
      </c>
      <c r="C3224" s="57" t="str">
        <f t="shared" si="933"/>
        <v>-0.0297814100846659-0.00554711827127244i</v>
      </c>
      <c r="D3224" s="57" t="str">
        <f t="shared" si="934"/>
        <v>3.29198055426044-0.874797482247455i</v>
      </c>
      <c r="E3224" s="57" t="str">
        <f t="shared" si="935"/>
        <v>-4.83044062759223-21.9548771122323i</v>
      </c>
      <c r="F3224" s="57" t="str">
        <f t="shared" si="936"/>
        <v>2.87856156003862-1.16368811204835i</v>
      </c>
      <c r="G3224" s="57" t="str">
        <f t="shared" si="937"/>
        <v>0.989227037660332-0.103232289629244i</v>
      </c>
      <c r="H3224" s="57" t="str">
        <f t="shared" si="938"/>
        <v>0.0219536485787408-11.6482356520762i</v>
      </c>
      <c r="I3224" s="57" t="str">
        <f t="shared" si="939"/>
        <v>-0.0380606998339962-0.0946620577295765i</v>
      </c>
      <c r="K3224" s="57" t="str">
        <f t="shared" si="940"/>
        <v>0.00194162839695286-0.00249943533347846i</v>
      </c>
      <c r="L3224" s="57" t="str">
        <f t="shared" si="941"/>
        <v>0.00025-0.00611651175875247i</v>
      </c>
      <c r="M3224" s="57" t="str">
        <f t="shared" si="942"/>
        <v>0.0045-0.00214434351635518i</v>
      </c>
      <c r="N3224" s="57">
        <f t="shared" si="943"/>
        <v>10.551067073660334</v>
      </c>
      <c r="O3224" s="57">
        <f t="shared" si="944"/>
        <v>30.372978922291125</v>
      </c>
      <c r="P3224" s="374">
        <f t="shared" si="945"/>
        <v>-30.372978922291125</v>
      </c>
      <c r="Q3224" s="374">
        <f t="shared" si="946"/>
        <v>-169.44893292633967</v>
      </c>
      <c r="R3224" s="12">
        <f t="shared" si="947"/>
        <v>10.551067073660334</v>
      </c>
      <c r="S3224" s="57">
        <f t="shared" si="948"/>
        <v>173.00891415398698</v>
      </c>
      <c r="T3224" s="12">
        <f t="shared" si="931"/>
        <v>-30.372978922291125</v>
      </c>
    </row>
    <row r="3225" spans="1:20">
      <c r="A3225" s="57">
        <f t="shared" si="932"/>
        <v>1091177.8462796344</v>
      </c>
      <c r="B3225" s="12">
        <f t="shared" si="949"/>
        <v>173666.34802777215</v>
      </c>
      <c r="C3225" s="57" t="str">
        <f t="shared" si="933"/>
        <v>-0.0296070559248033-0.00548962727178268i</v>
      </c>
      <c r="D3225" s="57" t="str">
        <f t="shared" si="934"/>
        <v>3.29063957154227-0.877103808184324i</v>
      </c>
      <c r="E3225" s="57" t="str">
        <f t="shared" si="935"/>
        <v>-4.81068727226462-21.86279413802i</v>
      </c>
      <c r="F3225" s="57" t="str">
        <f t="shared" si="936"/>
        <v>2.87832545078501-1.16153679742584i</v>
      </c>
      <c r="G3225" s="57" t="str">
        <f t="shared" si="937"/>
        <v>0.989145897947784-0.103616072695584i</v>
      </c>
      <c r="H3225" s="57" t="str">
        <f t="shared" si="938"/>
        <v>0.0217508448945823-11.6039892693485i</v>
      </c>
      <c r="I3225" s="57" t="str">
        <f t="shared" si="939"/>
        <v>-0.037846684602889-0.0942942262285318i</v>
      </c>
      <c r="K3225" s="57" t="str">
        <f t="shared" si="940"/>
        <v>0.00193839024068089-0.00249546765116661i</v>
      </c>
      <c r="L3225" s="57" t="str">
        <f t="shared" si="941"/>
        <v>0.00025-0.00609335700214432i</v>
      </c>
      <c r="M3225" s="57" t="str">
        <f t="shared" si="942"/>
        <v>0.0045-0.00213622585809442i</v>
      </c>
      <c r="N3225" s="57">
        <f t="shared" si="943"/>
        <v>10.504272798122059</v>
      </c>
      <c r="O3225" s="57">
        <f t="shared" si="944"/>
        <v>30.425297896168519</v>
      </c>
      <c r="P3225" s="374">
        <f t="shared" si="945"/>
        <v>-30.425297896168519</v>
      </c>
      <c r="Q3225" s="374">
        <f t="shared" si="946"/>
        <v>-169.49572720187794</v>
      </c>
      <c r="R3225" s="12">
        <f t="shared" si="947"/>
        <v>10.504272798122059</v>
      </c>
      <c r="S3225" s="57">
        <f t="shared" si="948"/>
        <v>173.66634802777216</v>
      </c>
      <c r="T3225" s="12">
        <f t="shared" si="931"/>
        <v>-30.425297896168519</v>
      </c>
    </row>
    <row r="3226" spans="1:20">
      <c r="A3226" s="57">
        <f t="shared" si="932"/>
        <v>1095324.322095497</v>
      </c>
      <c r="B3226" s="12">
        <f t="shared" si="949"/>
        <v>174326.28015027769</v>
      </c>
      <c r="C3226" s="57" t="str">
        <f t="shared" si="933"/>
        <v>-0.0294337644636978-0.00543228112976668i</v>
      </c>
      <c r="D3226" s="57" t="str">
        <f t="shared" si="934"/>
        <v>3.28928948254211-0.879418141619135i</v>
      </c>
      <c r="E3226" s="57" t="str">
        <f t="shared" si="935"/>
        <v>-4.79107787469624-21.7711376631998i</v>
      </c>
      <c r="F3226" s="57" t="str">
        <f t="shared" si="936"/>
        <v>2.87808758286483-1.15940181935802i</v>
      </c>
      <c r="G3226" s="57" t="str">
        <f t="shared" si="937"/>
        <v>0.989064153863767-0.10400121828862i</v>
      </c>
      <c r="H3226" s="57" t="str">
        <f t="shared" si="938"/>
        <v>0.021549732110643-11.5599118660506i</v>
      </c>
      <c r="I3226" s="57" t="str">
        <f t="shared" si="939"/>
        <v>-0.0376342779657924-0.0939277772829639i</v>
      </c>
      <c r="K3226" s="57" t="str">
        <f t="shared" si="940"/>
        <v>0.00193514078647739-0.00249151540742548i</v>
      </c>
      <c r="L3226" s="57" t="str">
        <f t="shared" si="941"/>
        <v>0.00025-0.00607028990052232i</v>
      </c>
      <c r="M3226" s="57" t="str">
        <f t="shared" si="942"/>
        <v>0.0045-0.00212813893015981i</v>
      </c>
      <c r="N3226" s="57">
        <f t="shared" si="943"/>
        <v>10.456813166030884</v>
      </c>
      <c r="O3226" s="57">
        <f t="shared" si="944"/>
        <v>30.47761711454541</v>
      </c>
      <c r="P3226" s="374">
        <f t="shared" si="945"/>
        <v>-30.47761711454541</v>
      </c>
      <c r="Q3226" s="374">
        <f t="shared" si="946"/>
        <v>-169.54318683396912</v>
      </c>
      <c r="R3226" s="12">
        <f t="shared" si="947"/>
        <v>10.456813166030884</v>
      </c>
      <c r="S3226" s="57">
        <f t="shared" si="948"/>
        <v>174.32628015027768</v>
      </c>
      <c r="T3226" s="12">
        <f t="shared" si="931"/>
        <v>-30.47761711454541</v>
      </c>
    </row>
    <row r="3227" spans="1:20">
      <c r="A3227" s="57">
        <f t="shared" si="932"/>
        <v>1099486.5545194601</v>
      </c>
      <c r="B3227" s="12">
        <f t="shared" si="949"/>
        <v>174988.72001484875</v>
      </c>
      <c r="C3227" s="57" t="str">
        <f t="shared" si="933"/>
        <v>-0.0292615260039104-0.00537508159323367i</v>
      </c>
      <c r="D3227" s="57" t="str">
        <f t="shared" si="934"/>
        <v>3.28793023342612-0.881740468827958i</v>
      </c>
      <c r="E3227" s="57" t="str">
        <f t="shared" si="935"/>
        <v>-4.77161136857456-21.6799050405169i</v>
      </c>
      <c r="F3227" s="57" t="str">
        <f t="shared" si="936"/>
        <v>2.87784794347587-1.15728314296282i</v>
      </c>
      <c r="G3227" s="57" t="str">
        <f t="shared" si="937"/>
        <v>0.988981801008737-0.10438773051586i</v>
      </c>
      <c r="H3227" s="57" t="str">
        <f t="shared" si="938"/>
        <v>0.0213502972816054-11.5160027861111i</v>
      </c>
      <c r="I3227" s="57" t="str">
        <f t="shared" si="939"/>
        <v>-0.0374234676065753-0.0935627053637759i</v>
      </c>
      <c r="K3227" s="57" t="str">
        <f t="shared" si="940"/>
        <v>0.00193188004818997-0.00248757842685185i</v>
      </c>
      <c r="L3227" s="57" t="str">
        <f t="shared" si="941"/>
        <v>0.00025-0.0060473101220585i</v>
      </c>
      <c r="M3227" s="57" t="str">
        <f t="shared" si="942"/>
        <v>0.0045-0.00212008261621818i</v>
      </c>
      <c r="N3227" s="57">
        <f t="shared" si="943"/>
        <v>10.408687922764244</v>
      </c>
      <c r="O3227" s="57">
        <f t="shared" si="944"/>
        <v>30.5299372132041</v>
      </c>
      <c r="P3227" s="374">
        <f t="shared" si="945"/>
        <v>-30.5299372132041</v>
      </c>
      <c r="Q3227" s="374">
        <f t="shared" si="946"/>
        <v>-169.59131207723576</v>
      </c>
      <c r="R3227" s="12">
        <f t="shared" si="947"/>
        <v>10.408687922764244</v>
      </c>
      <c r="S3227" s="57">
        <f t="shared" si="948"/>
        <v>174.98872001484875</v>
      </c>
      <c r="T3227" s="12">
        <f t="shared" si="931"/>
        <v>-30.5299372132041</v>
      </c>
    </row>
    <row r="3228" spans="1:20">
      <c r="A3228" s="57">
        <f t="shared" si="932"/>
        <v>1103664.6034266341</v>
      </c>
      <c r="B3228" s="12">
        <f t="shared" si="949"/>
        <v>175653.67715090519</v>
      </c>
      <c r="C3228" s="57" t="str">
        <f t="shared" si="933"/>
        <v>-0.0290903309514522-0.00531803039706923i</v>
      </c>
      <c r="D3228" s="57" t="str">
        <f t="shared" si="934"/>
        <v>3.28656177015806-0.884070775763991i</v>
      </c>
      <c r="E3228" s="57" t="str">
        <f t="shared" si="935"/>
        <v>-4.7522866946584-21.5890936453053i</v>
      </c>
      <c r="F3228" s="57" t="str">
        <f t="shared" si="936"/>
        <v>2.87760651972713-1.15518073354667i</v>
      </c>
      <c r="G3228" s="57" t="str">
        <f t="shared" si="937"/>
        <v>0.988898834952662-0.104775613488681i</v>
      </c>
      <c r="H3228" s="57" t="str">
        <f t="shared" si="938"/>
        <v>0.0211525275627582-11.4722613761357i</v>
      </c>
      <c r="I3228" s="57" t="str">
        <f t="shared" si="939"/>
        <v>-0.037214241302613-0.093199004964997i</v>
      </c>
      <c r="K3228" s="57" t="str">
        <f t="shared" si="940"/>
        <v>0.00192860804056901-0.00248365653423316i</v>
      </c>
      <c r="L3228" s="57" t="str">
        <f t="shared" si="941"/>
        <v>0.00025-0.00602441733618101i</v>
      </c>
      <c r="M3228" s="57" t="str">
        <f t="shared" si="942"/>
        <v>0.0045-0.00211205680037675i</v>
      </c>
      <c r="N3228" s="57">
        <f t="shared" si="943"/>
        <v>10.359896834276384</v>
      </c>
      <c r="O3228" s="57">
        <f t="shared" si="944"/>
        <v>30.582258826779835</v>
      </c>
      <c r="P3228" s="374">
        <f t="shared" si="945"/>
        <v>-30.582258826779835</v>
      </c>
      <c r="Q3228" s="374">
        <f t="shared" si="946"/>
        <v>-169.64010316572362</v>
      </c>
      <c r="R3228" s="12">
        <f t="shared" si="947"/>
        <v>10.359896834276384</v>
      </c>
      <c r="S3228" s="57">
        <f t="shared" si="948"/>
        <v>175.6536771509052</v>
      </c>
      <c r="T3228" s="12">
        <f t="shared" si="931"/>
        <v>-30.582258826779835</v>
      </c>
    </row>
    <row r="3229" spans="1:20">
      <c r="A3229" s="57">
        <f t="shared" si="932"/>
        <v>1107858.5289196554</v>
      </c>
      <c r="B3229" s="12">
        <f t="shared" si="949"/>
        <v>176321.16112407864</v>
      </c>
      <c r="C3229" s="57" t="str">
        <f t="shared" si="933"/>
        <v>-0.028920169814811-0.00526112926307792i</v>
      </c>
      <c r="D3229" s="57" t="str">
        <f t="shared" si="934"/>
        <v>3.28518403850037-0.886409048054063i</v>
      </c>
      <c r="E3229" s="57" t="str">
        <f t="shared" si="935"/>
        <v>-4.73310280074126-21.4987008752355i</v>
      </c>
      <c r="F3229" s="57" t="str">
        <f t="shared" si="936"/>
        <v>2.87736329863831-1.15309455660355i</v>
      </c>
      <c r="G3229" s="57" t="str">
        <f t="shared" si="937"/>
        <v>0.988815251234843-0.10516487132221i</v>
      </c>
      <c r="H3229" s="57" t="str">
        <f t="shared" si="938"/>
        <v>0.0209564102090961-11.4286869853936i</v>
      </c>
      <c r="I3229" s="57" t="str">
        <f t="shared" si="939"/>
        <v>-0.0370065869240587-0.0928366706036593i</v>
      </c>
      <c r="K3229" s="57" t="str">
        <f t="shared" si="940"/>
        <v>0.00192532477927191-0.00247974955455506i</v>
      </c>
      <c r="L3229" s="57" t="str">
        <f t="shared" si="941"/>
        <v>0.00025-0.00600161121356946i</v>
      </c>
      <c r="M3229" s="57" t="str">
        <f t="shared" si="942"/>
        <v>0.0045-0.00210406136718146i</v>
      </c>
      <c r="N3229" s="57">
        <f t="shared" si="943"/>
        <v>10.310439687034375</v>
      </c>
      <c r="O3229" s="57">
        <f t="shared" si="944"/>
        <v>30.634582588751623</v>
      </c>
      <c r="P3229" s="374">
        <f t="shared" si="945"/>
        <v>-30.634582588751623</v>
      </c>
      <c r="Q3229" s="374">
        <f t="shared" si="946"/>
        <v>-169.68956031296563</v>
      </c>
      <c r="R3229" s="12">
        <f t="shared" si="947"/>
        <v>10.310439687034375</v>
      </c>
      <c r="S3229" s="57">
        <f t="shared" si="948"/>
        <v>176.32116112407866</v>
      </c>
      <c r="T3229" s="12">
        <f t="shared" si="931"/>
        <v>-30.634582588751623</v>
      </c>
    </row>
    <row r="3230" spans="1:20">
      <c r="A3230" s="57">
        <f t="shared" si="932"/>
        <v>1112068.39132955</v>
      </c>
      <c r="B3230" s="12">
        <f t="shared" si="949"/>
        <v>176991.18153635014</v>
      </c>
      <c r="C3230" s="57" t="str">
        <f t="shared" si="933"/>
        <v>-0.0287510332039953-0.00520437990002412i</v>
      </c>
      <c r="D3230" s="57" t="str">
        <f t="shared" si="934"/>
        <v>3.28379698401536-0.888755270995158i</v>
      </c>
      <c r="E3230" s="57" t="str">
        <f t="shared" si="935"/>
        <v>-4.71405864161497-21.4087241500704i</v>
      </c>
      <c r="F3230" s="57" t="str">
        <f t="shared" si="936"/>
        <v>2.87711826713948-1.15102457781406i</v>
      </c>
      <c r="G3230" s="57" t="str">
        <f t="shared" si="937"/>
        <v>0.988731045363721-0.105555508135221i</v>
      </c>
      <c r="H3230" s="57" t="str">
        <f t="shared" si="938"/>
        <v>0.0207619325744327-11.3852789658061i</v>
      </c>
      <c r="I3230" s="57" t="str">
        <f t="shared" si="939"/>
        <v>-0.0368004924331279-0.0924756968196985i</v>
      </c>
      <c r="K3230" s="57" t="str">
        <f t="shared" si="940"/>
        <v>0.00192203028086706-0.00247585731300914i</v>
      </c>
      <c r="L3230" s="57" t="str">
        <f t="shared" si="941"/>
        <v>0.00025-0.0059788914261501i</v>
      </c>
      <c r="M3230" s="57" t="str">
        <f t="shared" si="942"/>
        <v>0.0045-0.00209609620161532i</v>
      </c>
      <c r="N3230" s="57">
        <f t="shared" si="943"/>
        <v>10.260316287951696</v>
      </c>
      <c r="O3230" s="57">
        <f t="shared" si="944"/>
        <v>30.686909131431364</v>
      </c>
      <c r="P3230" s="374">
        <f t="shared" si="945"/>
        <v>-30.686909131431364</v>
      </c>
      <c r="Q3230" s="374">
        <f t="shared" si="946"/>
        <v>-169.7396837120483</v>
      </c>
      <c r="R3230" s="12">
        <f t="shared" si="947"/>
        <v>10.260316287951696</v>
      </c>
      <c r="S3230" s="57">
        <f t="shared" si="948"/>
        <v>176.99118153635013</v>
      </c>
      <c r="T3230" s="12">
        <f t="shared" si="931"/>
        <v>-30.686909131431364</v>
      </c>
    </row>
    <row r="3231" spans="1:20">
      <c r="A3231" s="57">
        <f t="shared" si="932"/>
        <v>1116294.2512166023</v>
      </c>
      <c r="B3231" s="12">
        <f t="shared" si="949"/>
        <v>177663.74802618826</v>
      </c>
      <c r="C3231" s="57" t="str">
        <f t="shared" si="933"/>
        <v>-0.0285829118295779-0.00514778400366991i</v>
      </c>
      <c r="D3231" s="57" t="str">
        <f t="shared" si="934"/>
        <v>3.28240055206605-0.891109429550715i</v>
      </c>
      <c r="E3231" s="57" t="str">
        <f t="shared" si="935"/>
        <v>-4.69515317903279-21.3191609114182i</v>
      </c>
      <c r="F3231" s="57" t="str">
        <f t="shared" si="936"/>
        <v>2.87687141207018-1.14897076304429i</v>
      </c>
      <c r="G3231" s="57" t="str">
        <f t="shared" si="937"/>
        <v>0.988646212816687-0.105947528050016i</v>
      </c>
      <c r="H3231" s="57" t="str">
        <f t="shared" si="938"/>
        <v>0.0205690821105174-11.342036671934i</v>
      </c>
      <c r="I3231" s="57" t="str">
        <f t="shared" si="939"/>
        <v>-0.0365959458833778-0.0921160781758266i</v>
      </c>
      <c r="K3231" s="57" t="str">
        <f t="shared" si="940"/>
        <v>0.00191872456283776-0.00247197963500057i</v>
      </c>
      <c r="L3231" s="57" t="str">
        <f t="shared" si="941"/>
        <v>0.00025-0.00595625764709114i</v>
      </c>
      <c r="M3231" s="57" t="str">
        <f t="shared" si="942"/>
        <v>0.0045-0.00208816118909676i</v>
      </c>
      <c r="N3231" s="57">
        <f t="shared" si="943"/>
        <v>10.209526464324227</v>
      </c>
      <c r="O3231" s="57">
        <f t="shared" si="944"/>
        <v>30.73923908595647</v>
      </c>
      <c r="P3231" s="374">
        <f t="shared" si="945"/>
        <v>-30.73923908595647</v>
      </c>
      <c r="Q3231" s="374">
        <f t="shared" si="946"/>
        <v>-169.79047353567577</v>
      </c>
      <c r="R3231" s="12">
        <f t="shared" si="947"/>
        <v>10.209526464324227</v>
      </c>
      <c r="S3231" s="57">
        <f t="shared" si="948"/>
        <v>177.66374802618827</v>
      </c>
      <c r="T3231" s="12">
        <f t="shared" si="931"/>
        <v>-30.73923908595647</v>
      </c>
    </row>
    <row r="3232" spans="1:20">
      <c r="A3232" s="57">
        <f t="shared" si="932"/>
        <v>1120536.1693712254</v>
      </c>
      <c r="B3232" s="12">
        <f t="shared" si="949"/>
        <v>178338.87026868778</v>
      </c>
      <c r="C3232" s="57" t="str">
        <f t="shared" si="933"/>
        <v>-0.0284157965017629-0.00509134325681339i</v>
      </c>
      <c r="D3232" s="57" t="str">
        <f t="shared" si="934"/>
        <v>3.2809946878175-0.893471508347142i</v>
      </c>
      <c r="E3232" s="57" t="str">
        <f t="shared" si="935"/>
        <v>-4.67638538167264-21.2300086224937i</v>
      </c>
      <c r="F3232" s="57" t="str">
        <f t="shared" si="936"/>
        <v>2.87662272017914-1.14693307834492i</v>
      </c>
      <c r="G3232" s="57" t="str">
        <f t="shared" si="937"/>
        <v>0.988560749039896-0.106340935192312i</v>
      </c>
      <c r="H3232" s="57" t="str">
        <f t="shared" si="938"/>
        <v>0.0203778463661651-11.2989594609656i</v>
      </c>
      <c r="I3232" s="57" t="str">
        <f t="shared" si="939"/>
        <v>-0.0363929354190019-0.0917578092574298i</v>
      </c>
      <c r="K3232" s="57" t="str">
        <f t="shared" si="940"/>
        <v>0.00191540764358612-0.00246811634615598i</v>
      </c>
      <c r="L3232" s="57" t="str">
        <f t="shared" si="941"/>
        <v>0.00025-0.00593370955079812i</v>
      </c>
      <c r="M3232" s="57" t="str">
        <f t="shared" si="942"/>
        <v>0.0045-0.00208025621547794i</v>
      </c>
      <c r="N3232" s="57">
        <f t="shared" si="943"/>
        <v>10.158070063764995</v>
      </c>
      <c r="O3232" s="57">
        <f t="shared" si="944"/>
        <v>30.791573082278873</v>
      </c>
      <c r="P3232" s="374">
        <f t="shared" si="945"/>
        <v>-30.791573082278873</v>
      </c>
      <c r="Q3232" s="374">
        <f t="shared" si="946"/>
        <v>-169.841929936235</v>
      </c>
      <c r="R3232" s="12">
        <f t="shared" si="947"/>
        <v>10.158070063764995</v>
      </c>
      <c r="S3232" s="57">
        <f t="shared" si="948"/>
        <v>178.33887026868777</v>
      </c>
      <c r="T3232" s="12">
        <f t="shared" si="931"/>
        <v>-30.791573082278873</v>
      </c>
    </row>
    <row r="3233" spans="1:20">
      <c r="A3233" s="57">
        <f t="shared" si="932"/>
        <v>1124794.206814836</v>
      </c>
      <c r="B3233" s="12">
        <f t="shared" si="949"/>
        <v>179016.5579757088</v>
      </c>
      <c r="C3233" s="57" t="str">
        <f t="shared" si="933"/>
        <v>-0.0282496781294575-0.00503505932932281i</v>
      </c>
      <c r="D3233" s="57" t="str">
        <f t="shared" si="934"/>
        <v>3.27957933623795-0.895841491670231i</v>
      </c>
      <c r="E3233" s="57" t="str">
        <f t="shared" si="935"/>
        <v>-4.65775422510043-21.1412647678802i</v>
      </c>
      <c r="F3233" s="57" t="str">
        <f t="shared" si="936"/>
        <v>2.87637217812366-1.14491148995021i</v>
      </c>
      <c r="G3233" s="57" t="str">
        <f t="shared" si="937"/>
        <v>0.988474649448073-0.106735733691122i</v>
      </c>
      <c r="H3233" s="57" t="str">
        <f t="shared" si="938"/>
        <v>0.0201882129863887-11.2560466927044i</v>
      </c>
      <c r="I3233" s="57" t="str">
        <f t="shared" si="939"/>
        <v>-0.0361914492741258-0.0914008846724533i</v>
      </c>
      <c r="K3233" s="57" t="str">
        <f t="shared" si="940"/>
        <v>0.00191207954243676-0.0024642672723314i</v>
      </c>
      <c r="L3233" s="57" t="str">
        <f t="shared" si="941"/>
        <v>0.00025-0.00591124681290906i</v>
      </c>
      <c r="M3233" s="57" t="str">
        <f t="shared" si="942"/>
        <v>0.0045-0.00207238116704317i</v>
      </c>
      <c r="N3233" s="57">
        <f t="shared" si="943"/>
        <v>10.105946954137238</v>
      </c>
      <c r="O3233" s="57">
        <f t="shared" si="944"/>
        <v>30.843911749155968</v>
      </c>
      <c r="P3233" s="374">
        <f t="shared" si="945"/>
        <v>-30.843911749155968</v>
      </c>
      <c r="Q3233" s="374">
        <f t="shared" si="946"/>
        <v>-169.89405304586276</v>
      </c>
      <c r="R3233" s="12">
        <f t="shared" si="947"/>
        <v>10.105946954137238</v>
      </c>
      <c r="S3233" s="57">
        <f t="shared" si="948"/>
        <v>179.01655797570879</v>
      </c>
      <c r="T3233" s="12">
        <f t="shared" si="931"/>
        <v>-30.843911749155968</v>
      </c>
    </row>
    <row r="3234" spans="1:20">
      <c r="A3234" s="57">
        <f t="shared" si="932"/>
        <v>1129068.4248007324</v>
      </c>
      <c r="B3234" s="12">
        <f t="shared" si="949"/>
        <v>179696.82089601649</v>
      </c>
      <c r="C3234" s="57" t="str">
        <f t="shared" si="933"/>
        <v>-0.0280845477193567-0.00497893387817055i</v>
      </c>
      <c r="D3234" s="57" t="str">
        <f t="shared" si="934"/>
        <v>3.27815444209992-0.898219363461479i</v>
      </c>
      <c r="E3234" s="57" t="str">
        <f t="shared" si="935"/>
        <v>-4.63925869173289-21.0529268532955i</v>
      </c>
      <c r="F3234" s="57" t="str">
        <f t="shared" si="936"/>
        <v>2.87611977246898-1.14290596427696i</v>
      </c>
      <c r="G3234" s="57" t="str">
        <f t="shared" si="937"/>
        <v>0.988387909424322-0.107131927678637i</v>
      </c>
      <c r="H3234" s="57" t="str">
        <f t="shared" si="938"/>
        <v>0.0200001697115454-11.2132977295577i</v>
      </c>
      <c r="I3234" s="57" t="str">
        <f t="shared" si="939"/>
        <v>-0.0359914757721093-0.091045299051293i</v>
      </c>
      <c r="K3234" s="57" t="str">
        <f t="shared" si="940"/>
        <v>0.00190874027964046-0.00246043223962034i</v>
      </c>
      <c r="L3234" s="57" t="str">
        <f t="shared" si="941"/>
        <v>0.00025-0.00588886911028996i</v>
      </c>
      <c r="M3234" s="57" t="str">
        <f t="shared" si="942"/>
        <v>0.0045-0.00206453593050725i</v>
      </c>
      <c r="N3234" s="57">
        <f t="shared" si="943"/>
        <v>10.053157023488922</v>
      </c>
      <c r="O3234" s="57">
        <f t="shared" si="944"/>
        <v>30.896255714140896</v>
      </c>
      <c r="P3234" s="374">
        <f t="shared" si="945"/>
        <v>-30.896255714140896</v>
      </c>
      <c r="Q3234" s="374">
        <f t="shared" si="946"/>
        <v>-169.94684297651108</v>
      </c>
      <c r="R3234" s="12">
        <f t="shared" si="947"/>
        <v>10.053157023488922</v>
      </c>
      <c r="S3234" s="57">
        <f t="shared" si="948"/>
        <v>179.6968208960165</v>
      </c>
      <c r="T3234" s="12">
        <f t="shared" si="931"/>
        <v>-30.896255714140896</v>
      </c>
    </row>
    <row r="3235" spans="1:20">
      <c r="A3235" s="57">
        <f t="shared" si="932"/>
        <v>1133358.8848149753</v>
      </c>
      <c r="B3235" s="12">
        <f t="shared" si="949"/>
        <v>180379.66881542135</v>
      </c>
      <c r="C3235" s="57" t="str">
        <f t="shared" si="933"/>
        <v>-0.0279203963750349-0.00492296854746452i</v>
      </c>
      <c r="D3235" s="57" t="str">
        <f t="shared" si="934"/>
        <v>3.27671994998148-0.900605107314472i</v>
      </c>
      <c r="E3235" s="57" t="str">
        <f t="shared" si="935"/>
        <v>-4.62089777080054-20.9649924053589i</v>
      </c>
      <c r="F3235" s="57" t="str">
        <f t="shared" si="936"/>
        <v>2.87586548968771-1.1409164679235i</v>
      </c>
      <c r="G3235" s="57" t="str">
        <f t="shared" si="937"/>
        <v>0.988300524319932-0.107529521290108i</v>
      </c>
      <c r="H3235" s="57" t="str">
        <f t="shared" si="938"/>
        <v>0.0198137043764879-11.1707119365242i</v>
      </c>
      <c r="I3235" s="57" t="str">
        <f t="shared" si="939"/>
        <v>-0.0357930033248524-0.0906910470466819i</v>
      </c>
      <c r="K3235" s="57" t="str">
        <f t="shared" si="940"/>
        <v>0.00190538987637773-0.00245661107436184i</v>
      </c>
      <c r="L3235" s="57" t="str">
        <f t="shared" si="941"/>
        <v>0.00025-0.00586657612103005i</v>
      </c>
      <c r="M3235" s="57" t="str">
        <f t="shared" si="942"/>
        <v>0.0045-0.0020567203930138i</v>
      </c>
      <c r="N3235" s="57">
        <f t="shared" si="943"/>
        <v>9.9997001799873146</v>
      </c>
      <c r="O3235" s="57">
        <f t="shared" si="944"/>
        <v>30.948605603573959</v>
      </c>
      <c r="P3235" s="374">
        <f t="shared" si="945"/>
        <v>-30.948605603573959</v>
      </c>
      <c r="Q3235" s="374">
        <f t="shared" si="946"/>
        <v>-170.00029982001269</v>
      </c>
      <c r="R3235" s="12">
        <f t="shared" si="947"/>
        <v>9.9997001799873146</v>
      </c>
      <c r="S3235" s="57">
        <f t="shared" si="948"/>
        <v>180.37966881542135</v>
      </c>
      <c r="T3235" s="12">
        <f t="shared" si="931"/>
        <v>-30.948605603573959</v>
      </c>
    </row>
    <row r="3236" spans="1:20">
      <c r="A3236" s="57">
        <f t="shared" si="932"/>
        <v>1137665.6485772722</v>
      </c>
      <c r="B3236" s="12">
        <f t="shared" si="949"/>
        <v>181065.11155691996</v>
      </c>
      <c r="C3236" s="57" t="str">
        <f t="shared" si="933"/>
        <v>-0.027757215296057-0.00486716496847835i</v>
      </c>
      <c r="D3236" s="57" t="str">
        <f t="shared" si="934"/>
        <v>3.27527580426766-0.902998706471327i</v>
      </c>
      <c r="E3236" s="57" t="str">
        <f t="shared" si="935"/>
        <v>-4.6026704583106-20.8774589713648i</v>
      </c>
      <c r="F3236" s="57" t="str">
        <f t="shared" si="936"/>
        <v>2.87560931615948-1.13894296766874i</v>
      </c>
      <c r="G3236" s="57" t="str">
        <f t="shared" si="937"/>
        <v>0.988212489454188-0.107928518663718i</v>
      </c>
      <c r="H3236" s="57" t="str">
        <f t="shared" si="938"/>
        <v>0.0196288049097231-11.1282886811821i</v>
      </c>
      <c r="I3236" s="57" t="str">
        <f t="shared" si="939"/>
        <v>-0.0355960204321101-0.0903381233335875i</v>
      </c>
      <c r="K3236" s="57" t="str">
        <f t="shared" si="940"/>
        <v>0.00190202835476223-0.0024528036031488i</v>
      </c>
      <c r="L3236" s="57" t="str">
        <f t="shared" si="941"/>
        <v>0.00025-0.00584436752443717i</v>
      </c>
      <c r="M3236" s="57" t="str">
        <f t="shared" si="942"/>
        <v>0.0045-0.00204893444213368i</v>
      </c>
      <c r="N3236" s="57">
        <f t="shared" si="943"/>
        <v>9.9455763518507467</v>
      </c>
      <c r="O3236" s="57">
        <f t="shared" si="944"/>
        <v>31.000962042571341</v>
      </c>
      <c r="P3236" s="374">
        <f t="shared" si="945"/>
        <v>-31.000962042571341</v>
      </c>
      <c r="Q3236" s="374">
        <f t="shared" si="946"/>
        <v>-170.05442364814925</v>
      </c>
      <c r="R3236" s="12">
        <f t="shared" si="947"/>
        <v>9.9455763518507467</v>
      </c>
      <c r="S3236" s="57">
        <f t="shared" si="948"/>
        <v>181.06511155691996</v>
      </c>
      <c r="T3236" s="12">
        <f t="shared" si="931"/>
        <v>-31.000962042571341</v>
      </c>
    </row>
    <row r="3237" spans="1:20">
      <c r="A3237" s="57">
        <f t="shared" si="932"/>
        <v>1141988.7780418657</v>
      </c>
      <c r="B3237" s="12">
        <f t="shared" si="949"/>
        <v>181753.15898083625</v>
      </c>
      <c r="C3237" s="57" t="str">
        <f t="shared" si="933"/>
        <v>-0.0275949957770874-0.00481152475967905i</v>
      </c>
      <c r="D3237" s="57" t="str">
        <f t="shared" si="934"/>
        <v>3.27382194915153-0.905400143818892i</v>
      </c>
      <c r="E3237" s="57" t="str">
        <f t="shared" si="935"/>
        <v>-4.58457575700975-20.7903241190548i</v>
      </c>
      <c r="F3237" s="57" t="str">
        <f t="shared" si="936"/>
        <v>2.87535123817007-1.13698543047107i</v>
      </c>
      <c r="G3237" s="57" t="str">
        <f t="shared" si="937"/>
        <v>0.988123800114174-0.108328923940461i</v>
      </c>
      <c r="H3237" s="57" t="str">
        <f t="shared" si="938"/>
        <v>0.019445459332581-11.0860273336776i</v>
      </c>
      <c r="I3237" s="57" t="str">
        <f t="shared" si="939"/>
        <v>-0.0354005156808085-0.0899865226090956i</v>
      </c>
      <c r="K3237" s="57" t="str">
        <f t="shared" si="940"/>
        <v>0.00189865573784412-0.00244900965283621i</v>
      </c>
      <c r="L3237" s="57" t="str">
        <f t="shared" si="941"/>
        <v>0.00025-0.00582224300103324i</v>
      </c>
      <c r="M3237" s="57" t="str">
        <f t="shared" si="942"/>
        <v>0.0045-0.00204117796586341i</v>
      </c>
      <c r="N3237" s="57">
        <f t="shared" si="943"/>
        <v>9.8907854872836083</v>
      </c>
      <c r="O3237" s="57">
        <f t="shared" si="944"/>
        <v>31.053325655017634</v>
      </c>
      <c r="P3237" s="374">
        <f t="shared" si="945"/>
        <v>-31.053325655017634</v>
      </c>
      <c r="Q3237" s="374">
        <f t="shared" si="946"/>
        <v>-170.10921451271639</v>
      </c>
      <c r="R3237" s="12">
        <f t="shared" si="947"/>
        <v>9.8907854872836083</v>
      </c>
      <c r="S3237" s="57">
        <f t="shared" si="948"/>
        <v>181.75315898083625</v>
      </c>
      <c r="T3237" s="12">
        <f t="shared" si="931"/>
        <v>-31.053325655017634</v>
      </c>
    </row>
    <row r="3238" spans="1:20">
      <c r="A3238" s="57">
        <f t="shared" si="932"/>
        <v>1146328.3353984249</v>
      </c>
      <c r="B3238" s="12">
        <f t="shared" si="949"/>
        <v>182443.82098496344</v>
      </c>
      <c r="C3238" s="57" t="str">
        <f t="shared" si="933"/>
        <v>-0.027433729207022-0.00475604952675347i</v>
      </c>
      <c r="D3238" s="57" t="str">
        <f t="shared" si="934"/>
        <v>3.2723583286358-0.90780940188523i</v>
      </c>
      <c r="E3238" s="57" t="str">
        <f t="shared" si="935"/>
        <v>-4.56661267634722-20.7035854363966i</v>
      </c>
      <c r="F3238" s="57" t="str">
        <f t="shared" si="936"/>
        <v>2.87509124191108-1.13504382346746i</v>
      </c>
      <c r="G3238" s="57" t="str">
        <f t="shared" si="937"/>
        <v>0.988034451554577-0.108730741264018i</v>
      </c>
      <c r="H3238" s="57" t="str">
        <f t="shared" si="938"/>
        <v>0.0192636557583903-11.0439272667127i</v>
      </c>
      <c r="I3238" s="57" t="str">
        <f t="shared" si="939"/>
        <v>-0.0352064777443705-0.0896362395923071i</v>
      </c>
      <c r="K3238" s="57" t="str">
        <f t="shared" si="940"/>
        <v>0.00189527204961335-0.00244522905054967i</v>
      </c>
      <c r="L3238" s="57" t="str">
        <f t="shared" si="941"/>
        <v>0.00025-0.00580020223254956i</v>
      </c>
      <c r="M3238" s="57" t="str">
        <f t="shared" si="942"/>
        <v>0.0045-0.00203345085262344i</v>
      </c>
      <c r="N3238" s="57">
        <f t="shared" si="943"/>
        <v>9.8353275544069731</v>
      </c>
      <c r="O3238" s="57">
        <f t="shared" si="944"/>
        <v>31.105697063554377</v>
      </c>
      <c r="P3238" s="374">
        <f t="shared" si="945"/>
        <v>-31.105697063554377</v>
      </c>
      <c r="Q3238" s="374">
        <f t="shared" si="946"/>
        <v>-170.16467244559303</v>
      </c>
      <c r="R3238" s="12">
        <f t="shared" si="947"/>
        <v>9.8353275544069731</v>
      </c>
      <c r="S3238" s="57">
        <f t="shared" si="948"/>
        <v>182.44382098496345</v>
      </c>
      <c r="T3238" s="12">
        <f t="shared" si="931"/>
        <v>-31.105697063554377</v>
      </c>
    </row>
    <row r="3239" spans="1:20">
      <c r="A3239" s="57">
        <f t="shared" si="932"/>
        <v>1150684.383072939</v>
      </c>
      <c r="B3239" s="12">
        <f t="shared" si="949"/>
        <v>183137.10750470631</v>
      </c>
      <c r="C3239" s="57" t="str">
        <f t="shared" si="933"/>
        <v>-0.0272734070681196-0.00470074086263348i</v>
      </c>
      <c r="D3239" s="57" t="str">
        <f t="shared" si="934"/>
        <v>3.27088488653394-0.910226462835765i</v>
      </c>
      <c r="E3239" s="57" t="str">
        <f t="shared" si="935"/>
        <v>-4.54878023243685-20.6172405313639i</v>
      </c>
      <c r="F3239" s="57" t="str">
        <f t="shared" si="936"/>
        <v>2.87482931347919-1.13311811397228i</v>
      </c>
      <c r="G3239" s="57" t="str">
        <f t="shared" si="937"/>
        <v>0.987944438997497-0.109133974780625i</v>
      </c>
      <c r="H3239" s="57" t="str">
        <f t="shared" si="938"/>
        <v>0.0190833823916622-11.0019878555343i</v>
      </c>
      <c r="I3239" s="57" t="str">
        <f t="shared" si="939"/>
        <v>-0.0350138953820422-0.0892872690242313i</v>
      </c>
      <c r="K3239" s="57" t="str">
        <f t="shared" si="940"/>
        <v>0.0018918773150027-0.00244146162369383i</v>
      </c>
      <c r="L3239" s="57" t="str">
        <f t="shared" si="941"/>
        <v>0.00025-0.00577824490192226i</v>
      </c>
      <c r="M3239" s="57" t="str">
        <f t="shared" si="942"/>
        <v>0.0045-0.00202575299125666i</v>
      </c>
      <c r="N3239" s="57">
        <f t="shared" si="943"/>
        <v>9.7792025411942802</v>
      </c>
      <c r="O3239" s="57">
        <f t="shared" si="944"/>
        <v>31.158076889571845</v>
      </c>
      <c r="P3239" s="374">
        <f t="shared" si="945"/>
        <v>-31.158076889571845</v>
      </c>
      <c r="Q3239" s="374">
        <f t="shared" si="946"/>
        <v>-170.22079745880572</v>
      </c>
      <c r="R3239" s="12">
        <f t="shared" si="947"/>
        <v>9.7792025411942802</v>
      </c>
      <c r="S3239" s="57">
        <f t="shared" si="948"/>
        <v>183.13710750470631</v>
      </c>
      <c r="T3239" s="12">
        <f t="shared" si="931"/>
        <v>-31.158076889571845</v>
      </c>
    </row>
    <row r="3240" spans="1:20">
      <c r="A3240" s="57">
        <f t="shared" si="932"/>
        <v>1155056.983728616</v>
      </c>
      <c r="B3240" s="12">
        <f t="shared" si="949"/>
        <v>183833.02851322418</v>
      </c>
      <c r="C3240" s="57" t="str">
        <f t="shared" si="933"/>
        <v>-0.027114020935152-0.00464560034751789i</v>
      </c>
      <c r="D3240" s="57" t="str">
        <f t="shared" si="934"/>
        <v>3.26940156647189-0.912651308469745i</v>
      </c>
      <c r="E3240" s="57" t="str">
        <f t="shared" si="935"/>
        <v>-4.53107744802069-20.53128703172i</v>
      </c>
      <c r="F3240" s="57" t="str">
        <f t="shared" si="936"/>
        <v>2.8745654388758-1.13120826947646i</v>
      </c>
      <c r="G3240" s="57" t="str">
        <f t="shared" si="937"/>
        <v>0.987853757632243-0.109538628638945i</v>
      </c>
      <c r="H3240" s="57" t="str">
        <f t="shared" si="938"/>
        <v>0.0189046275272815-10.9602084779221i</v>
      </c>
      <c r="I3240" s="57" t="str">
        <f t="shared" si="939"/>
        <v>-0.0348227574382306-0.0889396056676825i</v>
      </c>
      <c r="K3240" s="57" t="str">
        <f t="shared" si="940"/>
        <v>0.00188847155989084-0.00243770719996101i</v>
      </c>
      <c r="L3240" s="57" t="str">
        <f t="shared" si="941"/>
        <v>0.00025-0.00575637069328776i</v>
      </c>
      <c r="M3240" s="57" t="str">
        <f t="shared" si="942"/>
        <v>0.0045-0.00201808427102676i</v>
      </c>
      <c r="N3240" s="57">
        <f t="shared" si="943"/>
        <v>9.7224104554000803</v>
      </c>
      <c r="O3240" s="57">
        <f t="shared" si="944"/>
        <v>31.210465753198132</v>
      </c>
      <c r="P3240" s="374">
        <f t="shared" si="945"/>
        <v>-31.210465753198132</v>
      </c>
      <c r="Q3240" s="374">
        <f t="shared" si="946"/>
        <v>-170.27758954459992</v>
      </c>
      <c r="R3240" s="12">
        <f t="shared" si="947"/>
        <v>9.7224104554000803</v>
      </c>
      <c r="S3240" s="57">
        <f t="shared" si="948"/>
        <v>183.83302851322418</v>
      </c>
      <c r="T3240" s="12">
        <f t="shared" si="931"/>
        <v>-31.210465753198132</v>
      </c>
    </row>
    <row r="3241" spans="1:20">
      <c r="A3241" s="57">
        <f t="shared" si="932"/>
        <v>1159446.200266785</v>
      </c>
      <c r="B3241" s="12">
        <f t="shared" si="949"/>
        <v>184531.59402157445</v>
      </c>
      <c r="C3241" s="57" t="str">
        <f t="shared" si="933"/>
        <v>-0.026955562474555-0.00459062954889394i</v>
      </c>
      <c r="D3241" s="57" t="str">
        <f t="shared" si="934"/>
        <v>3.26790831188935-0.915083920216433i</v>
      </c>
      <c r="E3241" s="57" t="str">
        <f t="shared" si="935"/>
        <v>-4.51350335243073-20.445722584802i</v>
      </c>
      <c r="F3241" s="57" t="str">
        <f t="shared" si="936"/>
        <v>2.87429960400624-1.12931425764633i</v>
      </c>
      <c r="G3241" s="57" t="str">
        <f t="shared" si="937"/>
        <v>0.987762402615143-0.109944706989937i</v>
      </c>
      <c r="H3241" s="57" t="str">
        <f t="shared" si="938"/>
        <v>0.018727379549706-10.9185885141771i</v>
      </c>
      <c r="I3241" s="57" t="str">
        <f t="shared" si="939"/>
        <v>-0.0346330528418392-0.0885932443071677i</v>
      </c>
      <c r="K3241" s="57" t="str">
        <f t="shared" si="940"/>
        <v>0.00188505481110524-0.0024339656073399i</v>
      </c>
      <c r="L3241" s="57" t="str">
        <f t="shared" si="941"/>
        <v>0.00025-0.00573457929197826i</v>
      </c>
      <c r="M3241" s="57" t="str">
        <f t="shared" si="942"/>
        <v>0.0045-0.00201044458161661i</v>
      </c>
      <c r="N3241" s="57">
        <f t="shared" si="943"/>
        <v>9.6649513244945524</v>
      </c>
      <c r="O3241" s="57">
        <f t="shared" si="944"/>
        <v>31.262864273290912</v>
      </c>
      <c r="P3241" s="374">
        <f t="shared" si="945"/>
        <v>-31.262864273290912</v>
      </c>
      <c r="Q3241" s="374">
        <f t="shared" si="946"/>
        <v>-170.33504867550545</v>
      </c>
      <c r="R3241" s="12">
        <f t="shared" si="947"/>
        <v>9.6649513244945524</v>
      </c>
      <c r="S3241" s="57">
        <f t="shared" si="948"/>
        <v>184.53159402157445</v>
      </c>
      <c r="T3241" s="12">
        <f t="shared" si="931"/>
        <v>-31.262864273290912</v>
      </c>
    </row>
    <row r="3242" spans="1:20">
      <c r="A3242" s="57">
        <f t="shared" si="932"/>
        <v>1163852.0958277988</v>
      </c>
      <c r="B3242" s="12">
        <f t="shared" si="949"/>
        <v>185232.81407885643</v>
      </c>
      <c r="C3242" s="57" t="str">
        <f t="shared" si="933"/>
        <v>-0.0267980234435958-0.00453583002155693i</v>
      </c>
      <c r="D3242" s="57" t="str">
        <f t="shared" si="934"/>
        <v>3.26640506604127-0.917524279131346i</v>
      </c>
      <c r="E3242" s="57" t="str">
        <f t="shared" si="935"/>
        <v>-4.49605698155216-20.3605448573108i</v>
      </c>
      <c r="F3242" s="57" t="str">
        <f t="shared" si="936"/>
        <v>2.87403179467926-1.12743604632263i</v>
      </c>
      <c r="G3242" s="57" t="str">
        <f t="shared" si="937"/>
        <v>0.987670369069342-0.110352213986724i</v>
      </c>
      <c r="H3242" s="57" t="str">
        <f t="shared" si="938"/>
        <v>0.0185516269321722-10.8771273471102i</v>
      </c>
      <c r="I3242" s="57" t="str">
        <f t="shared" si="939"/>
        <v>-0.0344447706056136-0.0882481797487847i</v>
      </c>
      <c r="K3242" s="57" t="str">
        <f t="shared" si="940"/>
        <v>0.00188162709642498-0.00243023667412434i</v>
      </c>
      <c r="L3242" s="57" t="str">
        <f t="shared" si="941"/>
        <v>0.00025-0.00571287038451708i</v>
      </c>
      <c r="M3242" s="57" t="str">
        <f t="shared" si="942"/>
        <v>0.0045-0.00200283381312673i</v>
      </c>
      <c r="N3242" s="57">
        <f t="shared" si="943"/>
        <v>9.6068251955947233</v>
      </c>
      <c r="O3242" s="57">
        <f t="shared" si="944"/>
        <v>31.315273067426975</v>
      </c>
      <c r="P3242" s="374">
        <f t="shared" si="945"/>
        <v>-31.315273067426975</v>
      </c>
      <c r="Q3242" s="374">
        <f t="shared" si="946"/>
        <v>-170.39317480440528</v>
      </c>
      <c r="R3242" s="12">
        <f t="shared" si="947"/>
        <v>9.6068251955947233</v>
      </c>
      <c r="S3242" s="57">
        <f t="shared" si="948"/>
        <v>185.23281407885642</v>
      </c>
      <c r="T3242" s="12">
        <f t="shared" si="931"/>
        <v>-31.315273067426975</v>
      </c>
    </row>
    <row r="3243" spans="1:20">
      <c r="A3243" s="57">
        <f t="shared" si="932"/>
        <v>1168274.7337919443</v>
      </c>
      <c r="B3243" s="12">
        <f t="shared" si="949"/>
        <v>185936.69877235609</v>
      </c>
      <c r="C3243" s="57" t="str">
        <f t="shared" si="933"/>
        <v>-0.0266413956895478-0.00448120330762729i</v>
      </c>
      <c r="D3243" s="57" t="str">
        <f t="shared" si="934"/>
        <v>3.26489177199958-0.919972365892633i</v>
      </c>
      <c r="E3243" s="57" t="str">
        <f t="shared" si="935"/>
        <v>-4.478737377786-20.275751535102i</v>
      </c>
      <c r="F3243" s="57" t="str">
        <f t="shared" si="936"/>
        <v>2.87376199660657-1.12557360351954i</v>
      </c>
      <c r="G3243" s="57" t="str">
        <f t="shared" si="937"/>
        <v>0.987577652084606-0.11076115378445i</v>
      </c>
      <c r="H3243" s="57" t="str">
        <f t="shared" si="938"/>
        <v>0.0183773582359113-10.835824362031i</v>
      </c>
      <c r="I3243" s="57" t="str">
        <f t="shared" si="939"/>
        <v>-0.0342578998254936-0.0879044068201232i</v>
      </c>
      <c r="K3243" s="57" t="str">
        <f t="shared" si="940"/>
        <v>0.00187818844458342-0.00242652022892216i</v>
      </c>
      <c r="L3243" s="57" t="str">
        <f t="shared" si="941"/>
        <v>0.00025-0.00569124365861436i</v>
      </c>
      <c r="M3243" s="57" t="str">
        <f t="shared" si="942"/>
        <v>0.0045-0.00199525185607365i</v>
      </c>
      <c r="N3243" s="57">
        <f t="shared" si="943"/>
        <v>9.5480321353947772</v>
      </c>
      <c r="O3243" s="57">
        <f t="shared" si="944"/>
        <v>31.367692751892463</v>
      </c>
      <c r="P3243" s="374">
        <f t="shared" si="945"/>
        <v>-31.367692751892463</v>
      </c>
      <c r="Q3243" s="374">
        <f t="shared" si="946"/>
        <v>-170.45196786460522</v>
      </c>
      <c r="R3243" s="12">
        <f t="shared" si="947"/>
        <v>9.5480321353947772</v>
      </c>
      <c r="S3243" s="57">
        <f t="shared" si="948"/>
        <v>185.9366987723561</v>
      </c>
      <c r="T3243" s="12">
        <f t="shared" si="931"/>
        <v>-31.367692751892463</v>
      </c>
    </row>
    <row r="3244" spans="1:20">
      <c r="A3244" s="57">
        <f t="shared" si="932"/>
        <v>1172714.1777803539</v>
      </c>
      <c r="B3244" s="12">
        <f t="shared" si="949"/>
        <v>186643.25822769105</v>
      </c>
      <c r="C3244" s="57" t="str">
        <f t="shared" si="933"/>
        <v>-0.0264856711488704-0.00442675093656638i</v>
      </c>
      <c r="D3244" s="57" t="str">
        <f t="shared" si="934"/>
        <v>3.26336837265454-0.922428160797185i</v>
      </c>
      <c r="E3244" s="57" t="str">
        <f t="shared" si="935"/>
        <v>-4.46154359001118-20.1913403229788i</v>
      </c>
      <c r="F3244" s="57" t="str">
        <f t="shared" si="936"/>
        <v>2.87349019540209-1.12372689742354i</v>
      </c>
      <c r="G3244" s="57" t="str">
        <f t="shared" si="937"/>
        <v>0.987484246717122-0.111171530540153i</v>
      </c>
      <c r="H3244" s="57" t="str">
        <f t="shared" si="938"/>
        <v>0.0182045621093689-10.7946789467359i</v>
      </c>
      <c r="I3244" s="57" t="str">
        <f t="shared" si="939"/>
        <v>-0.0340724296799627-0.087561920370151i</v>
      </c>
      <c r="K3244" s="57" t="str">
        <f t="shared" si="940"/>
        <v>0.00187473888527072-0.00242281610066417i</v>
      </c>
      <c r="L3244" s="57" t="str">
        <f t="shared" si="941"/>
        <v>0.00025-0.00566969880316234i</v>
      </c>
      <c r="M3244" s="57" t="str">
        <f t="shared" si="942"/>
        <v>0.0045-0.00198769860138838i</v>
      </c>
      <c r="N3244" s="57">
        <f t="shared" si="943"/>
        <v>9.488572230097958</v>
      </c>
      <c r="O3244" s="57">
        <f t="shared" si="944"/>
        <v>31.420123941674309</v>
      </c>
      <c r="P3244" s="374">
        <f t="shared" si="945"/>
        <v>-31.420123941674309</v>
      </c>
      <c r="Q3244" s="374">
        <f t="shared" si="946"/>
        <v>-170.51142776990204</v>
      </c>
      <c r="R3244" s="12">
        <f t="shared" si="947"/>
        <v>9.488572230097958</v>
      </c>
      <c r="S3244" s="57">
        <f t="shared" si="948"/>
        <v>186.64325822769106</v>
      </c>
      <c r="T3244" s="12">
        <f t="shared" ref="T3244:T3307" si="950">P3244</f>
        <v>-31.420123941674309</v>
      </c>
    </row>
    <row r="3245" spans="1:20">
      <c r="A3245" s="57">
        <f t="shared" ref="A3245:A3308" si="951">2*PI()*B3245</f>
        <v>1177170.4916559192</v>
      </c>
      <c r="B3245" s="12">
        <f t="shared" si="949"/>
        <v>187352.50260895627</v>
      </c>
      <c r="C3245" s="57" t="str">
        <f t="shared" ref="C3245:C3308" si="952">IMPRODUCT(D3245,E3245,$C$40,,K3245,$C$41)</f>
        <v>-0.0263308418464065-0.00437247442519141i</v>
      </c>
      <c r="D3245" s="57" t="str">
        <f t="shared" ref="D3245:D3308" si="953">IMDIV(IMPRODUCT($C$37,$C$38,COMPLEX(1,A3245/$C$38)),IMSUM(-1*A3245*A3245/$C$39,COMPLEX(0,1*A3245)))</f>
        <v>3.2618348107166-0.924891643756968i</v>
      </c>
      <c r="E3245" s="57" t="str">
        <f t="shared" ref="E3245:E3308" si="954">IMDIV(IMPRODUCT(IMSUM(F3245,G3245),$C$29,H3245),IMSUM(1,I3245))</f>
        <v>-4.44447467354779-20.1073089444907i</v>
      </c>
      <c r="F3245" s="57" t="str">
        <f t="shared" ref="F3245:F3308" si="955">IMDIV(IMPRODUCT($C$14,$C$15,COMPLEX(1,A3245/$C$15)),IMSUM(-1*A3245*A3245/$C$16,COMPLEX(0,A3245)))</f>
        <v>2.87321637658146-1.12189589639245i</v>
      </c>
      <c r="G3245" s="57" t="str">
        <f t="shared" ref="G3245:G3308" si="956">IMDIV(1,COMPLEX(1,A3245*$C$9*$C$10))</f>
        <v>0.987390147989296-0.111583348412618i</v>
      </c>
      <c r="H3245" s="57" t="str">
        <f t="shared" ref="H3245:H3308" si="957">IMDIV($C$3,IMSUM(K3245,COMPLEX(0,$C$28*A3245)))</f>
        <v>0.0180332272874365-10.7536904914978i</v>
      </c>
      <c r="I3245" s="57" t="str">
        <f t="shared" ref="I3245:I3308" si="958">IMPRODUCT(F3245,$C$29,H3245,$C$31)</f>
        <v>-0.0338883494294133-0.087220715269123i</v>
      </c>
      <c r="K3245" s="57" t="str">
        <f t="shared" ref="K3245:K3308" si="959">IF($C$26&lt;=0,IMDIV(1,IMSUM(IMDIV(1,L3245),1/$C$18)),IMDIV(1,IMSUM(IMDIV(1,L3245),1/$C$18,IMDIV(1,M3245))))</f>
        <v>0.00187127844913635-0.00241912411861319i</v>
      </c>
      <c r="L3245" s="57" t="str">
        <f t="shared" ref="L3245:L3308" si="960">IMSUM($C$21/$C$22,IMDIV(1,COMPLEX(0,$C$20*$C$22*A3245)))</f>
        <v>0.00025-0.00564823550823106i</v>
      </c>
      <c r="M3245" s="57" t="str">
        <f t="shared" ref="M3245:M3308" si="961">IMSUM($C$25/$C$26,IMDIV(1,COMPLEX(0,$C$24*$C$26*A3245)))</f>
        <v>0.0045-0.0019801739404148i</v>
      </c>
      <c r="N3245" s="57">
        <f t="shared" ref="N3245:N3308" si="962">ABS(R3245)</f>
        <v>9.4284455853472764</v>
      </c>
      <c r="O3245" s="57">
        <f t="shared" ref="O3245:O3308" si="963">ABS(P3245)</f>
        <v>31.472567250448947</v>
      </c>
      <c r="P3245" s="374">
        <f t="shared" ref="P3245:P3308" si="964">20*LOG10(IMABS(C3245))</f>
        <v>-31.472567250448947</v>
      </c>
      <c r="Q3245" s="374">
        <f t="shared" ref="Q3245:Q3308" si="965">IMARGUMENT(C3245)*180/PI()</f>
        <v>-170.57155441465272</v>
      </c>
      <c r="R3245" s="12">
        <f t="shared" ref="R3245:R3308" si="966">IF(Q3245&lt;0,Q3245+180,Q3245-180)</f>
        <v>9.4284455853472764</v>
      </c>
      <c r="S3245" s="57">
        <f t="shared" ref="S3245:S3308" si="967">B3245/1000</f>
        <v>187.35250260895629</v>
      </c>
      <c r="T3245" s="12">
        <f t="shared" si="950"/>
        <v>-31.472567250448947</v>
      </c>
    </row>
    <row r="3246" spans="1:20">
      <c r="A3246" s="57">
        <f t="shared" si="951"/>
        <v>1181643.7395242117</v>
      </c>
      <c r="B3246" s="12">
        <f t="shared" ref="B3246:B3309" si="968">B3245*(1+B$42)</f>
        <v>188064.44211887033</v>
      </c>
      <c r="C3246" s="57" t="str">
        <f t="shared" si="952"/>
        <v>-0.0261768998945793-0.004318375277687i</v>
      </c>
      <c r="D3246" s="57" t="str">
        <f t="shared" si="953"/>
        <v>3.26029102871793-0.927362794295202i</v>
      </c>
      <c r="E3246" s="57" t="str">
        <f t="shared" si="954"/>
        <v>-4.42752969011931-20.0236551417305i</v>
      </c>
      <c r="F3246" s="57" t="str">
        <f t="shared" si="955"/>
        <v>2.8729405255615-1.12008056895438i</v>
      </c>
      <c r="G3246" s="57" t="str">
        <f t="shared" si="956"/>
        <v>0.987295350889557-0.11199661156224i</v>
      </c>
      <c r="H3246" s="57" t="str">
        <f t="shared" si="957"/>
        <v>0.0178633425906854-10.7128583890539i</v>
      </c>
      <c r="I3246" s="57" t="str">
        <f t="shared" si="958"/>
        <v>-0.0337056484155083-0.0868807864084716i</v>
      </c>
      <c r="K3246" s="57" t="str">
        <f t="shared" si="959"/>
        <v>0.00186780716779137-0.00241544411237313i</v>
      </c>
      <c r="L3246" s="57" t="str">
        <f t="shared" si="960"/>
        <v>0.00025-0.00562685346506382i</v>
      </c>
      <c r="M3246" s="57" t="str">
        <f t="shared" si="961"/>
        <v>0.0045-0.00197267776490815i</v>
      </c>
      <c r="N3246" s="57">
        <f t="shared" si="962"/>
        <v>9.3676523261552802</v>
      </c>
      <c r="O3246" s="57">
        <f t="shared" si="963"/>
        <v>31.525023290574016</v>
      </c>
      <c r="P3246" s="374">
        <f t="shared" si="964"/>
        <v>-31.525023290574016</v>
      </c>
      <c r="Q3246" s="374">
        <f t="shared" si="965"/>
        <v>-170.63234767384472</v>
      </c>
      <c r="R3246" s="12">
        <f t="shared" si="966"/>
        <v>9.3676523261552802</v>
      </c>
      <c r="S3246" s="57">
        <f t="shared" si="967"/>
        <v>188.06444211887032</v>
      </c>
      <c r="T3246" s="12">
        <f t="shared" si="950"/>
        <v>-31.525023290574016</v>
      </c>
    </row>
    <row r="3247" spans="1:20">
      <c r="A3247" s="57">
        <f t="shared" si="951"/>
        <v>1186133.9857344038</v>
      </c>
      <c r="B3247" s="12">
        <f t="shared" si="968"/>
        <v>188779.08699892205</v>
      </c>
      <c r="C3247" s="57" t="str">
        <f t="shared" si="952"/>
        <v>-0.0260238374926034-0.0042644549856166i</v>
      </c>
      <c r="D3247" s="57" t="str">
        <f t="shared" si="953"/>
        <v>3.2587369690142-0.929841591542549i</v>
      </c>
      <c r="E3247" s="57" t="str">
        <f t="shared" si="954"/>
        <v>-4.41070770781544-19.9403766751369i</v>
      </c>
      <c r="F3247" s="57" t="str">
        <f t="shared" si="955"/>
        <v>2.87266262765951-1.11828088380667i</v>
      </c>
      <c r="G3247" s="57" t="str">
        <f t="shared" si="956"/>
        <v>0.987199850372151-0.11241132415088i</v>
      </c>
      <c r="H3247" s="57" t="str">
        <f t="shared" si="957"/>
        <v>0.0176948969246134-10.6721820345951i</v>
      </c>
      <c r="I3247" s="57" t="str">
        <f t="shared" si="958"/>
        <v>-0.0335243160605514-0.0865421287007064i</v>
      </c>
      <c r="K3247" s="57" t="str">
        <f t="shared" si="959"/>
        <v>0.00186432507381066-0.00241177591189821i</v>
      </c>
      <c r="L3247" s="57" t="str">
        <f t="shared" si="960"/>
        <v>0.00025-0.00560555236607274i</v>
      </c>
      <c r="M3247" s="57" t="str">
        <f t="shared" si="961"/>
        <v>0.0045-0.00196520996703342i</v>
      </c>
      <c r="N3247" s="57">
        <f t="shared" si="962"/>
        <v>9.3061925968350465</v>
      </c>
      <c r="O3247" s="57">
        <f t="shared" si="963"/>
        <v>31.577492673078247</v>
      </c>
      <c r="P3247" s="374">
        <f t="shared" si="964"/>
        <v>-31.577492673078247</v>
      </c>
      <c r="Q3247" s="374">
        <f t="shared" si="965"/>
        <v>-170.69380740316495</v>
      </c>
      <c r="R3247" s="12">
        <f t="shared" si="966"/>
        <v>9.3061925968350465</v>
      </c>
      <c r="S3247" s="57">
        <f t="shared" si="967"/>
        <v>188.77908699892205</v>
      </c>
      <c r="T3247" s="12">
        <f t="shared" si="950"/>
        <v>-31.577492673078247</v>
      </c>
    </row>
    <row r="3248" spans="1:20">
      <c r="A3248" s="57">
        <f t="shared" si="951"/>
        <v>1190641.2948801946</v>
      </c>
      <c r="B3248" s="12">
        <f t="shared" si="968"/>
        <v>189496.44752951796</v>
      </c>
      <c r="C3248" s="57" t="str">
        <f t="shared" si="952"/>
        <v>-0.0258716469257028-0.00421071502793058i</v>
      </c>
      <c r="D3248" s="57" t="str">
        <f t="shared" si="953"/>
        <v>3.25717257378629-0.932328014233343i</v>
      </c>
      <c r="E3248" s="57" t="str">
        <f t="shared" si="954"/>
        <v>-4.39400780105459-19.8574713232983i</v>
      </c>
      <c r="F3248" s="57" t="str">
        <f t="shared" si="955"/>
        <v>2.87238266809273-1.11649680981483i</v>
      </c>
      <c r="G3248" s="57" t="str">
        <f t="shared" si="956"/>
        <v>0.98710364135694-0.112827490341714i</v>
      </c>
      <c r="H3248" s="57" t="str">
        <f t="shared" si="957"/>
        <v>0.0175278792788931-10.6316608257547i</v>
      </c>
      <c r="I3248" s="57" t="str">
        <f t="shared" si="958"/>
        <v>-0.033344341866861-0.0862047370793135i</v>
      </c>
      <c r="K3248" s="57" t="str">
        <f t="shared" si="959"/>
        <v>0.00186083220073494-0.00240811934750227i</v>
      </c>
      <c r="L3248" s="57" t="str">
        <f t="shared" si="960"/>
        <v>0.00025-0.00558433190483437i</v>
      </c>
      <c r="M3248" s="57" t="str">
        <f t="shared" si="961"/>
        <v>0.0045-0.00195777043936384i</v>
      </c>
      <c r="N3248" s="57">
        <f t="shared" si="962"/>
        <v>9.2440665609280188</v>
      </c>
      <c r="O3248" s="57">
        <f t="shared" si="963"/>
        <v>31.629976007651948</v>
      </c>
      <c r="P3248" s="374">
        <f t="shared" si="964"/>
        <v>-31.629976007651948</v>
      </c>
      <c r="Q3248" s="374">
        <f t="shared" si="965"/>
        <v>-170.75593343907198</v>
      </c>
      <c r="R3248" s="12">
        <f t="shared" si="966"/>
        <v>9.2440665609280188</v>
      </c>
      <c r="S3248" s="57">
        <f t="shared" si="967"/>
        <v>189.49644752951795</v>
      </c>
      <c r="T3248" s="12">
        <f t="shared" si="950"/>
        <v>-31.629976007651948</v>
      </c>
    </row>
    <row r="3249" spans="1:20">
      <c r="A3249" s="57">
        <f t="shared" si="951"/>
        <v>1195165.7318007394</v>
      </c>
      <c r="B3249" s="12">
        <f t="shared" si="968"/>
        <v>190216.53403013013</v>
      </c>
      <c r="C3249" s="57" t="str">
        <f t="shared" si="952"/>
        <v>-0.0257203205643384-0.00415715687097533i</v>
      </c>
      <c r="D3249" s="57" t="str">
        <f t="shared" si="953"/>
        <v>3.25559778504215-0.934822040701739i</v>
      </c>
      <c r="E3249" s="57" t="str">
        <f t="shared" si="954"/>
        <v>-4.37742905054674-19.7749368827605i</v>
      </c>
      <c r="F3249" s="57" t="str">
        <f t="shared" si="955"/>
        <v>2.87210063197776-1.1147283160115i</v>
      </c>
      <c r="G3249" s="57" t="str">
        <f t="shared" si="956"/>
        <v>0.987006718729203-0.113245114299095i</v>
      </c>
      <c r="H3249" s="57" t="str">
        <f t="shared" si="957"/>
        <v>0.017362278726633-10.5912941625978i</v>
      </c>
      <c r="I3249" s="57" t="str">
        <f t="shared" si="958"/>
        <v>-0.0331657154161511-0.0858686064986591i</v>
      </c>
      <c r="K3249" s="57" t="str">
        <f t="shared" si="959"/>
        <v>0.00185732858307281-0.00240447424986805i</v>
      </c>
      <c r="L3249" s="57" t="str">
        <f t="shared" si="960"/>
        <v>0.00025-0.00556319177608524i</v>
      </c>
      <c r="M3249" s="57" t="str">
        <f t="shared" si="961"/>
        <v>0.0045-0.0019503590748793i</v>
      </c>
      <c r="N3249" s="57">
        <f t="shared" si="962"/>
        <v>9.1812744011363066</v>
      </c>
      <c r="O3249" s="57">
        <f t="shared" si="963"/>
        <v>31.682473902636914</v>
      </c>
      <c r="P3249" s="374">
        <f t="shared" si="964"/>
        <v>-31.682473902636914</v>
      </c>
      <c r="Q3249" s="374">
        <f t="shared" si="965"/>
        <v>-170.81872559886369</v>
      </c>
      <c r="R3249" s="12">
        <f t="shared" si="966"/>
        <v>9.1812744011363066</v>
      </c>
      <c r="S3249" s="57">
        <f t="shared" si="967"/>
        <v>190.21653403013013</v>
      </c>
      <c r="T3249" s="12">
        <f t="shared" si="950"/>
        <v>-31.682473902636914</v>
      </c>
    </row>
    <row r="3250" spans="1:20">
      <c r="A3250" s="57">
        <f t="shared" si="951"/>
        <v>1199707.3615815823</v>
      </c>
      <c r="B3250" s="12">
        <f t="shared" si="968"/>
        <v>190939.35685944464</v>
      </c>
      <c r="C3250" s="57" t="str">
        <f t="shared" si="952"/>
        <v>-0.0255698508634419-0.00410378196849751i</v>
      </c>
      <c r="D3250" s="57" t="str">
        <f t="shared" si="953"/>
        <v>3.25401254461864-0.937323648877938i</v>
      </c>
      <c r="E3250" s="57" t="str">
        <f t="shared" si="954"/>
        <v>-4.36097054325589-19.692771167835i</v>
      </c>
      <c r="F3250" s="57" t="str">
        <f t="shared" si="955"/>
        <v>2.87181650433004-1.11297537159543i</v>
      </c>
      <c r="G3250" s="57" t="str">
        <f t="shared" si="956"/>
        <v>0.986909077339427-0.113664200188397i</v>
      </c>
      <c r="H3250" s="57" t="str">
        <f t="shared" si="957"/>
        <v>0.0171980844236404-10.5510814476099i</v>
      </c>
      <c r="I3250" s="57" t="str">
        <f t="shared" si="958"/>
        <v>-0.0329884263689155-0.0855337319338884i</v>
      </c>
      <c r="K3250" s="57" t="str">
        <f t="shared" si="959"/>
        <v>0.00185381425630248-0.0024008404500567i</v>
      </c>
      <c r="L3250" s="57" t="str">
        <f t="shared" si="960"/>
        <v>0.00025-0.00554213167571751i</v>
      </c>
      <c r="M3250" s="57" t="str">
        <f t="shared" si="961"/>
        <v>0.0045-0.00194297576696483i</v>
      </c>
      <c r="N3250" s="57">
        <f t="shared" si="962"/>
        <v>9.117816319249016</v>
      </c>
      <c r="O3250" s="57">
        <f t="shared" si="963"/>
        <v>31.734986965017114</v>
      </c>
      <c r="P3250" s="374">
        <f t="shared" si="964"/>
        <v>-31.734986965017114</v>
      </c>
      <c r="Q3250" s="374">
        <f t="shared" si="965"/>
        <v>-170.88218368075098</v>
      </c>
      <c r="R3250" s="12">
        <f t="shared" si="966"/>
        <v>9.117816319249016</v>
      </c>
      <c r="S3250" s="57">
        <f t="shared" si="967"/>
        <v>190.93935685944464</v>
      </c>
      <c r="T3250" s="12">
        <f t="shared" si="950"/>
        <v>-31.734986965017114</v>
      </c>
    </row>
    <row r="3251" spans="1:20">
      <c r="A3251" s="57">
        <f t="shared" si="951"/>
        <v>1204266.2495555924</v>
      </c>
      <c r="B3251" s="12">
        <f t="shared" si="968"/>
        <v>191664.92641551053</v>
      </c>
      <c r="C3251" s="57" t="str">
        <f t="shared" si="952"/>
        <v>-0.0254202303616578-0.00405059176164842i</v>
      </c>
      <c r="D3251" s="57" t="str">
        <f t="shared" si="953"/>
        <v>3.25241679418339-0.939832816284277i</v>
      </c>
      <c r="E3251" s="57" t="str">
        <f t="shared" si="954"/>
        <v>-4.3446313723632-19.61097201041i</v>
      </c>
      <c r="F3251" s="57" t="str">
        <f t="shared" si="955"/>
        <v>2.8715302700631-1.11123794593039i</v>
      </c>
      <c r="G3251" s="57" t="str">
        <f t="shared" si="956"/>
        <v>0.986810712003106-0.114084752175866i</v>
      </c>
      <c r="H3251" s="57" t="str">
        <f t="shared" si="957"/>
        <v>0.0170352856076952-10.511022085686i</v>
      </c>
      <c r="I3251" s="57" t="str">
        <f t="shared" si="958"/>
        <v>-0.0328124644638157-0.0852001083808224i</v>
      </c>
      <c r="K3251" s="57" t="str">
        <f t="shared" si="959"/>
        <v>0.00185028925687352-0.00239721777951724i</v>
      </c>
      <c r="L3251" s="57" t="str">
        <f t="shared" si="960"/>
        <v>0.00025-0.00552115130077457i</v>
      </c>
      <c r="M3251" s="57" t="str">
        <f t="shared" si="961"/>
        <v>0.0045-0.00193562040940908i</v>
      </c>
      <c r="N3251" s="57">
        <f t="shared" si="962"/>
        <v>9.0536925360713951</v>
      </c>
      <c r="O3251" s="57">
        <f t="shared" si="963"/>
        <v>31.787515800409256</v>
      </c>
      <c r="P3251" s="374">
        <f t="shared" si="964"/>
        <v>-31.787515800409256</v>
      </c>
      <c r="Q3251" s="374">
        <f t="shared" si="965"/>
        <v>-170.9463074639286</v>
      </c>
      <c r="R3251" s="12">
        <f t="shared" si="966"/>
        <v>9.0536925360713951</v>
      </c>
      <c r="S3251" s="57">
        <f t="shared" si="967"/>
        <v>191.66492641551054</v>
      </c>
      <c r="T3251" s="12">
        <f t="shared" si="950"/>
        <v>-31.787515800409256</v>
      </c>
    </row>
    <row r="3252" spans="1:20">
      <c r="A3252" s="57">
        <f t="shared" si="951"/>
        <v>1208842.4613039037</v>
      </c>
      <c r="B3252" s="12">
        <f t="shared" si="968"/>
        <v>192393.25313588948</v>
      </c>
      <c r="C3252" s="57" t="str">
        <f t="shared" si="952"/>
        <v>-0.0252714516805945-0.00399758767898743i</v>
      </c>
      <c r="D3252" s="57" t="str">
        <f t="shared" si="953"/>
        <v>3.25081047523677-0.942349520031434i</v>
      </c>
      <c r="E3252" s="57" t="str">
        <f t="shared" si="954"/>
        <v>-4.32841063722917-19.5295372597653i</v>
      </c>
      <c r="F3252" s="57" t="str">
        <f t="shared" si="955"/>
        <v>2.87124191398806-1.10951600854407i</v>
      </c>
      <c r="G3252" s="57" t="str">
        <f t="shared" si="956"/>
        <v>0.986711617500537-0.114506774428465i</v>
      </c>
      <c r="H3252" s="57" t="str">
        <f t="shared" si="957"/>
        <v>0.0168738715978294-10.47111548412i</v>
      </c>
      <c r="I3252" s="57" t="str">
        <f t="shared" si="958"/>
        <v>-0.0326378195170745-0.0848677308558649i</v>
      </c>
      <c r="K3252" s="57" t="str">
        <f t="shared" si="959"/>
        <v>0.00184675362220841-0.00239360607009612i</v>
      </c>
      <c r="L3252" s="57" t="str">
        <f t="shared" si="960"/>
        <v>0.00025-0.00550025034944667i</v>
      </c>
      <c r="M3252" s="57" t="str">
        <f t="shared" si="961"/>
        <v>0.0045-0.00192829289640275i</v>
      </c>
      <c r="N3252" s="57">
        <f t="shared" si="962"/>
        <v>8.9889032913549727</v>
      </c>
      <c r="O3252" s="57">
        <f t="shared" si="963"/>
        <v>31.840061013052914</v>
      </c>
      <c r="P3252" s="374">
        <f t="shared" si="964"/>
        <v>-31.840061013052914</v>
      </c>
      <c r="Q3252" s="374">
        <f t="shared" si="965"/>
        <v>-171.01109670864503</v>
      </c>
      <c r="R3252" s="12">
        <f t="shared" si="966"/>
        <v>8.9889032913549727</v>
      </c>
      <c r="S3252" s="57">
        <f t="shared" si="967"/>
        <v>192.39325313588947</v>
      </c>
      <c r="T3252" s="12">
        <f t="shared" si="950"/>
        <v>-31.840061013052914</v>
      </c>
    </row>
    <row r="3253" spans="1:20">
      <c r="A3253" s="57">
        <f t="shared" si="951"/>
        <v>1213436.0626568585</v>
      </c>
      <c r="B3253" s="12">
        <f t="shared" si="968"/>
        <v>193124.34749780587</v>
      </c>
      <c r="C3253" s="57" t="str">
        <f t="shared" si="952"/>
        <v>-0.0251235075240832-0.00394477113648152i</v>
      </c>
      <c r="D3253" s="57" t="str">
        <f t="shared" si="953"/>
        <v>3.24919352911384-0.944873736814538i</v>
      </c>
      <c r="E3253" s="57" t="str">
        <f t="shared" si="954"/>
        <v>-4.31230744335727-19.4484647823883i</v>
      </c>
      <c r="F3253" s="57" t="str">
        <f t="shared" si="955"/>
        <v>2.87095142081302-1.1078095291271i</v>
      </c>
      <c r="G3253" s="57" t="str">
        <f t="shared" si="956"/>
        <v>0.98661178857661-0.114930271113719i</v>
      </c>
      <c r="H3253" s="57" t="str">
        <f t="shared" si="957"/>
        <v>0.016713831793613-10.431361052594i</v>
      </c>
      <c r="I3253" s="57" t="str">
        <f t="shared" si="958"/>
        <v>-0.0324644814218773-0.0845365943959046i</v>
      </c>
      <c r="K3253" s="57" t="str">
        <f t="shared" si="959"/>
        <v>0.00184320739070396-0.00239000515404693i</v>
      </c>
      <c r="L3253" s="57" t="str">
        <f t="shared" si="960"/>
        <v>0.00025-0.0054794285210666i</v>
      </c>
      <c r="M3253" s="57" t="str">
        <f t="shared" si="961"/>
        <v>0.0045-0.00192099312253711i</v>
      </c>
      <c r="N3253" s="57">
        <f t="shared" si="962"/>
        <v>8.9234488437223547</v>
      </c>
      <c r="O3253" s="57">
        <f t="shared" si="963"/>
        <v>31.892623205800753</v>
      </c>
      <c r="P3253" s="374">
        <f t="shared" si="964"/>
        <v>-31.892623205800753</v>
      </c>
      <c r="Q3253" s="374">
        <f t="shared" si="965"/>
        <v>-171.07655115627765</v>
      </c>
      <c r="R3253" s="12">
        <f t="shared" si="966"/>
        <v>8.9234488437223547</v>
      </c>
      <c r="S3253" s="57">
        <f t="shared" si="967"/>
        <v>193.12434749780587</v>
      </c>
      <c r="T3253" s="12">
        <f t="shared" si="950"/>
        <v>-31.892623205800753</v>
      </c>
    </row>
    <row r="3254" spans="1:20">
      <c r="A3254" s="57">
        <f t="shared" si="951"/>
        <v>1218047.1196949545</v>
      </c>
      <c r="B3254" s="12">
        <f t="shared" si="968"/>
        <v>193858.22001829752</v>
      </c>
      <c r="C3254" s="57" t="str">
        <f t="shared" si="952"/>
        <v>-0.0249763906774431-0.00389214353750591i</v>
      </c>
      <c r="D3254" s="57" t="str">
        <f t="shared" si="953"/>
        <v>3.24756589698647-0.947405442909339i</v>
      </c>
      <c r="E3254" s="57" t="str">
        <f t="shared" si="954"/>
        <v>-4.29632090235591-19.3677524617922i</v>
      </c>
      <c r="F3254" s="57" t="str">
        <f t="shared" si="955"/>
        <v>2.87065877514249-1.10611847753192i</v>
      </c>
      <c r="G3254" s="57" t="str">
        <f t="shared" si="956"/>
        <v>0.986511219940606-0.11535524639956i</v>
      </c>
      <c r="H3254" s="57" t="str">
        <f t="shared" si="957"/>
        <v>0.0165551556744475-10.3917582031671i</v>
      </c>
      <c r="I3254" s="57" t="str">
        <f t="shared" si="958"/>
        <v>-0.0322924401477722-0.0842066940582161i</v>
      </c>
      <c r="K3254" s="57" t="str">
        <f t="shared" si="959"/>
        <v>0.00183965060173262-0.00238641486404006i</v>
      </c>
      <c r="L3254" s="57" t="str">
        <f t="shared" si="960"/>
        <v>0.00025-0.00545868551610542i</v>
      </c>
      <c r="M3254" s="57" t="str">
        <f t="shared" si="961"/>
        <v>0.0045-0.00191372098280246i</v>
      </c>
      <c r="N3254" s="57">
        <f t="shared" si="962"/>
        <v>8.8573294705976764</v>
      </c>
      <c r="O3254" s="57">
        <f t="shared" si="963"/>
        <v>31.945202980109023</v>
      </c>
      <c r="P3254" s="374">
        <f t="shared" si="964"/>
        <v>-31.945202980109023</v>
      </c>
      <c r="Q3254" s="374">
        <f t="shared" si="965"/>
        <v>-171.14267052940232</v>
      </c>
      <c r="R3254" s="12">
        <f t="shared" si="966"/>
        <v>8.8573294705976764</v>
      </c>
      <c r="S3254" s="57">
        <f t="shared" si="967"/>
        <v>193.85822001829752</v>
      </c>
      <c r="T3254" s="12">
        <f t="shared" si="950"/>
        <v>-31.945202980109023</v>
      </c>
    </row>
    <row r="3255" spans="1:20">
      <c r="A3255" s="57">
        <f t="shared" si="951"/>
        <v>1222675.6987497953</v>
      </c>
      <c r="B3255" s="12">
        <f t="shared" si="968"/>
        <v>194594.88125436706</v>
      </c>
      <c r="C3255" s="57" t="str">
        <f t="shared" si="952"/>
        <v>-0.0248300940067531-0.00383970627284091i</v>
      </c>
      <c r="D3255" s="57" t="str">
        <f t="shared" si="953"/>
        <v>3.24592751986523-0.949944614168238i</v>
      </c>
      <c r="E3255" s="57" t="str">
        <f t="shared" si="954"/>
        <v>-4.28045013190198-19.287398198337i</v>
      </c>
      <c r="F3255" s="57" t="str">
        <f t="shared" si="955"/>
        <v>2.8703639614767-1.10444282377169i</v>
      </c>
      <c r="G3255" s="57" t="str">
        <f t="shared" si="956"/>
        <v>0.986409906265991-0.115781704454159i</v>
      </c>
      <c r="H3255" s="57" t="str">
        <f t="shared" si="957"/>
        <v>0.0163978327988657-10.3523063502654i</v>
      </c>
      <c r="I3255" s="57" t="str">
        <f t="shared" si="958"/>
        <v>-0.0321216857400791-0.0838780249203658i</v>
      </c>
      <c r="K3255" s="57" t="str">
        <f t="shared" si="959"/>
        <v>0.0018360832956436-0.00238283503317248i</v>
      </c>
      <c r="L3255" s="57" t="str">
        <f t="shared" si="960"/>
        <v>0.00025-0.00543802103616798i</v>
      </c>
      <c r="M3255" s="57" t="str">
        <f t="shared" si="961"/>
        <v>0.0045-0.00190647637258663i</v>
      </c>
      <c r="N3255" s="57">
        <f t="shared" si="962"/>
        <v>8.7905454681324784</v>
      </c>
      <c r="O3255" s="57">
        <f t="shared" si="963"/>
        <v>31.99780093602854</v>
      </c>
      <c r="P3255" s="374">
        <f t="shared" si="964"/>
        <v>-31.99780093602854</v>
      </c>
      <c r="Q3255" s="374">
        <f t="shared" si="965"/>
        <v>-171.20945453186752</v>
      </c>
      <c r="R3255" s="12">
        <f t="shared" si="966"/>
        <v>8.7905454681324784</v>
      </c>
      <c r="S3255" s="57">
        <f t="shared" si="967"/>
        <v>194.59488125436707</v>
      </c>
      <c r="T3255" s="12">
        <f t="shared" si="950"/>
        <v>-31.99780093602854</v>
      </c>
    </row>
    <row r="3256" spans="1:20">
      <c r="A3256" s="57">
        <f t="shared" si="951"/>
        <v>1227321.8664050447</v>
      </c>
      <c r="B3256" s="12">
        <f t="shared" si="968"/>
        <v>195334.34180313366</v>
      </c>
      <c r="C3256" s="57" t="str">
        <f t="shared" si="952"/>
        <v>-0.0246846104581369-0.0037874607206687i</v>
      </c>
      <c r="D3256" s="57" t="str">
        <f t="shared" si="953"/>
        <v>3.24427833860178-0.952491226016552i</v>
      </c>
      <c r="E3256" s="57" t="str">
        <f t="shared" si="954"/>
        <v>-4.26469425570373-19.2073999090539i</v>
      </c>
      <c r="F3256" s="57" t="str">
        <f t="shared" si="955"/>
        <v>2.87006696421114-1.10278253801931i</v>
      </c>
      <c r="G3256" s="57" t="str">
        <f t="shared" si="956"/>
        <v>0.986307842190202-0.116209649445774i</v>
      </c>
      <c r="H3256" s="57" t="str">
        <f t="shared" si="957"/>
        <v>0.0162418528038393-10.3130049106711i</v>
      </c>
      <c r="I3256" s="57" t="str">
        <f t="shared" si="958"/>
        <v>-0.0319522083193049-0.0835505820801186i</v>
      </c>
      <c r="K3256" s="57" t="str">
        <f t="shared" si="959"/>
        <v>0.00183250551376392-0.00237926549497763i</v>
      </c>
      <c r="L3256" s="57" t="str">
        <f t="shared" si="960"/>
        <v>0.00025-0.00541743478398881i</v>
      </c>
      <c r="M3256" s="57" t="str">
        <f t="shared" si="961"/>
        <v>0.0045-0.00189925918767347i</v>
      </c>
      <c r="N3256" s="57">
        <f t="shared" si="962"/>
        <v>8.7230971511319524</v>
      </c>
      <c r="O3256" s="57">
        <f t="shared" si="963"/>
        <v>32.050417672193461</v>
      </c>
      <c r="P3256" s="374">
        <f t="shared" si="964"/>
        <v>-32.050417672193461</v>
      </c>
      <c r="Q3256" s="374">
        <f t="shared" si="965"/>
        <v>-171.27690284886805</v>
      </c>
      <c r="R3256" s="12">
        <f t="shared" si="966"/>
        <v>8.7230971511319524</v>
      </c>
      <c r="S3256" s="57">
        <f t="shared" si="967"/>
        <v>195.33434180313367</v>
      </c>
      <c r="T3256" s="12">
        <f t="shared" si="950"/>
        <v>-32.050417672193461</v>
      </c>
    </row>
    <row r="3257" spans="1:20">
      <c r="A3257" s="57">
        <f t="shared" si="951"/>
        <v>1231985.689497384</v>
      </c>
      <c r="B3257" s="12">
        <f t="shared" si="968"/>
        <v>196076.61230198559</v>
      </c>
      <c r="C3257" s="57" t="str">
        <f t="shared" si="952"/>
        <v>-0.0245399330570434-0.00373540824656731i</v>
      </c>
      <c r="D3257" s="57" t="str">
        <f t="shared" si="953"/>
        <v>3.24261829389076-0.955045253448421i</v>
      </c>
      <c r="E3257" s="57" t="str">
        <f t="shared" si="954"/>
        <v>-4.24905240346355-19.1277555274669i</v>
      </c>
      <c r="F3257" s="57" t="str">
        <f t="shared" si="955"/>
        <v>2.86976776763574-1.1011375906062i</v>
      </c>
      <c r="G3257" s="57" t="str">
        <f t="shared" si="956"/>
        <v>0.986205022314446-0.116639085542577i</v>
      </c>
      <c r="H3257" s="57" t="str">
        <f t="shared" si="957"/>
        <v>0.0160872054040911-10.2738533035113i</v>
      </c>
      <c r="I3257" s="57" t="str">
        <f t="shared" si="958"/>
        <v>-0.0317839980805536-0.0832243606553309i</v>
      </c>
      <c r="K3257" s="57" t="str">
        <f t="shared" si="959"/>
        <v>0.00182891729839932-0.00237570608343532i</v>
      </c>
      <c r="L3257" s="57" t="str">
        <f t="shared" si="960"/>
        <v>0.00025-0.00539692646342778i</v>
      </c>
      <c r="M3257" s="57" t="str">
        <f t="shared" si="961"/>
        <v>0.0045-0.00189206932424135i</v>
      </c>
      <c r="N3257" s="57">
        <f t="shared" si="962"/>
        <v>8.6549848529826363</v>
      </c>
      <c r="O3257" s="57">
        <f t="shared" si="963"/>
        <v>32.103053785814232</v>
      </c>
      <c r="P3257" s="374">
        <f t="shared" si="964"/>
        <v>-32.103053785814232</v>
      </c>
      <c r="Q3257" s="374">
        <f t="shared" si="965"/>
        <v>-171.34501514701736</v>
      </c>
      <c r="R3257" s="12">
        <f t="shared" si="966"/>
        <v>8.6549848529826363</v>
      </c>
      <c r="S3257" s="57">
        <f t="shared" si="967"/>
        <v>196.07661230198559</v>
      </c>
      <c r="T3257" s="12">
        <f t="shared" si="950"/>
        <v>-32.103053785814232</v>
      </c>
    </row>
    <row r="3258" spans="1:20">
      <c r="A3258" s="57">
        <f t="shared" si="951"/>
        <v>1236667.2351174741</v>
      </c>
      <c r="B3258" s="12">
        <f t="shared" si="968"/>
        <v>196821.70342873313</v>
      </c>
      <c r="C3258" s="57" t="str">
        <f t="shared" si="952"/>
        <v>-0.0243960549075481-0.00368355020350486i</v>
      </c>
      <c r="D3258" s="57" t="str">
        <f t="shared" si="953"/>
        <v>3.24094732627223-0.957606671023079i</v>
      </c>
      <c r="E3258" s="57" t="str">
        <f t="shared" si="954"/>
        <v>-4.23352371084125-19.0484630034246i</v>
      </c>
      <c r="F3258" s="57" t="str">
        <f t="shared" si="955"/>
        <v>2.86946635593448-1.09950795202132i</v>
      </c>
      <c r="G3258" s="57" t="str">
        <f t="shared" si="956"/>
        <v>0.986101441203488-0.117070016912494i</v>
      </c>
      <c r="H3258" s="57" t="str">
        <f t="shared" si="957"/>
        <v>0.0159338803914164-10.2348509502488i</v>
      </c>
      <c r="I3258" s="57" t="str">
        <f t="shared" si="958"/>
        <v>-0.0316170452929557-0.0828993557838738i</v>
      </c>
      <c r="K3258" s="57" t="str">
        <f t="shared" si="959"/>
        <v>0.00182531869283494-0.00237215663298165i</v>
      </c>
      <c r="L3258" s="57" t="str">
        <f t="shared" si="960"/>
        <v>0.00025-0.00537649577946582i</v>
      </c>
      <c r="M3258" s="57" t="str">
        <f t="shared" si="961"/>
        <v>0.0045-0.00188490667886168i</v>
      </c>
      <c r="N3258" s="57">
        <f t="shared" si="962"/>
        <v>8.5862089255780631</v>
      </c>
      <c r="O3258" s="57">
        <f t="shared" si="963"/>
        <v>32.155709872665632</v>
      </c>
      <c r="P3258" s="374">
        <f t="shared" si="964"/>
        <v>-32.155709872665632</v>
      </c>
      <c r="Q3258" s="374">
        <f t="shared" si="965"/>
        <v>-171.41379107442194</v>
      </c>
      <c r="R3258" s="12">
        <f t="shared" si="966"/>
        <v>8.5862089255780631</v>
      </c>
      <c r="S3258" s="57">
        <f t="shared" si="967"/>
        <v>196.82170342873314</v>
      </c>
      <c r="T3258" s="12">
        <f t="shared" si="950"/>
        <v>-32.155709872665632</v>
      </c>
    </row>
    <row r="3259" spans="1:20">
      <c r="A3259" s="57">
        <f t="shared" si="951"/>
        <v>1241366.5706109204</v>
      </c>
      <c r="B3259" s="12">
        <f t="shared" si="968"/>
        <v>197569.62590176234</v>
      </c>
      <c r="C3259" s="57" t="str">
        <f t="shared" si="952"/>
        <v>-0.0242529691916519-0.00363188793183017i</v>
      </c>
      <c r="D3259" s="57" t="str">
        <f t="shared" si="953"/>
        <v>3.2392653761338-0.96017545286083i</v>
      </c>
      <c r="E3259" s="57" t="str">
        <f t="shared" si="954"/>
        <v>-4.21810731941756-18.969520302928i</v>
      </c>
      <c r="F3259" s="57" t="str">
        <f t="shared" si="955"/>
        <v>2.86916271318466-1.09789359291005i</v>
      </c>
      <c r="G3259" s="57" t="str">
        <f t="shared" si="956"/>
        <v>0.985997093385441-0.117502447723029i</v>
      </c>
      <c r="H3259" s="57" t="str">
        <f t="shared" si="957"/>
        <v>0.0157818676340103-10.195997274671i</v>
      </c>
      <c r="I3259" s="57" t="str">
        <f t="shared" si="958"/>
        <v>-0.0314513402990911-0.0825755626235295i</v>
      </c>
      <c r="K3259" s="57" t="str">
        <f t="shared" si="959"/>
        <v>0.00182170974133594-0.00236861697851913i</v>
      </c>
      <c r="L3259" s="57" t="str">
        <f t="shared" si="960"/>
        <v>0.00025-0.00535614243820067i</v>
      </c>
      <c r="M3259" s="57" t="str">
        <f t="shared" si="961"/>
        <v>0.0045-0.00187777114849739i</v>
      </c>
      <c r="N3259" s="57">
        <f t="shared" si="962"/>
        <v>8.5167697392433297</v>
      </c>
      <c r="O3259" s="57">
        <f t="shared" si="963"/>
        <v>32.208386527078233</v>
      </c>
      <c r="P3259" s="374">
        <f t="shared" si="964"/>
        <v>-32.208386527078233</v>
      </c>
      <c r="Q3259" s="374">
        <f t="shared" si="965"/>
        <v>-171.48323026075667</v>
      </c>
      <c r="R3259" s="12">
        <f t="shared" si="966"/>
        <v>8.5167697392433297</v>
      </c>
      <c r="S3259" s="57">
        <f t="shared" si="967"/>
        <v>197.56962590176235</v>
      </c>
      <c r="T3259" s="12">
        <f t="shared" si="950"/>
        <v>-32.208386527078233</v>
      </c>
    </row>
    <row r="3260" spans="1:20">
      <c r="A3260" s="57">
        <f t="shared" si="951"/>
        <v>1246083.7635792419</v>
      </c>
      <c r="B3260" s="12">
        <f t="shared" si="968"/>
        <v>198320.39048018903</v>
      </c>
      <c r="C3260" s="57" t="str">
        <f t="shared" si="952"/>
        <v>-0.0241106691685883-0.0035804227592637i</v>
      </c>
      <c r="D3260" s="57" t="str">
        <f t="shared" si="953"/>
        <v>3.23757238371305-0.962751572639191i</v>
      </c>
      <c r="E3260" s="57" t="str">
        <f t="shared" si="954"/>
        <v>-4.20280237665664-18.8909254079614i</v>
      </c>
      <c r="F3260" s="57" t="str">
        <f t="shared" si="955"/>
        <v>2.86885682335633-1.09629448407307i</v>
      </c>
      <c r="G3260" s="57" t="str">
        <f t="shared" si="956"/>
        <v>0.985891973351555-0.117936382141101i</v>
      </c>
      <c r="H3260" s="57" t="str">
        <f t="shared" si="957"/>
        <v>0.0156311570757987-10.1572917028791i</v>
      </c>
      <c r="I3260" s="57" t="str">
        <f t="shared" si="958"/>
        <v>-0.0312868735144175-0.0822529763518966i</v>
      </c>
      <c r="K3260" s="57" t="str">
        <f t="shared" si="959"/>
        <v>0.00181809048914795-0.00236508695542668i</v>
      </c>
      <c r="L3260" s="57" t="str">
        <f t="shared" si="960"/>
        <v>0.00025-0.00533586614684266i</v>
      </c>
      <c r="M3260" s="57" t="str">
        <f t="shared" si="961"/>
        <v>0.0045-0.00187066263050148i</v>
      </c>
      <c r="N3260" s="57">
        <f t="shared" si="962"/>
        <v>8.4466676826619675</v>
      </c>
      <c r="O3260" s="57">
        <f t="shared" si="963"/>
        <v>32.261084341929134</v>
      </c>
      <c r="P3260" s="374">
        <f t="shared" si="964"/>
        <v>-32.261084341929134</v>
      </c>
      <c r="Q3260" s="374">
        <f t="shared" si="965"/>
        <v>-171.55333231733803</v>
      </c>
      <c r="R3260" s="12">
        <f t="shared" si="966"/>
        <v>8.4466676826619675</v>
      </c>
      <c r="S3260" s="57">
        <f t="shared" si="967"/>
        <v>198.32039048018902</v>
      </c>
      <c r="T3260" s="12">
        <f t="shared" si="950"/>
        <v>-32.261084341929134</v>
      </c>
    </row>
    <row r="3261" spans="1:20">
      <c r="A3261" s="57">
        <f t="shared" si="951"/>
        <v>1250818.8818808431</v>
      </c>
      <c r="B3261" s="12">
        <f t="shared" si="968"/>
        <v>199074.00796401376</v>
      </c>
      <c r="C3261" s="57" t="str">
        <f t="shared" si="952"/>
        <v>-0.0239691481741402-0.00352915600088628i</v>
      </c>
      <c r="D3261" s="57" t="str">
        <f t="shared" si="953"/>
        <v>3.2358682890998-0.965335003588909i</v>
      </c>
      <c r="E3261" s="57" t="str">
        <f t="shared" si="954"/>
        <v>-4.18760803587013-18.8126763163277i</v>
      </c>
      <c r="F3261" s="57" t="str">
        <f t="shared" si="955"/>
        <v>2.86854867031164-1.0947105964653i</v>
      </c>
      <c r="G3261" s="57" t="str">
        <f t="shared" si="956"/>
        <v>0.98578607555601-0.118371824332865i</v>
      </c>
      <c r="H3261" s="57" t="str">
        <f t="shared" si="957"/>
        <v>0.0154817387357807-10.1187336632786i</v>
      </c>
      <c r="I3261" s="57" t="str">
        <f t="shared" si="958"/>
        <v>-0.0311236354267092-0.081931592166303i</v>
      </c>
      <c r="K3261" s="57" t="str">
        <f t="shared" si="959"/>
        <v>0.00181446098249742-0.00236156639956983i</v>
      </c>
      <c r="L3261" s="57" t="str">
        <f t="shared" si="960"/>
        <v>0.00025-0.00531566661371055i</v>
      </c>
      <c r="M3261" s="57" t="str">
        <f t="shared" si="961"/>
        <v>0.0045-0.00186358102261554i</v>
      </c>
      <c r="N3261" s="57">
        <f t="shared" si="962"/>
        <v>8.3759031628003697</v>
      </c>
      <c r="O3261" s="57">
        <f t="shared" si="963"/>
        <v>32.313803908631847</v>
      </c>
      <c r="P3261" s="374">
        <f t="shared" si="964"/>
        <v>-32.313803908631847</v>
      </c>
      <c r="Q3261" s="374">
        <f t="shared" si="965"/>
        <v>-171.62409683719963</v>
      </c>
      <c r="R3261" s="12">
        <f t="shared" si="966"/>
        <v>8.3759031628003697</v>
      </c>
      <c r="S3261" s="57">
        <f t="shared" si="967"/>
        <v>199.07400796401376</v>
      </c>
      <c r="T3261" s="12">
        <f t="shared" si="950"/>
        <v>-32.313803908631847</v>
      </c>
    </row>
    <row r="3262" spans="1:20">
      <c r="A3262" s="57">
        <f t="shared" si="951"/>
        <v>1255571.9936319904</v>
      </c>
      <c r="B3262" s="12">
        <f t="shared" si="968"/>
        <v>199830.489194277</v>
      </c>
      <c r="C3262" s="57" t="str">
        <f t="shared" si="952"/>
        <v>-0.0238283996199597-0.00347808895912618i</v>
      </c>
      <c r="D3262" s="57" t="str">
        <f t="shared" si="953"/>
        <v>3.23415303223858-0.967925718490062i</v>
      </c>
      <c r="E3262" s="57" t="str">
        <f t="shared" si="954"/>
        <v>-4.17252345618019-18.7347710414835i</v>
      </c>
      <c r="F3262" s="57" t="str">
        <f t="shared" si="955"/>
        <v>2.86823823780425-1.09314190119474i</v>
      </c>
      <c r="G3262" s="57" t="str">
        <f t="shared" si="956"/>
        <v>0.985679394415702-0.118808778463535i</v>
      </c>
      <c r="H3262" s="57" t="str">
        <f t="shared" si="957"/>
        <v>0.0153336027073734-10.0803225865686i</v>
      </c>
      <c r="I3262" s="57" t="str">
        <f t="shared" si="958"/>
        <v>-0.0309616165954937-0.0816114052837108i</v>
      </c>
      <c r="K3262" s="57" t="str">
        <f t="shared" si="959"/>
        <v>0.00181082126859172-0.00235805514731089i</v>
      </c>
      <c r="L3262" s="57" t="str">
        <f t="shared" si="960"/>
        <v>0.00025-0.0052955435482273i</v>
      </c>
      <c r="M3262" s="57" t="str">
        <f t="shared" si="961"/>
        <v>0.0045-0.00185652622296826i</v>
      </c>
      <c r="N3262" s="57">
        <f t="shared" si="962"/>
        <v>8.3044766048319048</v>
      </c>
      <c r="O3262" s="57">
        <f t="shared" si="963"/>
        <v>32.366545817127289</v>
      </c>
      <c r="P3262" s="374">
        <f t="shared" si="964"/>
        <v>-32.366545817127289</v>
      </c>
      <c r="Q3262" s="374">
        <f t="shared" si="965"/>
        <v>-171.6955233951681</v>
      </c>
      <c r="R3262" s="12">
        <f t="shared" si="966"/>
        <v>8.3044766048319048</v>
      </c>
      <c r="S3262" s="57">
        <f t="shared" si="967"/>
        <v>199.83048919427699</v>
      </c>
      <c r="T3262" s="12">
        <f t="shared" si="950"/>
        <v>-32.366545817127289</v>
      </c>
    </row>
    <row r="3263" spans="1:20">
      <c r="A3263" s="57">
        <f t="shared" si="951"/>
        <v>1260343.1672077919</v>
      </c>
      <c r="B3263" s="12">
        <f t="shared" si="968"/>
        <v>200589.84505321525</v>
      </c>
      <c r="C3263" s="57" t="str">
        <f t="shared" si="952"/>
        <v>-0.0236884169928963-0.00342722292374499i</v>
      </c>
      <c r="D3263" s="57" t="str">
        <f t="shared" si="953"/>
        <v>3.23242655293108-0.970523689668115i</v>
      </c>
      <c r="E3263" s="57" t="str">
        <f t="shared" si="954"/>
        <v>-4.15754780248303-18.6572076123773i</v>
      </c>
      <c r="F3263" s="57" t="str">
        <f t="shared" si="955"/>
        <v>2.86792550947874-1.09158836952145i</v>
      </c>
      <c r="G3263" s="57" t="str">
        <f t="shared" si="956"/>
        <v>0.985571924310029-0.119247248697214i</v>
      </c>
      <c r="H3263" s="57" t="str">
        <f t="shared" si="957"/>
        <v>0.0151867391577647-10.0420579057317i</v>
      </c>
      <c r="I3263" s="57" t="str">
        <f t="shared" si="958"/>
        <v>-0.0308008076514979-0.0812924109406272i</v>
      </c>
      <c r="K3263" s="57" t="str">
        <f t="shared" si="959"/>
        <v>0.00180717139561914-0.0023545530355192i</v>
      </c>
      <c r="L3263" s="57" t="str">
        <f t="shared" si="960"/>
        <v>0.00025-0.00527549666091581i</v>
      </c>
      <c r="M3263" s="57" t="str">
        <f t="shared" si="961"/>
        <v>0.0045-0.00184949813007398i</v>
      </c>
      <c r="N3263" s="57">
        <f t="shared" si="962"/>
        <v>8.2323884520605191</v>
      </c>
      <c r="O3263" s="57">
        <f t="shared" si="963"/>
        <v>32.419310655874163</v>
      </c>
      <c r="P3263" s="374">
        <f t="shared" si="964"/>
        <v>-32.419310655874163</v>
      </c>
      <c r="Q3263" s="374">
        <f t="shared" si="965"/>
        <v>-171.76761154793948</v>
      </c>
      <c r="R3263" s="12">
        <f t="shared" si="966"/>
        <v>8.2323884520605191</v>
      </c>
      <c r="S3263" s="57">
        <f t="shared" si="967"/>
        <v>200.58984505321524</v>
      </c>
      <c r="T3263" s="12">
        <f t="shared" si="950"/>
        <v>-32.419310655874163</v>
      </c>
    </row>
    <row r="3264" spans="1:20">
      <c r="A3264" s="57">
        <f t="shared" si="951"/>
        <v>1265132.4712431815</v>
      </c>
      <c r="B3264" s="12">
        <f t="shared" si="968"/>
        <v>201352.08646441746</v>
      </c>
      <c r="C3264" s="57" t="str">
        <f t="shared" si="952"/>
        <v>-0.0235491938543322-0.00337655917182308i</v>
      </c>
      <c r="D3264" s="57" t="str">
        <f t="shared" si="953"/>
        <v>3.2306887908387-0.973128888989955i</v>
      </c>
      <c r="E3264" s="57" t="str">
        <f t="shared" si="954"/>
        <v>-4.14268024541279-18.5799840732899i</v>
      </c>
      <c r="F3264" s="57" t="str">
        <f t="shared" si="955"/>
        <v>2.86761046886992-1.09004997285636i</v>
      </c>
      <c r="G3264" s="57" t="str">
        <f t="shared" si="956"/>
        <v>0.985463659580685-0.119687239196703i</v>
      </c>
      <c r="H3264" s="57" t="str">
        <f t="shared" si="957"/>
        <v>0.0150411383272727-10.0039390560238i</v>
      </c>
      <c r="I3264" s="57" t="str">
        <f t="shared" si="958"/>
        <v>-0.0306411992960938-0.0809746043930105i</v>
      </c>
      <c r="K3264" s="57" t="str">
        <f t="shared" si="959"/>
        <v>0.00180351141274886-0.00235105990158144i</v>
      </c>
      <c r="L3264" s="57" t="str">
        <f t="shared" si="960"/>
        <v>0.00025-0.0052555256633949i</v>
      </c>
      <c r="M3264" s="57" t="str">
        <f t="shared" si="961"/>
        <v>0.0045-0.00184249664283122i</v>
      </c>
      <c r="N3264" s="57">
        <f t="shared" si="962"/>
        <v>8.1596391658462437</v>
      </c>
      <c r="O3264" s="57">
        <f t="shared" si="963"/>
        <v>32.472099011838978</v>
      </c>
      <c r="P3264" s="374">
        <f t="shared" si="964"/>
        <v>-32.472099011838978</v>
      </c>
      <c r="Q3264" s="374">
        <f t="shared" si="965"/>
        <v>-171.84036083415376</v>
      </c>
      <c r="R3264" s="12">
        <f t="shared" si="966"/>
        <v>8.1596391658462437</v>
      </c>
      <c r="S3264" s="57">
        <f t="shared" si="967"/>
        <v>201.35208646441745</v>
      </c>
      <c r="T3264" s="12">
        <f t="shared" si="950"/>
        <v>-32.472099011838978</v>
      </c>
    </row>
    <row r="3265" spans="1:20">
      <c r="A3265" s="57">
        <f t="shared" si="951"/>
        <v>1269939.9746339056</v>
      </c>
      <c r="B3265" s="12">
        <f t="shared" si="968"/>
        <v>202117.22439298226</v>
      </c>
      <c r="C3265" s="57" t="str">
        <f t="shared" si="952"/>
        <v>-0.0234107238395188-0.0033260989677418i</v>
      </c>
      <c r="D3265" s="57" t="str">
        <f t="shared" si="953"/>
        <v>3.22893968548503-0.975741287859948i</v>
      </c>
      <c r="E3265" s="57" t="str">
        <f t="shared" si="954"/>
        <v>-4.12791996130466-18.503098483675i</v>
      </c>
      <c r="F3265" s="57" t="str">
        <f t="shared" si="955"/>
        <v>2.86729309940229-1.08852668276015i</v>
      </c>
      <c r="G3265" s="57" t="str">
        <f t="shared" si="956"/>
        <v>0.985354594531439-0.120128754123327i</v>
      </c>
      <c r="H3265" s="57" t="str">
        <f t="shared" si="957"/>
        <v>0.0148967905287104-9.965965474964i</v>
      </c>
      <c r="I3265" s="57" t="str">
        <f t="shared" si="958"/>
        <v>-0.0304827823007512-0.080657980916183i</v>
      </c>
      <c r="K3265" s="57" t="str">
        <f t="shared" si="959"/>
        <v>0.00179984137013054-0.00234757558341194i</v>
      </c>
      <c r="L3265" s="57" t="str">
        <f t="shared" si="960"/>
        <v>0.00025-0.0052356302683751i</v>
      </c>
      <c r="M3265" s="57" t="str">
        <f t="shared" si="961"/>
        <v>0.0045-0.00183552166052124i</v>
      </c>
      <c r="N3265" s="57">
        <f t="shared" si="962"/>
        <v>8.0862292255268926</v>
      </c>
      <c r="O3265" s="57">
        <f t="shared" si="963"/>
        <v>32.524911470487908</v>
      </c>
      <c r="P3265" s="374">
        <f t="shared" si="964"/>
        <v>-32.524911470487908</v>
      </c>
      <c r="Q3265" s="374">
        <f t="shared" si="965"/>
        <v>-171.91377077447311</v>
      </c>
      <c r="R3265" s="12">
        <f t="shared" si="966"/>
        <v>8.0862292255268926</v>
      </c>
      <c r="S3265" s="57">
        <f t="shared" si="967"/>
        <v>202.11722439298225</v>
      </c>
      <c r="T3265" s="12">
        <f t="shared" si="950"/>
        <v>-32.524911470487908</v>
      </c>
    </row>
    <row r="3266" spans="1:20">
      <c r="A3266" s="57">
        <f t="shared" si="951"/>
        <v>1274765.7465375145</v>
      </c>
      <c r="B3266" s="12">
        <f t="shared" si="968"/>
        <v>202885.26984567559</v>
      </c>
      <c r="C3266" s="57" t="str">
        <f t="shared" si="952"/>
        <v>-0.0232730006569272-0.00327584356316602i</v>
      </c>
      <c r="D3266" s="57" t="str">
        <f t="shared" si="953"/>
        <v>3.22717917625862-0.978360857216016i</v>
      </c>
      <c r="E3266" s="57" t="str">
        <f t="shared" si="954"/>
        <v>-4.11326613215933-18.4265489180051i</v>
      </c>
      <c r="F3266" s="57" t="str">
        <f t="shared" si="955"/>
        <v>2.86697338438938-1.08701847094223i</v>
      </c>
      <c r="G3266" s="57" t="str">
        <f t="shared" si="956"/>
        <v>0.985244723427926-0.120571797636743i</v>
      </c>
      <c r="H3266" s="57" t="str">
        <f t="shared" si="957"/>
        <v>0.0147536861467576-9.92813660232478i</v>
      </c>
      <c r="I3266" s="57" t="str">
        <f t="shared" si="958"/>
        <v>-0.0303255475064974-0.0803425358047416i</v>
      </c>
      <c r="K3266" s="57" t="str">
        <f t="shared" si="959"/>
        <v>0.00179616131889393-0.0023440999194631i</v>
      </c>
      <c r="L3266" s="57" t="str">
        <f t="shared" si="960"/>
        <v>0.00025-0.0052158101896544i</v>
      </c>
      <c r="M3266" s="57" t="str">
        <f t="shared" si="961"/>
        <v>0.0045-0.00182857308280658i</v>
      </c>
      <c r="N3266" s="57">
        <f t="shared" si="962"/>
        <v>8.0121591283410112</v>
      </c>
      <c r="O3266" s="57">
        <f t="shared" si="963"/>
        <v>32.577748615775754</v>
      </c>
      <c r="P3266" s="374">
        <f t="shared" si="964"/>
        <v>-32.577748615775754</v>
      </c>
      <c r="Q3266" s="374">
        <f t="shared" si="965"/>
        <v>-171.98784087165899</v>
      </c>
      <c r="R3266" s="12">
        <f t="shared" si="966"/>
        <v>8.0121591283410112</v>
      </c>
      <c r="S3266" s="57">
        <f t="shared" si="967"/>
        <v>202.88526984567559</v>
      </c>
      <c r="T3266" s="12">
        <f t="shared" si="950"/>
        <v>-32.577748615775754</v>
      </c>
    </row>
    <row r="3267" spans="1:20">
      <c r="A3267" s="57">
        <f t="shared" si="951"/>
        <v>1279609.8563743569</v>
      </c>
      <c r="B3267" s="12">
        <f t="shared" si="968"/>
        <v>203656.23387108915</v>
      </c>
      <c r="C3267" s="57" t="str">
        <f t="shared" si="952"/>
        <v>-0.0231360180875963-0.00322579419702511i</v>
      </c>
      <c r="D3267" s="57" t="str">
        <f t="shared" si="953"/>
        <v>3.22540720241546-0.980987567525573i</v>
      </c>
      <c r="E3267" s="57" t="str">
        <f t="shared" si="954"/>
        <v>-4.09871794560631-18.3503334656157i</v>
      </c>
      <c r="F3267" s="57" t="str">
        <f t="shared" si="955"/>
        <v>2.86665130703306-1.08552530925945i</v>
      </c>
      <c r="G3267" s="57" t="str">
        <f t="shared" si="956"/>
        <v>0.985134040497432-0.121016373894759i</v>
      </c>
      <c r="H3267" s="57" t="str">
        <f t="shared" si="957"/>
        <v>0.0146118156373387-9.89045188012178i</v>
      </c>
      <c r="I3267" s="57" t="str">
        <f t="shared" si="958"/>
        <v>-0.0301694858233729-0.0800282643724651i</v>
      </c>
      <c r="K3267" s="57" t="str">
        <f t="shared" si="959"/>
        <v>0.00179247131114831-0.0023406327487358i</v>
      </c>
      <c r="L3267" s="57" t="str">
        <f t="shared" si="960"/>
        <v>0.00025-0.00519606514211437i</v>
      </c>
      <c r="M3267" s="57" t="str">
        <f t="shared" si="961"/>
        <v>0.0045-0.00182165080972961i</v>
      </c>
      <c r="N3267" s="57">
        <f t="shared" si="962"/>
        <v>7.9374293893523316</v>
      </c>
      <c r="O3267" s="57">
        <f t="shared" si="963"/>
        <v>32.630611030137963</v>
      </c>
      <c r="P3267" s="374">
        <f t="shared" si="964"/>
        <v>-32.630611030137963</v>
      </c>
      <c r="Q3267" s="374">
        <f t="shared" si="965"/>
        <v>-172.06257061064767</v>
      </c>
      <c r="R3267" s="12">
        <f t="shared" si="966"/>
        <v>7.9374293893523316</v>
      </c>
      <c r="S3267" s="57">
        <f t="shared" si="967"/>
        <v>203.65623387108914</v>
      </c>
      <c r="T3267" s="12">
        <f t="shared" si="950"/>
        <v>-32.630611030137963</v>
      </c>
    </row>
    <row r="3268" spans="1:20">
      <c r="A3268" s="57">
        <f t="shared" si="951"/>
        <v>1284472.3738285794</v>
      </c>
      <c r="B3268" s="12">
        <f t="shared" si="968"/>
        <v>204430.12755979929</v>
      </c>
      <c r="C3268" s="57" t="str">
        <f t="shared" si="952"/>
        <v>-0.0229997699844923-0.00317595209549152i</v>
      </c>
      <c r="D3268" s="57" t="str">
        <f t="shared" si="953"/>
        <v>3.2236237030819-0.983621388781714i</v>
      </c>
      <c r="E3268" s="57" t="str">
        <f t="shared" si="954"/>
        <v>-4.08427459486815-18.2744502305537i</v>
      </c>
      <c r="F3268" s="57" t="str">
        <f t="shared" si="955"/>
        <v>2.86632685042309-1.08404716971512i</v>
      </c>
      <c r="G3268" s="57" t="str">
        <f t="shared" si="956"/>
        <v>0.985022539928678-0.121462487053138i</v>
      </c>
      <c r="H3268" s="57" t="str">
        <f t="shared" si="957"/>
        <v>0.014471169527005-9.85291075260374i</v>
      </c>
      <c r="I3268" s="57" t="str">
        <f t="shared" si="958"/>
        <v>-0.0300145882299004-0.0797151619522298i</v>
      </c>
      <c r="K3268" s="57" t="str">
        <f t="shared" si="959"/>
        <v>0.00178877139998166-0.00233717391078983i</v>
      </c>
      <c r="L3268" s="57" t="str">
        <f t="shared" si="960"/>
        <v>0.00025-0.00517639484171585i</v>
      </c>
      <c r="M3268" s="57" t="str">
        <f t="shared" si="961"/>
        <v>0.0045-0.0018147547417111i</v>
      </c>
      <c r="N3268" s="57">
        <f t="shared" si="962"/>
        <v>7.8620405413693675</v>
      </c>
      <c r="O3268" s="57">
        <f t="shared" si="963"/>
        <v>32.683499294480598</v>
      </c>
      <c r="P3268" s="374">
        <f t="shared" si="964"/>
        <v>-32.683499294480598</v>
      </c>
      <c r="Q3268" s="374">
        <f t="shared" si="965"/>
        <v>-172.13795945863063</v>
      </c>
      <c r="R3268" s="12">
        <f t="shared" si="966"/>
        <v>7.8620405413693675</v>
      </c>
      <c r="S3268" s="57">
        <f t="shared" si="967"/>
        <v>204.4301275597993</v>
      </c>
      <c r="T3268" s="12">
        <f t="shared" si="950"/>
        <v>-32.683499294480598</v>
      </c>
    </row>
    <row r="3269" spans="1:20">
      <c r="A3269" s="57">
        <f t="shared" si="951"/>
        <v>1289353.368849128</v>
      </c>
      <c r="B3269" s="12">
        <f t="shared" si="968"/>
        <v>205206.96204452653</v>
      </c>
      <c r="C3269" s="57" t="str">
        <f t="shared" si="952"/>
        <v>-0.022864250271871-0.00312631847195935i</v>
      </c>
      <c r="D3269" s="57" t="str">
        <f t="shared" si="953"/>
        <v>3.22182861725728-0.986262290499092i</v>
      </c>
      <c r="E3269" s="57" t="str">
        <f t="shared" si="954"/>
        <v>-4.06993527872462-18.1988973314267i</v>
      </c>
      <c r="F3269" s="57" t="str">
        <f t="shared" si="955"/>
        <v>2.86599999753629-1.08258402445778i</v>
      </c>
      <c r="G3269" s="57" t="str">
        <f t="shared" si="956"/>
        <v>0.984910215871607-0.121910141265406i</v>
      </c>
      <c r="H3269" s="57" t="str">
        <f t="shared" si="957"/>
        <v>0.0143317384123261-9.81551266624308i</v>
      </c>
      <c r="I3269" s="57" t="str">
        <f t="shared" si="958"/>
        <v>-0.0298608457725522-0.0794032238959195i</v>
      </c>
      <c r="K3269" s="57" t="str">
        <f t="shared" si="959"/>
        <v>0.00178506163945981-0.00233372324575446i</v>
      </c>
      <c r="L3269" s="57" t="str">
        <f t="shared" si="960"/>
        <v>0.00025-0.00515679900549496i</v>
      </c>
      <c r="M3269" s="57" t="str">
        <f t="shared" si="961"/>
        <v>0.0045-0.00180788477954882i</v>
      </c>
      <c r="N3269" s="57">
        <f t="shared" si="962"/>
        <v>7.7859931348684768</v>
      </c>
      <c r="O3269" s="57">
        <f t="shared" si="963"/>
        <v>32.736413988171357</v>
      </c>
      <c r="P3269" s="374">
        <f t="shared" si="964"/>
        <v>-32.736413988171357</v>
      </c>
      <c r="Q3269" s="374">
        <f t="shared" si="965"/>
        <v>-172.21400686513152</v>
      </c>
      <c r="R3269" s="12">
        <f t="shared" si="966"/>
        <v>7.7859931348684768</v>
      </c>
      <c r="S3269" s="57">
        <f t="shared" si="967"/>
        <v>205.20696204452653</v>
      </c>
      <c r="T3269" s="12">
        <f t="shared" si="950"/>
        <v>-32.736413988171357</v>
      </c>
    </row>
    <row r="3270" spans="1:20">
      <c r="A3270" s="57">
        <f t="shared" si="951"/>
        <v>1294252.911650755</v>
      </c>
      <c r="B3270" s="12">
        <f t="shared" si="968"/>
        <v>205986.74850029574</v>
      </c>
      <c r="C3270" s="57" t="str">
        <f t="shared" si="952"/>
        <v>-0.0227294529446484-0.00307689452702165i</v>
      </c>
      <c r="D3270" s="57" t="str">
        <f t="shared" si="953"/>
        <v>3.22002188381684-0.988910241710065i</v>
      </c>
      <c r="E3270" s="57" t="str">
        <f t="shared" si="954"/>
        <v>-4.0556992014767-18.1236729012554i</v>
      </c>
      <c r="F3270" s="57" t="str">
        <f t="shared" si="955"/>
        <v>2.86567073123608-1.08113584578011i</v>
      </c>
      <c r="G3270" s="57" t="str">
        <f t="shared" si="956"/>
        <v>0.984797062437165-0.122359340682663i</v>
      </c>
      <c r="H3270" s="57" t="str">
        <f t="shared" si="957"/>
        <v>0.0141935129592857-9.77825706972578i</v>
      </c>
      <c r="I3270" s="57" t="str">
        <f t="shared" si="958"/>
        <v>-0.0297082495652246-0.0790924455743409i</v>
      </c>
      <c r="K3270" s="57" t="str">
        <f t="shared" si="959"/>
        <v>0.00178134208462539-0.00233028059433895i</v>
      </c>
      <c r="L3270" s="57" t="str">
        <f t="shared" si="960"/>
        <v>0.00025-0.00513727735155903i</v>
      </c>
      <c r="M3270" s="57" t="str">
        <f t="shared" si="961"/>
        <v>0.0045-0.00180104082441604i</v>
      </c>
      <c r="N3270" s="57">
        <f t="shared" si="962"/>
        <v>7.7092877379153038</v>
      </c>
      <c r="O3270" s="57">
        <f t="shared" si="963"/>
        <v>32.789355689029676</v>
      </c>
      <c r="P3270" s="374">
        <f t="shared" si="964"/>
        <v>-32.789355689029676</v>
      </c>
      <c r="Q3270" s="374">
        <f t="shared" si="965"/>
        <v>-172.2907122620847</v>
      </c>
      <c r="R3270" s="12">
        <f t="shared" si="966"/>
        <v>7.7092877379153038</v>
      </c>
      <c r="S3270" s="57">
        <f t="shared" si="967"/>
        <v>205.98674850029573</v>
      </c>
      <c r="T3270" s="12">
        <f t="shared" si="950"/>
        <v>-32.789355689029676</v>
      </c>
    </row>
    <row r="3271" spans="1:20">
      <c r="A3271" s="57">
        <f t="shared" si="951"/>
        <v>1299171.0727150277</v>
      </c>
      <c r="B3271" s="12">
        <f t="shared" si="968"/>
        <v>206769.49814459687</v>
      </c>
      <c r="C3271" s="57" t="str">
        <f t="shared" si="952"/>
        <v>-0.0225953720677716-0.00302768144844527i</v>
      </c>
      <c r="D3271" s="57" t="str">
        <f t="shared" si="953"/>
        <v>3.21820344151455-0.991565210960623i</v>
      </c>
      <c r="E3271" s="57" t="str">
        <f t="shared" si="954"/>
        <v>-4.0415655729111-18.0487750873252i</v>
      </c>
      <c r="F3271" s="57" t="str">
        <f t="shared" si="955"/>
        <v>2.86533903427169-1.07970260611773i</v>
      </c>
      <c r="G3271" s="57" t="str">
        <f t="shared" si="956"/>
        <v>0.984683073697084-0.12281008945338i</v>
      </c>
      <c r="H3271" s="57" t="str">
        <f t="shared" si="957"/>
        <v>0.0140564839026817-9.74114341394152i</v>
      </c>
      <c r="I3271" s="57" t="str">
        <f t="shared" si="958"/>
        <v>-0.0295567907887132-0.0787828223771309i</v>
      </c>
      <c r="K3271" s="57" t="str">
        <f t="shared" si="959"/>
        <v>0.00177761279149654-0.00232684579784309i</v>
      </c>
      <c r="L3271" s="57" t="str">
        <f t="shared" si="960"/>
        <v>0.00025-0.00511782959908253i</v>
      </c>
      <c r="M3271" s="57" t="str">
        <f t="shared" si="961"/>
        <v>0.0045-0.00179422277786017i</v>
      </c>
      <c r="N3271" s="57">
        <f t="shared" si="962"/>
        <v>7.6319249360845163</v>
      </c>
      <c r="O3271" s="57">
        <f t="shared" si="963"/>
        <v>32.842324973318668</v>
      </c>
      <c r="P3271" s="374">
        <f t="shared" si="964"/>
        <v>-32.842324973318668</v>
      </c>
      <c r="Q3271" s="374">
        <f t="shared" si="965"/>
        <v>-172.36807506391548</v>
      </c>
      <c r="R3271" s="12">
        <f t="shared" si="966"/>
        <v>7.6319249360845163</v>
      </c>
      <c r="S3271" s="57">
        <f t="shared" si="967"/>
        <v>206.76949814459687</v>
      </c>
      <c r="T3271" s="12">
        <f t="shared" si="950"/>
        <v>-32.842324973318668</v>
      </c>
    </row>
    <row r="3272" spans="1:20">
      <c r="A3272" s="57">
        <f t="shared" si="951"/>
        <v>1304107.9227913448</v>
      </c>
      <c r="B3272" s="12">
        <f t="shared" si="968"/>
        <v>207555.22223754635</v>
      </c>
      <c r="C3272" s="57" t="str">
        <f t="shared" si="952"/>
        <v>-0.0224620017756025-0.00297868041114671i</v>
      </c>
      <c r="D3272" s="57" t="str">
        <f t="shared" si="953"/>
        <v>3.21637322898617-0.994227166306526i</v>
      </c>
      <c r="E3272" s="57" t="str">
        <f t="shared" si="954"/>
        <v>-4.02753360826446-17.9742020510434i</v>
      </c>
      <c r="F3272" s="57" t="str">
        <f t="shared" si="955"/>
        <v>2.86500488927772-1.07828427804811i</v>
      </c>
      <c r="G3272" s="57" t="str">
        <f t="shared" si="956"/>
        <v>0.98456824368367-0.123262391723197i</v>
      </c>
      <c r="H3272" s="57" t="str">
        <f t="shared" si="957"/>
        <v>0.0139206420455362-9.70417115197432i</v>
      </c>
      <c r="I3272" s="57" t="str">
        <f t="shared" si="958"/>
        <v>-0.0294064606901973-0.0784743497126796i</v>
      </c>
      <c r="K3272" s="57" t="str">
        <f t="shared" si="959"/>
        <v>0.00177387381706561-0.00232341869816784i</v>
      </c>
      <c r="L3272" s="57" t="str">
        <f t="shared" si="960"/>
        <v>0.00025-0.00509845546830298i</v>
      </c>
      <c r="M3272" s="57" t="str">
        <f t="shared" si="961"/>
        <v>0.0045-0.00178743054180132i</v>
      </c>
      <c r="N3272" s="57">
        <f t="shared" si="962"/>
        <v>7.5539053323822145</v>
      </c>
      <c r="O3272" s="57">
        <f t="shared" si="963"/>
        <v>32.89532241573437</v>
      </c>
      <c r="P3272" s="374">
        <f t="shared" si="964"/>
        <v>-32.89532241573437</v>
      </c>
      <c r="Q3272" s="374">
        <f t="shared" si="965"/>
        <v>-172.44609466761779</v>
      </c>
      <c r="R3272" s="12">
        <f t="shared" si="966"/>
        <v>7.5539053323822145</v>
      </c>
      <c r="S3272" s="57">
        <f t="shared" si="967"/>
        <v>207.55522223754636</v>
      </c>
      <c r="T3272" s="12">
        <f t="shared" si="950"/>
        <v>-32.89532241573437</v>
      </c>
    </row>
    <row r="3273" spans="1:20">
      <c r="A3273" s="57">
        <f t="shared" si="951"/>
        <v>1309063.532897952</v>
      </c>
      <c r="B3273" s="12">
        <f t="shared" si="968"/>
        <v>208343.93208204902</v>
      </c>
      <c r="C3273" s="57" t="str">
        <f t="shared" si="952"/>
        <v>-0.0223293362712978-0.00292989257716449i</v>
      </c>
      <c r="D3273" s="57" t="str">
        <f t="shared" si="953"/>
        <v>3.21453118475205-0.9968960753092i</v>
      </c>
      <c r="E3273" s="57" t="str">
        <f t="shared" si="954"/>
        <v>-4.01360252818791-17.8999519677937i</v>
      </c>
      <c r="F3273" s="57" t="str">
        <f t="shared" si="955"/>
        <v>2.86466827877329-1.07688083428934i</v>
      </c>
      <c r="G3273" s="57" t="str">
        <f t="shared" si="956"/>
        <v>0.984452566389583-0.123716251634726i</v>
      </c>
      <c r="H3273" s="57" t="str">
        <f t="shared" si="957"/>
        <v>0.0137859782585072-9.66733973909244i</v>
      </c>
      <c r="I3273" s="57" t="str">
        <f t="shared" si="958"/>
        <v>-0.0292572505827216-0.0781670230080344i</v>
      </c>
      <c r="K3273" s="57" t="str">
        <f t="shared" si="959"/>
        <v>0.00177012521929756-0.00231999913782592i</v>
      </c>
      <c r="L3273" s="57" t="str">
        <f t="shared" si="960"/>
        <v>0.00025-0.00507915468051701i</v>
      </c>
      <c r="M3273" s="57" t="str">
        <f t="shared" si="961"/>
        <v>0.0045-0.00178066401853091i</v>
      </c>
      <c r="N3273" s="57">
        <f t="shared" si="962"/>
        <v>7.475229547164389</v>
      </c>
      <c r="O3273" s="57">
        <f t="shared" si="963"/>
        <v>32.948348589398357</v>
      </c>
      <c r="P3273" s="374">
        <f t="shared" si="964"/>
        <v>-32.948348589398357</v>
      </c>
      <c r="Q3273" s="374">
        <f t="shared" si="965"/>
        <v>-172.52477045283561</v>
      </c>
      <c r="R3273" s="12">
        <f t="shared" si="966"/>
        <v>7.475229547164389</v>
      </c>
      <c r="S3273" s="57">
        <f t="shared" si="967"/>
        <v>208.34393208204904</v>
      </c>
      <c r="T3273" s="12">
        <f t="shared" si="950"/>
        <v>-32.948348589398357</v>
      </c>
    </row>
    <row r="3274" spans="1:20">
      <c r="A3274" s="57">
        <f t="shared" si="951"/>
        <v>1314037.9743229644</v>
      </c>
      <c r="B3274" s="12">
        <f t="shared" si="968"/>
        <v>209135.63902396083</v>
      </c>
      <c r="C3274" s="57" t="str">
        <f t="shared" si="952"/>
        <v>-0.0221973698262024-0.00288131909563186i</v>
      </c>
      <c r="D3274" s="57" t="str">
        <f t="shared" si="953"/>
        <v>3.2126772472204-0.999571905031871i</v>
      </c>
      <c r="E3274" s="57" t="str">
        <f t="shared" si="954"/>
        <v>-3.99977155871195-17.8260230267965i</v>
      </c>
      <c r="F3274" s="57" t="str">
        <f t="shared" si="955"/>
        <v>2.86432918516162-1.07549224769906i</v>
      </c>
      <c r="G3274" s="57" t="str">
        <f t="shared" si="956"/>
        <v>0.984336035767614-0.124171673327345i</v>
      </c>
      <c r="H3274" s="57" t="str">
        <f t="shared" si="957"/>
        <v>0.0136524834793079-9.63064863273885i</v>
      </c>
      <c r="I3274" s="57" t="str">
        <f t="shared" si="958"/>
        <v>-0.0291091518446888-0.0778608377088219i</v>
      </c>
      <c r="K3274" s="57" t="str">
        <f t="shared" si="959"/>
        <v>0.00176636705712825-0.00231658695995248i</v>
      </c>
      <c r="L3274" s="57" t="str">
        <f t="shared" si="960"/>
        <v>0.00025-0.00505992695807632i</v>
      </c>
      <c r="M3274" s="57" t="str">
        <f t="shared" si="961"/>
        <v>0.0045-0.00177392311071021i</v>
      </c>
      <c r="N3274" s="57">
        <f t="shared" si="962"/>
        <v>7.3958982180566579</v>
      </c>
      <c r="O3274" s="57">
        <f t="shared" si="963"/>
        <v>33.001404065847247</v>
      </c>
      <c r="P3274" s="374">
        <f t="shared" si="964"/>
        <v>-33.001404065847247</v>
      </c>
      <c r="Q3274" s="374">
        <f t="shared" si="965"/>
        <v>-172.60410178194334</v>
      </c>
      <c r="R3274" s="12">
        <f t="shared" si="966"/>
        <v>7.3958982180566579</v>
      </c>
      <c r="S3274" s="57">
        <f t="shared" si="967"/>
        <v>209.13563902396083</v>
      </c>
      <c r="T3274" s="12">
        <f t="shared" si="950"/>
        <v>-33.001404065847247</v>
      </c>
    </row>
    <row r="3275" spans="1:20">
      <c r="A3275" s="57">
        <f t="shared" si="951"/>
        <v>1319031.3186253917</v>
      </c>
      <c r="B3275" s="12">
        <f t="shared" si="968"/>
        <v>209930.35445225189</v>
      </c>
      <c r="C3275" s="57" t="str">
        <f t="shared" si="952"/>
        <v>-0.0220660967792437-0.00283296110274909i</v>
      </c>
      <c r="D3275" s="57" t="str">
        <f t="shared" si="953"/>
        <v>3.21081135469022-1.00225462203551i</v>
      </c>
      <c r="E3275" s="57" t="str">
        <f t="shared" si="954"/>
        <v>-3.98603993121092-17.7524134309696i</v>
      </c>
      <c r="F3275" s="57" t="str">
        <f t="shared" si="955"/>
        <v>2.86398759072922-1.07411849127318i</v>
      </c>
      <c r="G3275" s="57" t="str">
        <f t="shared" si="956"/>
        <v>0.984218645730474-0.124628660936983i</v>
      </c>
      <c r="H3275" s="57" t="str">
        <f t="shared" si="957"/>
        <v>0.0135201487121352-9.59409729252237i</v>
      </c>
      <c r="I3275" s="57" t="str">
        <f t="shared" si="958"/>
        <v>-0.0289621559193517-0.0775557892791643i</v>
      </c>
      <c r="K3275" s="57" t="str">
        <f t="shared" si="959"/>
        <v>0.00176259939046266-0.00231318200831579i</v>
      </c>
      <c r="L3275" s="57" t="str">
        <f t="shared" si="960"/>
        <v>0.00025-0.00504077202438366i</v>
      </c>
      <c r="M3275" s="57" t="str">
        <f t="shared" si="961"/>
        <v>0.0045-0.001767207721369i</v>
      </c>
      <c r="N3275" s="57">
        <f t="shared" si="962"/>
        <v>7.3159119998757944</v>
      </c>
      <c r="O3275" s="57">
        <f t="shared" si="963"/>
        <v>33.054489415023752</v>
      </c>
      <c r="P3275" s="374">
        <f t="shared" si="964"/>
        <v>-33.054489415023752</v>
      </c>
      <c r="Q3275" s="374">
        <f t="shared" si="965"/>
        <v>-172.68408800012421</v>
      </c>
      <c r="R3275" s="12">
        <f t="shared" si="966"/>
        <v>7.3159119998757944</v>
      </c>
      <c r="S3275" s="57">
        <f t="shared" si="967"/>
        <v>209.93035445225189</v>
      </c>
      <c r="T3275" s="12">
        <f t="shared" si="950"/>
        <v>-33.054489415023752</v>
      </c>
    </row>
    <row r="3276" spans="1:20">
      <c r="A3276" s="57">
        <f t="shared" si="951"/>
        <v>1324043.6376361684</v>
      </c>
      <c r="B3276" s="12">
        <f t="shared" si="968"/>
        <v>210728.08979917047</v>
      </c>
      <c r="C3276" s="57" t="str">
        <f t="shared" si="952"/>
        <v>-0.0219355115363289-0.00278481972175177i</v>
      </c>
      <c r="D3276" s="57" t="str">
        <f t="shared" si="953"/>
        <v>3.20893344535456-1.0049441923749i</v>
      </c>
      <c r="E3276" s="57" t="str">
        <f t="shared" si="954"/>
        <v>-3.97240688236821-17.6791213967879i</v>
      </c>
      <c r="F3276" s="57" t="str">
        <f t="shared" si="955"/>
        <v>2.86364347764535-1.07275953814481i</v>
      </c>
      <c r="G3276" s="57" t="str">
        <f t="shared" si="956"/>
        <v>0.984100390150573-0.125087218595917i</v>
      </c>
      <c r="H3276" s="57" t="str">
        <f t="shared" si="957"/>
        <v>0.0133889650270953-9.55768518020685i</v>
      </c>
      <c r="I3276" s="57" t="str">
        <f t="shared" si="958"/>
        <v>-0.0288162543143099-0.0772518732015873i</v>
      </c>
      <c r="K3276" s="57" t="str">
        <f t="shared" si="959"/>
        <v>0.00175882228017276-0.00230978412732793i</v>
      </c>
      <c r="L3276" s="57" t="str">
        <f t="shared" si="960"/>
        <v>0.00025-0.00502168960388888i</v>
      </c>
      <c r="M3276" s="57" t="str">
        <f t="shared" si="961"/>
        <v>0.0045-0.00176051775390417i</v>
      </c>
      <c r="N3276" s="57">
        <f t="shared" si="962"/>
        <v>7.2352715645443482</v>
      </c>
      <c r="O3276" s="57">
        <f t="shared" si="963"/>
        <v>33.107605205268676</v>
      </c>
      <c r="P3276" s="374">
        <f t="shared" si="964"/>
        <v>-33.107605205268676</v>
      </c>
      <c r="Q3276" s="374">
        <f t="shared" si="965"/>
        <v>-172.76472843545565</v>
      </c>
      <c r="R3276" s="12">
        <f t="shared" si="966"/>
        <v>7.2352715645443482</v>
      </c>
      <c r="S3276" s="57">
        <f t="shared" si="967"/>
        <v>210.72808979917048</v>
      </c>
      <c r="T3276" s="12">
        <f t="shared" si="950"/>
        <v>-33.107605205268676</v>
      </c>
    </row>
    <row r="3277" spans="1:20">
      <c r="A3277" s="57">
        <f t="shared" si="951"/>
        <v>1329075.0034591858</v>
      </c>
      <c r="B3277" s="12">
        <f t="shared" si="968"/>
        <v>211528.85654040732</v>
      </c>
      <c r="C3277" s="57" t="str">
        <f t="shared" si="952"/>
        <v>-0.0218056085697525-0.00273689606288241i</v>
      </c>
      <c r="D3277" s="57" t="str">
        <f t="shared" si="953"/>
        <v>3.20704345730375-1.00764058159466i</v>
      </c>
      <c r="E3277" s="57" t="str">
        <f t="shared" si="954"/>
        <v>-3.95887165414086-17.6061451541501i</v>
      </c>
      <c r="F3277" s="57" t="str">
        <f t="shared" si="955"/>
        <v>2.86329682796139-1.07141536158301i</v>
      </c>
      <c r="G3277" s="57" t="str">
        <f t="shared" si="956"/>
        <v>0.983981262859797-0.125547350432559i</v>
      </c>
      <c r="H3277" s="57" t="str">
        <f t="shared" si="957"/>
        <v>0.0132589235596446-9.52141175970294i</v>
      </c>
      <c r="I3277" s="57" t="str">
        <f t="shared" si="958"/>
        <v>-0.0286714386010119-0.076949084976947i</v>
      </c>
      <c r="K3277" s="57" t="str">
        <f t="shared" si="959"/>
        <v>0.00175503578809535-0.00230639316205541i</v>
      </c>
      <c r="L3277" s="57" t="str">
        <f t="shared" si="960"/>
        <v>0.00025-0.00500267942208495i</v>
      </c>
      <c r="M3277" s="57" t="str">
        <f t="shared" si="961"/>
        <v>0.0045-0.00175385311207827i</v>
      </c>
      <c r="N3277" s="57">
        <f t="shared" si="962"/>
        <v>7.1539776010143044</v>
      </c>
      <c r="O3277" s="57">
        <f t="shared" si="963"/>
        <v>33.160752003310577</v>
      </c>
      <c r="P3277" s="374">
        <f t="shared" si="964"/>
        <v>-33.160752003310577</v>
      </c>
      <c r="Q3277" s="374">
        <f t="shared" si="965"/>
        <v>-172.8460223989857</v>
      </c>
      <c r="R3277" s="12">
        <f t="shared" si="966"/>
        <v>7.1539776010143044</v>
      </c>
      <c r="S3277" s="57">
        <f t="shared" si="967"/>
        <v>211.5288565404073</v>
      </c>
      <c r="T3277" s="12">
        <f t="shared" si="950"/>
        <v>-33.160752003310577</v>
      </c>
    </row>
    <row r="3278" spans="1:20">
      <c r="A3278" s="57">
        <f t="shared" si="951"/>
        <v>1334125.4884723306</v>
      </c>
      <c r="B3278" s="12">
        <f t="shared" si="968"/>
        <v>212332.66619526086</v>
      </c>
      <c r="C3278" s="57" t="str">
        <f t="shared" si="952"/>
        <v>-0.0216763824176032-0.00268919122335666i</v>
      </c>
      <c r="D3278" s="57" t="str">
        <f t="shared" si="953"/>
        <v>3.20514132852861-1.01034375472524i</v>
      </c>
      <c r="E3278" s="57" t="str">
        <f t="shared" si="954"/>
        <v>-3.94543349372522-17.5334829462416i</v>
      </c>
      <c r="F3278" s="57" t="str">
        <f t="shared" si="955"/>
        <v>2.8629476236101-1.07008593499164i</v>
      </c>
      <c r="G3278" s="57" t="str">
        <f t="shared" si="956"/>
        <v>0.983861257649292-0.126009060571235i</v>
      </c>
      <c r="H3278" s="57" t="str">
        <f t="shared" si="957"/>
        <v>0.0131300155100301-9.485276497058i</v>
      </c>
      <c r="I3278" s="57" t="str">
        <f t="shared" si="958"/>
        <v>-0.0285277004142599-0.0766474201243387i</v>
      </c>
      <c r="K3278" s="57" t="str">
        <f t="shared" si="959"/>
        <v>0.00175123997702972-0.00230300895823005i</v>
      </c>
      <c r="L3278" s="57" t="str">
        <f t="shared" si="960"/>
        <v>0.00025-0.00498374120550403i</v>
      </c>
      <c r="M3278" s="57" t="str">
        <f t="shared" si="961"/>
        <v>0.0045-0.0017472137000182i</v>
      </c>
      <c r="N3278" s="57">
        <f t="shared" si="962"/>
        <v>7.072030815180085</v>
      </c>
      <c r="O3278" s="57">
        <f t="shared" si="963"/>
        <v>33.213930374257863</v>
      </c>
      <c r="P3278" s="374">
        <f t="shared" si="964"/>
        <v>-33.213930374257863</v>
      </c>
      <c r="Q3278" s="374">
        <f t="shared" si="965"/>
        <v>-172.92796918481991</v>
      </c>
      <c r="R3278" s="12">
        <f t="shared" si="966"/>
        <v>7.072030815180085</v>
      </c>
      <c r="S3278" s="57">
        <f t="shared" si="967"/>
        <v>212.33266619526086</v>
      </c>
      <c r="T3278" s="12">
        <f t="shared" si="950"/>
        <v>-33.213930374257863</v>
      </c>
    </row>
    <row r="3279" spans="1:20">
      <c r="A3279" s="57">
        <f t="shared" si="951"/>
        <v>1339195.1653285257</v>
      </c>
      <c r="B3279" s="12">
        <f t="shared" si="968"/>
        <v>213139.53032680287</v>
      </c>
      <c r="C3279" s="57" t="str">
        <f t="shared" si="952"/>
        <v>-0.0215478276831782-0.00264170628733245i</v>
      </c>
      <c r="D3279" s="57" t="str">
        <f t="shared" si="953"/>
        <v>3.20322699692382-1.01305367627895i</v>
      </c>
      <c r="E3279" s="57" t="str">
        <f t="shared" si="954"/>
        <v>-3.93209165352169-17.4611330294029i</v>
      </c>
      <c r="F3279" s="57" t="str">
        <f t="shared" si="955"/>
        <v>2.86259584640509-1.06877123190815i</v>
      </c>
      <c r="G3279" s="57" t="str">
        <f t="shared" si="956"/>
        <v>0.983740368269243-0.126472353131968i</v>
      </c>
      <c r="H3279" s="57" t="str">
        <f t="shared" si="957"/>
        <v>0.013002232142737-9.44927886044682i</v>
      </c>
      <c r="I3279" s="57" t="str">
        <f t="shared" si="958"/>
        <v>-0.0283850314517175-0.0763468741810181i</v>
      </c>
      <c r="K3279" s="57" t="str">
        <f t="shared" si="959"/>
        <v>0.00174743491073511-0.00229963136225957i</v>
      </c>
      <c r="L3279" s="57" t="str">
        <f t="shared" si="960"/>
        <v>0.00025-0.00496487468171354i</v>
      </c>
      <c r="M3279" s="57" t="str">
        <f t="shared" si="961"/>
        <v>0.0045-0.00174059942221379i</v>
      </c>
      <c r="N3279" s="57">
        <f t="shared" si="962"/>
        <v>6.9894319298007019</v>
      </c>
      <c r="O3279" s="57">
        <f t="shared" si="963"/>
        <v>33.26714088158954</v>
      </c>
      <c r="P3279" s="374">
        <f t="shared" si="964"/>
        <v>-33.26714088158954</v>
      </c>
      <c r="Q3279" s="374">
        <f t="shared" si="965"/>
        <v>-173.0105680701993</v>
      </c>
      <c r="R3279" s="12">
        <f t="shared" si="966"/>
        <v>6.9894319298007019</v>
      </c>
      <c r="S3279" s="57">
        <f t="shared" si="967"/>
        <v>213.13953032680286</v>
      </c>
      <c r="T3279" s="12">
        <f t="shared" si="950"/>
        <v>-33.26714088158954</v>
      </c>
    </row>
    <row r="3280" spans="1:20">
      <c r="A3280" s="57">
        <f t="shared" si="951"/>
        <v>1344284.1069567739</v>
      </c>
      <c r="B3280" s="12">
        <f t="shared" si="968"/>
        <v>213949.46054204472</v>
      </c>
      <c r="C3280" s="57" t="str">
        <f t="shared" si="952"/>
        <v>-0.0214199390344025-0.0025944423258752i</v>
      </c>
      <c r="D3280" s="57" t="str">
        <f t="shared" si="953"/>
        <v>3.20130040029138-1.01577031024606i</v>
      </c>
      <c r="E3280" s="57" t="str">
        <f t="shared" si="954"/>
        <v>-3.91884539110054-17.3890936729978i</v>
      </c>
      <c r="F3280" s="57" t="str">
        <f t="shared" si="955"/>
        <v>2.86224147804013-1.06747122600239i</v>
      </c>
      <c r="G3280" s="57" t="str">
        <f t="shared" si="956"/>
        <v>0.983618588428651-0.126937232230261i</v>
      </c>
      <c r="H3280" s="57" t="str">
        <f t="shared" si="957"/>
        <v>0.012875564785943-9.41341832016256i</v>
      </c>
      <c r="I3280" s="57" t="str">
        <f t="shared" si="958"/>
        <v>-0.0282434234734241-0.0760474427023204i</v>
      </c>
      <c r="K3280" s="57" t="str">
        <f t="shared" si="959"/>
        <v>0.00174362065392802-0.00229626022123843i</v>
      </c>
      <c r="L3280" s="57" t="str">
        <f t="shared" si="960"/>
        <v>0.00025-0.00494607957931214i</v>
      </c>
      <c r="M3280" s="57" t="str">
        <f t="shared" si="961"/>
        <v>0.0045-0.00173401018351643i</v>
      </c>
      <c r="N3280" s="57">
        <f t="shared" si="962"/>
        <v>6.9061816844135251</v>
      </c>
      <c r="O3280" s="57">
        <f t="shared" si="963"/>
        <v>33.320384087146053</v>
      </c>
      <c r="P3280" s="374">
        <f t="shared" si="964"/>
        <v>-33.320384087146053</v>
      </c>
      <c r="Q3280" s="374">
        <f t="shared" si="965"/>
        <v>-173.09381831558647</v>
      </c>
      <c r="R3280" s="12">
        <f t="shared" si="966"/>
        <v>6.9061816844135251</v>
      </c>
      <c r="S3280" s="57">
        <f t="shared" si="967"/>
        <v>213.94946054204473</v>
      </c>
      <c r="T3280" s="12">
        <f t="shared" si="950"/>
        <v>-33.320384087146053</v>
      </c>
    </row>
    <row r="3281" spans="1:20">
      <c r="A3281" s="57">
        <f t="shared" si="951"/>
        <v>1349392.3865632098</v>
      </c>
      <c r="B3281" s="12">
        <f t="shared" si="968"/>
        <v>214762.4684921045</v>
      </c>
      <c r="C3281" s="57" t="str">
        <f t="shared" si="952"/>
        <v>-0.0212927112032503-0.00254740039692427i</v>
      </c>
      <c r="D3281" s="57" t="str">
        <f t="shared" si="953"/>
        <v>3.1993614763439-1.01849362009072i</v>
      </c>
      <c r="E3281" s="57" t="str">
        <f t="shared" si="954"/>
        <v>-3.90569396916722-17.3173631592841i</v>
      </c>
      <c r="F3281" s="57" t="str">
        <f t="shared" si="955"/>
        <v>2.86188450008849-1.0661858910754i</v>
      </c>
      <c r="G3281" s="57" t="str">
        <f t="shared" si="956"/>
        <v>0.983495911795115-0.127403701976867i</v>
      </c>
      <c r="H3281" s="57" t="str">
        <f t="shared" si="957"/>
        <v>0.0127500048309768-9.37769434860726i</v>
      </c>
      <c r="I3281" s="57" t="str">
        <f t="shared" si="958"/>
        <v>-0.02810286830131-0.0757491212615764i</v>
      </c>
      <c r="K3281" s="57" t="str">
        <f t="shared" si="959"/>
        <v>0.00173979727227935-0.00229289538295854i</v>
      </c>
      <c r="L3281" s="57" t="str">
        <f t="shared" si="960"/>
        <v>0.00025-0.00492735562792602i</v>
      </c>
      <c r="M3281" s="57" t="str">
        <f t="shared" si="961"/>
        <v>0.0045-0.0017274458891377i</v>
      </c>
      <c r="N3281" s="57">
        <f t="shared" si="962"/>
        <v>6.8222808352536219</v>
      </c>
      <c r="O3281" s="57">
        <f t="shared" si="963"/>
        <v>33.373660551120935</v>
      </c>
      <c r="P3281" s="374">
        <f t="shared" si="964"/>
        <v>-33.373660551120935</v>
      </c>
      <c r="Q3281" s="374">
        <f t="shared" si="965"/>
        <v>-173.17771916474638</v>
      </c>
      <c r="R3281" s="12">
        <f t="shared" si="966"/>
        <v>6.8222808352536219</v>
      </c>
      <c r="S3281" s="57">
        <f t="shared" si="967"/>
        <v>214.76246849210449</v>
      </c>
      <c r="T3281" s="12">
        <f t="shared" si="950"/>
        <v>-33.373660551120935</v>
      </c>
    </row>
    <row r="3282" spans="1:20">
      <c r="A3282" s="57">
        <f t="shared" si="951"/>
        <v>1354520.0776321499</v>
      </c>
      <c r="B3282" s="12">
        <f t="shared" si="968"/>
        <v>215578.56587237449</v>
      </c>
      <c r="C3282" s="57" t="str">
        <f t="shared" si="952"/>
        <v>-0.0211661389851721-0.0025005815452569i</v>
      </c>
      <c r="D3282" s="57" t="str">
        <f t="shared" si="953"/>
        <v>3.19741016270832-1.0212235687471i</v>
      </c>
      <c r="E3282" s="57" t="str">
        <f t="shared" si="954"/>
        <v>-3.89263665552816-17.2459397832841i</v>
      </c>
      <c r="F3282" s="57" t="str">
        <f t="shared" si="955"/>
        <v>2.86152489400233-1.06491520105823i</v>
      </c>
      <c r="G3282" s="57" t="str">
        <f t="shared" si="956"/>
        <v>0.983372331994609-0.127871766477566i</v>
      </c>
      <c r="H3282" s="57" t="str">
        <f t="shared" si="957"/>
        <v>0.0126255437317816-9.3421064202826i</v>
      </c>
      <c r="I3282" s="57" t="str">
        <f t="shared" si="958"/>
        <v>-0.0279633578187172-0.0754519054500328i</v>
      </c>
      <c r="K3282" s="57" t="str">
        <f t="shared" si="959"/>
        <v>0.00173596483241136-0.00228953669592002i</v>
      </c>
      <c r="L3282" s="57" t="str">
        <f t="shared" si="960"/>
        <v>0.00025-0.00490870255820486i</v>
      </c>
      <c r="M3282" s="57" t="str">
        <f t="shared" si="961"/>
        <v>0.0045-0.00172090644464804i</v>
      </c>
      <c r="N3282" s="57">
        <f t="shared" si="962"/>
        <v>6.737730155167867</v>
      </c>
      <c r="O3282" s="57">
        <f t="shared" si="963"/>
        <v>33.426970832052042</v>
      </c>
      <c r="P3282" s="374">
        <f t="shared" si="964"/>
        <v>-33.426970832052042</v>
      </c>
      <c r="Q3282" s="374">
        <f t="shared" si="965"/>
        <v>-173.26226984483213</v>
      </c>
      <c r="R3282" s="12">
        <f t="shared" si="966"/>
        <v>6.737730155167867</v>
      </c>
      <c r="S3282" s="57">
        <f t="shared" si="967"/>
        <v>215.5785658723745</v>
      </c>
      <c r="T3282" s="12">
        <f t="shared" si="950"/>
        <v>-33.426970832052042</v>
      </c>
    </row>
    <row r="3283" spans="1:20">
      <c r="A3283" s="57">
        <f t="shared" si="951"/>
        <v>1359667.2539271521</v>
      </c>
      <c r="B3283" s="12">
        <f t="shared" si="968"/>
        <v>216397.76442268951</v>
      </c>
      <c r="C3283" s="57" t="str">
        <f t="shared" si="952"/>
        <v>-0.0210402172385271-0.00245398680245312i</v>
      </c>
      <c r="D3283" s="57" t="str">
        <f t="shared" si="953"/>
        <v>3.19544639692934-1.02396011861541i</v>
      </c>
      <c r="E3283" s="57" t="str">
        <f t="shared" si="954"/>
        <v>-3.87967272305635-17.1748218526596i</v>
      </c>
      <c r="F3283" s="57" t="str">
        <f t="shared" si="955"/>
        <v>2.86116264111206-1.06365913001068i</v>
      </c>
      <c r="G3283" s="57" t="str">
        <f t="shared" si="956"/>
        <v>0.983247842611261-0.128341429832933i</v>
      </c>
      <c r="H3283" s="57" t="str">
        <f t="shared" si="957"/>
        <v>0.0125021730043858-9.30665401178087i</v>
      </c>
      <c r="I3283" s="57" t="str">
        <f t="shared" si="958"/>
        <v>-0.0278248839699225-0.0751557908767726i</v>
      </c>
      <c r="K3283" s="57" t="str">
        <f t="shared" si="959"/>
        <v>0.0017321234018945-0.00228618400934194i</v>
      </c>
      <c r="L3283" s="57" t="str">
        <f t="shared" si="960"/>
        <v>0.00025-0.00489012010181793i</v>
      </c>
      <c r="M3283" s="57" t="str">
        <f t="shared" si="961"/>
        <v>0.0045-0.00171439175597533i</v>
      </c>
      <c r="N3283" s="57">
        <f t="shared" si="962"/>
        <v>6.6525304335334852</v>
      </c>
      <c r="O3283" s="57">
        <f t="shared" si="963"/>
        <v>33.480315486812373</v>
      </c>
      <c r="P3283" s="374">
        <f t="shared" si="964"/>
        <v>-33.480315486812373</v>
      </c>
      <c r="Q3283" s="374">
        <f t="shared" si="965"/>
        <v>-173.34746956646651</v>
      </c>
      <c r="R3283" s="12">
        <f t="shared" si="966"/>
        <v>6.6525304335334852</v>
      </c>
      <c r="S3283" s="57">
        <f t="shared" si="967"/>
        <v>216.39776442268951</v>
      </c>
      <c r="T3283" s="12">
        <f t="shared" si="950"/>
        <v>-33.480315486812373</v>
      </c>
    </row>
    <row r="3284" spans="1:20">
      <c r="A3284" s="57">
        <f t="shared" si="951"/>
        <v>1364833.9894920753</v>
      </c>
      <c r="B3284" s="12">
        <f t="shared" si="968"/>
        <v>217220.07592749572</v>
      </c>
      <c r="C3284" s="57" t="str">
        <f t="shared" si="952"/>
        <v>-0.0209149408840167-0.00240761718685796i</v>
      </c>
      <c r="D3284" s="57" t="str">
        <f t="shared" si="953"/>
        <v>3.19347011647308-1.0267032315579i</v>
      </c>
      <c r="E3284" s="57" t="str">
        <f t="shared" si="954"/>
        <v>-3.86680144965762-17.1040076875855i</v>
      </c>
      <c r="F3284" s="57" t="str">
        <f t="shared" si="955"/>
        <v>2.8607977226256-1.0624176521201i</v>
      </c>
      <c r="G3284" s="57" t="str">
        <f t="shared" si="956"/>
        <v>0.983122437187129-0.128812696138107i</v>
      </c>
      <c r="H3284" s="57" t="str">
        <f t="shared" si="957"/>
        <v>0.0123798842263776-9.27133660177578i</v>
      </c>
      <c r="I3284" s="57" t="str">
        <f t="shared" si="958"/>
        <v>-0.0276874387596655-0.0748607731686326i</v>
      </c>
      <c r="K3284" s="57" t="str">
        <f t="shared" si="959"/>
        <v>0.00172827304924401-0.00228283717317311i</v>
      </c>
      <c r="L3284" s="57" t="str">
        <f t="shared" si="960"/>
        <v>0.00025-0.00487160799145043i</v>
      </c>
      <c r="M3284" s="57" t="str">
        <f t="shared" si="961"/>
        <v>0.0045-0.0017079017294036i</v>
      </c>
      <c r="N3284" s="57">
        <f t="shared" si="962"/>
        <v>6.5666824761713656</v>
      </c>
      <c r="O3284" s="57">
        <f t="shared" si="963"/>
        <v>33.533695070602221</v>
      </c>
      <c r="P3284" s="374">
        <f t="shared" si="964"/>
        <v>-33.533695070602221</v>
      </c>
      <c r="Q3284" s="374">
        <f t="shared" si="965"/>
        <v>-173.43331752382863</v>
      </c>
      <c r="R3284" s="12">
        <f t="shared" si="966"/>
        <v>6.5666824761713656</v>
      </c>
      <c r="S3284" s="57">
        <f t="shared" si="967"/>
        <v>217.22007592749571</v>
      </c>
      <c r="T3284" s="12">
        <f t="shared" si="950"/>
        <v>-33.533695070602221</v>
      </c>
    </row>
    <row r="3285" spans="1:20">
      <c r="A3285" s="57">
        <f t="shared" si="951"/>
        <v>1370020.3586521451</v>
      </c>
      <c r="B3285" s="12">
        <f t="shared" si="968"/>
        <v>218045.5122160202</v>
      </c>
      <c r="C3285" s="57" t="str">
        <f t="shared" si="952"/>
        <v>-0.0207903049041263-0.00236147370354481i</v>
      </c>
      <c r="D3285" s="57" t="str">
        <f t="shared" si="953"/>
        <v>3.19148125873084-1.02945286889499i</v>
      </c>
      <c r="E3285" s="57" t="str">
        <f t="shared" si="954"/>
        <v>-3.85402211823647-17.0334956206273i</v>
      </c>
      <c r="F3285" s="57" t="str">
        <f t="shared" si="955"/>
        <v>2.86043011962792-1.0611907417002i</v>
      </c>
      <c r="G3285" s="57" t="str">
        <f t="shared" si="956"/>
        <v>0.98299610922198-0.129285569482556i</v>
      </c>
      <c r="H3285" s="57" t="str">
        <f t="shared" si="957"/>
        <v>0.0122586690363858-9.23615367101343i</v>
      </c>
      <c r="I3285" s="57" t="str">
        <f t="shared" si="958"/>
        <v>-0.0275510142526808-0.0745668479701293i</v>
      </c>
      <c r="K3285" s="57" t="str">
        <f t="shared" si="959"/>
        <v>0.00172441384391642-0.00227949603810279i</v>
      </c>
      <c r="L3285" s="57" t="str">
        <f t="shared" si="960"/>
        <v>0.00025-0.00485316596079938i</v>
      </c>
      <c r="M3285" s="57" t="str">
        <f t="shared" si="961"/>
        <v>0.0045-0.00170143627157163i</v>
      </c>
      <c r="N3285" s="57">
        <f t="shared" si="962"/>
        <v>6.4801871052632691</v>
      </c>
      <c r="O3285" s="57">
        <f t="shared" si="963"/>
        <v>33.587110136939572</v>
      </c>
      <c r="P3285" s="374">
        <f t="shared" si="964"/>
        <v>-33.587110136939572</v>
      </c>
      <c r="Q3285" s="374">
        <f t="shared" si="965"/>
        <v>-173.51981289473673</v>
      </c>
      <c r="R3285" s="12">
        <f t="shared" si="966"/>
        <v>6.4801871052632691</v>
      </c>
      <c r="S3285" s="57">
        <f t="shared" si="967"/>
        <v>218.0455122160202</v>
      </c>
      <c r="T3285" s="12">
        <f t="shared" si="950"/>
        <v>-33.587110136939572</v>
      </c>
    </row>
    <row r="3286" spans="1:20">
      <c r="A3286" s="57">
        <f t="shared" si="951"/>
        <v>1375226.4360150232</v>
      </c>
      <c r="B3286" s="12">
        <f t="shared" si="968"/>
        <v>218874.08516244107</v>
      </c>
      <c r="C3286" s="57" t="str">
        <f t="shared" si="952"/>
        <v>-0.0206663043425665-0.0023155573442766i</v>
      </c>
      <c r="D3286" s="57" t="str">
        <f t="shared" si="953"/>
        <v>3.18947976102276-1.03220899140126i</v>
      </c>
      <c r="E3286" s="57" t="str">
        <f t="shared" si="954"/>
        <v>-3.84133401666235-16.9632839966179i</v>
      </c>
      <c r="F3286" s="57" t="str">
        <f t="shared" si="955"/>
        <v>2.86005981308019-1.05997837318974i</v>
      </c>
      <c r="G3286" s="57" t="str">
        <f t="shared" si="956"/>
        <v>0.982868852173067-0.129760053949838i</v>
      </c>
      <c r="H3286" s="57" t="str">
        <f t="shared" si="957"/>
        <v>0.012138519133565-9.20110470230331i</v>
      </c>
      <c r="I3286" s="57" t="str">
        <f t="shared" si="958"/>
        <v>-0.0274156025732305-0.0742740109433752i</v>
      </c>
      <c r="K3286" s="57" t="str">
        <f t="shared" si="959"/>
        <v>0.00172054585630584-0.00227616045557147i</v>
      </c>
      <c r="L3286" s="57" t="str">
        <f t="shared" si="960"/>
        <v>0.00025-0.00483479374457004i</v>
      </c>
      <c r="M3286" s="57" t="str">
        <f t="shared" si="961"/>
        <v>0.0045-0.00169499528947164i</v>
      </c>
      <c r="N3286" s="57">
        <f t="shared" si="962"/>
        <v>6.3930451592657107</v>
      </c>
      <c r="O3286" s="57">
        <f t="shared" si="963"/>
        <v>33.640561237652562</v>
      </c>
      <c r="P3286" s="374">
        <f t="shared" si="964"/>
        <v>-33.640561237652562</v>
      </c>
      <c r="Q3286" s="374">
        <f t="shared" si="965"/>
        <v>-173.60695484073429</v>
      </c>
      <c r="R3286" s="12">
        <f t="shared" si="966"/>
        <v>6.3930451592657107</v>
      </c>
      <c r="S3286" s="57">
        <f t="shared" si="967"/>
        <v>218.87408516244108</v>
      </c>
      <c r="T3286" s="12">
        <f t="shared" si="950"/>
        <v>-33.640561237652562</v>
      </c>
    </row>
    <row r="3287" spans="1:20">
      <c r="A3287" s="57">
        <f t="shared" si="951"/>
        <v>1380452.2964718803</v>
      </c>
      <c r="B3287" s="12">
        <f t="shared" si="968"/>
        <v>219705.80668605835</v>
      </c>
      <c r="C3287" s="57" t="str">
        <f t="shared" si="952"/>
        <v>-0.0205429343037204-0.00226986908746666i</v>
      </c>
      <c r="D3287" s="57" t="str">
        <f t="shared" si="953"/>
        <v>3.18746556060167-1.03497155930157i</v>
      </c>
      <c r="E3287" s="57" t="str">
        <f t="shared" si="954"/>
        <v>-3.828736437736-16.893371172537i</v>
      </c>
      <c r="F3287" s="57" t="str">
        <f t="shared" si="955"/>
        <v>2.85968678381923-1.05878052115134i</v>
      </c>
      <c r="G3287" s="57" t="str">
        <f t="shared" si="956"/>
        <v>0.982740659454904-0.130236153617358i</v>
      </c>
      <c r="H3287" s="57" t="str">
        <f t="shared" si="957"/>
        <v>0.0120194262770862-9.16618918050901i</v>
      </c>
      <c r="I3287" s="57" t="str">
        <f t="shared" si="958"/>
        <v>-0.0272811959046437-0.0739822577679999i</v>
      </c>
      <c r="K3287" s="57" t="str">
        <f t="shared" si="959"/>
        <v>0.00171666915774002-0.00227283027778152i</v>
      </c>
      <c r="L3287" s="57" t="str">
        <f t="shared" si="960"/>
        <v>0.00025-0.00481649107847183i</v>
      </c>
      <c r="M3287" s="57" t="str">
        <f t="shared" si="961"/>
        <v>0.0045-0.00168857869044793i</v>
      </c>
      <c r="N3287" s="57">
        <f t="shared" si="962"/>
        <v>6.3052574928238414</v>
      </c>
      <c r="O3287" s="57">
        <f t="shared" si="963"/>
        <v>33.694048922870977</v>
      </c>
      <c r="P3287" s="374">
        <f t="shared" si="964"/>
        <v>-33.694048922870977</v>
      </c>
      <c r="Q3287" s="374">
        <f t="shared" si="965"/>
        <v>-173.69474250717616</v>
      </c>
      <c r="R3287" s="12">
        <f t="shared" si="966"/>
        <v>6.3052574928238414</v>
      </c>
      <c r="S3287" s="57">
        <f t="shared" si="967"/>
        <v>219.70580668605834</v>
      </c>
      <c r="T3287" s="12">
        <f t="shared" si="950"/>
        <v>-33.694048922870977</v>
      </c>
    </row>
    <row r="3288" spans="1:20">
      <c r="A3288" s="57">
        <f t="shared" si="951"/>
        <v>1385698.0151984736</v>
      </c>
      <c r="B3288" s="12">
        <f t="shared" si="968"/>
        <v>220540.68875146538</v>
      </c>
      <c r="C3288" s="57" t="str">
        <f t="shared" si="952"/>
        <v>-0.0204201899520976-0.00222440989814003i</v>
      </c>
      <c r="D3288" s="57" t="str">
        <f t="shared" si="953"/>
        <v>3.18543859465704-1.03774053226713i</v>
      </c>
      <c r="E3288" s="57" t="str">
        <f t="shared" si="954"/>
        <v>-3.81622867915605-16.8237555173932i</v>
      </c>
      <c r="F3288" s="57" t="str">
        <f t="shared" si="955"/>
        <v>2.85931101255687-1.05759716027023i</v>
      </c>
      <c r="G3288" s="57" t="str">
        <f t="shared" si="956"/>
        <v>0.982611524439047-0.130713872556128i</v>
      </c>
      <c r="H3288" s="57" t="str">
        <f t="shared" si="957"/>
        <v>0.0119013822856341-9.13140659253992i</v>
      </c>
      <c r="I3288" s="57" t="str">
        <f t="shared" si="958"/>
        <v>-0.0271477864888595-0.0736915841410785i</v>
      </c>
      <c r="K3288" s="57" t="str">
        <f t="shared" si="959"/>
        <v>0.00171278382047641-0.00226950535770802i</v>
      </c>
      <c r="L3288" s="57" t="str">
        <f t="shared" si="960"/>
        <v>0.00025-0.00479825769921483i</v>
      </c>
      <c r="M3288" s="57" t="str">
        <f t="shared" si="961"/>
        <v>0.0045-0.00168218638219559i</v>
      </c>
      <c r="N3288" s="57">
        <f t="shared" si="962"/>
        <v>6.2168249766872918</v>
      </c>
      <c r="O3288" s="57">
        <f t="shared" si="963"/>
        <v>33.747573741016666</v>
      </c>
      <c r="P3288" s="374">
        <f t="shared" si="964"/>
        <v>-33.747573741016666</v>
      </c>
      <c r="Q3288" s="374">
        <f t="shared" si="965"/>
        <v>-173.78317502331271</v>
      </c>
      <c r="R3288" s="12">
        <f t="shared" si="966"/>
        <v>6.2168249766872918</v>
      </c>
      <c r="S3288" s="57">
        <f t="shared" si="967"/>
        <v>220.54068875146538</v>
      </c>
      <c r="T3288" s="12">
        <f t="shared" si="950"/>
        <v>-33.747573741016666</v>
      </c>
    </row>
    <row r="3289" spans="1:20">
      <c r="A3289" s="57">
        <f t="shared" si="951"/>
        <v>1390963.6676562277</v>
      </c>
      <c r="B3289" s="12">
        <f t="shared" si="968"/>
        <v>221378.74336872096</v>
      </c>
      <c r="C3289" s="57" t="str">
        <f t="shared" si="952"/>
        <v>-0.0202980665117848-0.00217918072789211i</v>
      </c>
      <c r="D3289" s="57" t="str">
        <f t="shared" si="953"/>
        <v>3.18339880031879-1.04051586941158i</v>
      </c>
      <c r="E3289" s="57" t="str">
        <f t="shared" si="954"/>
        <v>-3.80381004348544-16.7544354121041i</v>
      </c>
      <c r="F3289" s="57" t="str">
        <f t="shared" si="955"/>
        <v>2.85893247987925-1.05642826535296i</v>
      </c>
      <c r="G3289" s="57" t="str">
        <f t="shared" si="956"/>
        <v>0.982481440453862-0.131193214830516i</v>
      </c>
      <c r="H3289" s="57" t="str">
        <f t="shared" si="957"/>
        <v>0.0117843790369068-9.09675642734156i</v>
      </c>
      <c r="I3289" s="57" t="str">
        <f t="shared" si="958"/>
        <v>-0.0270153666259694-0.0734019857770462i</v>
      </c>
      <c r="K3289" s="57" t="str">
        <f t="shared" si="959"/>
        <v>0.00170888991769784-0.00226618554910938i</v>
      </c>
      <c r="L3289" s="57" t="str">
        <f t="shared" si="960"/>
        <v>0.00025-0.00478009334450569i</v>
      </c>
      <c r="M3289" s="57" t="str">
        <f t="shared" si="961"/>
        <v>0.0045-0.00167581827275911i</v>
      </c>
      <c r="N3289" s="57">
        <f t="shared" si="962"/>
        <v>6.127748497621468</v>
      </c>
      <c r="O3289" s="57">
        <f t="shared" si="963"/>
        <v>33.801136238797035</v>
      </c>
      <c r="P3289" s="374">
        <f t="shared" si="964"/>
        <v>-33.801136238797035</v>
      </c>
      <c r="Q3289" s="374">
        <f t="shared" si="965"/>
        <v>-173.87225150237853</v>
      </c>
      <c r="R3289" s="12">
        <f t="shared" si="966"/>
        <v>6.127748497621468</v>
      </c>
      <c r="S3289" s="57">
        <f t="shared" si="967"/>
        <v>221.37874336872096</v>
      </c>
      <c r="T3289" s="12">
        <f t="shared" si="950"/>
        <v>-33.801136238797035</v>
      </c>
    </row>
    <row r="3290" spans="1:20">
      <c r="A3290" s="57">
        <f t="shared" si="951"/>
        <v>1396249.3295933213</v>
      </c>
      <c r="B3290" s="12">
        <f t="shared" si="968"/>
        <v>222219.98259352209</v>
      </c>
      <c r="C3290" s="57" t="str">
        <f t="shared" si="952"/>
        <v>-0.0201765592659089-0.00213418251484905i</v>
      </c>
      <c r="D3290" s="57" t="str">
        <f t="shared" si="953"/>
        <v>3.18134611466142-1.04329752928711i</v>
      </c>
      <c r="E3290" s="57" t="str">
        <f t="shared" si="954"/>
        <v>-3.79147983811864-16.6854092493825i</v>
      </c>
      <c r="F3290" s="57" t="str">
        <f t="shared" si="955"/>
        <v>2.85855116624624-1.05527381132623i</v>
      </c>
      <c r="G3290" s="57" t="str">
        <f t="shared" si="956"/>
        <v>0.982350400784312-0.131674184498i</v>
      </c>
      <c r="H3290" s="57" t="str">
        <f t="shared" si="957"/>
        <v>0.0116684084671235-9.06223817588748i</v>
      </c>
      <c r="I3290" s="57" t="str">
        <f t="shared" si="958"/>
        <v>-0.026883928673771-0.0731134584076294i</v>
      </c>
      <c r="K3290" s="57" t="str">
        <f t="shared" si="959"/>
        <v>0.00170498752350821-0.00226287070653804i</v>
      </c>
      <c r="L3290" s="57" t="str">
        <f t="shared" si="960"/>
        <v>0.00025-0.00476199775304412i</v>
      </c>
      <c r="M3290" s="57" t="str">
        <f t="shared" si="961"/>
        <v>0.0045-0.00166947427053109i</v>
      </c>
      <c r="N3290" s="57">
        <f t="shared" si="962"/>
        <v>6.0380289583231104</v>
      </c>
      <c r="O3290" s="57">
        <f t="shared" si="963"/>
        <v>33.85473696119481</v>
      </c>
      <c r="P3290" s="374">
        <f t="shared" si="964"/>
        <v>-33.85473696119481</v>
      </c>
      <c r="Q3290" s="374">
        <f t="shared" si="965"/>
        <v>-173.96197104167689</v>
      </c>
      <c r="R3290" s="12">
        <f t="shared" si="966"/>
        <v>6.0380289583231104</v>
      </c>
      <c r="S3290" s="57">
        <f t="shared" si="967"/>
        <v>222.21998259352208</v>
      </c>
      <c r="T3290" s="12">
        <f t="shared" si="950"/>
        <v>-33.85473696119481</v>
      </c>
    </row>
    <row r="3291" spans="1:20">
      <c r="A3291" s="57">
        <f t="shared" si="951"/>
        <v>1401555.0770457759</v>
      </c>
      <c r="B3291" s="12">
        <f t="shared" si="968"/>
        <v>223064.41852737748</v>
      </c>
      <c r="C3291" s="57" t="str">
        <f t="shared" si="952"/>
        <v>-0.020055663556095-0.00208941618362595i</v>
      </c>
      <c r="D3291" s="57" t="str">
        <f t="shared" si="953"/>
        <v>3.179280474708-1.0460854698805i</v>
      </c>
      <c r="E3291" s="57" t="str">
        <f t="shared" si="954"/>
        <v>-3.77923737524811-16.6166754336189i</v>
      </c>
      <c r="F3291" s="57" t="str">
        <f t="shared" si="955"/>
        <v>2.85816705199068-1.0541337732355i</v>
      </c>
      <c r="G3291" s="57" t="str">
        <f t="shared" si="956"/>
        <v>0.982218398671723-0.132156785608908i</v>
      </c>
      <c r="H3291" s="57" t="str">
        <f t="shared" si="957"/>
        <v>0.011553462570535-9.02785133116996i</v>
      </c>
      <c r="I3291" s="57" t="str">
        <f t="shared" si="958"/>
        <v>-0.0267534650473155-0.0728259977817621i</v>
      </c>
      <c r="K3291" s="57" t="str">
        <f t="shared" si="959"/>
        <v>0.00170107671292787-0.00225956068535112i</v>
      </c>
      <c r="L3291" s="57" t="str">
        <f t="shared" si="960"/>
        <v>0.00025-0.00474397066451895i</v>
      </c>
      <c r="M3291" s="57" t="str">
        <f t="shared" si="961"/>
        <v>0.0045-0.00166315428425093i</v>
      </c>
      <c r="N3291" s="57">
        <f t="shared" si="962"/>
        <v>5.9476672773323571</v>
      </c>
      <c r="O3291" s="57">
        <f t="shared" si="963"/>
        <v>33.908376451461564</v>
      </c>
      <c r="P3291" s="374">
        <f t="shared" si="964"/>
        <v>-33.908376451461564</v>
      </c>
      <c r="Q3291" s="374">
        <f t="shared" si="965"/>
        <v>-174.05233272266764</v>
      </c>
      <c r="R3291" s="12">
        <f t="shared" si="966"/>
        <v>5.9476672773323571</v>
      </c>
      <c r="S3291" s="57">
        <f t="shared" si="967"/>
        <v>223.06441852737748</v>
      </c>
      <c r="T3291" s="12">
        <f t="shared" si="950"/>
        <v>-33.908376451461564</v>
      </c>
    </row>
    <row r="3292" spans="1:20">
      <c r="A3292" s="57">
        <f t="shared" si="951"/>
        <v>1406880.98633855</v>
      </c>
      <c r="B3292" s="12">
        <f t="shared" si="968"/>
        <v>223912.06331778152</v>
      </c>
      <c r="C3292" s="57" t="str">
        <f t="shared" si="952"/>
        <v>-0.0199353747819349-0.00204488264528469i</v>
      </c>
      <c r="D3292" s="57" t="str">
        <f t="shared" si="953"/>
        <v>3.17720181743432-1.04887964860937i</v>
      </c>
      <c r="E3292" s="57" t="str">
        <f t="shared" si="954"/>
        <v>-3.76708197183163-16.5482323807697i</v>
      </c>
      <c r="F3292" s="57" t="str">
        <f t="shared" si="955"/>
        <v>2.85778011731785-1.05300812624381i</v>
      </c>
      <c r="G3292" s="57" t="str">
        <f t="shared" si="956"/>
        <v>0.982085427313564-0.132641022206172i</v>
      </c>
      <c r="H3292" s="57" t="str">
        <f t="shared" si="957"/>
        <v>0.0114395333989405-8.99359538819152i</v>
      </c>
      <c r="I3292" s="57" t="str">
        <f t="shared" si="958"/>
        <v>-0.0266239682184668-0.0725395996655162i</v>
      </c>
      <c r="K3292" s="57" t="str">
        <f t="shared" si="959"/>
        <v>0.00169715756188889-0.0022562553417211i</v>
      </c>
      <c r="L3292" s="57" t="str">
        <f t="shared" si="960"/>
        <v>0.00025-0.00472601181960446i</v>
      </c>
      <c r="M3292" s="57" t="str">
        <f t="shared" si="961"/>
        <v>0.0045-0.00165685822300352i</v>
      </c>
      <c r="N3292" s="57">
        <f t="shared" si="962"/>
        <v>5.8566643889438126</v>
      </c>
      <c r="O3292" s="57">
        <f t="shared" si="963"/>
        <v>33.962055251108445</v>
      </c>
      <c r="P3292" s="374">
        <f t="shared" si="964"/>
        <v>-33.962055251108445</v>
      </c>
      <c r="Q3292" s="374">
        <f t="shared" si="965"/>
        <v>-174.14333561105619</v>
      </c>
      <c r="R3292" s="12">
        <f t="shared" si="966"/>
        <v>5.8566643889438126</v>
      </c>
      <c r="S3292" s="57">
        <f t="shared" si="967"/>
        <v>223.91206331778153</v>
      </c>
      <c r="T3292" s="12">
        <f t="shared" si="950"/>
        <v>-33.962055251108445</v>
      </c>
    </row>
    <row r="3293" spans="1:20">
      <c r="A3293" s="57">
        <f t="shared" si="951"/>
        <v>1412227.1340866366</v>
      </c>
      <c r="B3293" s="12">
        <f t="shared" si="968"/>
        <v>224762.9291583891</v>
      </c>
      <c r="C3293" s="57" t="str">
        <f t="shared" si="952"/>
        <v>-0.0198156884004543-0.0020005827972927i</v>
      </c>
      <c r="D3293" s="57" t="str">
        <f t="shared" si="953"/>
        <v>3.17511007977307-1.05168002231814i</v>
      </c>
      <c r="E3293" s="57" t="str">
        <f t="shared" si="954"/>
        <v>-3.75501294955962-16.4800785182438i</v>
      </c>
      <c r="F3293" s="57" t="str">
        <f t="shared" si="955"/>
        <v>2.85739034230468-1.05189684563046i</v>
      </c>
      <c r="G3293" s="57" t="str">
        <f t="shared" si="956"/>
        <v>0.981951479863222-0.133126898325059i</v>
      </c>
      <c r="H3293" s="57" t="str">
        <f t="shared" si="957"/>
        <v>0.0113266130612088-8.95946984395606i</v>
      </c>
      <c r="I3293" s="57" t="str">
        <f t="shared" si="958"/>
        <v>-0.0264954307154593-0.0722542598420203i</v>
      </c>
      <c r="K3293" s="57" t="str">
        <f t="shared" si="959"/>
        <v>0.00169323014723021-0.00225295453264636i</v>
      </c>
      <c r="L3293" s="57" t="str">
        <f t="shared" si="960"/>
        <v>0.00025-0.00470812095995663i</v>
      </c>
      <c r="M3293" s="57" t="str">
        <f t="shared" si="961"/>
        <v>0.0045-0.00165058599621789i</v>
      </c>
      <c r="N3293" s="57">
        <f t="shared" si="962"/>
        <v>5.7650212431216232</v>
      </c>
      <c r="O3293" s="57">
        <f t="shared" si="963"/>
        <v>34.015773899898797</v>
      </c>
      <c r="P3293" s="374">
        <f t="shared" si="964"/>
        <v>-34.015773899898797</v>
      </c>
      <c r="Q3293" s="374">
        <f t="shared" si="965"/>
        <v>-174.23497875687838</v>
      </c>
      <c r="R3293" s="12">
        <f t="shared" si="966"/>
        <v>5.7650212431216232</v>
      </c>
      <c r="S3293" s="57">
        <f t="shared" si="967"/>
        <v>224.76292915838911</v>
      </c>
      <c r="T3293" s="12">
        <f t="shared" si="950"/>
        <v>-34.015773899898797</v>
      </c>
    </row>
    <row r="3294" spans="1:20">
      <c r="A3294" s="57">
        <f t="shared" si="951"/>
        <v>1417593.5971961659</v>
      </c>
      <c r="B3294" s="12">
        <f t="shared" si="968"/>
        <v>225617.02828919099</v>
      </c>
      <c r="C3294" s="57" t="str">
        <f t="shared" si="952"/>
        <v>-0.019696599925586-0.00195651752347934i</v>
      </c>
      <c r="D3294" s="57" t="str">
        <f t="shared" si="953"/>
        <v>3.17300519861814-1.05448654727435i</v>
      </c>
      <c r="E3294" s="57" t="str">
        <f t="shared" si="954"/>
        <v>-3.74302963482216-16.412212284792i</v>
      </c>
      <c r="F3294" s="57" t="str">
        <f t="shared" si="955"/>
        <v>2.85699770689924-1.05079990678972i</v>
      </c>
      <c r="G3294" s="57" t="str">
        <f t="shared" si="956"/>
        <v>0.981816549429774-0.133614417992917i</v>
      </c>
      <c r="H3294" s="57" t="str">
        <f t="shared" si="957"/>
        <v>0.0112146937228044-8.92547419746015i</v>
      </c>
      <c r="I3294" s="57" t="str">
        <f t="shared" si="958"/>
        <v>-0.0263678451224605-0.071969974111389i</v>
      </c>
      <c r="K3294" s="57" t="str">
        <f t="shared" si="959"/>
        <v>0.00168929454669248-0.0022496581159618i</v>
      </c>
      <c r="L3294" s="57" t="str">
        <f t="shared" si="960"/>
        <v>0.00025-0.00469029782820943i</v>
      </c>
      <c r="M3294" s="57" t="str">
        <f t="shared" si="961"/>
        <v>0.0045-0.00164433751366596i</v>
      </c>
      <c r="N3294" s="57">
        <f t="shared" si="962"/>
        <v>5.6727388054083576</v>
      </c>
      <c r="O3294" s="57">
        <f t="shared" si="963"/>
        <v>34.069532935839966</v>
      </c>
      <c r="P3294" s="374">
        <f t="shared" si="964"/>
        <v>-34.069532935839966</v>
      </c>
      <c r="Q3294" s="374">
        <f t="shared" si="965"/>
        <v>-174.32726119459164</v>
      </c>
      <c r="R3294" s="12">
        <f t="shared" si="966"/>
        <v>5.6727388054083576</v>
      </c>
      <c r="S3294" s="57">
        <f t="shared" si="967"/>
        <v>225.61702828919098</v>
      </c>
      <c r="T3294" s="12">
        <f t="shared" si="950"/>
        <v>-34.069532935839966</v>
      </c>
    </row>
    <row r="3295" spans="1:20">
      <c r="A3295" s="57">
        <f t="shared" si="951"/>
        <v>1422980.4528655114</v>
      </c>
      <c r="B3295" s="12">
        <f t="shared" si="968"/>
        <v>226474.37299668993</v>
      </c>
      <c r="C3295" s="57" t="str">
        <f t="shared" si="952"/>
        <v>-0.0195781049276471-0.00191268769399358i</v>
      </c>
      <c r="D3295" s="57" t="str">
        <f t="shared" si="953"/>
        <v>3.17088711082891-1.0572991791647i</v>
      </c>
      <c r="E3295" s="57" t="str">
        <f t="shared" si="954"/>
        <v>-3.73113135867707-16.3446321303987i</v>
      </c>
      <c r="F3295" s="57" t="str">
        <f t="shared" si="955"/>
        <v>2.85660219092-1.04971728522958i</v>
      </c>
      <c r="G3295" s="57" t="str">
        <f t="shared" si="956"/>
        <v>0.981680629077769-0.134103585228901i</v>
      </c>
      <c r="H3295" s="57" t="str">
        <f t="shared" si="957"/>
        <v>0.0111037676053198-8.89160794968491i</v>
      </c>
      <c r="I3295" s="57" t="str">
        <f t="shared" si="958"/>
        <v>-0.0262412040791395-0.0716867382906494i</v>
      </c>
      <c r="K3295" s="57" t="str">
        <f t="shared" si="959"/>
        <v>0.00168535083891285-0.00224636595034938i</v>
      </c>
      <c r="L3295" s="57" t="str">
        <f t="shared" si="960"/>
        <v>0.00025-0.00467254216797113i</v>
      </c>
      <c r="M3295" s="57" t="str">
        <f t="shared" si="961"/>
        <v>0.0045-0.00163811268546121i</v>
      </c>
      <c r="N3295" s="57">
        <f t="shared" si="962"/>
        <v>5.5798180568381213</v>
      </c>
      <c r="O3295" s="57">
        <f t="shared" si="963"/>
        <v>34.12333289517467</v>
      </c>
      <c r="P3295" s="374">
        <f t="shared" si="964"/>
        <v>-34.12333289517467</v>
      </c>
      <c r="Q3295" s="374">
        <f t="shared" si="965"/>
        <v>-174.42018194316188</v>
      </c>
      <c r="R3295" s="12">
        <f t="shared" si="966"/>
        <v>5.5798180568381213</v>
      </c>
      <c r="S3295" s="57">
        <f t="shared" si="967"/>
        <v>226.47437299668994</v>
      </c>
      <c r="T3295" s="12">
        <f t="shared" si="950"/>
        <v>-34.12333289517467</v>
      </c>
    </row>
    <row r="3296" spans="1:20">
      <c r="A3296" s="57">
        <f t="shared" si="951"/>
        <v>1428387.7785864004</v>
      </c>
      <c r="B3296" s="12">
        <f t="shared" si="968"/>
        <v>227334.97561407735</v>
      </c>
      <c r="C3296" s="57" t="str">
        <f t="shared" si="952"/>
        <v>-0.0194601990328151-0.0018690941652604i</v>
      </c>
      <c r="D3296" s="57" t="str">
        <f t="shared" si="953"/>
        <v>3.16875575323463-1.06011787309126i</v>
      </c>
      <c r="E3296" s="57" t="str">
        <f t="shared" si="954"/>
        <v>-3.71931745681702-16.2773365161711i</v>
      </c>
      <c r="F3296" s="57" t="str">
        <f t="shared" si="955"/>
        <v>2.85620377405512-1.04864895657035i</v>
      </c>
      <c r="G3296" s="57" t="str">
        <f t="shared" si="956"/>
        <v>0.981543711826993-0.134594404043712i</v>
      </c>
      <c r="H3296" s="57" t="str">
        <f t="shared" si="957"/>
        <v>0.0109938269860105-8.85787060358678i</v>
      </c>
      <c r="I3296" s="57" t="str">
        <f t="shared" si="958"/>
        <v>-0.0261155002802323-0.0714045482136611i</v>
      </c>
      <c r="K3296" s="57" t="str">
        <f t="shared" si="959"/>
        <v>0.00168139910341959-0.00224307789534862i</v>
      </c>
      <c r="L3296" s="57" t="str">
        <f t="shared" si="960"/>
        <v>0.00025-0.00465485372382061i</v>
      </c>
      <c r="M3296" s="57" t="str">
        <f t="shared" si="961"/>
        <v>0.0045-0.00163191142205739i</v>
      </c>
      <c r="N3296" s="57">
        <f t="shared" si="962"/>
        <v>5.486259993847483</v>
      </c>
      <c r="O3296" s="57">
        <f t="shared" si="963"/>
        <v>34.177174312374412</v>
      </c>
      <c r="P3296" s="374">
        <f t="shared" si="964"/>
        <v>-34.177174312374412</v>
      </c>
      <c r="Q3296" s="374">
        <f t="shared" si="965"/>
        <v>-174.51374000615252</v>
      </c>
      <c r="R3296" s="12">
        <f t="shared" si="966"/>
        <v>5.486259993847483</v>
      </c>
      <c r="S3296" s="57">
        <f t="shared" si="967"/>
        <v>227.33497561407736</v>
      </c>
      <c r="T3296" s="12">
        <f t="shared" si="950"/>
        <v>-34.177174312374412</v>
      </c>
    </row>
    <row r="3297" spans="1:20">
      <c r="A3297" s="57">
        <f t="shared" si="951"/>
        <v>1433815.6521450288</v>
      </c>
      <c r="B3297" s="12">
        <f t="shared" si="968"/>
        <v>228198.84852141087</v>
      </c>
      <c r="C3297" s="57" t="str">
        <f t="shared" si="952"/>
        <v>-0.0193428779226116-0.00182573777993692i</v>
      </c>
      <c r="D3297" s="57" t="str">
        <f t="shared" si="953"/>
        <v>3.16661106263889-1.06294258356766i</v>
      </c>
      <c r="E3297" s="57" t="str">
        <f t="shared" si="954"/>
        <v>-3.70758726953787-16.2103239142342i</v>
      </c>
      <c r="F3297" s="57" t="str">
        <f t="shared" si="955"/>
        <v>2.85580243586196-1.04759489654348i</v>
      </c>
      <c r="G3297" s="57" t="str">
        <f t="shared" si="956"/>
        <v>0.981405790652251-0.135086878439325i</v>
      </c>
      <c r="H3297" s="57" t="str">
        <f t="shared" si="957"/>
        <v>0.0108848641973358-8.82426166408928i</v>
      </c>
      <c r="I3297" s="57" t="str">
        <f t="shared" si="958"/>
        <v>-0.0259907264751181-0.0711233997310488i</v>
      </c>
      <c r="K3297" s="57" t="str">
        <f t="shared" si="959"/>
        <v>0.0016774394206264-0.00223979381136702i</v>
      </c>
      <c r="L3297" s="57" t="str">
        <f t="shared" si="960"/>
        <v>0.00025-0.00463723224130367i</v>
      </c>
      <c r="M3297" s="57" t="str">
        <f t="shared" si="961"/>
        <v>0.0045-0.00162573363424725i</v>
      </c>
      <c r="N3297" s="57">
        <f t="shared" si="962"/>
        <v>5.3920656281854349</v>
      </c>
      <c r="O3297" s="57">
        <f t="shared" si="963"/>
        <v>34.231057720131112</v>
      </c>
      <c r="P3297" s="374">
        <f t="shared" si="964"/>
        <v>-34.231057720131112</v>
      </c>
      <c r="Q3297" s="374">
        <f t="shared" si="965"/>
        <v>-174.60793437181457</v>
      </c>
      <c r="R3297" s="12">
        <f t="shared" si="966"/>
        <v>5.3920656281854349</v>
      </c>
      <c r="S3297" s="57">
        <f t="shared" si="967"/>
        <v>228.19884852141087</v>
      </c>
      <c r="T3297" s="12">
        <f t="shared" si="950"/>
        <v>-34.231057720131112</v>
      </c>
    </row>
    <row r="3298" spans="1:20">
      <c r="A3298" s="57">
        <f t="shared" si="951"/>
        <v>1439264.1516231799</v>
      </c>
      <c r="B3298" s="12">
        <f t="shared" si="968"/>
        <v>229066.00414579222</v>
      </c>
      <c r="C3298" s="57" t="str">
        <f t="shared" si="952"/>
        <v>-0.0192261373333886-0.00178261936686885i</v>
      </c>
      <c r="D3298" s="57" t="str">
        <f t="shared" si="953"/>
        <v>3.16445297582415-1.06577326451533i</v>
      </c>
      <c r="E3298" s="57" t="str">
        <f t="shared" si="954"/>
        <v>-3.69594014170614-16.1435928076246i</v>
      </c>
      <c r="F3298" s="57" t="str">
        <f t="shared" si="955"/>
        <v>2.85539815576625-1.04655508099013i</v>
      </c>
      <c r="G3298" s="57" t="str">
        <f t="shared" si="956"/>
        <v>0.98126685848314-0.135581012408705i</v>
      </c>
      <c r="H3298" s="57" t="str">
        <f t="shared" si="957"/>
        <v>0.0107768716265055-8.79078063807465i</v>
      </c>
      <c r="I3298" s="57" t="str">
        <f t="shared" si="958"/>
        <v>-0.0258668754673931-0.0708432887101262i</v>
      </c>
      <c r="K3298" s="57" t="str">
        <f t="shared" si="959"/>
        <v>0.00167347187182672-0.00223651355969057i</v>
      </c>
      <c r="L3298" s="57" t="str">
        <f t="shared" si="960"/>
        <v>0.00025-0.00461967746692934i</v>
      </c>
      <c r="M3298" s="57" t="str">
        <f t="shared" si="961"/>
        <v>0.0045-0.00161957923316124i</v>
      </c>
      <c r="N3298" s="57">
        <f t="shared" si="962"/>
        <v>5.2972359868244041</v>
      </c>
      <c r="O3298" s="57">
        <f t="shared" si="963"/>
        <v>34.284983649348874</v>
      </c>
      <c r="P3298" s="374">
        <f t="shared" si="964"/>
        <v>-34.284983649348874</v>
      </c>
      <c r="Q3298" s="374">
        <f t="shared" si="965"/>
        <v>-174.7027640131756</v>
      </c>
      <c r="R3298" s="12">
        <f t="shared" si="966"/>
        <v>5.2972359868244041</v>
      </c>
      <c r="S3298" s="57">
        <f t="shared" si="967"/>
        <v>229.06600414579222</v>
      </c>
      <c r="T3298" s="12">
        <f t="shared" si="950"/>
        <v>-34.284983649348874</v>
      </c>
    </row>
    <row r="3299" spans="1:20">
      <c r="A3299" s="57">
        <f t="shared" si="951"/>
        <v>1444733.3553993478</v>
      </c>
      <c r="B3299" s="12">
        <f t="shared" si="968"/>
        <v>229936.45496154623</v>
      </c>
      <c r="C3299" s="57" t="str">
        <f t="shared" si="952"/>
        <v>-0.0191099730558148-0.00173973974104574i</v>
      </c>
      <c r="D3299" s="57" t="str">
        <f t="shared" si="953"/>
        <v>3.1622814295563-1.06860986925965i</v>
      </c>
      <c r="E3299" s="57" t="str">
        <f t="shared" si="954"/>
        <v>-3.68437542272779-16.0771416901855i</v>
      </c>
      <c r="F3299" s="57" t="str">
        <f t="shared" si="955"/>
        <v>2.85499091306157-1.04552948585993i</v>
      </c>
      <c r="G3299" s="57" t="str">
        <f t="shared" si="956"/>
        <v>0.98112690820382-0.136076809935541i</v>
      </c>
      <c r="H3299" s="57" t="str">
        <f t="shared" si="957"/>
        <v>0.0106698417150292-8.75742703437521i</v>
      </c>
      <c r="I3299" s="57" t="str">
        <f t="shared" si="958"/>
        <v>-0.0257439401144514-0.0705642110348247i</v>
      </c>
      <c r="K3299" s="57" t="str">
        <f t="shared" si="959"/>
        <v>0.00166949653918775-0.00223323700249406i</v>
      </c>
      <c r="L3299" s="57" t="str">
        <f t="shared" si="960"/>
        <v>0.00025-0.0046021891481663i</v>
      </c>
      <c r="M3299" s="57" t="str">
        <f t="shared" si="961"/>
        <v>0.0045-0.00161344813026623i</v>
      </c>
      <c r="N3299" s="57">
        <f t="shared" si="962"/>
        <v>5.2017721118691327</v>
      </c>
      <c r="O3299" s="57">
        <f t="shared" si="963"/>
        <v>34.338952629137303</v>
      </c>
      <c r="P3299" s="374">
        <f t="shared" si="964"/>
        <v>-34.338952629137303</v>
      </c>
      <c r="Q3299" s="374">
        <f t="shared" si="965"/>
        <v>-174.79822788813087</v>
      </c>
      <c r="R3299" s="12">
        <f t="shared" si="966"/>
        <v>5.2017721118691327</v>
      </c>
      <c r="S3299" s="57">
        <f t="shared" si="967"/>
        <v>229.93645496154622</v>
      </c>
      <c r="T3299" s="12">
        <f t="shared" si="950"/>
        <v>-34.338952629137303</v>
      </c>
    </row>
    <row r="3300" spans="1:20">
      <c r="A3300" s="57">
        <f t="shared" si="951"/>
        <v>1450223.3421498656</v>
      </c>
      <c r="B3300" s="12">
        <f t="shared" si="968"/>
        <v>230810.21349040011</v>
      </c>
      <c r="C3300" s="57" t="str">
        <f t="shared" si="952"/>
        <v>-0.018994380934368-0.00169709970355715i</v>
      </c>
      <c r="D3300" s="57" t="str">
        <f t="shared" si="953"/>
        <v>3.16009636058932-1.07145235052624i</v>
      </c>
      <c r="E3300" s="57" t="str">
        <f t="shared" si="954"/>
        <v>-3.6728924665159-16.0109690664638i</v>
      </c>
      <c r="F3300" s="57" t="str">
        <f t="shared" si="955"/>
        <v>2.85458068690857-1.04451808720957i</v>
      </c>
      <c r="G3300" s="57" t="str">
        <f t="shared" si="956"/>
        <v>0.98098593265279-0.136574274993958i</v>
      </c>
      <c r="H3300" s="57" t="str">
        <f t="shared" si="957"/>
        <v>0.0105637669582724-8.72420036376514i</v>
      </c>
      <c r="I3300" s="57" t="str">
        <f t="shared" si="958"/>
        <v>-0.0256219133270658-0.0702861626056201i</v>
      </c>
      <c r="K3300" s="57" t="str">
        <f t="shared" si="959"/>
        <v>0.00166551350574437-0.00222996400285145i</v>
      </c>
      <c r="L3300" s="57" t="str">
        <f t="shared" si="960"/>
        <v>0.00025-0.00458476703343923i</v>
      </c>
      <c r="M3300" s="57" t="str">
        <f t="shared" si="961"/>
        <v>0.0045-0.00160734023736424i</v>
      </c>
      <c r="N3300" s="57">
        <f t="shared" si="962"/>
        <v>5.1056750604676893</v>
      </c>
      <c r="O3300" s="57">
        <f t="shared" si="963"/>
        <v>34.392965186803494</v>
      </c>
      <c r="P3300" s="374">
        <f t="shared" si="964"/>
        <v>-34.392965186803494</v>
      </c>
      <c r="Q3300" s="374">
        <f t="shared" si="965"/>
        <v>-174.89432493953231</v>
      </c>
      <c r="R3300" s="12">
        <f t="shared" si="966"/>
        <v>5.1056750604676893</v>
      </c>
      <c r="S3300" s="57">
        <f t="shared" si="967"/>
        <v>230.81021349040012</v>
      </c>
      <c r="T3300" s="12">
        <f t="shared" si="950"/>
        <v>-34.392965186803494</v>
      </c>
    </row>
    <row r="3301" spans="1:20">
      <c r="A3301" s="57">
        <f t="shared" si="951"/>
        <v>1455734.1908500351</v>
      </c>
      <c r="B3301" s="12">
        <f t="shared" si="968"/>
        <v>231687.29230166363</v>
      </c>
      <c r="C3301" s="57" t="str">
        <f t="shared" si="952"/>
        <v>-0.0188793568668296-0.00165470004154796i</v>
      </c>
      <c r="D3301" s="57" t="str">
        <f t="shared" si="953"/>
        <v>3.15789770567003-1.07430066043723i</v>
      </c>
      <c r="E3301" s="57" t="str">
        <f t="shared" si="954"/>
        <v>-3.66149063145947-15.9450734516084i</v>
      </c>
      <c r="F3301" s="57" t="str">
        <f t="shared" si="955"/>
        <v>2.85416745633442-1.04352086120155i</v>
      </c>
      <c r="G3301" s="57" t="str">
        <f t="shared" si="956"/>
        <v>0.980843924622667-0.137073411548232i</v>
      </c>
      <c r="H3301" s="57" t="str">
        <f t="shared" si="957"/>
        <v>0.0104586399050154-8.69110013895194i</v>
      </c>
      <c r="I3301" s="57" t="str">
        <f t="shared" si="958"/>
        <v>-0.0255007880689753-0.0700091393394619i</v>
      </c>
      <c r="K3301" s="57" t="str">
        <f t="shared" si="959"/>
        <v>0.00166152285539284-0.0022266944247461i</v>
      </c>
      <c r="L3301" s="57" t="str">
        <f t="shared" si="960"/>
        <v>0.00025-0.00456741087212516i</v>
      </c>
      <c r="M3301" s="57" t="str">
        <f t="shared" si="961"/>
        <v>0.0045-0.0016012554665912i</v>
      </c>
      <c r="N3301" s="57">
        <f t="shared" si="962"/>
        <v>5.0089459047201501</v>
      </c>
      <c r="O3301" s="57">
        <f t="shared" si="963"/>
        <v>34.447021847844432</v>
      </c>
      <c r="P3301" s="374">
        <f t="shared" si="964"/>
        <v>-34.447021847844432</v>
      </c>
      <c r="Q3301" s="374">
        <f t="shared" si="965"/>
        <v>-174.99105409527985</v>
      </c>
      <c r="R3301" s="12">
        <f t="shared" si="966"/>
        <v>5.0089459047201501</v>
      </c>
      <c r="S3301" s="57">
        <f t="shared" si="967"/>
        <v>231.68729230166363</v>
      </c>
      <c r="T3301" s="12">
        <f t="shared" si="950"/>
        <v>-34.447021847844432</v>
      </c>
    </row>
    <row r="3302" spans="1:20">
      <c r="A3302" s="57">
        <f t="shared" si="951"/>
        <v>1461265.9807752653</v>
      </c>
      <c r="B3302" s="12">
        <f t="shared" si="968"/>
        <v>232567.70401240996</v>
      </c>
      <c r="C3302" s="57" t="str">
        <f t="shared" si="952"/>
        <v>-0.0187648968037806-0.00161254152817337i</v>
      </c>
      <c r="D3302" s="57" t="str">
        <f t="shared" si="953"/>
        <v>3.15568540154282-1.0771547505075i</v>
      </c>
      <c r="E3302" s="57" t="str">
        <f t="shared" si="954"/>
        <v>-3.65016928039196-15.8794533712686i</v>
      </c>
      <c r="F3302" s="57" t="str">
        <f t="shared" si="955"/>
        <v>2.8537512002321-1.04253778410276i</v>
      </c>
      <c r="G3302" s="57" t="str">
        <f t="shared" si="956"/>
        <v>0.980700876859951-0.137574223552504i</v>
      </c>
      <c r="H3302" s="57" t="str">
        <f t="shared" si="957"/>
        <v>0.0103544531570177-8.65812587456815i</v>
      </c>
      <c r="I3302" s="57" t="str">
        <f t="shared" si="958"/>
        <v>-0.0253805573564723-0.069733137169701i</v>
      </c>
      <c r="K3302" s="57" t="str">
        <f t="shared" si="959"/>
        <v>0.00165752467288434-0.00222342813308102i</v>
      </c>
      <c r="L3302" s="57" t="str">
        <f t="shared" si="960"/>
        <v>0.00025-0.00455012041454986i</v>
      </c>
      <c r="M3302" s="57" t="str">
        <f t="shared" si="961"/>
        <v>0.0045-0.00159519373041562i</v>
      </c>
      <c r="N3302" s="57">
        <f t="shared" si="962"/>
        <v>4.9115857315870812</v>
      </c>
      <c r="O3302" s="57">
        <f t="shared" si="963"/>
        <v>34.501123135940134</v>
      </c>
      <c r="P3302" s="374">
        <f t="shared" si="964"/>
        <v>-34.501123135940134</v>
      </c>
      <c r="Q3302" s="374">
        <f t="shared" si="965"/>
        <v>-175.08841426841292</v>
      </c>
      <c r="R3302" s="12">
        <f t="shared" si="966"/>
        <v>4.9115857315870812</v>
      </c>
      <c r="S3302" s="57">
        <f t="shared" si="967"/>
        <v>232.56770401240996</v>
      </c>
      <c r="T3302" s="12">
        <f t="shared" si="950"/>
        <v>-34.501123135940134</v>
      </c>
    </row>
    <row r="3303" spans="1:20">
      <c r="A3303" s="57">
        <f t="shared" si="951"/>
        <v>1466818.7915022112</v>
      </c>
      <c r="B3303" s="12">
        <f t="shared" si="968"/>
        <v>233451.46128765712</v>
      </c>
      <c r="C3303" s="57" t="str">
        <f t="shared" si="952"/>
        <v>-0.0186509967481032-0.00157062492255471i</v>
      </c>
      <c r="D3303" s="57" t="str">
        <f t="shared" si="953"/>
        <v>3.15345938495454-1.08001457164101i</v>
      </c>
      <c r="E3303" s="57" t="str">
        <f t="shared" si="954"/>
        <v>-3.63892778056004-15.8141073614956i</v>
      </c>
      <c r="F3303" s="57" t="str">
        <f t="shared" si="955"/>
        <v>2.85333189735975-1.04156883228315i</v>
      </c>
      <c r="G3303" s="57" t="str">
        <f t="shared" si="956"/>
        <v>0.980556782064806-0.138076714950489i</v>
      </c>
      <c r="H3303" s="57" t="str">
        <f t="shared" si="957"/>
        <v>0.0102511993685881-8.62527708716335i</v>
      </c>
      <c r="I3303" s="57" t="str">
        <f t="shared" si="958"/>
        <v>-0.025261214257996-0.0694581520460212i</v>
      </c>
      <c r="K3303" s="57" t="str">
        <f t="shared" si="959"/>
        <v>0.0016535190438184-0.00222016499368907i</v>
      </c>
      <c r="L3303" s="57" t="str">
        <f t="shared" si="960"/>
        <v>0.00025-0.00453289541198432i</v>
      </c>
      <c r="M3303" s="57" t="str">
        <f t="shared" si="961"/>
        <v>0.0045-0.00158915494163739i</v>
      </c>
      <c r="N3303" s="57">
        <f t="shared" si="962"/>
        <v>4.8135956427989584</v>
      </c>
      <c r="O3303" s="57">
        <f t="shared" si="963"/>
        <v>34.555269572945576</v>
      </c>
      <c r="P3303" s="374">
        <f t="shared" si="964"/>
        <v>-34.555269572945576</v>
      </c>
      <c r="Q3303" s="374">
        <f t="shared" si="965"/>
        <v>-175.18640435720104</v>
      </c>
      <c r="R3303" s="12">
        <f t="shared" si="966"/>
        <v>4.8135956427989584</v>
      </c>
      <c r="S3303" s="57">
        <f t="shared" si="967"/>
        <v>233.45146128765711</v>
      </c>
      <c r="T3303" s="12">
        <f t="shared" si="950"/>
        <v>-34.555269572945576</v>
      </c>
    </row>
    <row r="3304" spans="1:20">
      <c r="A3304" s="57">
        <f t="shared" si="951"/>
        <v>1472392.7029099197</v>
      </c>
      <c r="B3304" s="12">
        <f t="shared" si="968"/>
        <v>234338.57684055023</v>
      </c>
      <c r="C3304" s="57" t="str">
        <f t="shared" si="952"/>
        <v>-0.0185376527544811-0.00152895096973407i</v>
      </c>
      <c r="D3304" s="57" t="str">
        <f t="shared" si="953"/>
        <v>3.15121959265941-1.08288007412708i</v>
      </c>
      <c r="E3304" s="57" t="str">
        <f t="shared" si="954"/>
        <v>-3.62776550359236-15.7490339686425i</v>
      </c>
      <c r="F3304" s="57" t="str">
        <f t="shared" si="955"/>
        <v>2.85290952633999-1.04061398221436i</v>
      </c>
      <c r="G3304" s="57" t="str">
        <f t="shared" si="956"/>
        <v>0.980411632890832-0.13858088967518i</v>
      </c>
      <c r="H3304" s="57" t="str">
        <f t="shared" si="957"/>
        <v>0.0101488712461564-8.59255329519557i</v>
      </c>
      <c r="I3304" s="57" t="str">
        <f t="shared" si="958"/>
        <v>-0.0251427518937263-0.0691841799343654i</v>
      </c>
      <c r="K3304" s="57" t="str">
        <f t="shared" si="959"/>
        <v>0.00164950605463602-0.00221690487334301i</v>
      </c>
      <c r="L3304" s="57" t="str">
        <f t="shared" si="960"/>
        <v>0.00025-0.00451573561664109i</v>
      </c>
      <c r="M3304" s="57" t="str">
        <f t="shared" si="961"/>
        <v>0.0045-0.00158313901338653i</v>
      </c>
      <c r="N3304" s="57">
        <f t="shared" si="962"/>
        <v>4.7149767547637396</v>
      </c>
      <c r="O3304" s="57">
        <f t="shared" si="963"/>
        <v>34.6094616788846</v>
      </c>
      <c r="P3304" s="374">
        <f t="shared" si="964"/>
        <v>-34.6094616788846</v>
      </c>
      <c r="Q3304" s="374">
        <f t="shared" si="965"/>
        <v>-175.28502324523626</v>
      </c>
      <c r="R3304" s="12">
        <f t="shared" si="966"/>
        <v>4.7149767547637396</v>
      </c>
      <c r="S3304" s="57">
        <f t="shared" si="967"/>
        <v>234.33857684055022</v>
      </c>
      <c r="T3304" s="12">
        <f t="shared" si="950"/>
        <v>-34.6094616788846</v>
      </c>
    </row>
    <row r="3305" spans="1:20">
      <c r="A3305" s="57">
        <f t="shared" si="951"/>
        <v>1477987.7951809773</v>
      </c>
      <c r="B3305" s="12">
        <f t="shared" si="968"/>
        <v>235229.06343254432</v>
      </c>
      <c r="C3305" s="57" t="str">
        <f t="shared" si="952"/>
        <v>-0.0184248609289071-0.00148752040062987i</v>
      </c>
      <c r="D3305" s="57" t="str">
        <f t="shared" si="953"/>
        <v>3.14896596142401-1.0857512076368i</v>
      </c>
      <c r="E3305" s="57" t="str">
        <f t="shared" si="954"/>
        <v>-3.61668182546894-15.6842317492684i</v>
      </c>
      <c r="F3305" s="57" t="str">
        <f t="shared" si="955"/>
        <v>2.8524840656593-1.03967321046838i</v>
      </c>
      <c r="G3305" s="57" t="str">
        <f t="shared" si="956"/>
        <v>0.980265421944839-0.139086751648551i</v>
      </c>
      <c r="H3305" s="57" t="str">
        <f t="shared" si="957"/>
        <v>0.0100474615478528-8.55995401902334i</v>
      </c>
      <c r="I3305" s="57" t="str">
        <f t="shared" si="958"/>
        <v>-0.0250251634351836-0.0689112168168688i</v>
      </c>
      <c r="K3305" s="57" t="str">
        <f t="shared" si="959"/>
        <v>0.0016454857926128-0.00221364763976553i</v>
      </c>
      <c r="L3305" s="57" t="str">
        <f t="shared" si="960"/>
        <v>0.00025-0.00449864078167074i</v>
      </c>
      <c r="M3305" s="57" t="str">
        <f t="shared" si="961"/>
        <v>0.0045-0.00157714585912186i</v>
      </c>
      <c r="N3305" s="57">
        <f t="shared" si="962"/>
        <v>4.6157301984752905</v>
      </c>
      <c r="O3305" s="57">
        <f t="shared" si="963"/>
        <v>34.663699971941774</v>
      </c>
      <c r="P3305" s="374">
        <f t="shared" si="964"/>
        <v>-34.663699971941774</v>
      </c>
      <c r="Q3305" s="374">
        <f t="shared" si="965"/>
        <v>-175.38426980152471</v>
      </c>
      <c r="R3305" s="12">
        <f t="shared" si="966"/>
        <v>4.6157301984752905</v>
      </c>
      <c r="S3305" s="57">
        <f t="shared" si="967"/>
        <v>235.22906343254434</v>
      </c>
      <c r="T3305" s="12">
        <f t="shared" si="950"/>
        <v>-34.663699971941774</v>
      </c>
    </row>
    <row r="3306" spans="1:20">
      <c r="A3306" s="57">
        <f t="shared" si="951"/>
        <v>1483604.1488026651</v>
      </c>
      <c r="B3306" s="12">
        <f t="shared" si="968"/>
        <v>236122.93387358799</v>
      </c>
      <c r="C3306" s="57" t="str">
        <f t="shared" si="952"/>
        <v>-0.0183126174281902-0.00144633393199183i</v>
      </c>
      <c r="D3306" s="57" t="str">
        <f t="shared" si="953"/>
        <v>3.14669842803236-1.08862792121936i</v>
      </c>
      <c r="E3306" s="57" t="str">
        <f t="shared" si="954"/>
        <v>-3.60567612649012-15.6196992700415i</v>
      </c>
      <c r="F3306" s="57" t="str">
        <f t="shared" si="955"/>
        <v>2.85205549366736-1.03874649371614i</v>
      </c>
      <c r="G3306" s="57" t="str">
        <f t="shared" si="956"/>
        <v>0.980118141786622-0.139594304781254i</v>
      </c>
      <c r="H3306" s="57" t="str">
        <f t="shared" si="957"/>
        <v>0.00994696308308969-8.5274787808974i</v>
      </c>
      <c r="I3306" s="57" t="str">
        <f t="shared" si="958"/>
        <v>-0.024908442104829-0.0686392586917878i</v>
      </c>
      <c r="K3306" s="57" t="str">
        <f t="shared" si="959"/>
        <v>0.00164145834585177-0.00221039316163931i</v>
      </c>
      <c r="L3306" s="57" t="str">
        <f t="shared" si="960"/>
        <v>0.00025-0.00448161066115834i</v>
      </c>
      <c r="M3306" s="57" t="str">
        <f t="shared" si="961"/>
        <v>0.0045-0.00157117539262987i</v>
      </c>
      <c r="N3306" s="57">
        <f t="shared" si="962"/>
        <v>4.5158571194205024</v>
      </c>
      <c r="O3306" s="57">
        <f t="shared" si="963"/>
        <v>34.717984968455781</v>
      </c>
      <c r="P3306" s="374">
        <f t="shared" si="964"/>
        <v>-34.717984968455781</v>
      </c>
      <c r="Q3306" s="374">
        <f t="shared" si="965"/>
        <v>-175.4841428805795</v>
      </c>
      <c r="R3306" s="12">
        <f t="shared" si="966"/>
        <v>4.5158571194205024</v>
      </c>
      <c r="S3306" s="57">
        <f t="shared" si="967"/>
        <v>236.12293387358798</v>
      </c>
      <c r="T3306" s="12">
        <f t="shared" si="950"/>
        <v>-34.717984968455781</v>
      </c>
    </row>
    <row r="3307" spans="1:20">
      <c r="A3307" s="57">
        <f t="shared" si="951"/>
        <v>1489241.8445681152</v>
      </c>
      <c r="B3307" s="12">
        <f t="shared" si="968"/>
        <v>237020.20102230762</v>
      </c>
      <c r="C3307" s="57" t="str">
        <f t="shared" si="952"/>
        <v>-0.0182009184594662-0.0014053922663562i</v>
      </c>
      <c r="D3307" s="57" t="str">
        <f t="shared" si="953"/>
        <v>3.14441692929099-1.09151016329844i</v>
      </c>
      <c r="E3307" s="57" t="str">
        <f t="shared" si="954"/>
        <v>-3.59474779124616-15.5554351076445i</v>
      </c>
      <c r="F3307" s="57" t="str">
        <f t="shared" si="955"/>
        <v>2.85162378857639-1.03783380872615i</v>
      </c>
      <c r="G3307" s="57" t="str">
        <f t="shared" si="956"/>
        <v>0.979969784928732-0.140103552972315i</v>
      </c>
      <c r="H3307" s="57" t="str">
        <f t="shared" si="957"/>
        <v>0.00984736871214841-8.49512710495273i</v>
      </c>
      <c r="I3307" s="57" t="str">
        <f t="shared" si="958"/>
        <v>-0.0247925811756697-0.068368301573432i</v>
      </c>
      <c r="K3307" s="57" t="str">
        <f t="shared" si="959"/>
        <v>0.00163742380327607-0.00220714130861683i</v>
      </c>
      <c r="L3307" s="57" t="str">
        <f t="shared" si="960"/>
        <v>0.00025-0.00446464501011987i</v>
      </c>
      <c r="M3307" s="57" t="str">
        <f t="shared" si="961"/>
        <v>0.0045-0.00156522752802338i</v>
      </c>
      <c r="N3307" s="57">
        <f t="shared" si="962"/>
        <v>4.4153586774863243</v>
      </c>
      <c r="O3307" s="57">
        <f t="shared" si="963"/>
        <v>34.772317182912495</v>
      </c>
      <c r="P3307" s="374">
        <f t="shared" si="964"/>
        <v>-34.772317182912495</v>
      </c>
      <c r="Q3307" s="374">
        <f t="shared" si="965"/>
        <v>-175.58464132251368</v>
      </c>
      <c r="R3307" s="12">
        <f t="shared" si="966"/>
        <v>4.4153586774863243</v>
      </c>
      <c r="S3307" s="57">
        <f t="shared" si="967"/>
        <v>237.02020102230762</v>
      </c>
      <c r="T3307" s="12">
        <f t="shared" si="950"/>
        <v>-34.772317182912495</v>
      </c>
    </row>
    <row r="3308" spans="1:20">
      <c r="A3308" s="57">
        <f t="shared" si="951"/>
        <v>1494900.963577474</v>
      </c>
      <c r="B3308" s="12">
        <f t="shared" si="968"/>
        <v>237920.8777861924</v>
      </c>
      <c r="C3308" s="57" t="str">
        <f t="shared" si="952"/>
        <v>-0.0180897602797111-0.00136469609200174i</v>
      </c>
      <c r="D3308" s="57" t="str">
        <f t="shared" si="953"/>
        <v>3.14212140203422-1.09439788166863i</v>
      </c>
      <c r="E3308" s="57" t="str">
        <f t="shared" si="954"/>
        <v>-3.58389620858657-15.4914378486802i</v>
      </c>
      <c r="F3308" s="57" t="str">
        <f t="shared" si="955"/>
        <v>2.85118892846047-1.03693513236306i</v>
      </c>
      <c r="G3308" s="57" t="str">
        <f t="shared" si="956"/>
        <v>0.979820343836257-0.140614500108829i</v>
      </c>
      <c r="H3308" s="57" t="str">
        <f t="shared" si="957"/>
        <v>0.00974867134577095-8.46289851720041i</v>
      </c>
      <c r="I3308" s="57" t="str">
        <f t="shared" si="958"/>
        <v>-0.0246775739708653-0.0680983414920949i</v>
      </c>
      <c r="K3308" s="57" t="str">
        <f t="shared" si="959"/>
        <v>0.00163338225462157-0.00220389195133025i</v>
      </c>
      <c r="L3308" s="57" t="str">
        <f t="shared" si="960"/>
        <v>0.00025-0.00444774358449879i</v>
      </c>
      <c r="M3308" s="57" t="str">
        <f t="shared" si="961"/>
        <v>0.0045-0.00155930217974037i</v>
      </c>
      <c r="N3308" s="57">
        <f t="shared" si="962"/>
        <v>4.3142360468689276</v>
      </c>
      <c r="O3308" s="57">
        <f t="shared" si="963"/>
        <v>34.826697127938068</v>
      </c>
      <c r="P3308" s="374">
        <f t="shared" si="964"/>
        <v>-34.826697127938068</v>
      </c>
      <c r="Q3308" s="374">
        <f t="shared" si="965"/>
        <v>-175.68576395313107</v>
      </c>
      <c r="R3308" s="12">
        <f t="shared" si="966"/>
        <v>4.3142360468689276</v>
      </c>
      <c r="S3308" s="57">
        <f t="shared" si="967"/>
        <v>237.92087778619239</v>
      </c>
      <c r="T3308" s="12">
        <f t="shared" ref="T3308:T3371" si="969">P3308</f>
        <v>-34.826697127938068</v>
      </c>
    </row>
    <row r="3309" spans="1:20">
      <c r="A3309" s="57">
        <f t="shared" ref="A3309:A3372" si="970">2*PI()*B3309</f>
        <v>1500581.5872390685</v>
      </c>
      <c r="B3309" s="12">
        <f t="shared" si="968"/>
        <v>238824.97712177993</v>
      </c>
      <c r="C3309" s="57" t="str">
        <f t="shared" ref="C3309:C3372" si="971">IMPRODUCT(D3309,E3309,$C$40,,K3309,$C$41)</f>
        <v>-0.0179791391952559-0.00132424608290433i</v>
      </c>
      <c r="D3309" s="57" t="str">
        <f t="shared" ref="D3309:D3372" si="972">IMDIV(IMPRODUCT($C$37,$C$38,COMPLEX(1,A3309/$C$38)),IMSUM(-1*A3309*A3309/$C$39,COMPLEX(0,1*A3309)))</f>
        <v>3.13981178312931-1.09729102349185i</v>
      </c>
      <c r="E3309" s="57" t="str">
        <f t="shared" ref="E3309:E3372" si="973">IMDIV(IMPRODUCT(IMSUM(F3309,G3309),$C$29,H3309),IMSUM(1,I3309))</f>
        <v>-3.57312077158993-15.4277060895788i</v>
      </c>
      <c r="F3309" s="57" t="str">
        <f t="shared" ref="F3309:F3372" si="974">IMDIV(IMPRODUCT($C$14,$C$15,COMPLEX(1,A3309/$C$15)),IMSUM(-1*A3309*A3309/$C$16,COMPLEX(0,A3309)))</f>
        <v>2.85075089125484-1.0360504415863i</v>
      </c>
      <c r="G3309" s="57" t="str">
        <f t="shared" ref="G3309:G3372" si="975">IMDIV(1,COMPLEX(1,A3309*$C$9*$C$10))</f>
        <v>0.97966981092659-0.141127150065641i</v>
      </c>
      <c r="H3309" s="57" t="str">
        <f t="shared" ref="H3309:H3372" si="976">IMDIV($C$3,IMSUM(K3309,COMPLEX(0,$C$28*A3309)))</f>
        <v>0.009650863944755-8.43079254551965i</v>
      </c>
      <c r="I3309" s="57" t="str">
        <f t="shared" ref="I3309:I3372" si="977">IMPRODUCT(F3309,$C$29,H3309,$C$31)</f>
        <v>-0.0245634138633393-0.0678293744939846i</v>
      </c>
      <c r="K3309" s="57" t="str">
        <f t="shared" ref="K3309:K3372" si="978">IF($C$26&lt;=0,IMDIV(1,IMSUM(IMDIV(1,L3309),1/$C$18)),IMDIV(1,IMSUM(IMDIV(1,L3309),1/$C$18,IMDIV(1,M3309))))</f>
        <v>0.00162933379042912-0.00220064496140115i</v>
      </c>
      <c r="L3309" s="57" t="str">
        <f t="shared" ref="L3309:L3372" si="979">IMSUM($C$21/$C$22,IMDIV(1,COMPLEX(0,$C$20*$C$22*A3309)))</f>
        <v>0.00025-0.00443090614116237i</v>
      </c>
      <c r="M3309" s="57" t="str">
        <f t="shared" ref="M3309:M3372" si="980">IMSUM($C$25/$C$26,IMDIV(1,COMPLEX(0,$C$24*$C$26*A3309)))</f>
        <v>0.0045-0.00155339926254271i</v>
      </c>
      <c r="N3309" s="57">
        <f t="shared" ref="N3309:N3372" si="981">ABS(R3309)</f>
        <v>4.2124904159774985</v>
      </c>
      <c r="O3309" s="57">
        <f t="shared" ref="O3309:O3372" si="982">ABS(P3309)</f>
        <v>34.881125314292554</v>
      </c>
      <c r="P3309" s="374">
        <f t="shared" ref="P3309:P3372" si="983">20*LOG10(IMABS(C3309))</f>
        <v>-34.881125314292554</v>
      </c>
      <c r="Q3309" s="374">
        <f t="shared" ref="Q3309:Q3372" si="984">IMARGUMENT(C3309)*180/PI()</f>
        <v>-175.7875095840225</v>
      </c>
      <c r="R3309" s="12">
        <f t="shared" ref="R3309:R3372" si="985">IF(Q3309&lt;0,Q3309+180,Q3309-180)</f>
        <v>4.2124904159774985</v>
      </c>
      <c r="S3309" s="57">
        <f t="shared" ref="S3309:S3372" si="986">B3309/1000</f>
        <v>238.82497712177994</v>
      </c>
      <c r="T3309" s="12">
        <f t="shared" si="969"/>
        <v>-34.881125314292554</v>
      </c>
    </row>
    <row r="3310" spans="1:20">
      <c r="A3310" s="57">
        <f t="shared" si="970"/>
        <v>1506283.7972705769</v>
      </c>
      <c r="B3310" s="12">
        <f t="shared" ref="B3310:B3373" si="987">B3309*(1+B$42)</f>
        <v>239732.51203484269</v>
      </c>
      <c r="C3310" s="57" t="str">
        <f t="shared" si="971"/>
        <v>-0.0178690515613066-0.00128404289869344i</v>
      </c>
      <c r="D3310" s="57" t="str">
        <f t="shared" si="972"/>
        <v>3.1374880094819-1.1001895352939i</v>
      </c>
      <c r="E3310" s="57" t="str">
        <f t="shared" si="973"/>
        <v>-3.56242087753371-15.3642384365067i</v>
      </c>
      <c r="F3310" s="57" t="str">
        <f t="shared" si="974"/>
        <v>2.85030965475543-1.03517971344865i</v>
      </c>
      <c r="G3310" s="57" t="str">
        <f t="shared" si="975"/>
        <v>0.979518178569205-0.141641506705035i</v>
      </c>
      <c r="H3310" s="57" t="str">
        <f t="shared" si="976"/>
        <v>0.00955393951955409-8.39880871964966i</v>
      </c>
      <c r="I3310" s="57" t="str">
        <f t="shared" si="977"/>
        <v>-0.0244500942753917-0.0675613966411595i</v>
      </c>
      <c r="K3310" s="57" t="str">
        <f t="shared" si="978"/>
        <v>0.00162527850203689-0.00219740021145023i</v>
      </c>
      <c r="L3310" s="57" t="str">
        <f t="shared" si="979"/>
        <v>0.00025-0.00441413243789835i</v>
      </c>
      <c r="M3310" s="57" t="str">
        <f t="shared" si="980"/>
        <v>0.0045-0.00154751869151495i</v>
      </c>
      <c r="N3310" s="57">
        <f t="shared" si="981"/>
        <v>4.1101229873430043</v>
      </c>
      <c r="O3310" s="57">
        <f t="shared" si="982"/>
        <v>34.935602250862409</v>
      </c>
      <c r="P3310" s="374">
        <f t="shared" si="983"/>
        <v>-34.935602250862409</v>
      </c>
      <c r="Q3310" s="374">
        <f t="shared" si="984"/>
        <v>-175.889877012657</v>
      </c>
      <c r="R3310" s="12">
        <f t="shared" si="985"/>
        <v>4.1101229873430043</v>
      </c>
      <c r="S3310" s="57">
        <f t="shared" si="986"/>
        <v>239.7325120348427</v>
      </c>
      <c r="T3310" s="12">
        <f t="shared" si="969"/>
        <v>-34.935602250862409</v>
      </c>
    </row>
    <row r="3311" spans="1:20">
      <c r="A3311" s="57">
        <f t="shared" si="970"/>
        <v>1512007.6757002051</v>
      </c>
      <c r="B3311" s="12">
        <f t="shared" si="987"/>
        <v>240643.49558057511</v>
      </c>
      <c r="C3311" s="57" t="str">
        <f t="shared" si="971"/>
        <v>-0.0177594937814633-0.00124408718460741i</v>
      </c>
      <c r="D3311" s="57" t="str">
        <f t="shared" si="972"/>
        <v>3.13515001804138-1.10309336296086i</v>
      </c>
      <c r="E3311" s="57" t="str">
        <f t="shared" si="973"/>
        <v>-3.55179592786456-15.3010335052752i</v>
      </c>
      <c r="F3311" s="57" t="str">
        <f t="shared" si="974"/>
        <v>2.84986519661797-1.03432292509484i</v>
      </c>
      <c r="G3311" s="57" t="str">
        <f t="shared" si="975"/>
        <v>0.979365439085434-0.142157573876417i</v>
      </c>
      <c r="H3311" s="57" t="str">
        <f t="shared" si="976"/>
        <v>0.009457891129882-8.36694657118207i</v>
      </c>
      <c r="I3311" s="57" t="str">
        <f t="shared" si="977"/>
        <v>-0.0243376086783175-0.0672944040114583i</v>
      </c>
      <c r="K3311" s="57" t="str">
        <f t="shared" si="978"/>
        <v>0.00162121648157231-0.00219415757510689i</v>
      </c>
      <c r="L3311" s="57" t="str">
        <f t="shared" si="979"/>
        <v>0.00025-0.00439742223341139i</v>
      </c>
      <c r="M3311" s="57" t="str">
        <f t="shared" si="980"/>
        <v>0.0045-0.00154166038206311i</v>
      </c>
      <c r="N3311" s="57">
        <f t="shared" si="981"/>
        <v>4.0071349775223268</v>
      </c>
      <c r="O3311" s="57">
        <f t="shared" si="982"/>
        <v>34.99012844465463</v>
      </c>
      <c r="P3311" s="374">
        <f t="shared" si="983"/>
        <v>-34.99012844465463</v>
      </c>
      <c r="Q3311" s="374">
        <f t="shared" si="984"/>
        <v>-175.99286502247767</v>
      </c>
      <c r="R3311" s="12">
        <f t="shared" si="985"/>
        <v>4.0071349775223268</v>
      </c>
      <c r="S3311" s="57">
        <f t="shared" si="986"/>
        <v>240.64349558057512</v>
      </c>
      <c r="T3311" s="12">
        <f t="shared" si="969"/>
        <v>-34.99012844465463</v>
      </c>
    </row>
    <row r="3312" spans="1:20">
      <c r="A3312" s="57">
        <f t="shared" si="970"/>
        <v>1517753.304867866</v>
      </c>
      <c r="B3312" s="12">
        <f t="shared" si="987"/>
        <v>241557.94086378129</v>
      </c>
      <c r="C3312" s="57" t="str">
        <f t="shared" si="971"/>
        <v>-0.0176504623072431-0.00120437957145006i</v>
      </c>
      <c r="D3312" s="57" t="str">
        <f t="shared" si="972"/>
        <v>3.13279774580634-1.1060024517357i</v>
      </c>
      <c r="E3312" s="57" t="str">
        <f t="shared" si="973"/>
        <v>-3.54124532816793-15.2380899212509i</v>
      </c>
      <c r="F3312" s="57" t="str">
        <f t="shared" si="974"/>
        <v>2.84941749435748-1.03348005376009i</v>
      </c>
      <c r="G3312" s="57" t="str">
        <f t="shared" si="975"/>
        <v>0.979211584748242-0.142675355415988i</v>
      </c>
      <c r="H3312" s="57" t="str">
        <f t="shared" si="976"/>
        <v>0.00936271188432009-8.33520563355247i</v>
      </c>
      <c r="I3312" s="57" t="str">
        <f t="shared" si="977"/>
        <v>-0.024225950592023-0.0670283926984321i</v>
      </c>
      <c r="K3312" s="57" t="str">
        <f t="shared" si="978"/>
        <v>0.00161714782194399-0.00219091692701873i</v>
      </c>
      <c r="L3312" s="57" t="str">
        <f t="shared" si="979"/>
        <v>0.00025-0.00438077528731958i</v>
      </c>
      <c r="M3312" s="57" t="str">
        <f t="shared" si="980"/>
        <v>0.0045-0.00153582424991344i</v>
      </c>
      <c r="N3312" s="57">
        <f t="shared" si="981"/>
        <v>3.9035276170058637</v>
      </c>
      <c r="O3312" s="57">
        <f t="shared" si="982"/>
        <v>35.044704400790273</v>
      </c>
      <c r="P3312" s="374">
        <f t="shared" si="983"/>
        <v>-35.044704400790273</v>
      </c>
      <c r="Q3312" s="374">
        <f t="shared" si="984"/>
        <v>-176.09647238299414</v>
      </c>
      <c r="R3312" s="12">
        <f t="shared" si="985"/>
        <v>3.9035276170058637</v>
      </c>
      <c r="S3312" s="57">
        <f t="shared" si="986"/>
        <v>241.55794086378128</v>
      </c>
      <c r="T3312" s="12">
        <f t="shared" si="969"/>
        <v>-35.044704400790273</v>
      </c>
    </row>
    <row r="3313" spans="1:20">
      <c r="A3313" s="57">
        <f t="shared" si="970"/>
        <v>1523520.7674263639</v>
      </c>
      <c r="B3313" s="12">
        <f t="shared" si="987"/>
        <v>242475.86103906366</v>
      </c>
      <c r="C3313" s="57" t="str">
        <f t="shared" si="971"/>
        <v>-0.0175419536376065-0.00116492067554689i</v>
      </c>
      <c r="D3313" s="57" t="str">
        <f t="shared" si="972"/>
        <v>3.13043112983014-1.10891674621478i</v>
      </c>
      <c r="E3313" s="57" t="str">
        <f t="shared" si="973"/>
        <v>-3.53076848813896-15.1754063192677i</v>
      </c>
      <c r="F3313" s="57" t="str">
        <f t="shared" si="974"/>
        <v>2.84896652534762-1.03265107676871i</v>
      </c>
      <c r="G3313" s="57" t="str">
        <f t="shared" si="975"/>
        <v>0.979056607781998-0.143194855146421i</v>
      </c>
      <c r="H3313" s="57" t="str">
        <f t="shared" si="976"/>
        <v>0.00926839493993103-8.30358544203308i</v>
      </c>
      <c r="I3313" s="57" t="str">
        <f t="shared" si="977"/>
        <v>-0.0241151135846508-0.0667633588112826i</v>
      </c>
      <c r="K3313" s="57" t="str">
        <f t="shared" si="978"/>
        <v>0.00161307261683342-0.002187678142861i</v>
      </c>
      <c r="L3313" s="57" t="str">
        <f t="shared" si="979"/>
        <v>0.00025-0.00436419136015101i</v>
      </c>
      <c r="M3313" s="57" t="str">
        <f t="shared" si="980"/>
        <v>0.0045-0.00153001021111122i</v>
      </c>
      <c r="N3313" s="57">
        <f t="shared" si="981"/>
        <v>3.7993021501218891</v>
      </c>
      <c r="O3313" s="57">
        <f t="shared" si="982"/>
        <v>35.099330622497583</v>
      </c>
      <c r="P3313" s="374">
        <f t="shared" si="983"/>
        <v>-35.099330622497583</v>
      </c>
      <c r="Q3313" s="374">
        <f t="shared" si="984"/>
        <v>-176.20069784987811</v>
      </c>
      <c r="R3313" s="12">
        <f t="shared" si="985"/>
        <v>3.7993021501218891</v>
      </c>
      <c r="S3313" s="57">
        <f t="shared" si="986"/>
        <v>242.47586103906366</v>
      </c>
      <c r="T3313" s="12">
        <f t="shared" si="969"/>
        <v>-35.099330622497583</v>
      </c>
    </row>
    <row r="3314" spans="1:20">
      <c r="A3314" s="57">
        <f t="shared" si="970"/>
        <v>1529310.1463425842</v>
      </c>
      <c r="B3314" s="12">
        <f t="shared" si="987"/>
        <v>243397.26931101212</v>
      </c>
      <c r="C3314" s="57" t="str">
        <f t="shared" si="971"/>
        <v>-0.017433964318484-0.00112571109870215i</v>
      </c>
      <c r="D3314" s="57" t="str">
        <f t="shared" si="972"/>
        <v>3.12805010722649-1.11183619034447i</v>
      </c>
      <c r="E3314" s="57" t="str">
        <f t="shared" si="973"/>
        <v>-3.52036482155271-15.1129813435391i</v>
      </c>
      <c r="F3314" s="57" t="str">
        <f t="shared" si="974"/>
        <v>2.84851226681991-1.03183597153259i</v>
      </c>
      <c r="G3314" s="57" t="str">
        <f t="shared" si="975"/>
        <v>0.978900500362257-0.143716076876528i</v>
      </c>
      <c r="H3314" s="57" t="str">
        <f t="shared" si="976"/>
        <v>0.00917493350187544-8.27208553372486i</v>
      </c>
      <c r="I3314" s="57" t="str">
        <f t="shared" si="977"/>
        <v>-0.0240050912722037-0.0664992984747919i</v>
      </c>
      <c r="K3314" s="57" t="str">
        <f t="shared" si="978"/>
        <v>0.00160899096068657-0.00218444109934592i</v>
      </c>
      <c r="L3314" s="57" t="str">
        <f t="shared" si="979"/>
        <v>0.00025-0.00434767021334031i</v>
      </c>
      <c r="M3314" s="57" t="str">
        <f t="shared" si="980"/>
        <v>0.0045-0.00152421818201954i</v>
      </c>
      <c r="N3314" s="57">
        <f t="shared" si="981"/>
        <v>3.6944598349431601</v>
      </c>
      <c r="O3314" s="57">
        <f t="shared" si="982"/>
        <v>35.154007611106152</v>
      </c>
      <c r="P3314" s="374">
        <f t="shared" si="983"/>
        <v>-35.154007611106152</v>
      </c>
      <c r="Q3314" s="374">
        <f t="shared" si="984"/>
        <v>-176.30554016505684</v>
      </c>
      <c r="R3314" s="12">
        <f t="shared" si="985"/>
        <v>3.6944598349431601</v>
      </c>
      <c r="S3314" s="57">
        <f t="shared" si="986"/>
        <v>243.39726931101211</v>
      </c>
      <c r="T3314" s="12">
        <f t="shared" si="969"/>
        <v>-35.154007611106152</v>
      </c>
    </row>
    <row r="3315" spans="1:20">
      <c r="A3315" s="57">
        <f t="shared" si="970"/>
        <v>1535121.524898686</v>
      </c>
      <c r="B3315" s="12">
        <f t="shared" si="987"/>
        <v>244322.17893439397</v>
      </c>
      <c r="C3315" s="57" t="str">
        <f t="shared" si="971"/>
        <v>-0.0173264909423053-0.00108675142815563i</v>
      </c>
      <c r="D3315" s="57" t="str">
        <f t="shared" si="972"/>
        <v>3.12565461517515-1.11476072741775i</v>
      </c>
      <c r="E3315" s="57" t="str">
        <f t="shared" si="973"/>
        <v>-3.51003374623468-15.0508136475706i</v>
      </c>
      <c r="F3315" s="57" t="str">
        <f t="shared" si="974"/>
        <v>2.8480546958632-1.03103471554981i</v>
      </c>
      <c r="G3315" s="57" t="str">
        <f t="shared" si="975"/>
        <v>0.978743254615527-0.144239024400931i</v>
      </c>
      <c r="H3315" s="57" t="str">
        <f t="shared" si="976"/>
        <v>0.00908232082303116-8.24070544754913i</v>
      </c>
      <c r="I3315" s="57" t="str">
        <f t="shared" si="977"/>
        <v>-0.023895877318172-0.0662362078292557i</v>
      </c>
      <c r="K3315" s="57" t="str">
        <f t="shared" si="978"/>
        <v>0.00160490294870522-0.00218120567423191i</v>
      </c>
      <c r="L3315" s="57" t="str">
        <f t="shared" si="979"/>
        <v>0.00025-0.00433121160922526i</v>
      </c>
      <c r="M3315" s="57" t="str">
        <f t="shared" si="980"/>
        <v>0.0045-0.00151844807931813i</v>
      </c>
      <c r="N3315" s="57">
        <f t="shared" si="981"/>
        <v>3.5890019431910503</v>
      </c>
      <c r="O3315" s="57">
        <f t="shared" si="982"/>
        <v>35.208735866041081</v>
      </c>
      <c r="P3315" s="374">
        <f t="shared" si="983"/>
        <v>-35.208735866041081</v>
      </c>
      <c r="Q3315" s="374">
        <f t="shared" si="984"/>
        <v>-176.41099805680895</v>
      </c>
      <c r="R3315" s="12">
        <f t="shared" si="985"/>
        <v>3.5890019431910503</v>
      </c>
      <c r="S3315" s="57">
        <f t="shared" si="986"/>
        <v>244.32217893439397</v>
      </c>
      <c r="T3315" s="12">
        <f t="shared" si="969"/>
        <v>-35.208735866041081</v>
      </c>
    </row>
    <row r="3316" spans="1:20">
      <c r="A3316" s="57">
        <f t="shared" si="970"/>
        <v>1540954.986693301</v>
      </c>
      <c r="B3316" s="12">
        <f t="shared" si="987"/>
        <v>245250.60321434468</v>
      </c>
      <c r="C3316" s="57" t="str">
        <f t="shared" si="971"/>
        <v>-0.0172195301475339-0.0010480422365404i</v>
      </c>
      <c r="D3316" s="57" t="str">
        <f t="shared" si="972"/>
        <v>3.12324459092777-1.11769030007094i</v>
      </c>
      <c r="E3316" s="57" t="str">
        <f t="shared" si="973"/>
        <v>-3.49977468403216-14.9889018940763i</v>
      </c>
      <c r="F3316" s="57" t="str">
        <f t="shared" si="974"/>
        <v>2.84759378942302-1.03024728640319i</v>
      </c>
      <c r="G3316" s="57" t="str">
        <f t="shared" si="975"/>
        <v>0.978584862619055-0.14476370149972i</v>
      </c>
      <c r="H3316" s="57" t="str">
        <f t="shared" si="976"/>
        <v>0.00899055020362037-8.20944472424071i</v>
      </c>
      <c r="I3316" s="57" t="str">
        <f t="shared" si="977"/>
        <v>-0.0237874654331677-0.0659740830304247i</v>
      </c>
      <c r="K3316" s="57" t="str">
        <f t="shared" si="978"/>
        <v>0.00160080867683826-0.00217797174633275i</v>
      </c>
      <c r="L3316" s="57" t="str">
        <f t="shared" si="979"/>
        <v>0.00025-0.0043148153110433i</v>
      </c>
      <c r="M3316" s="57" t="str">
        <f t="shared" si="980"/>
        <v>0.0045-0.00151269982000212i</v>
      </c>
      <c r="N3316" s="57">
        <f t="shared" si="981"/>
        <v>3.4829297601402516</v>
      </c>
      <c r="O3316" s="57">
        <f t="shared" si="982"/>
        <v>35.263515884815639</v>
      </c>
      <c r="P3316" s="374">
        <f t="shared" si="983"/>
        <v>-35.263515884815639</v>
      </c>
      <c r="Q3316" s="374">
        <f t="shared" si="984"/>
        <v>-176.51707023985975</v>
      </c>
      <c r="R3316" s="12">
        <f t="shared" si="985"/>
        <v>3.4829297601402516</v>
      </c>
      <c r="S3316" s="57">
        <f t="shared" si="986"/>
        <v>245.25060321434469</v>
      </c>
      <c r="T3316" s="12">
        <f t="shared" si="969"/>
        <v>-35.263515884815639</v>
      </c>
    </row>
    <row r="3317" spans="1:20">
      <c r="A3317" s="57">
        <f t="shared" si="970"/>
        <v>1546810.6156427357</v>
      </c>
      <c r="B3317" s="12">
        <f t="shared" si="987"/>
        <v>246182.55550655921</v>
      </c>
      <c r="C3317" s="57" t="str">
        <f t="shared" si="971"/>
        <v>-0.0171130786181986-0.00100958408184041i</v>
      </c>
      <c r="D3317" s="57" t="str">
        <f t="shared" si="972"/>
        <v>3.12081997181355-1.12062485028028i</v>
      </c>
      <c r="E3317" s="57" t="str">
        <f t="shared" si="973"/>
        <v>-3.48958706078463-14.9272447548925i</v>
      </c>
      <c r="F3317" s="57" t="str">
        <f t="shared" si="974"/>
        <v>2.84712952430083-1.02947366175873i</v>
      </c>
      <c r="G3317" s="57" t="str">
        <f t="shared" si="975"/>
        <v>0.978425316400595-0.145290111938117i</v>
      </c>
      <c r="H3317" s="57" t="str">
        <f t="shared" si="976"/>
        <v>0.00889961499083692-8.17830290633973i</v>
      </c>
      <c r="I3317" s="57" t="str">
        <f t="shared" si="977"/>
        <v>-0.0236798493745548-0.0657129202494338i</v>
      </c>
      <c r="K3317" s="57" t="str">
        <f t="shared" si="978"/>
        <v>0.00159670824177268-0.00217473919552665i</v>
      </c>
      <c r="L3317" s="57" t="str">
        <f t="shared" si="979"/>
        <v>0.00025-0.00429848108292817i</v>
      </c>
      <c r="M3317" s="57" t="str">
        <f t="shared" si="980"/>
        <v>0.0045-0.00150697332138088i</v>
      </c>
      <c r="N3317" s="57">
        <f t="shared" si="981"/>
        <v>3.3762445845230502</v>
      </c>
      <c r="O3317" s="57">
        <f t="shared" si="982"/>
        <v>35.318348163026634</v>
      </c>
      <c r="P3317" s="374">
        <f t="shared" si="983"/>
        <v>-35.318348163026634</v>
      </c>
      <c r="Q3317" s="374">
        <f t="shared" si="984"/>
        <v>-176.62375541547695</v>
      </c>
      <c r="R3317" s="12">
        <f t="shared" si="985"/>
        <v>3.3762445845230502</v>
      </c>
      <c r="S3317" s="57">
        <f t="shared" si="986"/>
        <v>246.1825555065592</v>
      </c>
      <c r="T3317" s="12">
        <f t="shared" si="969"/>
        <v>-35.318348163026634</v>
      </c>
    </row>
    <row r="3318" spans="1:20">
      <c r="A3318" s="57">
        <f t="shared" si="970"/>
        <v>1552688.4959821783</v>
      </c>
      <c r="B3318" s="12">
        <f t="shared" si="987"/>
        <v>247118.04921748413</v>
      </c>
      <c r="C3318" s="57" t="str">
        <f t="shared" si="971"/>
        <v>-0.0170071330834308-0.000971377507349815i</v>
      </c>
      <c r="D3318" s="57" t="str">
        <f t="shared" si="972"/>
        <v>3.11838069524529-1.12356431935875i</v>
      </c>
      <c r="E3318" s="57" t="str">
        <f t="shared" si="973"/>
        <v>-3.47947030629509-14.8658409108949i</v>
      </c>
      <c r="F3318" s="57" t="str">
        <f t="shared" si="974"/>
        <v>2.84666187715347-1.02871381936421i</v>
      </c>
      <c r="G3318" s="57" t="str">
        <f t="shared" si="975"/>
        <v>0.978264607938189-0.145818259466126i</v>
      </c>
      <c r="H3318" s="57" t="str">
        <f t="shared" si="976"/>
        <v>0.00880950857847976-8.1472795381838i</v>
      </c>
      <c r="I3318" s="57" t="str">
        <f t="shared" si="977"/>
        <v>-0.0235730229460872-0.0654527156727391i</v>
      </c>
      <c r="K3318" s="57" t="str">
        <f t="shared" si="978"/>
        <v>0.00159260174092462-0.00217150790276512i</v>
      </c>
      <c r="L3318" s="57" t="str">
        <f t="shared" si="979"/>
        <v>0.00025-0.00428220868990651i</v>
      </c>
      <c r="M3318" s="57" t="str">
        <f t="shared" si="980"/>
        <v>0.0045-0.00150126850107678i</v>
      </c>
      <c r="N3318" s="57">
        <f t="shared" si="981"/>
        <v>3.268947728436018</v>
      </c>
      <c r="O3318" s="57">
        <f t="shared" si="982"/>
        <v>35.373233194348053</v>
      </c>
      <c r="P3318" s="374">
        <f t="shared" si="983"/>
        <v>-35.373233194348053</v>
      </c>
      <c r="Q3318" s="374">
        <f t="shared" si="984"/>
        <v>-176.73105227156398</v>
      </c>
      <c r="R3318" s="12">
        <f t="shared" si="985"/>
        <v>3.268947728436018</v>
      </c>
      <c r="S3318" s="57">
        <f t="shared" si="986"/>
        <v>247.11804921748413</v>
      </c>
      <c r="T3318" s="12">
        <f t="shared" si="969"/>
        <v>-35.373233194348053</v>
      </c>
    </row>
    <row r="3319" spans="1:20">
      <c r="A3319" s="57">
        <f t="shared" si="970"/>
        <v>1558588.7122669106</v>
      </c>
      <c r="B3319" s="12">
        <f t="shared" si="987"/>
        <v>248057.09780451059</v>
      </c>
      <c r="C3319" s="57" t="str">
        <f t="shared" si="971"/>
        <v>-0.0169016903170034-0.000933423041631203i</v>
      </c>
      <c r="D3319" s="57" t="str">
        <f t="shared" si="972"/>
        <v>3.11592669872526-1.12650864795277i</v>
      </c>
      <c r="E3319" s="57" t="str">
        <f t="shared" si="973"/>
        <v>-3.46942385430144-14.8046890519161i</v>
      </c>
      <c r="F3319" s="57" t="str">
        <f t="shared" si="974"/>
        <v>2.84619082449244-1.02796773704765i</v>
      </c>
      <c r="G3319" s="57" t="str">
        <f t="shared" si="975"/>
        <v>0.978102729159943-0.14634814781819i</v>
      </c>
      <c r="H3319" s="57" t="str">
        <f t="shared" si="976"/>
        <v>0.00872022440659004-8.1163741659008i</v>
      </c>
      <c r="I3319" s="57" t="str">
        <f t="shared" si="977"/>
        <v>-0.0234669799975482-0.0651934655020549i</v>
      </c>
      <c r="K3319" s="57" t="str">
        <f t="shared" si="978"/>
        <v>0.00158848927243005-0.00216827775008189i</v>
      </c>
      <c r="L3319" s="57" t="str">
        <f t="shared" si="979"/>
        <v>0.00025-0.00426599789789453i</v>
      </c>
      <c r="M3319" s="57" t="str">
        <f t="shared" si="980"/>
        <v>0.0045-0.00149558527702409i</v>
      </c>
      <c r="N3319" s="57">
        <f t="shared" si="981"/>
        <v>3.1610405172418439</v>
      </c>
      <c r="O3319" s="57">
        <f t="shared" si="982"/>
        <v>35.428171470525122</v>
      </c>
      <c r="P3319" s="374">
        <f t="shared" si="983"/>
        <v>-35.428171470525122</v>
      </c>
      <c r="Q3319" s="374">
        <f t="shared" si="984"/>
        <v>-176.83895948275816</v>
      </c>
      <c r="R3319" s="12">
        <f t="shared" si="985"/>
        <v>3.1610405172418439</v>
      </c>
      <c r="S3319" s="57">
        <f t="shared" si="986"/>
        <v>248.05709780451059</v>
      </c>
      <c r="T3319" s="12">
        <f t="shared" si="969"/>
        <v>-35.428171470525122</v>
      </c>
    </row>
    <row r="3320" spans="1:20">
      <c r="A3320" s="57">
        <f t="shared" si="970"/>
        <v>1564511.3493735248</v>
      </c>
      <c r="B3320" s="12">
        <f t="shared" si="987"/>
        <v>248999.71477616773</v>
      </c>
      <c r="C3320" s="57" t="str">
        <f t="shared" si="971"/>
        <v>-0.0167967471368712-0.000895721198474948i</v>
      </c>
      <c r="D3320" s="57" t="str">
        <f t="shared" si="972"/>
        <v>3.1134579198513-1.12945777603905i</v>
      </c>
      <c r="E3320" s="57" t="str">
        <f t="shared" si="973"/>
        <v>-3.45944714244797-14.743787876664i</v>
      </c>
      <c r="F3320" s="57" t="str">
        <f t="shared" si="974"/>
        <v>2.84571634268332-1.02723539271585i</v>
      </c>
      <c r="G3320" s="57" t="str">
        <f t="shared" si="975"/>
        <v>0.977939671943802-0.146879780712835i</v>
      </c>
      <c r="H3320" s="57" t="str">
        <f t="shared" si="976"/>
        <v>0.00863175596109152-8.08558633740103i</v>
      </c>
      <c r="I3320" s="57" t="str">
        <f t="shared" si="977"/>
        <v>-0.0233617144243928-0.0649351659542904i</v>
      </c>
      <c r="K3320" s="57" t="str">
        <f t="shared" si="978"/>
        <v>0.00158437093513537-0.00216504862060162i</v>
      </c>
      <c r="L3320" s="57" t="str">
        <f t="shared" si="979"/>
        <v>0.00025-0.00424984847369448i</v>
      </c>
      <c r="M3320" s="57" t="str">
        <f t="shared" si="980"/>
        <v>0.0045-0.00148992356746772i</v>
      </c>
      <c r="N3320" s="57">
        <f t="shared" si="981"/>
        <v>3.0525242894726716</v>
      </c>
      <c r="O3320" s="57">
        <f t="shared" si="982"/>
        <v>35.483163481368713</v>
      </c>
      <c r="P3320" s="374">
        <f t="shared" si="983"/>
        <v>-35.483163481368713</v>
      </c>
      <c r="Q3320" s="374">
        <f t="shared" si="984"/>
        <v>-176.94747571052733</v>
      </c>
      <c r="R3320" s="12">
        <f t="shared" si="985"/>
        <v>3.0525242894726716</v>
      </c>
      <c r="S3320" s="57">
        <f t="shared" si="986"/>
        <v>248.99971477616774</v>
      </c>
      <c r="T3320" s="12">
        <f t="shared" si="969"/>
        <v>-35.483163481368713</v>
      </c>
    </row>
    <row r="3321" spans="1:20">
      <c r="A3321" s="57">
        <f t="shared" si="970"/>
        <v>1570456.4925011443</v>
      </c>
      <c r="B3321" s="12">
        <f t="shared" si="987"/>
        <v>249945.91369231718</v>
      </c>
      <c r="C3321" s="57" t="str">
        <f t="shared" si="971"/>
        <v>-0.0166923004047124-0.000858272476860219i</v>
      </c>
      <c r="D3321" s="57" t="str">
        <f t="shared" si="972"/>
        <v>3.11097429632288-1.13241164292137i</v>
      </c>
      <c r="E3321" s="57" t="str">
        <f t="shared" si="973"/>
        <v>-3.44953961225686-14.6831360926408i</v>
      </c>
      <c r="F3321" s="57" t="str">
        <f t="shared" si="974"/>
        <v>2.84523840794504-1.02651676435284i</v>
      </c>
      <c r="G3321" s="57" t="str">
        <f t="shared" si="975"/>
        <v>0.977775428117335-0.147413161852316i</v>
      </c>
      <c r="H3321" s="57" t="str">
        <f t="shared" si="976"/>
        <v>0.00854409677343592-8.05491560236983i</v>
      </c>
      <c r="I3321" s="57" t="str">
        <f t="shared" si="977"/>
        <v>-0.0232572201673924-0.0646778132614856i</v>
      </c>
      <c r="K3321" s="57" t="str">
        <f t="shared" si="978"/>
        <v>0.00158024682858795-0.00216182039854844i</v>
      </c>
      <c r="L3321" s="57" t="str">
        <f t="shared" si="979"/>
        <v>0.00025-0.00423376018499151i</v>
      </c>
      <c r="M3321" s="57" t="str">
        <f t="shared" si="980"/>
        <v>0.0045-0.00148428329096206i</v>
      </c>
      <c r="N3321" s="57">
        <f t="shared" si="981"/>
        <v>2.9434003967372746</v>
      </c>
      <c r="O3321" s="57">
        <f t="shared" si="982"/>
        <v>35.538209714750323</v>
      </c>
      <c r="P3321" s="374">
        <f t="shared" si="983"/>
        <v>-35.538209714750323</v>
      </c>
      <c r="Q3321" s="374">
        <f t="shared" si="984"/>
        <v>-177.05659960326273</v>
      </c>
      <c r="R3321" s="12">
        <f t="shared" si="985"/>
        <v>2.9434003967372746</v>
      </c>
      <c r="S3321" s="57">
        <f t="shared" si="986"/>
        <v>249.94591369231716</v>
      </c>
      <c r="T3321" s="12">
        <f t="shared" si="969"/>
        <v>-35.538209714750323</v>
      </c>
    </row>
    <row r="3322" spans="1:20">
      <c r="A3322" s="57">
        <f t="shared" si="970"/>
        <v>1576424.2271726485</v>
      </c>
      <c r="B3322" s="12">
        <f t="shared" si="987"/>
        <v>250895.70816434798</v>
      </c>
      <c r="C3322" s="57" t="str">
        <f t="shared" si="971"/>
        <v>-0.0165883470254745-0.000821077360914774i</v>
      </c>
      <c r="D3322" s="57" t="str">
        <f t="shared" si="972"/>
        <v>3.10847576594733-1.13537018722755i</v>
      </c>
      <c r="E3322" s="57" t="str">
        <f t="shared" si="973"/>
        <v>-3.43970070909981-14.6227324160634i</v>
      </c>
      <c r="F3322" s="57" t="str">
        <f t="shared" si="974"/>
        <v>2.84475699634931-1.02581183001838i</v>
      </c>
      <c r="G3322" s="57" t="str">
        <f t="shared" si="975"/>
        <v>0.977609989457505-0.147948294922253i</v>
      </c>
      <c r="H3322" s="57" t="str">
        <f t="shared" si="976"/>
        <v>0.00845724042025062-8.02436151225981i</v>
      </c>
      <c r="I3322" s="57" t="str">
        <f t="shared" si="977"/>
        <v>-0.0231534912122816-0.0644214036707481i</v>
      </c>
      <c r="K3322" s="57" t="str">
        <f t="shared" si="978"/>
        <v>0.00157611705302637-0.00215859296925457i</v>
      </c>
      <c r="L3322" s="57" t="str">
        <f t="shared" si="979"/>
        <v>0.00025-0.00421773280035019i</v>
      </c>
      <c r="M3322" s="57" t="str">
        <f t="shared" si="980"/>
        <v>0.0045-0.00147866436636985i</v>
      </c>
      <c r="N3322" s="57">
        <f t="shared" si="981"/>
        <v>2.833670203620926</v>
      </c>
      <c r="O3322" s="57">
        <f t="shared" si="982"/>
        <v>35.593310656595982</v>
      </c>
      <c r="P3322" s="374">
        <f t="shared" si="983"/>
        <v>-35.593310656595982</v>
      </c>
      <c r="Q3322" s="374">
        <f t="shared" si="984"/>
        <v>-177.16632979637907</v>
      </c>
      <c r="R3322" s="12">
        <f t="shared" si="985"/>
        <v>2.833670203620926</v>
      </c>
      <c r="S3322" s="57">
        <f t="shared" si="986"/>
        <v>250.89570816434798</v>
      </c>
      <c r="T3322" s="12">
        <f t="shared" si="969"/>
        <v>-35.593310656595982</v>
      </c>
    </row>
    <row r="3323" spans="1:20">
      <c r="A3323" s="57">
        <f t="shared" si="970"/>
        <v>1582414.6392359047</v>
      </c>
      <c r="B3323" s="12">
        <f t="shared" si="987"/>
        <v>251849.1118553725</v>
      </c>
      <c r="C3323" s="57" t="str">
        <f t="shared" si="971"/>
        <v>-0.0164848839469212-0.000784136319876587i</v>
      </c>
      <c r="D3323" s="57" t="str">
        <f t="shared" si="972"/>
        <v>3.10596226664612-1.1383333469063i</v>
      </c>
      <c r="E3323" s="57" t="str">
        <f t="shared" si="973"/>
        <v>-3.42992988217048-14.5625755717851i</v>
      </c>
      <c r="F3323" s="57" t="str">
        <f t="shared" si="974"/>
        <v>2.84427208381997-1.02512056784646i</v>
      </c>
      <c r="G3323" s="57" t="str">
        <f t="shared" si="975"/>
        <v>0.977443347690451-0.148485183591276i</v>
      </c>
      <c r="H3323" s="57" t="str">
        <f t="shared" si="976"/>
        <v>0.00837118052299203-7.99392362028372i</v>
      </c>
      <c r="I3323" s="57" t="str">
        <f t="shared" si="977"/>
        <v>-0.0230505215894107-0.0641659334441938i</v>
      </c>
      <c r="K3323" s="57" t="str">
        <f t="shared" si="978"/>
        <v>0.00157198170937062-0.0021553662191687i</v>
      </c>
      <c r="L3323" s="57" t="str">
        <f t="shared" si="979"/>
        <v>0.00025-0.00420176608921118i</v>
      </c>
      <c r="M3323" s="57" t="str">
        <f t="shared" si="980"/>
        <v>0.0045-0.00147306671286098i</v>
      </c>
      <c r="N3323" s="57">
        <f t="shared" si="981"/>
        <v>2.7233350875897315</v>
      </c>
      <c r="O3323" s="57">
        <f t="shared" si="982"/>
        <v>35.648466790880775</v>
      </c>
      <c r="P3323" s="374">
        <f t="shared" si="983"/>
        <v>-35.648466790880775</v>
      </c>
      <c r="Q3323" s="374">
        <f t="shared" si="984"/>
        <v>-177.27666491241027</v>
      </c>
      <c r="R3323" s="12">
        <f t="shared" si="985"/>
        <v>2.7233350875897315</v>
      </c>
      <c r="S3323" s="57">
        <f t="shared" si="986"/>
        <v>251.84911185537248</v>
      </c>
      <c r="T3323" s="12">
        <f t="shared" si="969"/>
        <v>-35.648466790880775</v>
      </c>
    </row>
    <row r="3324" spans="1:20">
      <c r="A3324" s="57">
        <f t="shared" si="970"/>
        <v>1588427.8148650012</v>
      </c>
      <c r="B3324" s="12">
        <f t="shared" si="987"/>
        <v>252806.13848042293</v>
      </c>
      <c r="C3324" s="57" t="str">
        <f t="shared" si="971"/>
        <v>-0.0163819081591787-0.000747449808056399i</v>
      </c>
      <c r="D3324" s="57" t="str">
        <f t="shared" si="972"/>
        <v>3.10343373646105-1.1413010592242i</v>
      </c>
      <c r="E3324" s="57" t="str">
        <f t="shared" si="973"/>
        <v>-3.42022658445592-14.5026642932165i</v>
      </c>
      <c r="F3324" s="57" t="str">
        <f t="shared" si="974"/>
        <v>2.84378364613226-1.0244429560437i</v>
      </c>
      <c r="G3324" s="57" t="str">
        <f t="shared" si="975"/>
        <v>0.977275494491271-0.149023831510645i</v>
      </c>
      <c r="H3324" s="57" t="str">
        <f t="shared" si="976"/>
        <v>0.00828591074760082-7.96360148140658i</v>
      </c>
      <c r="I3324" s="57" t="str">
        <f t="shared" si="977"/>
        <v>-0.0229483053733957-0.0639113988588793i</v>
      </c>
      <c r="K3324" s="57" t="str">
        <f t="shared" si="978"/>
        <v>0.00156784089921214-0.00215214003586415i</v>
      </c>
      <c r="L3324" s="57" t="str">
        <f t="shared" si="979"/>
        <v>0.00025-0.00418585982188801i</v>
      </c>
      <c r="M3324" s="57" t="str">
        <f t="shared" si="980"/>
        <v>0.0045-0.00146749024991132i</v>
      </c>
      <c r="N3324" s="57">
        <f t="shared" si="981"/>
        <v>2.6123964388958996</v>
      </c>
      <c r="O3324" s="57">
        <f t="shared" si="982"/>
        <v>35.703678599624766</v>
      </c>
      <c r="P3324" s="374">
        <f t="shared" si="983"/>
        <v>-35.703678599624766</v>
      </c>
      <c r="Q3324" s="374">
        <f t="shared" si="984"/>
        <v>-177.3876035611041</v>
      </c>
      <c r="R3324" s="12">
        <f t="shared" si="985"/>
        <v>2.6123964388958996</v>
      </c>
      <c r="S3324" s="57">
        <f t="shared" si="986"/>
        <v>252.80613848042293</v>
      </c>
      <c r="T3324" s="12">
        <f t="shared" si="969"/>
        <v>-35.703678599624766</v>
      </c>
    </row>
    <row r="3325" spans="1:20">
      <c r="A3325" s="57">
        <f t="shared" si="970"/>
        <v>1594463.8405614882</v>
      </c>
      <c r="B3325" s="12">
        <f t="shared" si="987"/>
        <v>253766.80180664855</v>
      </c>
      <c r="C3325" s="57" t="str">
        <f t="shared" si="971"/>
        <v>-0.0162794166942893-0.00071101826480001i</v>
      </c>
      <c r="D3325" s="57" t="str">
        <f t="shared" si="972"/>
        <v>3.10089011356085-1.14427326076272i</v>
      </c>
      <c r="E3325" s="57" t="str">
        <f t="shared" si="973"/>
        <v>-3.41059027270938-14.4429973222501i</v>
      </c>
      <c r="F3325" s="57" t="str">
        <f t="shared" si="974"/>
        <v>2.8432916589123-1.02377897288784i</v>
      </c>
      <c r="G3325" s="57" t="str">
        <f t="shared" si="975"/>
        <v>0.977106421483795-0.149564242313889i</v>
      </c>
      <c r="H3325" s="57" t="str">
        <f t="shared" si="976"/>
        <v>0.00820142480416278-7.93339465233877i</v>
      </c>
      <c r="I3325" s="57" t="str">
        <f t="shared" si="977"/>
        <v>-0.0228468366827765-0.063657796206747i</v>
      </c>
      <c r="K3325" s="57" t="str">
        <f t="shared" si="978"/>
        <v>0.00156369472480363-0.00214891430804715i</v>
      </c>
      <c r="L3325" s="57" t="str">
        <f t="shared" si="979"/>
        <v>0.00025-0.00417001376956366i</v>
      </c>
      <c r="M3325" s="57" t="str">
        <f t="shared" si="980"/>
        <v>0.0045-0.00146193489730157i</v>
      </c>
      <c r="N3325" s="57">
        <f t="shared" si="981"/>
        <v>2.500855660478436</v>
      </c>
      <c r="O3325" s="57">
        <f t="shared" si="982"/>
        <v>35.758946562886265</v>
      </c>
      <c r="P3325" s="374">
        <f t="shared" si="983"/>
        <v>-35.758946562886265</v>
      </c>
      <c r="Q3325" s="374">
        <f t="shared" si="984"/>
        <v>-177.49914433952156</v>
      </c>
      <c r="R3325" s="12">
        <f t="shared" si="985"/>
        <v>2.500855660478436</v>
      </c>
      <c r="S3325" s="57">
        <f t="shared" si="986"/>
        <v>253.76680180664854</v>
      </c>
      <c r="T3325" s="12">
        <f t="shared" si="969"/>
        <v>-35.758946562886265</v>
      </c>
    </row>
    <row r="3326" spans="1:20">
      <c r="A3326" s="57">
        <f t="shared" si="970"/>
        <v>1600522.803155622</v>
      </c>
      <c r="B3326" s="12">
        <f t="shared" si="987"/>
        <v>254731.11565351381</v>
      </c>
      <c r="C3326" s="57" t="str">
        <f t="shared" si="971"/>
        <v>-0.0161774066257604-0.000674842114451666i</v>
      </c>
      <c r="D3326" s="57" t="str">
        <f t="shared" si="972"/>
        <v>3.09833133624747-1.14724988741529i</v>
      </c>
      <c r="E3326" s="57" t="str">
        <f t="shared" si="973"/>
        <v>-3.40102040742238-14.3835734091822i</v>
      </c>
      <c r="F3326" s="57" t="str">
        <f t="shared" si="974"/>
        <v>2.8427960976364-1.02312859672619i</v>
      </c>
      <c r="G3326" s="57" t="str">
        <f t="shared" si="975"/>
        <v>0.976936120240371-0.150106419616426i</v>
      </c>
      <c r="H3326" s="57" t="str">
        <f t="shared" si="976"/>
        <v>0.00811771644657139-7.90330269152812i</v>
      </c>
      <c r="I3326" s="57" t="str">
        <f t="shared" si="977"/>
        <v>-0.0227461096796736-0.0634051217945583i</v>
      </c>
      <c r="K3326" s="57" t="str">
        <f t="shared" si="978"/>
        <v>0.00155954328904883-0.00214568892556479i</v>
      </c>
      <c r="L3326" s="57" t="str">
        <f t="shared" si="979"/>
        <v>0.00025-0.00415422770428736i</v>
      </c>
      <c r="M3326" s="57" t="str">
        <f t="shared" si="980"/>
        <v>0.0045-0.00145640057511613i</v>
      </c>
      <c r="N3326" s="57">
        <f t="shared" si="981"/>
        <v>2.3887141678659418</v>
      </c>
      <c r="O3326" s="57">
        <f t="shared" si="982"/>
        <v>35.814271158758622</v>
      </c>
      <c r="P3326" s="374">
        <f t="shared" si="983"/>
        <v>-35.814271158758622</v>
      </c>
      <c r="Q3326" s="374">
        <f t="shared" si="984"/>
        <v>-177.61128583213406</v>
      </c>
      <c r="R3326" s="12">
        <f t="shared" si="985"/>
        <v>2.3887141678659418</v>
      </c>
      <c r="S3326" s="57">
        <f t="shared" si="986"/>
        <v>254.73111565351383</v>
      </c>
      <c r="T3326" s="12">
        <f t="shared" si="969"/>
        <v>-35.814271158758622</v>
      </c>
    </row>
    <row r="3327" spans="1:20">
      <c r="A3327" s="57">
        <f t="shared" si="970"/>
        <v>1606604.7898076132</v>
      </c>
      <c r="B3327" s="12">
        <f t="shared" si="987"/>
        <v>255699.09389299716</v>
      </c>
      <c r="C3327" s="57" t="str">
        <f t="shared" si="971"/>
        <v>-0.0160758750681221-0.000638921766319068i</v>
      </c>
      <c r="D3327" s="57" t="str">
        <f t="shared" si="972"/>
        <v>3.09575734296272-1.15023087438434i</v>
      </c>
      <c r="E3327" s="57" t="str">
        <f t="shared" si="973"/>
        <v>-3.39151645279748-14.3243913126399i</v>
      </c>
      <c r="F3327" s="57" t="str">
        <f t="shared" si="974"/>
        <v>2.84229693763038-1.02249180597405i</v>
      </c>
      <c r="G3327" s="57" t="str">
        <f t="shared" si="975"/>
        <v>0.976764582281645-0.15065036701518i</v>
      </c>
      <c r="H3327" s="57" t="str">
        <f t="shared" si="976"/>
        <v>0.00803477947219648-7.87332515915322i</v>
      </c>
      <c r="I3327" s="57" t="str">
        <f t="shared" si="977"/>
        <v>-0.0226461185694506-0.0631533719438374i</v>
      </c>
      <c r="K3327" s="57" t="str">
        <f t="shared" si="978"/>
        <v>0.00155538669549209-0.00214246377941298i</v>
      </c>
      <c r="L3327" s="57" t="str">
        <f t="shared" si="979"/>
        <v>0.00025-0.00413850139897128i</v>
      </c>
      <c r="M3327" s="57" t="str">
        <f t="shared" si="980"/>
        <v>0.0045-0.00145088720374191i</v>
      </c>
      <c r="N3327" s="57">
        <f t="shared" si="981"/>
        <v>2.2759733890811162</v>
      </c>
      <c r="O3327" s="57">
        <f t="shared" si="982"/>
        <v>35.869652863363541</v>
      </c>
      <c r="P3327" s="374">
        <f t="shared" si="983"/>
        <v>-35.869652863363541</v>
      </c>
      <c r="Q3327" s="374">
        <f t="shared" si="984"/>
        <v>-177.72402661091888</v>
      </c>
      <c r="R3327" s="12">
        <f t="shared" si="985"/>
        <v>2.2759733890811162</v>
      </c>
      <c r="S3327" s="57">
        <f t="shared" si="986"/>
        <v>255.69909389299715</v>
      </c>
      <c r="T3327" s="12">
        <f t="shared" si="969"/>
        <v>-35.869652863363541</v>
      </c>
    </row>
    <row r="3328" spans="1:20">
      <c r="A3328" s="57">
        <f t="shared" si="970"/>
        <v>1612709.8880088823</v>
      </c>
      <c r="B3328" s="12">
        <f t="shared" si="987"/>
        <v>256670.75044979056</v>
      </c>
      <c r="C3328" s="57" t="str">
        <f t="shared" si="971"/>
        <v>-0.0159748191764805-0.000603257614637906i</v>
      </c>
      <c r="D3328" s="57" t="str">
        <f t="shared" si="972"/>
        <v>3.09316807229486-1.1532161561785i</v>
      </c>
      <c r="E3328" s="57" t="str">
        <f t="shared" si="973"/>
        <v>-3.38207787672092-14.2654497995044i</v>
      </c>
      <c r="F3328" s="57" t="str">
        <f t="shared" si="974"/>
        <v>2.841794154069-1.02186857911312i</v>
      </c>
      <c r="G3328" s="57" t="str">
        <f t="shared" si="975"/>
        <v>0.976591799076341-0.151196088088205i</v>
      </c>
      <c r="H3328" s="57" t="str">
        <f t="shared" si="976"/>
        <v>0.0079526077215538-7.84346161711547i</v>
      </c>
      <c r="I3328" s="57" t="str">
        <f t="shared" si="977"/>
        <v>-0.0225468576003757-0.0629025429908068i</v>
      </c>
      <c r="K3328" s="57" t="str">
        <f t="shared" si="978"/>
        <v>0.00155122504830782-0.00213923876174415i</v>
      </c>
      <c r="L3328" s="57" t="str">
        <f t="shared" si="979"/>
        <v>0.00025-0.00412283462738721i</v>
      </c>
      <c r="M3328" s="57" t="str">
        <f t="shared" si="980"/>
        <v>0.0045-0.00144539470386722i</v>
      </c>
      <c r="N3328" s="57">
        <f t="shared" si="981"/>
        <v>2.1626347645414512</v>
      </c>
      <c r="O3328" s="57">
        <f t="shared" si="982"/>
        <v>35.92509215084786</v>
      </c>
      <c r="P3328" s="374">
        <f t="shared" si="983"/>
        <v>-35.92509215084786</v>
      </c>
      <c r="Q3328" s="374">
        <f t="shared" si="984"/>
        <v>-177.83736523545855</v>
      </c>
      <c r="R3328" s="12">
        <f t="shared" si="985"/>
        <v>2.1626347645414512</v>
      </c>
      <c r="S3328" s="57">
        <f t="shared" si="986"/>
        <v>256.67075044979055</v>
      </c>
      <c r="T3328" s="12">
        <f t="shared" si="969"/>
        <v>-35.92509215084786</v>
      </c>
    </row>
    <row r="3329" spans="1:20">
      <c r="A3329" s="57">
        <f t="shared" si="970"/>
        <v>1618838.185583316</v>
      </c>
      <c r="B3329" s="12">
        <f t="shared" si="987"/>
        <v>257646.09930149978</v>
      </c>
      <c r="C3329" s="57" t="str">
        <f t="shared" si="971"/>
        <v>-0.0158742361460779-0.000567850038538303i</v>
      </c>
      <c r="D3329" s="57" t="str">
        <f t="shared" si="972"/>
        <v>3.0905634629853-1.15620566660978i</v>
      </c>
      <c r="E3329" s="57" t="str">
        <f t="shared" si="973"/>
        <v>-3.37270415073554-14.2067476448397i</v>
      </c>
      <c r="F3329" s="57" t="str">
        <f t="shared" si="974"/>
        <v>2.84128772197529-1.02125889468992i</v>
      </c>
      <c r="G3329" s="57" t="str">
        <f t="shared" si="975"/>
        <v>0.976417762041046-0.151743586394289i</v>
      </c>
      <c r="H3329" s="57" t="str">
        <f t="shared" si="976"/>
        <v>0.00787119507798061-7.8137116290324i</v>
      </c>
      <c r="I3329" s="57" t="str">
        <f t="shared" si="977"/>
        <v>-0.0224483210632895-0.0626526312863311i</v>
      </c>
      <c r="K3329" s="57" t="str">
        <f t="shared" si="978"/>
        <v>0.00154705845228977-0.00213601376587494i</v>
      </c>
      <c r="L3329" s="57" t="str">
        <f t="shared" si="979"/>
        <v>0.00025-0.00410722716416338i</v>
      </c>
      <c r="M3329" s="57" t="str">
        <f t="shared" si="980"/>
        <v>0.0045-0.00143992299648059i</v>
      </c>
      <c r="N3329" s="57">
        <f t="shared" si="981"/>
        <v>2.0486997469628534</v>
      </c>
      <c r="O3329" s="57">
        <f t="shared" si="982"/>
        <v>35.9805894933777</v>
      </c>
      <c r="P3329" s="374">
        <f t="shared" si="983"/>
        <v>-35.9805894933777</v>
      </c>
      <c r="Q3329" s="374">
        <f t="shared" si="984"/>
        <v>-177.95130025303715</v>
      </c>
      <c r="R3329" s="12">
        <f t="shared" si="985"/>
        <v>2.0486997469628534</v>
      </c>
      <c r="S3329" s="57">
        <f t="shared" si="986"/>
        <v>257.64609930149976</v>
      </c>
      <c r="T3329" s="12">
        <f t="shared" si="969"/>
        <v>-35.9805894933777</v>
      </c>
    </row>
    <row r="3330" spans="1:20">
      <c r="A3330" s="57">
        <f t="shared" si="970"/>
        <v>1624989.7706885326</v>
      </c>
      <c r="B3330" s="12">
        <f t="shared" si="987"/>
        <v>258625.15447884548</v>
      </c>
      <c r="C3330" s="57" t="str">
        <f t="shared" si="971"/>
        <v>-0.015774123211851-0.00053269940201157i</v>
      </c>
      <c r="D3330" s="57" t="str">
        <f t="shared" si="972"/>
        <v>3.08794345393537-1.15919933879084i</v>
      </c>
      <c r="E3330" s="57" t="str">
        <f t="shared" si="973"/>
        <v>-3.36339475001374-14.1482836318176i</v>
      </c>
      <c r="F3330" s="57" t="str">
        <f t="shared" si="974"/>
        <v>2.84077761621998-1.02066273131423i</v>
      </c>
      <c r="G3330" s="57" t="str">
        <f t="shared" si="975"/>
        <v>0.97624246253999-0.152292865472569i</v>
      </c>
      <c r="H3330" s="57" t="str">
        <f t="shared" si="976"/>
        <v>0.00779053546731295-7.78407476022981i</v>
      </c>
      <c r="I3330" s="57" t="str">
        <f t="shared" si="977"/>
        <v>-0.0223505032912726-0.0624036331958538i</v>
      </c>
      <c r="K3330" s="57" t="str">
        <f t="shared" si="978"/>
        <v>0.00154288701284029-0.00213278868629369i</v>
      </c>
      <c r="L3330" s="57" t="str">
        <f t="shared" si="979"/>
        <v>0.00025-0.00409167878478122i</v>
      </c>
      <c r="M3330" s="57" t="str">
        <f t="shared" si="980"/>
        <v>0.0045-0.00143447200286969i</v>
      </c>
      <c r="N3330" s="57">
        <f t="shared" si="981"/>
        <v>1.9341698012613904</v>
      </c>
      <c r="O3330" s="57">
        <f t="shared" si="982"/>
        <v>36.036145361134729</v>
      </c>
      <c r="P3330" s="374">
        <f t="shared" si="983"/>
        <v>-36.036145361134729</v>
      </c>
      <c r="Q3330" s="374">
        <f t="shared" si="984"/>
        <v>-178.06583019873861</v>
      </c>
      <c r="R3330" s="12">
        <f t="shared" si="985"/>
        <v>1.9341698012613904</v>
      </c>
      <c r="S3330" s="57">
        <f t="shared" si="986"/>
        <v>258.6251544788455</v>
      </c>
      <c r="T3330" s="12">
        <f t="shared" si="969"/>
        <v>-36.036145361134729</v>
      </c>
    </row>
    <row r="3331" spans="1:20">
      <c r="A3331" s="57">
        <f t="shared" si="970"/>
        <v>1631164.7318171491</v>
      </c>
      <c r="B3331" s="12">
        <f t="shared" si="987"/>
        <v>259607.9300658651</v>
      </c>
      <c r="C3331" s="57" t="str">
        <f t="shared" si="971"/>
        <v>-0.0156744776479931-0.000497806053878324i</v>
      </c>
      <c r="D3331" s="57" t="str">
        <f t="shared" si="972"/>
        <v>3.08530798421308-1.16219710513219i</v>
      </c>
      <c r="E3331" s="57" t="str">
        <f t="shared" si="973"/>
        <v>-3.35414915333083-14.090056551648i</v>
      </c>
      <c r="F3331" s="57" t="str">
        <f t="shared" si="974"/>
        <v>2.84026381152073-1.02008006765739i</v>
      </c>
      <c r="G3331" s="57" t="str">
        <f t="shared" si="975"/>
        <v>0.976065891884833-0.15284392884213i</v>
      </c>
      <c r="H3331" s="57" t="str">
        <f t="shared" si="976"/>
        <v>0.00771062285756836-7.75455057773545i</v>
      </c>
      <c r="I3331" s="57" t="str">
        <f t="shared" si="977"/>
        <v>-0.0222533986593175-0.0621555450993418i</v>
      </c>
      <c r="K3331" s="57" t="str">
        <f t="shared" si="978"/>
        <v>0.00153871083595925-0.00212956341866778i</v>
      </c>
      <c r="L3331" s="57" t="str">
        <f t="shared" si="979"/>
        <v>0.00025-0.00407618926557205i</v>
      </c>
      <c r="M3331" s="57" t="str">
        <f t="shared" si="980"/>
        <v>0.0045-0.00142904164462013i</v>
      </c>
      <c r="N3331" s="57">
        <f t="shared" si="981"/>
        <v>1.8190464044562304</v>
      </c>
      <c r="O3331" s="57">
        <f t="shared" si="982"/>
        <v>36.091760222311457</v>
      </c>
      <c r="P3331" s="374">
        <f t="shared" si="983"/>
        <v>-36.091760222311457</v>
      </c>
      <c r="Q3331" s="374">
        <f t="shared" si="984"/>
        <v>-178.18095359554377</v>
      </c>
      <c r="R3331" s="12">
        <f t="shared" si="985"/>
        <v>1.8190464044562304</v>
      </c>
      <c r="S3331" s="57">
        <f t="shared" si="986"/>
        <v>259.60793006586511</v>
      </c>
      <c r="T3331" s="12">
        <f t="shared" si="969"/>
        <v>-36.091760222311457</v>
      </c>
    </row>
    <row r="3332" spans="1:20">
      <c r="A3332" s="57">
        <f t="shared" si="970"/>
        <v>1637363.1577980544</v>
      </c>
      <c r="B3332" s="12">
        <f t="shared" si="987"/>
        <v>260594.44020011541</v>
      </c>
      <c r="C3332" s="57" t="str">
        <f t="shared" si="971"/>
        <v>-0.0155752967675179-0.000463170327756911i</v>
      </c>
      <c r="D3332" s="57" t="str">
        <f t="shared" si="972"/>
        <v>3.08265699306012-1.16519889733969i</v>
      </c>
      <c r="E3332" s="57" t="str">
        <f t="shared" si="973"/>
        <v>-3.34496684303829-14.0320652035064i</v>
      </c>
      <c r="F3332" s="57" t="str">
        <f t="shared" si="974"/>
        <v>2.83974628244169-1.01951088245079i</v>
      </c>
      <c r="G3332" s="57" t="str">
        <f t="shared" si="975"/>
        <v>0.97588804133445-0.153396780001606i</v>
      </c>
      <c r="H3332" s="57" t="str">
        <f t="shared" si="976"/>
        <v>0.00763145125862973-7.72513865027088i</v>
      </c>
      <c r="I3332" s="57" t="str">
        <f t="shared" si="977"/>
        <v>-0.0221570015840017-0.0619083633912227i</v>
      </c>
      <c r="K3332" s="57" t="str">
        <f t="shared" si="978"/>
        <v>0.00153453002823306-0.00212633785985091i</v>
      </c>
      <c r="L3332" s="57" t="str">
        <f t="shared" si="979"/>
        <v>0.00025-0.00406075838371394i</v>
      </c>
      <c r="M3332" s="57" t="str">
        <f t="shared" si="980"/>
        <v>0.0045-0.0014236318436144i</v>
      </c>
      <c r="N3332" s="57">
        <f t="shared" si="981"/>
        <v>1.7033310455703656</v>
      </c>
      <c r="O3332" s="57">
        <f t="shared" si="982"/>
        <v>36.147434543106705</v>
      </c>
      <c r="P3332" s="374">
        <f t="shared" si="983"/>
        <v>-36.147434543106705</v>
      </c>
      <c r="Q3332" s="374">
        <f t="shared" si="984"/>
        <v>-178.29666895442963</v>
      </c>
      <c r="R3332" s="12">
        <f t="shared" si="985"/>
        <v>1.7033310455703656</v>
      </c>
      <c r="S3332" s="57">
        <f t="shared" si="986"/>
        <v>260.5944402001154</v>
      </c>
      <c r="T3332" s="12">
        <f t="shared" si="969"/>
        <v>-36.147434543106705</v>
      </c>
    </row>
    <row r="3333" spans="1:20">
      <c r="A3333" s="57">
        <f t="shared" si="970"/>
        <v>1643585.137797687</v>
      </c>
      <c r="B3333" s="12">
        <f t="shared" si="987"/>
        <v>261584.69907287584</v>
      </c>
      <c r="C3333" s="57" t="str">
        <f t="shared" si="971"/>
        <v>-0.0154765779218234-0.000428792542033448i</v>
      </c>
      <c r="D3333" s="57" t="str">
        <f t="shared" si="972"/>
        <v>3.07999041989874-1.16820464641179i</v>
      </c>
      <c r="E3333" s="57" t="str">
        <f t="shared" si="973"/>
        <v>-3.33584730503729-13.9743083944639i</v>
      </c>
      <c r="F3333" s="57" t="str">
        <f t="shared" si="974"/>
        <v>2.83922500339271-1.01895515448415i</v>
      </c>
      <c r="G3333" s="57" t="str">
        <f t="shared" si="975"/>
        <v>0.975708902094712-0.153951422428778i</v>
      </c>
      <c r="H3333" s="57" t="str">
        <f t="shared" si="976"/>
        <v>0.00755301472193493-7.69583854824517i</v>
      </c>
      <c r="I3333" s="57" t="str">
        <f t="shared" si="977"/>
        <v>-0.0220613065231641-0.0616620844803294i</v>
      </c>
      <c r="K3333" s="57" t="str">
        <f t="shared" si="978"/>
        <v>0.00153034469682336-0.00212311190789017i</v>
      </c>
      <c r="L3333" s="57" t="str">
        <f t="shared" si="979"/>
        <v>0.00025-0.00404538591722847i</v>
      </c>
      <c r="M3333" s="57" t="str">
        <f t="shared" si="980"/>
        <v>0.0045-0.00141824252203068i</v>
      </c>
      <c r="N3333" s="57">
        <f t="shared" si="981"/>
        <v>1.5870252255335231</v>
      </c>
      <c r="O3333" s="57">
        <f t="shared" si="982"/>
        <v>36.203168787722035</v>
      </c>
      <c r="P3333" s="374">
        <f t="shared" si="983"/>
        <v>-36.203168787722035</v>
      </c>
      <c r="Q3333" s="374">
        <f t="shared" si="984"/>
        <v>-178.41297477446648</v>
      </c>
      <c r="R3333" s="12">
        <f t="shared" si="985"/>
        <v>1.5870252255335231</v>
      </c>
      <c r="S3333" s="57">
        <f t="shared" si="986"/>
        <v>261.58469907287582</v>
      </c>
      <c r="T3333" s="12">
        <f t="shared" si="969"/>
        <v>-36.203168787722035</v>
      </c>
    </row>
    <row r="3334" spans="1:20">
      <c r="A3334" s="57">
        <f t="shared" si="970"/>
        <v>1649830.7613213183</v>
      </c>
      <c r="B3334" s="12">
        <f t="shared" si="987"/>
        <v>262578.7209293528</v>
      </c>
      <c r="C3334" s="57" t="str">
        <f t="shared" si="971"/>
        <v>-0.0153783185002604-0.000394672999832992i</v>
      </c>
      <c r="D3334" s="57" t="str">
        <f t="shared" si="972"/>
        <v>3.07730820433889-1.17121428263713i</v>
      </c>
      <c r="E3334" s="57" t="str">
        <f t="shared" si="973"/>
        <v>-3.32679002875252-13.9167849394185i</v>
      </c>
      <c r="F3334" s="57" t="str">
        <f t="shared" si="974"/>
        <v>2.83869994862886-1.01841286260396i</v>
      </c>
      <c r="G3334" s="57" t="str">
        <f t="shared" si="975"/>
        <v>0.975528465318278-0.154507859580161i</v>
      </c>
      <c r="H3334" s="57" t="str">
        <f t="shared" si="976"/>
        <v>0.00747530734016843-7.66664984374734i</v>
      </c>
      <c r="I3334" s="57" t="str">
        <f t="shared" si="977"/>
        <v>-0.0219663079755845-0.061416704789841i</v>
      </c>
      <c r="K3334" s="57" t="str">
        <f t="shared" si="978"/>
        <v>0.00152615494945576-0.0021198854620329i</v>
      </c>
      <c r="L3334" s="57" t="str">
        <f t="shared" si="979"/>
        <v>0.00025-0.00403007164497755i</v>
      </c>
      <c r="M3334" s="57" t="str">
        <f t="shared" si="980"/>
        <v>0.0045-0.00141287360234178i</v>
      </c>
      <c r="N3334" s="57">
        <f t="shared" si="981"/>
        <v>1.4701304570847356</v>
      </c>
      <c r="O3334" s="57">
        <f t="shared" si="982"/>
        <v>36.258963418356871</v>
      </c>
      <c r="P3334" s="374">
        <f t="shared" si="983"/>
        <v>-36.258963418356871</v>
      </c>
      <c r="Q3334" s="374">
        <f t="shared" si="984"/>
        <v>-178.52986954291526</v>
      </c>
      <c r="R3334" s="12">
        <f t="shared" si="985"/>
        <v>1.4701304570847356</v>
      </c>
      <c r="S3334" s="57">
        <f t="shared" si="986"/>
        <v>262.57872092935281</v>
      </c>
      <c r="T3334" s="12">
        <f t="shared" si="969"/>
        <v>-36.258963418356871</v>
      </c>
    </row>
    <row r="3335" spans="1:20">
      <c r="A3335" s="57">
        <f t="shared" si="970"/>
        <v>1656100.1182143395</v>
      </c>
      <c r="B3335" s="12">
        <f t="shared" si="987"/>
        <v>263576.52006888436</v>
      </c>
      <c r="C3335" s="57" t="str">
        <f t="shared" si="971"/>
        <v>-0.0152805159297-0.00036081198899088i</v>
      </c>
      <c r="D3335" s="57" t="str">
        <f t="shared" si="972"/>
        <v>3.07461028618529-1.17422773559194i</v>
      </c>
      <c r="E3335" s="57" t="str">
        <f t="shared" si="973"/>
        <v>-3.31779450710591-13.8594936610256i</v>
      </c>
      <c r="F3335" s="57" t="str">
        <f t="shared" si="974"/>
        <v>2.83817109224969-1.01788398571177i</v>
      </c>
      <c r="G3335" s="57" t="str">
        <f t="shared" si="975"/>
        <v>0.975346722104382-0.155066094890596i</v>
      </c>
      <c r="H3335" s="57" t="str">
        <f t="shared" si="976"/>
        <v>0.00739832324695672-7.63757211053955i</v>
      </c>
      <c r="I3335" s="57" t="str">
        <f t="shared" si="977"/>
        <v>-0.0218720004806636-0.0611722207572247i</v>
      </c>
      <c r="K3335" s="57" t="str">
        <f t="shared" si="978"/>
        <v>0.00152196089440828-0.00211665842273361i</v>
      </c>
      <c r="L3335" s="57" t="str">
        <f t="shared" si="979"/>
        <v>0.00025-0.00401481534666023i</v>
      </c>
      <c r="M3335" s="57" t="str">
        <f t="shared" si="980"/>
        <v>0.0045-0.00140752500731399i</v>
      </c>
      <c r="N3335" s="57">
        <f t="shared" si="981"/>
        <v>1.3526482646725242</v>
      </c>
      <c r="O3335" s="57">
        <f t="shared" si="982"/>
        <v>36.314818895205107</v>
      </c>
      <c r="P3335" s="374">
        <f t="shared" si="983"/>
        <v>-36.314818895205107</v>
      </c>
      <c r="Q3335" s="374">
        <f t="shared" si="984"/>
        <v>-178.64735173532748</v>
      </c>
      <c r="R3335" s="12">
        <f t="shared" si="985"/>
        <v>1.3526482646725242</v>
      </c>
      <c r="S3335" s="57">
        <f t="shared" si="986"/>
        <v>263.57652006888435</v>
      </c>
      <c r="T3335" s="12">
        <f t="shared" si="969"/>
        <v>-36.314818895205107</v>
      </c>
    </row>
    <row r="3336" spans="1:20">
      <c r="A3336" s="57">
        <f t="shared" si="970"/>
        <v>1662393.298663554</v>
      </c>
      <c r="B3336" s="12">
        <f t="shared" si="987"/>
        <v>264578.11084514612</v>
      </c>
      <c r="C3336" s="57" t="str">
        <f t="shared" si="971"/>
        <v>-0.0151831676741044-0.000327209782026328i</v>
      </c>
      <c r="D3336" s="57" t="str">
        <f t="shared" si="972"/>
        <v>3.07189660544462-1.17724493413767i</v>
      </c>
      <c r="E3336" s="57" t="str">
        <f t="shared" si="973"/>
        <v>-3.30886023649047-13.8024333896305i</v>
      </c>
      <c r="F3336" s="57" t="str">
        <f t="shared" si="974"/>
        <v>2.83763840819868-1.01736850276253i</v>
      </c>
      <c r="G3336" s="57" t="str">
        <f t="shared" si="975"/>
        <v>0.975163663498616-0.155626131772829i</v>
      </c>
      <c r="H3336" s="57" t="str">
        <f t="shared" si="976"/>
        <v>0.0073220566165671-7.60860492404994i</v>
      </c>
      <c r="I3336" s="57" t="str">
        <f t="shared" si="977"/>
        <v>-0.0217783786181066-0.060928628834178i</v>
      </c>
      <c r="K3336" s="57" t="str">
        <f t="shared" si="978"/>
        <v>0.00151776264049982-0.00211343069166055i</v>
      </c>
      <c r="L3336" s="57" t="str">
        <f t="shared" si="979"/>
        <v>0.00025-0.00399961680280956i</v>
      </c>
      <c r="M3336" s="57" t="str">
        <f t="shared" si="980"/>
        <v>0.0045-0.00140219666000596i</v>
      </c>
      <c r="N3336" s="57">
        <f t="shared" si="981"/>
        <v>1.2345801843585491</v>
      </c>
      <c r="O3336" s="57">
        <f t="shared" si="982"/>
        <v>36.370735676451027</v>
      </c>
      <c r="P3336" s="374">
        <f t="shared" si="983"/>
        <v>-36.370735676451027</v>
      </c>
      <c r="Q3336" s="374">
        <f t="shared" si="984"/>
        <v>-178.76541981564145</v>
      </c>
      <c r="R3336" s="12">
        <f t="shared" si="985"/>
        <v>1.2345801843585491</v>
      </c>
      <c r="S3336" s="57">
        <f t="shared" si="986"/>
        <v>264.57811084514611</v>
      </c>
      <c r="T3336" s="12">
        <f t="shared" si="969"/>
        <v>-36.370735676451027</v>
      </c>
    </row>
    <row r="3337" spans="1:20">
      <c r="A3337" s="57">
        <f t="shared" si="970"/>
        <v>1668710.3931984755</v>
      </c>
      <c r="B3337" s="12">
        <f t="shared" si="987"/>
        <v>265583.50766635768</v>
      </c>
      <c r="C3337" s="57" t="str">
        <f t="shared" si="971"/>
        <v>-0.0150862712340982-0.000293866636116204i</v>
      </c>
      <c r="D3337" s="57" t="str">
        <f t="shared" si="972"/>
        <v>3.06916710233274-1.18026580641858i</v>
      </c>
      <c r="E3337" s="57" t="str">
        <f t="shared" si="973"/>
        <v>-3.29998671674473-13.7456029632012i</v>
      </c>
      <c r="F3337" s="57" t="str">
        <f t="shared" si="974"/>
        <v>2.83710187026261-1.01686639276295i</v>
      </c>
      <c r="G3337" s="57" t="str">
        <f t="shared" si="975"/>
        <v>0.974979280492725-0.156187973617093i</v>
      </c>
      <c r="H3337" s="57" t="str">
        <f t="shared" si="976"/>
        <v>0.00724650166360989-7.57974786136581i</v>
      </c>
      <c r="I3337" s="57" t="str">
        <f t="shared" si="977"/>
        <v>-0.0216854370076103-0.0606859254865736i</v>
      </c>
      <c r="K3337" s="57" t="str">
        <f t="shared" si="978"/>
        <v>0.00151356029707841-0.00211020217170219i</v>
      </c>
      <c r="L3337" s="57" t="str">
        <f t="shared" si="979"/>
        <v>0.00025-0.00398447579478936i</v>
      </c>
      <c r="M3337" s="57" t="str">
        <f t="shared" si="980"/>
        <v>0.0045-0.00139688848376765i</v>
      </c>
      <c r="N3337" s="57">
        <f t="shared" si="981"/>
        <v>1.1159277637181617</v>
      </c>
      <c r="O3337" s="57">
        <f t="shared" si="982"/>
        <v>36.426714218266071</v>
      </c>
      <c r="P3337" s="374">
        <f t="shared" si="983"/>
        <v>-36.426714218266071</v>
      </c>
      <c r="Q3337" s="374">
        <f t="shared" si="984"/>
        <v>-178.88407223628184</v>
      </c>
      <c r="R3337" s="12">
        <f t="shared" si="985"/>
        <v>1.1159277637181617</v>
      </c>
      <c r="S3337" s="57">
        <f t="shared" si="986"/>
        <v>265.58350766635766</v>
      </c>
      <c r="T3337" s="12">
        <f t="shared" si="969"/>
        <v>-36.426714218266071</v>
      </c>
    </row>
    <row r="3338" spans="1:20">
      <c r="A3338" s="57">
        <f t="shared" si="970"/>
        <v>1675051.4926926296</v>
      </c>
      <c r="B3338" s="12">
        <f t="shared" si="987"/>
        <v>266592.72499548981</v>
      </c>
      <c r="C3338" s="57" t="str">
        <f t="shared" si="971"/>
        <v>-0.0149898241465438-0.000260782793070568i</v>
      </c>
      <c r="D3338" s="57" t="str">
        <f t="shared" si="972"/>
        <v>3.06642171728215-1.18329027985949i</v>
      </c>
      <c r="E3338" s="57" t="str">
        <f t="shared" si="973"/>
        <v>-3.29117345112695-13.6890012272624i</v>
      </c>
      <c r="F3338" s="57" t="str">
        <f t="shared" si="974"/>
        <v>2.83656145207098-1.01637763476982i</v>
      </c>
      <c r="G3338" s="57" t="str">
        <f t="shared" si="975"/>
        <v>0.974793564024394-0.156751623790678i</v>
      </c>
      <c r="H3338" s="57" t="str">
        <f t="shared" si="976"/>
        <v>0.00717165264274364-7.55100050122644i</v>
      </c>
      <c r="I3338" s="57" t="str">
        <f t="shared" si="977"/>
        <v>-0.0215931703085506-0.0604441071944009i</v>
      </c>
      <c r="K3338" s="57" t="str">
        <f t="shared" si="978"/>
        <v>0.00150935397400943-0.00210697276697361i</v>
      </c>
      <c r="L3338" s="57" t="str">
        <f t="shared" si="979"/>
        <v>0.00025-0.00396939210479116i</v>
      </c>
      <c r="M3338" s="57" t="str">
        <f t="shared" si="980"/>
        <v>0.0045-0.00139160040223914i</v>
      </c>
      <c r="N3338" s="57">
        <f t="shared" si="981"/>
        <v>0.99669256174291831</v>
      </c>
      <c r="O3338" s="57">
        <f t="shared" si="982"/>
        <v>36.482754974804251</v>
      </c>
      <c r="P3338" s="374">
        <f t="shared" si="983"/>
        <v>-36.482754974804251</v>
      </c>
      <c r="Q3338" s="374">
        <f t="shared" si="984"/>
        <v>-179.00330743825708</v>
      </c>
      <c r="R3338" s="12">
        <f t="shared" si="985"/>
        <v>0.99669256174291831</v>
      </c>
      <c r="S3338" s="57">
        <f t="shared" si="986"/>
        <v>266.59272499548979</v>
      </c>
      <c r="T3338" s="12">
        <f t="shared" si="969"/>
        <v>-36.482754974804251</v>
      </c>
    </row>
    <row r="3339" spans="1:20">
      <c r="A3339" s="57">
        <f t="shared" si="970"/>
        <v>1681416.6883648618</v>
      </c>
      <c r="B3339" s="12">
        <f t="shared" si="987"/>
        <v>267605.77735047269</v>
      </c>
      <c r="C3339" s="57" t="str">
        <f t="shared" si="971"/>
        <v>-0.0148938239841151-0.000227958479308727i</v>
      </c>
      <c r="D3339" s="57" t="str">
        <f t="shared" si="972"/>
        <v>3.06366039094926-1.18631828116346i</v>
      </c>
      <c r="E3339" s="57" t="str">
        <f t="shared" si="973"/>
        <v>-3.28241994628952-13.6326270348296i</v>
      </c>
      <c r="F3339" s="57" t="str">
        <f t="shared" si="974"/>
        <v>2.83601712709535-1.01590220788829i</v>
      </c>
      <c r="G3339" s="57" t="str">
        <f t="shared" si="975"/>
        <v>0.974606504977041-0.157317085637506i</v>
      </c>
      <c r="H3339" s="57" t="str">
        <f t="shared" si="976"/>
        <v>0.00709750384838369-7.52236242401647i</v>
      </c>
      <c r="I3339" s="57" t="str">
        <f t="shared" si="977"/>
        <v>-0.0215015732196741-0.0602031704517111i</v>
      </c>
      <c r="K3339" s="57" t="str">
        <f t="shared" si="978"/>
        <v>0.00150514378166353-0.00210374238282263i</v>
      </c>
      <c r="L3339" s="57" t="str">
        <f t="shared" si="979"/>
        <v>0.00025-0.003954365515831i</v>
      </c>
      <c r="M3339" s="57" t="str">
        <f t="shared" si="980"/>
        <v>0.0045-0.00138633233934961i</v>
      </c>
      <c r="N3339" s="57">
        <f t="shared" si="981"/>
        <v>0.87687614874079145</v>
      </c>
      <c r="O3339" s="57">
        <f t="shared" si="982"/>
        <v>36.538858398199729</v>
      </c>
      <c r="P3339" s="374">
        <f t="shared" si="983"/>
        <v>-36.538858398199729</v>
      </c>
      <c r="Q3339" s="374">
        <f t="shared" si="984"/>
        <v>-179.12312385125921</v>
      </c>
      <c r="R3339" s="12">
        <f t="shared" si="985"/>
        <v>0.87687614874079145</v>
      </c>
      <c r="S3339" s="57">
        <f t="shared" si="986"/>
        <v>267.60577735047269</v>
      </c>
      <c r="T3339" s="12">
        <f t="shared" si="969"/>
        <v>-36.538858398199729</v>
      </c>
    </row>
    <row r="3340" spans="1:20">
      <c r="A3340" s="57">
        <f t="shared" si="970"/>
        <v>1687806.0717806481</v>
      </c>
      <c r="B3340" s="12">
        <f t="shared" si="987"/>
        <v>268622.67930440448</v>
      </c>
      <c r="C3340" s="57" t="str">
        <f t="shared" si="971"/>
        <v>-0.0147982683548754-0.000195393905837624i</v>
      </c>
      <c r="D3340" s="57" t="str">
        <f t="shared" si="972"/>
        <v>3.06088306422192-1.18934973630961i</v>
      </c>
      <c r="E3340" s="57" t="str">
        <f t="shared" si="973"/>
        <v>-3.27372571225355-13.5764792463439i</v>
      </c>
      <c r="F3340" s="57" t="str">
        <f t="shared" si="974"/>
        <v>2.83546886864877-1.01544009127015i</v>
      </c>
      <c r="G3340" s="57" t="str">
        <f t="shared" si="975"/>
        <v>0.97441809417961-0.15788436247769i</v>
      </c>
      <c r="H3340" s="57" t="str">
        <f t="shared" si="976"/>
        <v>0.00702404961441437-7.49383321175881i</v>
      </c>
      <c r="I3340" s="57" t="str">
        <f t="shared" si="977"/>
        <v>-0.0214106404787898-0.0599631117665601i</v>
      </c>
      <c r="K3340" s="57" t="str">
        <f t="shared" si="978"/>
        <v>0.00150092983090475-0.00210051092583589i</v>
      </c>
      <c r="L3340" s="57" t="str">
        <f t="shared" si="979"/>
        <v>0.00025-0.00393939581174637i</v>
      </c>
      <c r="M3340" s="57" t="str">
        <f t="shared" si="980"/>
        <v>0.0045-0.00138108421931621i</v>
      </c>
      <c r="N3340" s="57">
        <f t="shared" si="981"/>
        <v>0.75648010624041717</v>
      </c>
      <c r="O3340" s="57">
        <f t="shared" si="982"/>
        <v>36.595024938562965</v>
      </c>
      <c r="P3340" s="374">
        <f t="shared" si="983"/>
        <v>-36.595024938562965</v>
      </c>
      <c r="Q3340" s="374">
        <f t="shared" si="984"/>
        <v>-179.24351989375958</v>
      </c>
      <c r="R3340" s="12">
        <f t="shared" si="985"/>
        <v>0.75648010624041717</v>
      </c>
      <c r="S3340" s="57">
        <f t="shared" si="986"/>
        <v>268.62267930440447</v>
      </c>
      <c r="T3340" s="12">
        <f t="shared" si="969"/>
        <v>-36.595024938562965</v>
      </c>
    </row>
    <row r="3341" spans="1:20">
      <c r="A3341" s="57">
        <f t="shared" si="970"/>
        <v>1694219.7348534146</v>
      </c>
      <c r="B3341" s="12">
        <f t="shared" si="987"/>
        <v>269643.44548576121</v>
      </c>
      <c r="C3341" s="57" t="str">
        <f t="shared" si="971"/>
        <v>-0.0147031549018564-0.000163089268230352i</v>
      </c>
      <c r="D3341" s="57" t="str">
        <f t="shared" si="972"/>
        <v>3.058089678227-1.19238457055105i</v>
      </c>
      <c r="E3341" s="57" t="str">
        <f t="shared" si="973"/>
        <v>-3.26509026238381-13.5205567296089i</v>
      </c>
      <c r="F3341" s="57" t="str">
        <f t="shared" si="974"/>
        <v>2.83491664988519-1.01499126411218i</v>
      </c>
      <c r="G3341" s="57" t="str">
        <f t="shared" si="975"/>
        <v>0.974228322406363-0.158453457607104i</v>
      </c>
      <c r="H3341" s="57" t="str">
        <f t="shared" si="976"/>
        <v>0.00695128431390354-7.46541244810783i</v>
      </c>
      <c r="I3341" s="57" t="str">
        <f t="shared" si="977"/>
        <v>-0.0213203668624667-0.0597239276609541i</v>
      </c>
      <c r="K3341" s="57" t="str">
        <f t="shared" si="978"/>
        <v>0.00149671223307821-0.00209727830384462i</v>
      </c>
      <c r="L3341" s="57" t="str">
        <f t="shared" si="979"/>
        <v>0.00025-0.00392448277719302i</v>
      </c>
      <c r="M3341" s="57" t="str">
        <f t="shared" si="980"/>
        <v>0.0045-0.00137585596664296i</v>
      </c>
      <c r="N3341" s="57">
        <f t="shared" si="981"/>
        <v>0.6355060268910222</v>
      </c>
      <c r="O3341" s="57">
        <f t="shared" si="982"/>
        <v>36.651255043977422</v>
      </c>
      <c r="P3341" s="374">
        <f t="shared" si="983"/>
        <v>-36.651255043977422</v>
      </c>
      <c r="Q3341" s="374">
        <f t="shared" si="984"/>
        <v>-179.36449397310898</v>
      </c>
      <c r="R3341" s="12">
        <f t="shared" si="985"/>
        <v>0.6355060268910222</v>
      </c>
      <c r="S3341" s="57">
        <f t="shared" si="986"/>
        <v>269.64344548576122</v>
      </c>
      <c r="T3341" s="12">
        <f t="shared" si="969"/>
        <v>-36.651255043977422</v>
      </c>
    </row>
    <row r="3342" spans="1:20">
      <c r="A3342" s="57">
        <f t="shared" si="970"/>
        <v>1700657.7698458575</v>
      </c>
      <c r="B3342" s="12">
        <f t="shared" si="987"/>
        <v>270668.09057860711</v>
      </c>
      <c r="C3342" s="57" t="str">
        <f t="shared" si="971"/>
        <v>-0.0146084813026379-0.00013104474660623i</v>
      </c>
      <c r="D3342" s="57" t="str">
        <f t="shared" si="972"/>
        <v>3.05528017433793-1.19542270841274i</v>
      </c>
      <c r="E3342" s="57" t="str">
        <f t="shared" si="973"/>
        <v>-3.25651311336359-13.4648583597261i</v>
      </c>
      <c r="F3342" s="57" t="str">
        <f t="shared" si="974"/>
        <v>2.83436044379879-1.01455570565435i</v>
      </c>
      <c r="G3342" s="57" t="str">
        <f t="shared" si="975"/>
        <v>0.974037180376677-0.159024374296929i</v>
      </c>
      <c r="H3342" s="57" t="str">
        <f t="shared" si="976"/>
        <v>0.00687920235882122-7.43709971834268i</v>
      </c>
      <c r="I3342" s="57" t="str">
        <f t="shared" si="977"/>
        <v>-0.02123074718573-0.0594856146707933i</v>
      </c>
      <c r="K3342" s="57" t="str">
        <f t="shared" si="978"/>
        <v>0.0014924910999979-0.00209404442593047i</v>
      </c>
      <c r="L3342" s="57" t="str">
        <f t="shared" si="979"/>
        <v>0.00025-0.00390962619764199i</v>
      </c>
      <c r="M3342" s="57" t="str">
        <f t="shared" si="980"/>
        <v>0.0045-0.00137064750611971i</v>
      </c>
      <c r="N3342" s="57">
        <f t="shared" si="981"/>
        <v>0.5139555143638006</v>
      </c>
      <c r="O3342" s="57">
        <f t="shared" si="982"/>
        <v>36.707549160496868</v>
      </c>
      <c r="P3342" s="374">
        <f t="shared" si="983"/>
        <v>-36.707549160496868</v>
      </c>
      <c r="Q3342" s="374">
        <f t="shared" si="984"/>
        <v>-179.4860444856362</v>
      </c>
      <c r="R3342" s="12">
        <f t="shared" si="985"/>
        <v>0.5139555143638006</v>
      </c>
      <c r="S3342" s="57">
        <f t="shared" si="986"/>
        <v>270.66809057860712</v>
      </c>
      <c r="T3342" s="12">
        <f t="shared" si="969"/>
        <v>-36.707549160496868</v>
      </c>
    </row>
    <row r="3343" spans="1:20">
      <c r="A3343" s="57">
        <f t="shared" si="970"/>
        <v>1707120.2693712721</v>
      </c>
      <c r="B3343" s="12">
        <f t="shared" si="987"/>
        <v>271696.62932280585</v>
      </c>
      <c r="C3343" s="57" t="str">
        <f t="shared" si="971"/>
        <v>-0.014514245268931-0.0000992605056128444i</v>
      </c>
      <c r="D3343" s="57" t="str">
        <f t="shared" si="972"/>
        <v>3.05245449418246-1.19846407368959i</v>
      </c>
      <c r="E3343" s="57" t="str">
        <f t="shared" si="973"/>
        <v>-3.24799378516961-13.4093830190335i</v>
      </c>
      <c r="F3343" s="57" t="str">
        <f t="shared" si="974"/>
        <v>2.83380022322353-1.01413339517812i</v>
      </c>
      <c r="G3343" s="57" t="str">
        <f t="shared" si="975"/>
        <v>0.973844658754836-0.159597115793216i</v>
      </c>
      <c r="H3343" s="57" t="str">
        <f t="shared" si="976"/>
        <v>0.00680779819976039-7.40889460936029i</v>
      </c>
      <c r="I3343" s="57" t="str">
        <f t="shared" si="977"/>
        <v>-0.0211417763017616-0.0592481693458186i</v>
      </c>
      <c r="K3343" s="57" t="str">
        <f t="shared" si="978"/>
        <v>0.00148826654393427-0.00209080920243093i</v>
      </c>
      <c r="L3343" s="57" t="str">
        <f t="shared" si="979"/>
        <v>0.00025-0.00389482585937636i</v>
      </c>
      <c r="M3343" s="57" t="str">
        <f t="shared" si="980"/>
        <v>0.0045-0.00136545876282099i</v>
      </c>
      <c r="N3343" s="57">
        <f t="shared" si="981"/>
        <v>0.39183018325564944</v>
      </c>
      <c r="O3343" s="57">
        <f t="shared" si="982"/>
        <v>36.763907732141782</v>
      </c>
      <c r="P3343" s="374">
        <f t="shared" si="983"/>
        <v>-36.763907732141782</v>
      </c>
      <c r="Q3343" s="374">
        <f t="shared" si="984"/>
        <v>-179.60816981674435</v>
      </c>
      <c r="R3343" s="12">
        <f t="shared" si="985"/>
        <v>0.39183018325564944</v>
      </c>
      <c r="S3343" s="57">
        <f t="shared" si="986"/>
        <v>271.69662932280585</v>
      </c>
      <c r="T3343" s="12">
        <f t="shared" si="969"/>
        <v>-36.763907732141782</v>
      </c>
    </row>
    <row r="3344" spans="1:20">
      <c r="A3344" s="57">
        <f t="shared" si="970"/>
        <v>1713607.3263948828</v>
      </c>
      <c r="B3344" s="12">
        <f t="shared" si="987"/>
        <v>272729.0765142325</v>
      </c>
      <c r="C3344" s="57" t="str">
        <f t="shared" si="971"/>
        <v>-0.0144204445461608-0.0000677366944084358i</v>
      </c>
      <c r="D3344" s="57" t="str">
        <f t="shared" si="972"/>
        <v>3.04961257965036-1.20150858944443i</v>
      </c>
      <c r="E3344" s="57" t="str">
        <f t="shared" si="973"/>
        <v>-3.23953180104756-13.3541295970427i</v>
      </c>
      <c r="F3344" s="57" t="str">
        <f t="shared" si="974"/>
        <v>2.8332359608324-1.0137243120047i</v>
      </c>
      <c r="G3344" s="57" t="str">
        <f t="shared" si="975"/>
        <v>0.973650748149833-0.160171685316424i</v>
      </c>
      <c r="H3344" s="57" t="str">
        <f t="shared" si="976"/>
        <v>0.00673706632566184-7.3807967096689i</v>
      </c>
      <c r="I3344" s="57" t="str">
        <f t="shared" si="977"/>
        <v>-0.021053449101604-0.059011588249556i</v>
      </c>
      <c r="K3344" s="57" t="str">
        <f t="shared" si="978"/>
        <v>0.00148403867760175-0.00208757254494478i</v>
      </c>
      <c r="L3344" s="57" t="str">
        <f t="shared" si="979"/>
        <v>0.00025-0.00388008154948831i</v>
      </c>
      <c r="M3344" s="57" t="str">
        <f t="shared" si="980"/>
        <v>0.0045-0.00136028966210499i</v>
      </c>
      <c r="N3344" s="57">
        <f t="shared" si="981"/>
        <v>0.26913165898895386</v>
      </c>
      <c r="O3344" s="57">
        <f t="shared" si="982"/>
        <v>36.820331200897094</v>
      </c>
      <c r="P3344" s="374">
        <f t="shared" si="983"/>
        <v>-36.820331200897094</v>
      </c>
      <c r="Q3344" s="374">
        <f t="shared" si="984"/>
        <v>-179.73086834101105</v>
      </c>
      <c r="R3344" s="12">
        <f t="shared" si="985"/>
        <v>0.26913165898895386</v>
      </c>
      <c r="S3344" s="57">
        <f t="shared" si="986"/>
        <v>272.72907651423247</v>
      </c>
      <c r="T3344" s="12">
        <f t="shared" si="969"/>
        <v>-36.820331200897094</v>
      </c>
    </row>
    <row r="3345" spans="1:20">
      <c r="A3345" s="57">
        <f t="shared" si="970"/>
        <v>1720119.0342351834</v>
      </c>
      <c r="B3345" s="12">
        <f t="shared" si="987"/>
        <v>273765.44700498658</v>
      </c>
      <c r="C3345" s="57" t="str">
        <f t="shared" si="971"/>
        <v>-0.0143270769130526-0.0000364734466461588i</v>
      </c>
      <c r="D3345" s="57" t="str">
        <f t="shared" si="972"/>
        <v>3.04675437290129-1.20455617800624i</v>
      </c>
      <c r="E3345" s="57" t="str">
        <f t="shared" si="973"/>
        <v>-3.23112668748739-13.2990969903781i</v>
      </c>
      <c r="F3345" s="57" t="str">
        <f t="shared" si="974"/>
        <v>2.83266762913693-1.01332843549325i</v>
      </c>
      <c r="G3345" s="57" t="str">
        <f t="shared" si="975"/>
        <v>0.973455439115166-0.16074808606097i</v>
      </c>
      <c r="H3345" s="57" t="str">
        <f t="shared" si="976"/>
        <v>0.00666700126354117-7.35280560938121i</v>
      </c>
      <c r="I3345" s="57" t="str">
        <f t="shared" si="977"/>
        <v>-0.0209657605138631-0.0587758679592636i</v>
      </c>
      <c r="K3345" s="57" t="str">
        <f t="shared" si="978"/>
        <v>0.00147980761414614-0.00208433436633723i</v>
      </c>
      <c r="L3345" s="57" t="str">
        <f t="shared" si="979"/>
        <v>0.00025-0.00386539305587597i</v>
      </c>
      <c r="M3345" s="57" t="str">
        <f t="shared" si="980"/>
        <v>0.0045-0.00135514012961246i</v>
      </c>
      <c r="N3345" s="57">
        <f t="shared" si="981"/>
        <v>0.1458615777138732</v>
      </c>
      <c r="O3345" s="57">
        <f t="shared" si="982"/>
        <v>36.876820006709004</v>
      </c>
      <c r="P3345" s="374">
        <f t="shared" si="983"/>
        <v>-36.876820006709004</v>
      </c>
      <c r="Q3345" s="374">
        <f t="shared" si="984"/>
        <v>-179.85413842228613</v>
      </c>
      <c r="R3345" s="12">
        <f t="shared" si="985"/>
        <v>0.1458615777138732</v>
      </c>
      <c r="S3345" s="57">
        <f t="shared" si="986"/>
        <v>273.76544700498658</v>
      </c>
      <c r="T3345" s="12">
        <f t="shared" si="969"/>
        <v>-36.876820006709004</v>
      </c>
    </row>
    <row r="3346" spans="1:20">
      <c r="A3346" s="57">
        <f t="shared" si="970"/>
        <v>1726655.486565277</v>
      </c>
      <c r="B3346" s="12">
        <f t="shared" si="987"/>
        <v>274805.75570360554</v>
      </c>
      <c r="C3346" s="57" t="str">
        <f t="shared" si="971"/>
        <v>-0.0142341401812179-5.47088046020609E-06i</v>
      </c>
      <c r="D3346" s="57" t="str">
        <f t="shared" si="972"/>
        <v>3.04387981637266-1.2076067609683i</v>
      </c>
      <c r="E3346" s="57" t="str">
        <f t="shared" si="973"/>
        <v>-3.2227779741986-13.2442841027159i</v>
      </c>
      <c r="F3346" s="57" t="str">
        <f t="shared" si="974"/>
        <v>2.83209520048658-1.01294574503912i</v>
      </c>
      <c r="G3346" s="57" t="str">
        <f t="shared" si="975"/>
        <v>0.97325872214864-0.161326321194765i</v>
      </c>
      <c r="H3346" s="57" t="str">
        <f t="shared" si="976"/>
        <v>0.00659759757821906-7.32492090020745i</v>
      </c>
      <c r="I3346" s="57" t="str">
        <f t="shared" si="977"/>
        <v>-0.0208787055044154-0.0585410050658746i</v>
      </c>
      <c r="K3346" s="57" t="str">
        <f t="shared" si="978"/>
        <v>0.00147557346713199-0.00208109458074498i</v>
      </c>
      <c r="L3346" s="57" t="str">
        <f t="shared" si="979"/>
        <v>0.00025-0.00385076016724046i</v>
      </c>
      <c r="M3346" s="57" t="str">
        <f t="shared" si="980"/>
        <v>0.0045-0.00135001009126565i</v>
      </c>
      <c r="N3346" s="57">
        <f t="shared" si="981"/>
        <v>2.2021586212048305E-2</v>
      </c>
      <c r="O3346" s="57">
        <f t="shared" si="982"/>
        <v>36.933374587482987</v>
      </c>
      <c r="P3346" s="374">
        <f t="shared" si="983"/>
        <v>-36.933374587482987</v>
      </c>
      <c r="Q3346" s="374">
        <f t="shared" si="984"/>
        <v>-179.97797841378795</v>
      </c>
      <c r="R3346" s="12">
        <f t="shared" si="985"/>
        <v>2.2021586212048305E-2</v>
      </c>
      <c r="S3346" s="57">
        <f t="shared" si="986"/>
        <v>274.80575570360554</v>
      </c>
      <c r="T3346" s="12">
        <f t="shared" si="969"/>
        <v>-36.933374587482987</v>
      </c>
    </row>
    <row r="3347" spans="1:20">
      <c r="A3347" s="57">
        <f t="shared" si="970"/>
        <v>1733216.777414225</v>
      </c>
      <c r="B3347" s="12">
        <f t="shared" si="987"/>
        <v>275850.01757527923</v>
      </c>
      <c r="C3347" s="57" t="str">
        <f t="shared" si="971"/>
        <v>-0.0141416321947443+0.000025270901547917i</v>
      </c>
      <c r="D3347" s="57" t="str">
        <f t="shared" si="972"/>
        <v>3.04098885278764-1.21066025918654i</v>
      </c>
      <c r="E3347" s="57" t="str">
        <f t="shared" si="973"/>
        <v>-3.21448519408638-13.1896898447248i</v>
      </c>
      <c r="F3347" s="57" t="str">
        <f t="shared" si="974"/>
        <v>2.83151864706818-1.01257622007211i</v>
      </c>
      <c r="G3347" s="57" t="str">
        <f t="shared" si="975"/>
        <v>0.973060587692165-0.161906393858747i</v>
      </c>
      <c r="H3347" s="57" t="str">
        <f t="shared" si="976"/>
        <v>0.0065288498720554-7.29714217544932i</v>
      </c>
      <c r="I3347" s="57" t="str">
        <f t="shared" si="977"/>
        <v>-0.0207922790761198-0.05830699617395i</v>
      </c>
      <c r="K3347" s="57" t="str">
        <f t="shared" si="978"/>
        <v>0.00147133635052976-0.00207785310358107i</v>
      </c>
      <c r="L3347" s="57" t="str">
        <f t="shared" si="979"/>
        <v>0.00025-0.00383618267308275i</v>
      </c>
      <c r="M3347" s="57" t="str">
        <f t="shared" si="980"/>
        <v>0.0045-0.00134489947326724i</v>
      </c>
      <c r="N3347" s="57">
        <f t="shared" si="981"/>
        <v>0.10238665820398296</v>
      </c>
      <c r="O3347" s="57">
        <f t="shared" si="982"/>
        <v>36.98999537908059</v>
      </c>
      <c r="P3347" s="374">
        <f t="shared" si="983"/>
        <v>-36.98999537908059</v>
      </c>
      <c r="Q3347" s="374">
        <f t="shared" si="984"/>
        <v>179.89761334179602</v>
      </c>
      <c r="R3347" s="12">
        <f t="shared" si="985"/>
        <v>-0.10238665820398296</v>
      </c>
      <c r="S3347" s="57">
        <f t="shared" si="986"/>
        <v>275.85001757527925</v>
      </c>
      <c r="T3347" s="12">
        <f t="shared" si="969"/>
        <v>-36.98999537908059</v>
      </c>
    </row>
    <row r="3348" spans="1:20">
      <c r="A3348" s="57">
        <f t="shared" si="970"/>
        <v>1739803.0011683991</v>
      </c>
      <c r="B3348" s="12">
        <f t="shared" si="987"/>
        <v>276898.24764206528</v>
      </c>
      <c r="C3348" s="57" t="str">
        <f t="shared" si="971"/>
        <v>-0.0140495508297856+0.000055751812320602i</v>
      </c>
      <c r="D3348" s="57" t="str">
        <f t="shared" si="972"/>
        <v>3.03808142516314-1.21371659277786i</v>
      </c>
      <c r="E3348" s="57" t="str">
        <f t="shared" si="973"/>
        <v>-3.20624788322715-13.1353131340067i</v>
      </c>
      <c r="F3348" s="57" t="str">
        <f t="shared" si="974"/>
        <v>2.83093794090536-1.01221984005461i</v>
      </c>
      <c r="G3348" s="57" t="str">
        <f t="shared" si="975"/>
        <v>0.972861026131562-0.162488307166412i</v>
      </c>
      <c r="H3348" s="57" t="str">
        <f t="shared" si="976"/>
        <v>0.00646075278468463-7.26946902999278i</v>
      </c>
      <c r="I3348" s="57" t="str">
        <f t="shared" si="977"/>
        <v>-0.0207064762685257-0.05807383790162i</v>
      </c>
      <c r="K3348" s="57" t="str">
        <f t="shared" si="978"/>
        <v>0.00146709637870298-0.00207460985153961i</v>
      </c>
      <c r="L3348" s="57" t="str">
        <f t="shared" si="979"/>
        <v>0.00025-0.00382166036370069i</v>
      </c>
      <c r="M3348" s="57" t="str">
        <f t="shared" si="980"/>
        <v>0.0045-0.00133980820209926i</v>
      </c>
      <c r="N3348" s="57">
        <f t="shared" si="981"/>
        <v>0.22736148778759002</v>
      </c>
      <c r="O3348" s="57">
        <f t="shared" si="982"/>
        <v>37.046682815317176</v>
      </c>
      <c r="P3348" s="374">
        <f t="shared" si="983"/>
        <v>-37.046682815317176</v>
      </c>
      <c r="Q3348" s="374">
        <f t="shared" si="984"/>
        <v>179.77263851221241</v>
      </c>
      <c r="R3348" s="12">
        <f t="shared" si="985"/>
        <v>-0.22736148778759002</v>
      </c>
      <c r="S3348" s="57">
        <f t="shared" si="986"/>
        <v>276.89824764206526</v>
      </c>
      <c r="T3348" s="12">
        <f t="shared" si="969"/>
        <v>-37.046682815317176</v>
      </c>
    </row>
    <row r="3349" spans="1:20">
      <c r="A3349" s="57">
        <f t="shared" si="970"/>
        <v>1746414.2525728389</v>
      </c>
      <c r="B3349" s="12">
        <f t="shared" si="987"/>
        <v>277950.46098310512</v>
      </c>
      <c r="C3349" s="57" t="str">
        <f t="shared" si="971"/>
        <v>-0.0139578939941526+0.0000859717803541249i</v>
      </c>
      <c r="D3349" s="57" t="str">
        <f t="shared" si="972"/>
        <v>3.03515747681794-1.21677568111853i</v>
      </c>
      <c r="E3349" s="57" t="str">
        <f t="shared" si="973"/>
        <v>-3.19806558084472-13.0811528950375i</v>
      </c>
      <c r="F3349" s="57" t="str">
        <f t="shared" si="974"/>
        <v>2.83035305385789-1.01187658447981i</v>
      </c>
      <c r="G3349" s="57" t="str">
        <f t="shared" si="975"/>
        <v>0.972660027796366-0.163072064203341i</v>
      </c>
      <c r="H3349" s="57" t="str">
        <f t="shared" si="976"/>
        <v>0.00639330099275567-7.24190106030189i</v>
      </c>
      <c r="I3349" s="57" t="str">
        <f t="shared" si="977"/>
        <v>-0.0206212921575889-0.0578415268805331i</v>
      </c>
      <c r="K3349" s="57" t="str">
        <f t="shared" si="978"/>
        <v>0.00146285366639529-0.0020713647426002i</v>
      </c>
      <c r="L3349" s="57" t="str">
        <f t="shared" si="979"/>
        <v>0.00025-0.00380719303018598i</v>
      </c>
      <c r="M3349" s="57" t="str">
        <f t="shared" si="980"/>
        <v>0.0045-0.00133473620452208i</v>
      </c>
      <c r="N3349" s="57">
        <f t="shared" si="981"/>
        <v>0.35290122445536554</v>
      </c>
      <c r="O3349" s="57">
        <f t="shared" si="982"/>
        <v>37.103437327960442</v>
      </c>
      <c r="P3349" s="374">
        <f t="shared" si="983"/>
        <v>-37.103437327960442</v>
      </c>
      <c r="Q3349" s="374">
        <f t="shared" si="984"/>
        <v>179.64709877554463</v>
      </c>
      <c r="R3349" s="12">
        <f t="shared" si="985"/>
        <v>-0.35290122445536554</v>
      </c>
      <c r="S3349" s="57">
        <f t="shared" si="986"/>
        <v>277.95046098310513</v>
      </c>
      <c r="T3349" s="12">
        <f t="shared" si="969"/>
        <v>-37.103437327960442</v>
      </c>
    </row>
    <row r="3350" spans="1:20">
      <c r="A3350" s="57">
        <f t="shared" si="970"/>
        <v>1753050.626732616</v>
      </c>
      <c r="B3350" s="12">
        <f t="shared" si="987"/>
        <v>279006.67273484095</v>
      </c>
      <c r="C3350" s="57" t="str">
        <f t="shared" si="971"/>
        <v>-0.0138666596269078+0.000115930749707478i</v>
      </c>
      <c r="D3350" s="57" t="str">
        <f t="shared" si="972"/>
        <v>3.03221695138087-1.21983744284278i</v>
      </c>
      <c r="E3350" s="57" t="str">
        <f t="shared" si="973"/>
        <v>-3.18993782928636-13.0272080591099i</v>
      </c>
      <c r="F3350" s="57" t="str">
        <f t="shared" si="974"/>
        <v>2.82976395762127-1.01154643286991i</v>
      </c>
      <c r="G3350" s="57" t="str">
        <f t="shared" si="975"/>
        <v>0.972457582959632-0.163657668026714i</v>
      </c>
      <c r="H3350" s="57" t="str">
        <f t="shared" si="976"/>
        <v>0.00632648920967356-7.21443786441199i</v>
      </c>
      <c r="I3350" s="57" t="str">
        <f t="shared" si="977"/>
        <v>-0.0205367218553868-0.0576100597558052i</v>
      </c>
      <c r="K3350" s="57" t="str">
        <f t="shared" si="978"/>
        <v>0.00145860832871738-0.0020681176960323i</v>
      </c>
      <c r="L3350" s="57" t="str">
        <f t="shared" si="979"/>
        <v>0.00025-0.00379278046442118i</v>
      </c>
      <c r="M3350" s="57" t="str">
        <f t="shared" si="980"/>
        <v>0.0045-0.0013296834075733i</v>
      </c>
      <c r="N3350" s="57">
        <f t="shared" si="981"/>
        <v>0.47900417988566346</v>
      </c>
      <c r="O3350" s="57">
        <f t="shared" si="982"/>
        <v>37.160259346727585</v>
      </c>
      <c r="P3350" s="374">
        <f t="shared" si="983"/>
        <v>-37.160259346727585</v>
      </c>
      <c r="Q3350" s="374">
        <f t="shared" si="984"/>
        <v>179.52099582011434</v>
      </c>
      <c r="R3350" s="12">
        <f t="shared" si="985"/>
        <v>-0.47900417988566346</v>
      </c>
      <c r="S3350" s="57">
        <f t="shared" si="986"/>
        <v>279.00667273484095</v>
      </c>
      <c r="T3350" s="12">
        <f t="shared" si="969"/>
        <v>-37.160259346727585</v>
      </c>
    </row>
    <row r="3351" spans="1:20">
      <c r="A3351" s="57">
        <f t="shared" si="970"/>
        <v>1759712.2191141997</v>
      </c>
      <c r="B3351" s="12">
        <f t="shared" si="987"/>
        <v>280066.89809123334</v>
      </c>
      <c r="C3351" s="57" t="str">
        <f t="shared" si="971"/>
        <v>-0.0137758456979608+0.000145628680009394i</v>
      </c>
      <c r="D3351" s="57" t="str">
        <f t="shared" si="972"/>
        <v>3.02925979279903-1.22290179584135i</v>
      </c>
      <c r="E3351" s="57" t="str">
        <f t="shared" si="973"/>
        <v>-3.18186417399921-12.9734775642763i</v>
      </c>
      <c r="F3351" s="57" t="str">
        <f t="shared" si="974"/>
        <v>2.82917062372604-1.01122936477425i</v>
      </c>
      <c r="G3351" s="57" t="str">
        <f t="shared" si="975"/>
        <v>0.972253681837744-0.16424512166483i</v>
      </c>
      <c r="H3351" s="57" t="str">
        <f t="shared" si="976"/>
        <v>0.0062603121853448-7.18707904192342i</v>
      </c>
      <c r="I3351" s="57" t="str">
        <f t="shared" si="977"/>
        <v>-0.0204527605098369-0.0573794331859662i</v>
      </c>
      <c r="K3351" s="57" t="str">
        <f t="shared" si="978"/>
        <v>0.00145436048113391-0.00206486863239943i</v>
      </c>
      <c r="L3351" s="57" t="str">
        <f t="shared" si="979"/>
        <v>0.00025-0.00377842245907668i</v>
      </c>
      <c r="M3351" s="57" t="str">
        <f t="shared" si="980"/>
        <v>0.0045-0.00132464973856674i</v>
      </c>
      <c r="N3351" s="57">
        <f t="shared" si="981"/>
        <v>0.60566865561591499</v>
      </c>
      <c r="O3351" s="57">
        <f t="shared" si="982"/>
        <v>37.217149299283236</v>
      </c>
      <c r="P3351" s="374">
        <f t="shared" si="983"/>
        <v>-37.217149299283236</v>
      </c>
      <c r="Q3351" s="374">
        <f t="shared" si="984"/>
        <v>179.39433134438409</v>
      </c>
      <c r="R3351" s="12">
        <f t="shared" si="985"/>
        <v>-0.60566865561591499</v>
      </c>
      <c r="S3351" s="57">
        <f t="shared" si="986"/>
        <v>280.06689809123333</v>
      </c>
      <c r="T3351" s="12">
        <f t="shared" si="969"/>
        <v>-37.217149299283236</v>
      </c>
    </row>
    <row r="3352" spans="1:20">
      <c r="A3352" s="57">
        <f t="shared" si="970"/>
        <v>1766399.1255468337</v>
      </c>
      <c r="B3352" s="12">
        <f t="shared" si="987"/>
        <v>281131.15230398002</v>
      </c>
      <c r="C3352" s="57" t="str">
        <f t="shared" si="971"/>
        <v>-0.0136854502076641+0.000175065546463758i</v>
      </c>
      <c r="D3352" s="57" t="str">
        <f t="shared" si="972"/>
        <v>3.02628594534611-1.22596865726012i</v>
      </c>
      <c r="E3352" s="57" t="str">
        <f t="shared" si="973"/>
        <v>-3.17384416350653-12.9199603552913i</v>
      </c>
      <c r="F3352" s="57" t="str">
        <f t="shared" si="974"/>
        <v>2.82857302353731-1.01092535976747i</v>
      </c>
      <c r="G3352" s="57" t="str">
        <f t="shared" si="975"/>
        <v>0.97204831459022-0.164834428116618i</v>
      </c>
      <c r="H3352" s="57" t="str">
        <f t="shared" si="976"/>
        <v>0.00619476470592451-7.1598241939947i</v>
      </c>
      <c r="I3352" s="57" t="str">
        <f t="shared" si="977"/>
        <v>-0.0203694033044157-0.057149643842908i</v>
      </c>
      <c r="K3352" s="57" t="str">
        <f t="shared" si="978"/>
        <v>0.00145011023945026-0.00206161747356308i</v>
      </c>
      <c r="L3352" s="57" t="str">
        <f t="shared" si="979"/>
        <v>0.00025-0.00376411880760777i</v>
      </c>
      <c r="M3352" s="57" t="str">
        <f t="shared" si="980"/>
        <v>0.0045-0.0013196351250914i</v>
      </c>
      <c r="N3352" s="57">
        <f t="shared" si="981"/>
        <v>0.73289294313954656</v>
      </c>
      <c r="O3352" s="57">
        <f t="shared" si="982"/>
        <v>37.274107611238257</v>
      </c>
      <c r="P3352" s="374">
        <f t="shared" si="983"/>
        <v>-37.274107611238257</v>
      </c>
      <c r="Q3352" s="374">
        <f t="shared" si="984"/>
        <v>179.26710705686045</v>
      </c>
      <c r="R3352" s="12">
        <f t="shared" si="985"/>
        <v>-0.73289294313954656</v>
      </c>
      <c r="S3352" s="57">
        <f t="shared" si="986"/>
        <v>281.13115230398</v>
      </c>
      <c r="T3352" s="12">
        <f t="shared" si="969"/>
        <v>-37.274107611238257</v>
      </c>
    </row>
    <row r="3353" spans="1:20">
      <c r="A3353" s="57">
        <f t="shared" si="970"/>
        <v>1773111.4422239116</v>
      </c>
      <c r="B3353" s="12">
        <f t="shared" si="987"/>
        <v>282199.45068273513</v>
      </c>
      <c r="C3353" s="57" t="str">
        <f t="shared" si="971"/>
        <v>-0.0135954711864124+0.000204241339853982i</v>
      </c>
      <c r="D3353" s="57" t="str">
        <f t="shared" si="972"/>
        <v>3.02329535363072-1.22903794349892i</v>
      </c>
      <c r="E3353" s="57" t="str">
        <f t="shared" si="973"/>
        <v>-3.16587734938466-12.8666553835567i</v>
      </c>
      <c r="F3353" s="57" t="str">
        <f t="shared" si="974"/>
        <v>2.82797112825412-1.01063439744769i</v>
      </c>
      <c r="G3353" s="57" t="str">
        <f t="shared" si="975"/>
        <v>0.971841471319528-0.165425590351141i</v>
      </c>
      <c r="H3353" s="57" t="str">
        <f t="shared" si="976"/>
        <v>0.00612984159356749-7.13267292333645i</v>
      </c>
      <c r="I3353" s="57" t="str">
        <f t="shared" si="977"/>
        <v>-0.0202866454578835-0.056920688411834i</v>
      </c>
      <c r="K3353" s="57" t="str">
        <f t="shared" si="978"/>
        <v>0.00144585771979928-0.00205836414268652i</v>
      </c>
      <c r="L3353" s="57" t="str">
        <f t="shared" si="979"/>
        <v>0.00025-0.00374986930425162i</v>
      </c>
      <c r="M3353" s="57" t="str">
        <f t="shared" si="980"/>
        <v>0.0045-0.00131463949501036i</v>
      </c>
      <c r="N3353" s="57">
        <f t="shared" si="981"/>
        <v>0.86067532400460323</v>
      </c>
      <c r="O3353" s="57">
        <f t="shared" si="982"/>
        <v>37.331134706147495</v>
      </c>
      <c r="P3353" s="374">
        <f t="shared" si="983"/>
        <v>-37.331134706147495</v>
      </c>
      <c r="Q3353" s="374">
        <f t="shared" si="984"/>
        <v>179.1393246759954</v>
      </c>
      <c r="R3353" s="12">
        <f t="shared" si="985"/>
        <v>-0.86067532400460323</v>
      </c>
      <c r="S3353" s="57">
        <f t="shared" si="986"/>
        <v>282.19945068273512</v>
      </c>
      <c r="T3353" s="12">
        <f t="shared" si="969"/>
        <v>-37.331134706147495</v>
      </c>
    </row>
    <row r="3354" spans="1:20">
      <c r="A3354" s="57">
        <f t="shared" si="970"/>
        <v>1779849.2657043624</v>
      </c>
      <c r="B3354" s="12">
        <f t="shared" si="987"/>
        <v>283271.80859532952</v>
      </c>
      <c r="C3354" s="57" t="str">
        <f t="shared" si="971"/>
        <v>-0.0135059066942427+0.000233156066544977i</v>
      </c>
      <c r="D3354" s="57" t="str">
        <f t="shared" si="972"/>
        <v>3.0202879626049-1.23210957021033i</v>
      </c>
      <c r="E3354" s="57" t="str">
        <f t="shared" si="973"/>
        <v>-3.15796328623949-12.8135616070657i</v>
      </c>
      <c r="F3354" s="57" t="str">
        <f t="shared" si="974"/>
        <v>2.827364908909-1.01035645743459i</v>
      </c>
      <c r="G3354" s="57" t="str">
        <f t="shared" si="975"/>
        <v>0.971633142070894-0.166018611307095i</v>
      </c>
      <c r="H3354" s="57" t="str">
        <f t="shared" si="976"/>
        <v>0.00606553770618124-7.10562483420474i</v>
      </c>
      <c r="I3354" s="57" t="str">
        <f t="shared" si="977"/>
        <v>-0.0202044822240067-0.0566925635912087i</v>
      </c>
      <c r="K3354" s="57" t="str">
        <f t="shared" si="978"/>
        <v>0.00144160303862793-0.00205510856423838i</v>
      </c>
      <c r="L3354" s="57" t="str">
        <f t="shared" si="979"/>
        <v>0.00025-0.00373567374402433i</v>
      </c>
      <c r="M3354" s="57" t="str">
        <f t="shared" si="980"/>
        <v>0.0045-0.00130966277645981i</v>
      </c>
      <c r="N3354" s="57">
        <f t="shared" si="981"/>
        <v>0.98901406990907503</v>
      </c>
      <c r="O3354" s="57">
        <f t="shared" si="982"/>
        <v>37.388231005508231</v>
      </c>
      <c r="P3354" s="374">
        <f t="shared" si="983"/>
        <v>-37.388231005508231</v>
      </c>
      <c r="Q3354" s="374">
        <f t="shared" si="984"/>
        <v>179.01098593009092</v>
      </c>
      <c r="R3354" s="12">
        <f t="shared" si="985"/>
        <v>-0.98901406990907503</v>
      </c>
      <c r="S3354" s="57">
        <f t="shared" si="986"/>
        <v>283.2718085953295</v>
      </c>
      <c r="T3354" s="12">
        <f t="shared" si="969"/>
        <v>-37.388231005508231</v>
      </c>
    </row>
    <row r="3355" spans="1:20">
      <c r="A3355" s="57">
        <f t="shared" si="970"/>
        <v>1786612.6929140391</v>
      </c>
      <c r="B3355" s="12">
        <f t="shared" si="987"/>
        <v>284348.24146799179</v>
      </c>
      <c r="C3355" s="57" t="str">
        <f t="shared" si="971"/>
        <v>-0.0134167548204353+0.000261809748484487i</v>
      </c>
      <c r="D3355" s="57" t="str">
        <f t="shared" si="972"/>
        <v>3.01726371757256-1.23518345229858i</v>
      </c>
      <c r="E3355" s="57" t="str">
        <f t="shared" si="973"/>
        <v>-3.1501015316835-12.7606779903481i</v>
      </c>
      <c r="F3355" s="57" t="str">
        <f t="shared" si="974"/>
        <v>2.82675433636734-1.01009151936756i</v>
      </c>
      <c r="G3355" s="57" t="str">
        <f t="shared" si="975"/>
        <v>0.971423316832119-0.166613493892313i</v>
      </c>
      <c r="H3355" s="57" t="str">
        <f t="shared" si="976"/>
        <v>0.00600184793718151-7.07867953239466i</v>
      </c>
      <c r="I3355" s="57" t="str">
        <f t="shared" si="977"/>
        <v>-0.0201229088912856-0.0564652660927051i</v>
      </c>
      <c r="K3355" s="57" t="str">
        <f t="shared" si="978"/>
        <v>0.00143734631268382-0.00205185066399611i</v>
      </c>
      <c r="L3355" s="57" t="str">
        <f t="shared" si="979"/>
        <v>0.00025-0.00372153192271799i</v>
      </c>
      <c r="M3355" s="57" t="str">
        <f t="shared" si="980"/>
        <v>0.0045-0.00130470489784799i</v>
      </c>
      <c r="N3355" s="57">
        <f t="shared" si="981"/>
        <v>1.1179074427999467</v>
      </c>
      <c r="O3355" s="57">
        <f t="shared" si="982"/>
        <v>37.445396928759173</v>
      </c>
      <c r="P3355" s="374">
        <f t="shared" si="983"/>
        <v>-37.445396928759173</v>
      </c>
      <c r="Q3355" s="374">
        <f t="shared" si="984"/>
        <v>178.88209255720005</v>
      </c>
      <c r="R3355" s="12">
        <f t="shared" si="985"/>
        <v>-1.1179074427999467</v>
      </c>
      <c r="S3355" s="57">
        <f t="shared" si="986"/>
        <v>284.34824146799178</v>
      </c>
      <c r="T3355" s="12">
        <f t="shared" si="969"/>
        <v>-37.445396928759173</v>
      </c>
    </row>
    <row r="3356" spans="1:20">
      <c r="A3356" s="57">
        <f t="shared" si="970"/>
        <v>1793401.8211471124</v>
      </c>
      <c r="B3356" s="12">
        <f t="shared" si="987"/>
        <v>285428.76478557015</v>
      </c>
      <c r="C3356" s="57" t="str">
        <f t="shared" si="971"/>
        <v>-0.0133280136831187+0.000290202423202005i</v>
      </c>
      <c r="D3356" s="57" t="str">
        <f t="shared" si="972"/>
        <v>3.01422256419806-1.23825950391859i</v>
      </c>
      <c r="E3356" s="57" t="str">
        <f t="shared" si="973"/>
        <v>-3.14229164631281-12.7080035044167i</v>
      </c>
      <c r="F3356" s="57" t="str">
        <f t="shared" si="974"/>
        <v>2.82613938132691-1.00983956290379i</v>
      </c>
      <c r="G3356" s="57" t="str">
        <f t="shared" si="975"/>
        <v>0.971211985533395-0.167210240983248i</v>
      </c>
      <c r="H3356" s="57" t="str">
        <f t="shared" si="976"/>
        <v>0.0059387672152517-7.05183662523418i</v>
      </c>
      <c r="I3356" s="57" t="str">
        <f t="shared" si="977"/>
        <v>-0.0200419207826828-0.0562387926411567i</v>
      </c>
      <c r="K3356" s="57" t="str">
        <f t="shared" si="978"/>
        <v>0.00143308765900179-0.00204859036904922i</v>
      </c>
      <c r="L3356" s="57" t="str">
        <f t="shared" si="979"/>
        <v>0.00025-0.00370744363689778i</v>
      </c>
      <c r="M3356" s="57" t="str">
        <f t="shared" si="980"/>
        <v>0.0045-0.00129976578785414i</v>
      </c>
      <c r="N3356" s="57">
        <f t="shared" si="981"/>
        <v>1.2473536949688082</v>
      </c>
      <c r="O3356" s="57">
        <f t="shared" si="982"/>
        <v>37.502632893278175</v>
      </c>
      <c r="P3356" s="374">
        <f t="shared" si="983"/>
        <v>-37.502632893278175</v>
      </c>
      <c r="Q3356" s="374">
        <f t="shared" si="984"/>
        <v>178.75264630503119</v>
      </c>
      <c r="R3356" s="12">
        <f t="shared" si="985"/>
        <v>-1.2473536949688082</v>
      </c>
      <c r="S3356" s="57">
        <f t="shared" si="986"/>
        <v>285.42876478557014</v>
      </c>
      <c r="T3356" s="12">
        <f t="shared" si="969"/>
        <v>-37.502632893278175</v>
      </c>
    </row>
    <row r="3357" spans="1:20">
      <c r="A3357" s="57">
        <f t="shared" si="970"/>
        <v>1800216.7480674714</v>
      </c>
      <c r="B3357" s="12">
        <f t="shared" si="987"/>
        <v>286513.39409175533</v>
      </c>
      <c r="C3357" s="57" t="str">
        <f t="shared" si="971"/>
        <v>-0.013239681428873+0.000318334143806247i</v>
      </c>
      <c r="D3357" s="57" t="str">
        <f t="shared" si="972"/>
        <v>3.01116444851486-1.24133763847499i</v>
      </c>
      <c r="E3357" s="57" t="str">
        <f t="shared" si="973"/>
        <v>-3.13453319368438-12.6555371267132i</v>
      </c>
      <c r="F3357" s="57" t="str">
        <f t="shared" si="974"/>
        <v>2.8255200143173-1.00960056771639i</v>
      </c>
      <c r="G3357" s="57" t="str">
        <f t="shared" si="975"/>
        <v>0.970999138047121-0.167808855424464i</v>
      </c>
      <c r="H3357" s="57" t="str">
        <f t="shared" si="976"/>
        <v>0.00587629050410343-7.02509572157761i</v>
      </c>
      <c r="I3357" s="57" t="str">
        <f t="shared" si="977"/>
        <v>-0.0199615132553545-0.0560131399745063i</v>
      </c>
      <c r="K3357" s="57" t="str">
        <f t="shared" si="978"/>
        <v>0.00142882719489029-0.00204532760780224i</v>
      </c>
      <c r="L3357" s="57" t="str">
        <f t="shared" si="979"/>
        <v>0.00025-0.00369340868389897i</v>
      </c>
      <c r="M3357" s="57" t="str">
        <f t="shared" si="980"/>
        <v>0.0045-0.00129484537542752i</v>
      </c>
      <c r="N3357" s="57">
        <f t="shared" si="981"/>
        <v>1.3773510691478634</v>
      </c>
      <c r="O3357" s="57">
        <f t="shared" si="982"/>
        <v>37.559939314382078</v>
      </c>
      <c r="P3357" s="374">
        <f t="shared" si="983"/>
        <v>-37.559939314382078</v>
      </c>
      <c r="Q3357" s="374">
        <f t="shared" si="984"/>
        <v>178.62264893085214</v>
      </c>
      <c r="R3357" s="12">
        <f t="shared" si="985"/>
        <v>-1.3773510691478634</v>
      </c>
      <c r="S3357" s="57">
        <f t="shared" si="986"/>
        <v>286.51339409175534</v>
      </c>
      <c r="T3357" s="12">
        <f t="shared" si="969"/>
        <v>-37.559939314382078</v>
      </c>
    </row>
    <row r="3358" spans="1:20">
      <c r="A3358" s="57">
        <f t="shared" si="970"/>
        <v>1807057.5717101281</v>
      </c>
      <c r="B3358" s="12">
        <f t="shared" si="987"/>
        <v>287602.14498930401</v>
      </c>
      <c r="C3358" s="57" t="str">
        <f t="shared" si="971"/>
        <v>-0.0131517562323383+0.000346204978981294i</v>
      </c>
      <c r="D3358" s="57" t="str">
        <f t="shared" si="972"/>
        <v>3.00808931693423-1.24441776862134i</v>
      </c>
      <c r="E3358" s="57" t="str">
        <f t="shared" si="973"/>
        <v>-3.12682574029346-12.6032778410559i</v>
      </c>
      <c r="F3358" s="57" t="str">
        <f t="shared" si="974"/>
        <v>2.82489620569942-1.00937451349243i</v>
      </c>
      <c r="G3358" s="57" t="str">
        <f t="shared" si="975"/>
        <v>0.970784764187726-0.168409340028121i</v>
      </c>
      <c r="H3358" s="57" t="str">
        <f t="shared" si="976"/>
        <v>0.00581441280224076-6.99845643179941i</v>
      </c>
      <c r="I3358" s="57" t="str">
        <f t="shared" si="977"/>
        <v>-0.0198816817003826-0.0557883048437567i</v>
      </c>
      <c r="K3358" s="57" t="str">
        <f t="shared" si="978"/>
        <v>0.00142456503791781-0.00204206230997768i</v>
      </c>
      <c r="L3358" s="57" t="str">
        <f t="shared" si="979"/>
        <v>0.00025-0.00367942686182404i</v>
      </c>
      <c r="M3358" s="57" t="str">
        <f t="shared" si="980"/>
        <v>0.0045-0.00128994358978633i</v>
      </c>
      <c r="N3358" s="57">
        <f t="shared" si="981"/>
        <v>1.5078977986073028</v>
      </c>
      <c r="O3358" s="57">
        <f t="shared" si="982"/>
        <v>37.617316605324561</v>
      </c>
      <c r="P3358" s="374">
        <f t="shared" si="983"/>
        <v>-37.617316605324561</v>
      </c>
      <c r="Q3358" s="374">
        <f t="shared" si="984"/>
        <v>178.4921022013927</v>
      </c>
      <c r="R3358" s="12">
        <f t="shared" si="985"/>
        <v>-1.5078977986073028</v>
      </c>
      <c r="S3358" s="57">
        <f t="shared" si="986"/>
        <v>287.60214498930401</v>
      </c>
      <c r="T3358" s="12">
        <f t="shared" si="969"/>
        <v>-37.617316605324561</v>
      </c>
    </row>
    <row r="3359" spans="1:20">
      <c r="A3359" s="57">
        <f t="shared" si="970"/>
        <v>1813924.3904826264</v>
      </c>
      <c r="B3359" s="12">
        <f t="shared" si="987"/>
        <v>288695.03314026335</v>
      </c>
      <c r="C3359" s="57" t="str">
        <f t="shared" si="971"/>
        <v>-0.0130642362958212+0.000373815012981061i</v>
      </c>
      <c r="D3359" s="57" t="str">
        <f t="shared" si="972"/>
        <v>3.00499711625393-1.2474998062594i</v>
      </c>
      <c r="E3359" s="57" t="str">
        <f t="shared" si="973"/>
        <v>-3.11916885555086-12.5512246375866i</v>
      </c>
      <c r="F3359" s="57" t="str">
        <f t="shared" si="974"/>
        <v>2.82426792566495-1.00916137993104i</v>
      </c>
      <c r="G3359" s="57" t="str">
        <f t="shared" si="975"/>
        <v>0.970568853711487-0.169011697573443i</v>
      </c>
      <c r="H3359" s="57" t="str">
        <f t="shared" si="976"/>
        <v>0.00575312914272612-6.97191836778777i</v>
      </c>
      <c r="I3359" s="57" t="str">
        <f t="shared" si="977"/>
        <v>-0.0198024215425103-0.0555642840129204i</v>
      </c>
      <c r="K3359" s="57" t="str">
        <f t="shared" si="978"/>
        <v>0.00142030130589914-0.00203879440661865i</v>
      </c>
      <c r="L3359" s="57" t="str">
        <f t="shared" si="979"/>
        <v>0.00025-0.00366549796953979i</v>
      </c>
      <c r="M3359" s="57" t="str">
        <f t="shared" si="980"/>
        <v>0.0045-0.00128506036041675i</v>
      </c>
      <c r="N3359" s="57">
        <f t="shared" si="981"/>
        <v>1.6389921072527613</v>
      </c>
      <c r="O3359" s="57">
        <f t="shared" si="982"/>
        <v>37.674765177296401</v>
      </c>
      <c r="P3359" s="374">
        <f t="shared" si="983"/>
        <v>-37.674765177296401</v>
      </c>
      <c r="Q3359" s="374">
        <f t="shared" si="984"/>
        <v>178.36100789274724</v>
      </c>
      <c r="R3359" s="12">
        <f t="shared" si="985"/>
        <v>-1.6389921072527613</v>
      </c>
      <c r="S3359" s="57">
        <f t="shared" si="986"/>
        <v>288.69503314026332</v>
      </c>
      <c r="T3359" s="12">
        <f t="shared" si="969"/>
        <v>-37.674765177296401</v>
      </c>
    </row>
    <row r="3360" spans="1:20">
      <c r="A3360" s="57">
        <f t="shared" si="970"/>
        <v>1820817.3031664602</v>
      </c>
      <c r="B3360" s="12">
        <f t="shared" si="987"/>
        <v>289792.07426619634</v>
      </c>
      <c r="C3360" s="57" t="str">
        <f t="shared" si="971"/>
        <v>-0.0129771198489072+0.000401164345620978i</v>
      </c>
      <c r="D3360" s="57" t="str">
        <f t="shared" si="972"/>
        <v>3.00188779366716-1.25058366253843i</v>
      </c>
      <c r="E3360" s="57" t="str">
        <f t="shared" si="973"/>
        <v>-3.11156211176091-12.49937651272i</v>
      </c>
      <c r="F3360" s="57" t="str">
        <f t="shared" si="974"/>
        <v>2.82363514423589-1.00896114674145i</v>
      </c>
      <c r="G3360" s="57" t="str">
        <f t="shared" si="975"/>
        <v>0.970351396316357-0.169615930806197i</v>
      </c>
      <c r="H3360" s="57" t="str">
        <f t="shared" si="976"/>
        <v>0.00569243459294994-6.94548114293853i</v>
      </c>
      <c r="I3360" s="57" t="str">
        <f t="shared" si="977"/>
        <v>-0.0197237282398786-0.0553410742589726i</v>
      </c>
      <c r="K3360" s="57" t="str">
        <f t="shared" si="978"/>
        <v>0.00141603611688175-0.00203552383009131i</v>
      </c>
      <c r="L3360" s="57" t="str">
        <f t="shared" si="979"/>
        <v>0.00025-0.00365162180667442i</v>
      </c>
      <c r="M3360" s="57" t="str">
        <f t="shared" si="980"/>
        <v>0.0045-0.00128019561707187i</v>
      </c>
      <c r="N3360" s="57">
        <f t="shared" si="981"/>
        <v>1.7706322097170641</v>
      </c>
      <c r="O3360" s="57">
        <f t="shared" si="982"/>
        <v>37.732285439423102</v>
      </c>
      <c r="P3360" s="374">
        <f t="shared" si="983"/>
        <v>-37.732285439423102</v>
      </c>
      <c r="Q3360" s="374">
        <f t="shared" si="984"/>
        <v>178.22936779028294</v>
      </c>
      <c r="R3360" s="12">
        <f t="shared" si="985"/>
        <v>-1.7706322097170641</v>
      </c>
      <c r="S3360" s="57">
        <f t="shared" si="986"/>
        <v>289.79207426619632</v>
      </c>
      <c r="T3360" s="12">
        <f t="shared" si="969"/>
        <v>-37.732285439423102</v>
      </c>
    </row>
    <row r="3361" spans="1:20">
      <c r="A3361" s="57">
        <f t="shared" si="970"/>
        <v>1827736.4089184932</v>
      </c>
      <c r="B3361" s="12">
        <f t="shared" si="987"/>
        <v>290893.28414840793</v>
      </c>
      <c r="C3361" s="57" t="str">
        <f t="shared" si="971"/>
        <v>-0.0128904051480703+0.000428253092269912i</v>
      </c>
      <c r="D3361" s="57" t="str">
        <f t="shared" si="972"/>
        <v>2.99876129677132-1.25366924785467i</v>
      </c>
      <c r="E3361" s="57" t="str">
        <f t="shared" si="973"/>
        <v>-3.10400508409911-12.4477324690916i</v>
      </c>
      <c r="F3361" s="57" t="str">
        <f t="shared" si="974"/>
        <v>2.82299783126395-1.00877379364105i</v>
      </c>
      <c r="G3361" s="57" t="str">
        <f t="shared" si="975"/>
        <v>0.970132381641789-0.170222042438161i</v>
      </c>
      <c r="H3361" s="57" t="str">
        <f t="shared" si="976"/>
        <v>0.00563232425440173-6.91914437214903i</v>
      </c>
      <c r="I3361" s="57" t="str">
        <f t="shared" si="977"/>
        <v>-0.0196455972837662-0.0551186723718015i</v>
      </c>
      <c r="K3361" s="57" t="str">
        <f t="shared" si="978"/>
        <v>0.00141176958913188-0.00203225051408721i</v>
      </c>
      <c r="L3361" s="57" t="str">
        <f t="shared" si="979"/>
        <v>0.00025-0.00363779817361469i</v>
      </c>
      <c r="M3361" s="57" t="str">
        <f t="shared" si="980"/>
        <v>0.0045-0.00127534928977075i</v>
      </c>
      <c r="N3361" s="57">
        <f t="shared" si="981"/>
        <v>1.9028163114610663</v>
      </c>
      <c r="O3361" s="57">
        <f t="shared" si="982"/>
        <v>37.789877798765573</v>
      </c>
      <c r="P3361" s="374">
        <f t="shared" si="983"/>
        <v>-37.789877798765573</v>
      </c>
      <c r="Q3361" s="374">
        <f t="shared" si="984"/>
        <v>178.09718368853893</v>
      </c>
      <c r="R3361" s="12">
        <f t="shared" si="985"/>
        <v>-1.9028163114610663</v>
      </c>
      <c r="S3361" s="57">
        <f t="shared" si="986"/>
        <v>290.89328414840793</v>
      </c>
      <c r="T3361" s="12">
        <f t="shared" si="969"/>
        <v>-37.789877798765573</v>
      </c>
    </row>
    <row r="3362" spans="1:20">
      <c r="A3362" s="57">
        <f t="shared" si="970"/>
        <v>1834681.8072723837</v>
      </c>
      <c r="B3362" s="12">
        <f t="shared" si="987"/>
        <v>291998.67862817191</v>
      </c>
      <c r="C3362" s="57" t="str">
        <f t="shared" si="971"/>
        <v>-0.0128040904762877+0.000455081383838245i</v>
      </c>
      <c r="D3362" s="57" t="str">
        <f t="shared" si="972"/>
        <v>2.995617573577-1.25675647185085i</v>
      </c>
      <c r="E3362" s="57" t="str">
        <f t="shared" si="973"/>
        <v>-3.09649735059005-12.3962915155072i</v>
      </c>
      <c r="F3362" s="57" t="str">
        <f t="shared" si="974"/>
        <v>2.82235595643015-1.00859930035338i</v>
      </c>
      <c r="G3362" s="57" t="str">
        <f t="shared" si="975"/>
        <v>0.969911799268564-0.170830035146578i</v>
      </c>
      <c r="H3362" s="57" t="str">
        <f t="shared" si="976"/>
        <v>0.00557279326244411-6.89290767181165i</v>
      </c>
      <c r="I3362" s="57" t="str">
        <f t="shared" si="977"/>
        <v>-0.0195680241983294-0.0548970751541595i</v>
      </c>
      <c r="K3362" s="57" t="str">
        <f t="shared" si="978"/>
        <v>0.00140750184112086-0.00202897439362532i</v>
      </c>
      <c r="L3362" s="57" t="str">
        <f t="shared" si="979"/>
        <v>0.00025-0.00362402687150298i</v>
      </c>
      <c r="M3362" s="57" t="str">
        <f t="shared" si="980"/>
        <v>0.0045-0.00127052130879731i</v>
      </c>
      <c r="N3362" s="57">
        <f t="shared" si="981"/>
        <v>2.0355426088645743</v>
      </c>
      <c r="O3362" s="57">
        <f t="shared" si="982"/>
        <v>37.847542660318737</v>
      </c>
      <c r="P3362" s="374">
        <f t="shared" si="983"/>
        <v>-37.847542660318737</v>
      </c>
      <c r="Q3362" s="374">
        <f t="shared" si="984"/>
        <v>177.96445739113543</v>
      </c>
      <c r="R3362" s="12">
        <f t="shared" si="985"/>
        <v>-2.0355426088645743</v>
      </c>
      <c r="S3362" s="57">
        <f t="shared" si="986"/>
        <v>291.99867862817189</v>
      </c>
      <c r="T3362" s="12">
        <f t="shared" si="969"/>
        <v>-37.847542660318737</v>
      </c>
    </row>
    <row r="3363" spans="1:20">
      <c r="A3363" s="57">
        <f t="shared" si="970"/>
        <v>1841653.5981400188</v>
      </c>
      <c r="B3363" s="12">
        <f t="shared" si="987"/>
        <v>293108.27360695897</v>
      </c>
      <c r="C3363" s="57" t="str">
        <f t="shared" si="971"/>
        <v>-0.0127181741426545+0.000481649366766034i</v>
      </c>
      <c r="D3363" s="57" t="str">
        <f t="shared" si="972"/>
        <v>2.99245657251704-1.25984524341586i</v>
      </c>
      <c r="E3363" s="57" t="str">
        <f t="shared" si="973"/>
        <v>-3.08903849208553-12.3450526668934i</v>
      </c>
      <c r="F3363" s="57" t="str">
        <f t="shared" si="974"/>
        <v>2.82170948924427-1.00843764660619i</v>
      </c>
      <c r="G3363" s="57" t="str">
        <f t="shared" si="975"/>
        <v>0.96968963871862-0.171439911573623i</v>
      </c>
      <c r="H3363" s="57" t="str">
        <f t="shared" si="976"/>
        <v>0.00551383678608873-6.86677065980776i</v>
      </c>
      <c r="I3363" s="57" t="str">
        <f t="shared" si="977"/>
        <v>-0.0194910045403452-0.0546762794216149i</v>
      </c>
      <c r="K3363" s="57" t="str">
        <f t="shared" si="978"/>
        <v>0.00140323299151107-0.00202569540505397i</v>
      </c>
      <c r="L3363" s="57" t="str">
        <f t="shared" si="979"/>
        <v>0.00025-0.00361030770223448i</v>
      </c>
      <c r="M3363" s="57" t="str">
        <f t="shared" si="980"/>
        <v>0.0045-0.00126571160469946i</v>
      </c>
      <c r="N3363" s="57">
        <f t="shared" si="981"/>
        <v>2.168809289324912</v>
      </c>
      <c r="O3363" s="57">
        <f t="shared" si="982"/>
        <v>37.905280427011341</v>
      </c>
      <c r="P3363" s="374">
        <f t="shared" si="983"/>
        <v>-37.905280427011341</v>
      </c>
      <c r="Q3363" s="374">
        <f t="shared" si="984"/>
        <v>177.83119071067509</v>
      </c>
      <c r="R3363" s="12">
        <f t="shared" si="985"/>
        <v>-2.168809289324912</v>
      </c>
      <c r="S3363" s="57">
        <f t="shared" si="986"/>
        <v>293.10827360695896</v>
      </c>
      <c r="T3363" s="12">
        <f t="shared" si="969"/>
        <v>-37.905280427011341</v>
      </c>
    </row>
    <row r="3364" spans="1:20">
      <c r="A3364" s="57">
        <f t="shared" si="970"/>
        <v>1848651.8818129511</v>
      </c>
      <c r="B3364" s="12">
        <f t="shared" si="987"/>
        <v>294222.08504666545</v>
      </c>
      <c r="C3364" s="57" t="str">
        <f t="shared" si="971"/>
        <v>-0.0126326544820013+0.000507957203008088i</v>
      </c>
      <c r="D3364" s="57" t="str">
        <f t="shared" si="972"/>
        <v>2.9892782424555-1.26293547068446i</v>
      </c>
      <c r="E3364" s="57" t="str">
        <f t="shared" si="973"/>
        <v>-3.08162809224301-12.2940149442482i</v>
      </c>
      <c r="F3364" s="57" t="str">
        <f t="shared" si="974"/>
        <v>2.82105839904441-1.00828881212943i</v>
      </c>
      <c r="G3364" s="57" t="str">
        <f t="shared" si="975"/>
        <v>0.969465889454892-0.172051674325848i</v>
      </c>
      <c r="H3364" s="57" t="str">
        <f t="shared" si="976"/>
        <v>0.00545545002777624-6.84073295550193i</v>
      </c>
      <c r="I3364" s="57" t="str">
        <f t="shared" si="977"/>
        <v>-0.0194145338989582-0.0544562820025081i</v>
      </c>
      <c r="K3364" s="57" t="str">
        <f t="shared" si="978"/>
        <v>0.0013989631591422-0.00202241348605254i</v>
      </c>
      <c r="L3364" s="57" t="str">
        <f t="shared" si="979"/>
        <v>0.00025-0.00359664046845436i</v>
      </c>
      <c r="M3364" s="57" t="str">
        <f t="shared" si="980"/>
        <v>0.0045-0.00126092010828796i</v>
      </c>
      <c r="N3364" s="57">
        <f t="shared" si="981"/>
        <v>2.302614531349775</v>
      </c>
      <c r="O3364" s="57">
        <f t="shared" si="982"/>
        <v>37.963091499705108</v>
      </c>
      <c r="P3364" s="374">
        <f t="shared" si="983"/>
        <v>-37.963091499705108</v>
      </c>
      <c r="Q3364" s="374">
        <f t="shared" si="984"/>
        <v>177.69738546865022</v>
      </c>
      <c r="R3364" s="12">
        <f t="shared" si="985"/>
        <v>-2.302614531349775</v>
      </c>
      <c r="S3364" s="57">
        <f t="shared" si="986"/>
        <v>294.22208504666543</v>
      </c>
      <c r="T3364" s="12">
        <f t="shared" si="969"/>
        <v>-37.963091499705108</v>
      </c>
    </row>
    <row r="3365" spans="1:20">
      <c r="A3365" s="57">
        <f t="shared" si="970"/>
        <v>1855676.7589638403</v>
      </c>
      <c r="B3365" s="12">
        <f t="shared" si="987"/>
        <v>295340.1289698428</v>
      </c>
      <c r="C3365" s="57" t="str">
        <f t="shared" si="971"/>
        <v>-0.0125475298545116+0.000534005070018035i</v>
      </c>
      <c r="D3365" s="57" t="str">
        <f t="shared" si="972"/>
        <v>2.98608253269686-1.26602706103708i</v>
      </c>
      <c r="E3365" s="57" t="str">
        <f t="shared" si="973"/>
        <v>-3.07426573750364-12.2431773745913i</v>
      </c>
      <c r="F3365" s="57" t="str">
        <f t="shared" si="974"/>
        <v>2.82040265499645-1.00815277665323i</v>
      </c>
      <c r="G3365" s="57" t="str">
        <f t="shared" si="975"/>
        <v>0.969240540881134-0.172665325973632i</v>
      </c>
      <c r="H3365" s="57" t="str">
        <f t="shared" si="976"/>
        <v>0.00539762822315591-6.81479417973526i</v>
      </c>
      <c r="I3365" s="57" t="str">
        <f t="shared" si="977"/>
        <v>-0.0193386078954247-0.0542370797378981i</v>
      </c>
      <c r="K3365" s="57" t="str">
        <f t="shared" si="978"/>
        <v>0.00139469246301714-0.00201912857563296i</v>
      </c>
      <c r="L3365" s="57" t="str">
        <f t="shared" si="979"/>
        <v>0.00025-0.00358302497355485i</v>
      </c>
      <c r="M3365" s="57" t="str">
        <f t="shared" si="980"/>
        <v>0.0045-0.00125614675063555i</v>
      </c>
      <c r="N3365" s="57">
        <f t="shared" si="981"/>
        <v>2.4369565046530113</v>
      </c>
      <c r="O3365" s="57">
        <f t="shared" si="982"/>
        <v>38.02097627719526</v>
      </c>
      <c r="P3365" s="374">
        <f t="shared" si="983"/>
        <v>-38.02097627719526</v>
      </c>
      <c r="Q3365" s="374">
        <f t="shared" si="984"/>
        <v>177.56304349534699</v>
      </c>
      <c r="R3365" s="12">
        <f t="shared" si="985"/>
        <v>-2.4369565046530113</v>
      </c>
      <c r="S3365" s="57">
        <f t="shared" si="986"/>
        <v>295.34012896984279</v>
      </c>
      <c r="T3365" s="12">
        <f t="shared" si="969"/>
        <v>-38.02097627719526</v>
      </c>
    </row>
    <row r="3366" spans="1:20">
      <c r="A3366" s="57">
        <f t="shared" si="970"/>
        <v>1862728.330647903</v>
      </c>
      <c r="B3366" s="12">
        <f t="shared" si="987"/>
        <v>296462.42145992821</v>
      </c>
      <c r="C3366" s="57" t="str">
        <f t="shared" si="971"/>
        <v>-0.0124627986453428+0.000559793160730033i</v>
      </c>
      <c r="D3366" s="57" t="str">
        <f t="shared" si="972"/>
        <v>2.98286939299515-1.26911992109977i</v>
      </c>
      <c r="E3366" s="57" t="str">
        <f t="shared" si="973"/>
        <v>-3.0669510170711-12.1925389909163i</v>
      </c>
      <c r="F3366" s="57" t="str">
        <f t="shared" si="974"/>
        <v>2.81974222609363-1.00802951990588i</v>
      </c>
      <c r="G3366" s="57" t="str">
        <f t="shared" si="975"/>
        <v>0.969013582341771-0.173280869050621i</v>
      </c>
      <c r="H3366" s="57" t="str">
        <f t="shared" si="976"/>
        <v>0.00534036664087042-6.78895395481979i</v>
      </c>
      <c r="I3366" s="57" t="str">
        <f t="shared" si="977"/>
        <v>-0.0192632221828637-0.0540186694815207i</v>
      </c>
      <c r="K3366" s="57" t="str">
        <f t="shared" si="978"/>
        <v>0.00139042102228811-0.00201584061414097i</v>
      </c>
      <c r="L3366" s="57" t="str">
        <f t="shared" si="979"/>
        <v>0.00025-0.00356946102167249i</v>
      </c>
      <c r="M3366" s="57" t="str">
        <f t="shared" si="980"/>
        <v>0.0045-0.00125139146307586i</v>
      </c>
      <c r="N3366" s="57">
        <f t="shared" si="981"/>
        <v>2.5718333702474752</v>
      </c>
      <c r="O3366" s="57">
        <f t="shared" si="982"/>
        <v>38.078935156210022</v>
      </c>
      <c r="P3366" s="374">
        <f t="shared" si="983"/>
        <v>-38.078935156210022</v>
      </c>
      <c r="Q3366" s="374">
        <f t="shared" si="984"/>
        <v>177.42816662975252</v>
      </c>
      <c r="R3366" s="12">
        <f t="shared" si="985"/>
        <v>-2.5718333702474752</v>
      </c>
      <c r="S3366" s="57">
        <f t="shared" si="986"/>
        <v>296.46242145992824</v>
      </c>
      <c r="T3366" s="12">
        <f t="shared" si="969"/>
        <v>-38.078935156210022</v>
      </c>
    </row>
    <row r="3367" spans="1:20">
      <c r="A3367" s="57">
        <f t="shared" si="970"/>
        <v>1869806.6983043649</v>
      </c>
      <c r="B3367" s="12">
        <f t="shared" si="987"/>
        <v>297588.97866147594</v>
      </c>
      <c r="C3367" s="57" t="str">
        <f t="shared" si="971"/>
        <v>-0.0123784592642484+0.000585321683539309i</v>
      </c>
      <c r="D3367" s="57" t="str">
        <f t="shared" si="972"/>
        <v>2.97963877356324-1.27221395674423i</v>
      </c>
      <c r="E3367" s="57" t="str">
        <f t="shared" si="973"/>
        <v>-3.05968352289011-12.142098832143i</v>
      </c>
      <c r="F3367" s="57" t="str">
        <f t="shared" si="974"/>
        <v>2.81907708115603-1.0079190216118i</v>
      </c>
      <c r="G3367" s="57" t="str">
        <f t="shared" si="975"/>
        <v>0.968785003121729-0.173898306053167i</v>
      </c>
      <c r="H3367" s="57" t="str">
        <f t="shared" si="976"/>
        <v>0.00528366058234096-6.7632119045322i</v>
      </c>
      <c r="I3367" s="57" t="str">
        <f t="shared" si="977"/>
        <v>-0.0191883724460068-0.0538010480997387i</v>
      </c>
      <c r="K3367" s="57" t="str">
        <f t="shared" si="978"/>
        <v>0.00138614895624259-0.00201254954325735i</v>
      </c>
      <c r="L3367" s="57" t="str">
        <f t="shared" si="979"/>
        <v>0.00025-0.0035559484176853i</v>
      </c>
      <c r="M3367" s="57" t="str">
        <f t="shared" si="980"/>
        <v>0.0045-0.00124665417720249i</v>
      </c>
      <c r="N3367" s="57">
        <f t="shared" si="981"/>
        <v>2.7072432805404674</v>
      </c>
      <c r="O3367" s="57">
        <f t="shared" si="982"/>
        <v>38.136968531410446</v>
      </c>
      <c r="P3367" s="374">
        <f t="shared" si="983"/>
        <v>-38.136968531410446</v>
      </c>
      <c r="Q3367" s="374">
        <f t="shared" si="984"/>
        <v>177.29275671945953</v>
      </c>
      <c r="R3367" s="12">
        <f t="shared" si="985"/>
        <v>-2.7072432805404674</v>
      </c>
      <c r="S3367" s="57">
        <f t="shared" si="986"/>
        <v>297.58897866147595</v>
      </c>
      <c r="T3367" s="12">
        <f t="shared" si="969"/>
        <v>-38.136968531410446</v>
      </c>
    </row>
    <row r="3368" spans="1:20">
      <c r="A3368" s="57">
        <f t="shared" si="970"/>
        <v>1876911.9637579217</v>
      </c>
      <c r="B3368" s="12">
        <f t="shared" si="987"/>
        <v>298719.81678038958</v>
      </c>
      <c r="C3368" s="57" t="str">
        <f t="shared" si="971"/>
        <v>-0.0122945101452011+0.000610590862280133i</v>
      </c>
      <c r="D3368" s="57" t="str">
        <f t="shared" si="972"/>
        <v>2.97639062508207-1.27530907308791i</v>
      </c>
      <c r="E3368" s="57" t="str">
        <f t="shared" si="973"/>
        <v>-3.05246284962521-12.0918559430696i</v>
      </c>
      <c r="F3368" s="57" t="str">
        <f t="shared" si="974"/>
        <v>2.81840718883016-1.00782126148946i</v>
      </c>
      <c r="G3368" s="57" t="str">
        <f t="shared" si="975"/>
        <v>0.968554792446278-0.174517639439759i</v>
      </c>
      <c r="H3368" s="57" t="str">
        <f t="shared" si="976"/>
        <v>0.00522750538155551-6.73756765410787i</v>
      </c>
      <c r="I3368" s="57" t="str">
        <f t="shared" si="977"/>
        <v>-0.0191140544009508-0.0535842124714967i</v>
      </c>
      <c r="K3368" s="57" t="str">
        <f t="shared" si="978"/>
        <v>0.00138187638428927-0.00200925530599868i</v>
      </c>
      <c r="L3368" s="57" t="str">
        <f t="shared" si="979"/>
        <v>0.00025-0.0035424869672099i</v>
      </c>
      <c r="M3368" s="57" t="str">
        <f t="shared" si="980"/>
        <v>0.0045-0.00124193482486799i</v>
      </c>
      <c r="N3368" s="57">
        <f t="shared" si="981"/>
        <v>2.8431843794257645</v>
      </c>
      <c r="O3368" s="57">
        <f t="shared" si="982"/>
        <v>38.195076795391095</v>
      </c>
      <c r="P3368" s="374">
        <f t="shared" si="983"/>
        <v>-38.195076795391095</v>
      </c>
      <c r="Q3368" s="374">
        <f t="shared" si="984"/>
        <v>177.15681562057424</v>
      </c>
      <c r="R3368" s="12">
        <f t="shared" si="985"/>
        <v>-2.8431843794257645</v>
      </c>
      <c r="S3368" s="57">
        <f t="shared" si="986"/>
        <v>298.71981678038958</v>
      </c>
      <c r="T3368" s="12">
        <f t="shared" si="969"/>
        <v>-38.195076795391095</v>
      </c>
    </row>
    <row r="3369" spans="1:20">
      <c r="A3369" s="57">
        <f t="shared" si="970"/>
        <v>1884044.229220202</v>
      </c>
      <c r="B3369" s="12">
        <f t="shared" si="987"/>
        <v>299854.95208415505</v>
      </c>
      <c r="C3369" s="57" t="str">
        <f t="shared" si="971"/>
        <v>-0.0122109497460194+0.000635600936202928i</v>
      </c>
      <c r="D3369" s="57" t="str">
        <f t="shared" si="972"/>
        <v>2.97312489871006-1.27840517449427i</v>
      </c>
      <c r="E3369" s="57" t="str">
        <f t="shared" si="973"/>
        <v>-3.04528859464009-12.0418093743264i</v>
      </c>
      <c r="F3369" s="57" t="str">
        <f t="shared" si="974"/>
        <v>2.81773251758851-1.0077362192494i</v>
      </c>
      <c r="G3369" s="57" t="str">
        <f t="shared" si="975"/>
        <v>0.968322939480882-0.175138871630447i</v>
      </c>
      <c r="H3369" s="57" t="str">
        <f t="shared" si="976"/>
        <v>0.00517189640485941-6.71202083023501i</v>
      </c>
      <c r="I3369" s="57" t="str">
        <f t="shared" si="977"/>
        <v>-0.0190402637949139-0.053368159488276i</v>
      </c>
      <c r="K3369" s="57" t="str">
        <f t="shared" si="978"/>
        <v>0.00137760342594401-0.00200595784671819i</v>
      </c>
      <c r="L3369" s="57" t="str">
        <f t="shared" si="979"/>
        <v>0.00025-0.00352907647659882i</v>
      </c>
      <c r="M3369" s="57" t="str">
        <f t="shared" si="980"/>
        <v>0.0045-0.0012372333381829i</v>
      </c>
      <c r="N3369" s="57">
        <f t="shared" si="981"/>
        <v>2.9796548023791729</v>
      </c>
      <c r="O3369" s="57">
        <f t="shared" si="982"/>
        <v>38.253260338679539</v>
      </c>
      <c r="P3369" s="374">
        <f t="shared" si="983"/>
        <v>-38.253260338679539</v>
      </c>
      <c r="Q3369" s="374">
        <f t="shared" si="984"/>
        <v>177.02034519762083</v>
      </c>
      <c r="R3369" s="12">
        <f t="shared" si="985"/>
        <v>-2.9796548023791729</v>
      </c>
      <c r="S3369" s="57">
        <f t="shared" si="986"/>
        <v>299.85495208415506</v>
      </c>
      <c r="T3369" s="12">
        <f t="shared" si="969"/>
        <v>-38.253260338679539</v>
      </c>
    </row>
    <row r="3370" spans="1:20">
      <c r="A3370" s="57">
        <f t="shared" si="970"/>
        <v>1891203.5972912388</v>
      </c>
      <c r="B3370" s="12">
        <f t="shared" si="987"/>
        <v>300994.40090207488</v>
      </c>
      <c r="C3370" s="57" t="str">
        <f t="shared" si="971"/>
        <v>-0.012127776547994+0.000660352159948226i</v>
      </c>
      <c r="D3370" s="57" t="str">
        <f t="shared" si="972"/>
        <v>2.96984154609249-1.28150216457311i</v>
      </c>
      <c r="E3370" s="57" t="str">
        <f t="shared" si="973"/>
        <v>-3.03816035797611-11.9919581823294i</v>
      </c>
      <c r="F3370" s="57" t="str">
        <f t="shared" si="974"/>
        <v>2.81705303572906-1.00766387459202i</v>
      </c>
      <c r="G3370" s="57" t="str">
        <f t="shared" si="975"/>
        <v>0.968089433331042-0.175762005006269i</v>
      </c>
      <c r="H3370" s="57" t="str">
        <f t="shared" si="976"/>
        <v>0.00511682905074754-6.68657106104848i</v>
      </c>
      <c r="I3370" s="57" t="str">
        <f t="shared" si="977"/>
        <v>-0.0189669964059896-0.0531528860540466i</v>
      </c>
      <c r="K3370" s="57" t="str">
        <f t="shared" si="978"/>
        <v>0.00137333020081573-0.00200265711110618i</v>
      </c>
      <c r="L3370" s="57" t="str">
        <f t="shared" si="979"/>
        <v>0.00025-0.00351571675293766i</v>
      </c>
      <c r="M3370" s="57" t="str">
        <f t="shared" si="980"/>
        <v>0.0045-0.00123254964951474i</v>
      </c>
      <c r="N3370" s="57">
        <f t="shared" si="981"/>
        <v>3.1166526765483127</v>
      </c>
      <c r="O3370" s="57">
        <f t="shared" si="982"/>
        <v>38.311519549737405</v>
      </c>
      <c r="P3370" s="374">
        <f t="shared" si="983"/>
        <v>-38.311519549737405</v>
      </c>
      <c r="Q3370" s="374">
        <f t="shared" si="984"/>
        <v>176.88334732345169</v>
      </c>
      <c r="R3370" s="12">
        <f t="shared" si="985"/>
        <v>-3.1166526765483127</v>
      </c>
      <c r="S3370" s="57">
        <f t="shared" si="986"/>
        <v>300.99440090207486</v>
      </c>
      <c r="T3370" s="12">
        <f t="shared" si="969"/>
        <v>-38.311519549737405</v>
      </c>
    </row>
    <row r="3371" spans="1:20">
      <c r="A3371" s="57">
        <f t="shared" si="970"/>
        <v>1898390.1709609458</v>
      </c>
      <c r="B3371" s="12">
        <f t="shared" si="987"/>
        <v>302138.17962550279</v>
      </c>
      <c r="C3371" s="57" t="str">
        <f t="shared" si="971"/>
        <v>-0.012044989055518+0.000684844803520342i</v>
      </c>
      <c r="D3371" s="57" t="str">
        <f t="shared" si="972"/>
        <v>2.96654051937097-1.284599946181i</v>
      </c>
      <c r="E3371" s="57" t="str">
        <f t="shared" si="973"/>
        <v>-3.03107774233217-11.9423014292348i</v>
      </c>
      <c r="F3371" s="57" t="str">
        <f t="shared" si="974"/>
        <v>2.8163687113749-1.00760420720564i</v>
      </c>
      <c r="G3371" s="57" t="str">
        <f t="shared" si="975"/>
        <v>0.967854263042149-0.176387041908659i</v>
      </c>
      <c r="H3371" s="57" t="str">
        <f t="shared" si="976"/>
        <v>0.00506229874965937-6.66121797612409i</v>
      </c>
      <c r="I3371" s="57" t="str">
        <f t="shared" si="977"/>
        <v>-0.0188942480429081-0.0529383890852241i</v>
      </c>
      <c r="K3371" s="57" t="str">
        <f t="shared" si="978"/>
        <v>0.00136905682859228-0.00199935304619042i</v>
      </c>
      <c r="L3371" s="57" t="str">
        <f t="shared" si="979"/>
        <v>0.00025-0.0035024076040423i</v>
      </c>
      <c r="M3371" s="57" t="str">
        <f t="shared" si="980"/>
        <v>0.0045-0.00122788369148709i</v>
      </c>
      <c r="N3371" s="57">
        <f t="shared" si="981"/>
        <v>3.2541761208485696</v>
      </c>
      <c r="O3371" s="57">
        <f t="shared" si="982"/>
        <v>38.369854814960092</v>
      </c>
      <c r="P3371" s="374">
        <f t="shared" si="983"/>
        <v>-38.369854814960092</v>
      </c>
      <c r="Q3371" s="374">
        <f t="shared" si="984"/>
        <v>176.74582387915143</v>
      </c>
      <c r="R3371" s="12">
        <f t="shared" si="985"/>
        <v>-3.2541761208485696</v>
      </c>
      <c r="S3371" s="57">
        <f t="shared" si="986"/>
        <v>302.1381796255028</v>
      </c>
      <c r="T3371" s="12">
        <f t="shared" si="969"/>
        <v>-38.369854814960092</v>
      </c>
    </row>
    <row r="3372" spans="1:20">
      <c r="A3372" s="57">
        <f t="shared" si="970"/>
        <v>1905604.0536105975</v>
      </c>
      <c r="B3372" s="12">
        <f t="shared" si="987"/>
        <v>303286.30470807973</v>
      </c>
      <c r="C3372" s="57" t="str">
        <f t="shared" si="971"/>
        <v>-0.011962585795716+0.000709079152257641i</v>
      </c>
      <c r="D3372" s="57" t="str">
        <f t="shared" si="972"/>
        <v>2.96322177119293-1.28769842142185i</v>
      </c>
      <c r="E3372" s="57" t="str">
        <f t="shared" si="973"/>
        <v>-3.02404035304364-11.8928381828927i</v>
      </c>
      <c r="F3372" s="57" t="str">
        <f t="shared" si="974"/>
        <v>2.81567951247374-1.00755719676426i</v>
      </c>
      <c r="G3372" s="57" t="str">
        <f t="shared" si="975"/>
        <v>0.967617417599336-0.177013984638865i</v>
      </c>
      <c r="H3372" s="57" t="str">
        <f t="shared" si="976"/>
        <v>0.0050083009637759-6.63596120647261i</v>
      </c>
      <c r="I3372" s="57" t="str">
        <f t="shared" si="977"/>
        <v>-0.0188220145447944-0.052724665510623i</v>
      </c>
      <c r="K3372" s="57" t="str">
        <f t="shared" si="978"/>
        <v>0.00136478342902637-0.00199604560033616i</v>
      </c>
      <c r="L3372" s="57" t="str">
        <f t="shared" si="979"/>
        <v>0.00025-0.00348914883845616i</v>
      </c>
      <c r="M3372" s="57" t="str">
        <f t="shared" si="980"/>
        <v>0.0045-0.00122323539697857i</v>
      </c>
      <c r="N3372" s="57">
        <f t="shared" si="981"/>
        <v>3.39222324605268</v>
      </c>
      <c r="O3372" s="57">
        <f t="shared" si="982"/>
        <v>38.428266518678754</v>
      </c>
      <c r="P3372" s="374">
        <f t="shared" si="983"/>
        <v>-38.428266518678754</v>
      </c>
      <c r="Q3372" s="374">
        <f t="shared" si="984"/>
        <v>176.60777675394732</v>
      </c>
      <c r="R3372" s="12">
        <f t="shared" si="985"/>
        <v>-3.39222324605268</v>
      </c>
      <c r="S3372" s="57">
        <f t="shared" si="986"/>
        <v>303.28630470807974</v>
      </c>
      <c r="T3372" s="12">
        <f t="shared" ref="T3372:T3435" si="988">P3372</f>
        <v>-38.428266518678754</v>
      </c>
    </row>
    <row r="3373" spans="1:20">
      <c r="A3373" s="57">
        <f t="shared" ref="A3373:A3436" si="989">2*PI()*B3373</f>
        <v>1912845.3490143178</v>
      </c>
      <c r="B3373" s="12">
        <f t="shared" si="987"/>
        <v>304438.79266597045</v>
      </c>
      <c r="C3373" s="57" t="str">
        <f t="shared" ref="C3373:C3436" si="990">IMPRODUCT(D3373,E3373,$C$40,,K3373,$C$41)</f>
        <v>-0.0118805653180791+0.000733055506801828i</v>
      </c>
      <c r="D3373" s="57" t="str">
        <f t="shared" ref="D3373:D3436" si="991">IMDIV(IMPRODUCT($C$37,$C$38,COMPLEX(1,A3373/$C$38)),IMSUM(-1*A3373*A3373/$C$39,COMPLEX(0,1*A3373)))</f>
        <v>2.9598852547212-1.29079749164753i</v>
      </c>
      <c r="E3373" s="57" t="str">
        <f t="shared" ref="E3373:E3436" si="992">IMDIV(IMPRODUCT(IMSUM(F3373,G3373),$C$29,H3373),IMSUM(1,I3373))</f>
        <v>-3.01704779806209-11.8435675168041i</v>
      </c>
      <c r="F3373" s="57" t="str">
        <f t="shared" ref="F3373:F3436" si="993">IMDIV(IMPRODUCT($C$14,$C$15,COMPLEX(1,A3373/$C$15)),IMSUM(-1*A3373*A3373/$C$16,COMPLEX(0,A3373)))</f>
        <v>2.81498540679754-1.00752282292554i</v>
      </c>
      <c r="G3373" s="57" t="str">
        <f t="shared" ref="G3373:G3436" si="994">IMDIV(1,COMPLEX(1,A3373*$C$9*$C$10))</f>
        <v>0.96737888592733-0.177642835457352i</v>
      </c>
      <c r="H3373" s="57" t="str">
        <f t="shared" ref="H3373:H3436" si="995">IMDIV($C$3,IMSUM(K3373,COMPLEX(0,$C$28*A3373)))</f>
        <v>0.00495483118681843-6.61080038453386i</v>
      </c>
      <c r="I3373" s="57" t="str">
        <f t="shared" ref="I3373:I3436" si="996">IMPRODUCT(F3373,$C$29,H3373,$C$31)</f>
        <v>-0.0187502917809314-0.0525117122714122i</v>
      </c>
      <c r="K3373" s="57" t="str">
        <f t="shared" ref="K3373:K3436" si="997">IF($C$26&lt;=0,IMDIV(1,IMSUM(IMDIV(1,L3373),1/$C$18)),IMDIV(1,IMSUM(IMDIV(1,L3373),1/$C$18,IMDIV(1,M3373))))</f>
        <v>0.00136051012192138-0.00199273472324613i</v>
      </c>
      <c r="L3373" s="57" t="str">
        <f t="shared" ref="L3373:L3436" si="998">IMSUM($C$21/$C$22,IMDIV(1,COMPLEX(0,$C$20*$C$22*A3373)))</f>
        <v>0.00025-0.00347594026544746i</v>
      </c>
      <c r="M3373" s="57" t="str">
        <f t="shared" ref="M3373:M3436" si="999">IMSUM($C$25/$C$26,IMDIV(1,COMPLEX(0,$C$24*$C$26*A3373)))</f>
        <v>0.0045-0.00121860469912191i</v>
      </c>
      <c r="N3373" s="57">
        <f t="shared" ref="N3373:N3436" si="1000">ABS(R3373)</f>
        <v>3.5307921548825618</v>
      </c>
      <c r="O3373" s="57">
        <f t="shared" ref="O3373:O3436" si="1001">ABS(P3373)</f>
        <v>38.486755043159341</v>
      </c>
      <c r="P3373" s="374">
        <f t="shared" ref="P3373:P3436" si="1002">20*LOG10(IMABS(C3373))</f>
        <v>-38.486755043159341</v>
      </c>
      <c r="Q3373" s="374">
        <f t="shared" ref="Q3373:Q3436" si="1003">IMARGUMENT(C3373)*180/PI()</f>
        <v>176.46920784511744</v>
      </c>
      <c r="R3373" s="12">
        <f t="shared" ref="R3373:R3436" si="1004">IF(Q3373&lt;0,Q3373+180,Q3373-180)</f>
        <v>-3.5307921548825618</v>
      </c>
      <c r="S3373" s="57">
        <f t="shared" ref="S3373:S3436" si="1005">B3373/1000</f>
        <v>304.43879266597048</v>
      </c>
      <c r="T3373" s="12">
        <f t="shared" si="988"/>
        <v>-38.486755043159341</v>
      </c>
    </row>
    <row r="3374" spans="1:20">
      <c r="A3374" s="57">
        <f t="shared" si="989"/>
        <v>1920114.1613405724</v>
      </c>
      <c r="B3374" s="12">
        <f t="shared" ref="B3374:B3437" si="1006">B3373*(1+B$42)</f>
        <v>305595.66007810115</v>
      </c>
      <c r="C3374" s="57" t="str">
        <f t="shared" si="990"/>
        <v>-0.0117989261940979+0.000756774183065508i</v>
      </c>
      <c r="D3374" s="57" t="str">
        <f t="shared" si="991"/>
        <v>2.95653092364364-1.29389705745872i</v>
      </c>
      <c r="E3374" s="57" t="str">
        <f t="shared" si="992"/>
        <v>-3.01009968793497-11.7944885100751i</v>
      </c>
      <c r="F3374" s="57" t="str">
        <f t="shared" si="993"/>
        <v>2.8142863619421-1.0075010653286i</v>
      </c>
      <c r="G3374" s="57" t="str">
        <f t="shared" si="994"/>
        <v>0.967138656890318-0.1782735965832i</v>
      </c>
      <c r="H3374" s="57" t="str">
        <f t="shared" si="995"/>
        <v>0.00490188494384993-6.5857351441709i</v>
      </c>
      <c r="I3374" s="57" t="str">
        <f t="shared" si="996"/>
        <v>-0.0186790756505233-0.0522995263210711i</v>
      </c>
      <c r="K3374" s="57" t="str">
        <f t="shared" si="997"/>
        <v>0.00135623702711727-0.00198942036596026i</v>
      </c>
      <c r="L3374" s="57" t="str">
        <f t="shared" si="998"/>
        <v>0.00025-0.00346278169500644i</v>
      </c>
      <c r="M3374" s="57" t="str">
        <f t="shared" si="999"/>
        <v>0.0045-0.00121399153130296i</v>
      </c>
      <c r="N3374" s="57">
        <f t="shared" si="1000"/>
        <v>3.6698809421027363</v>
      </c>
      <c r="O3374" s="57">
        <f t="shared" si="1001"/>
        <v>38.545320768604661</v>
      </c>
      <c r="P3374" s="374">
        <f t="shared" si="1002"/>
        <v>-38.545320768604661</v>
      </c>
      <c r="Q3374" s="374">
        <f t="shared" si="1003"/>
        <v>176.33011905789726</v>
      </c>
      <c r="R3374" s="12">
        <f t="shared" si="1004"/>
        <v>-3.6698809421027363</v>
      </c>
      <c r="S3374" s="57">
        <f t="shared" si="1005"/>
        <v>305.59566007810116</v>
      </c>
      <c r="T3374" s="12">
        <f t="shared" si="988"/>
        <v>-38.545320768604661</v>
      </c>
    </row>
    <row r="3375" spans="1:20">
      <c r="A3375" s="57">
        <f t="shared" si="989"/>
        <v>1927410.5951536668</v>
      </c>
      <c r="B3375" s="12">
        <f t="shared" si="1006"/>
        <v>306756.92358639796</v>
      </c>
      <c r="C3375" s="57" t="str">
        <f t="shared" si="990"/>
        <v>-0.0117176670168996+0.000780235512197113i</v>
      </c>
      <c r="D3375" s="57" t="str">
        <f t="shared" si="991"/>
        <v>2.95315873218273-1.29699701870568i</v>
      </c>
      <c r="E3375" s="57" t="str">
        <f t="shared" si="992"/>
        <v>-3.00319563578543-11.7456002473741i</v>
      </c>
      <c r="F3375" s="57" t="str">
        <f t="shared" si="993"/>
        <v>2.81358234532659-1.00749190359192i</v>
      </c>
      <c r="G3375" s="57" t="str">
        <f t="shared" si="994"/>
        <v>0.966896719291803-0.178906270193505i</v>
      </c>
      <c r="H3375" s="57" t="str">
        <f t="shared" si="995"/>
        <v>0.00484945779107815-6.56076512066432i</v>
      </c>
      <c r="I3375" s="57" t="str">
        <f t="shared" si="996"/>
        <v>-0.0186083620824626-0.0520881046253448i</v>
      </c>
      <c r="K3375" s="57" t="str">
        <f t="shared" si="997"/>
        <v>0.00135196426447636-0.00198610248085513i</v>
      </c>
      <c r="L3375" s="57" t="str">
        <f t="shared" si="998"/>
        <v>0.00025-0.00344967293784264i</v>
      </c>
      <c r="M3375" s="57" t="str">
        <f t="shared" si="999"/>
        <v>0.0045-0.00120939582715975i</v>
      </c>
      <c r="N3375" s="57">
        <f t="shared" si="1000"/>
        <v>3.8094876946092597</v>
      </c>
      <c r="O3375" s="57">
        <f t="shared" si="1001"/>
        <v>38.603964073154813</v>
      </c>
      <c r="P3375" s="374">
        <f t="shared" si="1002"/>
        <v>-38.603964073154813</v>
      </c>
      <c r="Q3375" s="374">
        <f t="shared" si="1003"/>
        <v>176.19051230539074</v>
      </c>
      <c r="R3375" s="12">
        <f t="shared" si="1004"/>
        <v>-3.8094876946092597</v>
      </c>
      <c r="S3375" s="57">
        <f t="shared" si="1005"/>
        <v>306.75692358639793</v>
      </c>
      <c r="T3375" s="12">
        <f t="shared" si="988"/>
        <v>-38.603964073154813</v>
      </c>
    </row>
    <row r="3376" spans="1:20">
      <c r="A3376" s="57">
        <f t="shared" si="989"/>
        <v>1934734.7554152505</v>
      </c>
      <c r="B3376" s="12">
        <f t="shared" si="1006"/>
        <v>307922.59989602625</v>
      </c>
      <c r="C3376" s="57" t="str">
        <f t="shared" si="990"/>
        <v>-0.011636786400886+0.000803439840544461i</v>
      </c>
      <c r="D3376" s="57" t="str">
        <f t="shared" si="991"/>
        <v>2.94976863510542-1.30009727448938i</v>
      </c>
      <c r="E3376" s="57" t="str">
        <f t="shared" si="992"/>
        <v>-2.99633525729217-11.6969018188879i</v>
      </c>
      <c r="F3376" s="57" t="str">
        <f t="shared" si="993"/>
        <v>2.81287332419328-1.00749531731117i</v>
      </c>
      <c r="G3376" s="57" t="str">
        <f t="shared" si="994"/>
        <v>0.96665306187447-0.179540858422762i</v>
      </c>
      <c r="H3376" s="57" t="str">
        <f t="shared" si="995"/>
        <v>0.00479754531566075-6.53588995070622i</v>
      </c>
      <c r="I3376" s="57" t="str">
        <f t="shared" si="996"/>
        <v>-0.0185381470350964-0.0518774441622009i</v>
      </c>
      <c r="K3376" s="57" t="str">
        <f t="shared" si="997"/>
        <v>0.00134769195386926-0.00198278102164333i</v>
      </c>
      <c r="L3376" s="57" t="str">
        <f t="shared" si="998"/>
        <v>0.00025-0.00343661380538218i</v>
      </c>
      <c r="M3376" s="57" t="str">
        <f t="shared" si="999"/>
        <v>0.0045-0.00120481752058154i</v>
      </c>
      <c r="N3376" s="57">
        <f t="shared" si="1000"/>
        <v>3.9496104915209287</v>
      </c>
      <c r="O3376" s="57">
        <f t="shared" si="1001"/>
        <v>38.662685332888515</v>
      </c>
      <c r="P3376" s="374">
        <f t="shared" si="1002"/>
        <v>-38.662685332888515</v>
      </c>
      <c r="Q3376" s="374">
        <f t="shared" si="1003"/>
        <v>176.05038950847907</v>
      </c>
      <c r="R3376" s="12">
        <f t="shared" si="1004"/>
        <v>-3.9496104915209287</v>
      </c>
      <c r="S3376" s="57">
        <f t="shared" si="1005"/>
        <v>307.92259989602627</v>
      </c>
      <c r="T3376" s="12">
        <f t="shared" si="988"/>
        <v>-38.662685332888515</v>
      </c>
    </row>
    <row r="3377" spans="1:20">
      <c r="A3377" s="57">
        <f t="shared" si="989"/>
        <v>1942086.7474858286</v>
      </c>
      <c r="B3377" s="12">
        <f t="shared" si="1006"/>
        <v>309092.70577563118</v>
      </c>
      <c r="C3377" s="57" t="str">
        <f t="shared" si="990"/>
        <v>-0.0115562829813743+0.000826387529616319i</v>
      </c>
      <c r="D3377" s="57" t="str">
        <f t="shared" si="991"/>
        <v>2.94636058773272-1.30319772316249i</v>
      </c>
      <c r="E3377" s="57" t="str">
        <f t="shared" si="992"/>
        <v>-2.98951817066974-11.6483923202798i</v>
      </c>
      <c r="F3377" s="57" t="str">
        <f t="shared" si="993"/>
        <v>2.812159265607-1.00751128605701i</v>
      </c>
      <c r="G3377" s="57" t="str">
        <f t="shared" si="994"/>
        <v>0.966407673320054-0.180177363362255i</v>
      </c>
      <c r="H3377" s="57" t="str">
        <f t="shared" si="995"/>
        <v>0.00474614313551293-6.51110927239479i</v>
      </c>
      <c r="I3377" s="57" t="str">
        <f t="shared" si="996"/>
        <v>-0.0184684264959966-0.0516675419217852i</v>
      </c>
      <c r="K3377" s="57" t="str">
        <f t="shared" si="997"/>
        <v>0.00134342021516068-0.00197945594337259i</v>
      </c>
      <c r="L3377" s="57" t="str">
        <f t="shared" si="998"/>
        <v>0.00025-0.00342360410976507i</v>
      </c>
      <c r="M3377" s="57" t="str">
        <f t="shared" si="999"/>
        <v>0.0045-0.00120025654570785i</v>
      </c>
      <c r="N3377" s="57">
        <f t="shared" si="1000"/>
        <v>4.0902474042693484</v>
      </c>
      <c r="O3377" s="57">
        <f t="shared" si="1001"/>
        <v>38.721484921823816</v>
      </c>
      <c r="P3377" s="374">
        <f t="shared" si="1002"/>
        <v>-38.721484921823816</v>
      </c>
      <c r="Q3377" s="374">
        <f t="shared" si="1003"/>
        <v>175.90975259573065</v>
      </c>
      <c r="R3377" s="12">
        <f t="shared" si="1004"/>
        <v>-4.0902474042693484</v>
      </c>
      <c r="S3377" s="57">
        <f t="shared" si="1005"/>
        <v>309.0927057756312</v>
      </c>
      <c r="T3377" s="12">
        <f t="shared" si="988"/>
        <v>-38.721484921823816</v>
      </c>
    </row>
    <row r="3378" spans="1:20">
      <c r="A3378" s="57">
        <f t="shared" si="989"/>
        <v>1949466.6771262749</v>
      </c>
      <c r="B3378" s="12">
        <f t="shared" si="1006"/>
        <v>310267.25805757858</v>
      </c>
      <c r="C3378" s="57" t="str">
        <f t="shared" si="990"/>
        <v>-0.0114761554142383+0.000849078956041887i</v>
      </c>
      <c r="D3378" s="57" t="str">
        <f t="shared" si="991"/>
        <v>2.94293454594965-1.3062982623307i</v>
      </c>
      <c r="E3378" s="57" t="str">
        <f t="shared" si="992"/>
        <v>-2.98274399664861-11.6000708526462i</v>
      </c>
      <c r="F3378" s="57" t="str">
        <f t="shared" si="993"/>
        <v>2.81144013645492-1.00753978937294i</v>
      </c>
      <c r="G3378" s="57" t="str">
        <f t="shared" si="994"/>
        <v>0.966160542249211-0.180815787059432i</v>
      </c>
      <c r="H3378" s="57" t="str">
        <f t="shared" si="995"/>
        <v>0.00469524689911617-6.48642272522826i</v>
      </c>
      <c r="I3378" s="57" t="str">
        <f t="shared" si="996"/>
        <v>-0.0183991964817311-0.0514583949063794i</v>
      </c>
      <c r="K3378" s="57" t="str">
        <f t="shared" si="997"/>
        <v>0.00133914916819532-0.00197612720242464i</v>
      </c>
      <c r="L3378" s="57" t="str">
        <f t="shared" si="998"/>
        <v>0.00025-0.00341064366384247i</v>
      </c>
      <c r="M3378" s="57" t="str">
        <f t="shared" si="999"/>
        <v>0.0045-0.00119571283692752i</v>
      </c>
      <c r="N3378" s="57">
        <f t="shared" si="1000"/>
        <v>4.2313964966881485</v>
      </c>
      <c r="O3378" s="57">
        <f t="shared" si="1001"/>
        <v>38.780363211920069</v>
      </c>
      <c r="P3378" s="374">
        <f t="shared" si="1002"/>
        <v>-38.780363211920069</v>
      </c>
      <c r="Q3378" s="374">
        <f t="shared" si="1003"/>
        <v>175.76860350331185</v>
      </c>
      <c r="R3378" s="12">
        <f t="shared" si="1004"/>
        <v>-4.2313964966881485</v>
      </c>
      <c r="S3378" s="57">
        <f t="shared" si="1005"/>
        <v>310.2672580575786</v>
      </c>
      <c r="T3378" s="12">
        <f t="shared" si="988"/>
        <v>-38.780363211920069</v>
      </c>
    </row>
    <row r="3379" spans="1:20">
      <c r="A3379" s="57">
        <f t="shared" si="989"/>
        <v>1956874.6504993548</v>
      </c>
      <c r="B3379" s="12">
        <f t="shared" si="1006"/>
        <v>311446.2736381974</v>
      </c>
      <c r="C3379" s="57" t="str">
        <f t="shared" si="990"/>
        <v>-0.011396402375553+0.000871514511528559i</v>
      </c>
      <c r="D3379" s="57" t="str">
        <f t="shared" si="991"/>
        <v>2.93949046621499-1.309398788854i</v>
      </c>
      <c r="E3379" s="57" t="str">
        <f t="shared" si="992"/>
        <v>-2.97601235845549-11.5519365224756i</v>
      </c>
      <c r="F3379" s="57" t="str">
        <f t="shared" si="993"/>
        <v>2.81071590344604-1.00758080677305i</v>
      </c>
      <c r="G3379" s="57" t="str">
        <f t="shared" si="994"/>
        <v>0.965911657221391-0.181456131517283i</v>
      </c>
      <c r="H3379" s="57" t="str">
        <f t="shared" si="995"/>
        <v>0.00464485228532953-6.46182995009932i</v>
      </c>
      <c r="I3379" s="57" t="str">
        <f t="shared" si="996"/>
        <v>-0.0183304530376358-0.0512500001303562i</v>
      </c>
      <c r="K3379" s="57" t="str">
        <f t="shared" si="997"/>
        <v>0.0013348789327837-0.001972794756514i</v>
      </c>
      <c r="L3379" s="57" t="str">
        <f t="shared" si="998"/>
        <v>0.00025-0.00339773228117401i</v>
      </c>
      <c r="M3379" s="57" t="str">
        <f t="shared" si="999"/>
        <v>0.0045-0.00119118632887779i</v>
      </c>
      <c r="N3379" s="57">
        <f t="shared" si="1000"/>
        <v>4.3730558251022558</v>
      </c>
      <c r="O3379" s="57">
        <f t="shared" si="1001"/>
        <v>38.839320573078872</v>
      </c>
      <c r="P3379" s="374">
        <f t="shared" si="1002"/>
        <v>-38.839320573078872</v>
      </c>
      <c r="Q3379" s="374">
        <f t="shared" si="1003"/>
        <v>175.62694417489774</v>
      </c>
      <c r="R3379" s="12">
        <f t="shared" si="1004"/>
        <v>-4.3730558251022558</v>
      </c>
      <c r="S3379" s="57">
        <f t="shared" si="1005"/>
        <v>311.4462736381974</v>
      </c>
      <c r="T3379" s="12">
        <f t="shared" si="988"/>
        <v>-38.839320573078872</v>
      </c>
    </row>
    <row r="3380" spans="1:20">
      <c r="A3380" s="57">
        <f t="shared" si="989"/>
        <v>1964310.7741712523</v>
      </c>
      <c r="B3380" s="12">
        <f t="shared" si="1006"/>
        <v>312629.76947802253</v>
      </c>
      <c r="C3380" s="57" t="str">
        <f t="shared" si="990"/>
        <v>-0.01131702256124+0.000893694602817945i</v>
      </c>
      <c r="D3380" s="57" t="str">
        <f t="shared" si="991"/>
        <v>2.93602830557123-1.31249919884821i</v>
      </c>
      <c r="E3380" s="57" t="str">
        <f t="shared" si="992"/>
        <v>-2.96932288179413-11.5039884416065i</v>
      </c>
      <c r="F3380" s="57" t="str">
        <f t="shared" si="993"/>
        <v>2.80998653311094-1.00763431773987i</v>
      </c>
      <c r="G3380" s="57" t="str">
        <f t="shared" si="994"/>
        <v>0.965661006734717-0.182098398693702i</v>
      </c>
      <c r="H3380" s="57" t="str">
        <f t="shared" si="995"/>
        <v>0.00459495500320288-6.43733058928954i</v>
      </c>
      <c r="I3380" s="57" t="str">
        <f t="shared" si="996"/>
        <v>-0.0182621922375913-0.0510423546201393i</v>
      </c>
      <c r="K3380" s="57" t="str">
        <f t="shared" si="997"/>
        <v>0.00133060962868807-0.00196945856468643i</v>
      </c>
      <c r="L3380" s="57" t="str">
        <f t="shared" si="998"/>
        <v>0.00025-0.00338486977602512i</v>
      </c>
      <c r="M3380" s="57" t="str">
        <f t="shared" si="999"/>
        <v>0.0045-0.0011866769564433i</v>
      </c>
      <c r="N3380" s="57">
        <f t="shared" si="1000"/>
        <v>4.5152234384181327</v>
      </c>
      <c r="O3380" s="57">
        <f t="shared" si="1001"/>
        <v>38.89835737314597</v>
      </c>
      <c r="P3380" s="374">
        <f t="shared" si="1002"/>
        <v>-38.89835737314597</v>
      </c>
      <c r="Q3380" s="374">
        <f t="shared" si="1003"/>
        <v>175.48477656158187</v>
      </c>
      <c r="R3380" s="12">
        <f t="shared" si="1004"/>
        <v>-4.5152234384181327</v>
      </c>
      <c r="S3380" s="57">
        <f t="shared" si="1005"/>
        <v>312.62976947802252</v>
      </c>
      <c r="T3380" s="12">
        <f t="shared" si="988"/>
        <v>-38.89835737314597</v>
      </c>
    </row>
    <row r="3381" spans="1:20">
      <c r="A3381" s="57">
        <f t="shared" si="989"/>
        <v>1971775.1551131031</v>
      </c>
      <c r="B3381" s="12">
        <f t="shared" si="1006"/>
        <v>313817.76260203903</v>
      </c>
      <c r="C3381" s="57" t="str">
        <f t="shared" si="990"/>
        <v>-0.0112380146867163+0.000915619651639135i</v>
      </c>
      <c r="D3381" s="57" t="str">
        <f t="shared" si="991"/>
        <v>2.9325480216545-1.31559938768653i</v>
      </c>
      <c r="E3381" s="57" t="str">
        <f t="shared" si="992"/>
        <v>-2.96267519482568-11.4562257271872i</v>
      </c>
      <c r="F3381" s="57" t="str">
        <f t="shared" si="993"/>
        <v>2.80925199180139-1.00770030172209i</v>
      </c>
      <c r="G3381" s="57" t="str">
        <f t="shared" si="994"/>
        <v>0.965408579225862-0.182742590500857i</v>
      </c>
      <c r="H3381" s="57" t="str">
        <f t="shared" si="995"/>
        <v>0.00454555079179161-6.41292428646347i</v>
      </c>
      <c r="I3381" s="57" t="str">
        <f t="shared" si="996"/>
        <v>-0.0181944101837974-0.0508354554141585i</v>
      </c>
      <c r="K3381" s="57" t="str">
        <f t="shared" si="997"/>
        <v>0.00132634137560834-0.00196611858731727i</v>
      </c>
      <c r="L3381" s="57" t="str">
        <f t="shared" si="998"/>
        <v>0.00025-0.00337205596336433i</v>
      </c>
      <c r="M3381" s="57" t="str">
        <f t="shared" si="999"/>
        <v>0.0045-0.00118218465475523i</v>
      </c>
      <c r="N3381" s="57">
        <f t="shared" si="1000"/>
        <v>4.6578973782084176</v>
      </c>
      <c r="O3381" s="57">
        <f t="shared" si="1001"/>
        <v>38.957473977912208</v>
      </c>
      <c r="P3381" s="374">
        <f t="shared" si="1002"/>
        <v>-38.957473977912208</v>
      </c>
      <c r="Q3381" s="374">
        <f t="shared" si="1003"/>
        <v>175.34210262179158</v>
      </c>
      <c r="R3381" s="12">
        <f t="shared" si="1004"/>
        <v>-4.6578973782084176</v>
      </c>
      <c r="S3381" s="57">
        <f t="shared" si="1005"/>
        <v>313.81776260203901</v>
      </c>
      <c r="T3381" s="12">
        <f t="shared" si="988"/>
        <v>-38.957473977912208</v>
      </c>
    </row>
    <row r="3382" spans="1:20">
      <c r="A3382" s="57">
        <f t="shared" si="989"/>
        <v>1979267.9007025331</v>
      </c>
      <c r="B3382" s="12">
        <f t="shared" si="1006"/>
        <v>315010.2700999268</v>
      </c>
      <c r="C3382" s="57" t="str">
        <f t="shared" si="990"/>
        <v>-0.0111593774865429+0.000937290094661077i</v>
      </c>
      <c r="D3382" s="57" t="str">
        <f t="shared" si="991"/>
        <v>2.92904957270451-1.31869925000125i</v>
      </c>
      <c r="E3382" s="57" t="str">
        <f t="shared" si="992"/>
        <v>-2.95606892814953-11.4086475016348i</v>
      </c>
      <c r="F3382" s="57" t="str">
        <f t="shared" si="993"/>
        <v>2.80851224569001-1.0077787381323i</v>
      </c>
      <c r="G3382" s="57" t="str">
        <f t="shared" si="994"/>
        <v>0.965154363069941-0.183388708804544i</v>
      </c>
      <c r="H3382" s="57" t="str">
        <f t="shared" si="995"/>
        <v>0.00449663541997365-6.3886106866633i</v>
      </c>
      <c r="I3382" s="57" t="str">
        <f t="shared" si="996"/>
        <v>-0.0181271030065521-0.0506292995628096i</v>
      </c>
      <c r="K3382" s="57" t="str">
        <f t="shared" si="997"/>
        <v>0.00132207429316793-0.00196277478610956i</v>
      </c>
      <c r="L3382" s="57" t="str">
        <f t="shared" si="998"/>
        <v>0.00025-0.00335929065886066i</v>
      </c>
      <c r="M3382" s="57" t="str">
        <f t="shared" si="999"/>
        <v>0.0045-0.00117770935919031i</v>
      </c>
      <c r="N3382" s="57">
        <f t="shared" si="1000"/>
        <v>4.8010756788025901</v>
      </c>
      <c r="O3382" s="57">
        <f t="shared" si="1001"/>
        <v>39.016670751116187</v>
      </c>
      <c r="P3382" s="374">
        <f t="shared" si="1002"/>
        <v>-39.016670751116187</v>
      </c>
      <c r="Q3382" s="374">
        <f t="shared" si="1003"/>
        <v>175.19892432119741</v>
      </c>
      <c r="R3382" s="12">
        <f t="shared" si="1004"/>
        <v>-4.8010756788025901</v>
      </c>
      <c r="S3382" s="57">
        <f t="shared" si="1005"/>
        <v>315.0102700999268</v>
      </c>
      <c r="T3382" s="12">
        <f t="shared" si="988"/>
        <v>-39.016670751116187</v>
      </c>
    </row>
    <row r="3383" spans="1:20">
      <c r="A3383" s="57">
        <f t="shared" si="989"/>
        <v>1986789.1187252025</v>
      </c>
      <c r="B3383" s="12">
        <f t="shared" si="1006"/>
        <v>316207.3091263065</v>
      </c>
      <c r="C3383" s="57" t="str">
        <f t="shared" si="990"/>
        <v>-0.0110811097140773+0.000958706383442483i</v>
      </c>
      <c r="D3383" s="57" t="str">
        <f t="shared" si="991"/>
        <v>2.9255329175746-1.3217986796856i</v>
      </c>
      <c r="E3383" s="57" t="str">
        <f t="shared" si="992"/>
        <v>-2.94950371478443-11.3612528925954i</v>
      </c>
      <c r="F3383" s="57" t="str">
        <f t="shared" si="993"/>
        <v>2.80776726076996-1.00786960634478i</v>
      </c>
      <c r="G3383" s="57" t="str">
        <f t="shared" si="994"/>
        <v>0.964898346580386-0.184036755423537i</v>
      </c>
      <c r="H3383" s="57" t="str">
        <f t="shared" si="995"/>
        <v>0.004448204686268-6.36438943630312i</v>
      </c>
      <c r="I3383" s="57" t="str">
        <f t="shared" si="996"/>
        <v>-0.018060266864032-0.0504238841284122i</v>
      </c>
      <c r="K3383" s="57" t="str">
        <f t="shared" si="997"/>
        <v>0.00131780850089977-0.00195942712409195i</v>
      </c>
      <c r="L3383" s="57" t="str">
        <f t="shared" si="998"/>
        <v>0.00025-0.00334657367888092i</v>
      </c>
      <c r="M3383" s="57" t="str">
        <f t="shared" si="999"/>
        <v>0.0045-0.0011732510053699i</v>
      </c>
      <c r="N3383" s="57">
        <f t="shared" si="1000"/>
        <v>4.9447563673734862</v>
      </c>
      <c r="O3383" s="57">
        <f t="shared" si="1001"/>
        <v>39.075948054445547</v>
      </c>
      <c r="P3383" s="374">
        <f t="shared" si="1002"/>
        <v>-39.075948054445547</v>
      </c>
      <c r="Q3383" s="374">
        <f t="shared" si="1003"/>
        <v>175.05524363262651</v>
      </c>
      <c r="R3383" s="12">
        <f t="shared" si="1004"/>
        <v>-4.9447563673734862</v>
      </c>
      <c r="S3383" s="57">
        <f t="shared" si="1005"/>
        <v>316.20730912630648</v>
      </c>
      <c r="T3383" s="12">
        <f t="shared" si="988"/>
        <v>-39.075948054445547</v>
      </c>
    </row>
    <row r="3384" spans="1:20">
      <c r="A3384" s="57">
        <f t="shared" si="989"/>
        <v>1994338.9173763585</v>
      </c>
      <c r="B3384" s="12">
        <f t="shared" si="1006"/>
        <v>317408.8969009865</v>
      </c>
      <c r="C3384" s="57" t="str">
        <f t="shared" si="990"/>
        <v>-0.0110032101411277+0.000979868984379708i</v>
      </c>
      <c r="D3384" s="57" t="str">
        <f t="shared" si="991"/>
        <v>2.9219980157418-1.32489756989569i</v>
      </c>
      <c r="E3384" s="57" t="str">
        <f t="shared" si="992"/>
        <v>-2.9429791901493-11.3140410329045i</v>
      </c>
      <c r="F3384" s="57" t="str">
        <f t="shared" si="993"/>
        <v>2.80701700285458-1.0079728856932i</v>
      </c>
      <c r="G3384" s="57" t="str">
        <f t="shared" si="994"/>
        <v>0.96464051800885-0.184686732128941i</v>
      </c>
      <c r="H3384" s="57" t="str">
        <f t="shared" si="995"/>
        <v>0.00440025441865513-6.34026018316332i</v>
      </c>
      <c r="I3384" s="57" t="str">
        <f t="shared" si="996"/>
        <v>-0.0179938979420736-0.0502192061851667i</v>
      </c>
      <c r="K3384" s="57" t="str">
        <f t="shared" si="997"/>
        <v>0.00131354411823225-0.00195607556561644i</v>
      </c>
      <c r="L3384" s="57" t="str">
        <f t="shared" si="998"/>
        <v>0.00025-0.00333390484048706i</v>
      </c>
      <c r="M3384" s="57" t="str">
        <f t="shared" si="999"/>
        <v>0.0045-0.0011688095291591i</v>
      </c>
      <c r="N3384" s="57">
        <f t="shared" si="1000"/>
        <v>5.0889374640225924</v>
      </c>
      <c r="O3384" s="57">
        <f t="shared" si="1001"/>
        <v>39.135306247538672</v>
      </c>
      <c r="P3384" s="374">
        <f t="shared" si="1002"/>
        <v>-39.135306247538672</v>
      </c>
      <c r="Q3384" s="374">
        <f t="shared" si="1003"/>
        <v>174.91106253597741</v>
      </c>
      <c r="R3384" s="12">
        <f t="shared" si="1004"/>
        <v>-5.0889374640225924</v>
      </c>
      <c r="S3384" s="57">
        <f t="shared" si="1005"/>
        <v>317.40889690098652</v>
      </c>
      <c r="T3384" s="12">
        <f t="shared" si="988"/>
        <v>-39.135306247538672</v>
      </c>
    </row>
    <row r="3385" spans="1:20">
      <c r="A3385" s="57">
        <f t="shared" si="989"/>
        <v>2001917.4052623888</v>
      </c>
      <c r="B3385" s="12">
        <f t="shared" si="1006"/>
        <v>318615.05070921028</v>
      </c>
      <c r="C3385" s="57" t="str">
        <f t="shared" si="990"/>
        <v>-0.0109256775576074+0.00100077837865317i</v>
      </c>
      <c r="D3385" s="57" t="str">
        <f t="shared" si="991"/>
        <v>2.91844482731689-1.32799581305264i</v>
      </c>
      <c r="E3385" s="57" t="str">
        <f t="shared" si="992"/>
        <v>-2.93649499204465-11.2670110605477i</v>
      </c>
      <c r="F3385" s="57" t="str">
        <f t="shared" si="993"/>
        <v>2.80626143757716-1.00808855546834i</v>
      </c>
      <c r="G3385" s="57" t="str">
        <f t="shared" si="994"/>
        <v>0.964380865545093-0.185338640643526i</v>
      </c>
      <c r="H3385" s="57" t="str">
        <f t="shared" si="995"/>
        <v>0.00435278047439918-6.31622257638509i</v>
      </c>
      <c r="I3385" s="57" t="str">
        <f t="shared" si="996"/>
        <v>-0.0179279924539564-0.0500152628191152i</v>
      </c>
      <c r="K3385" s="57" t="str">
        <f t="shared" si="997"/>
        <v>0.00130928126447521-0.00195272007635585i</v>
      </c>
      <c r="L3385" s="57" t="str">
        <f t="shared" si="998"/>
        <v>0.00025-0.00332128396143362i</v>
      </c>
      <c r="M3385" s="57" t="str">
        <f t="shared" si="999"/>
        <v>0.0045-0.00116438486666577i</v>
      </c>
      <c r="N3385" s="57">
        <f t="shared" si="1000"/>
        <v>5.2336169818684937</v>
      </c>
      <c r="O3385" s="57">
        <f t="shared" si="1001"/>
        <v>39.194745687987776</v>
      </c>
      <c r="P3385" s="374">
        <f t="shared" si="1002"/>
        <v>-39.194745687987776</v>
      </c>
      <c r="Q3385" s="374">
        <f t="shared" si="1003"/>
        <v>174.76638301813151</v>
      </c>
      <c r="R3385" s="12">
        <f t="shared" si="1004"/>
        <v>-5.2336169818684937</v>
      </c>
      <c r="S3385" s="57">
        <f t="shared" si="1005"/>
        <v>318.61505070921027</v>
      </c>
      <c r="T3385" s="12">
        <f t="shared" si="988"/>
        <v>-39.194745687987776</v>
      </c>
    </row>
    <row r="3386" spans="1:20">
      <c r="A3386" s="57">
        <f t="shared" si="989"/>
        <v>2009524.6914023862</v>
      </c>
      <c r="B3386" s="12">
        <f t="shared" si="1006"/>
        <v>319825.78790190531</v>
      </c>
      <c r="C3386" s="57" t="str">
        <f t="shared" si="990"/>
        <v>-0.0108485107711941+0.00102143506217112i</v>
      </c>
      <c r="D3386" s="57" t="str">
        <f t="shared" si="991"/>
        <v>2.91487331305454-1.33109330084472i</v>
      </c>
      <c r="E3386" s="57" t="str">
        <f t="shared" si="992"/>
        <v>-2.93005076063365-11.2201621186219i</v>
      </c>
      <c r="F3386" s="57" t="str">
        <f t="shared" si="993"/>
        <v>2.80550053039057-1.00821659491576i</v>
      </c>
      <c r="G3386" s="57" t="str">
        <f t="shared" si="994"/>
        <v>0.964119377316885-0.185992482641066i</v>
      </c>
      <c r="H3386" s="57" t="str">
        <f t="shared" si="995"/>
        <v>0.00430577873987197-6.29227626646491i</v>
      </c>
      <c r="I3386" s="57" t="str">
        <f t="shared" si="996"/>
        <v>-0.0178625466401881-0.0498120511280995i</v>
      </c>
      <c r="K3386" s="57" t="str">
        <f t="shared" si="997"/>
        <v>0.001305020058806-0.0019493606233012i</v>
      </c>
      <c r="L3386" s="57" t="str">
        <f t="shared" si="998"/>
        <v>0.00025-0.00330871086016498i</v>
      </c>
      <c r="M3386" s="57" t="str">
        <f t="shared" si="999"/>
        <v>0.0045-0.00115997695423966i</v>
      </c>
      <c r="N3386" s="57">
        <f t="shared" si="1000"/>
        <v>5.3787929271295809</v>
      </c>
      <c r="O3386" s="57">
        <f t="shared" si="1001"/>
        <v>39.254266731339996</v>
      </c>
      <c r="P3386" s="374">
        <f t="shared" si="1002"/>
        <v>-39.254266731339996</v>
      </c>
      <c r="Q3386" s="374">
        <f t="shared" si="1003"/>
        <v>174.62120707287042</v>
      </c>
      <c r="R3386" s="12">
        <f t="shared" si="1004"/>
        <v>-5.3787929271295809</v>
      </c>
      <c r="S3386" s="57">
        <f t="shared" si="1005"/>
        <v>319.8257879019053</v>
      </c>
      <c r="T3386" s="12">
        <f t="shared" si="988"/>
        <v>-39.254266731339996</v>
      </c>
    </row>
    <row r="3387" spans="1:20">
      <c r="A3387" s="57">
        <f t="shared" si="989"/>
        <v>2017160.8852297151</v>
      </c>
      <c r="B3387" s="12">
        <f t="shared" si="1006"/>
        <v>321041.12589593255</v>
      </c>
      <c r="C3387" s="57" t="str">
        <f t="shared" si="990"/>
        <v>-0.010771708606989+0.00104183954551235i</v>
      </c>
      <c r="D3387" s="57" t="str">
        <f t="shared" si="991"/>
        <v>2.91128343436351-1.33418992422977i</v>
      </c>
      <c r="E3387" s="57" t="str">
        <f t="shared" si="992"/>
        <v>-2.92364613842386-11.1734933552974i</v>
      </c>
      <c r="F3387" s="57" t="str">
        <f t="shared" si="993"/>
        <v>2.80473424656701-1.00835698323351i</v>
      </c>
      <c r="G3387" s="57" t="str">
        <f t="shared" si="994"/>
        <v>0.963856041389904-0.186648259745671i</v>
      </c>
      <c r="H3387" s="57" t="str">
        <f t="shared" si="995"/>
        <v>0.00425924513037867-6.2684209052491i</v>
      </c>
      <c r="I3387" s="57" t="str">
        <f t="shared" si="996"/>
        <v>-0.0177975567682916-0.0496095682217211i</v>
      </c>
      <c r="K3387" s="57" t="str">
        <f t="shared" si="997"/>
        <v>0.00130076062025551-0.00194599717475882i</v>
      </c>
      <c r="L3387" s="57" t="str">
        <f t="shared" si="998"/>
        <v>0.00025-0.0032961853558129i</v>
      </c>
      <c r="M3387" s="57" t="str">
        <f t="shared" si="999"/>
        <v>0.0045-0.00115558572847147i</v>
      </c>
      <c r="N3387" s="57">
        <f t="shared" si="1000"/>
        <v>5.5244632992116465</v>
      </c>
      <c r="O3387" s="57">
        <f t="shared" si="1001"/>
        <v>39.313869731100212</v>
      </c>
      <c r="P3387" s="374">
        <f t="shared" si="1002"/>
        <v>-39.313869731100212</v>
      </c>
      <c r="Q3387" s="374">
        <f t="shared" si="1003"/>
        <v>174.47553670078835</v>
      </c>
      <c r="R3387" s="12">
        <f t="shared" si="1004"/>
        <v>-5.5244632992116465</v>
      </c>
      <c r="S3387" s="57">
        <f t="shared" si="1005"/>
        <v>321.04112589593257</v>
      </c>
      <c r="T3387" s="12">
        <f t="shared" si="988"/>
        <v>-39.313869731100212</v>
      </c>
    </row>
    <row r="3388" spans="1:20">
      <c r="A3388" s="57">
        <f t="shared" si="989"/>
        <v>2024826.0965935884</v>
      </c>
      <c r="B3388" s="12">
        <f t="shared" si="1006"/>
        <v>322261.08217433712</v>
      </c>
      <c r="C3388" s="57" t="str">
        <f t="shared" si="990"/>
        <v>-0.010695269907179+0.0010619923538662i</v>
      </c>
      <c r="D3388" s="57" t="str">
        <f t="shared" si="991"/>
        <v>2.90767515331679-1.33728557343764i</v>
      </c>
      <c r="E3388" s="57" t="str">
        <f t="shared" si="992"/>
        <v>-2.91728077024874-11.1270039237799i</v>
      </c>
      <c r="F3388" s="57" t="str">
        <f t="shared" si="993"/>
        <v>2.80396255119775-1.00850969956981i</v>
      </c>
      <c r="G3388" s="57" t="str">
        <f t="shared" si="994"/>
        <v>0.96359084576765-0.187305973531106i</v>
      </c>
      <c r="H3388" s="57" t="str">
        <f t="shared" si="995"/>
        <v>0.00421317558998494-6.24465614592818i</v>
      </c>
      <c r="I3388" s="57" t="str">
        <f t="shared" si="996"/>
        <v>-0.017733019132593-0.0494078112212998i</v>
      </c>
      <c r="K3388" s="57" t="str">
        <f t="shared" si="997"/>
        <v>0.00129650306769432-0.00194262970034724i</v>
      </c>
      <c r="L3388" s="57" t="str">
        <f t="shared" si="998"/>
        <v>0.00025-0.00328370726819376i</v>
      </c>
      <c r="M3388" s="57" t="str">
        <f t="shared" si="999"/>
        <v>0.0045-0.00115121112619194i</v>
      </c>
      <c r="N3388" s="57">
        <f t="shared" si="1000"/>
        <v>5.6706260907907051</v>
      </c>
      <c r="O3388" s="57">
        <f t="shared" si="1001"/>
        <v>39.373555038733244</v>
      </c>
      <c r="P3388" s="374">
        <f t="shared" si="1002"/>
        <v>-39.373555038733244</v>
      </c>
      <c r="Q3388" s="374">
        <f t="shared" si="1003"/>
        <v>174.32937390920929</v>
      </c>
      <c r="R3388" s="12">
        <f t="shared" si="1004"/>
        <v>-5.6706260907907051</v>
      </c>
      <c r="S3388" s="57">
        <f t="shared" si="1005"/>
        <v>322.2610821743371</v>
      </c>
      <c r="T3388" s="12">
        <f t="shared" si="988"/>
        <v>-39.373555038733244</v>
      </c>
    </row>
    <row r="3389" spans="1:20">
      <c r="A3389" s="57">
        <f t="shared" si="989"/>
        <v>2032520.435760644</v>
      </c>
      <c r="B3389" s="12">
        <f t="shared" si="1006"/>
        <v>323485.67428659962</v>
      </c>
      <c r="C3389" s="57" t="str">
        <f t="shared" si="990"/>
        <v>-0.0106191935307006+0.00108189402697104i</v>
      </c>
      <c r="D3389" s="57" t="str">
        <f t="shared" si="991"/>
        <v>2.90404843266184-1.34038013797278i</v>
      </c>
      <c r="E3389" s="57" t="str">
        <f t="shared" si="992"/>
        <v>-2.91095430324929-11.0806929822724i</v>
      </c>
      <c r="F3389" s="57" t="str">
        <f t="shared" si="993"/>
        <v>2.80318540919283-1.00867472302067i</v>
      </c>
      <c r="G3389" s="57" t="str">
        <f t="shared" si="994"/>
        <v>0.963323778391343-0.187965625520118i</v>
      </c>
      <c r="H3389" s="57" t="str">
        <f t="shared" si="995"/>
        <v>0.0041675660913461-6.22098164303161i</v>
      </c>
      <c r="I3389" s="57" t="str">
        <f t="shared" si="996"/>
        <v>-0.0176689300540122-0.0492067772598349i</v>
      </c>
      <c r="K3389" s="57" t="str">
        <f t="shared" si="997"/>
        <v>0.00129224751981883-0.00193925817099398i</v>
      </c>
      <c r="L3389" s="57" t="str">
        <f t="shared" si="998"/>
        <v>0.00025-0.0032712764178061i</v>
      </c>
      <c r="M3389" s="57" t="str">
        <f t="shared" si="999"/>
        <v>0.0045-0.00114685308447095i</v>
      </c>
      <c r="N3389" s="57">
        <f t="shared" si="1000"/>
        <v>5.8172792878972075</v>
      </c>
      <c r="O3389" s="57">
        <f t="shared" si="1001"/>
        <v>39.433323003666473</v>
      </c>
      <c r="P3389" s="374">
        <f t="shared" si="1002"/>
        <v>-39.433323003666473</v>
      </c>
      <c r="Q3389" s="374">
        <f t="shared" si="1003"/>
        <v>174.18272071210279</v>
      </c>
      <c r="R3389" s="12">
        <f t="shared" si="1004"/>
        <v>-5.8172792878972075</v>
      </c>
      <c r="S3389" s="57">
        <f t="shared" si="1005"/>
        <v>323.48567428659965</v>
      </c>
      <c r="T3389" s="12">
        <f t="shared" si="988"/>
        <v>-39.433323003666473</v>
      </c>
    </row>
    <row r="3390" spans="1:20">
      <c r="A3390" s="57">
        <f t="shared" si="989"/>
        <v>2040244.0134165345</v>
      </c>
      <c r="B3390" s="12">
        <f t="shared" si="1006"/>
        <v>324714.91984888871</v>
      </c>
      <c r="C3390" s="57" t="str">
        <f t="shared" si="990"/>
        <v>-0.0105434783529057+0.00110154511905072i</v>
      </c>
      <c r="D3390" s="57" t="str">
        <f t="shared" si="991"/>
        <v>2.90040323583085-1.34347350661698i</v>
      </c>
      <c r="E3390" s="57" t="str">
        <f t="shared" si="992"/>
        <v>-2.90466638685595-11.034559693939i</v>
      </c>
      <c r="F3390" s="57" t="str">
        <f t="shared" si="993"/>
        <v>2.80240278528083-1.00885203262751i</v>
      </c>
      <c r="G3390" s="57" t="str">
        <f t="shared" si="994"/>
        <v>0.963054827139851-0.188627217183742i</v>
      </c>
      <c r="H3390" s="57" t="str">
        <f t="shared" si="995"/>
        <v>0.00412241263553768-6.19739705242231i</v>
      </c>
      <c r="I3390" s="57" t="str">
        <f t="shared" si="996"/>
        <v>-0.0176052858798532-0.0490064634819649i</v>
      </c>
      <c r="K3390" s="57" t="str">
        <f t="shared" si="997"/>
        <v>0.00128799409513745-0.00193588255893207i</v>
      </c>
      <c r="L3390" s="57" t="str">
        <f t="shared" si="998"/>
        <v>0.00025-0.00325889262582795i</v>
      </c>
      <c r="M3390" s="57" t="str">
        <f t="shared" si="999"/>
        <v>0.0045-0.00114251154061661i</v>
      </c>
      <c r="N3390" s="57">
        <f t="shared" si="1000"/>
        <v>5.9644208699994863</v>
      </c>
      <c r="O3390" s="57">
        <f t="shared" si="1001"/>
        <v>39.493173973292627</v>
      </c>
      <c r="P3390" s="374">
        <f t="shared" si="1002"/>
        <v>-39.493173973292627</v>
      </c>
      <c r="Q3390" s="374">
        <f t="shared" si="1003"/>
        <v>174.03557913000051</v>
      </c>
      <c r="R3390" s="12">
        <f t="shared" si="1004"/>
        <v>-5.9644208699994863</v>
      </c>
      <c r="S3390" s="57">
        <f t="shared" si="1005"/>
        <v>324.71491984888871</v>
      </c>
      <c r="T3390" s="12">
        <f t="shared" si="988"/>
        <v>-39.493173973292627</v>
      </c>
    </row>
    <row r="3391" spans="1:20">
      <c r="A3391" s="57">
        <f t="shared" si="989"/>
        <v>2047996.9406675175</v>
      </c>
      <c r="B3391" s="12">
        <f t="shared" si="1006"/>
        <v>325948.83654431452</v>
      </c>
      <c r="C3391" s="57" t="str">
        <f t="shared" si="990"/>
        <v>-0.010468123265231+0.00112094619874925i</v>
      </c>
      <c r="D3391" s="57" t="str">
        <f t="shared" si="991"/>
        <v>2.89673952695103-1.3465655674323i</v>
      </c>
      <c r="E3391" s="57" t="str">
        <f t="shared" si="992"/>
        <v>-2.89841667277076-10.988603226868i</v>
      </c>
      <c r="F3391" s="57" t="str">
        <f t="shared" si="993"/>
        <v>2.80161464400864-1.00904160737485i</v>
      </c>
      <c r="G3391" s="57" t="str">
        <f t="shared" si="994"/>
        <v>0.962783979829597-0.189290749940613i</v>
      </c>
      <c r="H3391" s="57" t="str">
        <f t="shared" si="995"/>
        <v>0.00407771125188768-6.17390203129128i</v>
      </c>
      <c r="I3391" s="57" t="str">
        <f t="shared" si="996"/>
        <v>-0.0175420829835992-0.0488068670439285i</v>
      </c>
      <c r="K3391" s="57" t="str">
        <f t="shared" si="997"/>
        <v>0.00128374291195687-0.00193250283769638i</v>
      </c>
      <c r="L3391" s="57" t="str">
        <f t="shared" si="998"/>
        <v>0.00025-0.00324655571411431i</v>
      </c>
      <c r="M3391" s="57" t="str">
        <f t="shared" si="999"/>
        <v>0.0045-0.00113818643217434i</v>
      </c>
      <c r="N3391" s="57">
        <f t="shared" si="1000"/>
        <v>6.1120488100864065</v>
      </c>
      <c r="O3391" s="57">
        <f t="shared" si="1001"/>
        <v>39.553108292971551</v>
      </c>
      <c r="P3391" s="374">
        <f t="shared" si="1002"/>
        <v>-39.553108292971551</v>
      </c>
      <c r="Q3391" s="374">
        <f t="shared" si="1003"/>
        <v>173.88795118991359</v>
      </c>
      <c r="R3391" s="12">
        <f t="shared" si="1004"/>
        <v>-6.1120488100864065</v>
      </c>
      <c r="S3391" s="57">
        <f t="shared" si="1005"/>
        <v>325.94883654431453</v>
      </c>
      <c r="T3391" s="12">
        <f t="shared" si="988"/>
        <v>-39.553108292971551</v>
      </c>
    </row>
    <row r="3392" spans="1:20">
      <c r="A3392" s="57">
        <f t="shared" si="989"/>
        <v>2055779.3290420542</v>
      </c>
      <c r="B3392" s="12">
        <f t="shared" si="1006"/>
        <v>327187.44212318293</v>
      </c>
      <c r="C3392" s="57" t="str">
        <f t="shared" si="990"/>
        <v>-0.0103931271748669+0.00114009784906332i</v>
      </c>
      <c r="D3392" s="57" t="str">
        <f t="shared" si="991"/>
        <v>2.89305727085494-1.34965620776403i</v>
      </c>
      <c r="E3392" s="57" t="str">
        <f t="shared" si="992"/>
        <v>-2.89220481494934-10.9428227540351i</v>
      </c>
      <c r="F3392" s="57" t="str">
        <f t="shared" si="993"/>
        <v>2.80082094974126-1.00924342618789i</v>
      </c>
      <c r="G3392" s="57" t="str">
        <f t="shared" si="994"/>
        <v>0.962511224214486-0.189956225156266i</v>
      </c>
      <c r="H3392" s="57" t="str">
        <f t="shared" si="995"/>
        <v>0.00403345799781023-6.15049623815211i</v>
      </c>
      <c r="I3392" s="57" t="str">
        <f t="shared" si="996"/>
        <v>-0.0174793177647068-0.0486079851135248i</v>
      </c>
      <c r="K3392" s="57" t="str">
        <f t="shared" si="997"/>
        <v>0.00127949408836838-0.00192911898211982i</v>
      </c>
      <c r="L3392" s="57" t="str">
        <f t="shared" si="998"/>
        <v>0.00025-0.00323426550519458i</v>
      </c>
      <c r="M3392" s="57" t="str">
        <f t="shared" si="999"/>
        <v>0.0045-0.00113387769692602i</v>
      </c>
      <c r="N3392" s="57">
        <f t="shared" si="1000"/>
        <v>6.2601610747499024</v>
      </c>
      <c r="O3392" s="57">
        <f t="shared" si="1001"/>
        <v>39.613126306034204</v>
      </c>
      <c r="P3392" s="374">
        <f t="shared" si="1002"/>
        <v>-39.613126306034204</v>
      </c>
      <c r="Q3392" s="374">
        <f t="shared" si="1003"/>
        <v>173.7398389252501</v>
      </c>
      <c r="R3392" s="12">
        <f t="shared" si="1004"/>
        <v>-6.2601610747499024</v>
      </c>
      <c r="S3392" s="57">
        <f t="shared" si="1005"/>
        <v>327.1874421231829</v>
      </c>
      <c r="T3392" s="12">
        <f t="shared" si="988"/>
        <v>-39.613126306034204</v>
      </c>
    </row>
    <row r="3393" spans="1:20">
      <c r="A3393" s="57">
        <f t="shared" si="989"/>
        <v>2063591.2904924143</v>
      </c>
      <c r="B3393" s="12">
        <f t="shared" si="1006"/>
        <v>328430.75440325105</v>
      </c>
      <c r="C3393" s="57" t="str">
        <f t="shared" si="990"/>
        <v>-0.0103184890044312+0.00115900066727298i</v>
      </c>
      <c r="D3393" s="57" t="str">
        <f t="shared" si="991"/>
        <v>2.88935643309076-1.35274531424383i</v>
      </c>
      <c r="E3393" s="57" t="str">
        <f t="shared" si="992"/>
        <v>-2.88603046958311-10.8972174532685i</v>
      </c>
      <c r="F3393" s="57" t="str">
        <f t="shared" si="993"/>
        <v>2.80002166666148-1.00945746793006i</v>
      </c>
      <c r="G3393" s="57" t="str">
        <f t="shared" si="994"/>
        <v>0.962236547985831-0.190623644142437i</v>
      </c>
      <c r="H3393" s="57" t="str">
        <f t="shared" si="995"/>
        <v>0.00398964895864102-6.12717933283586i</v>
      </c>
      <c r="I3393" s="57" t="str">
        <f t="shared" si="996"/>
        <v>-0.0174169866484017-0.0484098148700745i</v>
      </c>
      <c r="K3393" s="57" t="str">
        <f t="shared" si="997"/>
        <v>0.00127524774223414-0.00192573096832924i</v>
      </c>
      <c r="L3393" s="57" t="str">
        <f t="shared" si="998"/>
        <v>0.00025-0.00322202182226995i</v>
      </c>
      <c r="M3393" s="57" t="str">
        <f t="shared" si="999"/>
        <v>0.0045-0.00112958527288904i</v>
      </c>
      <c r="N3393" s="57">
        <f t="shared" si="1000"/>
        <v>6.408755624265325</v>
      </c>
      <c r="O3393" s="57">
        <f t="shared" si="1001"/>
        <v>39.673228353784559</v>
      </c>
      <c r="P3393" s="374">
        <f t="shared" si="1002"/>
        <v>-39.673228353784559</v>
      </c>
      <c r="Q3393" s="374">
        <f t="shared" si="1003"/>
        <v>173.59124437573468</v>
      </c>
      <c r="R3393" s="12">
        <f t="shared" si="1004"/>
        <v>-6.408755624265325</v>
      </c>
      <c r="S3393" s="57">
        <f t="shared" si="1005"/>
        <v>328.43075440325106</v>
      </c>
      <c r="T3393" s="12">
        <f t="shared" si="988"/>
        <v>-39.673228353784559</v>
      </c>
    </row>
    <row r="3394" spans="1:20">
      <c r="A3394" s="57">
        <f t="shared" si="989"/>
        <v>2071432.9373962854</v>
      </c>
      <c r="B3394" s="12">
        <f t="shared" si="1006"/>
        <v>329678.7912699834</v>
      </c>
      <c r="C3394" s="57" t="str">
        <f t="shared" si="990"/>
        <v>-0.0102442076916431+0.00117765526487036i</v>
      </c>
      <c r="D3394" s="57" t="str">
        <f t="shared" si="991"/>
        <v>2.88563697993269-1.35583277279302i</v>
      </c>
      <c r="E3394" s="57" t="str">
        <f t="shared" si="992"/>
        <v>-2.8798932950818-10.8517865072126i</v>
      </c>
      <c r="F3394" s="57" t="str">
        <f t="shared" si="993"/>
        <v>2.7992167587698-1.00968371140065i</v>
      </c>
      <c r="G3394" s="57" t="str">
        <f t="shared" si="994"/>
        <v>0.961959938772287-0.191293008156348i</v>
      </c>
      <c r="H3394" s="57" t="str">
        <f t="shared" si="995"/>
        <v>0.00394628024747413-6.10395097648555i</v>
      </c>
      <c r="I3394" s="57" t="str">
        <f t="shared" si="996"/>
        <v>-0.0173550860854778-0.0482123535043818i</v>
      </c>
      <c r="K3394" s="57" t="str">
        <f t="shared" si="997"/>
        <v>0.00127100399117371-0.00192233877374124i</v>
      </c>
      <c r="L3394" s="57" t="str">
        <f t="shared" si="998"/>
        <v>0.00025-0.00320982448921095i</v>
      </c>
      <c r="M3394" s="57" t="str">
        <f t="shared" si="999"/>
        <v>0.0045-0.00112530909831545i</v>
      </c>
      <c r="N3394" s="57">
        <f t="shared" si="1000"/>
        <v>6.5578304126725584</v>
      </c>
      <c r="O3394" s="57">
        <f t="shared" si="1001"/>
        <v>39.733414775503206</v>
      </c>
      <c r="P3394" s="374">
        <f t="shared" si="1002"/>
        <v>-39.733414775503206</v>
      </c>
      <c r="Q3394" s="374">
        <f t="shared" si="1003"/>
        <v>173.44216958732744</v>
      </c>
      <c r="R3394" s="12">
        <f t="shared" si="1004"/>
        <v>-6.5578304126725584</v>
      </c>
      <c r="S3394" s="57">
        <f t="shared" si="1005"/>
        <v>329.67879126998338</v>
      </c>
      <c r="T3394" s="12">
        <f t="shared" si="988"/>
        <v>-39.733414775503206</v>
      </c>
    </row>
    <row r="3395" spans="1:20">
      <c r="A3395" s="57">
        <f t="shared" si="989"/>
        <v>2079304.3825583914</v>
      </c>
      <c r="B3395" s="12">
        <f t="shared" si="1006"/>
        <v>330931.57067680935</v>
      </c>
      <c r="C3395" s="57" t="str">
        <f t="shared" si="990"/>
        <v>-0.0101702821890009+0.00119606226748698i</v>
      </c>
      <c r="D3395" s="57" t="str">
        <f t="shared" si="991"/>
        <v>2.88189887839137-1.35891846862608i</v>
      </c>
      <c r="E3395" s="57" t="str">
        <f t="shared" si="992"/>
        <v>-2.87379295205602-10.8065291032936i</v>
      </c>
      <c r="F3395" s="57" t="str">
        <f t="shared" si="993"/>
        <v>2.79840618988423-1.00992213533237i</v>
      </c>
      <c r="G3395" s="57" t="str">
        <f t="shared" si="994"/>
        <v>0.96168138413978-0.1919643184i</v>
      </c>
      <c r="H3395" s="57" t="str">
        <f t="shared" si="995"/>
        <v>0.00390334800500051-6.08081083155101i</v>
      </c>
      <c r="I3395" s="57" t="str">
        <f t="shared" si="996"/>
        <v>-0.0172936125520969-0.048015598218697i</v>
      </c>
      <c r="K3395" s="57" t="str">
        <f t="shared" si="997"/>
        <v>0.00126676295255048-0.00191894237705778i</v>
      </c>
      <c r="L3395" s="57" t="str">
        <f t="shared" si="998"/>
        <v>0.00025-0.00319767333055484i</v>
      </c>
      <c r="M3395" s="57" t="str">
        <f t="shared" si="999"/>
        <v>0.0045-0.00112104911169102i</v>
      </c>
      <c r="N3395" s="57">
        <f t="shared" si="1000"/>
        <v>6.7073833878575613</v>
      </c>
      <c r="O3395" s="57">
        <f t="shared" si="1001"/>
        <v>39.793685908449703</v>
      </c>
      <c r="P3395" s="374">
        <f t="shared" si="1002"/>
        <v>-39.793685908449703</v>
      </c>
      <c r="Q3395" s="374">
        <f t="shared" si="1003"/>
        <v>173.29261661214244</v>
      </c>
      <c r="R3395" s="12">
        <f t="shared" si="1004"/>
        <v>-6.7073833878575613</v>
      </c>
      <c r="S3395" s="57">
        <f t="shared" si="1005"/>
        <v>330.93157067680937</v>
      </c>
      <c r="T3395" s="12">
        <f t="shared" si="988"/>
        <v>-39.793685908449703</v>
      </c>
    </row>
    <row r="3396" spans="1:20">
      <c r="A3396" s="57">
        <f t="shared" si="989"/>
        <v>2087205.7392121132</v>
      </c>
      <c r="B3396" s="12">
        <f t="shared" si="1006"/>
        <v>332189.11064538121</v>
      </c>
      <c r="C3396" s="57" t="str">
        <f t="shared" si="990"/>
        <v>-0.01009671146346+0.00121422231481818i</v>
      </c>
      <c r="D3396" s="57" t="str">
        <f t="shared" si="991"/>
        <v>2.87814209622417-1.36200228625408i</v>
      </c>
      <c r="E3396" s="57" t="str">
        <f t="shared" si="992"/>
        <v>-2.86772910329969-10.7614444336841i</v>
      </c>
      <c r="F3396" s="57" t="str">
        <f t="shared" si="993"/>
        <v>2.79758992363999-1.01017271838885i</v>
      </c>
      <c r="G3396" s="57" t="str">
        <f t="shared" si="994"/>
        <v>0.961400871591453-0.192637576019444i</v>
      </c>
      <c r="H3396" s="57" t="str">
        <f t="shared" si="995"/>
        <v>0.00386084839934744-6.05775856178343i</v>
      </c>
      <c r="I3396" s="57" t="str">
        <f t="shared" si="996"/>
        <v>-0.0172325625495889-0.0478195462266748i</v>
      </c>
      <c r="K3396" s="57" t="str">
        <f t="shared" si="997"/>
        <v>0.0012625247434582-0.00191554175826151i</v>
      </c>
      <c r="L3396" s="57" t="str">
        <f t="shared" si="998"/>
        <v>0.00025-0.00318556817150313i</v>
      </c>
      <c r="M3396" s="57" t="str">
        <f t="shared" si="999"/>
        <v>0.0045-0.00111680525173443i</v>
      </c>
      <c r="N3396" s="57">
        <f t="shared" si="1000"/>
        <v>6.8574124916299297</v>
      </c>
      <c r="O3396" s="57">
        <f t="shared" si="1001"/>
        <v>39.854042087866709</v>
      </c>
      <c r="P3396" s="374">
        <f t="shared" si="1002"/>
        <v>-39.854042087866709</v>
      </c>
      <c r="Q3396" s="374">
        <f t="shared" si="1003"/>
        <v>173.14258750837007</v>
      </c>
      <c r="R3396" s="12">
        <f t="shared" si="1004"/>
        <v>-6.8574124916299297</v>
      </c>
      <c r="S3396" s="57">
        <f t="shared" si="1005"/>
        <v>332.18911064538122</v>
      </c>
      <c r="T3396" s="12">
        <f t="shared" si="988"/>
        <v>-39.854042087866709</v>
      </c>
    </row>
    <row r="3397" spans="1:20">
      <c r="A3397" s="57">
        <f t="shared" si="989"/>
        <v>2095137.1210211194</v>
      </c>
      <c r="B3397" s="12">
        <f t="shared" si="1006"/>
        <v>333451.42926583369</v>
      </c>
      <c r="C3397" s="57" t="str">
        <f t="shared" si="990"/>
        <v>-0.0100234944961156+0.00123213606054681i</v>
      </c>
      <c r="D3397" s="57" t="str">
        <f t="shared" si="991"/>
        <v>2.87436660194569-1.3650841094885i</v>
      </c>
      <c r="E3397" s="57" t="str">
        <f t="shared" si="992"/>
        <v>-2.86170141377317-10.7165316952696i</v>
      </c>
      <c r="F3397" s="57" t="str">
        <f t="shared" si="993"/>
        <v>2.79676792348952-1.01043543916226i</v>
      </c>
      <c r="G3397" s="57" t="str">
        <f t="shared" si="994"/>
        <v>0.961118388567607-0.193312782104063i</v>
      </c>
      <c r="H3397" s="57" t="str">
        <f t="shared" si="995"/>
        <v>0.00381877762592022-6.03479383223038i</v>
      </c>
      <c r="I3397" s="57" t="str">
        <f t="shared" si="996"/>
        <v>-0.0171719326042565-0.0476241947533421i</v>
      </c>
      <c r="K3397" s="57" t="str">
        <f t="shared" si="997"/>
        <v>0.00125828948070762-0.00191213689861103i</v>
      </c>
      <c r="L3397" s="57" t="str">
        <f t="shared" si="998"/>
        <v>0.00025-0.00317350883791904i</v>
      </c>
      <c r="M3397" s="57" t="str">
        <f t="shared" si="999"/>
        <v>0.0045-0.00111257745739632i</v>
      </c>
      <c r="N3397" s="57">
        <f t="shared" si="1000"/>
        <v>7.0079156598037571</v>
      </c>
      <c r="O3397" s="57">
        <f t="shared" si="1001"/>
        <v>39.914483646982077</v>
      </c>
      <c r="P3397" s="374">
        <f t="shared" si="1002"/>
        <v>-39.914483646982077</v>
      </c>
      <c r="Q3397" s="374">
        <f t="shared" si="1003"/>
        <v>172.99208434019624</v>
      </c>
      <c r="R3397" s="12">
        <f t="shared" si="1004"/>
        <v>-7.0079156598037571</v>
      </c>
      <c r="S3397" s="57">
        <f t="shared" si="1005"/>
        <v>333.45142926583367</v>
      </c>
      <c r="T3397" s="12">
        <f t="shared" si="988"/>
        <v>-39.914483646982077</v>
      </c>
    </row>
    <row r="3398" spans="1:20">
      <c r="A3398" s="57">
        <f t="shared" si="989"/>
        <v>2103098.6420809999</v>
      </c>
      <c r="B3398" s="12">
        <f t="shared" si="1006"/>
        <v>334718.54469704389</v>
      </c>
      <c r="C3398" s="57" t="str">
        <f t="shared" si="990"/>
        <v>-0.00995063028188518+0.0012498041722639i</v>
      </c>
      <c r="D3398" s="57" t="str">
        <f t="shared" si="991"/>
        <v>2.87057236483819-1.36816382144504i</v>
      </c>
      <c r="E3398" s="57" t="str">
        <f t="shared" si="992"/>
        <v>-2.8557095505858-10.671790089614i</v>
      </c>
      <c r="F3398" s="57" t="str">
        <f t="shared" si="993"/>
        <v>2.79594015270221-1.01071027617073i</v>
      </c>
      <c r="G3398" s="57" t="str">
        <f t="shared" si="994"/>
        <v>0.960833922445652-0.193989937685838i</v>
      </c>
      <c r="H3398" s="57" t="str">
        <f t="shared" si="995"/>
        <v>0.00377713190724444-6.01191630923031i</v>
      </c>
      <c r="I3398" s="57" t="str">
        <f t="shared" si="996"/>
        <v>-0.0171117192671775-0.0474295410350553i</v>
      </c>
      <c r="K3398" s="57" t="str">
        <f t="shared" si="997"/>
        <v>0.00125405728081318-0.00190872778063587i</v>
      </c>
      <c r="L3398" s="57" t="str">
        <f t="shared" si="998"/>
        <v>0.00025-0.003161495156325i</v>
      </c>
      <c r="M3398" s="57" t="str">
        <f t="shared" si="999"/>
        <v>0.0045-0.00110836566785846i</v>
      </c>
      <c r="N3398" s="57">
        <f t="shared" si="1000"/>
        <v>7.1588908222736052</v>
      </c>
      <c r="O3398" s="57">
        <f t="shared" si="1001"/>
        <v>39.975010917013172</v>
      </c>
      <c r="P3398" s="374">
        <f t="shared" si="1002"/>
        <v>-39.975010917013172</v>
      </c>
      <c r="Q3398" s="374">
        <f t="shared" si="1003"/>
        <v>172.84110917772639</v>
      </c>
      <c r="R3398" s="12">
        <f t="shared" si="1004"/>
        <v>-7.1588908222736052</v>
      </c>
      <c r="S3398" s="57">
        <f t="shared" si="1005"/>
        <v>334.71854469704391</v>
      </c>
      <c r="T3398" s="12">
        <f t="shared" si="988"/>
        <v>-39.975010917013172</v>
      </c>
    </row>
    <row r="3399" spans="1:20">
      <c r="A3399" s="57">
        <f t="shared" si="989"/>
        <v>2111090.4169209078</v>
      </c>
      <c r="B3399" s="12">
        <f t="shared" si="1006"/>
        <v>335990.47516689269</v>
      </c>
      <c r="C3399" s="57" t="str">
        <f t="shared" si="990"/>
        <v>-0.00987811782919513+0.00126722733138863i</v>
      </c>
      <c r="D3399" s="57" t="str">
        <f t="shared" si="991"/>
        <v>2.866759354962-1.37124130454761i</v>
      </c>
      <c r="E3399" s="57" t="str">
        <f t="shared" si="992"/>
        <v>-2.84975318297915-10.6272188229261i</v>
      </c>
      <c r="F3399" s="57" t="str">
        <f t="shared" si="993"/>
        <v>2.79510657436431-1.01099720785591i</v>
      </c>
      <c r="G3399" s="57" t="str">
        <f t="shared" si="994"/>
        <v>0.960547460540058-0.194669043738608i</v>
      </c>
      <c r="H3399" s="57" t="str">
        <f t="shared" si="995"/>
        <v>0.00373590749281021-5.98912566040752i</v>
      </c>
      <c r="I3399" s="57" t="str">
        <f t="shared" si="996"/>
        <v>-0.0170519191140119-0.0472355823194662i</v>
      </c>
      <c r="K3399" s="57" t="str">
        <f t="shared" si="997"/>
        <v>0.00124982825997974-0.00190531438813141i</v>
      </c>
      <c r="L3399" s="57" t="str">
        <f t="shared" si="998"/>
        <v>0.00025-0.00314952695390017i</v>
      </c>
      <c r="M3399" s="57" t="str">
        <f t="shared" si="999"/>
        <v>0.0045-0.00110416982253284i</v>
      </c>
      <c r="N3399" s="57">
        <f t="shared" si="1000"/>
        <v>7.3103359030950514</v>
      </c>
      <c r="O3399" s="57">
        <f t="shared" si="1001"/>
        <v>40.035624227169578</v>
      </c>
      <c r="P3399" s="374">
        <f t="shared" si="1002"/>
        <v>-40.035624227169578</v>
      </c>
      <c r="Q3399" s="374">
        <f t="shared" si="1003"/>
        <v>172.68966409690495</v>
      </c>
      <c r="R3399" s="12">
        <f t="shared" si="1004"/>
        <v>-7.3103359030950514</v>
      </c>
      <c r="S3399" s="57">
        <f t="shared" si="1005"/>
        <v>335.99047516689268</v>
      </c>
      <c r="T3399" s="12">
        <f t="shared" si="988"/>
        <v>-40.035624227169578</v>
      </c>
    </row>
    <row r="3400" spans="1:20">
      <c r="A3400" s="57">
        <f t="shared" si="989"/>
        <v>2119112.5605052076</v>
      </c>
      <c r="B3400" s="12">
        <f t="shared" si="1006"/>
        <v>337267.23897252692</v>
      </c>
      <c r="C3400" s="57" t="str">
        <f t="shared" si="990"/>
        <v>-0.00980595615966858+0.00128440623308532i</v>
      </c>
      <c r="D3400" s="57" t="str">
        <f t="shared" si="991"/>
        <v>2.86292754316598-1.37431644053249i</v>
      </c>
      <c r="E3400" s="57" t="str">
        <f t="shared" si="992"/>
        <v>-2.84383198231026-10.5828171060266i</v>
      </c>
      <c r="F3400" s="57" t="str">
        <f t="shared" si="993"/>
        <v>2.79426715137882-1.01129621258047i</v>
      </c>
      <c r="G3400" s="57" t="str">
        <f t="shared" si="994"/>
        <v>0.960258990102319-0.195350101177332i</v>
      </c>
      <c r="H3400" s="57" t="str">
        <f t="shared" si="995"/>
        <v>0.00369510065891773-5.96642155466695i</v>
      </c>
      <c r="I3400" s="57" t="str">
        <f t="shared" si="996"/>
        <v>-0.0169925287448094-0.0470423158654841i</v>
      </c>
      <c r="K3400" s="57" t="str">
        <f t="shared" si="997"/>
        <v>0.0012456025340895-0.00190189670615344i</v>
      </c>
      <c r="L3400" s="57" t="str">
        <f t="shared" si="998"/>
        <v>0.00025-0.00313760405847796i</v>
      </c>
      <c r="M3400" s="57" t="str">
        <f t="shared" si="999"/>
        <v>0.0045-0.00109998986106081i</v>
      </c>
      <c r="N3400" s="57">
        <f t="shared" si="1000"/>
        <v>7.4622488205586421</v>
      </c>
      <c r="O3400" s="57">
        <f t="shared" si="1001"/>
        <v>40.096323904656977</v>
      </c>
      <c r="P3400" s="374">
        <f t="shared" si="1002"/>
        <v>-40.096323904656977</v>
      </c>
      <c r="Q3400" s="374">
        <f t="shared" si="1003"/>
        <v>172.53775117944136</v>
      </c>
      <c r="R3400" s="12">
        <f t="shared" si="1004"/>
        <v>-7.4622488205586421</v>
      </c>
      <c r="S3400" s="57">
        <f t="shared" si="1005"/>
        <v>337.26723897252691</v>
      </c>
      <c r="T3400" s="12">
        <f t="shared" si="988"/>
        <v>-40.096323904656977</v>
      </c>
    </row>
    <row r="3401" spans="1:20">
      <c r="A3401" s="57">
        <f t="shared" si="989"/>
        <v>2127165.1882351274</v>
      </c>
      <c r="B3401" s="12">
        <f t="shared" si="1006"/>
        <v>338548.85448062251</v>
      </c>
      <c r="C3401" s="57" t="str">
        <f t="shared" si="990"/>
        <v>-0.00973414430781614+0.00130134158617943i</v>
      </c>
      <c r="D3401" s="57" t="str">
        <f t="shared" si="991"/>
        <v>2.85907690109804-1.37738911045261i</v>
      </c>
      <c r="E3401" s="57" t="str">
        <f t="shared" si="992"/>
        <v>-2.83794562203487-10.5385841543154i</v>
      </c>
      <c r="F3401" s="57" t="str">
        <f t="shared" si="993"/>
        <v>2.79342184646535-1.01160726862554i</v>
      </c>
      <c r="G3401" s="57" t="str">
        <f t="shared" si="994"/>
        <v>0.959968498320912-0.196033110857337i</v>
      </c>
      <c r="H3401" s="57" t="str">
        <f t="shared" si="995"/>
        <v>0.00365470770852378-5.9438036621891i</v>
      </c>
      <c r="I3401" s="57" t="str">
        <f t="shared" si="996"/>
        <v>-0.0169335447838181-0.0468497389432397i</v>
      </c>
      <c r="K3401" s="57" t="str">
        <f t="shared" si="997"/>
        <v>0.00124138021868882-0.00189847472101266i</v>
      </c>
      <c r="L3401" s="57" t="str">
        <f t="shared" si="998"/>
        <v>0.00025-0.0031257262985435i</v>
      </c>
      <c r="M3401" s="57" t="str">
        <f t="shared" si="999"/>
        <v>0.0045-0.00109582572331222i</v>
      </c>
      <c r="N3401" s="57">
        <f t="shared" si="1000"/>
        <v>7.614627487268308</v>
      </c>
      <c r="O3401" s="57">
        <f t="shared" si="1001"/>
        <v>40.157110274680434</v>
      </c>
      <c r="P3401" s="374">
        <f t="shared" si="1002"/>
        <v>-40.157110274680434</v>
      </c>
      <c r="Q3401" s="374">
        <f t="shared" si="1003"/>
        <v>172.38537251273169</v>
      </c>
      <c r="R3401" s="12">
        <f t="shared" si="1004"/>
        <v>-7.614627487268308</v>
      </c>
      <c r="S3401" s="57">
        <f t="shared" si="1005"/>
        <v>338.54885448062254</v>
      </c>
      <c r="T3401" s="12">
        <f t="shared" si="988"/>
        <v>-40.157110274680434</v>
      </c>
    </row>
    <row r="3402" spans="1:20">
      <c r="A3402" s="57">
        <f t="shared" si="989"/>
        <v>2135248.4159504208</v>
      </c>
      <c r="B3402" s="12">
        <f t="shared" si="1006"/>
        <v>339835.3401276489</v>
      </c>
      <c r="C3402" s="57" t="str">
        <f t="shared" si="990"/>
        <v>-0.00966268132072845+0.00131803411307115i</v>
      </c>
      <c r="D3402" s="57" t="str">
        <f t="shared" si="991"/>
        <v>2.85520740121556-1.38045919468197i</v>
      </c>
      <c r="E3402" s="57" t="str">
        <f t="shared" si="992"/>
        <v>-2.83209377769065-10.4945191877387i</v>
      </c>
      <c r="F3402" s="57" t="str">
        <f t="shared" si="993"/>
        <v>2.79257062216009-1.01193035418815i</v>
      </c>
      <c r="G3402" s="57" t="str">
        <f t="shared" si="994"/>
        <v>0.959675972321269-0.196718073573568i</v>
      </c>
      <c r="H3402" s="57" t="str">
        <f t="shared" si="995"/>
        <v>0.00361472497108981-5.92127165442472i</v>
      </c>
      <c r="I3402" s="57" t="str">
        <f t="shared" si="996"/>
        <v>-0.0168749638792942-0.046657848834048i</v>
      </c>
      <c r="K3402" s="57" t="str">
        <f t="shared" si="997"/>
        <v>0.00123716142897529-0.00189504842026904i</v>
      </c>
      <c r="L3402" s="57" t="str">
        <f t="shared" si="998"/>
        <v>0.00025-0.00311389350323122i</v>
      </c>
      <c r="M3402" s="57" t="str">
        <f t="shared" si="999"/>
        <v>0.0045-0.00109167734938456i</v>
      </c>
      <c r="N3402" s="57">
        <f t="shared" si="1000"/>
        <v>7.7674698102153457</v>
      </c>
      <c r="O3402" s="57">
        <f t="shared" si="1001"/>
        <v>40.217983660448297</v>
      </c>
      <c r="P3402" s="374">
        <f t="shared" si="1002"/>
        <v>-40.217983660448297</v>
      </c>
      <c r="Q3402" s="374">
        <f t="shared" si="1003"/>
        <v>172.23253018978465</v>
      </c>
      <c r="R3402" s="12">
        <f t="shared" si="1004"/>
        <v>-7.7674698102153457</v>
      </c>
      <c r="S3402" s="57">
        <f t="shared" si="1005"/>
        <v>339.83534012764892</v>
      </c>
      <c r="T3402" s="12">
        <f t="shared" si="988"/>
        <v>-40.217983660448297</v>
      </c>
    </row>
    <row r="3403" spans="1:20">
      <c r="A3403" s="57">
        <f t="shared" si="989"/>
        <v>2143362.3599310326</v>
      </c>
      <c r="B3403" s="12">
        <f t="shared" si="1006"/>
        <v>341126.71442013397</v>
      </c>
      <c r="C3403" s="57" t="str">
        <f t="shared" si="990"/>
        <v>-0.0095915662577714+0.00133448454964764i</v>
      </c>
      <c r="D3403" s="57" t="str">
        <f t="shared" si="991"/>
        <v>2.85131901679588-1.38352657292028i</v>
      </c>
      <c r="E3403" s="57" t="str">
        <f t="shared" si="992"/>
        <v>-2.82627612688113-10.4506214307571i</v>
      </c>
      <c r="F3403" s="57" t="str">
        <f t="shared" si="993"/>
        <v>2.79171344081565-1.01226544737875i</v>
      </c>
      <c r="G3403" s="57" t="str">
        <f t="shared" si="994"/>
        <v>0.959381399165749-0.197404990059824i</v>
      </c>
      <c r="H3403" s="57" t="str">
        <f t="shared" si="995"/>
        <v>0.00357514880243153-5.8988252040899i</v>
      </c>
      <c r="I3403" s="57" t="str">
        <f t="shared" si="996"/>
        <v>-0.016816782703316-0.0464666428303723i</v>
      </c>
      <c r="K3403" s="57" t="str">
        <f t="shared" si="997"/>
        <v>0.00123294627978484-0.00189161779272585i</v>
      </c>
      <c r="L3403" s="57" t="str">
        <f t="shared" si="998"/>
        <v>0.00025-0.0031021055023224i</v>
      </c>
      <c r="M3403" s="57" t="str">
        <f t="shared" si="999"/>
        <v>0.0045-0.00108754467960207i</v>
      </c>
      <c r="N3403" s="57">
        <f t="shared" si="1000"/>
        <v>7.9207736908551283</v>
      </c>
      <c r="O3403" s="57">
        <f t="shared" si="1001"/>
        <v>40.278944383175876</v>
      </c>
      <c r="P3403" s="374">
        <f t="shared" si="1002"/>
        <v>-40.278944383175876</v>
      </c>
      <c r="Q3403" s="374">
        <f t="shared" si="1003"/>
        <v>172.07922630914487</v>
      </c>
      <c r="R3403" s="12">
        <f t="shared" si="1004"/>
        <v>-7.9207736908551283</v>
      </c>
      <c r="S3403" s="57">
        <f t="shared" si="1005"/>
        <v>341.12671442013396</v>
      </c>
      <c r="T3403" s="12">
        <f t="shared" si="988"/>
        <v>-40.278944383175876</v>
      </c>
    </row>
    <row r="3404" spans="1:20">
      <c r="A3404" s="57">
        <f t="shared" si="989"/>
        <v>2151507.1368987705</v>
      </c>
      <c r="B3404" s="12">
        <f t="shared" si="1006"/>
        <v>342422.99593493051</v>
      </c>
      <c r="C3404" s="57" t="str">
        <f t="shared" si="990"/>
        <v>-0.00952079819028367+0.00135069364519285i</v>
      </c>
      <c r="D3404" s="57" t="str">
        <f t="shared" si="991"/>
        <v>2.84741172194684-1.38659112419759i</v>
      </c>
      <c r="E3404" s="57" t="str">
        <f t="shared" si="992"/>
        <v>-2.82049234925906-10.4068901123138i</v>
      </c>
      <c r="F3404" s="57" t="str">
        <f t="shared" si="993"/>
        <v>2.79085026460106-1.01261252621853i</v>
      </c>
      <c r="G3404" s="57" t="str">
        <f t="shared" si="994"/>
        <v>0.959084765853616-0.198093860987994i</v>
      </c>
      <c r="H3404" s="57" t="str">
        <f t="shared" si="995"/>
        <v>0.0035359755845692-5.87646398516086i</v>
      </c>
      <c r="I3404" s="57" t="str">
        <f t="shared" si="996"/>
        <v>-0.0167589979515945-0.0462761182357885i</v>
      </c>
      <c r="K3404" s="57" t="str">
        <f t="shared" si="997"/>
        <v>0.00122873488557886-0.00188818282842366i</v>
      </c>
      <c r="L3404" s="57" t="str">
        <f t="shared" si="998"/>
        <v>0.00025-0.00309036212624267i</v>
      </c>
      <c r="M3404" s="57" t="str">
        <f t="shared" si="999"/>
        <v>0.0045-0.00108342765451491i</v>
      </c>
      <c r="N3404" s="57">
        <f t="shared" si="1000"/>
        <v>8.0745370251788131</v>
      </c>
      <c r="O3404" s="57">
        <f t="shared" si="1001"/>
        <v>40.339992762089274</v>
      </c>
      <c r="P3404" s="374">
        <f t="shared" si="1002"/>
        <v>-40.339992762089274</v>
      </c>
      <c r="Q3404" s="374">
        <f t="shared" si="1003"/>
        <v>171.92546297482119</v>
      </c>
      <c r="R3404" s="12">
        <f t="shared" si="1004"/>
        <v>-8.0745370251788131</v>
      </c>
      <c r="S3404" s="57">
        <f t="shared" si="1005"/>
        <v>342.4229959349305</v>
      </c>
      <c r="T3404" s="12">
        <f t="shared" si="988"/>
        <v>-40.339992762089274</v>
      </c>
    </row>
    <row r="3405" spans="1:20">
      <c r="A3405" s="57">
        <f t="shared" si="989"/>
        <v>2159682.864018986</v>
      </c>
      <c r="B3405" s="12">
        <f t="shared" si="1006"/>
        <v>343724.20331948326</v>
      </c>
      <c r="C3405" s="57" t="str">
        <f t="shared" si="990"/>
        <v>-0.00945037620127692+0.00136666216229631i</v>
      </c>
      <c r="D3405" s="57" t="str">
        <f t="shared" si="991"/>
        <v>2.8434854916172-1.38965272687931i</v>
      </c>
      <c r="E3405" s="57" t="str">
        <f t="shared" si="992"/>
        <v>-2.8147421265105-10.3633244658035i</v>
      </c>
      <c r="F3405" s="57" t="str">
        <f t="shared" si="993"/>
        <v>2.78998105550173-1.01297156863695i</v>
      </c>
      <c r="G3405" s="57" t="str">
        <f t="shared" si="994"/>
        <v>0.958786059321027-0.198784686967288i</v>
      </c>
      <c r="H3405" s="57" t="str">
        <f t="shared" si="995"/>
        <v>0.00349720172557986-5.85418767286901i</v>
      </c>
      <c r="I3405" s="57" t="str">
        <f t="shared" si="996"/>
        <v>-0.0167016063432914-0.0460862723649504i</v>
      </c>
      <c r="K3405" s="57" t="str">
        <f t="shared" si="997"/>
        <v>0.00122452736043155-0.00188474351863407i</v>
      </c>
      <c r="L3405" s="57" t="str">
        <f t="shared" si="998"/>
        <v>0.00025-0.00307866320605965i</v>
      </c>
      <c r="M3405" s="57" t="str">
        <f t="shared" si="999"/>
        <v>0.0045-0.0010793262148983i</v>
      </c>
      <c r="N3405" s="57">
        <f t="shared" si="1000"/>
        <v>8.2287577037892277</v>
      </c>
      <c r="O3405" s="57">
        <f t="shared" si="1001"/>
        <v>40.401129114428905</v>
      </c>
      <c r="P3405" s="374">
        <f t="shared" si="1002"/>
        <v>-40.401129114428905</v>
      </c>
      <c r="Q3405" s="374">
        <f t="shared" si="1003"/>
        <v>171.77124229621077</v>
      </c>
      <c r="R3405" s="12">
        <f t="shared" si="1004"/>
        <v>-8.2287577037892277</v>
      </c>
      <c r="S3405" s="57">
        <f t="shared" si="1005"/>
        <v>343.72420331948325</v>
      </c>
      <c r="T3405" s="12">
        <f t="shared" si="988"/>
        <v>-40.401129114428905</v>
      </c>
    </row>
    <row r="3406" spans="1:20">
      <c r="A3406" s="57">
        <f t="shared" si="989"/>
        <v>2167889.6589022581</v>
      </c>
      <c r="B3406" s="12">
        <f t="shared" si="1006"/>
        <v>345030.35529209732</v>
      </c>
      <c r="C3406" s="57" t="str">
        <f t="shared" si="990"/>
        <v>-0.00938029938513798+0.00138239087675945i</v>
      </c>
      <c r="D3406" s="57" t="str">
        <f t="shared" si="991"/>
        <v>2.83954030160718-1.39271125867118i</v>
      </c>
      <c r="E3406" s="57" t="str">
        <f t="shared" si="992"/>
        <v>-2.80902514233846-10.3199237290412i</v>
      </c>
      <c r="F3406" s="57" t="str">
        <f t="shared" si="993"/>
        <v>2.78910577531936-1.01334255246903i</v>
      </c>
      <c r="G3406" s="57" t="str">
        <f t="shared" si="994"/>
        <v>0.958485266441021-0.199477468543456i</v>
      </c>
      <c r="H3406" s="57" t="str">
        <f t="shared" si="995"/>
        <v>0.0034588236594501-5.83199594369589i</v>
      </c>
      <c r="I3406" s="57" t="str">
        <f t="shared" si="996"/>
        <v>-0.0166446046208332-0.0458971025435532i</v>
      </c>
      <c r="K3406" s="57" t="str">
        <f t="shared" si="997"/>
        <v>0.00122032381801723-0.00188129985585334i</v>
      </c>
      <c r="L3406" s="57" t="str">
        <f t="shared" si="998"/>
        <v>0.00025-0.00306700857348042i</v>
      </c>
      <c r="M3406" s="57" t="str">
        <f t="shared" si="999"/>
        <v>0.0045-0.00107524030175164i</v>
      </c>
      <c r="N3406" s="57">
        <f t="shared" si="1000"/>
        <v>8.3834336119720945</v>
      </c>
      <c r="O3406" s="57">
        <f t="shared" si="1001"/>
        <v>40.462353755453648</v>
      </c>
      <c r="P3406" s="374">
        <f t="shared" si="1002"/>
        <v>-40.462353755453648</v>
      </c>
      <c r="Q3406" s="374">
        <f t="shared" si="1003"/>
        <v>171.61656638802791</v>
      </c>
      <c r="R3406" s="12">
        <f t="shared" si="1004"/>
        <v>-8.3834336119720945</v>
      </c>
      <c r="S3406" s="57">
        <f t="shared" si="1005"/>
        <v>345.03035529209734</v>
      </c>
      <c r="T3406" s="12">
        <f t="shared" si="988"/>
        <v>-40.462353755453648</v>
      </c>
    </row>
    <row r="3407" spans="1:20">
      <c r="A3407" s="57">
        <f t="shared" si="989"/>
        <v>2176127.639606087</v>
      </c>
      <c r="B3407" s="12">
        <f t="shared" si="1006"/>
        <v>346341.47064220731</v>
      </c>
      <c r="C3407" s="57" t="str">
        <f t="shared" si="990"/>
        <v>-0.00931056684733297+0.00139788057750022i</v>
      </c>
      <c r="D3407" s="57" t="str">
        <f t="shared" si="991"/>
        <v>2.83557612857897-1.3957665966244i</v>
      </c>
      <c r="E3407" s="57" t="str">
        <f t="shared" si="992"/>
        <v>-2.80334108244717-10.2766871442307i</v>
      </c>
      <c r="F3407" s="57" t="str">
        <f t="shared" si="993"/>
        <v>2.78822438567202-1.0137254554528i</v>
      </c>
      <c r="G3407" s="57" t="str">
        <f t="shared" si="994"/>
        <v>0.958182374023512-0.20017220619801i</v>
      </c>
      <c r="H3407" s="57" t="str">
        <f t="shared" si="995"/>
        <v>0.00342083784593046-5.80988847536803i</v>
      </c>
      <c r="I3407" s="57" t="str">
        <f t="shared" si="996"/>
        <v>-0.0165879895497299-0.045708606108299i</v>
      </c>
      <c r="K3407" s="57" t="str">
        <f t="shared" si="997"/>
        <v>0.00121612437159788-0.00187785183379578i</v>
      </c>
      <c r="L3407" s="57" t="str">
        <f t="shared" si="998"/>
        <v>0.00025-0.00305539806084919i</v>
      </c>
      <c r="M3407" s="57" t="str">
        <f t="shared" si="999"/>
        <v>0.0045-0.00107116985629771i</v>
      </c>
      <c r="N3407" s="57">
        <f t="shared" si="1000"/>
        <v>8.5385626297675685</v>
      </c>
      <c r="O3407" s="57">
        <f t="shared" si="1001"/>
        <v>40.5236669984454</v>
      </c>
      <c r="P3407" s="374">
        <f t="shared" si="1002"/>
        <v>-40.5236669984454</v>
      </c>
      <c r="Q3407" s="374">
        <f t="shared" si="1003"/>
        <v>171.46143737023243</v>
      </c>
      <c r="R3407" s="12">
        <f t="shared" si="1004"/>
        <v>-8.5385626297675685</v>
      </c>
      <c r="S3407" s="57">
        <f t="shared" si="1005"/>
        <v>346.3414706422073</v>
      </c>
      <c r="T3407" s="12">
        <f t="shared" si="988"/>
        <v>-40.5236669984454</v>
      </c>
    </row>
    <row r="3408" spans="1:20">
      <c r="A3408" s="57">
        <f t="shared" si="989"/>
        <v>2184396.9246365903</v>
      </c>
      <c r="B3408" s="12">
        <f t="shared" si="1006"/>
        <v>347657.56823064771</v>
      </c>
      <c r="C3408" s="57" t="str">
        <f t="shared" si="990"/>
        <v>-0.00924117770411531+0.0014131320664568i</v>
      </c>
      <c r="D3408" s="57" t="str">
        <f t="shared" si="991"/>
        <v>2.83159295006712-1.39881861714112i</v>
      </c>
      <c r="E3408" s="57" t="str">
        <f t="shared" si="992"/>
        <v>-2.79768963452625-10.2336139579354i</v>
      </c>
      <c r="F3408" s="57" t="str">
        <f t="shared" si="993"/>
        <v>2.78733684799404-1.01412025522664i</v>
      </c>
      <c r="G3408" s="57" t="str">
        <f t="shared" si="994"/>
        <v>0.957877368815289-0.200868900347435i</v>
      </c>
      <c r="H3408" s="57" t="str">
        <f t="shared" si="995"/>
        <v>0.00338324077039079-5.78786494685211i</v>
      </c>
      <c r="I3408" s="57" t="str">
        <f t="shared" si="996"/>
        <v>-0.0165317579183944-0.0455207804068614i</v>
      </c>
      <c r="K3408" s="57" t="str">
        <f t="shared" si="997"/>
        <v>0.00121192913401064-0.00187439944738704i</v>
      </c>
      <c r="L3408" s="57" t="str">
        <f t="shared" si="998"/>
        <v>0.00025-0.00304383150114484i</v>
      </c>
      <c r="M3408" s="57" t="str">
        <f t="shared" si="999"/>
        <v>0.0045-0.00106711481998178i</v>
      </c>
      <c r="N3408" s="57">
        <f t="shared" si="1000"/>
        <v>8.6941426320445601</v>
      </c>
      <c r="O3408" s="57">
        <f t="shared" si="1001"/>
        <v>40.585069154712301</v>
      </c>
      <c r="P3408" s="374">
        <f t="shared" si="1002"/>
        <v>-40.585069154712301</v>
      </c>
      <c r="Q3408" s="374">
        <f t="shared" si="1003"/>
        <v>171.30585736795544</v>
      </c>
      <c r="R3408" s="12">
        <f t="shared" si="1004"/>
        <v>-8.6941426320445601</v>
      </c>
      <c r="S3408" s="57">
        <f t="shared" si="1005"/>
        <v>347.65756823064771</v>
      </c>
      <c r="T3408" s="12">
        <f t="shared" si="988"/>
        <v>-40.585069154712301</v>
      </c>
    </row>
    <row r="3409" spans="1:20">
      <c r="A3409" s="57">
        <f t="shared" si="989"/>
        <v>2192697.6329502091</v>
      </c>
      <c r="B3409" s="12">
        <f t="shared" si="1006"/>
        <v>348978.66698992415</v>
      </c>
      <c r="C3409" s="57" t="str">
        <f t="shared" si="990"/>
        <v>-0.00917213108223492+0.00142814615848793i</v>
      </c>
      <c r="D3409" s="57" t="str">
        <f t="shared" si="991"/>
        <v>2.82759074448911-1.40186719597981i</v>
      </c>
      <c r="E3409" s="57" t="str">
        <f t="shared" si="992"/>
        <v>-2.79207048823487-10.1907034210476i</v>
      </c>
      <c r="F3409" s="57" t="str">
        <f t="shared" si="993"/>
        <v>2.78644312353612-1.01452692932662i</v>
      </c>
      <c r="G3409" s="57" t="str">
        <f t="shared" si="994"/>
        <v>0.95757023750003-0.201567551342389i</v>
      </c>
      <c r="H3409" s="57" t="str">
        <f t="shared" si="995"/>
        <v>0.00334602894367708-5.76592503835i</v>
      </c>
      <c r="I3409" s="57" t="str">
        <f t="shared" si="996"/>
        <v>-0.0164759065379631-0.0453336227978523i</v>
      </c>
      <c r="K3409" s="57" t="str">
        <f t="shared" si="997"/>
        <v>0.00120773821765558-0.00187094269275714i</v>
      </c>
      <c r="L3409" s="57" t="str">
        <f t="shared" si="998"/>
        <v>0.00025-0.00303230872797853i</v>
      </c>
      <c r="M3409" s="57" t="str">
        <f t="shared" si="999"/>
        <v>0.0045-0.00106307513447079i</v>
      </c>
      <c r="N3409" s="57">
        <f t="shared" si="1000"/>
        <v>8.8501714885659339</v>
      </c>
      <c r="O3409" s="57">
        <f t="shared" si="1001"/>
        <v>40.646560533593401</v>
      </c>
      <c r="P3409" s="374">
        <f t="shared" si="1002"/>
        <v>-40.646560533593401</v>
      </c>
      <c r="Q3409" s="374">
        <f t="shared" si="1003"/>
        <v>171.14982851143407</v>
      </c>
      <c r="R3409" s="12">
        <f t="shared" si="1004"/>
        <v>-8.8501714885659339</v>
      </c>
      <c r="S3409" s="57">
        <f t="shared" si="1005"/>
        <v>348.97866698992414</v>
      </c>
      <c r="T3409" s="12">
        <f t="shared" si="988"/>
        <v>-40.646560533593401</v>
      </c>
    </row>
    <row r="3410" spans="1:20">
      <c r="A3410" s="57">
        <f t="shared" si="989"/>
        <v>2201029.88395542</v>
      </c>
      <c r="B3410" s="12">
        <f t="shared" si="1006"/>
        <v>350304.78592448588</v>
      </c>
      <c r="C3410" s="57" t="str">
        <f t="shared" si="990"/>
        <v>-0.00910342611865009+0.00144292368127343i</v>
      </c>
      <c r="D3410" s="57" t="str">
        <f t="shared" si="991"/>
        <v>2.82356949115582-1.404912208261i</v>
      </c>
      <c r="E3410" s="57" t="str">
        <f t="shared" si="992"/>
        <v>-2.78648333518638-10.1479547887586i</v>
      </c>
      <c r="F3410" s="57" t="str">
        <f t="shared" si="993"/>
        <v>2.78554317336533-1.01494545518387i</v>
      </c>
      <c r="G3410" s="57" t="str">
        <f t="shared" si="994"/>
        <v>0.957260966698304-0.202268159466914i</v>
      </c>
      <c r="H3410" s="57" t="str">
        <f t="shared" si="995"/>
        <v>0.00330919890196874-5.74406843129371i</v>
      </c>
      <c r="I3410" s="57" t="str">
        <f t="shared" si="996"/>
        <v>-0.0164204322421179-0.0451471306507863i</v>
      </c>
      <c r="K3410" s="57" t="str">
        <f t="shared" si="997"/>
        <v>0.00120355173448336-0.00186748156723344i</v>
      </c>
      <c r="L3410" s="57" t="str">
        <f t="shared" si="998"/>
        <v>0.00025-0.00302082957559128i</v>
      </c>
      <c r="M3410" s="57" t="str">
        <f t="shared" si="999"/>
        <v>0.0045-0.00105905074165251i</v>
      </c>
      <c r="N3410" s="57">
        <f t="shared" si="1000"/>
        <v>9.0066470640644809</v>
      </c>
      <c r="O3410" s="57">
        <f t="shared" si="1001"/>
        <v>40.708141442462953</v>
      </c>
      <c r="P3410" s="374">
        <f t="shared" si="1002"/>
        <v>-40.708141442462953</v>
      </c>
      <c r="Q3410" s="374">
        <f t="shared" si="1003"/>
        <v>170.99335293593552</v>
      </c>
      <c r="R3410" s="12">
        <f t="shared" si="1004"/>
        <v>-9.0066470640644809</v>
      </c>
      <c r="S3410" s="57">
        <f t="shared" si="1005"/>
        <v>350.30478592448588</v>
      </c>
      <c r="T3410" s="12">
        <f t="shared" si="988"/>
        <v>-40.708141442462953</v>
      </c>
    </row>
    <row r="3411" spans="1:20">
      <c r="A3411" s="57">
        <f t="shared" si="989"/>
        <v>2209393.7975144507</v>
      </c>
      <c r="B3411" s="12">
        <f t="shared" si="1006"/>
        <v>351635.94411099894</v>
      </c>
      <c r="C3411" s="57" t="str">
        <f t="shared" si="990"/>
        <v>-0.00903506196024267+0.0014574654752114i</v>
      </c>
      <c r="D3411" s="57" t="str">
        <f t="shared" si="991"/>
        <v>2.81952917028193-1.40795352847304i</v>
      </c>
      <c r="E3411" s="57" t="str">
        <f t="shared" si="992"/>
        <v>-2.78092786893281-10.1053673205298i</v>
      </c>
      <c r="F3411" s="57" t="str">
        <f t="shared" si="993"/>
        <v>2.78463695836517-1.01537581012187i</v>
      </c>
      <c r="G3411" s="57" t="str">
        <f t="shared" si="994"/>
        <v>0.956949542967597-0.202970724937622i</v>
      </c>
      <c r="H3411" s="57" t="str">
        <f t="shared" si="995"/>
        <v>0.00327274720663791-5.7222948083406i</v>
      </c>
      <c r="I3411" s="57" t="str">
        <f t="shared" si="996"/>
        <v>-0.0163653318869104-0.0449613013460482i</v>
      </c>
      <c r="K3411" s="57" t="str">
        <f t="shared" si="997"/>
        <v>0.00119936979598327-0.00186401606933341i</v>
      </c>
      <c r="L3411" s="57" t="str">
        <f t="shared" si="998"/>
        <v>0.00025-0.00300939387885164i</v>
      </c>
      <c r="M3411" s="57" t="str">
        <f t="shared" si="999"/>
        <v>0.0045-0.0010550415836347i</v>
      </c>
      <c r="N3411" s="57">
        <f t="shared" si="1000"/>
        <v>9.1635672183071222</v>
      </c>
      <c r="O3411" s="57">
        <f t="shared" si="1001"/>
        <v>40.769812186734178</v>
      </c>
      <c r="P3411" s="374">
        <f t="shared" si="1002"/>
        <v>-40.769812186734178</v>
      </c>
      <c r="Q3411" s="374">
        <f t="shared" si="1003"/>
        <v>170.83643278169288</v>
      </c>
      <c r="R3411" s="12">
        <f t="shared" si="1004"/>
        <v>-9.1635672183071222</v>
      </c>
      <c r="S3411" s="57">
        <f t="shared" si="1005"/>
        <v>351.63594411099893</v>
      </c>
      <c r="T3411" s="12">
        <f t="shared" si="988"/>
        <v>-40.769812186734178</v>
      </c>
    </row>
    <row r="3412" spans="1:20">
      <c r="A3412" s="57">
        <f t="shared" si="989"/>
        <v>2217789.4939450053</v>
      </c>
      <c r="B3412" s="12">
        <f t="shared" si="1006"/>
        <v>352972.16069862072</v>
      </c>
      <c r="C3412" s="57" t="str">
        <f t="shared" si="990"/>
        <v>-0.00896703776353448+0.00147177239331465i</v>
      </c>
      <c r="D3412" s="57" t="str">
        <f t="shared" si="991"/>
        <v>2.8154697629964-1.41099103047812i</v>
      </c>
      <c r="E3412" s="57" t="str">
        <f t="shared" si="992"/>
        <v>-2.77540378494947-10.0629402800633i</v>
      </c>
      <c r="F3412" s="57" t="str">
        <f t="shared" si="993"/>
        <v>2.78372443923562-1.01581797135376i</v>
      </c>
      <c r="G3412" s="57" t="str">
        <f t="shared" si="994"/>
        <v>0.956635952802335-0.203675247902889i</v>
      </c>
      <c r="H3412" s="57" t="str">
        <f t="shared" si="995"/>
        <v>0.003236670444109-5.70060385336843i</v>
      </c>
      <c r="I3412" s="57" t="str">
        <f t="shared" si="996"/>
        <v>-0.0163106023505862-0.0447761322748578i</v>
      </c>
      <c r="K3412" s="57" t="str">
        <f t="shared" si="997"/>
        <v>0.00119519251317113-0.00186054619875716i</v>
      </c>
      <c r="L3412" s="57" t="str">
        <f t="shared" si="998"/>
        <v>0.00025-0.00299800147325328i</v>
      </c>
      <c r="M3412" s="57" t="str">
        <f t="shared" si="999"/>
        <v>0.0045-0.00105104760274427i</v>
      </c>
      <c r="N3412" s="57">
        <f t="shared" si="1000"/>
        <v>9.3209298061658501</v>
      </c>
      <c r="O3412" s="57">
        <f t="shared" si="1001"/>
        <v>40.83157306986422</v>
      </c>
      <c r="P3412" s="374">
        <f t="shared" si="1002"/>
        <v>-40.83157306986422</v>
      </c>
      <c r="Q3412" s="374">
        <f t="shared" si="1003"/>
        <v>170.67907019383415</v>
      </c>
      <c r="R3412" s="12">
        <f t="shared" si="1004"/>
        <v>-9.3209298061658501</v>
      </c>
      <c r="S3412" s="57">
        <f t="shared" si="1005"/>
        <v>352.97216069862071</v>
      </c>
      <c r="T3412" s="12">
        <f t="shared" si="988"/>
        <v>-40.83157306986422</v>
      </c>
    </row>
    <row r="3413" spans="1:20">
      <c r="A3413" s="57">
        <f t="shared" si="989"/>
        <v>2226217.0940219965</v>
      </c>
      <c r="B3413" s="12">
        <f t="shared" si="1006"/>
        <v>354313.45490927546</v>
      </c>
      <c r="C3413" s="57" t="str">
        <f t="shared" si="990"/>
        <v>-0.00889935269440712+0.00148584530110508i</v>
      </c>
      <c r="D3413" s="57" t="str">
        <f t="shared" si="991"/>
        <v>2.81139125135294-1.41402458751838i</v>
      </c>
      <c r="E3413" s="57" t="str">
        <f t="shared" si="992"/>
        <v>-2.76991078061973-10.0206729352729i</v>
      </c>
      <c r="F3413" s="57" t="str">
        <f t="shared" si="993"/>
        <v>2.78280557649327-1.01627191597965i</v>
      </c>
      <c r="G3413" s="57" t="str">
        <f t="shared" si="994"/>
        <v>0.956320182633912-0.204381728442034i</v>
      </c>
      <c r="H3413" s="57" t="str">
        <f t="shared" si="995"/>
        <v>0.00320096522571957-5.67899525147031i</v>
      </c>
      <c r="I3413" s="57" t="str">
        <f t="shared" si="996"/>
        <v>-0.0162562405334111-0.0445916208392364i</v>
      </c>
      <c r="K3413" s="57" t="str">
        <f t="shared" si="997"/>
        <v>0.00119101999657745-0.00185707195637995i</v>
      </c>
      <c r="L3413" s="57" t="str">
        <f t="shared" si="998"/>
        <v>0.00025-0.00298665219491261i</v>
      </c>
      <c r="M3413" s="57" t="str">
        <f t="shared" si="999"/>
        <v>0.0045-0.00104706874152647i</v>
      </c>
      <c r="N3413" s="57">
        <f t="shared" si="1000"/>
        <v>9.4787326776841496</v>
      </c>
      <c r="O3413" s="57">
        <f t="shared" si="1001"/>
        <v>40.89342439335833</v>
      </c>
      <c r="P3413" s="374">
        <f t="shared" si="1002"/>
        <v>-40.89342439335833</v>
      </c>
      <c r="Q3413" s="374">
        <f t="shared" si="1003"/>
        <v>170.52126732231585</v>
      </c>
      <c r="R3413" s="12">
        <f t="shared" si="1004"/>
        <v>-9.4787326776841496</v>
      </c>
      <c r="S3413" s="57">
        <f t="shared" si="1005"/>
        <v>354.31345490927544</v>
      </c>
      <c r="T3413" s="12">
        <f t="shared" si="988"/>
        <v>-40.89342439335833</v>
      </c>
    </row>
    <row r="3414" spans="1:20">
      <c r="A3414" s="57">
        <f t="shared" si="989"/>
        <v>2234676.71897928</v>
      </c>
      <c r="B3414" s="12">
        <f t="shared" si="1006"/>
        <v>355659.84603793069</v>
      </c>
      <c r="C3414" s="57" t="str">
        <f t="shared" si="990"/>
        <v>-0.00883200592782448+0.00149968507650647i</v>
      </c>
      <c r="D3414" s="57" t="str">
        <f t="shared" si="991"/>
        <v>2.80729361834039-1.41705407222217i</v>
      </c>
      <c r="E3414" s="57" t="str">
        <f t="shared" si="992"/>
        <v>-2.7644485552202-9.97856455825639i</v>
      </c>
      <c r="F3414" s="57" t="str">
        <f t="shared" si="993"/>
        <v>2.78188033047139-1.01673762098386i</v>
      </c>
      <c r="G3414" s="57" t="str">
        <f t="shared" si="994"/>
        <v>0.956002218830726-0.205090166564502i</v>
      </c>
      <c r="H3414" s="57" t="str">
        <f t="shared" si="995"/>
        <v>0.00316562818758278-5.65746868895025i</v>
      </c>
      <c r="I3414" s="57" t="str">
        <f t="shared" si="996"/>
        <v>-0.0162022433575002-0.0444077644519757i</v>
      </c>
      <c r="K3414" s="57" t="str">
        <f t="shared" si="997"/>
        <v>0.00118685235623568-0.00185359334424442i</v>
      </c>
      <c r="L3414" s="57" t="str">
        <f t="shared" si="998"/>
        <v>0.00025-0.00297534588056645i</v>
      </c>
      <c r="M3414" s="57" t="str">
        <f t="shared" si="999"/>
        <v>0.0045-0.00104310494274404i</v>
      </c>
      <c r="N3414" s="57">
        <f t="shared" si="1000"/>
        <v>9.6369736781437325</v>
      </c>
      <c r="O3414" s="57">
        <f t="shared" si="1001"/>
        <v>40.955366456773959</v>
      </c>
      <c r="P3414" s="374">
        <f t="shared" si="1002"/>
        <v>-40.955366456773959</v>
      </c>
      <c r="Q3414" s="374">
        <f t="shared" si="1003"/>
        <v>170.36302632185627</v>
      </c>
      <c r="R3414" s="12">
        <f t="shared" si="1004"/>
        <v>-9.6369736781437325</v>
      </c>
      <c r="S3414" s="57">
        <f t="shared" si="1005"/>
        <v>355.65984603793072</v>
      </c>
      <c r="T3414" s="12">
        <f t="shared" si="988"/>
        <v>-40.955366456773959</v>
      </c>
    </row>
    <row r="3415" spans="1:20">
      <c r="A3415" s="57">
        <f t="shared" si="989"/>
        <v>2243168.4905114011</v>
      </c>
      <c r="B3415" s="12">
        <f t="shared" si="1006"/>
        <v>357011.35345287481</v>
      </c>
      <c r="C3415" s="57" t="str">
        <f t="shared" si="990"/>
        <v>-0.00876499664755662+0.00151329260973581i</v>
      </c>
      <c r="D3415" s="57" t="str">
        <f t="shared" si="991"/>
        <v>2.80317684789308-1.42007935661055i</v>
      </c>
      <c r="E3415" s="57" t="str">
        <f t="shared" si="992"/>
        <v>-2.7590168099055-9.93661442526651i</v>
      </c>
      <c r="F3415" s="57" t="str">
        <f t="shared" si="993"/>
        <v>2.78094866132006-1.01721506323221i</v>
      </c>
      <c r="G3415" s="57" t="str">
        <f t="shared" si="994"/>
        <v>0.955682047698224-0.205800562209031i</v>
      </c>
      <c r="H3415" s="57" t="str">
        <f t="shared" si="995"/>
        <v>0.00313065599044992-5.636023853318i</v>
      </c>
      <c r="I3415" s="57" t="str">
        <f t="shared" si="996"/>
        <v>-0.0161486077666458-0.0442245605366026i</v>
      </c>
      <c r="K3415" s="57" t="str">
        <f t="shared" si="997"/>
        <v>0.00118268970167054-0.00185011036555276i</v>
      </c>
      <c r="L3415" s="57" t="str">
        <f t="shared" si="998"/>
        <v>0.00025-0.00296408236756969i</v>
      </c>
      <c r="M3415" s="57" t="str">
        <f t="shared" si="999"/>
        <v>0.0045-0.00103915614937641i</v>
      </c>
      <c r="N3415" s="57">
        <f t="shared" si="1000"/>
        <v>9.7956506481320389</v>
      </c>
      <c r="O3415" s="57">
        <f t="shared" si="1001"/>
        <v>41.017399557726073</v>
      </c>
      <c r="P3415" s="374">
        <f t="shared" si="1002"/>
        <v>-41.017399557726073</v>
      </c>
      <c r="Q3415" s="374">
        <f t="shared" si="1003"/>
        <v>170.20434935186796</v>
      </c>
      <c r="R3415" s="12">
        <f t="shared" si="1004"/>
        <v>-9.7956506481320389</v>
      </c>
      <c r="S3415" s="57">
        <f t="shared" si="1005"/>
        <v>357.0113534528748</v>
      </c>
      <c r="T3415" s="12">
        <f t="shared" si="988"/>
        <v>-41.017399557726073</v>
      </c>
    </row>
    <row r="3416" spans="1:20">
      <c r="A3416" s="57">
        <f t="shared" si="989"/>
        <v>2251692.5307753445</v>
      </c>
      <c r="B3416" s="12">
        <f t="shared" si="1006"/>
        <v>358367.99659599573</v>
      </c>
      <c r="C3416" s="57" t="str">
        <f t="shared" si="990"/>
        <v>-0.00869832404590786+0.0015266688031926i</v>
      </c>
      <c r="D3416" s="57" t="str">
        <f t="shared" si="991"/>
        <v>2.7990409249013-1.42310031210388i</v>
      </c>
      <c r="E3416" s="57" t="str">
        <f t="shared" si="992"/>
        <v>-2.75361524769355-9.89482181668371i</v>
      </c>
      <c r="F3416" s="57" t="str">
        <f t="shared" si="993"/>
        <v>2.78001052900633-1.01770421946926i</v>
      </c>
      <c r="G3416" s="57" t="str">
        <f t="shared" si="994"/>
        <v>0.955359655478953-0.206512915242822i</v>
      </c>
      <c r="H3416" s="57" t="str">
        <f t="shared" si="995"/>
        <v>0.00309604531957462-5.6146604332843i</v>
      </c>
      <c r="I3416" s="57" t="str">
        <f t="shared" si="996"/>
        <v>-0.0160953307261484-0.0440420065273472i</v>
      </c>
      <c r="K3416" s="57" t="str">
        <f t="shared" si="997"/>
        <v>0.00117853214188655-0.00184662302465866i</v>
      </c>
      <c r="L3416" s="57" t="str">
        <f t="shared" si="998"/>
        <v>0.00025-0.0029528614938929i</v>
      </c>
      <c r="M3416" s="57" t="str">
        <f t="shared" si="999"/>
        <v>0.0045-0.00103522230461886i</v>
      </c>
      <c r="N3416" s="57">
        <f t="shared" si="1000"/>
        <v>9.954761423605504</v>
      </c>
      <c r="O3416" s="57">
        <f t="shared" si="1001"/>
        <v>41.079523991890824</v>
      </c>
      <c r="P3416" s="374">
        <f t="shared" si="1002"/>
        <v>-41.079523991890824</v>
      </c>
      <c r="Q3416" s="374">
        <f t="shared" si="1003"/>
        <v>170.0452385763945</v>
      </c>
      <c r="R3416" s="12">
        <f t="shared" si="1004"/>
        <v>-9.954761423605504</v>
      </c>
      <c r="S3416" s="57">
        <f t="shared" si="1005"/>
        <v>358.36799659599575</v>
      </c>
      <c r="T3416" s="12">
        <f t="shared" si="988"/>
        <v>-41.079523991890824</v>
      </c>
    </row>
    <row r="3417" spans="1:20">
      <c r="A3417" s="57">
        <f t="shared" si="989"/>
        <v>2260248.9623922906</v>
      </c>
      <c r="B3417" s="12">
        <f t="shared" si="1006"/>
        <v>359729.79498306051</v>
      </c>
      <c r="C3417" s="57" t="str">
        <f t="shared" si="990"/>
        <v>-0.00863198732344589+0.00153981457134683i</v>
      </c>
      <c r="D3417" s="57" t="str">
        <f t="shared" si="991"/>
        <v>2.79488583522156-1.42611680952857i</v>
      </c>
      <c r="E3417" s="57" t="str">
        <f t="shared" si="992"/>
        <v>-2.74824357345083-9.85318601698836i</v>
      </c>
      <c r="F3417" s="57" t="str">
        <f t="shared" si="993"/>
        <v>2.77906589331435-1.01820506631549i</v>
      </c>
      <c r="G3417" s="57" t="str">
        <f t="shared" si="994"/>
        <v>0.95503502835261-0.207227225460699i</v>
      </c>
      <c r="H3417" s="57" t="str">
        <f t="shared" si="995"/>
        <v>0.00306179288457774-5.59337811875618i</v>
      </c>
      <c r="I3417" s="57" t="str">
        <f t="shared" si="996"/>
        <v>-0.0160424092226481-0.0438600998691104i</v>
      </c>
      <c r="K3417" s="57" t="str">
        <f t="shared" si="997"/>
        <v>0.00117437978535658-0.00184313132705912i</v>
      </c>
      <c r="L3417" s="57" t="str">
        <f t="shared" si="998"/>
        <v>0.00025-0.00294168309812005i</v>
      </c>
      <c r="M3417" s="57" t="str">
        <f t="shared" si="999"/>
        <v>0.0045-0.00103130335188171i</v>
      </c>
      <c r="N3417" s="57">
        <f t="shared" si="1000"/>
        <v>10.114303835954587</v>
      </c>
      <c r="O3417" s="57">
        <f t="shared" si="1001"/>
        <v>41.141740053010992</v>
      </c>
      <c r="P3417" s="374">
        <f t="shared" si="1002"/>
        <v>-41.141740053010992</v>
      </c>
      <c r="Q3417" s="374">
        <f t="shared" si="1003"/>
        <v>169.88569616404541</v>
      </c>
      <c r="R3417" s="12">
        <f t="shared" si="1004"/>
        <v>-10.114303835954587</v>
      </c>
      <c r="S3417" s="57">
        <f t="shared" si="1005"/>
        <v>359.72979498306051</v>
      </c>
      <c r="T3417" s="12">
        <f t="shared" si="988"/>
        <v>-41.141740053010992</v>
      </c>
    </row>
    <row r="3418" spans="1:20">
      <c r="A3418" s="57">
        <f t="shared" si="989"/>
        <v>2268837.9084493811</v>
      </c>
      <c r="B3418" s="12">
        <f t="shared" si="1006"/>
        <v>361096.76820399612</v>
      </c>
      <c r="C3418" s="57" t="str">
        <f t="shared" si="990"/>
        <v>-0.0085659856887347+0.00155273084062561i</v>
      </c>
      <c r="D3418" s="57" t="str">
        <f t="shared" si="991"/>
        <v>2.79071156568698-1.42912871912407i</v>
      </c>
      <c r="E3418" s="57" t="str">
        <f t="shared" si="992"/>
        <v>-2.7429014938779-9.81170631473369i</v>
      </c>
      <c r="F3418" s="57" t="str">
        <f t="shared" si="993"/>
        <v>2.77811471384561-1.01871758026462i</v>
      </c>
      <c r="G3418" s="57" t="str">
        <f t="shared" si="994"/>
        <v>0.954708152436109-0.207943492584261i</v>
      </c>
      <c r="H3418" s="57" t="str">
        <f t="shared" si="995"/>
        <v>0.00302789541931337-5.57217660083218i</v>
      </c>
      <c r="I3418" s="57" t="str">
        <f t="shared" si="996"/>
        <v>-0.0159898402639597-0.0436788380174326i</v>
      </c>
      <c r="K3418" s="57" t="str">
        <f t="shared" si="997"/>
        <v>0.0011702327400106-0.00183963527938616i</v>
      </c>
      <c r="L3418" s="57" t="str">
        <f t="shared" si="998"/>
        <v>0.00025-0.00293054701944615i</v>
      </c>
      <c r="M3418" s="57" t="str">
        <f t="shared" si="999"/>
        <v>0.0045-0.00102739923478951i</v>
      </c>
      <c r="N3418" s="57">
        <f t="shared" si="1000"/>
        <v>10.274275712069198</v>
      </c>
      <c r="O3418" s="57">
        <f t="shared" si="1001"/>
        <v>41.204048032900033</v>
      </c>
      <c r="P3418" s="374">
        <f t="shared" si="1002"/>
        <v>-41.204048032900033</v>
      </c>
      <c r="Q3418" s="374">
        <f t="shared" si="1003"/>
        <v>169.7257242879308</v>
      </c>
      <c r="R3418" s="12">
        <f t="shared" si="1004"/>
        <v>-10.274275712069198</v>
      </c>
      <c r="S3418" s="57">
        <f t="shared" si="1005"/>
        <v>361.09676820399613</v>
      </c>
      <c r="T3418" s="12">
        <f t="shared" si="988"/>
        <v>-41.204048032900033</v>
      </c>
    </row>
    <row r="3419" spans="1:20">
      <c r="A3419" s="57">
        <f t="shared" si="989"/>
        <v>2277459.4925014889</v>
      </c>
      <c r="B3419" s="12">
        <f t="shared" si="1006"/>
        <v>362468.93592317129</v>
      </c>
      <c r="C3419" s="57" t="str">
        <f t="shared" si="990"/>
        <v>-0.00850031835806933+0.00156541854929743i</v>
      </c>
      <c r="D3419" s="57" t="str">
        <f t="shared" si="991"/>
        <v>2.78651810411753-1.43213591054991i</v>
      </c>
      <c r="E3419" s="57" t="str">
        <f t="shared" si="992"/>
        <v>-2.73758871749472-9.77038200251858i</v>
      </c>
      <c r="F3419" s="57" t="str">
        <f t="shared" si="993"/>
        <v>2.77715695001908-1.01924173768068i</v>
      </c>
      <c r="G3419" s="57" t="str">
        <f t="shared" si="994"/>
        <v>0.954379013783647-0.208661716261035i</v>
      </c>
      <c r="H3419" s="57" t="str">
        <f t="shared" si="995"/>
        <v>0.00299434968173558-5.55105557179751i</v>
      </c>
      <c r="I3419" s="57" t="str">
        <f t="shared" si="996"/>
        <v>-0.0159376208789042-0.0434982184384601i</v>
      </c>
      <c r="K3419" s="57" t="str">
        <f t="shared" si="997"/>
        <v>0.00116609111322459-0.00183613488939833i</v>
      </c>
      <c r="L3419" s="57" t="str">
        <f t="shared" si="998"/>
        <v>0.00025-0.00291945309767498i</v>
      </c>
      <c r="M3419" s="57" t="str">
        <f t="shared" si="999"/>
        <v>0.0045-0.00102350989718023i</v>
      </c>
      <c r="N3419" s="57">
        <f t="shared" si="1000"/>
        <v>10.434674874398468</v>
      </c>
      <c r="O3419" s="57">
        <f t="shared" si="1001"/>
        <v>41.266448221447199</v>
      </c>
      <c r="P3419" s="374">
        <f t="shared" si="1002"/>
        <v>-41.266448221447199</v>
      </c>
      <c r="Q3419" s="374">
        <f t="shared" si="1003"/>
        <v>169.56532512560153</v>
      </c>
      <c r="R3419" s="12">
        <f t="shared" si="1004"/>
        <v>-10.434674874398468</v>
      </c>
      <c r="S3419" s="57">
        <f t="shared" si="1005"/>
        <v>362.46893592317127</v>
      </c>
      <c r="T3419" s="12">
        <f t="shared" si="988"/>
        <v>-41.266448221447199</v>
      </c>
    </row>
    <row r="3420" spans="1:20">
      <c r="A3420" s="57">
        <f t="shared" si="989"/>
        <v>2286113.8385729943</v>
      </c>
      <c r="B3420" s="12">
        <f t="shared" si="1006"/>
        <v>363846.31787967932</v>
      </c>
      <c r="C3420" s="57" t="str">
        <f t="shared" si="990"/>
        <v>-0.00843498455521365+0.00157787864735603i</v>
      </c>
      <c r="D3420" s="57" t="str">
        <f t="shared" si="991"/>
        <v>2.78230543933034-1.435138252893i</v>
      </c>
      <c r="E3420" s="57" t="str">
        <f t="shared" si="992"/>
        <v>-2.73230495462661-9.72921237696115i</v>
      </c>
      <c r="F3420" s="57" t="str">
        <f t="shared" si="993"/>
        <v>2.77619256107145-1.0197775147953i</v>
      </c>
      <c r="G3420" s="57" t="str">
        <f t="shared" si="994"/>
        <v>0.954047598386782-0.209381896063617i</v>
      </c>
      <c r="H3420" s="57" t="str">
        <f t="shared" si="995"/>
        <v>0.00296115245376625-5.53001472511945i</v>
      </c>
      <c r="I3420" s="57" t="str">
        <f t="shared" si="996"/>
        <v>-0.015885748117148-0.0433182386089144i</v>
      </c>
      <c r="K3420" s="57" t="str">
        <f t="shared" si="997"/>
        <v>0.00116195501180945-0.00183263016597212i</v>
      </c>
      <c r="L3420" s="57" t="str">
        <f t="shared" si="998"/>
        <v>0.00025-0.00290840117321676i</v>
      </c>
      <c r="M3420" s="57" t="str">
        <f t="shared" si="999"/>
        <v>0.0045-0.00101963528310443i</v>
      </c>
      <c r="N3420" s="57">
        <f t="shared" si="1000"/>
        <v>10.595499141016774</v>
      </c>
      <c r="O3420" s="57">
        <f t="shared" si="1001"/>
        <v>41.32894090662208</v>
      </c>
      <c r="P3420" s="374">
        <f t="shared" si="1002"/>
        <v>-41.32894090662208</v>
      </c>
      <c r="Q3420" s="374">
        <f t="shared" si="1003"/>
        <v>169.40450085898323</v>
      </c>
      <c r="R3420" s="12">
        <f t="shared" si="1004"/>
        <v>-10.595499141016774</v>
      </c>
      <c r="S3420" s="57">
        <f t="shared" si="1005"/>
        <v>363.8463178796793</v>
      </c>
      <c r="T3420" s="12">
        <f t="shared" si="988"/>
        <v>-41.32894090662208</v>
      </c>
    </row>
    <row r="3421" spans="1:20">
      <c r="A3421" s="57">
        <f t="shared" si="989"/>
        <v>2294801.0711595714</v>
      </c>
      <c r="B3421" s="12">
        <f t="shared" si="1006"/>
        <v>365228.93388762209</v>
      </c>
      <c r="C3421" s="57" t="str">
        <f t="shared" si="990"/>
        <v>-0.00836998351114061+0.00159011209640138i</v>
      </c>
      <c r="D3421" s="57" t="str">
        <f t="shared" si="991"/>
        <v>2.77807356114991-1.43813561467503i</v>
      </c>
      <c r="E3421" s="57" t="str">
        <f t="shared" si="992"/>
        <v>-2.72704991738963-9.68819673867233i</v>
      </c>
      <c r="F3421" s="57" t="str">
        <f t="shared" si="993"/>
        <v>2.77522150605737-1.0203248877048i</v>
      </c>
      <c r="G3421" s="57" t="str">
        <f t="shared" si="994"/>
        <v>0.953713892174514-0.210104031488817i</v>
      </c>
      <c r="H3421" s="57" t="str">
        <f t="shared" si="995"/>
        <v>0.00292830054116373-5.5090537554426i</v>
      </c>
      <c r="I3421" s="57" t="str">
        <f t="shared" si="996"/>
        <v>-0.0158342190490376-0.0431388960160608i</v>
      </c>
      <c r="K3421" s="57" t="str">
        <f t="shared" si="997"/>
        <v>0.0011578245420002-0.00182912111909316i</v>
      </c>
      <c r="L3421" s="57" t="str">
        <f t="shared" si="998"/>
        <v>0.00025-0.00289739108708583i</v>
      </c>
      <c r="M3421" s="57" t="str">
        <f t="shared" si="999"/>
        <v>0.0045-0.0010157753368245i</v>
      </c>
      <c r="N3421" s="57">
        <f t="shared" si="1000"/>
        <v>10.756746325680467</v>
      </c>
      <c r="O3421" s="57">
        <f t="shared" si="1001"/>
        <v>41.391526374479604</v>
      </c>
      <c r="P3421" s="374">
        <f t="shared" si="1002"/>
        <v>-41.391526374479604</v>
      </c>
      <c r="Q3421" s="374">
        <f t="shared" si="1003"/>
        <v>169.24325367431953</v>
      </c>
      <c r="R3421" s="12">
        <f t="shared" si="1004"/>
        <v>-10.756746325680467</v>
      </c>
      <c r="S3421" s="57">
        <f t="shared" si="1005"/>
        <v>365.22893388762208</v>
      </c>
      <c r="T3421" s="12">
        <f t="shared" si="988"/>
        <v>-41.391526374479604</v>
      </c>
    </row>
    <row r="3422" spans="1:20">
      <c r="A3422" s="57">
        <f t="shared" si="989"/>
        <v>2303521.3152299779</v>
      </c>
      <c r="B3422" s="12">
        <f t="shared" si="1006"/>
        <v>366616.80383639503</v>
      </c>
      <c r="C3422" s="57" t="str">
        <f t="shared" si="990"/>
        <v>-0.00830531446377532+0.00160211986952061i</v>
      </c>
      <c r="D3422" s="57" t="str">
        <f t="shared" si="991"/>
        <v>2.77382246041828-1.44112786386009i</v>
      </c>
      <c r="E3422" s="57" t="str">
        <f t="shared" si="992"/>
        <v>-2.72182331967684-9.64733439222978i</v>
      </c>
      <c r="F3422" s="57" t="str">
        <f t="shared" si="993"/>
        <v>2.77424374384973-1.02088383236739i</v>
      </c>
      <c r="G3422" s="57" t="str">
        <f t="shared" si="994"/>
        <v>0.953377881013375-0.210828121956778i</v>
      </c>
      <c r="H3422" s="57" t="str">
        <f t="shared" si="995"/>
        <v>0.00289579077339235-5.4881723585842i</v>
      </c>
      <c r="I3422" s="57" t="str">
        <f t="shared" si="996"/>
        <v>-0.0157830307654398-0.0429601881576771i</v>
      </c>
      <c r="K3422" s="57" t="str">
        <f t="shared" si="997"/>
        <v>0.0011536998094452-0.00182560775984741i</v>
      </c>
      <c r="L3422" s="57" t="str">
        <f t="shared" si="998"/>
        <v>0.00025-0.00288642268089842i</v>
      </c>
      <c r="M3422" s="57" t="str">
        <f t="shared" si="999"/>
        <v>0.0045-0.00101193000281381i</v>
      </c>
      <c r="N3422" s="57">
        <f t="shared" si="1000"/>
        <v>10.918414237892932</v>
      </c>
      <c r="O3422" s="57">
        <f t="shared" si="1001"/>
        <v>41.454204909164638</v>
      </c>
      <c r="P3422" s="374">
        <f t="shared" si="1002"/>
        <v>-41.454204909164638</v>
      </c>
      <c r="Q3422" s="374">
        <f t="shared" si="1003"/>
        <v>169.08158576210707</v>
      </c>
      <c r="R3422" s="12">
        <f t="shared" si="1004"/>
        <v>-10.918414237892932</v>
      </c>
      <c r="S3422" s="57">
        <f t="shared" si="1005"/>
        <v>366.61680383639504</v>
      </c>
      <c r="T3422" s="12">
        <f t="shared" si="988"/>
        <v>-41.454204909164638</v>
      </c>
    </row>
    <row r="3423" spans="1:20">
      <c r="A3423" s="57">
        <f t="shared" si="989"/>
        <v>2312274.6962278518</v>
      </c>
      <c r="B3423" s="12">
        <f t="shared" si="1006"/>
        <v>368009.94769097335</v>
      </c>
      <c r="C3423" s="57" t="str">
        <f t="shared" si="990"/>
        <v>-0.00824097665774053+0.00161390295116635i</v>
      </c>
      <c r="D3423" s="57" t="str">
        <f t="shared" si="991"/>
        <v>2.76955212900523-1.44411486786241i</v>
      </c>
      <c r="E3423" s="57" t="str">
        <f t="shared" si="992"/>
        <v>-2.71662487714418-9.60662464615213i</v>
      </c>
      <c r="F3423" s="57" t="str">
        <f t="shared" si="993"/>
        <v>2.77325923313992-1.02145432460032i</v>
      </c>
      <c r="G3423" s="57" t="str">
        <f t="shared" si="994"/>
        <v>0.953039550707527-0.211554166810116i</v>
      </c>
      <c r="H3423" s="57" t="str">
        <f t="shared" si="995"/>
        <v>0.00286362000349274-5.46737023152946i</v>
      </c>
      <c r="I3423" s="57" t="str">
        <f t="shared" si="996"/>
        <v>-0.0157321803775814-0.0427821125420224i</v>
      </c>
      <c r="K3423" s="57" t="str">
        <f t="shared" si="997"/>
        <v>0.00114958091919556-0.00182209010041205i</v>
      </c>
      <c r="L3423" s="57" t="str">
        <f t="shared" si="998"/>
        <v>0.00025-0.00287549579687031i</v>
      </c>
      <c r="M3423" s="57" t="str">
        <f t="shared" si="999"/>
        <v>0.0045-0.00100809922575593i</v>
      </c>
      <c r="N3423" s="57">
        <f t="shared" si="1000"/>
        <v>11.080500682962224</v>
      </c>
      <c r="O3423" s="57">
        <f t="shared" si="1001"/>
        <v>41.516976792917092</v>
      </c>
      <c r="P3423" s="374">
        <f t="shared" si="1002"/>
        <v>-41.516976792917092</v>
      </c>
      <c r="Q3423" s="374">
        <f t="shared" si="1003"/>
        <v>168.91949931703778</v>
      </c>
      <c r="R3423" s="12">
        <f t="shared" si="1004"/>
        <v>-11.080500682962224</v>
      </c>
      <c r="S3423" s="57">
        <f t="shared" si="1005"/>
        <v>368.00994769097338</v>
      </c>
      <c r="T3423" s="12">
        <f t="shared" si="988"/>
        <v>-41.516976792917092</v>
      </c>
    </row>
    <row r="3424" spans="1:20">
      <c r="A3424" s="57">
        <f t="shared" si="989"/>
        <v>2321061.3400735175</v>
      </c>
      <c r="B3424" s="12">
        <f t="shared" si="1006"/>
        <v>369408.38549219904</v>
      </c>
      <c r="C3424" s="57" t="str">
        <f t="shared" si="990"/>
        <v>-0.00817696934410501+0.00162546233703397i</v>
      </c>
      <c r="D3424" s="57" t="str">
        <f t="shared" si="991"/>
        <v>2.76526255981834-1.44709649355425i</v>
      </c>
      <c r="E3424" s="57" t="str">
        <f t="shared" si="992"/>
        <v>-2.71145430719647-9.56606681287339i</v>
      </c>
      <c r="F3424" s="57" t="str">
        <f t="shared" si="993"/>
        <v>2.77226793243813-1.02203634007693i</v>
      </c>
      <c r="G3424" s="57" t="str">
        <f t="shared" si="994"/>
        <v>0.952698886998862-0.212282165313037i</v>
      </c>
      <c r="H3424" s="57" t="str">
        <f t="shared" si="995"/>
        <v>0.0028317851079532-5.44664707242698i</v>
      </c>
      <c r="I3424" s="57" t="str">
        <f t="shared" si="996"/>
        <v>-0.0156816650168891-0.0426046666878066i</v>
      </c>
      <c r="K3424" s="57" t="str">
        <f t="shared" si="997"/>
        <v>0.00114546797569469-0.00181856815404639i</v>
      </c>
      <c r="L3424" s="57" t="str">
        <f t="shared" si="998"/>
        <v>0.00025-0.00286461027781462i</v>
      </c>
      <c r="M3424" s="57" t="str">
        <f t="shared" si="999"/>
        <v>0.0045-0.00100428295054387i</v>
      </c>
      <c r="N3424" s="57">
        <f t="shared" si="1000"/>
        <v>11.243003462059306</v>
      </c>
      <c r="O3424" s="57">
        <f t="shared" si="1001"/>
        <v>41.579842306076841</v>
      </c>
      <c r="P3424" s="374">
        <f t="shared" si="1002"/>
        <v>-41.579842306076841</v>
      </c>
      <c r="Q3424" s="374">
        <f t="shared" si="1003"/>
        <v>168.75699653794069</v>
      </c>
      <c r="R3424" s="12">
        <f t="shared" si="1004"/>
        <v>-11.243003462059306</v>
      </c>
      <c r="S3424" s="57">
        <f t="shared" si="1005"/>
        <v>369.40838549219905</v>
      </c>
      <c r="T3424" s="12">
        <f t="shared" si="988"/>
        <v>-41.579842306076841</v>
      </c>
    </row>
    <row r="3425" spans="1:20">
      <c r="A3425" s="57">
        <f t="shared" si="989"/>
        <v>2329881.373165797</v>
      </c>
      <c r="B3425" s="12">
        <f t="shared" si="1006"/>
        <v>370812.13735706941</v>
      </c>
      <c r="C3425" s="57" t="str">
        <f t="shared" si="990"/>
        <v>-0.00811329178013449+0.00163679903393767i</v>
      </c>
      <c r="D3425" s="57" t="str">
        <f t="shared" si="991"/>
        <v>2.7609537468131-1.45007260727407i</v>
      </c>
      <c r="E3425" s="57" t="str">
        <f t="shared" si="992"/>
        <v>-2.70631132897382-9.52566020871774i</v>
      </c>
      <c r="F3425" s="57" t="str">
        <f t="shared" si="993"/>
        <v>2.77126980007369-1.02262985432384i</v>
      </c>
      <c r="G3425" s="57" t="str">
        <f t="shared" si="994"/>
        <v>0.95235587556712-0.213012116650449i</v>
      </c>
      <c r="H3425" s="57" t="str">
        <f t="shared" si="995"/>
        <v>0.00280028298658148-5.42600258058399i</v>
      </c>
      <c r="I3425" s="57" t="str">
        <f t="shared" si="996"/>
        <v>-0.0156314818348338-0.0424278481241595i</v>
      </c>
      <c r="K3425" s="57" t="str">
        <f t="shared" si="997"/>
        <v>0.00114136108276796-0.00181504193508253i</v>
      </c>
      <c r="L3425" s="57" t="str">
        <f t="shared" si="998"/>
        <v>0.00025-0.00285376596713949i</v>
      </c>
      <c r="M3425" s="57" t="str">
        <f t="shared" si="999"/>
        <v>0.0045-0.0010004811222792i</v>
      </c>
      <c r="N3425" s="57">
        <f t="shared" si="1000"/>
        <v>11.405920372278388</v>
      </c>
      <c r="O3425" s="57">
        <f t="shared" si="1001"/>
        <v>41.642801727088646</v>
      </c>
      <c r="P3425" s="374">
        <f t="shared" si="1002"/>
        <v>-41.642801727088646</v>
      </c>
      <c r="Q3425" s="374">
        <f t="shared" si="1003"/>
        <v>168.59407962772161</v>
      </c>
      <c r="R3425" s="12">
        <f t="shared" si="1004"/>
        <v>-11.405920372278388</v>
      </c>
      <c r="S3425" s="57">
        <f t="shared" si="1005"/>
        <v>370.81213735706939</v>
      </c>
      <c r="T3425" s="12">
        <f t="shared" si="988"/>
        <v>-41.642801727088646</v>
      </c>
    </row>
    <row r="3426" spans="1:20">
      <c r="A3426" s="57">
        <f t="shared" si="989"/>
        <v>2338734.9223838272</v>
      </c>
      <c r="B3426" s="12">
        <f t="shared" si="1006"/>
        <v>372221.22347902629</v>
      </c>
      <c r="C3426" s="57" t="str">
        <f t="shared" si="990"/>
        <v>-0.00804994322904566+0.00164791405968462i</v>
      </c>
      <c r="D3426" s="57" t="str">
        <f t="shared" si="991"/>
        <v>2.75662568500292-1.45304307483466i</v>
      </c>
      <c r="E3426" s="57" t="str">
        <f t="shared" si="992"/>
        <v>-2.70119566333804-9.48540415387481i</v>
      </c>
      <c r="F3426" s="57" t="str">
        <f t="shared" si="993"/>
        <v>2.7702647941954-1.023234842718i</v>
      </c>
      <c r="G3426" s="57" t="str">
        <f t="shared" si="994"/>
        <v>0.952010502030001-0.213744019927077i</v>
      </c>
      <c r="H3426" s="57" t="str">
        <f t="shared" si="995"/>
        <v>0.00276911056237801-5.40543645646202i</v>
      </c>
      <c r="I3426" s="57" t="str">
        <f t="shared" si="996"/>
        <v>-0.0155816280027735-0.0422516543906019i</v>
      </c>
      <c r="K3426" s="57" t="str">
        <f t="shared" si="997"/>
        <v>0.00113726034361256-0.00181151145891597i</v>
      </c>
      <c r="L3426" s="57" t="str">
        <f t="shared" si="998"/>
        <v>0.00025-0.00284296270884587i</v>
      </c>
      <c r="M3426" s="57" t="str">
        <f t="shared" si="999"/>
        <v>0.0045-0.000996693686271375i</v>
      </c>
      <c r="N3426" s="57">
        <f t="shared" si="1000"/>
        <v>11.569249206691723</v>
      </c>
      <c r="O3426" s="57">
        <f t="shared" si="1001"/>
        <v>41.705855332507006</v>
      </c>
      <c r="P3426" s="374">
        <f t="shared" si="1002"/>
        <v>-41.705855332507006</v>
      </c>
      <c r="Q3426" s="374">
        <f t="shared" si="1003"/>
        <v>168.43075079330828</v>
      </c>
      <c r="R3426" s="12">
        <f t="shared" si="1004"/>
        <v>-11.569249206691723</v>
      </c>
      <c r="S3426" s="57">
        <f t="shared" si="1005"/>
        <v>372.22122347902626</v>
      </c>
      <c r="T3426" s="12">
        <f t="shared" si="988"/>
        <v>-41.705855332507006</v>
      </c>
    </row>
    <row r="3427" spans="1:20">
      <c r="A3427" s="57">
        <f t="shared" si="989"/>
        <v>2347622.1150888857</v>
      </c>
      <c r="B3427" s="12">
        <f t="shared" si="1006"/>
        <v>373635.6641282466</v>
      </c>
      <c r="C3427" s="57" t="str">
        <f t="shared" si="990"/>
        <v>-0.00798692295976226+0.0016588084429483i</v>
      </c>
      <c r="D3427" s="57" t="str">
        <f t="shared" si="991"/>
        <v>2.75227837046905-1.4560077615317i</v>
      </c>
      <c r="E3427" s="57" t="str">
        <f t="shared" si="992"/>
        <v>-2.69610703285887-9.44529797237466i</v>
      </c>
      <c r="F3427" s="57" t="str">
        <f t="shared" si="993"/>
        <v>2.76925287277192-1.02385128048376i</v>
      </c>
      <c r="G3427" s="57" t="str">
        <f t="shared" si="994"/>
        <v>0.951662751943294-0.214477874166569i</v>
      </c>
      <c r="H3427" s="57" t="str">
        <f t="shared" si="995"/>
        <v>0.00273826478140914-5.38494840167204i</v>
      </c>
      <c r="I3427" s="57" t="str">
        <f t="shared" si="996"/>
        <v>-0.015532100711798-0.042076083037014i</v>
      </c>
      <c r="K3427" s="57" t="str">
        <f t="shared" si="997"/>
        <v>0.00113316586078744-0.00180797674199608i</v>
      </c>
      <c r="L3427" s="57" t="str">
        <f t="shared" si="998"/>
        <v>0.00025-0.00283220034752528i</v>
      </c>
      <c r="M3427" s="57" t="str">
        <f t="shared" si="999"/>
        <v>0.0045-0.000992920588036835i</v>
      </c>
      <c r="N3427" s="57">
        <f t="shared" si="1000"/>
        <v>11.732987754408697</v>
      </c>
      <c r="O3427" s="57">
        <f t="shared" si="1001"/>
        <v>41.769003397001413</v>
      </c>
      <c r="P3427" s="374">
        <f t="shared" si="1002"/>
        <v>-41.769003397001413</v>
      </c>
      <c r="Q3427" s="374">
        <f t="shared" si="1003"/>
        <v>168.2670122455913</v>
      </c>
      <c r="R3427" s="12">
        <f t="shared" si="1004"/>
        <v>-11.732987754408697</v>
      </c>
      <c r="S3427" s="57">
        <f t="shared" si="1005"/>
        <v>373.63566412824662</v>
      </c>
      <c r="T3427" s="12">
        <f t="shared" si="988"/>
        <v>-41.769003397001413</v>
      </c>
    </row>
    <row r="3428" spans="1:20">
      <c r="A3428" s="57">
        <f t="shared" si="989"/>
        <v>2356543.0791262235</v>
      </c>
      <c r="B3428" s="12">
        <f t="shared" si="1006"/>
        <v>375055.47965193394</v>
      </c>
      <c r="C3428" s="57" t="str">
        <f t="shared" si="990"/>
        <v>-0.00792423024667445+0.00166948322314006i</v>
      </c>
      <c r="D3428" s="57" t="str">
        <f t="shared" si="991"/>
        <v>2.74791180037059-1.45896653215225i</v>
      </c>
      <c r="E3428" s="57" t="str">
        <f t="shared" si="992"/>
        <v>-2.69104516180087-9.40534099206357i</v>
      </c>
      <c r="F3428" s="57" t="str">
        <f t="shared" si="993"/>
        <v>2.76823399359214-1.02447914268998i</v>
      </c>
      <c r="G3428" s="57" t="str">
        <f t="shared" si="994"/>
        <v>0.951312610801013-0.215213678310588i</v>
      </c>
      <c r="H3428" s="57" t="str">
        <f t="shared" si="995"/>
        <v>0.00270774261268164-5.36453811897005i</v>
      </c>
      <c r="I3428" s="57" t="str">
        <f t="shared" si="996"/>
        <v>-0.0154828971725762-0.0419011316236064i</v>
      </c>
      <c r="K3428" s="57" t="str">
        <f t="shared" si="997"/>
        <v>0.00112907773620342-0.0018044378018164i</v>
      </c>
      <c r="L3428" s="57" t="str">
        <f t="shared" si="998"/>
        <v>0.00025-0.00282147872835752i</v>
      </c>
      <c r="M3428" s="57" t="str">
        <f t="shared" si="999"/>
        <v>0.0045-0.0009891617732983i</v>
      </c>
      <c r="N3428" s="57">
        <f t="shared" si="1000"/>
        <v>11.897133800630513</v>
      </c>
      <c r="O3428" s="57">
        <f t="shared" si="1001"/>
        <v>41.832246193361314</v>
      </c>
      <c r="P3428" s="374">
        <f t="shared" si="1002"/>
        <v>-41.832246193361314</v>
      </c>
      <c r="Q3428" s="374">
        <f t="shared" si="1003"/>
        <v>168.10286619936949</v>
      </c>
      <c r="R3428" s="12">
        <f t="shared" si="1004"/>
        <v>-11.897133800630513</v>
      </c>
      <c r="S3428" s="57">
        <f t="shared" si="1005"/>
        <v>375.05547965193392</v>
      </c>
      <c r="T3428" s="12">
        <f t="shared" si="988"/>
        <v>-41.832246193361314</v>
      </c>
    </row>
    <row r="3429" spans="1:20">
      <c r="A3429" s="57">
        <f t="shared" si="989"/>
        <v>2365497.9428269034</v>
      </c>
      <c r="B3429" s="12">
        <f t="shared" si="1006"/>
        <v>376480.6904746113</v>
      </c>
      <c r="C3429" s="57" t="str">
        <f t="shared" si="990"/>
        <v>-0.00786186436940057+0.00167993945027942i</v>
      </c>
      <c r="D3429" s="57" t="str">
        <f t="shared" si="991"/>
        <v>2.74352597295425-1.46191925098352i</v>
      </c>
      <c r="E3429" s="57" t="str">
        <f t="shared" si="992"/>
        <v>-2.68600977610994-9.36553254457973i</v>
      </c>
      <c r="F3429" s="57" t="str">
        <f t="shared" si="993"/>
        <v>2.76720811426557-1.02511840424702i</v>
      </c>
      <c r="G3429" s="57" t="str">
        <f t="shared" si="994"/>
        <v>0.950960064035536-0.215951431217914i</v>
      </c>
      <c r="H3429" s="57" t="str">
        <f t="shared" si="995"/>
        <v>0.00267754104801792-5.34420531225252i</v>
      </c>
      <c r="I3429" s="57" t="str">
        <f t="shared" si="996"/>
        <v>-0.0154340146152027-0.0417267977208901i</v>
      </c>
      <c r="K3429" s="57" t="str">
        <f t="shared" si="997"/>
        <v>0.00112499607111349-0.0018008946569049i</v>
      </c>
      <c r="L3429" s="57" t="str">
        <f t="shared" si="998"/>
        <v>0.00025-0.00281079769710851i</v>
      </c>
      <c r="M3429" s="57" t="str">
        <f t="shared" si="999"/>
        <v>0.0045-0.000985417187983962i</v>
      </c>
      <c r="N3429" s="57">
        <f t="shared" si="1000"/>
        <v>12.0616851267051</v>
      </c>
      <c r="O3429" s="57">
        <f t="shared" si="1001"/>
        <v>41.895583992501308</v>
      </c>
      <c r="P3429" s="374">
        <f t="shared" si="1002"/>
        <v>-41.895583992501308</v>
      </c>
      <c r="Q3429" s="374">
        <f t="shared" si="1003"/>
        <v>167.9383148732949</v>
      </c>
      <c r="R3429" s="12">
        <f t="shared" si="1004"/>
        <v>-12.0616851267051</v>
      </c>
      <c r="S3429" s="57">
        <f t="shared" si="1005"/>
        <v>376.48069047461132</v>
      </c>
      <c r="T3429" s="12">
        <f t="shared" si="988"/>
        <v>-41.895583992501308</v>
      </c>
    </row>
    <row r="3430" spans="1:20">
      <c r="A3430" s="57">
        <f t="shared" si="989"/>
        <v>2374486.8350096457</v>
      </c>
      <c r="B3430" s="12">
        <f t="shared" si="1006"/>
        <v>377911.31709841482</v>
      </c>
      <c r="C3430" s="57" t="str">
        <f t="shared" si="990"/>
        <v>-0.00779982461255218+0.0016901781848632i</v>
      </c>
      <c r="D3430" s="57" t="str">
        <f t="shared" si="991"/>
        <v>2.73912088756425-1.46486578182181i</v>
      </c>
      <c r="E3430" s="57" t="str">
        <f t="shared" si="992"/>
        <v>-2.68100060340032-9.32587196532968i</v>
      </c>
      <c r="F3430" s="57" t="str">
        <f t="shared" si="993"/>
        <v>2.76617519222283-1.02576903990382i</v>
      </c>
      <c r="G3430" s="57" t="str">
        <f t="shared" si="994"/>
        <v>0.950605097017755-0.216691131663526i</v>
      </c>
      <c r="H3430" s="57" t="str">
        <f t="shared" si="995"/>
        <v>0.00264765710193187-5.32394968655199i</v>
      </c>
      <c r="I3430" s="57" t="str">
        <f t="shared" si="996"/>
        <v>-0.0153854502890476-0.0415530789096489i</v>
      </c>
      <c r="K3430" s="57" t="str">
        <f t="shared" si="997"/>
        <v>0.0011209209661032-0.00179734732681404i</v>
      </c>
      <c r="L3430" s="57" t="str">
        <f t="shared" si="998"/>
        <v>0.00025-0.00280015710012802i</v>
      </c>
      <c r="M3430" s="57" t="str">
        <f t="shared" si="999"/>
        <v>0.0045-0.000981686778226697i</v>
      </c>
      <c r="N3430" s="57">
        <f t="shared" si="1000"/>
        <v>12.226639510181371</v>
      </c>
      <c r="O3430" s="57">
        <f t="shared" si="1001"/>
        <v>41.959017063465893</v>
      </c>
      <c r="P3430" s="374">
        <f t="shared" si="1002"/>
        <v>-41.959017063465893</v>
      </c>
      <c r="Q3430" s="374">
        <f t="shared" si="1003"/>
        <v>167.77336048981863</v>
      </c>
      <c r="R3430" s="12">
        <f t="shared" si="1004"/>
        <v>-12.226639510181371</v>
      </c>
      <c r="S3430" s="57">
        <f t="shared" si="1005"/>
        <v>377.91131709841483</v>
      </c>
      <c r="T3430" s="12">
        <f t="shared" si="988"/>
        <v>-41.959017063465893</v>
      </c>
    </row>
    <row r="3431" spans="1:20">
      <c r="A3431" s="57">
        <f t="shared" si="989"/>
        <v>2383509.8849826823</v>
      </c>
      <c r="B3431" s="12">
        <f t="shared" si="1006"/>
        <v>379347.3801033888</v>
      </c>
      <c r="C3431" s="57" t="str">
        <f t="shared" si="990"/>
        <v>-0.00773811026550111+0.00170020049773333i</v>
      </c>
      <c r="D3431" s="57" t="str">
        <f t="shared" si="991"/>
        <v>2.73469654465197-1.46780598798164i</v>
      </c>
      <c r="E3431" s="57" t="str">
        <f t="shared" si="992"/>
        <v>-2.67601737294134-9.28635859346432i</v>
      </c>
      <c r="F3431" s="57" t="str">
        <f t="shared" si="993"/>
        <v>2.7651351847161-1.02643102424491i</v>
      </c>
      <c r="G3431" s="57" t="str">
        <f t="shared" si="994"/>
        <v>0.950247695057235-0.21743277833769i</v>
      </c>
      <c r="H3431" s="57" t="str">
        <f t="shared" si="995"/>
        <v>0.00261808781150529-5.30377094803232i</v>
      </c>
      <c r="I3431" s="57" t="str">
        <f t="shared" si="996"/>
        <v>-0.0153372014626062-0.0413799727809083i</v>
      </c>
      <c r="K3431" s="57" t="str">
        <f t="shared" si="997"/>
        <v>0.00111685252108125-0.00179379583211079i</v>
      </c>
      <c r="L3431" s="57" t="str">
        <f t="shared" si="998"/>
        <v>0.00025-0.0027895567843475i</v>
      </c>
      <c r="M3431" s="57" t="str">
        <f t="shared" si="999"/>
        <v>0.0045-0.000977970490363319i</v>
      </c>
      <c r="N3431" s="57">
        <f t="shared" si="1000"/>
        <v>12.391994724863508</v>
      </c>
      <c r="O3431" s="57">
        <f t="shared" si="1001"/>
        <v>42.022545673435012</v>
      </c>
      <c r="P3431" s="374">
        <f t="shared" si="1002"/>
        <v>-42.022545673435012</v>
      </c>
      <c r="Q3431" s="374">
        <f t="shared" si="1003"/>
        <v>167.60800527513649</v>
      </c>
      <c r="R3431" s="12">
        <f t="shared" si="1004"/>
        <v>-12.391994724863508</v>
      </c>
      <c r="S3431" s="57">
        <f t="shared" si="1005"/>
        <v>379.34738010338879</v>
      </c>
      <c r="T3431" s="12">
        <f t="shared" si="988"/>
        <v>-42.022545673435012</v>
      </c>
    </row>
    <row r="3432" spans="1:20">
      <c r="A3432" s="57">
        <f t="shared" si="989"/>
        <v>2392567.2225456168</v>
      </c>
      <c r="B3432" s="12">
        <f t="shared" si="1006"/>
        <v>380788.90014778171</v>
      </c>
      <c r="C3432" s="57" t="str">
        <f t="shared" si="990"/>
        <v>-0.00767672062214982+0.00171000746994314i</v>
      </c>
      <c r="D3432" s="57" t="str">
        <f t="shared" si="991"/>
        <v>2.73025294578571-1.47073973230488i</v>
      </c>
      <c r="E3432" s="57" t="str">
        <f t="shared" si="992"/>
        <v>-2.67105981564465-9.24699177185573i</v>
      </c>
      <c r="F3432" s="57" t="str">
        <f t="shared" si="993"/>
        <v>2.76408804881953-1.02710433168737i</v>
      </c>
      <c r="G3432" s="57" t="str">
        <f t="shared" si="994"/>
        <v>0.94988784340238-0.218176369845031i</v>
      </c>
      <c r="H3432" s="57" t="str">
        <f t="shared" si="995"/>
        <v>0.00258883023626531-5.28366880398447i</v>
      </c>
      <c r="I3432" s="57" t="str">
        <f t="shared" si="996"/>
        <v>-0.0152892654233496-0.0412074769359072i</v>
      </c>
      <c r="K3432" s="57" t="str">
        <f t="shared" si="997"/>
        <v>0.00111279083527018-0.00179024019436648i</v>
      </c>
      <c r="L3432" s="57" t="str">
        <f t="shared" si="998"/>
        <v>0.00025-0.00277899659727784i</v>
      </c>
      <c r="M3432" s="57" t="str">
        <f t="shared" si="999"/>
        <v>0.0045-0.00097426827093377i</v>
      </c>
      <c r="N3432" s="57">
        <f t="shared" si="1000"/>
        <v>12.557748540861951</v>
      </c>
      <c r="O3432" s="57">
        <f t="shared" si="1001"/>
        <v>42.086170087729059</v>
      </c>
      <c r="P3432" s="374">
        <f t="shared" si="1002"/>
        <v>-42.086170087729059</v>
      </c>
      <c r="Q3432" s="374">
        <f t="shared" si="1003"/>
        <v>167.44225145913805</v>
      </c>
      <c r="R3432" s="12">
        <f t="shared" si="1004"/>
        <v>-12.557748540861951</v>
      </c>
      <c r="S3432" s="57">
        <f t="shared" si="1005"/>
        <v>380.7889001477817</v>
      </c>
      <c r="T3432" s="12">
        <f t="shared" si="988"/>
        <v>-42.086170087729059</v>
      </c>
    </row>
    <row r="3433" spans="1:20">
      <c r="A3433" s="57">
        <f t="shared" si="989"/>
        <v>2401658.9779912899</v>
      </c>
      <c r="B3433" s="12">
        <f t="shared" si="1006"/>
        <v>382235.89796834328</v>
      </c>
      <c r="C3433" s="57" t="str">
        <f t="shared" si="990"/>
        <v>-0.00761565498070452+0.00171960019262294i</v>
      </c>
      <c r="D3433" s="57" t="str">
        <f t="shared" si="991"/>
        <v>2.72579009366025-1.47366687717034i</v>
      </c>
      <c r="E3433" s="57" t="str">
        <f t="shared" si="992"/>
        <v>-2.66612766405134-9.20777084707408i</v>
      </c>
      <c r="F3433" s="57" t="str">
        <f t="shared" si="993"/>
        <v>2.76303374142986-1.0277889364779i</v>
      </c>
      <c r="G3433" s="57" t="str">
        <f t="shared" si="994"/>
        <v>0.949525527240603-0.218921904703614i</v>
      </c>
      <c r="H3433" s="57" t="str">
        <f t="shared" si="995"/>
        <v>0.00255988145806224-5.26364296282189i</v>
      </c>
      <c r="I3433" s="57" t="str">
        <f t="shared" si="996"/>
        <v>-0.0152416394775789-0.0410355889860705i</v>
      </c>
      <c r="K3433" s="57" t="str">
        <f t="shared" si="997"/>
        <v>0.00110873600719728-0.00178668043614658i</v>
      </c>
      <c r="L3433" s="57" t="str">
        <f t="shared" si="998"/>
        <v>0.00025-0.00276847638700721i</v>
      </c>
      <c r="M3433" s="57" t="str">
        <f t="shared" si="999"/>
        <v>0.0045-0.000970580066680388i</v>
      </c>
      <c r="N3433" s="57">
        <f t="shared" si="1000"/>
        <v>12.723898724647256</v>
      </c>
      <c r="O3433" s="57">
        <f t="shared" si="1001"/>
        <v>42.149890569813948</v>
      </c>
      <c r="P3433" s="374">
        <f t="shared" si="1002"/>
        <v>-42.149890569813948</v>
      </c>
      <c r="Q3433" s="374">
        <f t="shared" si="1003"/>
        <v>167.27610127535274</v>
      </c>
      <c r="R3433" s="12">
        <f t="shared" si="1004"/>
        <v>-12.723898724647256</v>
      </c>
      <c r="S3433" s="57">
        <f t="shared" si="1005"/>
        <v>382.23589796834329</v>
      </c>
      <c r="T3433" s="12">
        <f t="shared" si="988"/>
        <v>-42.149890569813948</v>
      </c>
    </row>
    <row r="3434" spans="1:20">
      <c r="A3434" s="57">
        <f t="shared" si="989"/>
        <v>2410785.2821076568</v>
      </c>
      <c r="B3434" s="12">
        <f t="shared" si="1006"/>
        <v>383688.39438062301</v>
      </c>
      <c r="C3434" s="57" t="str">
        <f t="shared" si="990"/>
        <v>-0.0075549126434509+0.00172897976684373i</v>
      </c>
      <c r="D3434" s="57" t="str">
        <f t="shared" si="991"/>
        <v>2.72130799210644-1.47658728450322i</v>
      </c>
      <c r="E3434" s="57" t="str">
        <f t="shared" si="992"/>
        <v>-2.66122065231927-9.1686951693647i</v>
      </c>
      <c r="F3434" s="57" t="str">
        <f t="shared" si="993"/>
        <v>2.76197221926685-1.02848481268973i</v>
      </c>
      <c r="G3434" s="57" t="str">
        <f t="shared" si="994"/>
        <v>0.949160731698515-0.219669381343998i</v>
      </c>
      <c r="H3434" s="57" t="str">
        <f t="shared" si="995"/>
        <v>0.00253123858094833-5.24369313407618i</v>
      </c>
      <c r="I3434" s="57" t="str">
        <f t="shared" si="996"/>
        <v>-0.0151943209502774-0.0408643065529794i</v>
      </c>
      <c r="K3434" s="57" t="str">
        <f t="shared" si="997"/>
        <v>0.00110468813468563-0.00178311658100034i</v>
      </c>
      <c r="L3434" s="57" t="str">
        <f t="shared" si="998"/>
        <v>0.00025-0.00275799600219886i</v>
      </c>
      <c r="M3434" s="57" t="str">
        <f t="shared" si="999"/>
        <v>0.0045-0.00096690582454711i</v>
      </c>
      <c r="N3434" s="57">
        <f t="shared" si="1000"/>
        <v>12.89044303909867</v>
      </c>
      <c r="O3434" s="57">
        <f t="shared" si="1001"/>
        <v>42.213707381306335</v>
      </c>
      <c r="P3434" s="374">
        <f t="shared" si="1002"/>
        <v>-42.213707381306335</v>
      </c>
      <c r="Q3434" s="374">
        <f t="shared" si="1003"/>
        <v>167.10955696090133</v>
      </c>
      <c r="R3434" s="12">
        <f t="shared" si="1004"/>
        <v>-12.89044303909867</v>
      </c>
      <c r="S3434" s="57">
        <f t="shared" si="1005"/>
        <v>383.68839438062298</v>
      </c>
      <c r="T3434" s="12">
        <f t="shared" si="988"/>
        <v>-42.213707381306335</v>
      </c>
    </row>
    <row r="3435" spans="1:20">
      <c r="A3435" s="57">
        <f t="shared" si="989"/>
        <v>2419946.2661796664</v>
      </c>
      <c r="B3435" s="12">
        <f t="shared" si="1006"/>
        <v>385146.41027926939</v>
      </c>
      <c r="C3435" s="57" t="str">
        <f t="shared" si="990"/>
        <v>-0.00749449291653253+0.0017381473034804i</v>
      </c>
      <c r="D3435" s="57" t="str">
        <f t="shared" si="991"/>
        <v>2.71680664610061-1.47950081578498i</v>
      </c>
      <c r="E3435" s="57" t="str">
        <f t="shared" si="992"/>
        <v>-2.6563385162104-9.12976409262534i</v>
      </c>
      <c r="F3435" s="57" t="str">
        <f t="shared" si="993"/>
        <v>2.76090343887389-1.02919193421961i</v>
      </c>
      <c r="G3435" s="57" t="str">
        <f t="shared" si="994"/>
        <v>0.94879344184211-0.220418798108311i</v>
      </c>
      <c r="H3435" s="57" t="str">
        <f t="shared" si="995"/>
        <v>0.00250289873105683-5.22381902839259i</v>
      </c>
      <c r="I3435" s="57" t="str">
        <f t="shared" si="996"/>
        <v>-0.0151473071849666-0.0406936272683435i</v>
      </c>
      <c r="K3435" s="57" t="str">
        <f t="shared" si="997"/>
        <v>0.00110064731484526-0.00177954865345037i</v>
      </c>
      <c r="L3435" s="57" t="str">
        <f t="shared" si="998"/>
        <v>0.00025-0.00274755529208892i</v>
      </c>
      <c r="M3435" s="57" t="str">
        <f t="shared" si="999"/>
        <v>0.0045-0.000963245491678724i</v>
      </c>
      <c r="N3435" s="57">
        <f t="shared" si="1000"/>
        <v>13.057379243557165</v>
      </c>
      <c r="O3435" s="57">
        <f t="shared" si="1001"/>
        <v>42.277620781979067</v>
      </c>
      <c r="P3435" s="374">
        <f t="shared" si="1002"/>
        <v>-42.277620781979067</v>
      </c>
      <c r="Q3435" s="374">
        <f t="shared" si="1003"/>
        <v>166.94262075644284</v>
      </c>
      <c r="R3435" s="12">
        <f t="shared" si="1004"/>
        <v>-13.057379243557165</v>
      </c>
      <c r="S3435" s="57">
        <f t="shared" si="1005"/>
        <v>385.14641027926939</v>
      </c>
      <c r="T3435" s="12">
        <f t="shared" si="988"/>
        <v>-42.277620781979067</v>
      </c>
    </row>
    <row r="3436" spans="1:20">
      <c r="A3436" s="57">
        <f t="shared" si="989"/>
        <v>2429142.0619911486</v>
      </c>
      <c r="B3436" s="12">
        <f t="shared" si="1006"/>
        <v>386609.9666383306</v>
      </c>
      <c r="C3436" s="57" t="str">
        <f t="shared" si="990"/>
        <v>-0.00743439510973261+0.00174710392307342i</v>
      </c>
      <c r="D3436" s="57" t="str">
        <f t="shared" si="991"/>
        <v>2.71228606177402-1.48240733206319i</v>
      </c>
      <c r="E3436" s="57" t="str">
        <f t="shared" si="992"/>
        <v>-2.65148099307845-9.09097697438412i</v>
      </c>
      <c r="F3436" s="57" t="str">
        <f t="shared" si="993"/>
        <v>2.75982735661857-1.02991027478477i</v>
      </c>
      <c r="G3436" s="57" t="str">
        <f t="shared" si="994"/>
        <v>0.948423642676971-0.221170153249295i</v>
      </c>
      <c r="H3436" s="57" t="str">
        <f t="shared" si="995"/>
        <v>0.00247485905648201-5.2040203575257i</v>
      </c>
      <c r="I3436" s="57" t="str">
        <f t="shared" si="996"/>
        <v>-0.0151005955435623-0.0405235487739737i</v>
      </c>
      <c r="K3436" s="57" t="str">
        <f t="shared" si="997"/>
        <v>0.0010966136440645-0.0017759766789821i</v>
      </c>
      <c r="L3436" s="57" t="str">
        <f t="shared" si="998"/>
        <v>0.00025-0.00273715410648428i</v>
      </c>
      <c r="M3436" s="57" t="str">
        <f t="shared" si="999"/>
        <v>0.0045-0.000959599015420133i</v>
      </c>
      <c r="N3436" s="57">
        <f t="shared" si="1000"/>
        <v>13.224705093873951</v>
      </c>
      <c r="O3436" s="57">
        <f t="shared" si="1001"/>
        <v>42.341631029766049</v>
      </c>
      <c r="P3436" s="374">
        <f t="shared" si="1002"/>
        <v>-42.341631029766049</v>
      </c>
      <c r="Q3436" s="374">
        <f t="shared" si="1003"/>
        <v>166.77529490612605</v>
      </c>
      <c r="R3436" s="12">
        <f t="shared" si="1004"/>
        <v>-13.224705093873951</v>
      </c>
      <c r="S3436" s="57">
        <f t="shared" si="1005"/>
        <v>386.6099666383306</v>
      </c>
      <c r="T3436" s="12">
        <f t="shared" ref="T3436:T3499" si="1007">P3436</f>
        <v>-42.341631029766049</v>
      </c>
    </row>
    <row r="3437" spans="1:20">
      <c r="A3437" s="57">
        <f t="shared" ref="A3437:A3500" si="1008">2*PI()*B3437</f>
        <v>2438372.801826715</v>
      </c>
      <c r="B3437" s="12">
        <f t="shared" si="1006"/>
        <v>388079.08451155626</v>
      </c>
      <c r="C3437" s="57" t="str">
        <f t="shared" ref="C3437:C3500" si="1009">IMPRODUCT(D3437,E3437,$C$40,,K3437,$C$41)</f>
        <v>-0.00737461853625811+0.00175585075568906i</v>
      </c>
      <c r="D3437" s="57" t="str">
        <f t="shared" ref="D3437:D3500" si="1010">IMDIV(IMPRODUCT($C$37,$C$38,COMPLEX(1,A3437/$C$38)),IMSUM(-1*A3437*A3437/$C$39,COMPLEX(0,1*A3437)))</f>
        <v>2.70774624642216-1.48530669396165i</v>
      </c>
      <c r="E3437" s="57" t="str">
        <f t="shared" ref="E3437:E3500" si="1011">IMDIV(IMPRODUCT(IMSUM(F3437,G3437),$C$29,H3437),IMSUM(1,I3437))</f>
        <v>-2.64664782185636-9.05233317577717i</v>
      </c>
      <c r="F3437" s="57" t="str">
        <f t="shared" ref="F3437:F3500" si="1012">IMDIV(IMPRODUCT($C$14,$C$15,COMPLEX(1,A3437/$C$15)),IMSUM(-1*A3437*A3437/$C$16,COMPLEX(0,A3437)))</f>
        <v>2.75874392869328-1.0306398079198i</v>
      </c>
      <c r="G3437" s="57" t="str">
        <f t="shared" ref="G3437:G3500" si="1013">IMDIV(1,COMPLEX(1,A3437*$C$9*$C$10))</f>
        <v>0.948051319148468-0.221923444929366i</v>
      </c>
      <c r="H3437" s="57" t="str">
        <f t="shared" ref="H3437:H3500" si="1014">IMDIV($C$3,IMSUM(K3437,COMPLEX(0,$C$28*A3437)))</f>
        <v>0.00244711672715977-5.18429683433503i</v>
      </c>
      <c r="I3437" s="57" t="str">
        <f t="shared" ref="I3437:I3500" si="1015">IMPRODUCT(F3437,$C$29,H3437,$C$31)</f>
        <v>-0.0150541834062312-0.0403540687217538i</v>
      </c>
      <c r="K3437" s="57" t="str">
        <f t="shared" ref="K3437:K3500" si="1016">IF($C$26&lt;=0,IMDIV(1,IMSUM(IMDIV(1,L3437),1/$C$18)),IMDIV(1,IMSUM(IMDIV(1,L3437),1/$C$18,IMDIV(1,M3437))))</f>
        <v>0.00109258721800156-0.00177240068403311i</v>
      </c>
      <c r="L3437" s="57" t="str">
        <f t="shared" ref="L3437:L3500" si="1017">IMSUM($C$21/$C$22,IMDIV(1,COMPLEX(0,$C$20*$C$22*A3437)))</f>
        <v>0.00025-0.00272679229576039i</v>
      </c>
      <c r="M3437" s="57" t="str">
        <f t="shared" ref="M3437:M3500" si="1018">IMSUM($C$25/$C$26,IMDIV(1,COMPLEX(0,$C$24*$C$26*A3437)))</f>
        <v>0.0045-0.000955966343315532i</v>
      </c>
      <c r="N3437" s="57">
        <f t="shared" ref="N3437:N3500" si="1019">ABS(R3437)</f>
        <v>13.392418342456295</v>
      </c>
      <c r="O3437" s="57">
        <f t="shared" ref="O3437:O3500" si="1020">ABS(P3437)</f>
        <v>42.405738380767595</v>
      </c>
      <c r="P3437" s="374">
        <f t="shared" ref="P3437:P3500" si="1021">20*LOG10(IMABS(C3437))</f>
        <v>-42.405738380767595</v>
      </c>
      <c r="Q3437" s="374">
        <f t="shared" ref="Q3437:Q3500" si="1022">IMARGUMENT(C3437)*180/PI()</f>
        <v>166.6075816575437</v>
      </c>
      <c r="R3437" s="12">
        <f t="shared" ref="R3437:R3500" si="1023">IF(Q3437&lt;0,Q3437+180,Q3437-180)</f>
        <v>-13.392418342456295</v>
      </c>
      <c r="S3437" s="57">
        <f t="shared" ref="S3437:S3500" si="1024">B3437/1000</f>
        <v>388.07908451155623</v>
      </c>
      <c r="T3437" s="12">
        <f t="shared" si="1007"/>
        <v>-42.405738380767595</v>
      </c>
    </row>
    <row r="3438" spans="1:20">
      <c r="A3438" s="57">
        <f t="shared" si="1008"/>
        <v>2447638.6184736565</v>
      </c>
      <c r="B3438" s="12">
        <f t="shared" ref="B3438:B3501" si="1025">B3437*(1+B$42)</f>
        <v>389553.78503270017</v>
      </c>
      <c r="C3438" s="57" t="str">
        <f t="shared" si="1009"/>
        <v>-0.00731516251252682+0.00176438894077947i</v>
      </c>
      <c r="D3438" s="57" t="str">
        <f t="shared" si="1010"/>
        <v>2.70318720851401-1.4881987616907i</v>
      </c>
      <c r="E3438" s="57" t="str">
        <f t="shared" si="1011"/>
        <v>-2.64183874304424-9.01383206152691i</v>
      </c>
      <c r="F3438" s="57" t="str">
        <f t="shared" si="1012"/>
        <v>2.75765311111587-1.03138050697364i</v>
      </c>
      <c r="G3438" s="57" t="str">
        <f t="shared" si="1013"/>
        <v>0.947676456141988-0.222678671219653i</v>
      </c>
      <c r="H3438" s="57" t="str">
        <f t="shared" si="1014"/>
        <v>0.00241966893474859-5.16464817278067i</v>
      </c>
      <c r="I3438" s="57" t="str">
        <f t="shared" si="1015"/>
        <v>-0.0150080681712509-0.040185184773614i</v>
      </c>
      <c r="K3438" s="57" t="str">
        <f t="shared" si="1016"/>
        <v>0.00108856813157612-0.0017688206959824i</v>
      </c>
      <c r="L3438" s="57" t="str">
        <f t="shared" si="1017"/>
        <v>0.00025-0.00271646971085913i</v>
      </c>
      <c r="M3438" s="57" t="str">
        <f t="shared" si="1018"/>
        <v>0.0045-0.00095234742310772i</v>
      </c>
      <c r="N3438" s="57">
        <f t="shared" si="1019"/>
        <v>13.560516738320075</v>
      </c>
      <c r="O3438" s="57">
        <f t="shared" si="1020"/>
        <v>42.469943089255644</v>
      </c>
      <c r="P3438" s="374">
        <f t="shared" si="1021"/>
        <v>-42.469943089255644</v>
      </c>
      <c r="Q3438" s="374">
        <f t="shared" si="1022"/>
        <v>166.43948326167992</v>
      </c>
      <c r="R3438" s="12">
        <f t="shared" si="1023"/>
        <v>-13.560516738320075</v>
      </c>
      <c r="S3438" s="57">
        <f t="shared" si="1024"/>
        <v>389.55378503270015</v>
      </c>
      <c r="T3438" s="12">
        <f t="shared" si="1007"/>
        <v>-42.469943089255644</v>
      </c>
    </row>
    <row r="3439" spans="1:20">
      <c r="A3439" s="57">
        <f t="shared" si="1008"/>
        <v>2456939.6452238569</v>
      </c>
      <c r="B3439" s="12">
        <f t="shared" si="1025"/>
        <v>391034.08941582445</v>
      </c>
      <c r="C3439" s="57" t="str">
        <f t="shared" si="1009"/>
        <v>-0.00725602635795709+0.00177271962704081i</v>
      </c>
      <c r="D3439" s="57" t="str">
        <f t="shared" si="1010"/>
        <v>2.69860895770113-1.49108339505758i</v>
      </c>
      <c r="E3439" s="57" t="str">
        <f t="shared" si="1011"/>
        <v>-2.63705349869709-8.97547299992007i</v>
      </c>
      <c r="F3439" s="57" t="str">
        <f t="shared" si="1012"/>
        <v>2.75655485973025-1.03213234510644i</v>
      </c>
      <c r="G3439" s="57" t="str">
        <f t="shared" si="1013"/>
        <v>0.947299038483152-0.223435830099042i</v>
      </c>
      <c r="H3439" s="57" t="str">
        <f t="shared" si="1014"/>
        <v>0.00239251289251132-5.1450740879189i</v>
      </c>
      <c r="I3439" s="57" t="str">
        <f t="shared" si="1015"/>
        <v>-0.0149622472548686-0.0400168946015017i</v>
      </c>
      <c r="K3439" s="57" t="str">
        <f t="shared" si="1016"/>
        <v>0.00108455647896122-0.00176523674313962i</v>
      </c>
      <c r="L3439" s="57" t="str">
        <f t="shared" si="1017"/>
        <v>0.00025-0.00270618620328664i</v>
      </c>
      <c r="M3439" s="57" t="str">
        <f t="shared" si="1018"/>
        <v>0.0045-0.000948742202737324i</v>
      </c>
      <c r="N3439" s="57">
        <f t="shared" si="1019"/>
        <v>13.728998027134338</v>
      </c>
      <c r="O3439" s="57">
        <f t="shared" si="1020"/>
        <v>42.53424540767918</v>
      </c>
      <c r="P3439" s="374">
        <f t="shared" si="1021"/>
        <v>-42.53424540767918</v>
      </c>
      <c r="Q3439" s="374">
        <f t="shared" si="1022"/>
        <v>166.27100197286566</v>
      </c>
      <c r="R3439" s="12">
        <f t="shared" si="1023"/>
        <v>-13.728998027134338</v>
      </c>
      <c r="S3439" s="57">
        <f t="shared" si="1024"/>
        <v>391.03408941582444</v>
      </c>
      <c r="T3439" s="12">
        <f t="shared" si="1007"/>
        <v>-42.53424540767918</v>
      </c>
    </row>
    <row r="3440" spans="1:20">
      <c r="A3440" s="57">
        <f t="shared" si="1008"/>
        <v>2466276.0158757074</v>
      </c>
      <c r="B3440" s="12">
        <f t="shared" si="1025"/>
        <v>392520.01895560458</v>
      </c>
      <c r="C3440" s="57" t="str">
        <f t="shared" si="1009"/>
        <v>-0.00719720939476092+0.00178084397227064i</v>
      </c>
      <c r="D3440" s="57" t="str">
        <f t="shared" si="1010"/>
        <v>2.69401150482683-1.49396045347709i</v>
      </c>
      <c r="E3440" s="57" t="str">
        <f t="shared" si="1011"/>
        <v>-2.63229183241283-8.93725536278669i</v>
      </c>
      <c r="F3440" s="57" t="str">
        <f t="shared" si="1012"/>
        <v>2.75544913020712-1.03289529528645i</v>
      </c>
      <c r="G3440" s="57" t="str">
        <f t="shared" si="1013"/>
        <v>0.94691905093805-0.224194919453213i</v>
      </c>
      <c r="H3440" s="57" t="str">
        <f t="shared" si="1014"/>
        <v>0.00236564583519748-5.12557429589796i</v>
      </c>
      <c r="I3440" s="57" t="str">
        <f t="shared" si="1015"/>
        <v>-0.0149167180911622-0.0398491958873567i</v>
      </c>
      <c r="K3440" s="57" t="str">
        <f t="shared" si="1016"/>
        <v>0.00108055235357525-0.00176164885473407i</v>
      </c>
      <c r="L3440" s="57" t="str">
        <f t="shared" si="1017"/>
        <v>0.00025-0.00269594162511122i</v>
      </c>
      <c r="M3440" s="57" t="str">
        <f t="shared" si="1018"/>
        <v>0.0045-0.000945150630342019i</v>
      </c>
      <c r="N3440" s="57">
        <f t="shared" si="1019"/>
        <v>13.897859951267435</v>
      </c>
      <c r="O3440" s="57">
        <f t="shared" si="1020"/>
        <v>42.598645586669186</v>
      </c>
      <c r="P3440" s="374">
        <f t="shared" si="1021"/>
        <v>-42.598645586669186</v>
      </c>
      <c r="Q3440" s="374">
        <f t="shared" si="1022"/>
        <v>166.10214004873256</v>
      </c>
      <c r="R3440" s="12">
        <f t="shared" si="1023"/>
        <v>-13.897859951267435</v>
      </c>
      <c r="S3440" s="57">
        <f t="shared" si="1024"/>
        <v>392.5200189556046</v>
      </c>
      <c r="T3440" s="12">
        <f t="shared" si="1007"/>
        <v>-42.598645586669186</v>
      </c>
    </row>
    <row r="3441" spans="1:20">
      <c r="A3441" s="57">
        <f t="shared" si="1008"/>
        <v>2475647.864736035</v>
      </c>
      <c r="B3441" s="12">
        <f t="shared" si="1025"/>
        <v>394011.59502763586</v>
      </c>
      <c r="C3441" s="57" t="str">
        <f t="shared" si="1009"/>
        <v>-0.0071387109477393+0.00178876314322441i</v>
      </c>
      <c r="D3441" s="57" t="str">
        <f t="shared" si="1010"/>
        <v>2.68939486193506-1.49682979598229i</v>
      </c>
      <c r="E3441" s="57" t="str">
        <f t="shared" si="1011"/>
        <v>-2.62755348932048-8.89917852547874i</v>
      </c>
      <c r="F3441" s="57" t="str">
        <f t="shared" si="1012"/>
        <v>2.75433587804467-1.03366933028695i</v>
      </c>
      <c r="G3441" s="57" t="str">
        <f t="shared" si="1013"/>
        <v>0.946536478213494-0.224955937073664i</v>
      </c>
      <c r="H3441" s="57" t="str">
        <f t="shared" si="1014"/>
        <v>0.0023390650189262-5.10614851395371i</v>
      </c>
      <c r="I3441" s="57" t="str">
        <f t="shared" si="1015"/>
        <v>-0.0148714781319036-0.0396820863230832i</v>
      </c>
      <c r="K3441" s="57" t="str">
        <f t="shared" si="1016"/>
        <v>0.00107655584807411-0.00175805706090375i</v>
      </c>
      <c r="L3441" s="57" t="str">
        <f t="shared" si="1017"/>
        <v>0.00025-0.00268573582896116i</v>
      </c>
      <c r="M3441" s="57" t="str">
        <f t="shared" si="1018"/>
        <v>0.0045-0.000941572654255847i</v>
      </c>
      <c r="N3441" s="57">
        <f t="shared" si="1019"/>
        <v>14.067100249833345</v>
      </c>
      <c r="O3441" s="57">
        <f t="shared" si="1020"/>
        <v>42.663143875044071</v>
      </c>
      <c r="P3441" s="374">
        <f t="shared" si="1021"/>
        <v>-42.663143875044071</v>
      </c>
      <c r="Q3441" s="374">
        <f t="shared" si="1022"/>
        <v>165.93289975016665</v>
      </c>
      <c r="R3441" s="12">
        <f t="shared" si="1023"/>
        <v>-14.067100249833345</v>
      </c>
      <c r="S3441" s="57">
        <f t="shared" si="1024"/>
        <v>394.01159502763585</v>
      </c>
      <c r="T3441" s="12">
        <f t="shared" si="1007"/>
        <v>-42.663143875044071</v>
      </c>
    </row>
    <row r="3442" spans="1:20">
      <c r="A3442" s="57">
        <f t="shared" si="1008"/>
        <v>2485055.3266220321</v>
      </c>
      <c r="B3442" s="12">
        <f t="shared" si="1025"/>
        <v>395508.83908874088</v>
      </c>
      <c r="C3442" s="57" t="str">
        <f t="shared" si="1009"/>
        <v>-0.00708053034408093+0.00179647831547087i</v>
      </c>
      <c r="D3442" s="57" t="str">
        <f t="shared" si="1010"/>
        <v>2.68475904227936-1.49969128123552i</v>
      </c>
      <c r="E3442" s="57" t="str">
        <f t="shared" si="1011"/>
        <v>-2.6228382160682-8.86124186684918i</v>
      </c>
      <c r="F3442" s="57" t="str">
        <f t="shared" si="1012"/>
        <v>2.75321505856932-1.03445442268304i</v>
      </c>
      <c r="G3442" s="57" t="str">
        <f t="shared" si="1013"/>
        <v>0.94615130495726-0.225718880656745i</v>
      </c>
      <c r="H3442" s="57" t="str">
        <f t="shared" si="1014"/>
        <v>0.0023127677210695-5.08679646040533i</v>
      </c>
      <c r="I3442" s="57" t="str">
        <f t="shared" si="1015"/>
        <v>-0.0148265248464202-0.0395155636105236i</v>
      </c>
      <c r="K3442" s="57" t="str">
        <f t="shared" si="1016"/>
        <v>0.00107256705434357-0.00175446139268429i</v>
      </c>
      <c r="L3442" s="57" t="str">
        <f t="shared" si="1017"/>
        <v>0.00025-0.00267556866802267i</v>
      </c>
      <c r="M3442" s="57" t="str">
        <f t="shared" si="1018"/>
        <v>0.0045-0.000938008223008417i</v>
      </c>
      <c r="N3442" s="57">
        <f t="shared" si="1019"/>
        <v>14.236716658736384</v>
      </c>
      <c r="O3442" s="57">
        <f t="shared" si="1020"/>
        <v>42.72774051981466</v>
      </c>
      <c r="P3442" s="374">
        <f t="shared" si="1021"/>
        <v>-42.72774051981466</v>
      </c>
      <c r="Q3442" s="374">
        <f t="shared" si="1022"/>
        <v>165.76328334126362</v>
      </c>
      <c r="R3442" s="12">
        <f t="shared" si="1023"/>
        <v>-14.236716658736384</v>
      </c>
      <c r="S3442" s="57">
        <f t="shared" si="1024"/>
        <v>395.5088390887409</v>
      </c>
      <c r="T3442" s="12">
        <f t="shared" si="1007"/>
        <v>-42.72774051981466</v>
      </c>
    </row>
    <row r="3443" spans="1:20">
      <c r="A3443" s="57">
        <f t="shared" si="1008"/>
        <v>2494498.5368631957</v>
      </c>
      <c r="B3443" s="12">
        <f t="shared" si="1025"/>
        <v>397011.77267727809</v>
      </c>
      <c r="C3443" s="57" t="str">
        <f t="shared" si="1009"/>
        <v>-0.00702266691316317+0.00180399067324635i</v>
      </c>
      <c r="D3443" s="57" t="str">
        <f t="shared" si="1010"/>
        <v>2.68010406033158-1.50254476753939i</v>
      </c>
      <c r="E3443" s="57" t="str">
        <f t="shared" si="1011"/>
        <v>-2.61814576081164-8.82344476923127i</v>
      </c>
      <c r="F3443" s="57" t="str">
        <f t="shared" si="1012"/>
        <v>2.75208662693649-1.03525054484853i</v>
      </c>
      <c r="G3443" s="57" t="str">
        <f t="shared" si="1013"/>
        <v>0.945763515758362-0.226483747802672i</v>
      </c>
      <c r="H3443" s="57" t="str">
        <f t="shared" si="1014"/>
        <v>0.00228675124013634-5.06751785465111i</v>
      </c>
      <c r="I3443" s="57" t="str">
        <f t="shared" si="1015"/>
        <v>-0.0147818557214606-0.0393496254614326i</v>
      </c>
      <c r="K3443" s="57" t="str">
        <f t="shared" si="1016"/>
        <v>0.00106858606349174-0.00175086188199775i</v>
      </c>
      <c r="L3443" s="57" t="str">
        <f t="shared" si="1017"/>
        <v>0.00025-0.00266543999603773i</v>
      </c>
      <c r="M3443" s="57" t="str">
        <f t="shared" si="1018"/>
        <v>0.0045-0.000934457285324185i</v>
      </c>
      <c r="N3443" s="57">
        <f t="shared" si="1019"/>
        <v>14.406706910714234</v>
      </c>
      <c r="O3443" s="57">
        <f t="shared" si="1020"/>
        <v>42.792435766189946</v>
      </c>
      <c r="P3443" s="374">
        <f t="shared" si="1021"/>
        <v>-42.792435766189946</v>
      </c>
      <c r="Q3443" s="374">
        <f t="shared" si="1022"/>
        <v>165.59329308928577</v>
      </c>
      <c r="R3443" s="12">
        <f t="shared" si="1023"/>
        <v>-14.406706910714234</v>
      </c>
      <c r="S3443" s="57">
        <f t="shared" si="1024"/>
        <v>397.01177267727809</v>
      </c>
      <c r="T3443" s="12">
        <f t="shared" si="1007"/>
        <v>-42.792435766189946</v>
      </c>
    </row>
    <row r="3444" spans="1:20">
      <c r="A3444" s="57">
        <f t="shared" si="1008"/>
        <v>2503977.6313032759</v>
      </c>
      <c r="B3444" s="12">
        <f t="shared" si="1025"/>
        <v>398520.41741345177</v>
      </c>
      <c r="C3444" s="57" t="str">
        <f t="shared" si="1009"/>
        <v>-0.00696511998635658+0.00181130140930857i</v>
      </c>
      <c r="D3444" s="57" t="str">
        <f t="shared" si="1010"/>
        <v>2.67542993179068-1.50539011284815i</v>
      </c>
      <c r="E3444" s="57" t="str">
        <f t="shared" si="1011"/>
        <v>-2.61347587320257-8.78578661841806i</v>
      </c>
      <c r="F3444" s="57" t="str">
        <f t="shared" si="1012"/>
        <v>2.75095053813138-1.03605766895281i</v>
      </c>
      <c r="G3444" s="57" t="str">
        <f t="shared" si="1013"/>
        <v>0.945373095147319-0.227250536014544i</v>
      </c>
      <c r="H3444" s="57" t="str">
        <f t="shared" si="1014"/>
        <v>0.00226101289565702-5.04831241716414i</v>
      </c>
      <c r="I3444" s="57" t="str">
        <f t="shared" si="1015"/>
        <v>-0.0147374682610605-0.0391842695974498i</v>
      </c>
      <c r="K3444" s="57" t="str">
        <f t="shared" si="1016"/>
        <v>0.00106461296584175-0.00174725856164138i</v>
      </c>
      <c r="L3444" s="57" t="str">
        <f t="shared" si="1017"/>
        <v>0.00025-0.00265534966730198i</v>
      </c>
      <c r="M3444" s="57" t="str">
        <f t="shared" si="1018"/>
        <v>0.0045-0.000930919790121718i</v>
      </c>
      <c r="N3444" s="57">
        <f t="shared" si="1019"/>
        <v>14.577068735382909</v>
      </c>
      <c r="O3444" s="57">
        <f t="shared" si="1020"/>
        <v>42.857229857581764</v>
      </c>
      <c r="P3444" s="374">
        <f t="shared" si="1021"/>
        <v>-42.857229857581764</v>
      </c>
      <c r="Q3444" s="374">
        <f t="shared" si="1022"/>
        <v>165.42293126461709</v>
      </c>
      <c r="R3444" s="12">
        <f t="shared" si="1023"/>
        <v>-14.577068735382909</v>
      </c>
      <c r="S3444" s="57">
        <f t="shared" si="1024"/>
        <v>398.52041741345175</v>
      </c>
      <c r="T3444" s="12">
        <f t="shared" si="1007"/>
        <v>-42.857229857581764</v>
      </c>
    </row>
    <row r="3445" spans="1:20">
      <c r="A3445" s="57">
        <f t="shared" si="1008"/>
        <v>2513492.7463022284</v>
      </c>
      <c r="B3445" s="12">
        <f t="shared" si="1025"/>
        <v>400034.79499962291</v>
      </c>
      <c r="C3445" s="57" t="str">
        <f t="shared" si="1009"/>
        <v>-0.00690788889683181+0.00181841172478913i</v>
      </c>
      <c r="D3445" s="57" t="str">
        <f t="shared" si="1010"/>
        <v>2.67073667359122-1.50822717477903i</v>
      </c>
      <c r="E3445" s="57" t="str">
        <f t="shared" si="1011"/>
        <v>-2.60882830437718-8.74826680364209i</v>
      </c>
      <c r="F3445" s="57" t="str">
        <f t="shared" si="1012"/>
        <v>2.7498067469698-1.0368757669576i</v>
      </c>
      <c r="G3445" s="57" t="str">
        <f t="shared" si="1013"/>
        <v>0.944980027596436-0.228019242697356i</v>
      </c>
      <c r="H3445" s="57" t="str">
        <f t="shared" si="1014"/>
        <v>0.00223555002806822-5.02917986948814i</v>
      </c>
      <c r="I3445" s="57" t="str">
        <f t="shared" si="1015"/>
        <v>-0.0146933599864082-0.0390194937500753i</v>
      </c>
      <c r="K3445" s="57" t="str">
        <f t="shared" si="1016"/>
        <v>0.00106064785092459-0.00174365146527637i</v>
      </c>
      <c r="L3445" s="57" t="str">
        <f t="shared" si="1017"/>
        <v>0.00025-0.00264529753666267i</v>
      </c>
      <c r="M3445" s="57" t="str">
        <f t="shared" si="1018"/>
        <v>0.0045-0.000927395686512969i</v>
      </c>
      <c r="N3445" s="57">
        <f t="shared" si="1019"/>
        <v>14.747799859278274</v>
      </c>
      <c r="O3445" s="57">
        <f t="shared" si="1020"/>
        <v>42.922123035610305</v>
      </c>
      <c r="P3445" s="374">
        <f t="shared" si="1021"/>
        <v>-42.922123035610305</v>
      </c>
      <c r="Q3445" s="374">
        <f t="shared" si="1022"/>
        <v>165.25220014072173</v>
      </c>
      <c r="R3445" s="12">
        <f t="shared" si="1023"/>
        <v>-14.747799859278274</v>
      </c>
      <c r="S3445" s="57">
        <f t="shared" si="1024"/>
        <v>400.03479499962293</v>
      </c>
      <c r="T3445" s="12">
        <f t="shared" si="1007"/>
        <v>-42.922123035610305</v>
      </c>
    </row>
    <row r="3446" spans="1:20">
      <c r="A3446" s="57">
        <f t="shared" si="1008"/>
        <v>2523044.0187381771</v>
      </c>
      <c r="B3446" s="12">
        <f t="shared" si="1025"/>
        <v>401554.9272206215</v>
      </c>
      <c r="C3446" s="57" t="str">
        <f t="shared" si="1009"/>
        <v>-0.00685097297936951+0.00182532282904505i</v>
      </c>
      <c r="D3446" s="57" t="str">
        <f t="shared" si="1010"/>
        <v>2.6660243039119-1.51105581062389i</v>
      </c>
      <c r="E3446" s="57" t="str">
        <f t="shared" si="1011"/>
        <v>-2.60420280694482-8.71088471755538i</v>
      </c>
      <c r="F3446" s="57" t="str">
        <f t="shared" si="1012"/>
        <v>2.74865520809903-1.03770481061384i</v>
      </c>
      <c r="G3446" s="57" t="str">
        <f t="shared" si="1013"/>
        <v>0.944584297520101-0.228789865157001i</v>
      </c>
      <c r="H3446" s="57" t="str">
        <f t="shared" si="1014"/>
        <v>0.00221035999859853-5.01011993423325i</v>
      </c>
      <c r="I3446" s="57" t="str">
        <f t="shared" si="1015"/>
        <v>-0.0146495284357138-0.0388552956606429i</v>
      </c>
      <c r="K3446" s="57" t="str">
        <f t="shared" si="1016"/>
        <v>0.00105669080747215-0.00174004062741635i</v>
      </c>
      <c r="L3446" s="57" t="str">
        <f t="shared" si="1017"/>
        <v>0.00025-0.0026352834595165i</v>
      </c>
      <c r="M3446" s="57" t="str">
        <f t="shared" si="1018"/>
        <v>0.0045-0.000923884923802521i</v>
      </c>
      <c r="N3446" s="57">
        <f t="shared" si="1019"/>
        <v>14.918898005896182</v>
      </c>
      <c r="O3446" s="57">
        <f t="shared" si="1020"/>
        <v>42.987115540109428</v>
      </c>
      <c r="P3446" s="374">
        <f t="shared" si="1021"/>
        <v>-42.987115540109428</v>
      </c>
      <c r="Q3446" s="374">
        <f t="shared" si="1022"/>
        <v>165.08110199410382</v>
      </c>
      <c r="R3446" s="12">
        <f t="shared" si="1023"/>
        <v>-14.918898005896182</v>
      </c>
      <c r="S3446" s="57">
        <f t="shared" si="1024"/>
        <v>401.55492722062149</v>
      </c>
      <c r="T3446" s="12">
        <f t="shared" si="1007"/>
        <v>-42.987115540109428</v>
      </c>
    </row>
    <row r="3447" spans="1:20">
      <c r="A3447" s="57">
        <f t="shared" si="1008"/>
        <v>2532631.5860093823</v>
      </c>
      <c r="B3447" s="12">
        <f t="shared" si="1025"/>
        <v>403080.83594405989</v>
      </c>
      <c r="C3447" s="57" t="str">
        <f t="shared" si="1009"/>
        <v>-0.00679437157017333+0.00183203593951029i</v>
      </c>
      <c r="D3447" s="57" t="str">
        <f t="shared" si="1010"/>
        <v>2.66129284218393-1.51387587736097i</v>
      </c>
      <c r="E3447" s="57" t="str">
        <f t="shared" si="1011"/>
        <v>-2.59959913497684-8.67363975620962i</v>
      </c>
      <c r="F3447" s="57" t="str">
        <f t="shared" si="1012"/>
        <v>2.74749587599867-1.03854477145843i</v>
      </c>
      <c r="G3447" s="57" t="str">
        <f t="shared" si="1013"/>
        <v>0.944185889275085-0.229562400599274i</v>
      </c>
      <c r="H3447" s="57" t="str">
        <f t="shared" si="1014"/>
        <v>0.00218544018915432-4.99113233507184i</v>
      </c>
      <c r="I3447" s="57" t="str">
        <f t="shared" si="1015"/>
        <v>-0.0146059711640776-0.0386916730802952i</v>
      </c>
      <c r="K3447" s="57" t="str">
        <f t="shared" si="1016"/>
        <v>0.00105274192341033-0.00173642608341609i</v>
      </c>
      <c r="L3447" s="57" t="str">
        <f t="shared" si="1017"/>
        <v>0.00025-0.00262530729180764i</v>
      </c>
      <c r="M3447" s="57" t="str">
        <f t="shared" si="1018"/>
        <v>0.0045-0.000920387451486877i</v>
      </c>
      <c r="N3447" s="57">
        <f t="shared" si="1019"/>
        <v>15.09036089573749</v>
      </c>
      <c r="O3447" s="57">
        <f t="shared" si="1020"/>
        <v>43.052207609131472</v>
      </c>
      <c r="P3447" s="374">
        <f t="shared" si="1021"/>
        <v>-43.052207609131472</v>
      </c>
      <c r="Q3447" s="374">
        <f t="shared" si="1022"/>
        <v>164.90963910426251</v>
      </c>
      <c r="R3447" s="12">
        <f t="shared" si="1023"/>
        <v>-15.09036089573749</v>
      </c>
      <c r="S3447" s="57">
        <f t="shared" si="1024"/>
        <v>403.08083594405991</v>
      </c>
      <c r="T3447" s="12">
        <f t="shared" si="1007"/>
        <v>-43.052207609131472</v>
      </c>
    </row>
    <row r="3448" spans="1:20">
      <c r="A3448" s="57">
        <f t="shared" si="1008"/>
        <v>2542255.5860362179</v>
      </c>
      <c r="B3448" s="12">
        <f t="shared" si="1025"/>
        <v>404612.54312064731</v>
      </c>
      <c r="C3448" s="57" t="str">
        <f t="shared" si="1009"/>
        <v>-0.00673808400668527+0.00183855228154511i</v>
      </c>
      <c r="D3448" s="57" t="str">
        <f t="shared" si="1010"/>
        <v>2.6565423090993-1.51668723166675i</v>
      </c>
      <c r="E3448" s="57" t="str">
        <f t="shared" si="1011"/>
        <v>-2.59501704399527-8.63653131903644i</v>
      </c>
      <c r="F3448" s="57" t="str">
        <f t="shared" si="1012"/>
        <v>2.74632870498159-1.03939562081102i</v>
      </c>
      <c r="G3448" s="57" t="str">
        <f t="shared" si="1013"/>
        <v>0.943784787160857-0.230336846128866i</v>
      </c>
      <c r="H3448" s="57" t="str">
        <f t="shared" si="1014"/>
        <v>0.00216078800220626-4.97221679673428i</v>
      </c>
      <c r="I3448" s="57" t="str">
        <f t="shared" si="1015"/>
        <v>-0.01456268574336-0.038528623769958i</v>
      </c>
      <c r="K3448" s="57" t="str">
        <f t="shared" si="1016"/>
        <v>0.00104880128585244-0.00173280786945982i</v>
      </c>
      <c r="L3448" s="57" t="str">
        <f t="shared" si="1017"/>
        <v>0.00025-0.00261536889002554i</v>
      </c>
      <c r="M3448" s="57" t="str">
        <f t="shared" si="1018"/>
        <v>0.0045-0.000916903219253706i</v>
      </c>
      <c r="N3448" s="57">
        <f t="shared" si="1019"/>
        <v>15.262186246343276</v>
      </c>
      <c r="O3448" s="57">
        <f t="shared" si="1020"/>
        <v>43.117399478953054</v>
      </c>
      <c r="P3448" s="374">
        <f t="shared" si="1021"/>
        <v>-43.117399478953054</v>
      </c>
      <c r="Q3448" s="374">
        <f t="shared" si="1022"/>
        <v>164.73781375365672</v>
      </c>
      <c r="R3448" s="12">
        <f t="shared" si="1023"/>
        <v>-15.262186246343276</v>
      </c>
      <c r="S3448" s="57">
        <f t="shared" si="1024"/>
        <v>404.61254312064733</v>
      </c>
      <c r="T3448" s="12">
        <f t="shared" si="1007"/>
        <v>-43.117399478953054</v>
      </c>
    </row>
    <row r="3449" spans="1:20">
      <c r="A3449" s="57">
        <f t="shared" si="1008"/>
        <v>2551916.157263156</v>
      </c>
      <c r="B3449" s="12">
        <f t="shared" si="1025"/>
        <v>406150.07078450581</v>
      </c>
      <c r="C3449" s="57" t="str">
        <f t="shared" si="1009"/>
        <v>-0.00668210962740475+0.00184487308828612i</v>
      </c>
      <c r="D3449" s="57" t="str">
        <f t="shared" si="1010"/>
        <v>2.65177272661895-1.51948972992814i</v>
      </c>
      <c r="E3449" s="57" t="str">
        <f t="shared" si="1011"/>
        <v>-2.59045629096209-8.59955880882813i</v>
      </c>
      <c r="F3449" s="57" t="str">
        <f t="shared" si="1012"/>
        <v>2.74515364919484-1.04025732977086i</v>
      </c>
      <c r="G3449" s="57" t="str">
        <f t="shared" si="1013"/>
        <v>0.9433809754199-0.231113198748357i</v>
      </c>
      <c r="H3449" s="57" t="str">
        <f t="shared" si="1014"/>
        <v>0.00213640086067637-4.95337304500494i</v>
      </c>
      <c r="I3449" s="57" t="str">
        <f t="shared" si="1015"/>
        <v>-0.014519669762054-0.0383661455003158i</v>
      </c>
      <c r="K3449" s="57" t="str">
        <f t="shared" si="1016"/>
        <v>0.00104486898109274-0.00172918602254979i</v>
      </c>
      <c r="L3449" s="57" t="str">
        <f t="shared" si="1017"/>
        <v>0.00025-0.00260546811120296i</v>
      </c>
      <c r="M3449" s="57" t="str">
        <f t="shared" si="1018"/>
        <v>0.0045-0.000913432176981183i</v>
      </c>
      <c r="N3449" s="57">
        <f t="shared" si="1019"/>
        <v>15.434371772338409</v>
      </c>
      <c r="O3449" s="57">
        <f t="shared" si="1020"/>
        <v>43.182691384079533</v>
      </c>
      <c r="P3449" s="374">
        <f t="shared" si="1021"/>
        <v>-43.182691384079533</v>
      </c>
      <c r="Q3449" s="374">
        <f t="shared" si="1022"/>
        <v>164.56562822766159</v>
      </c>
      <c r="R3449" s="12">
        <f t="shared" si="1023"/>
        <v>-15.434371772338409</v>
      </c>
      <c r="S3449" s="57">
        <f t="shared" si="1024"/>
        <v>406.15007078450583</v>
      </c>
      <c r="T3449" s="12">
        <f t="shared" si="1007"/>
        <v>-43.182691384079533</v>
      </c>
    </row>
    <row r="3450" spans="1:20">
      <c r="A3450" s="57">
        <f t="shared" si="1008"/>
        <v>2561613.4386607558</v>
      </c>
      <c r="B3450" s="12">
        <f t="shared" si="1025"/>
        <v>407693.44105348695</v>
      </c>
      <c r="C3450" s="57" t="str">
        <f t="shared" si="1009"/>
        <v>-0.00662644777170966+0.00185099960049444i</v>
      </c>
      <c r="D3450" s="57" t="str">
        <f t="shared" si="1010"/>
        <v>2.64698411798081-1.52228322825461i</v>
      </c>
      <c r="E3450" s="57" t="str">
        <f t="shared" si="1011"/>
        <v>-2.58591663426802-8.56272163171834i</v>
      </c>
      <c r="F3450" s="57" t="str">
        <f t="shared" si="1012"/>
        <v>2.74397066262064-1.04112986921345i</v>
      </c>
      <c r="G3450" s="57" t="str">
        <f t="shared" si="1013"/>
        <v>0.942974438238054-0.231891455357201i</v>
      </c>
      <c r="H3450" s="57" t="str">
        <f t="shared" si="1014"/>
        <v>0.00211227620782512-4.93460080671787i</v>
      </c>
      <c r="I3450" s="57" t="str">
        <f t="shared" si="1015"/>
        <v>-0.014476920825156-0.0382042360517861i</v>
      </c>
      <c r="K3450" s="57" t="str">
        <f t="shared" si="1016"/>
        <v>0.00104094509460006-0.00172556058049457i</v>
      </c>
      <c r="L3450" s="57" t="str">
        <f t="shared" si="1017"/>
        <v>0.00025-0.00259560481291389i</v>
      </c>
      <c r="M3450" s="57" t="str">
        <f t="shared" si="1018"/>
        <v>0.0045-0.000909974274737182i</v>
      </c>
      <c r="N3450" s="57">
        <f t="shared" si="1019"/>
        <v>15.606915185467926</v>
      </c>
      <c r="O3450" s="57">
        <f t="shared" si="1020"/>
        <v>43.248083557250744</v>
      </c>
      <c r="P3450" s="374">
        <f t="shared" si="1021"/>
        <v>-43.248083557250744</v>
      </c>
      <c r="Q3450" s="374">
        <f t="shared" si="1022"/>
        <v>164.39308481453207</v>
      </c>
      <c r="R3450" s="12">
        <f t="shared" si="1023"/>
        <v>-15.606915185467926</v>
      </c>
      <c r="S3450" s="57">
        <f t="shared" si="1024"/>
        <v>407.69344105348694</v>
      </c>
      <c r="T3450" s="12">
        <f t="shared" si="1007"/>
        <v>-43.248083557250744</v>
      </c>
    </row>
    <row r="3451" spans="1:20">
      <c r="A3451" s="57">
        <f t="shared" si="1008"/>
        <v>2571347.5697276667</v>
      </c>
      <c r="B3451" s="12">
        <f t="shared" si="1025"/>
        <v>409242.6761294902</v>
      </c>
      <c r="C3451" s="57" t="str">
        <f t="shared" si="1009"/>
        <v>-0.00657109777968087+0.00185693306640373i</v>
      </c>
      <c r="D3451" s="57" t="str">
        <f t="shared" si="1010"/>
        <v>2.64217650770766-1.52506758249068i</v>
      </c>
      <c r="E3451" s="57" t="str">
        <f t="shared" si="1011"/>
        <v>-2.581397833722-8.52601919716325i</v>
      </c>
      <c r="F3451" s="57" t="str">
        <f t="shared" si="1012"/>
        <v>2.74277969907735-1.04201320978737i</v>
      </c>
      <c r="G3451" s="57" t="str">
        <f t="shared" si="1013"/>
        <v>0.942565159744849-0.232671612750709i</v>
      </c>
      <c r="H3451" s="57" t="str">
        <f t="shared" si="1014"/>
        <v>0.00208841150713957-4.91589980975287i</v>
      </c>
      <c r="I3451" s="57" t="str">
        <f t="shared" si="1015"/>
        <v>-0.0144344365540408-0.0380428932144956i</v>
      </c>
      <c r="K3451" s="57" t="str">
        <f t="shared" si="1016"/>
        <v>0.00103702971101175-0.00172193158189733i</v>
      </c>
      <c r="L3451" s="57" t="str">
        <f t="shared" si="1017"/>
        <v>0.00025-0.00258577885327146i</v>
      </c>
      <c r="M3451" s="57" t="str">
        <f t="shared" si="1018"/>
        <v>0.0045-0.000906529462778619i</v>
      </c>
      <c r="N3451" s="57">
        <f t="shared" si="1019"/>
        <v>15.779814194635804</v>
      </c>
      <c r="O3451" s="57">
        <f t="shared" si="1020"/>
        <v>43.313576229445935</v>
      </c>
      <c r="P3451" s="374">
        <f t="shared" si="1021"/>
        <v>-43.313576229445935</v>
      </c>
      <c r="Q3451" s="374">
        <f t="shared" si="1022"/>
        <v>164.2201858053642</v>
      </c>
      <c r="R3451" s="12">
        <f t="shared" si="1023"/>
        <v>-15.779814194635804</v>
      </c>
      <c r="S3451" s="57">
        <f t="shared" si="1024"/>
        <v>409.24267612949018</v>
      </c>
      <c r="T3451" s="12">
        <f t="shared" si="1007"/>
        <v>-43.313576229445935</v>
      </c>
    </row>
    <row r="3452" spans="1:20">
      <c r="A3452" s="57">
        <f t="shared" si="1008"/>
        <v>2581118.6904926319</v>
      </c>
      <c r="B3452" s="12">
        <f t="shared" si="1025"/>
        <v>410797.79829878226</v>
      </c>
      <c r="C3452" s="57" t="str">
        <f t="shared" si="1009"/>
        <v>-0.00651605899192932+0.00186267474156739i</v>
      </c>
      <c r="D3452" s="57" t="str">
        <f t="shared" si="1010"/>
        <v>2.63734992161503-1.52784264822843i</v>
      </c>
      <c r="E3452" s="57" t="str">
        <f t="shared" si="1011"/>
        <v>-2.57689965054026-8.48945091792244i</v>
      </c>
      <c r="F3452" s="57" t="str">
        <f t="shared" si="1012"/>
        <v>2.74158071222054-1.04290732191099i</v>
      </c>
      <c r="G3452" s="57" t="str">
        <f t="shared" si="1013"/>
        <v>0.942153124013869-0.233453667619029i</v>
      </c>
      <c r="H3452" s="57" t="str">
        <f t="shared" si="1014"/>
        <v>0.00206480424222128-4.89726978303118i</v>
      </c>
      <c r="I3452" s="57" t="str">
        <f t="shared" si="1015"/>
        <v>-0.0143922145863351-0.0378821147882548i</v>
      </c>
      <c r="K3452" s="57" t="str">
        <f t="shared" si="1016"/>
        <v>0.00103312291412763-0.00171829906614415i</v>
      </c>
      <c r="L3452" s="57" t="str">
        <f t="shared" si="1017"/>
        <v>0.00025-0.00257599009092594i</v>
      </c>
      <c r="M3452" s="57" t="str">
        <f t="shared" si="1018"/>
        <v>0.0045-0.000903097691550726i</v>
      </c>
      <c r="N3452" s="57">
        <f t="shared" si="1019"/>
        <v>15.953066505942502</v>
      </c>
      <c r="O3452" s="57">
        <f t="shared" si="1020"/>
        <v>43.379169629889091</v>
      </c>
      <c r="P3452" s="374">
        <f t="shared" si="1021"/>
        <v>-43.379169629889091</v>
      </c>
      <c r="Q3452" s="374">
        <f t="shared" si="1022"/>
        <v>164.0469334940575</v>
      </c>
      <c r="R3452" s="12">
        <f t="shared" si="1023"/>
        <v>-15.953066505942502</v>
      </c>
      <c r="S3452" s="57">
        <f t="shared" si="1024"/>
        <v>410.79779829878225</v>
      </c>
      <c r="T3452" s="12">
        <f t="shared" si="1007"/>
        <v>-43.379169629889091</v>
      </c>
    </row>
    <row r="3453" spans="1:20">
      <c r="A3453" s="57">
        <f t="shared" si="1008"/>
        <v>2590926.9415165042</v>
      </c>
      <c r="B3453" s="12">
        <f t="shared" si="1025"/>
        <v>412358.82993231766</v>
      </c>
      <c r="C3453" s="57" t="str">
        <f t="shared" si="1009"/>
        <v>-0.00646133074942663+0.00186822588870501i</v>
      </c>
      <c r="D3453" s="57" t="str">
        <f t="shared" si="1010"/>
        <v>2.63250438681882-1.53060828082025i</v>
      </c>
      <c r="E3453" s="57" t="str">
        <f t="shared" si="1011"/>
        <v>-2.57242184733595-8.45301621004075i</v>
      </c>
      <c r="F3453" s="57" t="str">
        <f t="shared" si="1012"/>
        <v>2.74037365554401-1.04381217576917i</v>
      </c>
      <c r="G3453" s="57" t="str">
        <f t="shared" si="1013"/>
        <v>0.94173831506311-0.234237616546115i</v>
      </c>
      <c r="H3453" s="57" t="str">
        <f t="shared" si="1014"/>
        <v>0.00204145191667548-4.87871045651166i</v>
      </c>
      <c r="I3453" s="57" t="str">
        <f t="shared" si="1015"/>
        <v>-0.0143502525757938-0.0377218985825348i</v>
      </c>
      <c r="K3453" s="57" t="str">
        <f t="shared" si="1016"/>
        <v>0.00102922478690433-0.0017146630733922i</v>
      </c>
      <c r="L3453" s="57" t="str">
        <f t="shared" si="1017"/>
        <v>0.00025-0.00256623838506271i</v>
      </c>
      <c r="M3453" s="57" t="str">
        <f t="shared" si="1018"/>
        <v>0.0045-0.000899678911686319i</v>
      </c>
      <c r="N3453" s="57">
        <f t="shared" si="1019"/>
        <v>16.126669822719748</v>
      </c>
      <c r="O3453" s="57">
        <f t="shared" si="1020"/>
        <v>43.44486398605347</v>
      </c>
      <c r="P3453" s="374">
        <f t="shared" si="1021"/>
        <v>-43.44486398605347</v>
      </c>
      <c r="Q3453" s="374">
        <f t="shared" si="1022"/>
        <v>163.87333017728025</v>
      </c>
      <c r="R3453" s="12">
        <f t="shared" si="1023"/>
        <v>-16.126669822719748</v>
      </c>
      <c r="S3453" s="57">
        <f t="shared" si="1024"/>
        <v>412.35882993231769</v>
      </c>
      <c r="T3453" s="12">
        <f t="shared" si="1007"/>
        <v>-43.44486398605347</v>
      </c>
    </row>
    <row r="3454" spans="1:20">
      <c r="A3454" s="57">
        <f t="shared" si="1008"/>
        <v>2600772.4638942666</v>
      </c>
      <c r="B3454" s="12">
        <f t="shared" si="1025"/>
        <v>413925.79348606046</v>
      </c>
      <c r="C3454" s="57" t="str">
        <f t="shared" si="1009"/>
        <v>-0.00640691239333729+0.00187358777754847i</v>
      </c>
      <c r="D3454" s="57" t="str">
        <f t="shared" si="1010"/>
        <v>2.62763993174281-1.5333643353917i</v>
      </c>
      <c r="E3454" s="57" t="str">
        <f t="shared" si="1011"/>
        <v>-2.5679641881085-8.41671449282956i</v>
      </c>
      <c r="F3454" s="57" t="str">
        <f t="shared" si="1012"/>
        <v>2.7391584823809-1.04472774131002i</v>
      </c>
      <c r="G3454" s="57" t="str">
        <f t="shared" si="1013"/>
        <v>0.941320716855357-0.2350234560087i</v>
      </c>
      <c r="H3454" s="57" t="str">
        <f t="shared" si="1014"/>
        <v>0.00201835205399962-4.86022156118653i</v>
      </c>
      <c r="I3454" s="57" t="str">
        <f t="shared" si="1015"/>
        <v>-0.0143085481921764-0.0375622424164425i</v>
      </c>
      <c r="K3454" s="57" t="str">
        <f t="shared" si="1016"/>
        <v>0.00102533541144949-0.00171102364455788i</v>
      </c>
      <c r="L3454" s="57" t="str">
        <f t="shared" si="1017"/>
        <v>0.00025-0.00255652359540018i</v>
      </c>
      <c r="M3454" s="57" t="str">
        <f t="shared" si="1018"/>
        <v>0.0045-0.0008962730740051i</v>
      </c>
      <c r="N3454" s="57">
        <f t="shared" si="1019"/>
        <v>16.300621845569651</v>
      </c>
      <c r="O3454" s="57">
        <f t="shared" si="1020"/>
        <v>43.510659523667677</v>
      </c>
      <c r="P3454" s="374">
        <f t="shared" si="1021"/>
        <v>-43.510659523667677</v>
      </c>
      <c r="Q3454" s="374">
        <f t="shared" si="1022"/>
        <v>163.69937815443035</v>
      </c>
      <c r="R3454" s="12">
        <f t="shared" si="1023"/>
        <v>-16.300621845569651</v>
      </c>
      <c r="S3454" s="57">
        <f t="shared" si="1024"/>
        <v>413.92579348606046</v>
      </c>
      <c r="T3454" s="12">
        <f t="shared" si="1007"/>
        <v>-43.510659523667677</v>
      </c>
    </row>
    <row r="3455" spans="1:20">
      <c r="A3455" s="57">
        <f t="shared" si="1008"/>
        <v>2610655.3992570648</v>
      </c>
      <c r="B3455" s="12">
        <f t="shared" si="1025"/>
        <v>415498.71150130749</v>
      </c>
      <c r="C3455" s="57" t="str">
        <f t="shared" si="1009"/>
        <v>-0.00635280326485567+0.00187876168468718i</v>
      </c>
      <c r="D3455" s="57" t="str">
        <f t="shared" si="1010"/>
        <v>2.62275658612618-1.53611066685459i</v>
      </c>
      <c r="E3455" s="57" t="str">
        <f t="shared" si="1011"/>
        <v>-2.5635264382335-8.38054518884883i</v>
      </c>
      <c r="F3455" s="57" t="str">
        <f t="shared" si="1012"/>
        <v>2.73793514590487-1.04565398824161i</v>
      </c>
      <c r="G3455" s="57" t="str">
        <f t="shared" si="1013"/>
        <v>0.940900313298577-0.235811182375257i</v>
      </c>
      <c r="H3455" s="57" t="str">
        <f t="shared" si="1014"/>
        <v>0.00199550219747333-4.84180282907736i</v>
      </c>
      <c r="I3455" s="57" t="str">
        <f t="shared" si="1015"/>
        <v>-0.0142670991211258-0.0374031441186972i</v>
      </c>
      <c r="K3455" s="57" t="str">
        <f t="shared" si="1016"/>
        <v>0.00102145486901653-0.00170738082130499i</v>
      </c>
      <c r="L3455" s="57" t="str">
        <f t="shared" si="1017"/>
        <v>0.00025-0.00254684558218787i</v>
      </c>
      <c r="M3455" s="57" t="str">
        <f t="shared" si="1018"/>
        <v>0.0045-0.000892880129512951i</v>
      </c>
      <c r="N3455" s="57">
        <f t="shared" si="1019"/>
        <v>16.474920272396673</v>
      </c>
      <c r="O3455" s="57">
        <f t="shared" si="1020"/>
        <v>43.576556466719367</v>
      </c>
      <c r="P3455" s="374">
        <f t="shared" si="1021"/>
        <v>-43.576556466719367</v>
      </c>
      <c r="Q3455" s="374">
        <f t="shared" si="1022"/>
        <v>163.52507972760333</v>
      </c>
      <c r="R3455" s="12">
        <f t="shared" si="1023"/>
        <v>-16.474920272396673</v>
      </c>
      <c r="S3455" s="57">
        <f t="shared" si="1024"/>
        <v>415.49871150130747</v>
      </c>
      <c r="T3455" s="12">
        <f t="shared" si="1007"/>
        <v>-43.576556466719367</v>
      </c>
    </row>
    <row r="3456" spans="1:20">
      <c r="A3456" s="57">
        <f t="shared" si="1008"/>
        <v>2620575.889774242</v>
      </c>
      <c r="B3456" s="12">
        <f t="shared" si="1025"/>
        <v>417077.60660501249</v>
      </c>
      <c r="C3456" s="57" t="str">
        <f t="shared" si="1009"/>
        <v>-0.00629900270504371+0.0018837488934126i</v>
      </c>
      <c r="D3456" s="57" t="str">
        <f t="shared" si="1010"/>
        <v>2.61785438103067-1.53884712992012i</v>
      </c>
      <c r="E3456" s="57" t="str">
        <f t="shared" si="1011"/>
        <v>-2.55910836445207-8.3445077238889i</v>
      </c>
      <c r="F3456" s="57" t="str">
        <f t="shared" si="1012"/>
        <v>2.73670359913115-1.04659088602856i</v>
      </c>
      <c r="G3456" s="57" t="str">
        <f t="shared" si="1013"/>
        <v>0.940477088246307-0.236600791904962i</v>
      </c>
      <c r="H3456" s="57" t="str">
        <f t="shared" si="1014"/>
        <v>0.00197289991004806-4.82345399323112i</v>
      </c>
      <c r="I3456" s="57" t="str">
        <f t="shared" si="1015"/>
        <v>-0.0142259030640456-0.0372446015276063i</v>
      </c>
      <c r="K3456" s="57" t="str">
        <f t="shared" si="1016"/>
        <v>0.00101758323999923-0.00170373464603271i</v>
      </c>
      <c r="L3456" s="57" t="str">
        <f t="shared" si="1017"/>
        <v>0.00025-0.00253720420620429i</v>
      </c>
      <c r="M3456" s="57" t="str">
        <f t="shared" si="1018"/>
        <v>0.0045-0.000889500029401225i</v>
      </c>
      <c r="N3456" s="57">
        <f t="shared" si="1019"/>
        <v>16.649562798442588</v>
      </c>
      <c r="O3456" s="57">
        <f t="shared" si="1020"/>
        <v>43.642555037461776</v>
      </c>
      <c r="P3456" s="374">
        <f t="shared" si="1021"/>
        <v>-43.642555037461776</v>
      </c>
      <c r="Q3456" s="374">
        <f t="shared" si="1022"/>
        <v>163.35043720155741</v>
      </c>
      <c r="R3456" s="12">
        <f t="shared" si="1023"/>
        <v>-16.649562798442588</v>
      </c>
      <c r="S3456" s="57">
        <f t="shared" si="1024"/>
        <v>417.07760660501248</v>
      </c>
      <c r="T3456" s="12">
        <f t="shared" si="1007"/>
        <v>-43.642555037461776</v>
      </c>
    </row>
    <row r="3457" spans="1:20">
      <c r="A3457" s="57">
        <f t="shared" si="1008"/>
        <v>2630534.0781553844</v>
      </c>
      <c r="B3457" s="12">
        <f t="shared" si="1025"/>
        <v>418662.50151011156</v>
      </c>
      <c r="C3457" s="57" t="str">
        <f t="shared" si="1009"/>
        <v>-0.00624551005467328+0.00188855069356297i</v>
      </c>
      <c r="D3457" s="57" t="str">
        <f t="shared" si="1010"/>
        <v>2.61293334884778-1.54157357911226i</v>
      </c>
      <c r="E3457" s="57" t="str">
        <f t="shared" si="1011"/>
        <v>-2.55470973486119-8.3086015269529i</v>
      </c>
      <c r="F3457" s="57" t="str">
        <f t="shared" si="1012"/>
        <v>2.73546379491781-1.04753840388886i</v>
      </c>
      <c r="G3457" s="57" t="str">
        <f t="shared" si="1013"/>
        <v>0.940051025498071-0.237392280746649i</v>
      </c>
      <c r="H3457" s="57" t="str">
        <f t="shared" si="1014"/>
        <v>0.00195054277423751-4.80517478771614i</v>
      </c>
      <c r="I3457" s="57" t="str">
        <f t="shared" si="1015"/>
        <v>-0.0141849577379819-0.0370866124910428i</v>
      </c>
      <c r="K3457" s="57" t="str">
        <f t="shared" si="1016"/>
        <v>0.00101372060392668-0.00170008516186372i</v>
      </c>
      <c r="L3457" s="57" t="str">
        <f t="shared" si="1017"/>
        <v>0.00025-0.00252759932875502i</v>
      </c>
      <c r="M3457" s="57" t="str">
        <f t="shared" si="1018"/>
        <v>0.0045-0.00088613272504605i</v>
      </c>
      <c r="N3457" s="57">
        <f t="shared" si="1019"/>
        <v>16.824547116322776</v>
      </c>
      <c r="O3457" s="57">
        <f t="shared" si="1020"/>
        <v>43.708655456417659</v>
      </c>
      <c r="P3457" s="374">
        <f t="shared" si="1021"/>
        <v>-43.708655456417659</v>
      </c>
      <c r="Q3457" s="374">
        <f t="shared" si="1022"/>
        <v>163.17545288367722</v>
      </c>
      <c r="R3457" s="12">
        <f t="shared" si="1023"/>
        <v>-16.824547116322776</v>
      </c>
      <c r="S3457" s="57">
        <f t="shared" si="1024"/>
        <v>418.66250151011155</v>
      </c>
      <c r="T3457" s="12">
        <f t="shared" si="1007"/>
        <v>-43.708655456417659</v>
      </c>
    </row>
    <row r="3458" spans="1:20">
      <c r="A3458" s="57">
        <f t="shared" si="1008"/>
        <v>2640530.107652375</v>
      </c>
      <c r="B3458" s="12">
        <f t="shared" si="1025"/>
        <v>420253.41901585</v>
      </c>
      <c r="C3458" s="57" t="str">
        <f t="shared" si="1009"/>
        <v>-0.00619232465407077+0.0018931683813665i</v>
      </c>
      <c r="D3458" s="57" t="str">
        <f t="shared" si="1010"/>
        <v>2.60799352330576-1.54428986878123i</v>
      </c>
      <c r="E3458" s="57" t="str">
        <f t="shared" si="1011"/>
        <v>-2.55033031890325-8.2728260302391i</v>
      </c>
      <c r="F3458" s="57" t="str">
        <f t="shared" si="1012"/>
        <v>2.73421568596698-1.04849651079043i</v>
      </c>
      <c r="G3458" s="57" t="str">
        <f t="shared" si="1013"/>
        <v>0.939622108799799-0.238185644937762i</v>
      </c>
      <c r="H3458" s="57" t="str">
        <f t="shared" si="1014"/>
        <v>0.00192842839200825-4.78696494761807i</v>
      </c>
      <c r="I3458" s="57" t="str">
        <f t="shared" si="1015"/>
        <v>-0.0141442608755032-0.0369291748664214i</v>
      </c>
      <c r="K3458" s="57" t="str">
        <f t="shared" si="1016"/>
        <v>0.00100986703945843-0.00169643241263217i</v>
      </c>
      <c r="L3458" s="57" t="str">
        <f t="shared" si="1017"/>
        <v>0.00025-0.00251803081167068i</v>
      </c>
      <c r="M3458" s="57" t="str">
        <f t="shared" si="1018"/>
        <v>0.0045-0.000882778168007621i</v>
      </c>
      <c r="N3458" s="57">
        <f t="shared" si="1019"/>
        <v>16.999870916054903</v>
      </c>
      <c r="O3458" s="57">
        <f t="shared" si="1020"/>
        <v>43.7748579423845</v>
      </c>
      <c r="P3458" s="374">
        <f t="shared" si="1021"/>
        <v>-43.7748579423845</v>
      </c>
      <c r="Q3458" s="374">
        <f t="shared" si="1022"/>
        <v>163.0001290839451</v>
      </c>
      <c r="R3458" s="12">
        <f t="shared" si="1023"/>
        <v>-16.999870916054903</v>
      </c>
      <c r="S3458" s="57">
        <f t="shared" si="1024"/>
        <v>420.25341901585</v>
      </c>
      <c r="T3458" s="12">
        <f t="shared" si="1007"/>
        <v>-43.7748579423845</v>
      </c>
    </row>
    <row r="3459" spans="1:20">
      <c r="A3459" s="57">
        <f t="shared" si="1008"/>
        <v>2650564.1220614538</v>
      </c>
      <c r="B3459" s="12">
        <f t="shared" si="1025"/>
        <v>421850.38200811023</v>
      </c>
      <c r="C3459" s="57" t="str">
        <f t="shared" si="1009"/>
        <v>-0.00613944584296415+0.00189760325928509i</v>
      </c>
      <c r="D3459" s="57" t="str">
        <f t="shared" si="1010"/>
        <v>2.6030349394765-1.5469958531172i</v>
      </c>
      <c r="E3459" s="57" t="str">
        <f t="shared" si="1011"/>
        <v>-2.54596988735642-8.23718066912345i</v>
      </c>
      <c r="F3459" s="57" t="str">
        <f t="shared" si="1012"/>
        <v>2.73295922482608-1.04946517544784i</v>
      </c>
      <c r="G3459" s="57" t="str">
        <f t="shared" si="1013"/>
        <v>0.939190321844257-0.238980880403303i</v>
      </c>
      <c r="H3459" s="57" t="str">
        <f t="shared" si="1014"/>
        <v>0.00190655438467072-4.76882420903598i</v>
      </c>
      <c r="I3459" s="57" t="str">
        <f t="shared" si="1015"/>
        <v>-0.014103810224583-0.0367722865206757i</v>
      </c>
      <c r="K3459" s="57" t="str">
        <f t="shared" si="1016"/>
        <v>0.00100602262437961-0.00169277644287161i</v>
      </c>
      <c r="L3459" s="57" t="str">
        <f t="shared" si="1017"/>
        <v>0.00025-0.00250849851730491i</v>
      </c>
      <c r="M3459" s="57" t="str">
        <f t="shared" si="1018"/>
        <v>0.0045-0.000879436310029512i</v>
      </c>
      <c r="N3459" s="57">
        <f t="shared" si="1019"/>
        <v>17.175531885095921</v>
      </c>
      <c r="O3459" s="57">
        <f t="shared" si="1020"/>
        <v>43.841162712439747</v>
      </c>
      <c r="P3459" s="374">
        <f t="shared" si="1021"/>
        <v>-43.841162712439747</v>
      </c>
      <c r="Q3459" s="374">
        <f t="shared" si="1022"/>
        <v>162.82446811490408</v>
      </c>
      <c r="R3459" s="12">
        <f t="shared" si="1023"/>
        <v>-17.175531885095921</v>
      </c>
      <c r="S3459" s="57">
        <f t="shared" si="1024"/>
        <v>421.85038200811022</v>
      </c>
      <c r="T3459" s="12">
        <f t="shared" si="1007"/>
        <v>-43.841162712439747</v>
      </c>
    </row>
    <row r="3460" spans="1:20">
      <c r="A3460" s="57">
        <f t="shared" si="1008"/>
        <v>2660636.2657252871</v>
      </c>
      <c r="B3460" s="12">
        <f t="shared" si="1025"/>
        <v>423453.41345974104</v>
      </c>
      <c r="C3460" s="57" t="str">
        <f t="shared" si="1009"/>
        <v>-0.00608687296033359+0.00190185663585665i</v>
      </c>
      <c r="D3460" s="57" t="str">
        <f t="shared" si="1010"/>
        <v>2.59805763378218-1.54969138616399i</v>
      </c>
      <c r="E3460" s="57" t="str">
        <f t="shared" si="1011"/>
        <v>-2.54162821232466-8.20166488214221i</v>
      </c>
      <c r="F3460" s="57" t="str">
        <f t="shared" si="1012"/>
        <v>2.73169436388912-1.05044436631893i</v>
      </c>
      <c r="G3460" s="57" t="str">
        <f t="shared" si="1013"/>
        <v>0.938755648271494-0.239777982954777i</v>
      </c>
      <c r="H3460" s="57" t="str">
        <f t="shared" si="1014"/>
        <v>0.00188491839277077-4.75075230907831i</v>
      </c>
      <c r="I3460" s="57" t="str">
        <f t="shared" si="1015"/>
        <v>-0.0140636035484828-0.0366159453302345i</v>
      </c>
      <c r="K3460" s="57" t="str">
        <f t="shared" si="1016"/>
        <v>0.00100218743559652-0.00168911729780299i</v>
      </c>
      <c r="L3460" s="57" t="str">
        <f t="shared" si="1017"/>
        <v>0.00025-0.00249900230853249i</v>
      </c>
      <c r="M3460" s="57" t="str">
        <f t="shared" si="1018"/>
        <v>0.0045-0.000876107103037964i</v>
      </c>
      <c r="N3460" s="57">
        <f t="shared" si="1019"/>
        <v>17.351527708369048</v>
      </c>
      <c r="O3460" s="57">
        <f t="shared" si="1020"/>
        <v>43.907569981945549</v>
      </c>
      <c r="P3460" s="374">
        <f t="shared" si="1021"/>
        <v>-43.907569981945549</v>
      </c>
      <c r="Q3460" s="374">
        <f t="shared" si="1022"/>
        <v>162.64847229163095</v>
      </c>
      <c r="R3460" s="12">
        <f t="shared" si="1023"/>
        <v>-17.351527708369048</v>
      </c>
      <c r="S3460" s="57">
        <f t="shared" si="1024"/>
        <v>423.45341345974106</v>
      </c>
      <c r="T3460" s="12">
        <f t="shared" si="1007"/>
        <v>-43.907569981945549</v>
      </c>
    </row>
    <row r="3461" spans="1:20">
      <c r="A3461" s="57">
        <f t="shared" si="1008"/>
        <v>2670746.6835350436</v>
      </c>
      <c r="B3461" s="12">
        <f t="shared" si="1025"/>
        <v>425062.53643088805</v>
      </c>
      <c r="C3461" s="57" t="str">
        <f t="shared" si="1009"/>
        <v>-0.00603460534426477+0.00190592982553798i</v>
      </c>
      <c r="D3461" s="57" t="str">
        <f t="shared" si="1010"/>
        <v>2.59306164400189-1.55237632183316i</v>
      </c>
      <c r="E3461" s="57" t="str">
        <f t="shared" si="1011"/>
        <v>-2.53730506722809-8.16627811097538i</v>
      </c>
      <c r="F3461" s="57" t="str">
        <f t="shared" si="1012"/>
        <v>2.73042105539804-1.05143405160147i</v>
      </c>
      <c r="G3461" s="57" t="str">
        <f t="shared" si="1013"/>
        <v>0.938318071669295-0.24057694828913i</v>
      </c>
      <c r="H3461" s="57" t="str">
        <f t="shared" si="1014"/>
        <v>0.00186351807598128-4.73274898585905i</v>
      </c>
      <c r="I3461" s="57" t="str">
        <f t="shared" si="1015"/>
        <v>-0.0140236386256368-0.0364601491810008i</v>
      </c>
      <c r="K3461" s="57" t="str">
        <f t="shared" si="1016"/>
        <v>0.000998361549132109-0.00168545502332251i</v>
      </c>
      <c r="L3461" s="57" t="str">
        <f t="shared" si="1017"/>
        <v>0.00025-0.00248954204874725i</v>
      </c>
      <c r="M3461" s="57" t="str">
        <f t="shared" si="1018"/>
        <v>0.0045-0.000872790499141231i</v>
      </c>
      <c r="N3461" s="57">
        <f t="shared" si="1019"/>
        <v>17.52785606829849</v>
      </c>
      <c r="O3461" s="57">
        <f t="shared" si="1020"/>
        <v>43.974079964553368</v>
      </c>
      <c r="P3461" s="374">
        <f t="shared" si="1021"/>
        <v>-43.974079964553368</v>
      </c>
      <c r="Q3461" s="374">
        <f t="shared" si="1022"/>
        <v>162.47214393170151</v>
      </c>
      <c r="R3461" s="12">
        <f t="shared" si="1023"/>
        <v>-17.52785606829849</v>
      </c>
      <c r="S3461" s="57">
        <f t="shared" si="1024"/>
        <v>425.06253643088803</v>
      </c>
      <c r="T3461" s="12">
        <f t="shared" si="1007"/>
        <v>-43.974079964553368</v>
      </c>
    </row>
    <row r="3462" spans="1:20">
      <c r="A3462" s="57">
        <f t="shared" si="1008"/>
        <v>2680895.5209324765</v>
      </c>
      <c r="B3462" s="12">
        <f t="shared" si="1025"/>
        <v>426677.77406932542</v>
      </c>
      <c r="C3462" s="57" t="str">
        <f t="shared" si="1009"/>
        <v>-0.00598264233180455+0.00190982414854643i</v>
      </c>
      <c r="D3462" s="57" t="str">
        <f t="shared" si="1010"/>
        <v>2.58804700927797-1.55505051391797i</v>
      </c>
      <c r="E3462" s="57" t="str">
        <f t="shared" si="1011"/>
        <v>-2.53300022679333-8.13101980042922i</v>
      </c>
      <c r="F3462" s="57" t="str">
        <f t="shared" si="1012"/>
        <v>2.72913925144405-1.05243419922972i</v>
      </c>
      <c r="G3462" s="57" t="str">
        <f t="shared" si="1013"/>
        <v>0.937877575573652-0.241377771987688i</v>
      </c>
      <c r="H3462" s="57" t="str">
        <f t="shared" si="1014"/>
        <v>0.00184235111299431-4.71481397849371i</v>
      </c>
      <c r="I3462" s="57" t="str">
        <f t="shared" si="1015"/>
        <v>-0.013983913249536-0.0363048959683274i</v>
      </c>
      <c r="K3462" s="57" t="str">
        <f t="shared" si="1016"/>
        <v>0.000994545040121806-0.00168178966598956i</v>
      </c>
      <c r="L3462" s="57" t="str">
        <f t="shared" si="1017"/>
        <v>0.00025-0.00248011760186019i</v>
      </c>
      <c r="M3462" s="57" t="str">
        <f t="shared" si="1018"/>
        <v>0.0045-0.000869486450628841i</v>
      </c>
      <c r="N3462" s="57">
        <f t="shared" si="1019"/>
        <v>17.704514644837928</v>
      </c>
      <c r="O3462" s="57">
        <f t="shared" si="1020"/>
        <v>44.040692872209462</v>
      </c>
      <c r="P3462" s="374">
        <f t="shared" si="1021"/>
        <v>-44.040692872209462</v>
      </c>
      <c r="Q3462" s="374">
        <f t="shared" si="1022"/>
        <v>162.29548535516207</v>
      </c>
      <c r="R3462" s="12">
        <f t="shared" si="1023"/>
        <v>-17.704514644837928</v>
      </c>
      <c r="S3462" s="57">
        <f t="shared" si="1024"/>
        <v>426.67777406932544</v>
      </c>
      <c r="T3462" s="12">
        <f t="shared" si="1007"/>
        <v>-44.040692872209462</v>
      </c>
    </row>
    <row r="3463" spans="1:20">
      <c r="A3463" s="57">
        <f t="shared" si="1008"/>
        <v>2691082.9239120199</v>
      </c>
      <c r="B3463" s="12">
        <f t="shared" si="1025"/>
        <v>428299.14961078885</v>
      </c>
      <c r="C3463" s="57" t="str">
        <f t="shared" si="1009"/>
        <v>-0.00593098325882046+0.00191354093070195i</v>
      </c>
      <c r="D3463" s="57" t="str">
        <f t="shared" si="1010"/>
        <v>2.58301377012231-1.55771381610777i</v>
      </c>
      <c r="E3463" s="57" t="str">
        <f t="shared" si="1011"/>
        <v>-2.52871346704411-8.09588939842016i</v>
      </c>
      <c r="F3463" s="57" t="str">
        <f t="shared" si="1012"/>
        <v>2.72784890396906-1.05344477687117i</v>
      </c>
      <c r="G3463" s="57" t="str">
        <f t="shared" si="1013"/>
        <v>0.937434143469242-0.242180449515088i</v>
      </c>
      <c r="H3463" s="57" t="str">
        <f t="shared" si="1014"/>
        <v>0.0018214152014136-4.69694702709547i</v>
      </c>
      <c r="I3463" s="57" t="str">
        <f t="shared" si="1015"/>
        <v>-0.0139444252286162-0.036150183596996i</v>
      </c>
      <c r="K3463" s="57" t="str">
        <f t="shared" si="1016"/>
        <v>0.000990737982809478-0.00167812127301456i</v>
      </c>
      <c r="L3463" s="57" t="str">
        <f t="shared" si="1017"/>
        <v>0.00025-0.00247072883229745i</v>
      </c>
      <c r="M3463" s="57" t="str">
        <f t="shared" si="1018"/>
        <v>0.0045-0.000866194909970947i</v>
      </c>
      <c r="N3463" s="57">
        <f t="shared" si="1019"/>
        <v>17.881501115501806</v>
      </c>
      <c r="O3463" s="57">
        <f t="shared" si="1020"/>
        <v>44.107408915158892</v>
      </c>
      <c r="P3463" s="374">
        <f t="shared" si="1021"/>
        <v>-44.107408915158892</v>
      </c>
      <c r="Q3463" s="374">
        <f t="shared" si="1022"/>
        <v>162.11849888449819</v>
      </c>
      <c r="R3463" s="12">
        <f t="shared" si="1023"/>
        <v>-17.881501115501806</v>
      </c>
      <c r="S3463" s="57">
        <f t="shared" si="1024"/>
        <v>428.29914961078885</v>
      </c>
      <c r="T3463" s="12">
        <f t="shared" si="1007"/>
        <v>-44.107408915158892</v>
      </c>
    </row>
    <row r="3464" spans="1:20">
      <c r="A3464" s="57">
        <f t="shared" si="1008"/>
        <v>2701309.0390228857</v>
      </c>
      <c r="B3464" s="12">
        <f t="shared" si="1025"/>
        <v>429926.68637930986</v>
      </c>
      <c r="C3464" s="57" t="str">
        <f t="shared" si="1009"/>
        <v>-0.00587962745986223+0.00191708150326796i</v>
      </c>
      <c r="D3464" s="57" t="str">
        <f t="shared" si="1010"/>
        <v>2.57796196842245-1.56036608200223i</v>
      </c>
      <c r="E3464" s="57" t="str">
        <f t="shared" si="1011"/>
        <v>-2.52444456529178-8.06088635595795i</v>
      </c>
      <c r="F3464" s="57" t="str">
        <f t="shared" si="1012"/>
        <v>2.72654996476706-1.05446575192303i</v>
      </c>
      <c r="G3464" s="57" t="str">
        <f t="shared" si="1013"/>
        <v>0.936987758789919-0.242984976218208i</v>
      </c>
      <c r="H3464" s="57" t="str">
        <f t="shared" si="1014"/>
        <v>0.00180070805764734-4.67914787277132i</v>
      </c>
      <c r="I3464" s="57" t="str">
        <f t="shared" si="1015"/>
        <v>-0.0139051723861442-0.0359960099811946i</v>
      </c>
      <c r="K3464" s="57" t="str">
        <f t="shared" si="1016"/>
        <v>0.000986940450543548-0.00167444989224681i</v>
      </c>
      <c r="L3464" s="57" t="str">
        <f t="shared" si="1017"/>
        <v>0.00025-0.00246137560499846i</v>
      </c>
      <c r="M3464" s="57" t="str">
        <f t="shared" si="1018"/>
        <v>0.0045-0.000862915829817641i</v>
      </c>
      <c r="N3464" s="57">
        <f t="shared" si="1019"/>
        <v>18.058813155391192</v>
      </c>
      <c r="O3464" s="57">
        <f t="shared" si="1020"/>
        <v>44.174228301950819</v>
      </c>
      <c r="P3464" s="374">
        <f t="shared" si="1021"/>
        <v>-44.174228301950819</v>
      </c>
      <c r="Q3464" s="374">
        <f t="shared" si="1022"/>
        <v>161.94118684460881</v>
      </c>
      <c r="R3464" s="12">
        <f t="shared" si="1023"/>
        <v>-18.058813155391192</v>
      </c>
      <c r="S3464" s="57">
        <f t="shared" si="1024"/>
        <v>429.92668637930984</v>
      </c>
      <c r="T3464" s="12">
        <f t="shared" si="1007"/>
        <v>-44.174228301950819</v>
      </c>
    </row>
    <row r="3465" spans="1:20">
      <c r="A3465" s="57">
        <f t="shared" si="1008"/>
        <v>2711574.0133711724</v>
      </c>
      <c r="B3465" s="12">
        <f t="shared" si="1025"/>
        <v>431560.40778755123</v>
      </c>
      <c r="C3465" s="57" t="str">
        <f t="shared" si="1009"/>
        <v>-0.00582857426802649+0.00192044720279283i</v>
      </c>
      <c r="D3465" s="57" t="str">
        <f t="shared" si="1010"/>
        <v>2.57289164744748-1.56300716512601i</v>
      </c>
      <c r="E3465" s="57" t="str">
        <f t="shared" si="1011"/>
        <v>-2.52019330012606-8.02601012712939i</v>
      </c>
      <c r="F3465" s="57" t="str">
        <f t="shared" si="1012"/>
        <v>2.72524238548566-1.05549709150891i</v>
      </c>
      <c r="G3465" s="57" t="str">
        <f t="shared" si="1013"/>
        <v>0.936538404919219-0.243791347325093i</v>
      </c>
      <c r="H3465" s="57" t="str">
        <f t="shared" si="1014"/>
        <v>0.00178022741680121-4.66141625761805i</v>
      </c>
      <c r="I3465" s="57" t="str">
        <f t="shared" si="1015"/>
        <v>-0.0138661525601061-0.0358423730444951i</v>
      </c>
      <c r="K3465" s="57" t="str">
        <f t="shared" si="1016"/>
        <v>0.000983152515773294-0.00167077557216232i</v>
      </c>
      <c r="L3465" s="57" t="str">
        <f t="shared" si="1017"/>
        <v>0.00025-0.00245205778541389i</v>
      </c>
      <c r="M3465" s="57" t="str">
        <f t="shared" si="1018"/>
        <v>0.0045-0.000859649162998251i</v>
      </c>
      <c r="N3465" s="57">
        <f t="shared" si="1019"/>
        <v>18.236448437225647</v>
      </c>
      <c r="O3465" s="57">
        <f t="shared" si="1020"/>
        <v>44.241151239443099</v>
      </c>
      <c r="P3465" s="374">
        <f t="shared" si="1021"/>
        <v>-44.241151239443099</v>
      </c>
      <c r="Q3465" s="374">
        <f t="shared" si="1022"/>
        <v>161.76355156277435</v>
      </c>
      <c r="R3465" s="12">
        <f t="shared" si="1023"/>
        <v>-18.236448437225647</v>
      </c>
      <c r="S3465" s="57">
        <f t="shared" si="1024"/>
        <v>431.56040778755124</v>
      </c>
      <c r="T3465" s="12">
        <f t="shared" si="1007"/>
        <v>-44.241151239443099</v>
      </c>
    </row>
    <row r="3466" spans="1:20">
      <c r="A3466" s="57">
        <f t="shared" si="1008"/>
        <v>2721877.9946219833</v>
      </c>
      <c r="B3466" s="12">
        <f t="shared" si="1025"/>
        <v>433200.33733714395</v>
      </c>
      <c r="C3466" s="57" t="str">
        <f t="shared" si="1009"/>
        <v>-0.0057778230148244+0.00192363937095054i</v>
      </c>
      <c r="D3466" s="57" t="str">
        <f t="shared" si="1010"/>
        <v>2.56780285185381-1.56563691894337i</v>
      </c>
      <c r="E3466" s="57" t="str">
        <f t="shared" si="1011"/>
        <v>-2.51595945140588-7.99126016908228i</v>
      </c>
      <c r="F3466" s="57" t="str">
        <f t="shared" si="1012"/>
        <v>2.72392611762751-1.05653876247534i</v>
      </c>
      <c r="G3466" s="57" t="str">
        <f t="shared" si="1013"/>
        <v>0.936086065190878-0.244599557943871i</v>
      </c>
      <c r="H3466" s="57" t="str">
        <f t="shared" si="1014"/>
        <v>0.00175997103257189-4.64375192471858i</v>
      </c>
      <c r="I3466" s="57" t="str">
        <f t="shared" si="1015"/>
        <v>-0.0138273636030973-0.0356892707198321i</v>
      </c>
      <c r="K3466" s="57" t="str">
        <f t="shared" si="1016"/>
        <v>0.000979374250045316-0.00166709836185165i</v>
      </c>
      <c r="L3466" s="57" t="str">
        <f t="shared" si="1017"/>
        <v>0.00025-0.00244277523950378i</v>
      </c>
      <c r="M3466" s="57" t="str">
        <f t="shared" si="1018"/>
        <v>0.0045-0.000856394862520671i</v>
      </c>
      <c r="N3466" s="57">
        <f t="shared" si="1019"/>
        <v>18.414404631369365</v>
      </c>
      <c r="O3466" s="57">
        <f t="shared" si="1020"/>
        <v>44.308177932806878</v>
      </c>
      <c r="P3466" s="374">
        <f t="shared" si="1021"/>
        <v>-44.308177932806878</v>
      </c>
      <c r="Q3466" s="374">
        <f t="shared" si="1022"/>
        <v>161.58559536863063</v>
      </c>
      <c r="R3466" s="12">
        <f t="shared" si="1023"/>
        <v>-18.414404631369365</v>
      </c>
      <c r="S3466" s="57">
        <f t="shared" si="1024"/>
        <v>433.20033733714394</v>
      </c>
      <c r="T3466" s="12">
        <f t="shared" si="1007"/>
        <v>-44.308177932806878</v>
      </c>
    </row>
    <row r="3467" spans="1:20">
      <c r="A3467" s="57">
        <f t="shared" si="1008"/>
        <v>2732221.131001547</v>
      </c>
      <c r="B3467" s="12">
        <f t="shared" si="1025"/>
        <v>434846.49861902511</v>
      </c>
      <c r="C3467" s="57" t="str">
        <f t="shared" si="1009"/>
        <v>-0.00572737303005202+0.00192665935438119i</v>
      </c>
      <c r="D3467" s="57" t="str">
        <f t="shared" si="1010"/>
        <v>2.56269562769078-1.56825519687295i</v>
      </c>
      <c r="E3467" s="57" t="str">
        <f t="shared" si="1011"/>
        <v>-2.51174280025031-7.95663594200947i</v>
      </c>
      <c r="F3467" s="57" t="str">
        <f t="shared" si="1012"/>
        <v>2.72260111255192-1.05759073138842i</v>
      </c>
      <c r="G3467" s="57" t="str">
        <f t="shared" si="1013"/>
        <v>0.935630722889359-0.245409603061686i</v>
      </c>
      <c r="H3467" s="57" t="str">
        <f t="shared" si="1014"/>
        <v>0.00173993667714073-4.626154618138i</v>
      </c>
      <c r="I3467" s="57" t="str">
        <f t="shared" si="1015"/>
        <v>-0.0137888033822124-0.0355367009494813i</v>
      </c>
      <c r="K3467" s="57" t="str">
        <f t="shared" si="1016"/>
        <v>0.00097560572400019-0.0016634183110077i</v>
      </c>
      <c r="L3467" s="57" t="str">
        <f t="shared" si="1017"/>
        <v>0.00025-0.00243352783373558i</v>
      </c>
      <c r="M3467" s="57" t="str">
        <f t="shared" si="1018"/>
        <v>0.0045-0.000853152881570704i</v>
      </c>
      <c r="N3467" s="57">
        <f t="shared" si="1019"/>
        <v>18.592679405857751</v>
      </c>
      <c r="O3467" s="57">
        <f t="shared" si="1020"/>
        <v>44.3753085855313</v>
      </c>
      <c r="P3467" s="374">
        <f t="shared" si="1021"/>
        <v>-44.3753085855313</v>
      </c>
      <c r="Q3467" s="374">
        <f t="shared" si="1022"/>
        <v>161.40732059414225</v>
      </c>
      <c r="R3467" s="12">
        <f t="shared" si="1023"/>
        <v>-18.592679405857751</v>
      </c>
      <c r="S3467" s="57">
        <f t="shared" si="1024"/>
        <v>434.84649861902511</v>
      </c>
      <c r="T3467" s="12">
        <f t="shared" si="1007"/>
        <v>-44.3753085855313</v>
      </c>
    </row>
    <row r="3468" spans="1:20">
      <c r="A3468" s="57">
        <f t="shared" si="1008"/>
        <v>2742603.5712993527</v>
      </c>
      <c r="B3468" s="12">
        <f t="shared" si="1025"/>
        <v>436498.9153137774</v>
      </c>
      <c r="C3468" s="57" t="str">
        <f t="shared" si="1009"/>
        <v>-0.00567722364166359+0.00192950850453162i</v>
      </c>
      <c r="D3468" s="57" t="str">
        <f t="shared" si="1010"/>
        <v>2.55757002240609-1.57086185230281i</v>
      </c>
      <c r="E3468" s="57" t="str">
        <f t="shared" si="1011"/>
        <v>-2.50754312902961-7.92213690913294i</v>
      </c>
      <c r="F3468" s="57" t="str">
        <f t="shared" si="1012"/>
        <v>2.72126732147639-1.05865296453037i</v>
      </c>
      <c r="G3468" s="57" t="str">
        <f t="shared" si="1013"/>
        <v>0.935172361250399-0.246221477543596i</v>
      </c>
      <c r="H3468" s="57" t="str">
        <f t="shared" si="1014"/>
        <v>0.00172012214106791-4.60862408291977i</v>
      </c>
      <c r="I3468" s="57" t="str">
        <f t="shared" si="1015"/>
        <v>-0.0137504697789372-0.0353846616850377i</v>
      </c>
      <c r="K3468" s="57" t="str">
        <f t="shared" si="1016"/>
        <v>0.000971847007369292-0.00165973546991354i</v>
      </c>
      <c r="L3468" s="57" t="str">
        <f t="shared" si="1017"/>
        <v>0.00025-0.00242431543508226i</v>
      </c>
      <c r="M3468" s="57" t="str">
        <f t="shared" si="1018"/>
        <v>0.0045-0.00084992317351136i</v>
      </c>
      <c r="N3468" s="57">
        <f t="shared" si="1019"/>
        <v>18.771270426426014</v>
      </c>
      <c r="O3468" s="57">
        <f t="shared" si="1020"/>
        <v>44.44254339942794</v>
      </c>
      <c r="P3468" s="374">
        <f t="shared" si="1021"/>
        <v>-44.44254339942794</v>
      </c>
      <c r="Q3468" s="374">
        <f t="shared" si="1022"/>
        <v>161.22872957357399</v>
      </c>
      <c r="R3468" s="12">
        <f t="shared" si="1023"/>
        <v>-18.771270426426014</v>
      </c>
      <c r="S3468" s="57">
        <f t="shared" si="1024"/>
        <v>436.49891531377739</v>
      </c>
      <c r="T3468" s="12">
        <f t="shared" si="1007"/>
        <v>-44.44254339942794</v>
      </c>
    </row>
    <row r="3469" spans="1:20">
      <c r="A3469" s="57">
        <f t="shared" si="1008"/>
        <v>2753025.4648702904</v>
      </c>
      <c r="B3469" s="12">
        <f t="shared" si="1025"/>
        <v>438157.61119196977</v>
      </c>
      <c r="C3469" s="57" t="str">
        <f t="shared" si="1009"/>
        <v>-0.00562737417564745+0.00193218817749533i</v>
      </c>
      <c r="D3469" s="57" t="str">
        <f t="shared" si="1010"/>
        <v>2.55242608485101-1.57345673860544i</v>
      </c>
      <c r="E3469" s="57" t="str">
        <f t="shared" si="1011"/>
        <v>-2.50336022135625-7.88776253668819i</v>
      </c>
      <c r="F3469" s="57" t="str">
        <f t="shared" si="1012"/>
        <v>2.71992469547824-1.05972542789604i</v>
      </c>
      <c r="G3469" s="57" t="str">
        <f t="shared" si="1013"/>
        <v>0.934710963461561-0.2470351761315i</v>
      </c>
      <c r="H3469" s="57" t="str">
        <f t="shared" si="1014"/>
        <v>0.00170052523318667-4.59116006508192i</v>
      </c>
      <c r="I3469" s="57" t="str">
        <f t="shared" si="1015"/>
        <v>-0.0137123606890399-0.0352331508873946i</v>
      </c>
      <c r="K3469" s="57" t="str">
        <f t="shared" si="1016"/>
        <v>0.000968098168971774-0.00165604988943019i</v>
      </c>
      <c r="L3469" s="57" t="str">
        <f t="shared" si="1017"/>
        <v>0.00025-0.00241513791102039i</v>
      </c>
      <c r="M3469" s="57" t="str">
        <f t="shared" si="1018"/>
        <v>0.0045-0.000846705691882209i</v>
      </c>
      <c r="N3469" s="57">
        <f t="shared" si="1019"/>
        <v>18.95017535653264</v>
      </c>
      <c r="O3469" s="57">
        <f t="shared" si="1020"/>
        <v>44.509882574635711</v>
      </c>
      <c r="P3469" s="374">
        <f t="shared" si="1021"/>
        <v>-44.509882574635711</v>
      </c>
      <c r="Q3469" s="374">
        <f t="shared" si="1022"/>
        <v>161.04982464346736</v>
      </c>
      <c r="R3469" s="12">
        <f t="shared" si="1023"/>
        <v>-18.95017535653264</v>
      </c>
      <c r="S3469" s="57">
        <f t="shared" si="1024"/>
        <v>438.15761119196975</v>
      </c>
      <c r="T3469" s="12">
        <f t="shared" si="1007"/>
        <v>-44.509882574635711</v>
      </c>
    </row>
    <row r="3470" spans="1:20">
      <c r="A3470" s="57">
        <f t="shared" si="1008"/>
        <v>2763486.9616367975</v>
      </c>
      <c r="B3470" s="12">
        <f t="shared" si="1025"/>
        <v>439822.61011449929</v>
      </c>
      <c r="C3470" s="57" t="str">
        <f t="shared" si="1009"/>
        <v>-0.00557782395590522+0.0019346997338529i</v>
      </c>
      <c r="D3470" s="57" t="str">
        <f t="shared" si="1010"/>
        <v>2.54726386528554-1.57603970915298i</v>
      </c>
      <c r="E3470" s="57" t="str">
        <f t="shared" si="1011"/>
        <v>-2.49919386207641-7.8535122939089i</v>
      </c>
      <c r="F3470" s="57" t="str">
        <f t="shared" si="1012"/>
        <v>2.71857318549626-1.06080808718957i</v>
      </c>
      <c r="G3470" s="57" t="str">
        <f t="shared" si="1013"/>
        <v>0.934246512662802-0.247850693443037i</v>
      </c>
      <c r="H3470" s="57" t="str">
        <f t="shared" si="1014"/>
        <v>0.00168114378049803-4.57376231161326i</v>
      </c>
      <c r="I3470" s="57" t="str">
        <f t="shared" si="1015"/>
        <v>-0.013674474022466-0.0350821665267222i</v>
      </c>
      <c r="K3470" s="57" t="str">
        <f t="shared" si="1016"/>
        <v>0.000964359276711723-0.00165236162098445i</v>
      </c>
      <c r="L3470" s="57" t="str">
        <f t="shared" si="1017"/>
        <v>0.00025-0.00240599512952818i</v>
      </c>
      <c r="M3470" s="57" t="str">
        <f t="shared" si="1018"/>
        <v>0.0045-0.000843500390398688i</v>
      </c>
      <c r="N3470" s="57">
        <f t="shared" si="1019"/>
        <v>19.12939185738685</v>
      </c>
      <c r="O3470" s="57">
        <f t="shared" si="1020"/>
        <v>44.577326309624809</v>
      </c>
      <c r="P3470" s="374">
        <f t="shared" si="1021"/>
        <v>-44.577326309624809</v>
      </c>
      <c r="Q3470" s="374">
        <f t="shared" si="1022"/>
        <v>160.87060814261315</v>
      </c>
      <c r="R3470" s="12">
        <f t="shared" si="1023"/>
        <v>-19.12939185738685</v>
      </c>
      <c r="S3470" s="57">
        <f t="shared" si="1024"/>
        <v>439.8226101144993</v>
      </c>
      <c r="T3470" s="12">
        <f t="shared" si="1007"/>
        <v>-44.577326309624809</v>
      </c>
    </row>
    <row r="3471" spans="1:20">
      <c r="A3471" s="57">
        <f t="shared" si="1008"/>
        <v>2773988.2120910175</v>
      </c>
      <c r="B3471" s="12">
        <f t="shared" si="1025"/>
        <v>441493.93603293441</v>
      </c>
      <c r="C3471" s="57" t="str">
        <f t="shared" si="1009"/>
        <v>-0.00552857230413329+0.00193704453851173i</v>
      </c>
      <c r="D3471" s="57" t="str">
        <f t="shared" si="1010"/>
        <v>2.54208341538322-1.57861061733262i</v>
      </c>
      <c r="E3471" s="57" t="str">
        <f t="shared" si="1011"/>
        <v>-2.4950438372611-7.81938565301159i</v>
      </c>
      <c r="F3471" s="57" t="str">
        <f t="shared" si="1012"/>
        <v>2.71721274233243-1.06190090782086i</v>
      </c>
      <c r="G3471" s="57" t="str">
        <f t="shared" si="1013"/>
        <v>0.933778991947059-0.2486680239705i</v>
      </c>
      <c r="H3471" s="57" t="str">
        <f t="shared" si="1014"/>
        <v>0.00166197562806572-4.55643057046964i</v>
      </c>
      <c r="I3471" s="57" t="str">
        <f t="shared" si="1015"/>
        <v>-0.0136368077032317-0.0349317065824479i</v>
      </c>
      <c r="K3471" s="57" t="str">
        <f t="shared" si="1016"/>
        <v>0.0009606303975755-0.00164867071655665i</v>
      </c>
      <c r="L3471" s="57" t="str">
        <f t="shared" si="1017"/>
        <v>0.00025-0.00239688695908366i</v>
      </c>
      <c r="M3471" s="57" t="str">
        <f t="shared" si="1018"/>
        <v>0.0045-0.000840307222951473i</v>
      </c>
      <c r="N3471" s="57">
        <f t="shared" si="1019"/>
        <v>19.30891758797199</v>
      </c>
      <c r="O3471" s="57">
        <f t="shared" si="1020"/>
        <v>44.644874801201595</v>
      </c>
      <c r="P3471" s="374">
        <f t="shared" si="1021"/>
        <v>-44.644874801201595</v>
      </c>
      <c r="Q3471" s="374">
        <f t="shared" si="1022"/>
        <v>160.69108241202801</v>
      </c>
      <c r="R3471" s="12">
        <f t="shared" si="1023"/>
        <v>-19.30891758797199</v>
      </c>
      <c r="S3471" s="57">
        <f t="shared" si="1024"/>
        <v>441.49393603293441</v>
      </c>
      <c r="T3471" s="12">
        <f t="shared" si="1007"/>
        <v>-44.644874801201595</v>
      </c>
    </row>
    <row r="3472" spans="1:20">
      <c r="A3472" s="57">
        <f t="shared" si="1008"/>
        <v>2784529.3672969635</v>
      </c>
      <c r="B3472" s="12">
        <f t="shared" si="1025"/>
        <v>443171.61298985954</v>
      </c>
      <c r="C3472" s="57" t="str">
        <f t="shared" si="1009"/>
        <v>-0.00547961853970751+0.00193922396054613i</v>
      </c>
      <c r="D3472" s="57" t="str">
        <f t="shared" si="1010"/>
        <v>2.53688478823591-1.58116931656203i</v>
      </c>
      <c r="E3472" s="57" t="str">
        <f t="shared" si="1011"/>
        <v>-2.49090993419771-7.78538208918031i</v>
      </c>
      <c r="F3472" s="57" t="str">
        <f t="shared" si="1012"/>
        <v>2.71584331665361-1.06300385490214i</v>
      </c>
      <c r="G3472" s="57" t="str">
        <f t="shared" si="1013"/>
        <v>0.933308384360839-0.249487162079734i</v>
      </c>
      <c r="H3472" s="57" t="str">
        <f t="shared" si="1014"/>
        <v>0.00164301863891139-4.53916459057009i</v>
      </c>
      <c r="I3472" s="57" t="str">
        <f t="shared" si="1015"/>
        <v>-0.0135993596693196-0.0347817690432336i</v>
      </c>
      <c r="K3472" s="57" t="str">
        <f t="shared" si="1016"/>
        <v>0.000956911597629242-0.00164497722866855i</v>
      </c>
      <c r="L3472" s="57" t="str">
        <f t="shared" si="1017"/>
        <v>0.00025-0.00238781326866275i</v>
      </c>
      <c r="M3472" s="57" t="str">
        <f t="shared" si="1018"/>
        <v>0.0045-0.000837126143605771i</v>
      </c>
      <c r="N3472" s="57">
        <f t="shared" si="1019"/>
        <v>19.488750205070801</v>
      </c>
      <c r="O3472" s="57">
        <f t="shared" si="1020"/>
        <v>44.712528244512725</v>
      </c>
      <c r="P3472" s="374">
        <f t="shared" si="1021"/>
        <v>-44.712528244512725</v>
      </c>
      <c r="Q3472" s="374">
        <f t="shared" si="1022"/>
        <v>160.5112497949292</v>
      </c>
      <c r="R3472" s="12">
        <f t="shared" si="1023"/>
        <v>-19.488750205070801</v>
      </c>
      <c r="S3472" s="57">
        <f t="shared" si="1024"/>
        <v>443.17161298985951</v>
      </c>
      <c r="T3472" s="12">
        <f t="shared" si="1007"/>
        <v>-44.712528244512725</v>
      </c>
    </row>
    <row r="3473" spans="1:20">
      <c r="A3473" s="57">
        <f t="shared" si="1008"/>
        <v>2795110.578892692</v>
      </c>
      <c r="B3473" s="12">
        <f t="shared" si="1025"/>
        <v>444855.66511922103</v>
      </c>
      <c r="C3473" s="57" t="str">
        <f t="shared" si="1009"/>
        <v>-0.00543096197957036+0.00194123937303709i</v>
      </c>
      <c r="D3473" s="57" t="str">
        <f t="shared" si="1010"/>
        <v>2.53166803835827-1.58371566030498i</v>
      </c>
      <c r="E3473" s="57" t="str">
        <f t="shared" si="1011"/>
        <v>-2.4867919413816-7.75150108055186i</v>
      </c>
      <c r="F3473" s="57" t="str">
        <f t="shared" si="1012"/>
        <v>2.71446485899334-1.0641168932445i</v>
      </c>
      <c r="G3473" s="57" t="str">
        <f t="shared" si="1013"/>
        <v>0.93283467290483-0.250308102009042i</v>
      </c>
      <c r="H3473" s="57" t="str">
        <f t="shared" si="1014"/>
        <v>0.00162427069391011-4.52196412179318i</v>
      </c>
      <c r="I3473" s="57" t="str">
        <f t="shared" si="1015"/>
        <v>-0.0135621278725747-0.0346323519069568i</v>
      </c>
      <c r="K3473" s="57" t="str">
        <f t="shared" si="1016"/>
        <v>0.000953202942016514-0.00164128121037105i</v>
      </c>
      <c r="L3473" s="57" t="str">
        <f t="shared" si="1017"/>
        <v>0.00025-0.00237877392773734i</v>
      </c>
      <c r="M3473" s="57" t="str">
        <f t="shared" si="1018"/>
        <v>0.0045-0.000833957106600694i</v>
      </c>
      <c r="N3473" s="57">
        <f t="shared" si="1019"/>
        <v>19.668887363288547</v>
      </c>
      <c r="O3473" s="57">
        <f t="shared" si="1020"/>
        <v>44.780286833049765</v>
      </c>
      <c r="P3473" s="374">
        <f t="shared" si="1021"/>
        <v>-44.780286833049765</v>
      </c>
      <c r="Q3473" s="374">
        <f t="shared" si="1022"/>
        <v>160.33111263671145</v>
      </c>
      <c r="R3473" s="12">
        <f t="shared" si="1023"/>
        <v>-19.668887363288547</v>
      </c>
      <c r="S3473" s="57">
        <f t="shared" si="1024"/>
        <v>444.85566511922104</v>
      </c>
      <c r="T3473" s="12">
        <f t="shared" si="1007"/>
        <v>-44.780286833049765</v>
      </c>
    </row>
    <row r="3474" spans="1:20">
      <c r="A3474" s="57">
        <f t="shared" si="1008"/>
        <v>2805731.9990924839</v>
      </c>
      <c r="B3474" s="12">
        <f t="shared" si="1025"/>
        <v>446546.11664667405</v>
      </c>
      <c r="C3474" s="57" t="str">
        <f t="shared" si="1009"/>
        <v>-0.00538260193812137+0.00194309215291217i</v>
      </c>
      <c r="D3474" s="57" t="str">
        <f t="shared" si="1010"/>
        <v>2.52643322169213-1.58624950208709i</v>
      </c>
      <c r="E3474" s="57" t="str">
        <f t="shared" si="1011"/>
        <v>-2.4826896485077-7.71774210820093i</v>
      </c>
      <c r="F3474" s="57" t="str">
        <f t="shared" si="1012"/>
        <v>2.71307731975362-1.06523998735442i</v>
      </c>
      <c r="G3474" s="57" t="str">
        <f t="shared" si="1013"/>
        <v>0.932357840534524-0.251130837868078i</v>
      </c>
      <c r="H3474" s="57" t="str">
        <f t="shared" si="1014"/>
        <v>0.00160572969168624-4.50482891497326i</v>
      </c>
      <c r="I3474" s="57" t="str">
        <f t="shared" si="1015"/>
        <v>-0.0135251102786023-0.0344834531806892i</v>
      </c>
      <c r="K3474" s="57" t="str">
        <f t="shared" si="1016"/>
        <v>0.000949504494956183-0.00163758271523209i</v>
      </c>
      <c r="L3474" s="57" t="str">
        <f t="shared" si="1017"/>
        <v>0.00025-0.0023697688062735i</v>
      </c>
      <c r="M3474" s="57" t="str">
        <f t="shared" si="1018"/>
        <v>0.0045-0.000830800066348563i</v>
      </c>
      <c r="N3474" s="57">
        <f t="shared" si="1019"/>
        <v>19.849326715075534</v>
      </c>
      <c r="O3474" s="57">
        <f t="shared" si="1020"/>
        <v>44.848150758653055</v>
      </c>
      <c r="P3474" s="374">
        <f t="shared" si="1021"/>
        <v>-44.848150758653055</v>
      </c>
      <c r="Q3474" s="374">
        <f t="shared" si="1022"/>
        <v>160.15067328492447</v>
      </c>
      <c r="R3474" s="12">
        <f t="shared" si="1023"/>
        <v>-19.849326715075534</v>
      </c>
      <c r="S3474" s="57">
        <f t="shared" si="1024"/>
        <v>446.54611664667408</v>
      </c>
      <c r="T3474" s="12">
        <f t="shared" si="1007"/>
        <v>-44.848150758653055</v>
      </c>
    </row>
    <row r="3475" spans="1:20">
      <c r="A3475" s="57">
        <f t="shared" si="1008"/>
        <v>2816393.7806890355</v>
      </c>
      <c r="B3475" s="12">
        <f t="shared" si="1025"/>
        <v>448242.99188993144</v>
      </c>
      <c r="C3475" s="57" t="str">
        <f t="shared" si="1009"/>
        <v>-0.00533453772710979+0.00194478368078544i</v>
      </c>
      <c r="D3475" s="57" t="str">
        <f t="shared" si="1010"/>
        <v>2.52118039561064-1.58877069551163i</v>
      </c>
      <c r="E3475" s="57" t="str">
        <f t="shared" si="1011"/>
        <v>-2.47860284646235-7.68410465612541i</v>
      </c>
      <c r="F3475" s="57" t="str">
        <f t="shared" si="1012"/>
        <v>2.71168064920681-1.06637310143031i</v>
      </c>
      <c r="G3475" s="57" t="str">
        <f t="shared" si="1013"/>
        <v>0.931877870160854-0.251955363636746i</v>
      </c>
      <c r="H3475" s="57" t="str">
        <f t="shared" si="1014"/>
        <v>0.00158739354850933-4.48775872189672i</v>
      </c>
      <c r="I3475" s="57" t="str">
        <f t="shared" si="1015"/>
        <v>-0.0134883048666658-0.0343350708806772i</v>
      </c>
      <c r="K3475" s="57" t="str">
        <f t="shared" si="1016"/>
        <v>0.00094581631974037-0.00163388179732446i</v>
      </c>
      <c r="L3475" s="57" t="str">
        <f t="shared" si="1017"/>
        <v>0.00025-0.00236079777472953i</v>
      </c>
      <c r="M3475" s="57" t="str">
        <f t="shared" si="1018"/>
        <v>0.0045-0.000827654977434313i</v>
      </c>
      <c r="N3475" s="57">
        <f t="shared" si="1019"/>
        <v>20.030065910751148</v>
      </c>
      <c r="O3475" s="57">
        <f t="shared" si="1020"/>
        <v>44.916120211516315</v>
      </c>
      <c r="P3475" s="374">
        <f t="shared" si="1021"/>
        <v>-44.916120211516315</v>
      </c>
      <c r="Q3475" s="374">
        <f t="shared" si="1022"/>
        <v>159.96993408924885</v>
      </c>
      <c r="R3475" s="12">
        <f t="shared" si="1023"/>
        <v>-20.030065910751148</v>
      </c>
      <c r="S3475" s="57">
        <f t="shared" si="1024"/>
        <v>448.24299188993143</v>
      </c>
      <c r="T3475" s="12">
        <f t="shared" si="1007"/>
        <v>-44.916120211516315</v>
      </c>
    </row>
    <row r="3476" spans="1:20">
      <c r="A3476" s="57">
        <f t="shared" si="1008"/>
        <v>2827096.077055654</v>
      </c>
      <c r="B3476" s="12">
        <f t="shared" si="1025"/>
        <v>449946.31525911321</v>
      </c>
      <c r="C3476" s="57" t="str">
        <f t="shared" si="1009"/>
        <v>-0.00528676865553048+0.00194631534079738i</v>
      </c>
      <c r="D3476" s="57" t="str">
        <f t="shared" si="1010"/>
        <v>2.5159096189222-1.59127909427556i</v>
      </c>
      <c r="E3476" s="57" t="str">
        <f t="shared" si="1011"/>
        <v>-2.47453132731514-7.65058821123196i</v>
      </c>
      <c r="F3476" s="57" t="str">
        <f t="shared" si="1012"/>
        <v>2.71027479749749-1.06751619935901i</v>
      </c>
      <c r="G3476" s="57" t="str">
        <f t="shared" si="1013"/>
        <v>0.931394744650838-0.252781673164093i</v>
      </c>
      <c r="H3476" s="57" t="str">
        <f t="shared" si="1014"/>
        <v>0.00156926019819061-4.47075329529834i</v>
      </c>
      <c r="I3476" s="57" t="str">
        <f t="shared" si="1015"/>
        <v>-0.0134517096295865-0.0341872030323215i</v>
      </c>
      <c r="K3476" s="57" t="str">
        <f t="shared" si="1016"/>
        <v>0.000942138478732669-0.00163017851121366i</v>
      </c>
      <c r="L3476" s="57" t="str">
        <f t="shared" si="1017"/>
        <v>0.00025-0.00235186070405413i</v>
      </c>
      <c r="M3476" s="57" t="str">
        <f t="shared" si="1018"/>
        <v>0.0045-0.000824521794614777i</v>
      </c>
      <c r="N3476" s="57">
        <f t="shared" si="1019"/>
        <v>20.211102598525031</v>
      </c>
      <c r="O3476" s="57">
        <f t="shared" si="1020"/>
        <v>44.984195380190542</v>
      </c>
      <c r="P3476" s="374">
        <f t="shared" si="1021"/>
        <v>-44.984195380190542</v>
      </c>
      <c r="Q3476" s="374">
        <f t="shared" si="1022"/>
        <v>159.78889740147497</v>
      </c>
      <c r="R3476" s="12">
        <f t="shared" si="1023"/>
        <v>-20.211102598525031</v>
      </c>
      <c r="S3476" s="57">
        <f t="shared" si="1024"/>
        <v>449.94631525911319</v>
      </c>
      <c r="T3476" s="12">
        <f t="shared" si="1007"/>
        <v>-44.984195380190542</v>
      </c>
    </row>
    <row r="3477" spans="1:20">
      <c r="A3477" s="57">
        <f t="shared" si="1008"/>
        <v>2837839.0421484658</v>
      </c>
      <c r="B3477" s="12">
        <f t="shared" si="1025"/>
        <v>451656.11125709786</v>
      </c>
      <c r="C3477" s="57" t="str">
        <f t="shared" si="1009"/>
        <v>-0.00523929402952219+0.00194768852045481i</v>
      </c>
      <c r="D3477" s="57" t="str">
        <f t="shared" si="1010"/>
        <v>2.51062095187425-1.59377455218555i</v>
      </c>
      <c r="E3477" s="57" t="str">
        <f t="shared" si="1011"/>
        <v>-2.47047488431091-7.61719226332149i</v>
      </c>
      <c r="F3477" s="57" t="str">
        <f t="shared" si="1012"/>
        <v>2.70885971464437-1.06866924471228i</v>
      </c>
      <c r="G3477" s="57" t="str">
        <f t="shared" si="1013"/>
        <v>0.93090844682825-0.2536097601672i</v>
      </c>
      <c r="H3477" s="57" t="str">
        <f t="shared" si="1014"/>
        <v>0.00155132759197947-4.4538123888576i</v>
      </c>
      <c r="I3477" s="57" t="str">
        <f t="shared" si="1015"/>
        <v>-0.0134153225736431-0.0340398476701568i</v>
      </c>
      <c r="K3477" s="57" t="str">
        <f t="shared" si="1016"/>
        <v>0.000938471033366453-0.00162647291194575i</v>
      </c>
      <c r="L3477" s="57" t="str">
        <f t="shared" si="1017"/>
        <v>0.00025-0.00234295746568453i</v>
      </c>
      <c r="M3477" s="57" t="str">
        <f t="shared" si="1018"/>
        <v>0.0045-0.000821400472818072i</v>
      </c>
      <c r="N3477" s="57">
        <f t="shared" si="1019"/>
        <v>20.39243442451837</v>
      </c>
      <c r="O3477" s="57">
        <f t="shared" si="1020"/>
        <v>45.052376451588422</v>
      </c>
      <c r="P3477" s="374">
        <f t="shared" si="1021"/>
        <v>-45.052376451588422</v>
      </c>
      <c r="Q3477" s="374">
        <f t="shared" si="1022"/>
        <v>159.60756557548163</v>
      </c>
      <c r="R3477" s="12">
        <f t="shared" si="1023"/>
        <v>-20.39243442451837</v>
      </c>
      <c r="S3477" s="57">
        <f t="shared" si="1024"/>
        <v>451.65611125709785</v>
      </c>
      <c r="T3477" s="12">
        <f t="shared" si="1007"/>
        <v>-45.052376451588422</v>
      </c>
    </row>
    <row r="3478" spans="1:20">
      <c r="A3478" s="57">
        <f t="shared" si="1008"/>
        <v>2848622.8305086298</v>
      </c>
      <c r="B3478" s="12">
        <f t="shared" si="1025"/>
        <v>453372.40447987482</v>
      </c>
      <c r="C3478" s="57" t="str">
        <f t="shared" si="1009"/>
        <v>-0.00519211315226905+0.00194890461047113i</v>
      </c>
      <c r="D3478" s="57" t="str">
        <f t="shared" si="1010"/>
        <v>2.50531445615684-1.59625692317424i</v>
      </c>
      <c r="E3478" s="57" t="str">
        <f t="shared" si="1011"/>
        <v>-2.4664333118618-7.58391630507513i</v>
      </c>
      <c r="F3478" s="57" t="str">
        <f t="shared" si="1012"/>
        <v>2.70743535054232-1.06983220074335i</v>
      </c>
      <c r="G3478" s="57" t="str">
        <f t="shared" si="1013"/>
        <v>0.930418959474297-0.25443961823007i</v>
      </c>
      <c r="H3478" s="57" t="str">
        <f t="shared" si="1014"/>
        <v>0.00153359369846033-4.43693575719493i</v>
      </c>
      <c r="I3478" s="57" t="str">
        <f t="shared" si="1015"/>
        <v>-0.0133791417184731-0.0338930028378326i</v>
      </c>
      <c r="K3478" s="57" t="str">
        <f t="shared" si="1016"/>
        <v>0.0009348140441434-0.00162276505503529i</v>
      </c>
      <c r="L3478" s="57" t="str">
        <f t="shared" si="1017"/>
        <v>0.00025-0.00233408793154465i</v>
      </c>
      <c r="M3478" s="57" t="str">
        <f t="shared" si="1018"/>
        <v>0.0045-0.000818290967142929i</v>
      </c>
      <c r="N3478" s="57">
        <f t="shared" si="1019"/>
        <v>20.574059032785527</v>
      </c>
      <c r="O3478" s="57">
        <f t="shared" si="1020"/>
        <v>45.120663610987975</v>
      </c>
      <c r="P3478" s="374">
        <f t="shared" si="1021"/>
        <v>-45.120663610987975</v>
      </c>
      <c r="Q3478" s="374">
        <f t="shared" si="1022"/>
        <v>159.42594096721447</v>
      </c>
      <c r="R3478" s="12">
        <f t="shared" si="1023"/>
        <v>-20.574059032785527</v>
      </c>
      <c r="S3478" s="57">
        <f t="shared" si="1024"/>
        <v>453.37240447987483</v>
      </c>
      <c r="T3478" s="12">
        <f t="shared" si="1007"/>
        <v>-45.120663610987975</v>
      </c>
    </row>
    <row r="3479" spans="1:20">
      <c r="A3479" s="57">
        <f t="shared" si="1008"/>
        <v>2859447.5972645627</v>
      </c>
      <c r="B3479" s="12">
        <f t="shared" si="1025"/>
        <v>455095.21961689834</v>
      </c>
      <c r="C3479" s="57" t="str">
        <f t="shared" si="1009"/>
        <v>-0.00514522532390439+0.0019499650046065i</v>
      </c>
      <c r="D3479" s="57" t="str">
        <f t="shared" si="1010"/>
        <v>2.49999019490594-1.59872606131653i</v>
      </c>
      <c r="E3479" s="57" t="str">
        <f t="shared" si="1011"/>
        <v>-2.46240640553952-7.55075983204015i</v>
      </c>
      <c r="F3479" s="57" t="str">
        <f t="shared" si="1012"/>
        <v>2.70600165496435-1.07100503038341i</v>
      </c>
      <c r="G3479" s="57" t="str">
        <f t="shared" si="1013"/>
        <v>0.929926265328304-0.255271240802518i</v>
      </c>
      <c r="H3479" s="57" t="str">
        <f t="shared" si="1014"/>
        <v>0.00151605650344983-4.42012315586822i</v>
      </c>
      <c r="I3479" s="57" t="str">
        <f t="shared" si="1015"/>
        <v>-0.0133431650969759-0.0337466665880935i</v>
      </c>
      <c r="K3479" s="57" t="str">
        <f t="shared" si="1016"/>
        <v>0.000931167570632162-0.00161905499645321i</v>
      </c>
      <c r="L3479" s="57" t="str">
        <f t="shared" si="1017"/>
        <v>0.00025-0.00232525197404329i</v>
      </c>
      <c r="M3479" s="57" t="str">
        <f t="shared" si="1018"/>
        <v>0.0045-0.000815193232858065i</v>
      </c>
      <c r="N3479" s="57">
        <f t="shared" si="1019"/>
        <v>20.755974065334271</v>
      </c>
      <c r="O3479" s="57">
        <f t="shared" si="1020"/>
        <v>45.189057042036787</v>
      </c>
      <c r="P3479" s="374">
        <f t="shared" si="1021"/>
        <v>-45.189057042036787</v>
      </c>
      <c r="Q3479" s="374">
        <f t="shared" si="1022"/>
        <v>159.24402593466573</v>
      </c>
      <c r="R3479" s="12">
        <f t="shared" si="1023"/>
        <v>-20.755974065334271</v>
      </c>
      <c r="S3479" s="57">
        <f t="shared" si="1024"/>
        <v>455.09521961689836</v>
      </c>
      <c r="T3479" s="12">
        <f t="shared" si="1007"/>
        <v>-45.189057042036787</v>
      </c>
    </row>
    <row r="3480" spans="1:20">
      <c r="A3480" s="57">
        <f t="shared" si="1008"/>
        <v>2870313.4981341679</v>
      </c>
      <c r="B3480" s="12">
        <f t="shared" si="1025"/>
        <v>456824.58145144256</v>
      </c>
      <c r="C3480" s="57" t="str">
        <f t="shared" si="1009"/>
        <v>-0.00509862984141723+0.00195087109950816i</v>
      </c>
      <c r="D3480" s="57" t="str">
        <f t="shared" si="1010"/>
        <v>2.4946482327066-1.60118182084598i</v>
      </c>
      <c r="E3480" s="57" t="str">
        <f t="shared" si="1011"/>
        <v>-2.4583939620675-7.51772234261594i</v>
      </c>
      <c r="F3480" s="57" t="str">
        <f t="shared" si="1012"/>
        <v>2.70455857756363-1.07218769623806i</v>
      </c>
      <c r="G3480" s="57" t="str">
        <f t="shared" si="1013"/>
        <v>0.929430347088431-0.256104621199051i</v>
      </c>
      <c r="H3480" s="57" t="str">
        <f t="shared" si="1014"/>
        <v>0.00149871400989406-4.40337434136905i</v>
      </c>
      <c r="I3480" s="57" t="str">
        <f t="shared" si="1015"/>
        <v>-0.0133073907552139-0.0336008369827592i</v>
      </c>
      <c r="K3480" s="57" t="str">
        <f t="shared" si="1016"/>
        <v>0.000927531671467143-0.00161534279261474i</v>
      </c>
      <c r="L3480" s="57" t="str">
        <f t="shared" si="1017"/>
        <v>0.00025-0.00231644946607221i</v>
      </c>
      <c r="M3480" s="57" t="str">
        <f t="shared" si="1018"/>
        <v>0.0045-0.00081210722540154i</v>
      </c>
      <c r="N3480" s="57">
        <f t="shared" si="1019"/>
        <v>20.938177162145706</v>
      </c>
      <c r="O3480" s="57">
        <f t="shared" si="1020"/>
        <v>45.257556926756308</v>
      </c>
      <c r="P3480" s="374">
        <f t="shared" si="1021"/>
        <v>-45.257556926756308</v>
      </c>
      <c r="Q3480" s="374">
        <f t="shared" si="1022"/>
        <v>159.06182283785429</v>
      </c>
      <c r="R3480" s="12">
        <f t="shared" si="1023"/>
        <v>-20.938177162145706</v>
      </c>
      <c r="S3480" s="57">
        <f t="shared" si="1024"/>
        <v>456.82458145144255</v>
      </c>
      <c r="T3480" s="12">
        <f t="shared" si="1007"/>
        <v>-45.257556926756308</v>
      </c>
    </row>
    <row r="3481" spans="1:20">
      <c r="A3481" s="57">
        <f t="shared" si="1008"/>
        <v>2881220.6894270778</v>
      </c>
      <c r="B3481" s="12">
        <f t="shared" si="1025"/>
        <v>458560.51486095804</v>
      </c>
      <c r="C3481" s="57" t="str">
        <f t="shared" si="1009"/>
        <v>-0.00505232599856235+0.00195162429455132i</v>
      </c>
      <c r="D3481" s="57" t="str">
        <f t="shared" si="1010"/>
        <v>2.48928863559599-1.60362405617143i</v>
      </c>
      <c r="E3481" s="57" t="str">
        <f t="shared" si="1011"/>
        <v>-2.45439577931349-7.48480333804052i</v>
      </c>
      <c r="F3481" s="57" t="str">
        <f t="shared" si="1012"/>
        <v>2.70310606787569-1.07338016058388i</v>
      </c>
      <c r="G3481" s="57" t="str">
        <f t="shared" si="1013"/>
        <v>0.928931187412391-0.256939752597757i</v>
      </c>
      <c r="H3481" s="57" t="str">
        <f t="shared" si="1014"/>
        <v>0.00148156423776632-4.38668907111918i</v>
      </c>
      <c r="I3481" s="57" t="str">
        <f t="shared" si="1015"/>
        <v>-0.0132718167523188-0.0334555120927066i</v>
      </c>
      <c r="K3481" s="57" t="str">
        <f t="shared" si="1016"/>
        <v>0.000923906404347567-0.00161162850036744i</v>
      </c>
      <c r="L3481" s="57" t="str">
        <f t="shared" si="1017"/>
        <v>0.00025-0.0023076802810044i</v>
      </c>
      <c r="M3481" s="57" t="str">
        <f t="shared" si="1018"/>
        <v>0.0045-0.000809032900380094i</v>
      </c>
      <c r="N3481" s="57">
        <f t="shared" si="1019"/>
        <v>21.120665961194362</v>
      </c>
      <c r="O3481" s="57">
        <f t="shared" si="1020"/>
        <v>45.326163445544609</v>
      </c>
      <c r="P3481" s="374">
        <f t="shared" si="1021"/>
        <v>-45.326163445544609</v>
      </c>
      <c r="Q3481" s="374">
        <f t="shared" si="1022"/>
        <v>158.87933403880564</v>
      </c>
      <c r="R3481" s="12">
        <f t="shared" si="1023"/>
        <v>-21.120665961194362</v>
      </c>
      <c r="S3481" s="57">
        <f t="shared" si="1024"/>
        <v>458.56051486095805</v>
      </c>
      <c r="T3481" s="12">
        <f t="shared" si="1007"/>
        <v>-45.326163445544609</v>
      </c>
    </row>
    <row r="3482" spans="1:20">
      <c r="A3482" s="57">
        <f t="shared" si="1008"/>
        <v>2892169.3280469007</v>
      </c>
      <c r="B3482" s="12">
        <f t="shared" si="1025"/>
        <v>460303.04481742968</v>
      </c>
      <c r="C3482" s="57" t="str">
        <f t="shared" si="1009"/>
        <v>-0.00500631308577152+0.0019522259916796i</v>
      </c>
      <c r="D3482" s="57" t="str">
        <f t="shared" si="1010"/>
        <v>2.48391147106599-1.60605262189354i</v>
      </c>
      <c r="E3482" s="57" t="str">
        <f t="shared" si="1011"/>
        <v>-2.45041165628184-7.45200232237646i</v>
      </c>
      <c r="F3482" s="57" t="str">
        <f t="shared" si="1012"/>
        <v>2.70164407532047-1.07458238536487i</v>
      </c>
      <c r="G3482" s="57" t="str">
        <f t="shared" si="1013"/>
        <v>0.928428768918181-0.257776628039184i</v>
      </c>
      <c r="H3482" s="57" t="str">
        <f t="shared" si="1014"/>
        <v>0.00146460522396479-4.37006710346676i</v>
      </c>
      <c r="I3482" s="57" t="str">
        <f t="shared" si="1015"/>
        <v>-0.0132364411603946-0.0333106899978484i</v>
      </c>
      <c r="K3482" s="57" t="str">
        <f t="shared" si="1016"/>
        <v>0.000920291826036566-0.0016079121769791i</v>
      </c>
      <c r="L3482" s="57" t="str">
        <f t="shared" si="1017"/>
        <v>0.00025-0.00229894429269217i</v>
      </c>
      <c r="M3482" s="57" t="str">
        <f t="shared" si="1018"/>
        <v>0.0045-0.000805970213568537i</v>
      </c>
      <c r="N3482" s="57">
        <f t="shared" si="1019"/>
        <v>21.303438098466813</v>
      </c>
      <c r="O3482" s="57">
        <f t="shared" si="1020"/>
        <v>45.394876777181771</v>
      </c>
      <c r="P3482" s="374">
        <f t="shared" si="1021"/>
        <v>-45.394876777181771</v>
      </c>
      <c r="Q3482" s="374">
        <f t="shared" si="1022"/>
        <v>158.69656190153319</v>
      </c>
      <c r="R3482" s="12">
        <f t="shared" si="1023"/>
        <v>-21.303438098466813</v>
      </c>
      <c r="S3482" s="57">
        <f t="shared" si="1024"/>
        <v>460.30304481742968</v>
      </c>
      <c r="T3482" s="12">
        <f t="shared" si="1007"/>
        <v>-45.394876777181771</v>
      </c>
    </row>
    <row r="3483" spans="1:20">
      <c r="A3483" s="57">
        <f t="shared" si="1008"/>
        <v>2903159.571493479</v>
      </c>
      <c r="B3483" s="12">
        <f t="shared" si="1025"/>
        <v>462052.19638773589</v>
      </c>
      <c r="C3483" s="57" t="str">
        <f t="shared" si="1009"/>
        <v>-0.00496059039006926+0.00195267759524649i</v>
      </c>
      <c r="D3483" s="57" t="str">
        <f t="shared" si="1010"/>
        <v>2.47851680806584-1.60846737282158i</v>
      </c>
      <c r="E3483" s="57" t="str">
        <f t="shared" si="1011"/>
        <v>-2.44644139310631-7.41931880249798i</v>
      </c>
      <c r="F3483" s="57" t="str">
        <f t="shared" si="1012"/>
        <v>2.70017254920454-1.07579433218892i</v>
      </c>
      <c r="G3483" s="57" t="str">
        <f t="shared" si="1013"/>
        <v>0.927923074184842-0.25861524042522i</v>
      </c>
      <c r="H3483" s="57" t="str">
        <f t="shared" si="1014"/>
        <v>0.0014478350222109-4.35350819768303i</v>
      </c>
      <c r="I3483" s="57" t="str">
        <f t="shared" si="1015"/>
        <v>-0.0132012620644247-0.0331663687871165i</v>
      </c>
      <c r="K3483" s="57" t="str">
        <f t="shared" si="1016"/>
        <v>0.00091668799236054-0.00160419388012589i</v>
      </c>
      <c r="L3483" s="57" t="str">
        <f t="shared" si="1017"/>
        <v>0.00025-0.0022902413754654i</v>
      </c>
      <c r="M3483" s="57" t="str">
        <f t="shared" si="1018"/>
        <v>0.0045-0.000802919120909083i</v>
      </c>
      <c r="N3483" s="57">
        <f t="shared" si="1019"/>
        <v>21.486491207980578</v>
      </c>
      <c r="O3483" s="57">
        <f t="shared" si="1020"/>
        <v>45.463697098832029</v>
      </c>
      <c r="P3483" s="374">
        <f t="shared" si="1021"/>
        <v>-45.463697098832029</v>
      </c>
      <c r="Q3483" s="374">
        <f t="shared" si="1022"/>
        <v>158.51350879201942</v>
      </c>
      <c r="R3483" s="12">
        <f t="shared" si="1023"/>
        <v>-21.486491207980578</v>
      </c>
      <c r="S3483" s="57">
        <f t="shared" si="1024"/>
        <v>462.05219638773588</v>
      </c>
      <c r="T3483" s="12">
        <f t="shared" si="1007"/>
        <v>-45.463697098832029</v>
      </c>
    </row>
    <row r="3484" spans="1:20">
      <c r="A3484" s="57">
        <f t="shared" si="1008"/>
        <v>2914191.5778651545</v>
      </c>
      <c r="B3484" s="12">
        <f t="shared" si="1025"/>
        <v>463807.99473400932</v>
      </c>
      <c r="C3484" s="57" t="str">
        <f t="shared" si="1009"/>
        <v>-0.00491515719498954+0.00195298051185643i</v>
      </c>
      <c r="D3484" s="57" t="str">
        <f t="shared" si="1010"/>
        <v>2.47310471700435-1.61086816399026i</v>
      </c>
      <c r="E3484" s="57" t="str">
        <f t="shared" si="1011"/>
        <v>-2.44248479104258-7.38675228807708i</v>
      </c>
      <c r="F3484" s="57" t="str">
        <f t="shared" si="1012"/>
        <v>2.69869143872333-1.07701596232436i</v>
      </c>
      <c r="G3484" s="57" t="str">
        <f t="shared" si="1013"/>
        <v>0.927414085753219-0.259455582517972i</v>
      </c>
      <c r="H3484" s="57" t="str">
        <f t="shared" si="1014"/>
        <v>0.00143125170294737-4.33701211395842i</v>
      </c>
      <c r="I3484" s="57" t="str">
        <f t="shared" si="1015"/>
        <v>-0.0131662775621782-0.0330225465584409i</v>
      </c>
      <c r="K3484" s="57" t="str">
        <f t="shared" si="1016"/>
        <v>0.000913094958208583-0.00160047366788032i</v>
      </c>
      <c r="L3484" s="57" t="str">
        <f t="shared" si="1017"/>
        <v>0.00025-0.00228157140412971i</v>
      </c>
      <c r="M3484" s="57" t="str">
        <f t="shared" si="1018"/>
        <v>0.0045-0.000799879578510742i</v>
      </c>
      <c r="N3484" s="57">
        <f t="shared" si="1019"/>
        <v>21.66982292180262</v>
      </c>
      <c r="O3484" s="57">
        <f t="shared" si="1020"/>
        <v>45.532624586048833</v>
      </c>
      <c r="P3484" s="374">
        <f t="shared" si="1021"/>
        <v>-45.532624586048833</v>
      </c>
      <c r="Q3484" s="374">
        <f t="shared" si="1022"/>
        <v>158.33017707819738</v>
      </c>
      <c r="R3484" s="12">
        <f t="shared" si="1023"/>
        <v>-21.66982292180262</v>
      </c>
      <c r="S3484" s="57">
        <f t="shared" si="1024"/>
        <v>463.8079947340093</v>
      </c>
      <c r="T3484" s="12">
        <f t="shared" si="1007"/>
        <v>-45.532624586048833</v>
      </c>
    </row>
    <row r="3485" spans="1:20">
      <c r="A3485" s="57">
        <f t="shared" si="1008"/>
        <v>2925265.5058610421</v>
      </c>
      <c r="B3485" s="12">
        <f t="shared" si="1025"/>
        <v>465570.46511399857</v>
      </c>
      <c r="C3485" s="57" t="str">
        <f t="shared" si="1009"/>
        <v>-0.00487001278049667+0.00195313615020662i</v>
      </c>
      <c r="D3485" s="57" t="str">
        <f t="shared" si="1010"/>
        <v>2.46767526975211-1.61325485067666i</v>
      </c>
      <c r="E3485" s="57" t="str">
        <f t="shared" si="1011"/>
        <v>-2.43854165246123-7.35430229157085i</v>
      </c>
      <c r="F3485" s="57" t="str">
        <f t="shared" si="1012"/>
        <v>2.69720069296341-1.07824723669635i</v>
      </c>
      <c r="G3485" s="57" t="str">
        <f t="shared" si="1013"/>
        <v>0.926901786126744-0.260297646938645i</v>
      </c>
      <c r="H3485" s="57" t="str">
        <f t="shared" si="1014"/>
        <v>0.00141485335323709-4.32057861339932i</v>
      </c>
      <c r="I3485" s="57" t="str">
        <f t="shared" si="1015"/>
        <v>-0.0131314857641176-0.0328792214187333i</v>
      </c>
      <c r="K3485" s="57" t="str">
        <f t="shared" si="1016"/>
        <v>0.000909512777532141-0.0015967515986994i</v>
      </c>
      <c r="L3485" s="57" t="str">
        <f t="shared" si="1017"/>
        <v>0.00025-0.00227293425396464i</v>
      </c>
      <c r="M3485" s="57" t="str">
        <f t="shared" si="1018"/>
        <v>0.0045-0.000796851542648674i</v>
      </c>
      <c r="N3485" s="57">
        <f t="shared" si="1019"/>
        <v>21.853430870065864</v>
      </c>
      <c r="O3485" s="57">
        <f t="shared" si="1020"/>
        <v>45.601659412777281</v>
      </c>
      <c r="P3485" s="374">
        <f t="shared" si="1021"/>
        <v>-45.601659412777281</v>
      </c>
      <c r="Q3485" s="374">
        <f t="shared" si="1022"/>
        <v>158.14656912993414</v>
      </c>
      <c r="R3485" s="12">
        <f t="shared" si="1023"/>
        <v>-21.853430870065864</v>
      </c>
      <c r="S3485" s="57">
        <f t="shared" si="1024"/>
        <v>465.57046511399858</v>
      </c>
      <c r="T3485" s="12">
        <f t="shared" si="1007"/>
        <v>-45.601659412777281</v>
      </c>
    </row>
    <row r="3486" spans="1:20">
      <c r="A3486" s="57">
        <f t="shared" si="1008"/>
        <v>2936381.514783314</v>
      </c>
      <c r="B3486" s="12">
        <f t="shared" si="1025"/>
        <v>467339.63288143178</v>
      </c>
      <c r="C3486" s="57" t="str">
        <f t="shared" si="1009"/>
        <v>-0.00482515642290756+0.001953145920929i</v>
      </c>
      <c r="D3486" s="57" t="str">
        <f t="shared" si="1010"/>
        <v>2.46222853964324-1.61562728841731i</v>
      </c>
      <c r="E3486" s="57" t="str">
        <f t="shared" si="1011"/>
        <v>-2.43461178084049-7.32196832820792i</v>
      </c>
      <c r="F3486" s="57" t="str">
        <f t="shared" si="1012"/>
        <v>2.69570026090479-1.07948811588345i</v>
      </c>
      <c r="G3486" s="57" t="str">
        <f t="shared" si="1013"/>
        <v>0.926386157772235-0.261141426166419i</v>
      </c>
      <c r="H3486" s="57" t="str">
        <f t="shared" si="1014"/>
        <v>0.00139863807666178-4.30420745802423i</v>
      </c>
      <c r="I3486" s="57" t="str">
        <f t="shared" si="1015"/>
        <v>-0.0130968847933079-0.0327363914838663i</v>
      </c>
      <c r="K3486" s="57" t="str">
        <f t="shared" si="1016"/>
        <v>0.00090594150334479-0.00159302773141275i</v>
      </c>
      <c r="L3486" s="57" t="str">
        <f t="shared" si="1017"/>
        <v>0.00025-0.0022643298007219i</v>
      </c>
      <c r="M3486" s="57" t="str">
        <f t="shared" si="1018"/>
        <v>0.0045-0.000793834969763575i</v>
      </c>
      <c r="N3486" s="57">
        <f t="shared" si="1019"/>
        <v>22.037312680988663</v>
      </c>
      <c r="O3486" s="57">
        <f t="shared" si="1020"/>
        <v>45.670801751358603</v>
      </c>
      <c r="P3486" s="374">
        <f t="shared" si="1021"/>
        <v>-45.670801751358603</v>
      </c>
      <c r="Q3486" s="374">
        <f t="shared" si="1022"/>
        <v>157.96268731901134</v>
      </c>
      <c r="R3486" s="12">
        <f t="shared" si="1023"/>
        <v>-22.037312680988663</v>
      </c>
      <c r="S3486" s="57">
        <f t="shared" si="1024"/>
        <v>467.33963288143178</v>
      </c>
      <c r="T3486" s="12">
        <f t="shared" si="1007"/>
        <v>-45.670801751358603</v>
      </c>
    </row>
    <row r="3487" spans="1:20">
      <c r="A3487" s="57">
        <f t="shared" si="1008"/>
        <v>2947539.7645394905</v>
      </c>
      <c r="B3487" s="12">
        <f t="shared" si="1025"/>
        <v>469115.52348638122</v>
      </c>
      <c r="C3487" s="57" t="str">
        <f t="shared" si="1009"/>
        <v>-0.00478058739481747+0.00195301123643254i</v>
      </c>
      <c r="D3487" s="57" t="str">
        <f t="shared" si="1010"/>
        <v>2.45676460147708-1.61798533302515i</v>
      </c>
      <c r="E3487" s="57" t="str">
        <f t="shared" si="1011"/>
        <v>-2.43069498075945-7.28974991597597i</v>
      </c>
      <c r="F3487" s="57" t="str">
        <f t="shared" si="1012"/>
        <v>2.6941900914233-1.08073856011403i</v>
      </c>
      <c r="G3487" s="57" t="str">
        <f t="shared" si="1013"/>
        <v>0.925867183120702-0.261986912537322i</v>
      </c>
      <c r="H3487" s="57" t="str">
        <f t="shared" si="1014"/>
        <v>0.0013826039932211-4.28789841076047i</v>
      </c>
      <c r="I3487" s="57" t="str">
        <f t="shared" si="1015"/>
        <v>-0.0130624727853257-0.0325940548786566i</v>
      </c>
      <c r="K3487" s="57" t="str">
        <f t="shared" si="1016"/>
        <v>0.000902381187722166-0.00158930212521081i</v>
      </c>
      <c r="L3487" s="57" t="str">
        <f t="shared" si="1017"/>
        <v>0.00025-0.00225575792062353i</v>
      </c>
      <c r="M3487" s="57" t="str">
        <f t="shared" si="1018"/>
        <v>0.0045-0.000790829816461023i</v>
      </c>
      <c r="N3487" s="57">
        <f t="shared" si="1019"/>
        <v>22.221465980889803</v>
      </c>
      <c r="O3487" s="57">
        <f t="shared" si="1020"/>
        <v>45.740051772533256</v>
      </c>
      <c r="P3487" s="374">
        <f t="shared" si="1021"/>
        <v>-45.740051772533256</v>
      </c>
      <c r="Q3487" s="374">
        <f t="shared" si="1022"/>
        <v>157.7785340191102</v>
      </c>
      <c r="R3487" s="12">
        <f t="shared" si="1023"/>
        <v>-22.221465980889803</v>
      </c>
      <c r="S3487" s="57">
        <f t="shared" si="1024"/>
        <v>469.11552348638122</v>
      </c>
      <c r="T3487" s="12">
        <f t="shared" si="1007"/>
        <v>-45.740051772533256</v>
      </c>
    </row>
    <row r="3488" spans="1:20">
      <c r="A3488" s="57">
        <f t="shared" si="1008"/>
        <v>2958740.4156447407</v>
      </c>
      <c r="B3488" s="12">
        <f t="shared" si="1025"/>
        <v>470898.16247562948</v>
      </c>
      <c r="C3488" s="57" t="str">
        <f t="shared" si="1009"/>
        <v>-0.00473630496502822+0.00195273351074614i</v>
      </c>
      <c r="D3488" s="57" t="str">
        <f t="shared" si="1010"/>
        <v>2.45128353151969-1.62032884060695i</v>
      </c>
      <c r="E3488" s="57" t="str">
        <f t="shared" si="1011"/>
        <v>-2.42679105789095-7.25764657560864i</v>
      </c>
      <c r="F3488" s="57" t="str">
        <f t="shared" si="1012"/>
        <v>2.692670133293-1.08199852926276i</v>
      </c>
      <c r="G3488" s="57" t="str">
        <f t="shared" si="1013"/>
        <v>0.925344844568183-0.262834098243109i</v>
      </c>
      <c r="H3488" s="57" t="str">
        <f t="shared" si="1014"/>
        <v>0.00136674923923196-4.27165123544052i</v>
      </c>
      <c r="I3488" s="57" t="str">
        <f t="shared" si="1015"/>
        <v>-0.0130282478881695-0.0324522097368459i</v>
      </c>
      <c r="K3488" s="57" t="str">
        <f t="shared" si="1016"/>
        <v>0.000898831881802067-0.00158557483963306i</v>
      </c>
      <c r="L3488" s="57" t="str">
        <f t="shared" si="1017"/>
        <v>0.00025-0.00224721849036016i</v>
      </c>
      <c r="M3488" s="57" t="str">
        <f t="shared" si="1018"/>
        <v>0.0045-0.000787836039510884i</v>
      </c>
      <c r="N3488" s="57">
        <f t="shared" si="1019"/>
        <v>22.405888394205959</v>
      </c>
      <c r="O3488" s="57">
        <f t="shared" si="1020"/>
        <v>45.80940964544407</v>
      </c>
      <c r="P3488" s="374">
        <f t="shared" si="1021"/>
        <v>-45.80940964544407</v>
      </c>
      <c r="Q3488" s="374">
        <f t="shared" si="1022"/>
        <v>157.59411160579404</v>
      </c>
      <c r="R3488" s="12">
        <f t="shared" si="1023"/>
        <v>-22.405888394205959</v>
      </c>
      <c r="S3488" s="57">
        <f t="shared" si="1024"/>
        <v>470.89816247562948</v>
      </c>
      <c r="T3488" s="12">
        <f t="shared" si="1007"/>
        <v>-45.80940964544407</v>
      </c>
    </row>
    <row r="3489" spans="1:20">
      <c r="A3489" s="57">
        <f t="shared" si="1008"/>
        <v>2969983.629224191</v>
      </c>
      <c r="B3489" s="12">
        <f t="shared" si="1025"/>
        <v>472687.57549303689</v>
      </c>
      <c r="C3489" s="57" t="str">
        <f t="shared" si="1009"/>
        <v>-0.00469230839847863+0.00195231415936177i</v>
      </c>
      <c r="D3489" s="57" t="str">
        <f t="shared" si="1010"/>
        <v>2.44578540750492-1.62265766758043i</v>
      </c>
      <c r="E3489" s="57" t="str">
        <f t="shared" si="1011"/>
        <v>-2.422899818995-7.22565783057303i</v>
      </c>
      <c r="F3489" s="57" t="str">
        <f t="shared" si="1012"/>
        <v>2.69114033518861-1.08326798284713i</v>
      </c>
      <c r="G3489" s="57" t="str">
        <f t="shared" si="1013"/>
        <v>0.92481912447658-0.263682975330133i</v>
      </c>
      <c r="H3489" s="57" t="str">
        <f t="shared" si="1014"/>
        <v>0.00135107196722805-4.25546569679857i</v>
      </c>
      <c r="I3489" s="57" t="str">
        <f t="shared" si="1015"/>
        <v>-0.0129942082621721-0.0323108542010826i</v>
      </c>
      <c r="K3489" s="57" t="str">
        <f t="shared" si="1016"/>
        <v>0.000895293635784688-0.0015818459345563i</v>
      </c>
      <c r="L3489" s="57" t="str">
        <f t="shared" si="1017"/>
        <v>0.00025-0.00223871138708922i</v>
      </c>
      <c r="M3489" s="57" t="str">
        <f t="shared" si="1018"/>
        <v>0.0045-0.000784853595846663i</v>
      </c>
      <c r="N3489" s="57">
        <f t="shared" si="1019"/>
        <v>22.590577543508914</v>
      </c>
      <c r="O3489" s="57">
        <f t="shared" si="1020"/>
        <v>45.878875537640084</v>
      </c>
      <c r="P3489" s="374">
        <f t="shared" si="1021"/>
        <v>-45.878875537640084</v>
      </c>
      <c r="Q3489" s="374">
        <f t="shared" si="1022"/>
        <v>157.40942245649109</v>
      </c>
      <c r="R3489" s="12">
        <f t="shared" si="1023"/>
        <v>-22.590577543508914</v>
      </c>
      <c r="S3489" s="57">
        <f t="shared" si="1024"/>
        <v>472.68757549303689</v>
      </c>
      <c r="T3489" s="12">
        <f t="shared" si="1007"/>
        <v>-45.878875537640084</v>
      </c>
    </row>
    <row r="3490" spans="1:20">
      <c r="A3490" s="57">
        <f t="shared" si="1008"/>
        <v>2981269.5670152428</v>
      </c>
      <c r="B3490" s="12">
        <f t="shared" si="1025"/>
        <v>474483.78827991046</v>
      </c>
      <c r="C3490" s="57" t="str">
        <f t="shared" si="1009"/>
        <v>-0.00464859695617789+0.00195175459907788i</v>
      </c>
      <c r="D3490" s="57" t="str">
        <f t="shared" si="1010"/>
        <v>2.44027030863548-1.62497167069169i</v>
      </c>
      <c r="E3490" s="57" t="str">
        <f t="shared" si="1011"/>
        <v>-2.41902107191194-7.19378320705698i</v>
      </c>
      <c r="F3490" s="57" t="str">
        <f t="shared" si="1012"/>
        <v>2.68960064568803-1.08454688002384i</v>
      </c>
      <c r="G3490" s="57" t="str">
        <f t="shared" si="1013"/>
        <v>0.924290005174523-0.264533535698224i</v>
      </c>
      <c r="H3490" s="57" t="str">
        <f t="shared" si="1014"/>
        <v>0.00133557034585958-4.23934156046701i</v>
      </c>
      <c r="I3490" s="57" t="str">
        <f t="shared" si="1015"/>
        <v>-0.0129603520799113-0.0321699864229041i</v>
      </c>
      <c r="K3490" s="57" t="str">
        <f t="shared" si="1016"/>
        <v>0.000891766498933022-0.00157811547018293i</v>
      </c>
      <c r="L3490" s="57" t="str">
        <f t="shared" si="1017"/>
        <v>0.00025-0.00223023648843317i</v>
      </c>
      <c r="M3490" s="57" t="str">
        <f t="shared" si="1018"/>
        <v>0.0045-0.000781882442564917i</v>
      </c>
      <c r="N3490" s="57">
        <f t="shared" si="1019"/>
        <v>22.77553104951869</v>
      </c>
      <c r="O3490" s="57">
        <f t="shared" si="1020"/>
        <v>45.948449615079852</v>
      </c>
      <c r="P3490" s="374">
        <f t="shared" si="1021"/>
        <v>-45.948449615079852</v>
      </c>
      <c r="Q3490" s="374">
        <f t="shared" si="1022"/>
        <v>157.22446895048131</v>
      </c>
      <c r="R3490" s="12">
        <f t="shared" si="1023"/>
        <v>-22.77553104951869</v>
      </c>
      <c r="S3490" s="57">
        <f t="shared" si="1024"/>
        <v>474.48378827991047</v>
      </c>
      <c r="T3490" s="12">
        <f t="shared" si="1007"/>
        <v>-45.948449615079852</v>
      </c>
    </row>
    <row r="3491" spans="1:20">
      <c r="A3491" s="57">
        <f t="shared" si="1008"/>
        <v>2992598.3913699007</v>
      </c>
      <c r="B3491" s="12">
        <f t="shared" si="1025"/>
        <v>476286.82667537412</v>
      </c>
      <c r="C3491" s="57" t="str">
        <f t="shared" si="1009"/>
        <v>-0.00460516989514174+0.00195105624784392i</v>
      </c>
      <c r="D3491" s="57" t="str">
        <f t="shared" si="1010"/>
        <v>2.43473831558361-1.62727070703266i</v>
      </c>
      <c r="E3491" s="57" t="str">
        <f t="shared" si="1011"/>
        <v>-2.41515462555604-7.16202223395704i</v>
      </c>
      <c r="F3491" s="57" t="str">
        <f t="shared" si="1012"/>
        <v>2.68805101327488-1.08583517958536i</v>
      </c>
      <c r="G3491" s="57" t="str">
        <f t="shared" si="1013"/>
        <v>0.923757468958241-0.265385771099555i</v>
      </c>
      <c r="H3491" s="57" t="str">
        <f t="shared" si="1014"/>
        <v>0.00132024255979339-4.22327859297306i</v>
      </c>
      <c r="I3491" s="57" t="str">
        <f t="shared" si="1015"/>
        <v>-0.0129266775261248-0.0320296045627191i</v>
      </c>
      <c r="K3491" s="57" t="str">
        <f t="shared" si="1016"/>
        <v>0.000888250519573412-0.00157438350702941i</v>
      </c>
      <c r="L3491" s="57" t="str">
        <f t="shared" si="1017"/>
        <v>0.00025-0.00222179367247776i</v>
      </c>
      <c r="M3491" s="57" t="str">
        <f t="shared" si="1018"/>
        <v>0.0045-0.000778922536924602i</v>
      </c>
      <c r="N3491" s="57">
        <f t="shared" si="1019"/>
        <v>22.960746531122197</v>
      </c>
      <c r="O3491" s="57">
        <f t="shared" si="1020"/>
        <v>46.018132042133921</v>
      </c>
      <c r="P3491" s="374">
        <f t="shared" si="1021"/>
        <v>-46.018132042133921</v>
      </c>
      <c r="Q3491" s="374">
        <f t="shared" si="1022"/>
        <v>157.0392534688778</v>
      </c>
      <c r="R3491" s="12">
        <f t="shared" si="1023"/>
        <v>-22.960746531122197</v>
      </c>
      <c r="S3491" s="57">
        <f t="shared" si="1024"/>
        <v>476.28682667537413</v>
      </c>
      <c r="T3491" s="12">
        <f t="shared" si="1007"/>
        <v>-46.018132042133921</v>
      </c>
    </row>
    <row r="3492" spans="1:20">
      <c r="A3492" s="57">
        <f t="shared" si="1008"/>
        <v>3003970.2652571066</v>
      </c>
      <c r="B3492" s="12">
        <f t="shared" si="1025"/>
        <v>478096.71661674057</v>
      </c>
      <c r="C3492" s="57" t="str">
        <f t="shared" si="1009"/>
        <v>-0.00456202646833047+0.00195022052460445i</v>
      </c>
      <c r="D3492" s="57" t="str">
        <f t="shared" si="1010"/>
        <v>2.42918951049163-1.62955463405861i</v>
      </c>
      <c r="E3492" s="57" t="str">
        <f t="shared" si="1011"/>
        <v>-2.41130028990873-7.13037444286582i</v>
      </c>
      <c r="F3492" s="57" t="str">
        <f t="shared" si="1012"/>
        <v>2.68649138634111-1.08713283995634i</v>
      </c>
      <c r="G3492" s="57" t="str">
        <f t="shared" si="1013"/>
        <v>0.923221498092459-0.266239673137523i</v>
      </c>
      <c r="H3492" s="57" t="str">
        <f t="shared" si="1014"/>
        <v>0.00130508680961303-4.20727656173516i</v>
      </c>
      <c r="I3492" s="57" t="str">
        <f t="shared" si="1015"/>
        <v>-0.0128931827976228-0.0318897067897894i</v>
      </c>
      <c r="K3492" s="57" t="str">
        <f t="shared" si="1016"/>
        <v>0.000884745745096216-0.00157065010591458i</v>
      </c>
      <c r="L3492" s="57" t="str">
        <f t="shared" si="1017"/>
        <v>0.00025-0.00221338281777023i</v>
      </c>
      <c r="M3492" s="57" t="str">
        <f t="shared" si="1018"/>
        <v>0.0045-0.000775973836346486i</v>
      </c>
      <c r="N3492" s="57">
        <f t="shared" si="1019"/>
        <v>23.146221605385222</v>
      </c>
      <c r="O3492" s="57">
        <f t="shared" si="1020"/>
        <v>46.087922981588974</v>
      </c>
      <c r="P3492" s="374">
        <f t="shared" si="1021"/>
        <v>-46.087922981588974</v>
      </c>
      <c r="Q3492" s="374">
        <f t="shared" si="1022"/>
        <v>156.85377839461478</v>
      </c>
      <c r="R3492" s="12">
        <f t="shared" si="1023"/>
        <v>-23.146221605385222</v>
      </c>
      <c r="S3492" s="57">
        <f t="shared" si="1024"/>
        <v>478.09671661674059</v>
      </c>
      <c r="T3492" s="12">
        <f t="shared" si="1007"/>
        <v>-46.087922981588974</v>
      </c>
    </row>
    <row r="3493" spans="1:20">
      <c r="A3493" s="57">
        <f t="shared" si="1008"/>
        <v>3015385.3522650837</v>
      </c>
      <c r="B3493" s="12">
        <f t="shared" si="1025"/>
        <v>479913.48413988418</v>
      </c>
      <c r="C3493" s="57" t="str">
        <f t="shared" si="1009"/>
        <v>-0.00451916592459033+0.00194924884914472i</v>
      </c>
      <c r="D3493" s="57" t="str">
        <f t="shared" si="1010"/>
        <v>2.42362397697221-1.63182330960575i</v>
      </c>
      <c r="E3493" s="57" t="str">
        <f t="shared" si="1011"/>
        <v>-2.40745787601261-7.09883936806003i</v>
      </c>
      <c r="F3493" s="57" t="str">
        <f t="shared" si="1012"/>
        <v>2.68492171318964-1.08843981919014i</v>
      </c>
      <c r="G3493" s="57" t="str">
        <f t="shared" si="1013"/>
        <v>0.922682074811298-0.26709523326562i</v>
      </c>
      <c r="H3493" s="57" t="str">
        <f t="shared" si="1014"/>
        <v>0.0012901013117193-4.19133523505962i</v>
      </c>
      <c r="I3493" s="57" t="str">
        <f t="shared" si="1015"/>
        <v>-0.0128598661032038-0.0317502912822125i</v>
      </c>
      <c r="K3493" s="57" t="str">
        <f t="shared" si="1016"/>
        <v>0.000881252221956677-0.00156691532794823i</v>
      </c>
      <c r="L3493" s="57" t="str">
        <f t="shared" si="1017"/>
        <v>0.00025-0.00220500380331762i</v>
      </c>
      <c r="M3493" s="57" t="str">
        <f t="shared" si="1018"/>
        <v>0.0045-0.00077303629841252i</v>
      </c>
      <c r="N3493" s="57">
        <f t="shared" si="1019"/>
        <v>23.331953887570222</v>
      </c>
      <c r="O3493" s="57">
        <f t="shared" si="1020"/>
        <v>46.157822594650035</v>
      </c>
      <c r="P3493" s="374">
        <f t="shared" si="1021"/>
        <v>-46.157822594650035</v>
      </c>
      <c r="Q3493" s="374">
        <f t="shared" si="1022"/>
        <v>156.66804611242978</v>
      </c>
      <c r="R3493" s="12">
        <f t="shared" si="1023"/>
        <v>-23.331953887570222</v>
      </c>
      <c r="S3493" s="57">
        <f t="shared" si="1024"/>
        <v>479.91348413988419</v>
      </c>
      <c r="T3493" s="12">
        <f t="shared" si="1007"/>
        <v>-46.157822594650035</v>
      </c>
    </row>
    <row r="3494" spans="1:20">
      <c r="A3494" s="57">
        <f t="shared" si="1008"/>
        <v>3026843.8166036913</v>
      </c>
      <c r="B3494" s="12">
        <f t="shared" si="1025"/>
        <v>481737.15537961578</v>
      </c>
      <c r="C3494" s="57" t="str">
        <f t="shared" si="1009"/>
        <v>-0.00447658750859673+0.00194814264193596i</v>
      </c>
      <c r="D3494" s="57" t="str">
        <f t="shared" si="1010"/>
        <v>2.41804180010836-1.63407659190883i</v>
      </c>
      <c r="E3494" s="57" t="str">
        <f t="shared" si="1011"/>
        <v>-2.40362719596485-7.06741654648827i</v>
      </c>
      <c r="F3494" s="57" t="str">
        <f t="shared" si="1012"/>
        <v>2.68334194203697-1.08975607496525i</v>
      </c>
      <c r="G3494" s="57" t="str">
        <f t="shared" si="1013"/>
        <v>0.922139181319208-0.267952442786307i</v>
      </c>
      <c r="H3494" s="57" t="str">
        <f t="shared" si="1014"/>
        <v>0.00127528429823096-4.17545438213717i</v>
      </c>
      <c r="I3494" s="57" t="str">
        <f t="shared" si="1015"/>
        <v>-0.0128267256635701-0.0316113562269032i</v>
      </c>
      <c r="K3494" s="57" t="str">
        <f t="shared" si="1016"/>
        <v>0.000877769995675898-0.0015631792345196i</v>
      </c>
      <c r="L3494" s="57" t="str">
        <f t="shared" si="1017"/>
        <v>0.00025-0.002196656508585i</v>
      </c>
      <c r="M3494" s="57" t="str">
        <f t="shared" si="1018"/>
        <v>0.0045-0.000770109880865234i</v>
      </c>
      <c r="N3494" s="57">
        <f t="shared" si="1019"/>
        <v>23.517940991148123</v>
      </c>
      <c r="O3494" s="57">
        <f t="shared" si="1020"/>
        <v>46.227831040944153</v>
      </c>
      <c r="P3494" s="374">
        <f t="shared" si="1021"/>
        <v>-46.227831040944153</v>
      </c>
      <c r="Q3494" s="374">
        <f t="shared" si="1022"/>
        <v>156.48205900885188</v>
      </c>
      <c r="R3494" s="12">
        <f t="shared" si="1023"/>
        <v>-23.517940991148123</v>
      </c>
      <c r="S3494" s="57">
        <f t="shared" si="1024"/>
        <v>481.73715537961579</v>
      </c>
      <c r="T3494" s="12">
        <f t="shared" si="1007"/>
        <v>-46.227831040944153</v>
      </c>
    </row>
    <row r="3495" spans="1:20">
      <c r="A3495" s="57">
        <f t="shared" si="1008"/>
        <v>3038345.8231067853</v>
      </c>
      <c r="B3495" s="12">
        <f t="shared" si="1025"/>
        <v>483567.75657005835</v>
      </c>
      <c r="C3495" s="57" t="str">
        <f t="shared" si="1009"/>
        <v>-0.00443429046080052+0.0019469033239819i</v>
      </c>
      <c r="D3495" s="57" t="str">
        <f t="shared" si="1010"/>
        <v>2.41244306645322-1.63631433961893i</v>
      </c>
      <c r="E3495" s="57" t="str">
        <f t="shared" si="1011"/>
        <v>-2.39980806291115-7.03610551775946i</v>
      </c>
      <c r="F3495" s="57" t="str">
        <f t="shared" si="1012"/>
        <v>2.68175202101606-1.09108156458182i</v>
      </c>
      <c r="G3495" s="57" t="str">
        <f t="shared" si="1013"/>
        <v>0.921592799791899-0.268811292849888i</v>
      </c>
      <c r="H3495" s="57" t="str">
        <f t="shared" si="1014"/>
        <v>0.00126063401688559-4.15963377303957i</v>
      </c>
      <c r="I3495" s="57" t="str">
        <f t="shared" si="1015"/>
        <v>-0.0127937597112448-0.0314728998195779i</v>
      </c>
      <c r="K3495" s="57" t="str">
        <f t="shared" si="1016"/>
        <v>0.000874299110841957-0.00155944188728599i</v>
      </c>
      <c r="L3495" s="57" t="str">
        <f t="shared" si="1017"/>
        <v>0.00025-0.00218834081349373i</v>
      </c>
      <c r="M3495" s="57" t="str">
        <f t="shared" si="1018"/>
        <v>0.0045-0.000767194541607125i</v>
      </c>
      <c r="N3495" s="57">
        <f t="shared" si="1019"/>
        <v>23.704180527814202</v>
      </c>
      <c r="O3495" s="57">
        <f t="shared" si="1020"/>
        <v>46.297948478522812</v>
      </c>
      <c r="P3495" s="374">
        <f t="shared" si="1021"/>
        <v>-46.297948478522812</v>
      </c>
      <c r="Q3495" s="374">
        <f t="shared" si="1022"/>
        <v>156.2958194721858</v>
      </c>
      <c r="R3495" s="12">
        <f t="shared" si="1023"/>
        <v>-23.704180527814202</v>
      </c>
      <c r="S3495" s="57">
        <f t="shared" si="1024"/>
        <v>483.56775657005835</v>
      </c>
      <c r="T3495" s="12">
        <f t="shared" si="1007"/>
        <v>-46.297948478522812</v>
      </c>
    </row>
    <row r="3496" spans="1:20">
      <c r="A3496" s="57">
        <f t="shared" si="1008"/>
        <v>3049891.5372345913</v>
      </c>
      <c r="B3496" s="12">
        <f t="shared" si="1025"/>
        <v>485405.31404502457</v>
      </c>
      <c r="C3496" s="57" t="str">
        <f t="shared" si="1009"/>
        <v>-0.0043922740173764+0.00194553231666556i</v>
      </c>
      <c r="D3496" s="57" t="str">
        <f t="shared" si="1010"/>
        <v>2.40682786402969-1.63853641182123i</v>
      </c>
      <c r="E3496" s="57" t="str">
        <f t="shared" si="1011"/>
        <v>-2.39600029103973-7.00490582413067i</v>
      </c>
      <c r="F3496" s="57" t="str">
        <f t="shared" si="1012"/>
        <v>2.680151898179-1.09241624495813i</v>
      </c>
      <c r="G3496" s="57" t="str">
        <f t="shared" si="1013"/>
        <v>0.921042912377304-0.269671774453386i</v>
      </c>
      <c r="H3496" s="57" t="str">
        <f t="shared" si="1014"/>
        <v>0.00124614873094076-4.14387317871615i</v>
      </c>
      <c r="I3496" s="57" t="str">
        <f t="shared" si="1015"/>
        <v>-0.0127609664904889-0.0313349202647355i</v>
      </c>
      <c r="K3496" s="57" t="str">
        <f t="shared" si="1016"/>
        <v>0.000870839611111182-0.00155570334816139i</v>
      </c>
      <c r="L3496" s="57" t="str">
        <f t="shared" si="1017"/>
        <v>0.00025-0.00218005659841973i</v>
      </c>
      <c r="M3496" s="57" t="str">
        <f t="shared" si="1018"/>
        <v>0.0045-0.000764290238700064i</v>
      </c>
      <c r="N3496" s="57">
        <f t="shared" si="1019"/>
        <v>23.890670107501876</v>
      </c>
      <c r="O3496" s="57">
        <f t="shared" si="1020"/>
        <v>46.368175063865074</v>
      </c>
      <c r="P3496" s="374">
        <f t="shared" si="1021"/>
        <v>-46.368175063865074</v>
      </c>
      <c r="Q3496" s="374">
        <f t="shared" si="1022"/>
        <v>156.10932989249812</v>
      </c>
      <c r="R3496" s="12">
        <f t="shared" si="1023"/>
        <v>-23.890670107501876</v>
      </c>
      <c r="S3496" s="57">
        <f t="shared" si="1024"/>
        <v>485.40531404502457</v>
      </c>
      <c r="T3496" s="12">
        <f t="shared" si="1007"/>
        <v>-46.368175063865074</v>
      </c>
    </row>
    <row r="3497" spans="1:20">
      <c r="A3497" s="57">
        <f t="shared" si="1008"/>
        <v>3061481.125076083</v>
      </c>
      <c r="B3497" s="12">
        <f t="shared" si="1025"/>
        <v>487249.8542383957</v>
      </c>
      <c r="C3497" s="57" t="str">
        <f t="shared" si="1009"/>
        <v>-0.00435053741017394+0.00194403104159656i</v>
      </c>
      <c r="D3497" s="57" t="str">
        <f t="shared" si="1010"/>
        <v>2.40119628232958-1.64074266805277i</v>
      </c>
      <c r="E3497" s="57" t="str">
        <f t="shared" si="1011"/>
        <v>-2.39220369557523-6.97381701049574i</v>
      </c>
      <c r="F3497" s="57" t="str">
        <f t="shared" si="1012"/>
        <v>2.67854152149988-1.09376007262706i</v>
      </c>
      <c r="G3497" s="57" t="str">
        <f t="shared" si="1013"/>
        <v>0.920489501196553-0.270533878439419i</v>
      </c>
      <c r="H3497" s="57" t="str">
        <f t="shared" si="1014"/>
        <v>0.00123182671907543-4.12817237099051i</v>
      </c>
      <c r="I3497" s="57" t="str">
        <f t="shared" si="1015"/>
        <v>-0.0127283442572205-0.0311974157756416i</v>
      </c>
      <c r="K3497" s="57" t="str">
        <f t="shared" si="1016"/>
        <v>0.000867391539209584-0.00155196367930522i</v>
      </c>
      <c r="L3497" s="57" t="str">
        <f t="shared" si="1017"/>
        <v>0.00025-0.0021718037441918i</v>
      </c>
      <c r="M3497" s="57" t="str">
        <f t="shared" si="1018"/>
        <v>0.0045-0.000761396930364678i</v>
      </c>
      <c r="N3497" s="57">
        <f t="shared" si="1019"/>
        <v>24.077407338394238</v>
      </c>
      <c r="O3497" s="57">
        <f t="shared" si="1020"/>
        <v>46.43851095188041</v>
      </c>
      <c r="P3497" s="374">
        <f t="shared" si="1021"/>
        <v>-46.43851095188041</v>
      </c>
      <c r="Q3497" s="374">
        <f t="shared" si="1022"/>
        <v>155.92259266160576</v>
      </c>
      <c r="R3497" s="12">
        <f t="shared" si="1023"/>
        <v>-24.077407338394238</v>
      </c>
      <c r="S3497" s="57">
        <f t="shared" si="1024"/>
        <v>487.2498542383957</v>
      </c>
      <c r="T3497" s="12">
        <f t="shared" si="1007"/>
        <v>-46.43851095188041</v>
      </c>
    </row>
    <row r="3498" spans="1:20">
      <c r="A3498" s="57">
        <f t="shared" si="1008"/>
        <v>3073114.7533513717</v>
      </c>
      <c r="B3498" s="12">
        <f t="shared" si="1025"/>
        <v>489101.40368450159</v>
      </c>
      <c r="C3498" s="57" t="str">
        <f t="shared" si="1009"/>
        <v>-0.00430907986667108+0.00194240092045955i</v>
      </c>
      <c r="D3498" s="57" t="str">
        <f t="shared" si="1010"/>
        <v>2.39554841231281-1.64293296832043i</v>
      </c>
      <c r="E3498" s="57" t="str">
        <f t="shared" si="1011"/>
        <v>-2.38841809277285-6.94283862437353i</v>
      </c>
      <c r="F3498" s="57" t="str">
        <f t="shared" si="1012"/>
        <v>2.67692083887768-1.09511300373258i</v>
      </c>
      <c r="G3498" s="57" t="str">
        <f t="shared" si="1013"/>
        <v>0.91993254834496-0.271397595495074i</v>
      </c>
      <c r="H3498" s="57" t="str">
        <f t="shared" si="1014"/>
        <v>0.00121766627529148-4.11253112255705i</v>
      </c>
      <c r="I3498" s="57" t="str">
        <f t="shared" si="1015"/>
        <v>-0.012695891278933-0.0310603845743101i</v>
      </c>
      <c r="K3498" s="57" t="str">
        <f t="shared" si="1016"/>
        <v>0.000863954936934356-0.00154822294311115i</v>
      </c>
      <c r="L3498" s="57" t="str">
        <f t="shared" si="1017"/>
        <v>0.00025-0.00216358213208986i</v>
      </c>
      <c r="M3498" s="57" t="str">
        <f t="shared" si="1018"/>
        <v>0.0045-0.000758514574979754i</v>
      </c>
      <c r="N3498" s="57">
        <f t="shared" si="1019"/>
        <v>24.264389826940345</v>
      </c>
      <c r="O3498" s="57">
        <f t="shared" si="1020"/>
        <v>46.508956295911233</v>
      </c>
      <c r="P3498" s="374">
        <f t="shared" si="1021"/>
        <v>-46.508956295911233</v>
      </c>
      <c r="Q3498" s="374">
        <f t="shared" si="1022"/>
        <v>155.73561017305965</v>
      </c>
      <c r="R3498" s="12">
        <f t="shared" si="1023"/>
        <v>-24.264389826940345</v>
      </c>
      <c r="S3498" s="57">
        <f t="shared" si="1024"/>
        <v>489.10140368450158</v>
      </c>
      <c r="T3498" s="12">
        <f t="shared" si="1007"/>
        <v>-46.508956295911233</v>
      </c>
    </row>
    <row r="3499" spans="1:20">
      <c r="A3499" s="57">
        <f t="shared" si="1008"/>
        <v>3084792.5894141071</v>
      </c>
      <c r="B3499" s="12">
        <f t="shared" si="1025"/>
        <v>490959.9890185027</v>
      </c>
      <c r="C3499" s="57" t="str">
        <f t="shared" si="1009"/>
        <v>-0.00426790060993005+0.00194064337486283i</v>
      </c>
      <c r="D3499" s="57" t="str">
        <f t="shared" si="1010"/>
        <v>2.38988434640617-1.64510717311883i</v>
      </c>
      <c r="E3499" s="57" t="str">
        <f t="shared" si="1011"/>
        <v>-2.38464329991278-6.91197021589656i</v>
      </c>
      <c r="F3499" s="57" t="str">
        <f t="shared" si="1012"/>
        <v>2.67528979813919-1.09647499402627i</v>
      </c>
      <c r="G3499" s="57" t="str">
        <f t="shared" si="1013"/>
        <v>0.919372035893034-0.272262916150789i</v>
      </c>
      <c r="H3499" s="57" t="str">
        <f t="shared" si="1014"/>
        <v>0.00120366570881561-4.09694920697771i</v>
      </c>
      <c r="I3499" s="57" t="str">
        <f t="shared" si="1015"/>
        <v>-0.0126636058346167-0.0309238248914875i</v>
      </c>
      <c r="K3499" s="57" t="str">
        <f t="shared" si="1016"/>
        <v>0.000860529845155616-0.00154448120219587i</v>
      </c>
      <c r="L3499" s="57" t="str">
        <f t="shared" si="1017"/>
        <v>0.00025-0.00215539164384325i</v>
      </c>
      <c r="M3499" s="57" t="str">
        <f t="shared" si="1018"/>
        <v>0.0045-0.000755643131081646i</v>
      </c>
      <c r="N3499" s="57">
        <f t="shared" si="1019"/>
        <v>24.451615177866103</v>
      </c>
      <c r="O3499" s="57">
        <f t="shared" si="1020"/>
        <v>46.579511247735638</v>
      </c>
      <c r="P3499" s="374">
        <f t="shared" si="1021"/>
        <v>-46.579511247735638</v>
      </c>
      <c r="Q3499" s="374">
        <f t="shared" si="1022"/>
        <v>155.5483848221339</v>
      </c>
      <c r="R3499" s="12">
        <f t="shared" si="1023"/>
        <v>-24.451615177866103</v>
      </c>
      <c r="S3499" s="57">
        <f t="shared" si="1024"/>
        <v>490.95998901850271</v>
      </c>
      <c r="T3499" s="12">
        <f t="shared" si="1007"/>
        <v>-46.579511247735638</v>
      </c>
    </row>
    <row r="3500" spans="1:20">
      <c r="A3500" s="57">
        <f t="shared" si="1008"/>
        <v>3096514.8012538808</v>
      </c>
      <c r="B3500" s="12">
        <f t="shared" si="1025"/>
        <v>492825.63697677304</v>
      </c>
      <c r="C3500" s="57" t="str">
        <f t="shared" si="1009"/>
        <v>-0.00422699885855566+0.00193875982618787i</v>
      </c>
      <c r="D3500" s="57" t="str">
        <f t="shared" si="1010"/>
        <v>2.38420417850186-1.64726514344829i</v>
      </c>
      <c r="E3500" s="57" t="str">
        <f t="shared" si="1011"/>
        <v>-2.38087913529417-6.88121133779961i</v>
      </c>
      <c r="F3500" s="57" t="str">
        <f t="shared" si="1012"/>
        <v>2.67364834704201-1.09784599886379i</v>
      </c>
      <c r="G3500" s="57" t="str">
        <f t="shared" si="1013"/>
        <v>0.918807945887502-0.273129830779231i</v>
      </c>
      <c r="H3500" s="57" t="str">
        <f t="shared" si="1014"/>
        <v>0.00118982334400134-4.0814263986785i</v>
      </c>
      <c r="I3500" s="57" t="str">
        <f t="shared" si="1015"/>
        <v>-0.0126314862146785-0.0307877349666349i</v>
      </c>
      <c r="K3500" s="57" t="str">
        <f t="shared" si="1016"/>
        <v>0.000857116303818183-0.00154073851938809i</v>
      </c>
      <c r="L3500" s="57" t="str">
        <f t="shared" si="1017"/>
        <v>0.00025-0.00214723216162906i</v>
      </c>
      <c r="M3500" s="57" t="str">
        <f t="shared" si="1018"/>
        <v>0.0045-0.000752782557363666i</v>
      </c>
      <c r="N3500" s="57">
        <f t="shared" si="1019"/>
        <v>24.639080994187111</v>
      </c>
      <c r="O3500" s="57">
        <f t="shared" si="1020"/>
        <v>46.650175957570077</v>
      </c>
      <c r="P3500" s="374">
        <f t="shared" si="1021"/>
        <v>-46.650175957570077</v>
      </c>
      <c r="Q3500" s="374">
        <f t="shared" si="1022"/>
        <v>155.36091900581289</v>
      </c>
      <c r="R3500" s="12">
        <f t="shared" si="1023"/>
        <v>-24.639080994187111</v>
      </c>
      <c r="S3500" s="57">
        <f t="shared" si="1024"/>
        <v>492.82563697677301</v>
      </c>
      <c r="T3500" s="12">
        <f t="shared" ref="T3500:T3563" si="1026">P3500</f>
        <v>-46.650175957570077</v>
      </c>
    </row>
    <row r="3501" spans="1:20">
      <c r="A3501" s="57">
        <f t="shared" ref="A3501:A3564" si="1027">2*PI()*B3501</f>
        <v>3108281.5574986455</v>
      </c>
      <c r="B3501" s="12">
        <f t="shared" si="1025"/>
        <v>494698.37439728476</v>
      </c>
      <c r="C3501" s="57" t="str">
        <f t="shared" ref="C3501:C3564" si="1028">IMPRODUCT(D3501,E3501,$C$40,,K3501,$C$41)</f>
        <v>-0.00418637382665625+0.00193675169543971i</v>
      </c>
      <c r="D3501" s="57" t="str">
        <f t="shared" ref="D3501:D3564" si="1029">IMDIV(IMPRODUCT($C$37,$C$38,COMPLEX(1,A3501/$C$38)),IMSUM(-1*A3501*A3501/$C$39,COMPLEX(0,1*A3501)))</f>
        <v>2.37850800395583-1.64940674083289i</v>
      </c>
      <c r="E3501" s="57" t="str">
        <f t="shared" ref="E3501:E3564" si="1030">IMDIV(IMPRODUCT(IMSUM(F3501,G3501),$C$29,H3501),IMSUM(1,I3501))</f>
        <v>-2.37712541822989-6.85056154540874i</v>
      </c>
      <c r="F3501" s="57" t="str">
        <f t="shared" ref="F3501:F3564" si="1031">IMDIV(IMPRODUCT($C$14,$C$15,COMPLEX(1,A3501/$C$15)),IMSUM(-1*A3501*A3501/$C$16,COMPLEX(0,A3501)))</f>
        <v>2.67199643327756-1.09922597320139i</v>
      </c>
      <c r="G3501" s="57" t="str">
        <f t="shared" ref="G3501:G3564" si="1032">IMDIV(1,COMPLEX(1,A3501*$C$9*$C$10))</f>
        <v>0.918240260352352-0.273998329594173i</v>
      </c>
      <c r="H3501" s="57" t="str">
        <f t="shared" ref="H3501:H3564" si="1033">IMDIV($C$3,IMSUM(K3501,COMPLEX(0,$C$28*A3501)))</f>
        <v>0.00117613752023135-4.06596247294636i</v>
      </c>
      <c r="I3501" s="57" t="str">
        <f t="shared" ref="I3501:I3564" si="1034">IMPRODUCT(F3501,$C$29,H3501,$C$31)</f>
        <v>-0.0125995307208647-0.0306521130479126i</v>
      </c>
      <c r="K3501" s="57" t="str">
        <f t="shared" ref="K3501:K3564" si="1035">IF($C$26&lt;=0,IMDIV(1,IMSUM(IMDIV(1,L3501),1/$C$18)),IMDIV(1,IMSUM(IMDIV(1,L3501),1/$C$18,IMDIV(1,M3501))))</f>
        <v>0.000853714351943564-0.00153699495771751i</v>
      </c>
      <c r="L3501" s="57" t="str">
        <f t="shared" ref="L3501:L3564" si="1036">IMSUM($C$21/$C$22,IMDIV(1,COMPLEX(0,$C$20*$C$22*A3501)))</f>
        <v>0.00025-0.0021391035680704i</v>
      </c>
      <c r="M3501" s="57" t="str">
        <f t="shared" ref="M3501:M3564" si="1037">IMSUM($C$25/$C$26,IMDIV(1,COMPLEX(0,$C$24*$C$26*A3501)))</f>
        <v>0.0045-0.000749932812675496i</v>
      </c>
      <c r="N3501" s="57">
        <f t="shared" ref="N3501:N3564" si="1038">ABS(R3501)</f>
        <v>24.826784877221854</v>
      </c>
      <c r="O3501" s="57">
        <f t="shared" ref="O3501:O3564" si="1039">ABS(P3501)</f>
        <v>46.720950574071381</v>
      </c>
      <c r="P3501" s="374">
        <f t="shared" ref="P3501:P3564" si="1040">20*LOG10(IMABS(C3501))</f>
        <v>-46.720950574071381</v>
      </c>
      <c r="Q3501" s="374">
        <f t="shared" ref="Q3501:Q3564" si="1041">IMARGUMENT(C3501)*180/PI()</f>
        <v>155.17321512277815</v>
      </c>
      <c r="R3501" s="12">
        <f t="shared" ref="R3501:R3564" si="1042">IF(Q3501&lt;0,Q3501+180,Q3501-180)</f>
        <v>-24.826784877221854</v>
      </c>
      <c r="S3501" s="57">
        <f t="shared" ref="S3501:S3564" si="1043">B3501/1000</f>
        <v>494.69837439728474</v>
      </c>
      <c r="T3501" s="12">
        <f t="shared" si="1026"/>
        <v>-46.720950574071381</v>
      </c>
    </row>
    <row r="3502" spans="1:20">
      <c r="A3502" s="57">
        <f t="shared" si="1027"/>
        <v>3120093.0274171405</v>
      </c>
      <c r="B3502" s="12">
        <f t="shared" ref="B3502:B3565" si="1044">B3501*(1+B$42)</f>
        <v>496578.22821999446</v>
      </c>
      <c r="C3502" s="57" t="str">
        <f t="shared" si="1028"/>
        <v>-0.00414602472380634+0.00193462040309779i</v>
      </c>
      <c r="D3502" s="57" t="str">
        <f t="shared" si="1029"/>
        <v>2.3727959195858-1.65153182733851i</v>
      </c>
      <c r="E3502" s="57" t="str">
        <f t="shared" si="1030"/>
        <v>-2.37338196904092-6.82002039662978i</v>
      </c>
      <c r="F3502" s="57" t="str">
        <f t="shared" si="1031"/>
        <v>2.67033400447419-1.10061487159244i</v>
      </c>
      <c r="G3502" s="57" t="str">
        <f t="shared" si="1032"/>
        <v>0.917668961289893-0.274868402649381i</v>
      </c>
      <c r="H3502" s="57" t="str">
        <f t="shared" si="1033"/>
        <v>0.00116260659181993-4.05055720592561i</v>
      </c>
      <c r="I3502" s="57" t="str">
        <f t="shared" si="1034"/>
        <v>-0.0125677376661834-0.0305169573921618i</v>
      </c>
      <c r="K3502" s="57" t="str">
        <f t="shared" si="1035"/>
        <v>0.000850324027632013-0.00153325058040382i</v>
      </c>
      <c r="L3502" s="57" t="str">
        <f t="shared" si="1036"/>
        <v>0.00025-0.00213100574623471i</v>
      </c>
      <c r="M3502" s="57" t="str">
        <f t="shared" si="1037"/>
        <v>0.0045-0.000747093856022612i</v>
      </c>
      <c r="N3502" s="57">
        <f t="shared" si="1038"/>
        <v>25.014724426604403</v>
      </c>
      <c r="O3502" s="57">
        <f t="shared" si="1039"/>
        <v>46.791835244340106</v>
      </c>
      <c r="P3502" s="374">
        <f t="shared" si="1040"/>
        <v>-46.791835244340106</v>
      </c>
      <c r="Q3502" s="374">
        <f t="shared" si="1041"/>
        <v>154.9852755733956</v>
      </c>
      <c r="R3502" s="12">
        <f t="shared" si="1042"/>
        <v>-25.014724426604403</v>
      </c>
      <c r="S3502" s="57">
        <f t="shared" si="1043"/>
        <v>496.57822821999446</v>
      </c>
      <c r="T3502" s="12">
        <f t="shared" si="1026"/>
        <v>-46.791835244340106</v>
      </c>
    </row>
    <row r="3503" spans="1:20">
      <c r="A3503" s="57">
        <f t="shared" si="1027"/>
        <v>3131949.3809213256</v>
      </c>
      <c r="B3503" s="12">
        <f t="shared" si="1044"/>
        <v>498465.22548723046</v>
      </c>
      <c r="C3503" s="57" t="str">
        <f t="shared" si="1028"/>
        <v>-0.00410595075501267+0.00193236736896781i</v>
      </c>
      <c r="D3503" s="57" t="str">
        <f t="shared" si="1029"/>
        <v>2.3670680236691-1.65364026559091i</v>
      </c>
      <c r="E3503" s="57" t="str">
        <f t="shared" si="1030"/>
        <v>-2.36964860905094-6.7895874519377i</v>
      </c>
      <c r="F3503" s="57" t="str">
        <f t="shared" si="1031"/>
        <v>2.66866100820028-1.10201264818391i</v>
      </c>
      <c r="G3503" s="57" t="str">
        <f t="shared" si="1032"/>
        <v>0.91709403068183-0.275740039837497i</v>
      </c>
      <c r="H3503" s="57" t="str">
        <f t="shared" si="1033"/>
        <v>0.00114922892791575-4.03521037461485i</v>
      </c>
      <c r="I3503" s="57" t="str">
        <f t="shared" si="1034"/>
        <v>-0.0125361053748282-0.0303822662648895i</v>
      </c>
      <c r="K3503" s="57" t="str">
        <f t="shared" si="1035"/>
        <v>0.000846945368064769-0.00152950545084594i</v>
      </c>
      <c r="L3503" s="57" t="str">
        <f t="shared" si="1036"/>
        <v>0.00025-0.00212293857963211i</v>
      </c>
      <c r="M3503" s="57" t="str">
        <f t="shared" si="1037"/>
        <v>0.0045-0.00074426564656566i</v>
      </c>
      <c r="N3503" s="57">
        <f t="shared" si="1038"/>
        <v>25.202897240294618</v>
      </c>
      <c r="O3503" s="57">
        <f t="shared" si="1039"/>
        <v>46.86283011392193</v>
      </c>
      <c r="P3503" s="374">
        <f t="shared" si="1040"/>
        <v>-46.86283011392193</v>
      </c>
      <c r="Q3503" s="374">
        <f t="shared" si="1041"/>
        <v>154.79710275970538</v>
      </c>
      <c r="R3503" s="12">
        <f t="shared" si="1042"/>
        <v>-25.202897240294618</v>
      </c>
      <c r="S3503" s="57">
        <f t="shared" si="1043"/>
        <v>498.46522548723044</v>
      </c>
      <c r="T3503" s="12">
        <f t="shared" si="1026"/>
        <v>-46.86283011392193</v>
      </c>
    </row>
    <row r="3504" spans="1:20">
      <c r="A3504" s="57">
        <f t="shared" si="1027"/>
        <v>3143850.7885688269</v>
      </c>
      <c r="B3504" s="12">
        <f t="shared" si="1044"/>
        <v>500359.39334408194</v>
      </c>
      <c r="C3504" s="57" t="str">
        <f t="shared" si="1028"/>
        <v>-0.00406615112068168+0.00192999401203435i</v>
      </c>
      <c r="D3504" s="57" t="str">
        <f t="shared" si="1029"/>
        <v>2.36132441594025-1.65573191879392i</v>
      </c>
      <c r="E3504" s="57" t="str">
        <f t="shared" si="1030"/>
        <v>-2.36592516058116-6.7592622743654i</v>
      </c>
      <c r="F3504" s="57" t="str">
        <f t="shared" si="1031"/>
        <v>2.66697739196744-1.10341925671295i</v>
      </c>
      <c r="G3504" s="57" t="str">
        <f t="shared" si="1032"/>
        <v>0.916515450490363-0.276613230888925i</v>
      </c>
      <c r="H3504" s="57" t="str">
        <f t="shared" si="1033"/>
        <v>0.00113600291240481-4.01992175686351i</v>
      </c>
      <c r="I3504" s="57" t="str">
        <f t="shared" si="1034"/>
        <v>-0.0125046321821025-0.0302480379402503i</v>
      </c>
      <c r="K3504" s="57" t="str">
        <f t="shared" si="1035"/>
        <v>0.00084357840950639-0.00152575963261114i</v>
      </c>
      <c r="L3504" s="57" t="str">
        <f t="shared" si="1036"/>
        <v>0.00025-0.00211490195221369i</v>
      </c>
      <c r="M3504" s="57" t="str">
        <f t="shared" si="1037"/>
        <v>0.0045-0.000741448143619903i</v>
      </c>
      <c r="N3504" s="57">
        <f t="shared" si="1038"/>
        <v>25.391300914592279</v>
      </c>
      <c r="O3504" s="57">
        <f t="shared" si="1039"/>
        <v>46.93393532681047</v>
      </c>
      <c r="P3504" s="374">
        <f t="shared" si="1040"/>
        <v>-46.93393532681047</v>
      </c>
      <c r="Q3504" s="374">
        <f t="shared" si="1041"/>
        <v>154.60869908540772</v>
      </c>
      <c r="R3504" s="12">
        <f t="shared" si="1042"/>
        <v>-25.391300914592279</v>
      </c>
      <c r="S3504" s="57">
        <f t="shared" si="1043"/>
        <v>500.35939334408192</v>
      </c>
      <c r="T3504" s="12">
        <f t="shared" si="1026"/>
        <v>-46.93393532681047</v>
      </c>
    </row>
    <row r="3505" spans="1:20">
      <c r="A3505" s="57">
        <f t="shared" si="1027"/>
        <v>3155797.4215653888</v>
      </c>
      <c r="B3505" s="12">
        <f t="shared" si="1044"/>
        <v>502260.75903878949</v>
      </c>
      <c r="C3505" s="57" t="str">
        <f t="shared" si="1028"/>
        <v>-0.00402662501658983+0.00192750175031415i</v>
      </c>
      <c r="D3505" s="57" t="str">
        <f t="shared" si="1029"/>
        <v>2.35556519758813-1.6578066507475i</v>
      </c>
      <c r="E3505" s="57" t="str">
        <f t="shared" si="1030"/>
        <v>-2.36221144694509-6.72904442949325i</v>
      </c>
      <c r="F3505" s="57" t="str">
        <f t="shared" si="1031"/>
        <v>2.66528310323379-1.10483465050334i</v>
      </c>
      <c r="G3505" s="57" t="str">
        <f t="shared" si="1032"/>
        <v>0.915933202659295-0.27748796537072i</v>
      </c>
      <c r="H3505" s="57" t="str">
        <f t="shared" si="1033"/>
        <v>0.00112292694381372-4.00469113136872i</v>
      </c>
      <c r="I3505" s="57" t="str">
        <f t="shared" si="1034"/>
        <v>-0.012473316434345-0.0301142707010328i</v>
      </c>
      <c r="K3505" s="57" t="str">
        <f t="shared" si="1035"/>
        <v>0.00084022318730725-0.00152201318942438i</v>
      </c>
      <c r="L3505" s="57" t="str">
        <f t="shared" si="1036"/>
        <v>0.00025-0.00210689574836989i</v>
      </c>
      <c r="M3505" s="57" t="str">
        <f t="shared" si="1037"/>
        <v>0.0045-0.000738641306654618i</v>
      </c>
      <c r="N3505" s="57">
        <f t="shared" si="1038"/>
        <v>25.579933044146657</v>
      </c>
      <c r="O3505" s="57">
        <f t="shared" si="1039"/>
        <v>47.00515102544928</v>
      </c>
      <c r="P3505" s="374">
        <f t="shared" si="1040"/>
        <v>-47.00515102544928</v>
      </c>
      <c r="Q3505" s="374">
        <f t="shared" si="1041"/>
        <v>154.42006695585334</v>
      </c>
      <c r="R3505" s="12">
        <f t="shared" si="1042"/>
        <v>-25.579933044146657</v>
      </c>
      <c r="S3505" s="57">
        <f t="shared" si="1043"/>
        <v>502.2607590387895</v>
      </c>
      <c r="T3505" s="12">
        <f t="shared" si="1026"/>
        <v>-47.00515102544928</v>
      </c>
    </row>
    <row r="3506" spans="1:20">
      <c r="A3506" s="57">
        <f t="shared" si="1027"/>
        <v>3167789.451767337</v>
      </c>
      <c r="B3506" s="12">
        <f t="shared" si="1044"/>
        <v>504169.34992313688</v>
      </c>
      <c r="C3506" s="57" t="str">
        <f t="shared" si="1028"/>
        <v>-0.00398737163385589+0.00192489200071043i</v>
      </c>
      <c r="D3506" s="57" t="str">
        <f t="shared" si="1029"/>
        <v>2.34979047125309-1.65986432586594i</v>
      </c>
      <c r="E3506" s="57" t="str">
        <f t="shared" si="1030"/>
        <v>-2.35850729244343-6.69893348543808i</v>
      </c>
      <c r="F3506" s="57" t="str">
        <f t="shared" si="1031"/>
        <v>2.66357808940718-1.1062587824621i</v>
      </c>
      <c r="G3506" s="57" t="str">
        <f t="shared" si="1032"/>
        <v>0.915347269115165-0.278364232685477i</v>
      </c>
      <c r="H3506" s="57" t="str">
        <f t="shared" si="1033"/>
        <v>0.001109999435213-3.98951827767193i</v>
      </c>
      <c r="I3506" s="57" t="str">
        <f t="shared" si="1034"/>
        <v>-0.0124421564888555-0.0299809628386403i</v>
      </c>
      <c r="K3506" s="57" t="str">
        <f t="shared" si="1035"/>
        <v>0.000836879735906096-0.00151826618515767i</v>
      </c>
      <c r="L3506" s="57" t="str">
        <f t="shared" si="1036"/>
        <v>0.00025-0.00209891985292876i</v>
      </c>
      <c r="M3506" s="57" t="str">
        <f t="shared" si="1037"/>
        <v>0.0045-0.000735845095292505i</v>
      </c>
      <c r="N3506" s="57">
        <f t="shared" si="1038"/>
        <v>25.768791221969678</v>
      </c>
      <c r="O3506" s="57">
        <f t="shared" si="1039"/>
        <v>47.076477350734294</v>
      </c>
      <c r="P3506" s="374">
        <f t="shared" si="1040"/>
        <v>-47.076477350734294</v>
      </c>
      <c r="Q3506" s="374">
        <f t="shared" si="1041"/>
        <v>154.23120877803032</v>
      </c>
      <c r="R3506" s="12">
        <f t="shared" si="1042"/>
        <v>-25.768791221969678</v>
      </c>
      <c r="S3506" s="57">
        <f t="shared" si="1043"/>
        <v>504.16934992313685</v>
      </c>
      <c r="T3506" s="12">
        <f t="shared" si="1026"/>
        <v>-47.076477350734294</v>
      </c>
    </row>
    <row r="3507" spans="1:20">
      <c r="A3507" s="57">
        <f t="shared" si="1027"/>
        <v>3179827.0516840531</v>
      </c>
      <c r="B3507" s="12">
        <f t="shared" si="1044"/>
        <v>506085.1934528448</v>
      </c>
      <c r="C3507" s="57" t="str">
        <f t="shared" si="1028"/>
        <v>-0.0039483901589159+0.00192216617886794i</v>
      </c>
      <c r="D3507" s="57" t="str">
        <f t="shared" si="1029"/>
        <v>2.34400034102377-1.66190480919612i</v>
      </c>
      <c r="E3507" s="57" t="str">
        <f t="shared" si="1030"/>
        <v>-2.35481252235916-6.66892901284275i</v>
      </c>
      <c r="F3507" s="57" t="str">
        <f t="shared" si="1031"/>
        <v>2.66186229784858-1.10769160507601i</v>
      </c>
      <c r="G3507" s="57" t="str">
        <f t="shared" si="1032"/>
        <v>0.914757631768396-0.279242022070232i</v>
      </c>
      <c r="H3507" s="57" t="str">
        <f t="shared" si="1033"/>
        <v>0.00109721881412084-3.97440297615568i</v>
      </c>
      <c r="I3507" s="57" t="str">
        <f t="shared" si="1034"/>
        <v>-0.012411150713822-0.0298481126530762i</v>
      </c>
      <c r="K3507" s="57" t="str">
        <f t="shared" si="1035"/>
        <v>0.000833548088832811-0.00151451868381947i</v>
      </c>
      <c r="L3507" s="57" t="str">
        <f t="shared" si="1036"/>
        <v>0.00025-0.00209097415115437i</v>
      </c>
      <c r="M3507" s="57" t="str">
        <f t="shared" si="1037"/>
        <v>0.0045-0.00073305946930913i</v>
      </c>
      <c r="N3507" s="57">
        <f t="shared" si="1038"/>
        <v>25.957873039445388</v>
      </c>
      <c r="O3507" s="57">
        <f t="shared" si="1039"/>
        <v>47.147914442015491</v>
      </c>
      <c r="P3507" s="374">
        <f t="shared" si="1040"/>
        <v>-47.147914442015491</v>
      </c>
      <c r="Q3507" s="374">
        <f t="shared" si="1041"/>
        <v>154.04212696055461</v>
      </c>
      <c r="R3507" s="12">
        <f t="shared" si="1042"/>
        <v>-25.957873039445388</v>
      </c>
      <c r="S3507" s="57">
        <f t="shared" si="1043"/>
        <v>506.08519345284481</v>
      </c>
      <c r="T3507" s="12">
        <f t="shared" si="1026"/>
        <v>-47.147914442015491</v>
      </c>
    </row>
    <row r="3508" spans="1:20">
      <c r="A3508" s="57">
        <f t="shared" si="1027"/>
        <v>3191910.3944804524</v>
      </c>
      <c r="B3508" s="12">
        <f t="shared" si="1044"/>
        <v>508008.31718796561</v>
      </c>
      <c r="C3508" s="57" t="str">
        <f t="shared" si="1028"/>
        <v>-0.0039096797735+0.00191932569902905i</v>
      </c>
      <c r="D3508" s="57" t="str">
        <f t="shared" si="1029"/>
        <v>2.33819491243351-1.66392796643561i</v>
      </c>
      <c r="E3508" s="57" t="str">
        <f t="shared" si="1030"/>
        <v>-2.35112696295266-6.63903058486558i</v>
      </c>
      <c r="F3508" s="57" t="str">
        <f t="shared" si="1031"/>
        <v>2.66013567587541-1.10913307040816i</v>
      </c>
      <c r="G3508" s="57" t="str">
        <f t="shared" si="1032"/>
        <v>0.91416427251446-0.28012132259535i</v>
      </c>
      <c r="H3508" s="57" t="str">
        <f t="shared" si="1033"/>
        <v>0.00108458352240697-3.95934500804042i</v>
      </c>
      <c r="I3508" s="57" t="str">
        <f t="shared" si="1034"/>
        <v>-0.0123802974882487-0.0297157184529275i</v>
      </c>
      <c r="K3508" s="57" t="str">
        <f t="shared" si="1035"/>
        <v>0.000830228278711227-0.00151077074954429i</v>
      </c>
      <c r="L3508" s="57" t="str">
        <f t="shared" si="1036"/>
        <v>0.00025-0.00208305852874514i</v>
      </c>
      <c r="M3508" s="57" t="str">
        <f t="shared" si="1037"/>
        <v>0.0045-0.000730284388632331i</v>
      </c>
      <c r="N3508" s="57">
        <f t="shared" si="1038"/>
        <v>26.147176086343251</v>
      </c>
      <c r="O3508" s="57">
        <f t="shared" si="1039"/>
        <v>47.219462437099153</v>
      </c>
      <c r="P3508" s="374">
        <f t="shared" si="1040"/>
        <v>-47.219462437099153</v>
      </c>
      <c r="Q3508" s="374">
        <f t="shared" si="1041"/>
        <v>153.85282391365675</v>
      </c>
      <c r="R3508" s="12">
        <f t="shared" si="1042"/>
        <v>-26.147176086343251</v>
      </c>
      <c r="S3508" s="57">
        <f t="shared" si="1043"/>
        <v>508.00831718796559</v>
      </c>
      <c r="T3508" s="12">
        <f t="shared" si="1026"/>
        <v>-47.219462437099153</v>
      </c>
    </row>
    <row r="3509" spans="1:20">
      <c r="A3509" s="57">
        <f t="shared" si="1027"/>
        <v>3204039.6539794779</v>
      </c>
      <c r="B3509" s="12">
        <f t="shared" si="1044"/>
        <v>509938.74879327987</v>
      </c>
      <c r="C3509" s="57" t="str">
        <f t="shared" si="1028"/>
        <v>-0.00387123965461186+0.00191637197389054i</v>
      </c>
      <c r="D3509" s="57" t="str">
        <f t="shared" si="1029"/>
        <v>2.33237429245667-1.66593366395093i</v>
      </c>
      <c r="E3509" s="57" t="str">
        <f t="shared" si="1030"/>
        <v>-2.34745044145689-6.60923777717013i</v>
      </c>
      <c r="F3509" s="57" t="str">
        <f t="shared" si="1031"/>
        <v>2.6583981707651-1.11058313009453i</v>
      </c>
      <c r="G3509" s="57" t="str">
        <f t="shared" si="1032"/>
        <v>0.913567173235066-0.281002123163433i</v>
      </c>
      <c r="H3509" s="57" t="str">
        <f t="shared" si="1033"/>
        <v>0.00107209201619681-3.94434415538125i</v>
      </c>
      <c r="I3509" s="57" t="str">
        <f t="shared" si="1034"/>
        <v>-0.0123495952018842-0.0295837785553494i</v>
      </c>
      <c r="K3509" s="57" t="str">
        <f t="shared" si="1035"/>
        <v>0.000826920337262116-0.00150702244658224i</v>
      </c>
      <c r="L3509" s="57" t="str">
        <f t="shared" si="1036"/>
        <v>0.00025-0.00207517287183218i</v>
      </c>
      <c r="M3509" s="57" t="str">
        <f t="shared" si="1037"/>
        <v>0.0045-0.000727519813341628i</v>
      </c>
      <c r="N3509" s="57">
        <f t="shared" si="1038"/>
        <v>26.336697950826618</v>
      </c>
      <c r="O3509" s="57">
        <f t="shared" si="1039"/>
        <v>47.291121472249557</v>
      </c>
      <c r="P3509" s="374">
        <f t="shared" si="1040"/>
        <v>-47.291121472249557</v>
      </c>
      <c r="Q3509" s="374">
        <f t="shared" si="1041"/>
        <v>153.66330204917338</v>
      </c>
      <c r="R3509" s="12">
        <f t="shared" si="1042"/>
        <v>-26.336697950826618</v>
      </c>
      <c r="S3509" s="57">
        <f t="shared" si="1043"/>
        <v>509.93874879327984</v>
      </c>
      <c r="T3509" s="12">
        <f t="shared" si="1026"/>
        <v>-47.291121472249557</v>
      </c>
    </row>
    <row r="3510" spans="1:20">
      <c r="A3510" s="57">
        <f t="shared" si="1027"/>
        <v>3216215.0046646004</v>
      </c>
      <c r="B3510" s="12">
        <f t="shared" si="1044"/>
        <v>511876.51603869436</v>
      </c>
      <c r="C3510" s="57" t="str">
        <f t="shared" si="1028"/>
        <v>-0.00383306897450985+0.00191330641446155i</v>
      </c>
      <c r="D3510" s="57" t="str">
        <f t="shared" si="1029"/>
        <v>2.32653858950455-1.66792176879579i</v>
      </c>
      <c r="E3510" s="57" t="str">
        <f t="shared" si="1030"/>
        <v>-2.34378278607279-6.57955016791462i</v>
      </c>
      <c r="F3510" s="57" t="str">
        <f t="shared" si="1031"/>
        <v>2.6566497297585-1.11204173534058i</v>
      </c>
      <c r="G3510" s="57" t="str">
        <f t="shared" si="1032"/>
        <v>0.91296631579936-0.281884412508218i</v>
      </c>
      <c r="H3510" s="57" t="str">
        <f t="shared" si="1033"/>
        <v>0.00105974276577579-3.92940020106467i</v>
      </c>
      <c r="I3510" s="57" t="str">
        <f t="shared" si="1034"/>
        <v>-0.0123190422551511-0.0294522912860481i</v>
      </c>
      <c r="K3510" s="57" t="str">
        <f t="shared" si="1035"/>
        <v>0.00082362429530623-0.00150327383928874i</v>
      </c>
      <c r="L3510" s="57" t="str">
        <f t="shared" si="1036"/>
        <v>0.00025-0.00206731706697766i</v>
      </c>
      <c r="M3510" s="57" t="str">
        <f t="shared" si="1037"/>
        <v>0.0045-0.000724765703667695i</v>
      </c>
      <c r="N3510" s="57">
        <f t="shared" si="1038"/>
        <v>26.52643621946666</v>
      </c>
      <c r="O3510" s="57">
        <f t="shared" si="1039"/>
        <v>47.362891682191247</v>
      </c>
      <c r="P3510" s="374">
        <f t="shared" si="1040"/>
        <v>-47.362891682191247</v>
      </c>
      <c r="Q3510" s="374">
        <f t="shared" si="1041"/>
        <v>153.47356378053334</v>
      </c>
      <c r="R3510" s="12">
        <f t="shared" si="1042"/>
        <v>-26.52643621946666</v>
      </c>
      <c r="S3510" s="57">
        <f t="shared" si="1043"/>
        <v>511.87651603869438</v>
      </c>
      <c r="T3510" s="12">
        <f t="shared" si="1026"/>
        <v>-47.362891682191247</v>
      </c>
    </row>
    <row r="3511" spans="1:20">
      <c r="A3511" s="57">
        <f t="shared" si="1027"/>
        <v>3228436.6216823258</v>
      </c>
      <c r="B3511" s="12">
        <f t="shared" si="1044"/>
        <v>513821.64679964143</v>
      </c>
      <c r="C3511" s="57" t="str">
        <f t="shared" si="1028"/>
        <v>-0.00379516690069112+0.00191013042992223i</v>
      </c>
      <c r="D3511" s="57" t="str">
        <f t="shared" si="1029"/>
        <v>2.32068791342119-1.66989214872926i</v>
      </c>
      <c r="E3511" s="57" t="str">
        <f t="shared" si="1030"/>
        <v>-2.34012382596459-6.54996733774199i</v>
      </c>
      <c r="F3511" s="57" t="str">
        <f t="shared" si="1031"/>
        <v>2.65489030006346-1.11350883691781i</v>
      </c>
      <c r="G3511" s="57" t="str">
        <f t="shared" si="1032"/>
        <v>0.912361682065151-0.282768179193486i</v>
      </c>
      <c r="H3511" s="57" t="str">
        <f t="shared" si="1033"/>
        <v>0.00104753425549402-3.91451292880545i</v>
      </c>
      <c r="I3511" s="57" t="str">
        <f t="shared" si="1034"/>
        <v>-0.0122886370590764-0.0293212549792661i</v>
      </c>
      <c r="K3511" s="57" t="str">
        <f t="shared" si="1035"/>
        <v>0.000820340182767556-0.00149952499211431i</v>
      </c>
      <c r="L3511" s="57" t="str">
        <f t="shared" si="1036"/>
        <v>0.00025-0.0020594910011732i</v>
      </c>
      <c r="M3511" s="57" t="str">
        <f t="shared" si="1037"/>
        <v>0.0045-0.000722022019991723i</v>
      </c>
      <c r="N3511" s="57">
        <f t="shared" si="1038"/>
        <v>26.71638847724887</v>
      </c>
      <c r="O3511" s="57">
        <f t="shared" si="1039"/>
        <v>47.434773200110229</v>
      </c>
      <c r="P3511" s="374">
        <f t="shared" si="1040"/>
        <v>-47.434773200110229</v>
      </c>
      <c r="Q3511" s="374">
        <f t="shared" si="1041"/>
        <v>153.28361152275113</v>
      </c>
      <c r="R3511" s="12">
        <f t="shared" si="1042"/>
        <v>-26.71638847724887</v>
      </c>
      <c r="S3511" s="57">
        <f t="shared" si="1043"/>
        <v>513.82164679964148</v>
      </c>
      <c r="T3511" s="12">
        <f t="shared" si="1026"/>
        <v>-47.434773200110229</v>
      </c>
    </row>
    <row r="3512" spans="1:20">
      <c r="A3512" s="57">
        <f t="shared" si="1027"/>
        <v>3240704.6808447186</v>
      </c>
      <c r="B3512" s="12">
        <f t="shared" si="1044"/>
        <v>515774.16905748006</v>
      </c>
      <c r="C3512" s="57" t="str">
        <f t="shared" si="1028"/>
        <v>-0.00375753259587715+0.00190684542748367i</v>
      </c>
      <c r="D3512" s="57" t="str">
        <f t="shared" si="1029"/>
        <v>2.31482237547878-1.67184467223402i</v>
      </c>
      <c r="E3512" s="57" t="str">
        <f t="shared" si="1030"/>
        <v>-2.33647339125541-6.52048886976963i</v>
      </c>
      <c r="F3512" s="57" t="str">
        <f t="shared" si="1031"/>
        <v>2.65311982885843-1.11498438516037i</v>
      </c>
      <c r="G3512" s="57" t="str">
        <f t="shared" si="1032"/>
        <v>0.911753253880143-0.283653411611979i</v>
      </c>
      <c r="H3512" s="57" t="str">
        <f t="shared" si="1033"/>
        <v>0.00103546498367109-3.89968212314343i</v>
      </c>
      <c r="I3512" s="57" t="str">
        <f t="shared" si="1034"/>
        <v>-0.0122583780352219-0.0291906679777659i</v>
      </c>
      <c r="K3512" s="57" t="str">
        <f t="shared" si="1035"/>
        <v>0.000817068028676573-0.00149577596959444i</v>
      </c>
      <c r="L3512" s="57" t="str">
        <f t="shared" si="1036"/>
        <v>0.00025-0.00205169456183822i</v>
      </c>
      <c r="M3512" s="57" t="str">
        <f t="shared" si="1037"/>
        <v>0.0045-0.000719288722844916i</v>
      </c>
      <c r="N3512" s="57">
        <f t="shared" si="1038"/>
        <v>26.90655230758756</v>
      </c>
      <c r="O3512" s="57">
        <f t="shared" si="1039"/>
        <v>47.506766157655974</v>
      </c>
      <c r="P3512" s="374">
        <f t="shared" si="1040"/>
        <v>-47.506766157655974</v>
      </c>
      <c r="Q3512" s="374">
        <f t="shared" si="1041"/>
        <v>153.09344769241244</v>
      </c>
      <c r="R3512" s="12">
        <f t="shared" si="1042"/>
        <v>-26.90655230758756</v>
      </c>
      <c r="S3512" s="57">
        <f t="shared" si="1043"/>
        <v>515.77416905748009</v>
      </c>
      <c r="T3512" s="12">
        <f t="shared" si="1026"/>
        <v>-47.506766157655974</v>
      </c>
    </row>
    <row r="3513" spans="1:20">
      <c r="A3513" s="57">
        <f t="shared" si="1027"/>
        <v>3253019.3586319289</v>
      </c>
      <c r="B3513" s="12">
        <f t="shared" si="1044"/>
        <v>517734.11089989851</v>
      </c>
      <c r="C3513" s="57" t="str">
        <f t="shared" si="1028"/>
        <v>-0.00372016521800179+0.00190345281224857i</v>
      </c>
      <c r="D3513" s="57" t="str">
        <f t="shared" si="1029"/>
        <v>2.30894208837283-1.67377920853456i</v>
      </c>
      <c r="E3513" s="57" t="str">
        <f t="shared" si="1030"/>
        <v>-2.33283131302289-6.49111434957941i</v>
      </c>
      <c r="F3513" s="57" t="str">
        <f t="shared" si="1031"/>
        <v>2.65133826329618-1.11646832996172i</v>
      </c>
      <c r="G3513" s="57" t="str">
        <f t="shared" si="1032"/>
        <v>0.911141013083203-0.284540097984304i</v>
      </c>
      <c r="H3513" s="57" t="str">
        <f t="shared" si="1033"/>
        <v>0.00102353346250117-3.88490756944029i</v>
      </c>
      <c r="I3513" s="57" t="str">
        <f t="shared" si="1034"/>
        <v>-0.0122282636156172-0.0290605286328143i</v>
      </c>
      <c r="K3513" s="57" t="str">
        <f t="shared" si="1035"/>
        <v>0.0008138078611737-0.00149202683633952i</v>
      </c>
      <c r="L3513" s="57" t="str">
        <f t="shared" si="1036"/>
        <v>0.00025-0.00204392763681831i</v>
      </c>
      <c r="M3513" s="57" t="str">
        <f t="shared" si="1037"/>
        <v>0.0045-0.000716565772907862i</v>
      </c>
      <c r="N3513" s="57">
        <f t="shared" si="1038"/>
        <v>27.09692529233476</v>
      </c>
      <c r="O3513" s="57">
        <f t="shared" si="1039"/>
        <v>47.578870684943126</v>
      </c>
      <c r="P3513" s="374">
        <f t="shared" si="1040"/>
        <v>-47.578870684943126</v>
      </c>
      <c r="Q3513" s="374">
        <f t="shared" si="1041"/>
        <v>152.90307470766524</v>
      </c>
      <c r="R3513" s="12">
        <f t="shared" si="1042"/>
        <v>-27.09692529233476</v>
      </c>
      <c r="S3513" s="57">
        <f t="shared" si="1043"/>
        <v>517.7341108998985</v>
      </c>
      <c r="T3513" s="12">
        <f t="shared" si="1026"/>
        <v>-47.578870684943126</v>
      </c>
    </row>
    <row r="3514" spans="1:20">
      <c r="A3514" s="57">
        <f t="shared" si="1027"/>
        <v>3265380.8321947302</v>
      </c>
      <c r="B3514" s="12">
        <f t="shared" si="1044"/>
        <v>519701.50052131811</v>
      </c>
      <c r="C3514" s="57" t="str">
        <f t="shared" si="1028"/>
        <v>-0.00368306392020134+0.00189995398707287i</v>
      </c>
      <c r="D3514" s="57" t="str">
        <f t="shared" si="1029"/>
        <v>2.3030471662171-1.67569562761533i</v>
      </c>
      <c r="E3514" s="57" t="str">
        <f t="shared" si="1030"/>
        <v>-2.32919742329481-6.46184336520764i</v>
      </c>
      <c r="F3514" s="57" t="str">
        <f t="shared" si="1031"/>
        <v>2.64954555050738-1.11796062077117i</v>
      </c>
      <c r="G3514" s="57" t="str">
        <f t="shared" si="1032"/>
        <v>0.910524941505635-0.285428226357862i</v>
      </c>
      <c r="H3514" s="57" t="str">
        <f t="shared" si="1033"/>
        <v>0.00101173821795834-3.87018905387645i</v>
      </c>
      <c r="I3514" s="57" t="str">
        <f t="shared" si="1034"/>
        <v>-0.0121982922426908-0.0289308353041659i</v>
      </c>
      <c r="K3514" s="57" t="str">
        <f t="shared" si="1035"/>
        <v>0.000810559707512833-0.00148827765702488i</v>
      </c>
      <c r="L3514" s="57" t="str">
        <f t="shared" si="1036"/>
        <v>0.00025-0.00203619011438365i</v>
      </c>
      <c r="M3514" s="57" t="str">
        <f t="shared" si="1037"/>
        <v>0.0045-0.000713853131010025i</v>
      </c>
      <c r="N3514" s="57">
        <f t="shared" si="1038"/>
        <v>27.287505011789278</v>
      </c>
      <c r="O3514" s="57">
        <f t="shared" si="1039"/>
        <v>47.651086910553261</v>
      </c>
      <c r="P3514" s="374">
        <f t="shared" si="1040"/>
        <v>-47.651086910553261</v>
      </c>
      <c r="Q3514" s="374">
        <f t="shared" si="1041"/>
        <v>152.71249498821072</v>
      </c>
      <c r="R3514" s="12">
        <f t="shared" si="1042"/>
        <v>-27.287505011789278</v>
      </c>
      <c r="S3514" s="57">
        <f t="shared" si="1043"/>
        <v>519.70150052131817</v>
      </c>
      <c r="T3514" s="12">
        <f t="shared" si="1026"/>
        <v>-47.651086910553261</v>
      </c>
    </row>
    <row r="3515" spans="1:20">
      <c r="A3515" s="57">
        <f t="shared" si="1027"/>
        <v>3277789.2793570701</v>
      </c>
      <c r="B3515" s="12">
        <f t="shared" si="1044"/>
        <v>521676.36622329912</v>
      </c>
      <c r="C3515" s="57" t="str">
        <f t="shared" si="1028"/>
        <v>-0.00364622785080703+0.00189635035242891i</v>
      </c>
      <c r="D3515" s="57" t="str">
        <f t="shared" si="1029"/>
        <v>2.29713772453828-1.67759380023899i</v>
      </c>
      <c r="E3515" s="57" t="str">
        <f t="shared" si="1030"/>
        <v>-2.32557155504503-6.43267550713551i</v>
      </c>
      <c r="F3515" s="57" t="str">
        <f t="shared" si="1031"/>
        <v>2.6477416376046-1.11946120659062i</v>
      </c>
      <c r="G3515" s="57" t="str">
        <f t="shared" si="1032"/>
        <v>0.909905020972475-0.286317784605768i</v>
      </c>
      <c r="H3515" s="57" t="str">
        <f t="shared" si="1033"/>
        <v>0.00100007778970216-3.8555263634479i</v>
      </c>
      <c r="I3515" s="57" t="str">
        <f t="shared" si="1034"/>
        <v>-0.012168462369205-0.02880158636005i</v>
      </c>
      <c r="K3515" s="57" t="str">
        <f t="shared" si="1035"/>
        <v>0.000807323594064974-0.00148452849638098i</v>
      </c>
      <c r="L3515" s="57" t="str">
        <f t="shared" si="1036"/>
        <v>0.00025-0.00202848188322739i</v>
      </c>
      <c r="M3515" s="57" t="str">
        <f t="shared" si="1037"/>
        <v>0.0045-0.000711150758129136i</v>
      </c>
      <c r="N3515" s="57">
        <f t="shared" si="1038"/>
        <v>27.478289044709868</v>
      </c>
      <c r="O3515" s="57">
        <f t="shared" si="1039"/>
        <v>47.72341496153561</v>
      </c>
      <c r="P3515" s="374">
        <f t="shared" si="1040"/>
        <v>-47.72341496153561</v>
      </c>
      <c r="Q3515" s="374">
        <f t="shared" si="1041"/>
        <v>152.52171095529013</v>
      </c>
      <c r="R3515" s="12">
        <f t="shared" si="1042"/>
        <v>-27.478289044709868</v>
      </c>
      <c r="S3515" s="57">
        <f t="shared" si="1043"/>
        <v>521.67636622329917</v>
      </c>
      <c r="T3515" s="12">
        <f t="shared" si="1026"/>
        <v>-47.72341496153561</v>
      </c>
    </row>
    <row r="3516" spans="1:20">
      <c r="A3516" s="57">
        <f t="shared" si="1027"/>
        <v>3290244.8786186269</v>
      </c>
      <c r="B3516" s="12">
        <f t="shared" si="1044"/>
        <v>523658.73641494766</v>
      </c>
      <c r="C3516" s="57" t="str">
        <f t="shared" si="1028"/>
        <v>-0.0036096561533391+0.00189264330626894i</v>
      </c>
      <c r="D3516" s="57" t="str">
        <f t="shared" si="1029"/>
        <v>2.29121388027042-1.67947359796456i</v>
      </c>
      <c r="E3516" s="57" t="str">
        <f t="shared" si="1030"/>
        <v>-2.32195354218925-6.40361036827886i</v>
      </c>
      <c r="F3516" s="57" t="str">
        <f t="shared" si="1031"/>
        <v>2.64592647168584-1.12097003597114i</v>
      </c>
      <c r="G3516" s="57" t="str">
        <f t="shared" si="1032"/>
        <v>0.909281233303809-0.287208760425781i</v>
      </c>
      <c r="H3516" s="57" t="str">
        <f t="shared" si="1033"/>
        <v>0.000988550730983518-3.84091928596308i</v>
      </c>
      <c r="I3516" s="57" t="str">
        <f t="shared" si="1034"/>
        <v>-0.0121387724581894-0.0286727801771513i</v>
      </c>
      <c r="K3516" s="57" t="str">
        <f t="shared" si="1035"/>
        <v>0.000804099546321993-0.00148077941918356i</v>
      </c>
      <c r="L3516" s="57" t="str">
        <f t="shared" si="1036"/>
        <v>0.00025-0.00202080283246402i</v>
      </c>
      <c r="M3516" s="57" t="str">
        <f t="shared" si="1037"/>
        <v>0.0045-0.000708458615390651i</v>
      </c>
      <c r="N3516" s="57">
        <f t="shared" si="1038"/>
        <v>27.669274968322611</v>
      </c>
      <c r="O3516" s="57">
        <f t="shared" si="1039"/>
        <v>47.795854963409226</v>
      </c>
      <c r="P3516" s="374">
        <f t="shared" si="1040"/>
        <v>-47.795854963409226</v>
      </c>
      <c r="Q3516" s="374">
        <f t="shared" si="1041"/>
        <v>152.33072503167739</v>
      </c>
      <c r="R3516" s="12">
        <f t="shared" si="1042"/>
        <v>-27.669274968322611</v>
      </c>
      <c r="S3516" s="57">
        <f t="shared" si="1043"/>
        <v>523.65873641494761</v>
      </c>
      <c r="T3516" s="12">
        <f t="shared" si="1026"/>
        <v>-47.795854963409226</v>
      </c>
    </row>
    <row r="3517" spans="1:20">
      <c r="A3517" s="57">
        <f t="shared" si="1027"/>
        <v>3302747.8091573776</v>
      </c>
      <c r="B3517" s="12">
        <f t="shared" si="1044"/>
        <v>525648.63961332443</v>
      </c>
      <c r="C3517" s="57" t="str">
        <f t="shared" si="1028"/>
        <v>-0.00357334796650336+0.00188883424389023i</v>
      </c>
      <c r="D3517" s="57" t="str">
        <f t="shared" si="1029"/>
        <v>2.2852757517489-1.68133489316548i</v>
      </c>
      <c r="E3517" s="57" t="str">
        <f t="shared" si="1030"/>
        <v>-2.31834321958121-6.37464754397914i</v>
      </c>
      <c r="F3517" s="57" t="str">
        <f t="shared" si="1031"/>
        <v>2.64409999983875-1.1224870570097i</v>
      </c>
      <c r="G3517" s="57" t="str">
        <f t="shared" si="1032"/>
        <v>0.908653560316105-0.288101141339238i</v>
      </c>
      <c r="H3517" s="57" t="str">
        <f t="shared" si="1033"/>
        <v>0.000977155608550641-3.82636761003976i</v>
      </c>
      <c r="I3517" s="57" t="str">
        <f t="shared" si="1034"/>
        <v>-0.0121092209828762-0.0285444151405987i</v>
      </c>
      <c r="K3517" s="57" t="str">
        <f t="shared" si="1035"/>
        <v>0.000800887588900474-0.001477030490244i</v>
      </c>
      <c r="L3517" s="57" t="str">
        <f t="shared" si="1036"/>
        <v>0.00025-0.00201315285162784i</v>
      </c>
      <c r="M3517" s="57" t="str">
        <f t="shared" si="1037"/>
        <v>0.0045-0.000705776664067198i</v>
      </c>
      <c r="N3517" s="57">
        <f t="shared" si="1038"/>
        <v>27.860460358332034</v>
      </c>
      <c r="O3517" s="57">
        <f t="shared" si="1039"/>
        <v>47.868407040163902</v>
      </c>
      <c r="P3517" s="374">
        <f t="shared" si="1040"/>
        <v>-47.868407040163902</v>
      </c>
      <c r="Q3517" s="374">
        <f t="shared" si="1041"/>
        <v>152.13953964166797</v>
      </c>
      <c r="R3517" s="12">
        <f t="shared" si="1042"/>
        <v>-27.860460358332034</v>
      </c>
      <c r="S3517" s="57">
        <f t="shared" si="1043"/>
        <v>525.64863961332446</v>
      </c>
      <c r="T3517" s="12">
        <f t="shared" si="1026"/>
        <v>-47.868407040163902</v>
      </c>
    </row>
    <row r="3518" spans="1:20">
      <c r="A3518" s="57">
        <f t="shared" si="1027"/>
        <v>3315298.2508321758</v>
      </c>
      <c r="B3518" s="12">
        <f t="shared" si="1044"/>
        <v>527646.10444385512</v>
      </c>
      <c r="C3518" s="57" t="str">
        <f t="shared" si="1028"/>
        <v>-0.00353730242418948+0.00188492455780109i</v>
      </c>
      <c r="D3518" s="57" t="str">
        <f t="shared" si="1029"/>
        <v>2.27932345870442-1.68317755904781i</v>
      </c>
      <c r="E3518" s="57" t="str">
        <f t="shared" si="1030"/>
        <v>-2.31474042300859-6.34578663199317i</v>
      </c>
      <c r="F3518" s="57" t="str">
        <f t="shared" si="1031"/>
        <v>2.64226216914426-1.12401221734581i</v>
      </c>
      <c r="G3518" s="57" t="str">
        <f t="shared" si="1032"/>
        <v>0.908021983823571-0.288994914689995i</v>
      </c>
      <c r="H3518" s="57" t="str">
        <f t="shared" si="1033"/>
        <v>0.000965891002555458-3.81187112510188i</v>
      </c>
      <c r="I3518" s="57" t="str">
        <f t="shared" si="1034"/>
        <v>-0.0120798064266355-0.0284164896439458i</v>
      </c>
      <c r="K3518" s="57" t="str">
        <f t="shared" si="1035"/>
        <v>0.00079768774554568-0.00147328177439975i</v>
      </c>
      <c r="L3518" s="57" t="str">
        <f t="shared" si="1036"/>
        <v>0.00025-0.00200553183067129i</v>
      </c>
      <c r="M3518" s="57" t="str">
        <f t="shared" si="1037"/>
        <v>0.0045-0.000703104865578i</v>
      </c>
      <c r="N3518" s="57">
        <f t="shared" si="1038"/>
        <v>28.051842788932277</v>
      </c>
      <c r="O3518" s="57">
        <f t="shared" si="1039"/>
        <v>47.941071314261649</v>
      </c>
      <c r="P3518" s="374">
        <f t="shared" si="1040"/>
        <v>-47.941071314261649</v>
      </c>
      <c r="Q3518" s="374">
        <f t="shared" si="1041"/>
        <v>151.94815721106772</v>
      </c>
      <c r="R3518" s="12">
        <f t="shared" si="1042"/>
        <v>-28.051842788932277</v>
      </c>
      <c r="S3518" s="57">
        <f t="shared" si="1043"/>
        <v>527.64610444385517</v>
      </c>
      <c r="T3518" s="12">
        <f t="shared" si="1026"/>
        <v>-47.941071314261649</v>
      </c>
    </row>
    <row r="3519" spans="1:20">
      <c r="A3519" s="57">
        <f t="shared" si="1027"/>
        <v>3327896.3841853379</v>
      </c>
      <c r="B3519" s="12">
        <f t="shared" si="1044"/>
        <v>529651.15964074177</v>
      </c>
      <c r="C3519" s="57" t="str">
        <f t="shared" si="1028"/>
        <v>-0.00350151865547154+0.00188091563758794i</v>
      </c>
      <c r="D3519" s="57" t="str">
        <f t="shared" si="1029"/>
        <v>2.27335712225653-1.68500146966823i</v>
      </c>
      <c r="E3519" s="57" t="str">
        <f t="shared" si="1030"/>
        <v>-2.31114498918932-6.31702723248405i</v>
      </c>
      <c r="F3519" s="57" t="str">
        <f t="shared" si="1031"/>
        <v>2.64041292668078-1.12554546415827i</v>
      </c>
      <c r="G3519" s="57" t="str">
        <f t="shared" si="1032"/>
        <v>0.907386485639526-0.289890067643368i</v>
      </c>
      <c r="H3519" s="57" t="str">
        <f t="shared" si="1033"/>
        <v>0.000954755506460136-3.79742962137653i</v>
      </c>
      <c r="I3519" s="57" t="str">
        <f t="shared" si="1034"/>
        <v>-0.0120505272829128-0.0282890020891584i</v>
      </c>
      <c r="K3519" s="57" t="str">
        <f t="shared" si="1035"/>
        <v>0.000794500039135585-0.00146953333650479i</v>
      </c>
      <c r="L3519" s="57" t="str">
        <f t="shared" si="1036"/>
        <v>0.00025-0.00199793965996342i</v>
      </c>
      <c r="M3519" s="57" t="str">
        <f t="shared" si="1037"/>
        <v>0.0045-0.000700443181488343i</v>
      </c>
      <c r="N3519" s="57">
        <f t="shared" si="1038"/>
        <v>28.243419832815533</v>
      </c>
      <c r="O3519" s="57">
        <f t="shared" si="1039"/>
        <v>48.013847906637849</v>
      </c>
      <c r="P3519" s="374">
        <f t="shared" si="1040"/>
        <v>-48.013847906637849</v>
      </c>
      <c r="Q3519" s="374">
        <f t="shared" si="1041"/>
        <v>151.75658016718447</v>
      </c>
      <c r="R3519" s="12">
        <f t="shared" si="1042"/>
        <v>-28.243419832815533</v>
      </c>
      <c r="S3519" s="57">
        <f t="shared" si="1043"/>
        <v>529.65115964074175</v>
      </c>
      <c r="T3519" s="12">
        <f t="shared" si="1026"/>
        <v>-48.013847906637849</v>
      </c>
    </row>
    <row r="3520" spans="1:20">
      <c r="A3520" s="57">
        <f t="shared" si="1027"/>
        <v>3340542.3904452426</v>
      </c>
      <c r="B3520" s="12">
        <f t="shared" si="1044"/>
        <v>531663.83404737664</v>
      </c>
      <c r="C3520" s="57" t="str">
        <f t="shared" si="1028"/>
        <v>-0.00346599578461033+0.00187680886978358i</v>
      </c>
      <c r="D3520" s="57" t="str">
        <f t="shared" si="1029"/>
        <v>2.26737686490687-1.68680649995209i</v>
      </c>
      <c r="E3520" s="57" t="str">
        <f t="shared" si="1030"/>
        <v>-2.30755675576792-6.2883689480115i</v>
      </c>
      <c r="F3520" s="57" t="str">
        <f t="shared" si="1031"/>
        <v>2.63855221952818-1.12708674416188i</v>
      </c>
      <c r="G3520" s="57" t="str">
        <f t="shared" si="1032"/>
        <v>0.90674704757779-0.290786587185089i</v>
      </c>
      <c r="H3520" s="57" t="str">
        <f t="shared" si="1033"/>
        <v>0.000943747726943935-3.78304288989077i</v>
      </c>
      <c r="I3520" s="57" t="str">
        <f t="shared" si="1034"/>
        <v>-0.0120213820551657-0.0281619508865978i</v>
      </c>
      <c r="K3520" s="57" t="str">
        <f t="shared" si="1035"/>
        <v>0.000791324491685074-0.00146578524142026i</v>
      </c>
      <c r="L3520" s="57" t="str">
        <f t="shared" si="1036"/>
        <v>0.00025-0.00199037623028833i</v>
      </c>
      <c r="M3520" s="57" t="str">
        <f t="shared" si="1037"/>
        <v>0.0045-0.000697791573509008i</v>
      </c>
      <c r="N3520" s="57">
        <f t="shared" si="1038"/>
        <v>28.43518906118311</v>
      </c>
      <c r="O3520" s="57">
        <f t="shared" si="1039"/>
        <v>48.086736936702593</v>
      </c>
      <c r="P3520" s="374">
        <f t="shared" si="1040"/>
        <v>-48.086736936702593</v>
      </c>
      <c r="Q3520" s="374">
        <f t="shared" si="1041"/>
        <v>151.56481093881689</v>
      </c>
      <c r="R3520" s="12">
        <f t="shared" si="1042"/>
        <v>-28.43518906118311</v>
      </c>
      <c r="S3520" s="57">
        <f t="shared" si="1043"/>
        <v>531.66383404737667</v>
      </c>
      <c r="T3520" s="12">
        <f t="shared" si="1026"/>
        <v>-48.086736936702593</v>
      </c>
    </row>
    <row r="3521" spans="1:20">
      <c r="A3521" s="57">
        <f t="shared" si="1027"/>
        <v>3353236.4515289348</v>
      </c>
      <c r="B3521" s="12">
        <f t="shared" si="1044"/>
        <v>533684.15661675669</v>
      </c>
      <c r="C3521" s="57" t="str">
        <f t="shared" si="1028"/>
        <v>-0.00343073293105804+0.00187260563773661i</v>
      </c>
      <c r="D3521" s="57" t="str">
        <f t="shared" si="1029"/>
        <v>2.26138281053238-1.68859252571143i</v>
      </c>
      <c r="E3521" s="57" t="str">
        <f t="shared" si="1030"/>
        <v>-2.30397556131176-6.25981138352267i</v>
      </c>
      <c r="F3521" s="57" t="str">
        <f t="shared" si="1031"/>
        <v>2.63667999477184-1.12863600360414i</v>
      </c>
      <c r="G3521" s="57" t="str">
        <f t="shared" si="1032"/>
        <v>0.9061036514541-0.291684460120259i</v>
      </c>
      <c r="H3521" s="57" t="str">
        <f t="shared" si="1033"/>
        <v>0.00093286628381027-3.7687107224687i</v>
      </c>
      <c r="I3521" s="57" t="str">
        <f t="shared" si="1034"/>
        <v>-0.0119923692568021-0.0280353344550055i</v>
      </c>
      <c r="K3521" s="57" t="str">
        <f t="shared" si="1035"/>
        <v>0.000788161124350147-0.00146203755400515i</v>
      </c>
      <c r="L3521" s="57" t="str">
        <f t="shared" si="1036"/>
        <v>0.00025-0.00198284143284352i</v>
      </c>
      <c r="M3521" s="57" t="str">
        <f t="shared" si="1037"/>
        <v>0.0045-0.000695150003495726i</v>
      </c>
      <c r="N3521" s="57">
        <f t="shared" si="1038"/>
        <v>28.627148043753749</v>
      </c>
      <c r="O3521" s="57">
        <f t="shared" si="1039"/>
        <v>48.159738522341264</v>
      </c>
      <c r="P3521" s="374">
        <f t="shared" si="1040"/>
        <v>-48.159738522341264</v>
      </c>
      <c r="Q3521" s="374">
        <f t="shared" si="1041"/>
        <v>151.37285195624625</v>
      </c>
      <c r="R3521" s="12">
        <f t="shared" si="1042"/>
        <v>-28.627148043753749</v>
      </c>
      <c r="S3521" s="57">
        <f t="shared" si="1043"/>
        <v>533.6841566167567</v>
      </c>
      <c r="T3521" s="12">
        <f t="shared" si="1026"/>
        <v>-48.159738522341264</v>
      </c>
    </row>
    <row r="3522" spans="1:20">
      <c r="A3522" s="57">
        <f t="shared" si="1027"/>
        <v>3365978.7500447449</v>
      </c>
      <c r="B3522" s="12">
        <f t="shared" si="1044"/>
        <v>535712.15641190042</v>
      </c>
      <c r="C3522" s="57" t="str">
        <f t="shared" si="1028"/>
        <v>-0.00339572920946436+0.00186830732148206i</v>
      </c>
      <c r="D3522" s="57" t="str">
        <f t="shared" si="1029"/>
        <v>2.25537508437783-1.69035942366286i</v>
      </c>
      <c r="E3522" s="57" t="str">
        <f t="shared" si="1030"/>
        <v>-2.30040124530767-6.23135414634286i</v>
      </c>
      <c r="F3522" s="57" t="str">
        <f t="shared" si="1031"/>
        <v>2.63479619950698-1.13019318826209i</v>
      </c>
      <c r="G3522" s="57" t="str">
        <f t="shared" si="1032"/>
        <v>0.905456279087541-0.292583673072312i</v>
      </c>
      <c r="H3522" s="57" t="str">
        <f t="shared" si="1033"/>
        <v>0.000922109809894056-3.75443291172825i</v>
      </c>
      <c r="I3522" s="57" t="str">
        <f t="shared" si="1034"/>
        <v>-0.0119634874111196-0.0279091512214893i</v>
      </c>
      <c r="K3522" s="57" t="str">
        <f t="shared" si="1035"/>
        <v>0.000785009957432312-0.00145829033910713i</v>
      </c>
      <c r="L3522" s="57" t="str">
        <f t="shared" si="1036"/>
        <v>0.00025-0.00197533515923842i</v>
      </c>
      <c r="M3522" s="57" t="str">
        <f t="shared" si="1037"/>
        <v>0.0045-0.000692518433448618i</v>
      </c>
      <c r="N3522" s="57">
        <f t="shared" si="1038"/>
        <v>28.819294348776083</v>
      </c>
      <c r="O3522" s="57">
        <f t="shared" si="1039"/>
        <v>48.23285277991593</v>
      </c>
      <c r="P3522" s="374">
        <f t="shared" si="1040"/>
        <v>-48.23285277991593</v>
      </c>
      <c r="Q3522" s="374">
        <f t="shared" si="1041"/>
        <v>151.18070565122392</v>
      </c>
      <c r="R3522" s="12">
        <f t="shared" si="1042"/>
        <v>-28.819294348776083</v>
      </c>
      <c r="S3522" s="57">
        <f t="shared" si="1043"/>
        <v>535.71215641190042</v>
      </c>
      <c r="T3522" s="12">
        <f t="shared" si="1026"/>
        <v>-48.23285277991593</v>
      </c>
    </row>
    <row r="3523" spans="1:20">
      <c r="A3523" s="57">
        <f t="shared" si="1027"/>
        <v>3378769.4692949154</v>
      </c>
      <c r="B3523" s="12">
        <f t="shared" si="1044"/>
        <v>537747.8626062657</v>
      </c>
      <c r="C3523" s="57" t="str">
        <f t="shared" si="1028"/>
        <v>-0.00336098372968495+0.00186391529761303i</v>
      </c>
      <c r="D3523" s="57" t="str">
        <f t="shared" si="1029"/>
        <v>2.24935381304854-1.6921070714455i</v>
      </c>
      <c r="E3523" s="57" t="str">
        <f t="shared" si="1030"/>
        <v>-2.29683364815849-6.20299684616622i</v>
      </c>
      <c r="F3523" s="57" t="str">
        <f t="shared" si="1031"/>
        <v>2.63290078084276-1.13175824343906i</v>
      </c>
      <c r="G3523" s="57" t="str">
        <f t="shared" si="1032"/>
        <v>0.904804912301996-0.293484212481989i</v>
      </c>
      <c r="H3523" s="57" t="str">
        <f t="shared" si="1033"/>
        <v>0.000911476950969298-3.74020925107822i</v>
      </c>
      <c r="I3523" s="57" t="str">
        <f t="shared" si="1034"/>
        <v>-0.0119347350512453-0.0277833996215067i</v>
      </c>
      <c r="K3523" s="57" t="str">
        <f t="shared" si="1035"/>
        <v>0.000781871010382993-0.0014545436615534i</v>
      </c>
      <c r="L3523" s="57" t="str">
        <f t="shared" si="1036"/>
        <v>0.00025-0.00196785730149275i</v>
      </c>
      <c r="M3523" s="57" t="str">
        <f t="shared" si="1037"/>
        <v>0.0045-0.000689896825511675i</v>
      </c>
      <c r="N3523" s="57">
        <f t="shared" si="1038"/>
        <v>29.011625543035905</v>
      </c>
      <c r="O3523" s="57">
        <f t="shared" si="1039"/>
        <v>48.30607982426605</v>
      </c>
      <c r="P3523" s="374">
        <f t="shared" si="1040"/>
        <v>-48.30607982426605</v>
      </c>
      <c r="Q3523" s="374">
        <f t="shared" si="1041"/>
        <v>150.9883744569641</v>
      </c>
      <c r="R3523" s="12">
        <f t="shared" si="1042"/>
        <v>-29.011625543035905</v>
      </c>
      <c r="S3523" s="57">
        <f t="shared" si="1043"/>
        <v>537.7478626062657</v>
      </c>
      <c r="T3523" s="12">
        <f t="shared" si="1026"/>
        <v>-48.30607982426605</v>
      </c>
    </row>
    <row r="3524" spans="1:20">
      <c r="A3524" s="57">
        <f t="shared" si="1027"/>
        <v>3391608.7932782359</v>
      </c>
      <c r="B3524" s="12">
        <f t="shared" si="1044"/>
        <v>539791.30448416946</v>
      </c>
      <c r="C3524" s="57" t="str">
        <f t="shared" si="1028"/>
        <v>-0.00332649559679136+0.00185943093915376i</v>
      </c>
      <c r="D3524" s="57" t="str">
        <f t="shared" si="1029"/>
        <v>2.24331912450246-1.69383534763881i</v>
      </c>
      <c r="E3524" s="57" t="str">
        <f t="shared" si="1030"/>
        <v>-2.29327261117977-6.17473909504653i</v>
      </c>
      <c r="F3524" s="57" t="str">
        <f t="shared" si="1031"/>
        <v>2.63099368590648-1.13333111396144i</v>
      </c>
      <c r="G3524" s="57" t="str">
        <f t="shared" si="1032"/>
        <v>0.904149532927616-0.294386064606309i</v>
      </c>
      <c r="H3524" s="57" t="str">
        <f t="shared" si="1033"/>
        <v>0.000900966365656954-3.72603953471524i</v>
      </c>
      <c r="I3524" s="57" t="str">
        <f t="shared" si="1034"/>
        <v>-0.0119061107200754-0.0276580780988495i</v>
      </c>
      <c r="K3524" s="57" t="str">
        <f t="shared" si="1035"/>
        <v>0.000778744301808065-0.00145079758614171i</v>
      </c>
      <c r="L3524" s="57" t="str">
        <f t="shared" si="1036"/>
        <v>0.00025-0.00196040775203501i</v>
      </c>
      <c r="M3524" s="57" t="str">
        <f t="shared" si="1037"/>
        <v>0.0045-0.000687285141972183i</v>
      </c>
      <c r="N3524" s="57">
        <f t="shared" si="1038"/>
        <v>29.204139191869615</v>
      </c>
      <c r="O3524" s="57">
        <f t="shared" si="1039"/>
        <v>48.379419768709724</v>
      </c>
      <c r="P3524" s="374">
        <f t="shared" si="1040"/>
        <v>-48.379419768709724</v>
      </c>
      <c r="Q3524" s="374">
        <f t="shared" si="1041"/>
        <v>150.79586080813039</v>
      </c>
      <c r="R3524" s="12">
        <f t="shared" si="1042"/>
        <v>-29.204139191869615</v>
      </c>
      <c r="S3524" s="57">
        <f t="shared" si="1043"/>
        <v>539.79130448416947</v>
      </c>
      <c r="T3524" s="12">
        <f t="shared" si="1026"/>
        <v>-48.379419768709724</v>
      </c>
    </row>
    <row r="3525" spans="1:20">
      <c r="A3525" s="57">
        <f t="shared" si="1027"/>
        <v>3404496.9066926935</v>
      </c>
      <c r="B3525" s="12">
        <f t="shared" si="1044"/>
        <v>541842.51144120935</v>
      </c>
      <c r="C3525" s="57" t="str">
        <f t="shared" si="1028"/>
        <v>-0.0032922639110835+0.00185485561543363i</v>
      </c>
      <c r="D3525" s="57" t="str">
        <f t="shared" si="1029"/>
        <v>2.23727114804219-1.69554413178033i</v>
      </c>
      <c r="E3525" s="57" t="str">
        <f t="shared" si="1030"/>
        <v>-2.28971797659644-6.14658050738846i</v>
      </c>
      <c r="F3525" s="57" t="str">
        <f t="shared" si="1031"/>
        <v>2.62907486184818-1.13491174417555i</v>
      </c>
      <c r="G3525" s="57" t="str">
        <f t="shared" si="1032"/>
        <v>0.903490122802314-0.295289215517557i</v>
      </c>
      <c r="H3525" s="57" t="str">
        <f t="shared" si="1033"/>
        <v>0.000890576725333086-3.71192355762067i</v>
      </c>
      <c r="I3525" s="57" t="str">
        <f t="shared" si="1034"/>
        <v>-0.0118776129702171-0.0275331851056303i</v>
      </c>
      <c r="K3525" s="57" t="str">
        <f t="shared" si="1035"/>
        <v>0.000775629849472516-0.00144705217763147i</v>
      </c>
      <c r="L3525" s="57" t="str">
        <f t="shared" si="1036"/>
        <v>0.00025-0.00195298640370095i</v>
      </c>
      <c r="M3525" s="57" t="str">
        <f t="shared" si="1037"/>
        <v>0.0045-0.00068468334526019i</v>
      </c>
      <c r="N3525" s="57">
        <f t="shared" si="1038"/>
        <v>29.396832859168967</v>
      </c>
      <c r="O3525" s="57">
        <f t="shared" si="1039"/>
        <v>48.452872725043868</v>
      </c>
      <c r="P3525" s="374">
        <f t="shared" si="1040"/>
        <v>-48.452872725043868</v>
      </c>
      <c r="Q3525" s="374">
        <f t="shared" si="1041"/>
        <v>150.60316714083103</v>
      </c>
      <c r="R3525" s="12">
        <f t="shared" si="1042"/>
        <v>-29.396832859168967</v>
      </c>
      <c r="S3525" s="57">
        <f t="shared" si="1043"/>
        <v>541.84251144120935</v>
      </c>
      <c r="T3525" s="12">
        <f t="shared" si="1026"/>
        <v>-48.452872725043868</v>
      </c>
    </row>
    <row r="3526" spans="1:20">
      <c r="A3526" s="57">
        <f t="shared" si="1027"/>
        <v>3417433.9949381258</v>
      </c>
      <c r="B3526" s="12">
        <f t="shared" si="1044"/>
        <v>543901.51298468595</v>
      </c>
      <c r="C3526" s="57" t="str">
        <f t="shared" si="1028"/>
        <v>-0.00325828776810315+0.00185019069196268i</v>
      </c>
      <c r="D3526" s="57" t="str">
        <f t="shared" si="1029"/>
        <v>2.23121001430665-1.69723330438339i</v>
      </c>
      <c r="E3526" s="57" t="str">
        <f t="shared" si="1030"/>
        <v>-2.28616958753981-6.11852069993829i</v>
      </c>
      <c r="F3526" s="57" t="str">
        <f t="shared" si="1031"/>
        <v>2.62714425584475-1.13650007794446i</v>
      </c>
      <c r="G3526" s="57" t="str">
        <f t="shared" si="1032"/>
        <v>0.902826663773272-0.296193651102274i</v>
      </c>
      <c r="H3526" s="57" t="str">
        <f t="shared" si="1033"/>
        <v>0.000880306714037211-3.69786111555772i</v>
      </c>
      <c r="I3526" s="57" t="str">
        <f t="shared" si="1034"/>
        <v>-0.0118492403639309-0.0274087191022657i</v>
      </c>
      <c r="K3526" s="57" t="str">
        <f t="shared" si="1035"/>
        <v>0.000772527670305086-0.00144330750073492i</v>
      </c>
      <c r="L3526" s="57" t="str">
        <f t="shared" si="1036"/>
        <v>0.00025-0.00194559314973197i</v>
      </c>
      <c r="M3526" s="57" t="str">
        <f t="shared" si="1037"/>
        <v>0.0045-0.000682091397947988i</v>
      </c>
      <c r="N3526" s="57">
        <f t="shared" si="1038"/>
        <v>29.589704107396017</v>
      </c>
      <c r="O3526" s="57">
        <f t="shared" si="1039"/>
        <v>48.526438803545553</v>
      </c>
      <c r="P3526" s="374">
        <f t="shared" si="1040"/>
        <v>-48.526438803545553</v>
      </c>
      <c r="Q3526" s="374">
        <f t="shared" si="1041"/>
        <v>150.41029589260398</v>
      </c>
      <c r="R3526" s="12">
        <f t="shared" si="1042"/>
        <v>-29.589704107396017</v>
      </c>
      <c r="S3526" s="57">
        <f t="shared" si="1043"/>
        <v>543.90151298468595</v>
      </c>
      <c r="T3526" s="12">
        <f t="shared" si="1026"/>
        <v>-48.526438803545553</v>
      </c>
    </row>
    <row r="3527" spans="1:20">
      <c r="A3527" s="57">
        <f t="shared" si="1027"/>
        <v>3430420.2441188907</v>
      </c>
      <c r="B3527" s="12">
        <f t="shared" si="1044"/>
        <v>545968.33873402781</v>
      </c>
      <c r="C3527" s="57" t="str">
        <f t="shared" si="1028"/>
        <v>-0.00322456625864995+0.00184543753030827i</v>
      </c>
      <c r="D3527" s="57" t="str">
        <f t="shared" si="1029"/>
        <v>2.22513585526249-1.69890274695479i</v>
      </c>
      <c r="E3527" s="57" t="str">
        <f t="shared" si="1030"/>
        <v>-2.2826272880446-6.09055929177515i</v>
      </c>
      <c r="F3527" s="57" t="str">
        <f t="shared" si="1031"/>
        <v>2.62520181510458-1.1380960586449i</v>
      </c>
      <c r="G3527" s="57" t="str">
        <f t="shared" si="1032"/>
        <v>0.902159137698475-0.297099357060259i</v>
      </c>
      <c r="H3527" s="57" t="str">
        <f t="shared" si="1033"/>
        <v>0.000870155028381026-3.68385200506835i</v>
      </c>
      <c r="I3527" s="57" t="str">
        <f t="shared" si="1034"/>
        <v>-0.0118209914730728-0.0272846785574627i</v>
      </c>
      <c r="K3527" s="57" t="str">
        <f t="shared" si="1035"/>
        <v>0.000769437780403129-0.00143956362010845i</v>
      </c>
      <c r="L3527" s="57" t="str">
        <f t="shared" si="1036"/>
        <v>0.00025-0.00193822788377363i</v>
      </c>
      <c r="M3527" s="57" t="str">
        <f t="shared" si="1037"/>
        <v>0.0045-0.000679509262749544i</v>
      </c>
      <c r="N3527" s="57">
        <f t="shared" si="1038"/>
        <v>29.782750497591223</v>
      </c>
      <c r="O3527" s="57">
        <f t="shared" si="1039"/>
        <v>48.600118112972162</v>
      </c>
      <c r="P3527" s="374">
        <f t="shared" si="1040"/>
        <v>-48.600118112972162</v>
      </c>
      <c r="Q3527" s="374">
        <f t="shared" si="1041"/>
        <v>150.21724950240878</v>
      </c>
      <c r="R3527" s="12">
        <f t="shared" si="1042"/>
        <v>-29.782750497591223</v>
      </c>
      <c r="S3527" s="57">
        <f t="shared" si="1043"/>
        <v>545.96833873402784</v>
      </c>
      <c r="T3527" s="12">
        <f t="shared" si="1026"/>
        <v>-48.600118112972162</v>
      </c>
    </row>
    <row r="3528" spans="1:20">
      <c r="A3528" s="57">
        <f t="shared" si="1027"/>
        <v>3443455.8410465424</v>
      </c>
      <c r="B3528" s="12">
        <f t="shared" si="1044"/>
        <v>548043.0184212171</v>
      </c>
      <c r="C3528" s="57" t="str">
        <f t="shared" si="1028"/>
        <v>-0.00319109846879873+0.00184059748797271i</v>
      </c>
      <c r="D3528" s="57" t="str">
        <f t="shared" si="1029"/>
        <v>2.21904880419522-1.70055234201228i</v>
      </c>
      <c r="E3528" s="57" t="str">
        <f t="shared" si="1030"/>
        <v>-2.27909092304569-6.06269590430205i</v>
      </c>
      <c r="F3528" s="57" t="str">
        <f t="shared" si="1031"/>
        <v>2.62324748687196-1.13969962916409i</v>
      </c>
      <c r="G3528" s="57" t="str">
        <f t="shared" si="1032"/>
        <v>0.901487526448261-0.298006318903571i</v>
      </c>
      <c r="H3528" s="57" t="str">
        <f t="shared" si="1033"/>
        <v>0.000860120377457289-3.66989602347028i</v>
      </c>
      <c r="I3528" s="57" t="str">
        <f t="shared" si="1034"/>
        <v>-0.0117928648790378-0.0271610619482018i</v>
      </c>
      <c r="K3528" s="57" t="str">
        <f t="shared" si="1035"/>
        <v>0.000766360195037439-0.00143582060034398i</v>
      </c>
      <c r="L3528" s="57" t="str">
        <f t="shared" si="1036"/>
        <v>0.00025-0.00193089049987411i</v>
      </c>
      <c r="M3528" s="57" t="str">
        <f t="shared" si="1037"/>
        <v>0.0045-0.000676936902519965i</v>
      </c>
      <c r="N3528" s="57">
        <f t="shared" si="1038"/>
        <v>29.97596958938172</v>
      </c>
      <c r="O3528" s="57">
        <f t="shared" si="1039"/>
        <v>48.673910760562691</v>
      </c>
      <c r="P3528" s="374">
        <f t="shared" si="1040"/>
        <v>-48.673910760562691</v>
      </c>
      <c r="Q3528" s="374">
        <f t="shared" si="1041"/>
        <v>150.02403041061828</v>
      </c>
      <c r="R3528" s="12">
        <f t="shared" si="1042"/>
        <v>-29.97596958938172</v>
      </c>
      <c r="S3528" s="57">
        <f t="shared" si="1043"/>
        <v>548.04301842121708</v>
      </c>
      <c r="T3528" s="12">
        <f t="shared" si="1026"/>
        <v>-48.673910760562691</v>
      </c>
    </row>
    <row r="3529" spans="1:20">
      <c r="A3529" s="57">
        <f t="shared" si="1027"/>
        <v>3456540.9732425194</v>
      </c>
      <c r="B3529" s="12">
        <f t="shared" si="1044"/>
        <v>550125.58189121773</v>
      </c>
      <c r="C3529" s="57" t="str">
        <f t="shared" si="1028"/>
        <v>-0.00315788347991907+0.00183567191827284i</v>
      </c>
      <c r="D3529" s="57" t="str">
        <f t="shared" si="1029"/>
        <v>2.21294899570013-1.70218197310211i</v>
      </c>
      <c r="E3529" s="57" t="str">
        <f t="shared" si="1030"/>
        <v>-2.27556033837572-6.03493016123728i</v>
      </c>
      <c r="F3529" s="57" t="str">
        <f t="shared" si="1031"/>
        <v>2.62128121843177-1.14131073189675i</v>
      </c>
      <c r="G3529" s="57" t="str">
        <f t="shared" si="1032"/>
        <v>0.90081181190689-0.298914521955552i</v>
      </c>
      <c r="H3529" s="57" t="str">
        <f t="shared" si="1033"/>
        <v>0.000850201482749071-3.65599296885408i</v>
      </c>
      <c r="I3529" s="57" t="str">
        <f t="shared" si="1034"/>
        <v>-0.011764859172705-0.0270378677597243i</v>
      </c>
      <c r="K3529" s="57" t="str">
        <f t="shared" si="1035"/>
        <v>0.000763294928657237-0.00143207850596051i</v>
      </c>
      <c r="L3529" s="57" t="str">
        <f t="shared" si="1036"/>
        <v>0.00025-0.00192358089248267i</v>
      </c>
      <c r="M3529" s="57" t="str">
        <f t="shared" si="1037"/>
        <v>0.0045-0.000674374280254997i</v>
      </c>
      <c r="N3529" s="57">
        <f t="shared" si="1038"/>
        <v>30.16935894099521</v>
      </c>
      <c r="O3529" s="57">
        <f t="shared" si="1039"/>
        <v>48.747816852037325</v>
      </c>
      <c r="P3529" s="374">
        <f t="shared" si="1040"/>
        <v>-48.747816852037325</v>
      </c>
      <c r="Q3529" s="374">
        <f t="shared" si="1041"/>
        <v>149.83064105900479</v>
      </c>
      <c r="R3529" s="12">
        <f t="shared" si="1042"/>
        <v>-30.16935894099521</v>
      </c>
      <c r="S3529" s="57">
        <f t="shared" si="1043"/>
        <v>550.12558189121773</v>
      </c>
      <c r="T3529" s="12">
        <f t="shared" si="1026"/>
        <v>-48.747816852037325</v>
      </c>
    </row>
    <row r="3530" spans="1:20">
      <c r="A3530" s="57">
        <f t="shared" si="1027"/>
        <v>3469675.8289408414</v>
      </c>
      <c r="B3530" s="12">
        <f t="shared" si="1044"/>
        <v>552216.0591024044</v>
      </c>
      <c r="C3530" s="57" t="str">
        <f t="shared" si="1028"/>
        <v>-0.00312492036869616+0.0018306621702201i</v>
      </c>
      <c r="D3530" s="57" t="str">
        <f t="shared" si="1029"/>
        <v>2.20683656567286-1.7037915248164i</v>
      </c>
      <c r="E3530" s="57" t="str">
        <f t="shared" si="1030"/>
        <v>-2.27203538076192-6.00726168860543i</v>
      </c>
      <c r="F3530" s="57" t="str">
        <f t="shared" si="1031"/>
        <v>2.61930295711392-1.14292930874193i</v>
      </c>
      <c r="G3530" s="57" t="str">
        <f t="shared" si="1032"/>
        <v>0.900131975974135-0.299823951349845i</v>
      </c>
      <c r="H3530" s="57" t="str">
        <f t="shared" si="1033"/>
        <v>0.000840397078039249-3.64214264008017i</v>
      </c>
      <c r="I3530" s="57" t="str">
        <f t="shared" si="1034"/>
        <v>-0.0117369729543813-0.0269150944855149i</v>
      </c>
      <c r="K3530" s="57" t="str">
        <f t="shared" si="1035"/>
        <v>0.000760241994895205-0.00142833740139569i</v>
      </c>
      <c r="L3530" s="57" t="str">
        <f t="shared" si="1036"/>
        <v>0.00025-0.00191629895644817i</v>
      </c>
      <c r="M3530" s="57" t="str">
        <f t="shared" si="1037"/>
        <v>0.0045-0.000671821359090454i</v>
      </c>
      <c r="N3530" s="57">
        <f t="shared" si="1038"/>
        <v>30.362916109266138</v>
      </c>
      <c r="O3530" s="57">
        <f t="shared" si="1039"/>
        <v>48.821836491598759</v>
      </c>
      <c r="P3530" s="374">
        <f t="shared" si="1040"/>
        <v>-48.821836491598759</v>
      </c>
      <c r="Q3530" s="374">
        <f t="shared" si="1041"/>
        <v>149.63708389073386</v>
      </c>
      <c r="R3530" s="12">
        <f t="shared" si="1042"/>
        <v>-30.362916109266138</v>
      </c>
      <c r="S3530" s="57">
        <f t="shared" si="1043"/>
        <v>552.21605910240442</v>
      </c>
      <c r="T3530" s="12">
        <f t="shared" si="1026"/>
        <v>-48.821836491598759</v>
      </c>
    </row>
    <row r="3531" spans="1:20">
      <c r="A3531" s="57">
        <f t="shared" si="1027"/>
        <v>3482860.5970908161</v>
      </c>
      <c r="B3531" s="12">
        <f t="shared" si="1044"/>
        <v>554314.4801269935</v>
      </c>
      <c r="C3531" s="57" t="str">
        <f t="shared" si="1028"/>
        <v>-0.00309220820715376+0.00182556958840253i</v>
      </c>
      <c r="D3531" s="57" t="str">
        <f t="shared" si="1029"/>
        <v>2.20071165129978-1.70538088281045i</v>
      </c>
      <c r="E3531" s="57" t="str">
        <f t="shared" si="1030"/>
        <v>-2.26851589782375-5.97969011472905i</v>
      </c>
      <c r="F3531" s="57" t="str">
        <f t="shared" si="1031"/>
        <v>2.61731265029825-1.14455530110012i</v>
      </c>
      <c r="G3531" s="57" t="str">
        <f t="shared" si="1032"/>
        <v>0.899448000566898-0.30073459202943i</v>
      </c>
      <c r="H3531" s="57" t="str">
        <f t="shared" si="1033"/>
        <v>0.00083070590932027-3.62834483677586i</v>
      </c>
      <c r="I3531" s="57" t="str">
        <f t="shared" si="1034"/>
        <v>-0.0117092048337485-0.0267927406272887i</v>
      </c>
      <c r="K3531" s="57" t="str">
        <f t="shared" si="1035"/>
        <v>0.000757201406572591-0.00142459735099754i</v>
      </c>
      <c r="L3531" s="57" t="str">
        <f t="shared" si="1036"/>
        <v>0.00025-0.0019090445870175i</v>
      </c>
      <c r="M3531" s="57" t="str">
        <f t="shared" si="1037"/>
        <v>0.0045-0.000669278102301707i</v>
      </c>
      <c r="N3531" s="57">
        <f t="shared" si="1038"/>
        <v>30.556638649648079</v>
      </c>
      <c r="O3531" s="57">
        <f t="shared" si="1039"/>
        <v>48.895969781931953</v>
      </c>
      <c r="P3531" s="374">
        <f t="shared" si="1040"/>
        <v>-48.895969781931953</v>
      </c>
      <c r="Q3531" s="374">
        <f t="shared" si="1041"/>
        <v>149.44336135035192</v>
      </c>
      <c r="R3531" s="12">
        <f t="shared" si="1042"/>
        <v>-30.556638649648079</v>
      </c>
      <c r="S3531" s="57">
        <f t="shared" si="1043"/>
        <v>554.31448012699354</v>
      </c>
      <c r="T3531" s="12">
        <f t="shared" si="1026"/>
        <v>-48.895969781931953</v>
      </c>
    </row>
    <row r="3532" spans="1:20">
      <c r="A3532" s="57">
        <f t="shared" si="1027"/>
        <v>3496095.4673597617</v>
      </c>
      <c r="B3532" s="12">
        <f t="shared" si="1044"/>
        <v>556420.87515147612</v>
      </c>
      <c r="C3532" s="57" t="str">
        <f t="shared" si="1028"/>
        <v>-0.00305974606267847+0.00182039551286775i</v>
      </c>
      <c r="D3532" s="57" t="str">
        <f t="shared" si="1029"/>
        <v>2.19457439104798-1.70694993381991i</v>
      </c>
      <c r="E3532" s="57" t="str">
        <f t="shared" si="1030"/>
        <v>-2.26500173807026-5.95221507021981i</v>
      </c>
      <c r="F3532" s="57" t="str">
        <f t="shared" si="1031"/>
        <v>2.61531024541919-1.14618864987014i</v>
      </c>
      <c r="G3532" s="57" t="str">
        <f t="shared" si="1032"/>
        <v>0.898759867620833-0.301646428745669i</v>
      </c>
      <c r="H3532" s="57" t="str">
        <f t="shared" si="1033"/>
        <v>0.000821126734704201-3.61459935933241i</v>
      </c>
      <c r="I3532" s="57" t="str">
        <f t="shared" si="1034"/>
        <v>-0.0116815534298088-0.0266708046949753i</v>
      </c>
      <c r="K3532" s="57" t="str">
        <f t="shared" si="1035"/>
        <v>0.000754173175704404-0.00142085841901629i</v>
      </c>
      <c r="L3532" s="57" t="str">
        <f t="shared" si="1036"/>
        <v>0.00025-0.00190181767983413i</v>
      </c>
      <c r="M3532" s="57" t="str">
        <f t="shared" si="1037"/>
        <v>0.0045-0.000666744473303154i</v>
      </c>
      <c r="N3532" s="57">
        <f t="shared" si="1038"/>
        <v>30.750524116224426</v>
      </c>
      <c r="O3532" s="57">
        <f t="shared" si="1039"/>
        <v>48.970216824205117</v>
      </c>
      <c r="P3532" s="374">
        <f t="shared" si="1040"/>
        <v>-48.970216824205117</v>
      </c>
      <c r="Q3532" s="374">
        <f t="shared" si="1041"/>
        <v>149.24947588377557</v>
      </c>
      <c r="R3532" s="12">
        <f t="shared" si="1042"/>
        <v>-30.750524116224426</v>
      </c>
      <c r="S3532" s="57">
        <f t="shared" si="1043"/>
        <v>556.42087515147614</v>
      </c>
      <c r="T3532" s="12">
        <f t="shared" si="1026"/>
        <v>-48.970216824205117</v>
      </c>
    </row>
    <row r="3533" spans="1:20">
      <c r="A3533" s="57">
        <f t="shared" si="1027"/>
        <v>3509380.6301357294</v>
      </c>
      <c r="B3533" s="12">
        <f t="shared" si="1044"/>
        <v>558535.2744770518</v>
      </c>
      <c r="C3533" s="57" t="str">
        <f t="shared" si="1028"/>
        <v>-0.00302753299804606+0.00181514127900737i</v>
      </c>
      <c r="D3533" s="57" t="str">
        <f t="shared" si="1029"/>
        <v>2.18842492465518-1.70849856567797i</v>
      </c>
      <c r="E3533" s="57" t="str">
        <f t="shared" si="1030"/>
        <v>-2.26149275089753-5.92483618796992i</v>
      </c>
      <c r="F3533" s="57" t="str">
        <f t="shared" si="1031"/>
        <v>2.61329568997043-1.14782929544623i</v>
      </c>
      <c r="G3533" s="57" t="str">
        <f t="shared" si="1032"/>
        <v>0.898067559092006-0.302559446057353i</v>
      </c>
      <c r="H3533" s="57" t="str">
        <f t="shared" si="1033"/>
        <v>0.000811658324333091-3.60090600890212i</v>
      </c>
      <c r="I3533" s="57" t="str">
        <f t="shared" si="1034"/>
        <v>-0.0116540173708327-0.0265492852067026i</v>
      </c>
      <c r="K3533" s="57" t="str">
        <f t="shared" si="1035"/>
        <v>0.000751157313504675-0.00141712066959628i</v>
      </c>
      <c r="L3533" s="57" t="str">
        <f t="shared" si="1036"/>
        <v>0.00025-0.00189461813093657i</v>
      </c>
      <c r="M3533" s="57" t="str">
        <f t="shared" si="1037"/>
        <v>0.0045-0.000664220435647692i</v>
      </c>
      <c r="N3533" s="57">
        <f t="shared" si="1038"/>
        <v>30.944570061717457</v>
      </c>
      <c r="O3533" s="57">
        <f t="shared" si="1039"/>
        <v>49.044577718069633</v>
      </c>
      <c r="P3533" s="374">
        <f t="shared" si="1040"/>
        <v>-49.044577718069633</v>
      </c>
      <c r="Q3533" s="374">
        <f t="shared" si="1041"/>
        <v>149.05542993828254</v>
      </c>
      <c r="R3533" s="12">
        <f t="shared" si="1042"/>
        <v>-30.944570061717457</v>
      </c>
      <c r="S3533" s="57">
        <f t="shared" si="1043"/>
        <v>558.53527447705176</v>
      </c>
      <c r="T3533" s="12">
        <f t="shared" si="1026"/>
        <v>-49.044577718069633</v>
      </c>
    </row>
    <row r="3534" spans="1:20">
      <c r="A3534" s="57">
        <f t="shared" si="1027"/>
        <v>3522716.2765302449</v>
      </c>
      <c r="B3534" s="12">
        <f t="shared" si="1044"/>
        <v>560657.7085200646</v>
      </c>
      <c r="C3534" s="57" t="str">
        <f t="shared" si="1028"/>
        <v>-0.00299556807144929+0.00180980821744275i</v>
      </c>
      <c r="D3534" s="57" t="str">
        <f t="shared" si="1029"/>
        <v>2.18226339311919-1.71002666733232i</v>
      </c>
      <c r="E3534" s="57" t="str">
        <f t="shared" si="1030"/>
        <v>-2.25798878658642-5.89755310314394i</v>
      </c>
      <c r="F3534" s="57" t="str">
        <f t="shared" si="1031"/>
        <v>2.61126893151005-1.14947717771507i</v>
      </c>
      <c r="G3534" s="57" t="str">
        <f t="shared" si="1032"/>
        <v>0.897371056958563-0.303473628329768i</v>
      </c>
      <c r="H3534" s="57" t="str">
        <f t="shared" si="1033"/>
        <v>0.000802299460289608-3.58726458739541i</v>
      </c>
      <c r="I3534" s="57" t="str">
        <f t="shared" si="1034"/>
        <v>-0.0116265952943065-0.0264281806887844i</v>
      </c>
      <c r="K3534" s="57" t="str">
        <f t="shared" si="1035"/>
        <v>0.00074815383039181-0.00141338416676801i</v>
      </c>
      <c r="L3534" s="57" t="str">
        <f t="shared" si="1036"/>
        <v>0.00025-0.0018874458367569i</v>
      </c>
      <c r="M3534" s="57" t="str">
        <f t="shared" si="1037"/>
        <v>0.0045-0.000661705953026196i</v>
      </c>
      <c r="N3534" s="57">
        <f t="shared" si="1038"/>
        <v>31.138774037498848</v>
      </c>
      <c r="O3534" s="57">
        <f t="shared" si="1039"/>
        <v>49.119052561660233</v>
      </c>
      <c r="P3534" s="374">
        <f t="shared" si="1040"/>
        <v>-49.119052561660233</v>
      </c>
      <c r="Q3534" s="374">
        <f t="shared" si="1041"/>
        <v>148.86122596250115</v>
      </c>
      <c r="R3534" s="12">
        <f t="shared" si="1042"/>
        <v>-31.138774037498848</v>
      </c>
      <c r="S3534" s="57">
        <f t="shared" si="1043"/>
        <v>560.6577085200646</v>
      </c>
      <c r="T3534" s="12">
        <f t="shared" si="1026"/>
        <v>-49.119052561660233</v>
      </c>
    </row>
    <row r="3535" spans="1:20">
      <c r="A3535" s="57">
        <f t="shared" si="1027"/>
        <v>3536102.5983810597</v>
      </c>
      <c r="B3535" s="12">
        <f t="shared" si="1044"/>
        <v>562788.20781244081</v>
      </c>
      <c r="C3535" s="57" t="str">
        <f t="shared" si="1028"/>
        <v>-0.00296385033652727+0.0018043976539121i</v>
      </c>
      <c r="D3535" s="57" t="str">
        <f t="shared" si="1029"/>
        <v>2.17608993868723-1.71153412886204i</v>
      </c>
      <c r="E3535" s="57" t="str">
        <f t="shared" si="1030"/>
        <v>-2.25448969630023-5.87036545317014i</v>
      </c>
      <c r="F3535" s="57" t="str">
        <f t="shared" si="1031"/>
        <v>2.60922991766526-1.15113223605292i</v>
      </c>
      <c r="G3535" s="57" t="str">
        <f t="shared" si="1032"/>
        <v>0.896670343222425-0.304388959733765i</v>
      </c>
      <c r="H3535" s="57" t="str">
        <f t="shared" si="1033"/>
        <v>0.000793048936507923-3.57367489747789i</v>
      </c>
      <c r="I3535" s="57" t="str">
        <f t="shared" si="1034"/>
        <v>-0.0115992858468814-0.0263074896757037i</v>
      </c>
      <c r="K3535" s="57" t="str">
        <f t="shared" si="1035"/>
        <v>0.000745162735993952-0.00140964897444026i</v>
      </c>
      <c r="L3535" s="57" t="str">
        <f t="shared" si="1036"/>
        <v>0.00025-0.00188030069411924i</v>
      </c>
      <c r="M3535" s="57" t="str">
        <f t="shared" si="1037"/>
        <v>0.0045-0.000659200989266981i</v>
      </c>
      <c r="N3535" s="57">
        <f t="shared" si="1038"/>
        <v>31.333133593600962</v>
      </c>
      <c r="O3535" s="57">
        <f t="shared" si="1039"/>
        <v>49.193641451595418</v>
      </c>
      <c r="P3535" s="374">
        <f t="shared" si="1040"/>
        <v>-49.193641451595418</v>
      </c>
      <c r="Q3535" s="374">
        <f t="shared" si="1041"/>
        <v>148.66686640639904</v>
      </c>
      <c r="R3535" s="12">
        <f t="shared" si="1042"/>
        <v>-31.333133593600962</v>
      </c>
      <c r="S3535" s="57">
        <f t="shared" si="1043"/>
        <v>562.78820781244076</v>
      </c>
      <c r="T3535" s="12">
        <f t="shared" si="1026"/>
        <v>-49.193641451595418</v>
      </c>
    </row>
    <row r="3536" spans="1:20">
      <c r="A3536" s="57">
        <f t="shared" si="1027"/>
        <v>3549539.7882549083</v>
      </c>
      <c r="B3536" s="12">
        <f t="shared" si="1044"/>
        <v>564926.80300212814</v>
      </c>
      <c r="C3536" s="57" t="str">
        <f t="shared" si="1028"/>
        <v>-0.00293237884239667+0.00179891090915908i</v>
      </c>
      <c r="D3536" s="57" t="str">
        <f t="shared" si="1029"/>
        <v>2.16990470484494-1.71302084149448i</v>
      </c>
      <c r="E3536" s="57" t="str">
        <f t="shared" si="1030"/>
        <v>-2.25099533208259-5.84327287773218i</v>
      </c>
      <c r="F3536" s="57" t="str">
        <f t="shared" si="1031"/>
        <v>2.6071785961374-1.15279440932269i</v>
      </c>
      <c r="G3536" s="57" t="str">
        <f t="shared" si="1032"/>
        <v>0.895965399910996-0.305305424244845i</v>
      </c>
      <c r="H3536" s="57" t="str">
        <f t="shared" si="1033"/>
        <v>0.000783905558685008-3.56013674256751i</v>
      </c>
      <c r="I3536" s="57" t="str">
        <f t="shared" si="1034"/>
        <v>-0.0115720876843226-0.0261872107100977i</v>
      </c>
      <c r="K3536" s="57" t="str">
        <f t="shared" si="1035"/>
        <v>0.000742184039154518-0.00140591515639237i</v>
      </c>
      <c r="L3536" s="57" t="str">
        <f t="shared" si="1036"/>
        <v>0.00025-0.00187318260023834i</v>
      </c>
      <c r="M3536" s="57" t="str">
        <f t="shared" si="1037"/>
        <v>0.0045-0.000656705508335303i</v>
      </c>
      <c r="N3536" s="57">
        <f t="shared" si="1038"/>
        <v>31.527646278727616</v>
      </c>
      <c r="O3536" s="57">
        <f t="shared" si="1039"/>
        <v>49.268344482977028</v>
      </c>
      <c r="P3536" s="374">
        <f t="shared" si="1040"/>
        <v>-49.268344482977028</v>
      </c>
      <c r="Q3536" s="374">
        <f t="shared" si="1041"/>
        <v>148.47235372127238</v>
      </c>
      <c r="R3536" s="12">
        <f t="shared" si="1042"/>
        <v>-31.527646278727616</v>
      </c>
      <c r="S3536" s="57">
        <f t="shared" si="1043"/>
        <v>564.92680300212817</v>
      </c>
      <c r="T3536" s="12">
        <f t="shared" si="1026"/>
        <v>-49.268344482977028</v>
      </c>
    </row>
    <row r="3537" spans="1:20">
      <c r="A3537" s="57">
        <f t="shared" si="1027"/>
        <v>3563028.0394502771</v>
      </c>
      <c r="B3537" s="12">
        <f t="shared" si="1044"/>
        <v>567073.52485353628</v>
      </c>
      <c r="C3537" s="57" t="str">
        <f t="shared" si="1028"/>
        <v>-0.00290115263368405+0.00179334929882233i</v>
      </c>
      <c r="D3537" s="57" t="str">
        <f t="shared" si="1029"/>
        <v>2.1637078363051-1.7144866976218i</v>
      </c>
      <c r="E3537" s="57" t="str">
        <f t="shared" si="1030"/>
        <v>-2.24750554685518-5.81627501876075i</v>
      </c>
      <c r="F3537" s="57" t="str">
        <f t="shared" si="1031"/>
        <v>2.60511491470708-1.15446363587112i</v>
      </c>
      <c r="G3537" s="57" t="str">
        <f t="shared" si="1032"/>
        <v>0.895256209078905-0.30622300564225i</v>
      </c>
      <c r="H3537" s="57" t="str">
        <f t="shared" si="1033"/>
        <v>0.000774868144192055-3.54664992683163i</v>
      </c>
      <c r="I3537" s="57" t="str">
        <f t="shared" si="1034"/>
        <v>-0.0115449994714596-0.0260673423427434i</v>
      </c>
      <c r="K3537" s="57" t="str">
        <f t="shared" si="1035"/>
        <v>0.000739217747937668-0.00140218277626653i</v>
      </c>
      <c r="L3537" s="57" t="str">
        <f t="shared" si="1036"/>
        <v>0.00025-0.00186609145271801i</v>
      </c>
      <c r="M3537" s="57" t="str">
        <f t="shared" si="1037"/>
        <v>0.0045-0.00065421947433284i</v>
      </c>
      <c r="N3537" s="57">
        <f t="shared" si="1038"/>
        <v>31.722309640262978</v>
      </c>
      <c r="O3537" s="57">
        <f t="shared" si="1039"/>
        <v>49.3431617493913</v>
      </c>
      <c r="P3537" s="374">
        <f t="shared" si="1040"/>
        <v>-49.3431617493913</v>
      </c>
      <c r="Q3537" s="374">
        <f t="shared" si="1041"/>
        <v>148.27769035973702</v>
      </c>
      <c r="R3537" s="12">
        <f t="shared" si="1042"/>
        <v>-31.722309640262978</v>
      </c>
      <c r="S3537" s="57">
        <f t="shared" si="1043"/>
        <v>567.07352485353624</v>
      </c>
      <c r="T3537" s="12">
        <f t="shared" si="1026"/>
        <v>-49.3431617493913</v>
      </c>
    </row>
    <row r="3538" spans="1:20">
      <c r="A3538" s="57">
        <f t="shared" si="1027"/>
        <v>3576567.5460001882</v>
      </c>
      <c r="B3538" s="12">
        <f t="shared" si="1044"/>
        <v>569228.40424797975</v>
      </c>
      <c r="C3538" s="57" t="str">
        <f t="shared" si="1028"/>
        <v>-0.00287017075056031+0.00178771413332716i</v>
      </c>
      <c r="D3538" s="57" t="str">
        <f t="shared" si="1029"/>
        <v>2.15749947899614-1.71593159081764i</v>
      </c>
      <c r="E3538" s="57" t="str">
        <f t="shared" si="1030"/>
        <v>-2.24402019441601-5.7893715204254i</v>
      </c>
      <c r="F3538" s="57" t="str">
        <f t="shared" si="1031"/>
        <v>2.6030388212392-1.15613985352599i</v>
      </c>
      <c r="G3538" s="57" t="str">
        <f t="shared" si="1032"/>
        <v>0.894542752809752-0.307141687508067i</v>
      </c>
      <c r="H3538" s="57" t="str">
        <f t="shared" si="1033"/>
        <v>0.00076593552198636-3.53321425518414i</v>
      </c>
      <c r="I3538" s="57" t="str">
        <f t="shared" si="1034"/>
        <v>-0.0115180198821372-0.0259478831325422i</v>
      </c>
      <c r="K3538" s="57" t="str">
        <f t="shared" si="1035"/>
        <v>0.000736263869633959-0.00139845189756031i</v>
      </c>
      <c r="L3538" s="57" t="str">
        <f t="shared" si="1036"/>
        <v>0.00025-0.00185902714954972i</v>
      </c>
      <c r="M3538" s="57" t="str">
        <f t="shared" si="1037"/>
        <v>0.0045-0.000651742851497151i</v>
      </c>
      <c r="N3538" s="57">
        <f t="shared" si="1038"/>
        <v>31.917121224285921</v>
      </c>
      <c r="O3538" s="57">
        <f t="shared" si="1039"/>
        <v>49.418093342907746</v>
      </c>
      <c r="P3538" s="374">
        <f t="shared" si="1040"/>
        <v>-49.418093342907746</v>
      </c>
      <c r="Q3538" s="374">
        <f t="shared" si="1041"/>
        <v>148.08287877571408</v>
      </c>
      <c r="R3538" s="12">
        <f t="shared" si="1042"/>
        <v>-31.917121224285921</v>
      </c>
      <c r="S3538" s="57">
        <f t="shared" si="1043"/>
        <v>569.22840424797971</v>
      </c>
      <c r="T3538" s="12">
        <f t="shared" si="1026"/>
        <v>-49.418093342907746</v>
      </c>
    </row>
    <row r="3539" spans="1:20">
      <c r="A3539" s="57">
        <f t="shared" si="1027"/>
        <v>3590158.5026749889</v>
      </c>
      <c r="B3539" s="12">
        <f t="shared" si="1044"/>
        <v>571391.47218412207</v>
      </c>
      <c r="C3539" s="57" t="str">
        <f t="shared" si="1028"/>
        <v>-0.0028394322287762+0.00178200671777778i</v>
      </c>
      <c r="D3539" s="57" t="str">
        <f t="shared" si="1029"/>
        <v>2.15127978005035-1.71735541585348i</v>
      </c>
      <c r="E3539" s="57" t="str">
        <f t="shared" si="1030"/>
        <v>-2.24053912943723-5.76256202912628i</v>
      </c>
      <c r="F3539" s="57" t="str">
        <f t="shared" si="1031"/>
        <v>2.6009502636881-1.15782299959325i</v>
      </c>
      <c r="G3539" s="57" t="str">
        <f t="shared" si="1032"/>
        <v>0.893825013217889-0.308061453226348i</v>
      </c>
      <c r="H3539" s="57" t="str">
        <f t="shared" si="1033"/>
        <v>0.00075710653252344-3.51982953328271i</v>
      </c>
      <c r="I3539" s="57" t="str">
        <f t="shared" si="1034"/>
        <v>-0.0114911475991664-0.0258288316465049i</v>
      </c>
      <c r="K3539" s="57" t="str">
        <f t="shared" si="1035"/>
        <v>0.000733322410765989-0.00139472258361917i</v>
      </c>
      <c r="L3539" s="57" t="str">
        <f t="shared" si="1036"/>
        <v>0.00025-0.0018519895891111i</v>
      </c>
      <c r="M3539" s="57" t="str">
        <f t="shared" si="1037"/>
        <v>0.0045-0.000649275604201187i</v>
      </c>
      <c r="N3539" s="57">
        <f t="shared" si="1038"/>
        <v>32.112078575576959</v>
      </c>
      <c r="O3539" s="57">
        <f t="shared" si="1039"/>
        <v>49.493139354080014</v>
      </c>
      <c r="P3539" s="374">
        <f t="shared" si="1040"/>
        <v>-49.493139354080014</v>
      </c>
      <c r="Q3539" s="374">
        <f t="shared" si="1041"/>
        <v>147.88792142442304</v>
      </c>
      <c r="R3539" s="12">
        <f t="shared" si="1042"/>
        <v>-32.112078575576959</v>
      </c>
      <c r="S3539" s="57">
        <f t="shared" si="1043"/>
        <v>571.39147218412211</v>
      </c>
      <c r="T3539" s="12">
        <f t="shared" si="1026"/>
        <v>-49.493139354080014</v>
      </c>
    </row>
    <row r="3540" spans="1:20">
      <c r="A3540" s="57">
        <f t="shared" si="1027"/>
        <v>3603801.1049851538</v>
      </c>
      <c r="B3540" s="12">
        <f t="shared" si="1044"/>
        <v>573562.75977842172</v>
      </c>
      <c r="C3540" s="57" t="str">
        <f t="shared" si="1028"/>
        <v>-0.0028089360996996+0.00177622835185168i</v>
      </c>
      <c r="D3540" s="57" t="str">
        <f t="shared" si="1029"/>
        <v>2.14504888779189-1.71875806871494i</v>
      </c>
      <c r="E3540" s="57" t="str">
        <f t="shared" si="1030"/>
        <v>-2.23706220746349-5.73584619348591i</v>
      </c>
      <c r="F3540" s="57" t="str">
        <f t="shared" si="1031"/>
        <v>2.59884919010286-1.15951301085439i</v>
      </c>
      <c r="G3540" s="57" t="str">
        <f t="shared" si="1032"/>
        <v>0.893102972450213-0.308982285982234i</v>
      </c>
      <c r="H3540" s="57" t="str">
        <f t="shared" si="1033"/>
        <v>0.000748380027669402-3.50649556752577i</v>
      </c>
      <c r="I3540" s="57" t="str">
        <f t="shared" si="1034"/>
        <v>-0.0114643813142777-0.0257101864597365i</v>
      </c>
      <c r="K3540" s="57" t="str">
        <f t="shared" si="1035"/>
        <v>0.000730393377094103-0.00139099489762918i</v>
      </c>
      <c r="L3540" s="57" t="str">
        <f t="shared" si="1036"/>
        <v>0.00025-0.00184497867016447i</v>
      </c>
      <c r="M3540" s="57" t="str">
        <f t="shared" si="1037"/>
        <v>0.0045-0.000646817696952767i</v>
      </c>
      <c r="N3540" s="57">
        <f t="shared" si="1038"/>
        <v>32.307179237632653</v>
      </c>
      <c r="O3540" s="57">
        <f t="shared" si="1039"/>
        <v>49.568299871945165</v>
      </c>
      <c r="P3540" s="374">
        <f t="shared" si="1040"/>
        <v>-49.568299871945165</v>
      </c>
      <c r="Q3540" s="374">
        <f t="shared" si="1041"/>
        <v>147.69282076236735</v>
      </c>
      <c r="R3540" s="12">
        <f t="shared" si="1042"/>
        <v>-32.307179237632653</v>
      </c>
      <c r="S3540" s="57">
        <f t="shared" si="1043"/>
        <v>573.56275977842176</v>
      </c>
      <c r="T3540" s="12">
        <f t="shared" si="1026"/>
        <v>-49.568299871945165</v>
      </c>
    </row>
    <row r="3541" spans="1:20">
      <c r="A3541" s="57">
        <f t="shared" si="1027"/>
        <v>3617495.5491840974</v>
      </c>
      <c r="B3541" s="12">
        <f t="shared" si="1044"/>
        <v>575742.29826557974</v>
      </c>
      <c r="C3541" s="57" t="str">
        <f t="shared" si="1028"/>
        <v>-0.00277868139035424+0.00177038032969499i</v>
      </c>
      <c r="D3541" s="57" t="str">
        <f t="shared" si="1029"/>
        <v>2.13880695172449-1.72013944661799i</v>
      </c>
      <c r="E3541" s="57" t="str">
        <f t="shared" si="1030"/>
        <v>-2.23358928491026-5.70922366434134i</v>
      </c>
      <c r="F3541" s="57" t="str">
        <f t="shared" si="1031"/>
        <v>2.59673554863259-1.16120982356369i</v>
      </c>
      <c r="G3541" s="57" t="str">
        <f t="shared" si="1032"/>
        <v>0.892376612687981-0.309904168761096i</v>
      </c>
      <c r="H3541" s="57" t="str">
        <f t="shared" si="1033"/>
        <v>0.000739754870613752-3.49321216504983i</v>
      </c>
      <c r="I3541" s="57" t="str">
        <f t="shared" si="1034"/>
        <v>-0.0114377197280737-0.0255919461554222i</v>
      </c>
      <c r="K3541" s="57" t="str">
        <f t="shared" si="1035"/>
        <v>0.000727476773622216-0.00138726890260976i</v>
      </c>
      <c r="L3541" s="57" t="str">
        <f t="shared" si="1036"/>
        <v>0.00025-0.00183799429185542i</v>
      </c>
      <c r="M3541" s="57" t="str">
        <f t="shared" si="1037"/>
        <v>0.0045-0.000644369094394068i</v>
      </c>
      <c r="N3541" s="57">
        <f t="shared" si="1038"/>
        <v>32.502420752674709</v>
      </c>
      <c r="O3541" s="57">
        <f t="shared" si="1039"/>
        <v>49.64357498402353</v>
      </c>
      <c r="P3541" s="374">
        <f t="shared" si="1040"/>
        <v>-49.64357498402353</v>
      </c>
      <c r="Q3541" s="374">
        <f t="shared" si="1041"/>
        <v>147.49757924732529</v>
      </c>
      <c r="R3541" s="12">
        <f t="shared" si="1042"/>
        <v>-32.502420752674709</v>
      </c>
      <c r="S3541" s="57">
        <f t="shared" si="1043"/>
        <v>575.74229826557973</v>
      </c>
      <c r="T3541" s="12">
        <f t="shared" si="1026"/>
        <v>-49.64357498402353</v>
      </c>
    </row>
    <row r="3542" spans="1:20">
      <c r="A3542" s="57">
        <f t="shared" si="1027"/>
        <v>3631242.0322709973</v>
      </c>
      <c r="B3542" s="12">
        <f t="shared" si="1044"/>
        <v>577930.118998989</v>
      </c>
      <c r="C3542" s="57" t="str">
        <f t="shared" si="1028"/>
        <v>-0.00274866712345962+0.00176446393981936i</v>
      </c>
      <c r="D3542" s="57" t="str">
        <f t="shared" si="1029"/>
        <v>2.13255412251888-1.72149944802492i</v>
      </c>
      <c r="E3542" s="57" t="str">
        <f t="shared" si="1030"/>
        <v>-2.23012021906188-5.68269409473562i</v>
      </c>
      <c r="F3542" s="57" t="str">
        <f t="shared" si="1031"/>
        <v>2.59460928753166-1.16291337344547i</v>
      </c>
      <c r="G3542" s="57" t="str">
        <f t="shared" si="1032"/>
        <v>0.891645916148649-0.310827084347689i</v>
      </c>
      <c r="H3542" s="57" t="str">
        <f t="shared" si="1033"/>
        <v>0.000731229935782373-3.47997913372653i</v>
      </c>
      <c r="I3542" s="57" t="str">
        <f t="shared" si="1034"/>
        <v>-0.0114111615499818-0.0254741093248103i</v>
      </c>
      <c r="K3542" s="57" t="str">
        <f t="shared" si="1035"/>
        <v>0.000724572604603618-0.00138354466140662i</v>
      </c>
      <c r="L3542" s="57" t="str">
        <f t="shared" si="1036"/>
        <v>0.00025-0.00183103635371132i</v>
      </c>
      <c r="M3542" s="57" t="str">
        <f t="shared" si="1037"/>
        <v>0.0045-0.000641929761301123i</v>
      </c>
      <c r="N3542" s="57">
        <f t="shared" si="1038"/>
        <v>32.697800661662171</v>
      </c>
      <c r="O3542" s="57">
        <f t="shared" si="1039"/>
        <v>49.718964776318984</v>
      </c>
      <c r="P3542" s="374">
        <f t="shared" si="1040"/>
        <v>-49.718964776318984</v>
      </c>
      <c r="Q3542" s="374">
        <f t="shared" si="1041"/>
        <v>147.30219933833783</v>
      </c>
      <c r="R3542" s="12">
        <f t="shared" si="1042"/>
        <v>-32.697800661662171</v>
      </c>
      <c r="S3542" s="57">
        <f t="shared" si="1043"/>
        <v>577.93011899898897</v>
      </c>
      <c r="T3542" s="12">
        <f t="shared" si="1026"/>
        <v>-49.718964776318984</v>
      </c>
    </row>
    <row r="3543" spans="1:20">
      <c r="A3543" s="57">
        <f t="shared" si="1027"/>
        <v>3645040.7519936273</v>
      </c>
      <c r="B3543" s="12">
        <f t="shared" si="1044"/>
        <v>580126.25345118518</v>
      </c>
      <c r="C3543" s="57" t="str">
        <f t="shared" si="1028"/>
        <v>-0.00271889231747258+0.00175848046500046i</v>
      </c>
      <c r="D3543" s="57" t="str">
        <f t="shared" si="1029"/>
        <v>2.12629055199999-1.72283797266023i</v>
      </c>
      <c r="E3543" s="57" t="str">
        <f t="shared" si="1030"/>
        <v>-2.22665486807047-5.65625713991015i</v>
      </c>
      <c r="F3543" s="57" t="str">
        <f t="shared" si="1031"/>
        <v>2.5924703551652-1.1646235956916i</v>
      </c>
      <c r="G3543" s="57" t="str">
        <f t="shared" si="1032"/>
        <v>0.890910865087729-0.311751015325312i</v>
      </c>
      <c r="H3543" s="57" t="str">
        <f t="shared" si="1033"/>
        <v>0.00072280410875091-3.46679628215992i</v>
      </c>
      <c r="I3543" s="57" t="str">
        <f t="shared" si="1034"/>
        <v>-0.0113847054982106-0.0253566745671985i</v>
      </c>
      <c r="K3543" s="57" t="str">
        <f t="shared" si="1035"/>
        <v>0.00072168087354687-0.00137982223668471i</v>
      </c>
      <c r="L3543" s="57" t="str">
        <f t="shared" si="1036"/>
        <v>0.00025-0.00182410475563989i</v>
      </c>
      <c r="M3543" s="57" t="str">
        <f t="shared" si="1037"/>
        <v>0.0045-0.000639499662583306i</v>
      </c>
      <c r="N3543" s="57">
        <f t="shared" si="1038"/>
        <v>32.893316504304465</v>
      </c>
      <c r="O3543" s="57">
        <f t="shared" si="1039"/>
        <v>49.794469333318418</v>
      </c>
      <c r="P3543" s="374">
        <f t="shared" si="1040"/>
        <v>-49.794469333318418</v>
      </c>
      <c r="Q3543" s="374">
        <f t="shared" si="1041"/>
        <v>147.10668349569553</v>
      </c>
      <c r="R3543" s="12">
        <f t="shared" si="1042"/>
        <v>-32.893316504304465</v>
      </c>
      <c r="S3543" s="57">
        <f t="shared" si="1043"/>
        <v>580.12625345118522</v>
      </c>
      <c r="T3543" s="12">
        <f t="shared" si="1026"/>
        <v>-49.794469333318418</v>
      </c>
    </row>
    <row r="3544" spans="1:20">
      <c r="A3544" s="57">
        <f t="shared" si="1027"/>
        <v>3658891.9068512032</v>
      </c>
      <c r="B3544" s="12">
        <f t="shared" si="1044"/>
        <v>582330.73321429966</v>
      </c>
      <c r="C3544" s="57" t="str">
        <f t="shared" si="1028"/>
        <v>-0.0026893559866304+0.00175243118217772i</v>
      </c>
      <c r="D3544" s="57" t="str">
        <f t="shared" si="1029"/>
        <v>2.12001639313397-1.72415492152634i</v>
      </c>
      <c r="E3544" s="57" t="str">
        <f t="shared" si="1030"/>
        <v>-2.22319309095414-5.62991245729662i</v>
      </c>
      <c r="F3544" s="57" t="str">
        <f t="shared" si="1031"/>
        <v>2.59031870001455-1.16634042495878i</v>
      </c>
      <c r="G3544" s="57" t="str">
        <f t="shared" si="1032"/>
        <v>0.890171441800666-0.312675944074995i</v>
      </c>
      <c r="H3544" s="57" t="str">
        <f t="shared" si="1033"/>
        <v>0.000714476286158453-3.45366341968362i</v>
      </c>
      <c r="I3544" s="57" t="str">
        <f t="shared" si="1034"/>
        <v>-0.0113583502997031-0.0252396404899186i</v>
      </c>
      <c r="K3544" s="57" t="str">
        <f t="shared" si="1035"/>
        <v>0.000718801583221756-0.00137610169092137i</v>
      </c>
      <c r="L3544" s="57" t="str">
        <f t="shared" si="1036"/>
        <v>0.00025-0.00181719939792776i</v>
      </c>
      <c r="M3544" s="57" t="str">
        <f t="shared" si="1037"/>
        <v>0.0045-0.000637078763282831i</v>
      </c>
      <c r="N3544" s="57">
        <f t="shared" si="1038"/>
        <v>33.088965819070211</v>
      </c>
      <c r="O3544" s="57">
        <f t="shared" si="1039"/>
        <v>49.87008873799109</v>
      </c>
      <c r="P3544" s="374">
        <f t="shared" si="1040"/>
        <v>-49.87008873799109</v>
      </c>
      <c r="Q3544" s="374">
        <f t="shared" si="1041"/>
        <v>146.91103418092979</v>
      </c>
      <c r="R3544" s="12">
        <f t="shared" si="1042"/>
        <v>-33.088965819070211</v>
      </c>
      <c r="S3544" s="57">
        <f t="shared" si="1043"/>
        <v>582.3307332142997</v>
      </c>
      <c r="T3544" s="12">
        <f t="shared" si="1026"/>
        <v>-49.87008873799109</v>
      </c>
    </row>
    <row r="3545" spans="1:20">
      <c r="A3545" s="57">
        <f t="shared" si="1027"/>
        <v>3672795.696097238</v>
      </c>
      <c r="B3545" s="12">
        <f t="shared" si="1044"/>
        <v>584543.59000051406</v>
      </c>
      <c r="C3545" s="57" t="str">
        <f t="shared" si="1028"/>
        <v>-0.00266005714099492+0.00174631736235563i</v>
      </c>
      <c r="D3545" s="57" t="str">
        <f t="shared" si="1029"/>
        <v>2.11373180001483-1.72545019691922i</v>
      </c>
      <c r="E3545" s="57" t="str">
        <f t="shared" si="1030"/>
        <v>-2.2197347475957-5.60365970650896i</v>
      </c>
      <c r="F3545" s="57" t="str">
        <f t="shared" si="1031"/>
        <v>2.58815427068282-1.16806379536607i</v>
      </c>
      <c r="G3545" s="57" t="str">
        <f t="shared" si="1032"/>
        <v>0.889427628624739-0.31360185277468i</v>
      </c>
      <c r="H3545" s="57" t="str">
        <f t="shared" si="1033"/>
        <v>0.000706245375621508-3.44058035635797i</v>
      </c>
      <c r="I3545" s="57" t="str">
        <f t="shared" si="1034"/>
        <v>-0.0113320946900936-0.0251230057083209i</v>
      </c>
      <c r="K3545" s="57" t="str">
        <f t="shared" si="1035"/>
        <v>0.000715934735665291-0.00137238308639954i</v>
      </c>
      <c r="L3545" s="57" t="str">
        <f t="shared" si="1036"/>
        <v>0.00025-0.00181032018123905i</v>
      </c>
      <c r="M3545" s="57" t="str">
        <f t="shared" si="1037"/>
        <v>0.0045-0.000634667028574253i</v>
      </c>
      <c r="N3545" s="57">
        <f t="shared" si="1038"/>
        <v>33.284746143200692</v>
      </c>
      <c r="O3545" s="57">
        <f t="shared" si="1039"/>
        <v>49.945823071788659</v>
      </c>
      <c r="P3545" s="374">
        <f t="shared" si="1040"/>
        <v>-49.945823071788659</v>
      </c>
      <c r="Q3545" s="374">
        <f t="shared" si="1041"/>
        <v>146.71525385679931</v>
      </c>
      <c r="R3545" s="12">
        <f t="shared" si="1042"/>
        <v>-33.284746143200692</v>
      </c>
      <c r="S3545" s="57">
        <f t="shared" si="1043"/>
        <v>584.54359000051409</v>
      </c>
      <c r="T3545" s="12">
        <f t="shared" si="1026"/>
        <v>-49.945823071788659</v>
      </c>
    </row>
    <row r="3546" spans="1:20">
      <c r="A3546" s="57">
        <f t="shared" si="1027"/>
        <v>3686752.3197424076</v>
      </c>
      <c r="B3546" s="12">
        <f t="shared" si="1044"/>
        <v>586764.85564251605</v>
      </c>
      <c r="C3546" s="57" t="str">
        <f t="shared" si="1028"/>
        <v>-0.00263099478649813+0.00174014027050656i</v>
      </c>
      <c r="D3546" s="57" t="str">
        <f t="shared" si="1029"/>
        <v>2.10743692785092-1.72672370244373i</v>
      </c>
      <c r="E3546" s="57" t="str">
        <f t="shared" si="1030"/>
        <v>-2.21627969874152-5.57749854933545i</v>
      </c>
      <c r="F3546" s="57" t="str">
        <f t="shared" si="1031"/>
        <v>2.58597701590032-1.16979364049231i</v>
      </c>
      <c r="G3546" s="57" t="str">
        <f t="shared" si="1032"/>
        <v>0.888679407940979-0.314528723398436i</v>
      </c>
      <c r="H3546" s="57" t="str">
        <f t="shared" si="1033"/>
        <v>0.000698110295648319-3.42754690296737i</v>
      </c>
      <c r="I3546" s="57" t="str">
        <f t="shared" si="1034"/>
        <v>-0.0113059374136636-0.0250067688457586i</v>
      </c>
      <c r="K3546" s="57" t="str">
        <f t="shared" si="1035"/>
        <v>0.00071308033218773-0.00136866648520108i</v>
      </c>
      <c r="L3546" s="57" t="str">
        <f t="shared" si="1036"/>
        <v>0.00025-0.00180346700661392i</v>
      </c>
      <c r="M3546" s="57" t="str">
        <f t="shared" si="1037"/>
        <v>0.0045-0.000632264423763949i</v>
      </c>
      <c r="N3546" s="57">
        <f t="shared" si="1038"/>
        <v>33.480655012722991</v>
      </c>
      <c r="O3546" s="57">
        <f t="shared" si="1039"/>
        <v>50.021672414644762</v>
      </c>
      <c r="P3546" s="374">
        <f t="shared" si="1040"/>
        <v>-50.021672414644762</v>
      </c>
      <c r="Q3546" s="374">
        <f t="shared" si="1041"/>
        <v>146.51934498727701</v>
      </c>
      <c r="R3546" s="12">
        <f t="shared" si="1042"/>
        <v>-33.480655012722991</v>
      </c>
      <c r="S3546" s="57">
        <f t="shared" si="1043"/>
        <v>586.76485564251607</v>
      </c>
      <c r="T3546" s="12">
        <f t="shared" si="1026"/>
        <v>-50.021672414644762</v>
      </c>
    </row>
    <row r="3547" spans="1:20">
      <c r="A3547" s="57">
        <f t="shared" si="1027"/>
        <v>3700761.9785574293</v>
      </c>
      <c r="B3547" s="12">
        <f t="shared" si="1044"/>
        <v>588994.56209395768</v>
      </c>
      <c r="C3547" s="57" t="str">
        <f t="shared" si="1028"/>
        <v>-0.00260216792498932+0.00173390116547493i</v>
      </c>
      <c r="D3547" s="57" t="str">
        <f t="shared" si="1029"/>
        <v>2.10113193295114-1.72797534302894i</v>
      </c>
      <c r="E3547" s="57" t="str">
        <f t="shared" si="1030"/>
        <v>-2.21282780600014-5.55142864973109i</v>
      </c>
      <c r="F3547" s="57" t="str">
        <f t="shared" si="1031"/>
        <v>2.58378688453048-1.17152989337371i</v>
      </c>
      <c r="G3547" s="57" t="str">
        <f t="shared" si="1032"/>
        <v>0.887926762176108-0.315456537715675i</v>
      </c>
      <c r="H3547" s="57" t="str">
        <f t="shared" si="1033"/>
        <v>0.000690069975553518-3.41456287101738i</v>
      </c>
      <c r="I3547" s="57" t="str">
        <f t="shared" si="1034"/>
        <v>-0.0112798772232992-0.0248909285335738i</v>
      </c>
      <c r="K3547" s="57" t="str">
        <f t="shared" si="1035"/>
        <v>0.000710238373378695-0.0013649519492002i</v>
      </c>
      <c r="L3547" s="57" t="str">
        <f t="shared" si="1036"/>
        <v>0.00025-0.00179663977546715i</v>
      </c>
      <c r="M3547" s="57" t="str">
        <f t="shared" si="1037"/>
        <v>0.0045-0.000629870914289646i</v>
      </c>
      <c r="N3547" s="57">
        <f t="shared" si="1038"/>
        <v>33.676689962459307</v>
      </c>
      <c r="O3547" s="57">
        <f t="shared" si="1039"/>
        <v>50.097636844974147</v>
      </c>
      <c r="P3547" s="374">
        <f t="shared" si="1040"/>
        <v>-50.097636844974147</v>
      </c>
      <c r="Q3547" s="374">
        <f t="shared" si="1041"/>
        <v>146.32331003754069</v>
      </c>
      <c r="R3547" s="12">
        <f t="shared" si="1042"/>
        <v>-33.676689962459307</v>
      </c>
      <c r="S3547" s="57">
        <f t="shared" si="1043"/>
        <v>588.99456209395771</v>
      </c>
      <c r="T3547" s="12">
        <f t="shared" si="1026"/>
        <v>-50.097636844974147</v>
      </c>
    </row>
    <row r="3548" spans="1:20">
      <c r="A3548" s="57">
        <f t="shared" si="1027"/>
        <v>3714824.8740759478</v>
      </c>
      <c r="B3548" s="12">
        <f t="shared" si="1044"/>
        <v>591232.74142991472</v>
      </c>
      <c r="C3548" s="57" t="str">
        <f t="shared" si="1028"/>
        <v>-0.00257357555428303+0.00172760129988302i</v>
      </c>
      <c r="D3548" s="57" t="str">
        <f t="shared" si="1029"/>
        <v>2.09481697271089-1.72920502494314i</v>
      </c>
      <c r="E3548" s="57" t="str">
        <f t="shared" si="1030"/>
        <v>-2.20937893184138-5.52544967380944i</v>
      </c>
      <c r="F3548" s="57" t="str">
        <f t="shared" si="1031"/>
        <v>2.58158382557529-1.17327248650137i</v>
      </c>
      <c r="G3548" s="57" t="str">
        <f t="shared" si="1032"/>
        <v>0.887169673804506-0.316385277290383i</v>
      </c>
      <c r="H3548" s="57" t="str">
        <f t="shared" si="1033"/>
        <v>0.000682123355373063-3.40162807273206i</v>
      </c>
      <c r="I3548" s="57" t="str">
        <f t="shared" si="1034"/>
        <v>-0.0112539128804491-0.0247754834110808i</v>
      </c>
      <c r="K3548" s="57" t="str">
        <f t="shared" si="1035"/>
        <v>0.000707408859113273-0.00136123954005703i</v>
      </c>
      <c r="L3548" s="57" t="str">
        <f t="shared" si="1036"/>
        <v>0.00025-0.00178983838958671i</v>
      </c>
      <c r="M3548" s="57" t="str">
        <f t="shared" si="1037"/>
        <v>0.0045-0.000627486465719912i</v>
      </c>
      <c r="N3548" s="57">
        <f t="shared" si="1038"/>
        <v>33.87284852604293</v>
      </c>
      <c r="O3548" s="57">
        <f t="shared" si="1039"/>
        <v>50.173716439672766</v>
      </c>
      <c r="P3548" s="374">
        <f t="shared" si="1040"/>
        <v>-50.173716439672766</v>
      </c>
      <c r="Q3548" s="374">
        <f t="shared" si="1041"/>
        <v>146.12715147395707</v>
      </c>
      <c r="R3548" s="12">
        <f t="shared" si="1042"/>
        <v>-33.87284852604293</v>
      </c>
      <c r="S3548" s="57">
        <f t="shared" si="1043"/>
        <v>591.23274142991477</v>
      </c>
      <c r="T3548" s="12">
        <f t="shared" si="1026"/>
        <v>-50.173716439672766</v>
      </c>
    </row>
    <row r="3549" spans="1:20">
      <c r="A3549" s="57">
        <f t="shared" si="1027"/>
        <v>3728941.2085974361</v>
      </c>
      <c r="B3549" s="12">
        <f t="shared" si="1044"/>
        <v>593479.42584734841</v>
      </c>
      <c r="C3549" s="57" t="str">
        <f t="shared" si="1028"/>
        <v>-0.00254521666820878+0.00172124192003818i</v>
      </c>
      <c r="D3549" s="57" t="str">
        <f t="shared" si="1029"/>
        <v>2.08849220559784-1.73041265580885i</v>
      </c>
      <c r="E3549" s="57" t="str">
        <f t="shared" si="1030"/>
        <v>-2.2059329395952-5.49956128983492i</v>
      </c>
      <c r="F3549" s="57" t="str">
        <f t="shared" si="1031"/>
        <v>2.57936778818116-1.17502135181894i</v>
      </c>
      <c r="G3549" s="57" t="str">
        <f t="shared" si="1032"/>
        <v>0.886408125350184-0.317314923480375i</v>
      </c>
      <c r="H3549" s="57" t="str">
        <f t="shared" si="1033"/>
        <v>0.000674269385779571-3.38874232105114i</v>
      </c>
      <c r="I3549" s="57" t="str">
        <f t="shared" si="1034"/>
        <v>-0.0112280431550827-0.0246604321255506i</v>
      </c>
      <c r="K3549" s="57" t="str">
        <f t="shared" si="1035"/>
        <v>0.000704591788558241-0.00135752931921127i</v>
      </c>
      <c r="L3549" s="57" t="str">
        <f t="shared" si="1036"/>
        <v>0.00025-0.00178306275113241i</v>
      </c>
      <c r="M3549" s="57" t="str">
        <f t="shared" si="1037"/>
        <v>0.0045-0.000625111043753648i</v>
      </c>
      <c r="N3549" s="57">
        <f t="shared" si="1038"/>
        <v>34.069128235928417</v>
      </c>
      <c r="O3549" s="57">
        <f t="shared" si="1039"/>
        <v>50.249911274116656</v>
      </c>
      <c r="P3549" s="374">
        <f t="shared" si="1040"/>
        <v>-50.249911274116656</v>
      </c>
      <c r="Q3549" s="374">
        <f t="shared" si="1041"/>
        <v>145.93087176407158</v>
      </c>
      <c r="R3549" s="12">
        <f t="shared" si="1042"/>
        <v>-34.069128235928417</v>
      </c>
      <c r="S3549" s="57">
        <f t="shared" si="1043"/>
        <v>593.47942584734835</v>
      </c>
      <c r="T3549" s="12">
        <f t="shared" si="1026"/>
        <v>-50.249911274116656</v>
      </c>
    </row>
    <row r="3550" spans="1:20">
      <c r="A3550" s="57">
        <f t="shared" si="1027"/>
        <v>3743111.1851901067</v>
      </c>
      <c r="B3550" s="12">
        <f t="shared" si="1044"/>
        <v>595734.64766556839</v>
      </c>
      <c r="C3550" s="57" t="str">
        <f t="shared" si="1028"/>
        <v>-0.00251709025666176+0.00171482426584147i</v>
      </c>
      <c r="D3550" s="57" t="str">
        <f t="shared" si="1029"/>
        <v>2.08215779113736-1.73159814461748i</v>
      </c>
      <c r="E3550" s="57" t="str">
        <f t="shared" si="1030"/>
        <v>-2.20248969345074-5.47376316821534i</v>
      </c>
      <c r="F3550" s="57" t="str">
        <f t="shared" si="1031"/>
        <v>2.57713872164487-1.17677642072023i</v>
      </c>
      <c r="G3550" s="57" t="str">
        <f t="shared" si="1032"/>
        <v>0.885642099388796-0.318245457436555i</v>
      </c>
      <c r="H3550" s="57" t="str">
        <f t="shared" si="1033"/>
        <v>0.000666507027997926-3.37590542962733i</v>
      </c>
      <c r="I3550" s="57" t="str">
        <f t="shared" si="1034"/>
        <v>-0.0112022668256494-0.024545773332197i</v>
      </c>
      <c r="K3550" s="57" t="str">
        <f t="shared" si="1035"/>
        <v>0.000701787160178247-0.00135382134787592i</v>
      </c>
      <c r="L3550" s="57" t="str">
        <f t="shared" si="1036"/>
        <v>0.00025-0.0017763127626344i</v>
      </c>
      <c r="M3550" s="57" t="str">
        <f t="shared" si="1037"/>
        <v>0.0045-0.000622744614219611i</v>
      </c>
      <c r="N3550" s="57">
        <f t="shared" si="1038"/>
        <v>34.265526623403105</v>
      </c>
      <c r="O3550" s="57">
        <f t="shared" si="1039"/>
        <v>50.326221422161609</v>
      </c>
      <c r="P3550" s="374">
        <f t="shared" si="1040"/>
        <v>-50.326221422161609</v>
      </c>
      <c r="Q3550" s="374">
        <f t="shared" si="1041"/>
        <v>145.7344733765969</v>
      </c>
      <c r="R3550" s="12">
        <f t="shared" si="1042"/>
        <v>-34.265526623403105</v>
      </c>
      <c r="S3550" s="57">
        <f t="shared" si="1043"/>
        <v>595.73464766556845</v>
      </c>
      <c r="T3550" s="12">
        <f t="shared" si="1026"/>
        <v>-50.326221422161609</v>
      </c>
    </row>
    <row r="3551" spans="1:20">
      <c r="A3551" s="57">
        <f t="shared" si="1027"/>
        <v>3757335.0076938295</v>
      </c>
      <c r="B3551" s="12">
        <f t="shared" si="1044"/>
        <v>597998.43932669761</v>
      </c>
      <c r="C3551" s="57" t="str">
        <f t="shared" si="1028"/>
        <v>-0.0024891953056546+0.0017083495706981i</v>
      </c>
      <c r="D3551" s="57" t="str">
        <f t="shared" si="1029"/>
        <v>2.07581388989778-1.7327614017439i</v>
      </c>
      <c r="E3551" s="57" t="str">
        <f t="shared" si="1030"/>
        <v>-2.19904905845573-5.44805498149373i</v>
      </c>
      <c r="F3551" s="57" t="str">
        <f t="shared" si="1031"/>
        <v>2.57489657541926-1.17853762404699i</v>
      </c>
      <c r="G3551" s="57" t="str">
        <f t="shared" si="1032"/>
        <v>0.884871578549652-0.319176860102199i</v>
      </c>
      <c r="H3551" s="57" t="str">
        <f t="shared" si="1033"/>
        <v>0.000658835253721236-3.3631172128236i</v>
      </c>
      <c r="I3551" s="57" t="str">
        <f t="shared" si="1034"/>
        <v>-0.011176582679039-0.0244315056941595i</v>
      </c>
      <c r="K3551" s="57" t="str">
        <f t="shared" si="1035"/>
        <v>0.000698994971742084-0.00135011568703121i</v>
      </c>
      <c r="L3551" s="57" t="str">
        <f t="shared" si="1036"/>
        <v>0.00025-0.00176958832699183i</v>
      </c>
      <c r="M3551" s="57" t="str">
        <f t="shared" si="1037"/>
        <v>0.0045-0.000620387143075925i</v>
      </c>
      <c r="N3551" s="57">
        <f t="shared" si="1038"/>
        <v>34.462041218604924</v>
      </c>
      <c r="O3551" s="57">
        <f t="shared" si="1039"/>
        <v>50.402646956142611</v>
      </c>
      <c r="P3551" s="374">
        <f t="shared" si="1040"/>
        <v>-50.402646956142611</v>
      </c>
      <c r="Q3551" s="374">
        <f t="shared" si="1041"/>
        <v>145.53795878139508</v>
      </c>
      <c r="R3551" s="12">
        <f t="shared" si="1042"/>
        <v>-34.462041218604924</v>
      </c>
      <c r="S3551" s="57">
        <f t="shared" si="1043"/>
        <v>597.99843932669762</v>
      </c>
      <c r="T3551" s="12">
        <f t="shared" si="1026"/>
        <v>-50.402646956142611</v>
      </c>
    </row>
    <row r="3552" spans="1:20">
      <c r="A3552" s="57">
        <f t="shared" si="1027"/>
        <v>3771612.8807230666</v>
      </c>
      <c r="B3552" s="12">
        <f t="shared" si="1044"/>
        <v>600270.83339613909</v>
      </c>
      <c r="C3552" s="57" t="str">
        <f t="shared" si="1028"/>
        <v>-0.00246153079737077+0.00170181906142902i</v>
      </c>
      <c r="D3552" s="57" t="str">
        <f t="shared" si="1029"/>
        <v>2.06946066347547-1.73390233896086i</v>
      </c>
      <c r="E3552" s="57" t="str">
        <f t="shared" si="1030"/>
        <v>-2.19561090051543-5.42243640434097i</v>
      </c>
      <c r="F3552" s="57" t="str">
        <f t="shared" si="1031"/>
        <v>2.57264129911928-1.18030489208657i</v>
      </c>
      <c r="G3552" s="57" t="str">
        <f t="shared" si="1032"/>
        <v>0.884096545517772-0.320109112212249i</v>
      </c>
      <c r="H3552" s="57" t="str">
        <f t="shared" si="1033"/>
        <v>0.000651253045027168-3.35037748571043i</v>
      </c>
      <c r="I3552" s="57" t="str">
        <f t="shared" si="1034"/>
        <v>-0.0111509895105413-0.0243176278824881i</v>
      </c>
      <c r="K3552" s="57" t="str">
        <f t="shared" si="1035"/>
        <v>0.000696215220328989-0.00134641239741853i</v>
      </c>
      <c r="L3552" s="57" t="str">
        <f t="shared" si="1036"/>
        <v>0.00025-0.00176288934747144i</v>
      </c>
      <c r="M3552" s="57" t="str">
        <f t="shared" si="1037"/>
        <v>0.0045-0.000618038596409566i</v>
      </c>
      <c r="N3552" s="57">
        <f t="shared" si="1038"/>
        <v>34.658669550529993</v>
      </c>
      <c r="O3552" s="57">
        <f t="shared" si="1039"/>
        <v>50.479187946872848</v>
      </c>
      <c r="P3552" s="374">
        <f t="shared" si="1040"/>
        <v>-50.479187946872848</v>
      </c>
      <c r="Q3552" s="374">
        <f t="shared" si="1041"/>
        <v>145.34133044947001</v>
      </c>
      <c r="R3552" s="12">
        <f t="shared" si="1042"/>
        <v>-34.658669550529993</v>
      </c>
      <c r="S3552" s="57">
        <f t="shared" si="1043"/>
        <v>600.2708333961391</v>
      </c>
      <c r="T3552" s="12">
        <f t="shared" si="1026"/>
        <v>-50.479187946872848</v>
      </c>
    </row>
    <row r="3553" spans="1:20">
      <c r="A3553" s="57">
        <f t="shared" si="1027"/>
        <v>3785945.0096698143</v>
      </c>
      <c r="B3553" s="12">
        <f t="shared" si="1044"/>
        <v>602551.86256304441</v>
      </c>
      <c r="C3553" s="57" t="str">
        <f t="shared" si="1028"/>
        <v>-0.00243409571021872+0.00169523395818435i</v>
      </c>
      <c r="D3553" s="57" t="str">
        <f t="shared" si="1029"/>
        <v>2.06309827447958-1.73502086945315i</v>
      </c>
      <c r="E3553" s="57" t="str">
        <f t="shared" si="1030"/>
        <v>-2.19217508639223-5.39690711354801i</v>
      </c>
      <c r="F3553" s="57" t="str">
        <f t="shared" si="1031"/>
        <v>2.57037284252803-1.18207815456981i</v>
      </c>
      <c r="G3553" s="57" t="str">
        <f t="shared" si="1032"/>
        <v>0.883316983035941-0.321042194292626i</v>
      </c>
      <c r="H3553" s="57" t="str">
        <f t="shared" si="1033"/>
        <v>0.000643759394294553-3.3376860640631i</v>
      </c>
      <c r="I3553" s="57" t="str">
        <f t="shared" si="1034"/>
        <v>-0.011125486123808-0.024204138576128i</v>
      </c>
      <c r="K3553" s="57" t="str">
        <f t="shared" si="1035"/>
        <v>0.000693447902334979-0.00134271153953456i</v>
      </c>
      <c r="L3553" s="57" t="str">
        <f t="shared" si="1036"/>
        <v>0.00025-0.00175621572770616i</v>
      </c>
      <c r="M3553" s="57" t="str">
        <f t="shared" si="1037"/>
        <v>0.0045-0.000615698940435912i</v>
      </c>
      <c r="N3553" s="57">
        <f t="shared" si="1038"/>
        <v>34.85540914704967</v>
      </c>
      <c r="O3553" s="57">
        <f t="shared" si="1039"/>
        <v>50.555844463643034</v>
      </c>
      <c r="P3553" s="374">
        <f t="shared" si="1040"/>
        <v>-50.555844463643034</v>
      </c>
      <c r="Q3553" s="374">
        <f t="shared" si="1041"/>
        <v>145.14459085295033</v>
      </c>
      <c r="R3553" s="12">
        <f t="shared" si="1042"/>
        <v>-34.85540914704967</v>
      </c>
      <c r="S3553" s="57">
        <f t="shared" si="1043"/>
        <v>602.55186256304444</v>
      </c>
      <c r="T3553" s="12">
        <f t="shared" si="1026"/>
        <v>-50.555844463643034</v>
      </c>
    </row>
    <row r="3554" spans="1:20">
      <c r="A3554" s="57">
        <f t="shared" si="1027"/>
        <v>3800331.6007065596</v>
      </c>
      <c r="B3554" s="12">
        <f t="shared" si="1044"/>
        <v>604841.55964078405</v>
      </c>
      <c r="C3554" s="57" t="str">
        <f t="shared" si="1028"/>
        <v>-0.00240688901888713+0.00168859547435805i</v>
      </c>
      <c r="D3554" s="57" t="str">
        <f t="shared" si="1029"/>
        <v>2.05672688651651-1.73611690783154i</v>
      </c>
      <c r="E3554" s="57" t="str">
        <f t="shared" si="1030"/>
        <v>-2.1887414837049-5.37146678801806i</v>
      </c>
      <c r="F3554" s="57" t="str">
        <f t="shared" si="1031"/>
        <v>2.56809115560266-1.18385734066881i</v>
      </c>
      <c r="G3554" s="57" t="str">
        <f t="shared" si="1032"/>
        <v>0.882532873906801-0.321976086659558i</v>
      </c>
      <c r="H3554" s="57" t="str">
        <f t="shared" si="1033"/>
        <v>0.0006363533041204-3.32504276435903i</v>
      </c>
      <c r="I3554" s="57" t="str">
        <f t="shared" si="1034"/>
        <v>-0.0111000713308139-0.0240910364619026i</v>
      </c>
      <c r="K3554" s="57" t="str">
        <f t="shared" si="1035"/>
        <v>0.000690693013479201-0.00133901317362545i</v>
      </c>
      <c r="L3554" s="57" t="str">
        <f t="shared" si="1036"/>
        <v>0.00025-0.00174956737169372i</v>
      </c>
      <c r="M3554" s="57" t="str">
        <f t="shared" si="1037"/>
        <v>0.0045-0.00061336814149822i</v>
      </c>
      <c r="N3554" s="57">
        <f t="shared" si="1038"/>
        <v>35.052257534923569</v>
      </c>
      <c r="O3554" s="57">
        <f t="shared" si="1039"/>
        <v>50.632616574221345</v>
      </c>
      <c r="P3554" s="374">
        <f t="shared" si="1040"/>
        <v>-50.632616574221345</v>
      </c>
      <c r="Q3554" s="374">
        <f t="shared" si="1041"/>
        <v>144.94774246507643</v>
      </c>
      <c r="R3554" s="12">
        <f t="shared" si="1042"/>
        <v>-35.052257534923569</v>
      </c>
      <c r="S3554" s="57">
        <f t="shared" si="1043"/>
        <v>604.841559640784</v>
      </c>
      <c r="T3554" s="12">
        <f t="shared" si="1026"/>
        <v>-50.632616574221345</v>
      </c>
    </row>
    <row r="3555" spans="1:20">
      <c r="A3555" s="57">
        <f t="shared" si="1027"/>
        <v>3814772.860789245</v>
      </c>
      <c r="B3555" s="12">
        <f t="shared" si="1044"/>
        <v>607139.95756741904</v>
      </c>
      <c r="C3555" s="57" t="str">
        <f t="shared" si="1028"/>
        <v>-0.00237990969440191+0.00168190481650448i</v>
      </c>
      <c r="D3555" s="57" t="str">
        <f t="shared" si="1029"/>
        <v>2.05034666417441-1.73719037014666i</v>
      </c>
      <c r="E3555" s="57" t="str">
        <f t="shared" si="1030"/>
        <v>-2.18530996092834-5.34611510875948i</v>
      </c>
      <c r="F3555" s="57" t="str">
        <f t="shared" si="1031"/>
        <v>2.56579618848083-1.18564237899497i</v>
      </c>
      <c r="G3555" s="57" t="str">
        <f t="shared" si="1032"/>
        <v>0.881744200994953-0.322910769418929i</v>
      </c>
      <c r="H3555" s="57" t="str">
        <f t="shared" si="1033"/>
        <v>0.000629033787237223-3.31244740377504i</v>
      </c>
      <c r="I3555" s="57" t="str">
        <f t="shared" si="1034"/>
        <v>-0.0110747439518206-0.0239783202345006i</v>
      </c>
      <c r="K3555" s="57" t="str">
        <f t="shared" si="1035"/>
        <v>0.000687950548810366-0.00133531735968113i</v>
      </c>
      <c r="L3555" s="57" t="str">
        <f t="shared" si="1036"/>
        <v>0.00025-0.0017429441837953i</v>
      </c>
      <c r="M3555" s="57" t="str">
        <f t="shared" si="1037"/>
        <v>0.0045-0.000611046166067161i</v>
      </c>
      <c r="N3555" s="57">
        <f t="shared" si="1038"/>
        <v>35.249212239811499</v>
      </c>
      <c r="O3555" s="57">
        <f t="shared" si="1039"/>
        <v>50.709504344851112</v>
      </c>
      <c r="P3555" s="374">
        <f t="shared" si="1040"/>
        <v>-50.709504344851112</v>
      </c>
      <c r="Q3555" s="374">
        <f t="shared" si="1041"/>
        <v>144.7507877601885</v>
      </c>
      <c r="R3555" s="12">
        <f t="shared" si="1042"/>
        <v>-35.249212239811499</v>
      </c>
      <c r="S3555" s="57">
        <f t="shared" si="1043"/>
        <v>607.13995756741906</v>
      </c>
      <c r="T3555" s="12">
        <f t="shared" si="1026"/>
        <v>-50.709504344851112</v>
      </c>
    </row>
    <row r="3556" spans="1:20">
      <c r="A3556" s="57">
        <f t="shared" si="1027"/>
        <v>3829268.9976602443</v>
      </c>
      <c r="B3556" s="12">
        <f t="shared" si="1044"/>
        <v>609447.08940617531</v>
      </c>
      <c r="C3556" s="57" t="str">
        <f t="shared" si="1028"/>
        <v>-0.00235315670418327+0.00167516318425606i</v>
      </c>
      <c r="D3556" s="57" t="str">
        <f t="shared" si="1029"/>
        <v>2.04395777300717-1.73824117390255i</v>
      </c>
      <c r="E3556" s="57" t="str">
        <f t="shared" si="1030"/>
        <v>-2.18188038739285-5.32085175887748i</v>
      </c>
      <c r="F3556" s="57" t="str">
        <f t="shared" si="1031"/>
        <v>2.56348789148645-1.18743319759673i</v>
      </c>
      <c r="G3556" s="57" t="str">
        <f t="shared" si="1032"/>
        <v>0.880950947229083-0.32384622246564i</v>
      </c>
      <c r="H3556" s="57" t="str">
        <f t="shared" si="1033"/>
        <v>0.000621799866430721-3.29989980018474i</v>
      </c>
      <c r="I3556" s="57" t="str">
        <f t="shared" si="1034"/>
        <v>-0.0110495028153378-0.0238659885964558i</v>
      </c>
      <c r="K3556" s="57" t="str">
        <f t="shared" si="1035"/>
        <v>0.000685220502713145-0.00133162415742973i</v>
      </c>
      <c r="L3556" s="57" t="str">
        <f t="shared" si="1036"/>
        <v>0.00025-0.00173634606873411i</v>
      </c>
      <c r="M3556" s="57" t="str">
        <f t="shared" si="1037"/>
        <v>0.0045-0.000608732980740351i</v>
      </c>
      <c r="N3556" s="57">
        <f t="shared" si="1038"/>
        <v>35.446270786289432</v>
      </c>
      <c r="O3556" s="57">
        <f t="shared" si="1039"/>
        <v>50.786507840251701</v>
      </c>
      <c r="P3556" s="374">
        <f t="shared" si="1040"/>
        <v>-50.786507840251701</v>
      </c>
      <c r="Q3556" s="374">
        <f t="shared" si="1041"/>
        <v>144.55372921371057</v>
      </c>
      <c r="R3556" s="12">
        <f t="shared" si="1042"/>
        <v>-35.446270786289432</v>
      </c>
      <c r="S3556" s="57">
        <f t="shared" si="1043"/>
        <v>609.44708940617534</v>
      </c>
      <c r="T3556" s="12">
        <f t="shared" si="1026"/>
        <v>-50.786507840251701</v>
      </c>
    </row>
    <row r="3557" spans="1:20">
      <c r="A3557" s="57">
        <f t="shared" si="1027"/>
        <v>3843820.2198513537</v>
      </c>
      <c r="B3557" s="12">
        <f t="shared" si="1044"/>
        <v>611762.98834591883</v>
      </c>
      <c r="C3557" s="57" t="str">
        <f t="shared" si="1028"/>
        <v>-0.00232662901210473+0.00166837177024288i</v>
      </c>
      <c r="D3557" s="57" t="str">
        <f t="shared" si="1029"/>
        <v>2.03756037951832-1.73926923807004i</v>
      </c>
      <c r="E3557" s="57" t="str">
        <f t="shared" si="1030"/>
        <v>-2.1784526332841-5.29567642356716i</v>
      </c>
      <c r="F3557" s="57" t="str">
        <f t="shared" si="1031"/>
        <v>2.56116621513628-1.18922972395778i</v>
      </c>
      <c r="G3557" s="57" t="str">
        <f t="shared" si="1032"/>
        <v>0.880153095604107-0.324782425482991i</v>
      </c>
      <c r="H3557" s="57" t="str">
        <f t="shared" si="1033"/>
        <v>0.000614650574457806-3.2873997721558i</v>
      </c>
      <c r="I3557" s="57" t="str">
        <f t="shared" si="1034"/>
        <v>-0.0110243467580888-0.0237540402581344i</v>
      </c>
      <c r="K3557" s="57" t="str">
        <f t="shared" si="1035"/>
        <v>0.000682502868914648-0.00132793362633209i</v>
      </c>
      <c r="L3557" s="57" t="str">
        <f t="shared" si="1036"/>
        <v>0.00025-0.00172977293159405i</v>
      </c>
      <c r="M3557" s="57" t="str">
        <f t="shared" si="1037"/>
        <v>0.0045-0.000606428552241831i</v>
      </c>
      <c r="N3557" s="57">
        <f t="shared" si="1038"/>
        <v>35.643430697862755</v>
      </c>
      <c r="O3557" s="57">
        <f t="shared" si="1039"/>
        <v>50.863627123616475</v>
      </c>
      <c r="P3557" s="374">
        <f t="shared" si="1040"/>
        <v>-50.863627123616475</v>
      </c>
      <c r="Q3557" s="374">
        <f t="shared" si="1041"/>
        <v>144.35656930213725</v>
      </c>
      <c r="R3557" s="12">
        <f t="shared" si="1042"/>
        <v>-35.643430697862755</v>
      </c>
      <c r="S3557" s="57">
        <f t="shared" si="1043"/>
        <v>611.76298834591887</v>
      </c>
      <c r="T3557" s="12">
        <f t="shared" si="1026"/>
        <v>-50.863627123616475</v>
      </c>
    </row>
    <row r="3558" spans="1:20">
      <c r="A3558" s="57">
        <f t="shared" si="1027"/>
        <v>3858426.736686789</v>
      </c>
      <c r="B3558" s="12">
        <f t="shared" si="1044"/>
        <v>614087.68770163332</v>
      </c>
      <c r="C3558" s="57" t="str">
        <f t="shared" si="1028"/>
        <v>-0.00230032557855284+0.00166153176001375i</v>
      </c>
      <c r="D3558" s="57" t="str">
        <f t="shared" si="1029"/>
        <v>2.03115465114478-1.74027448309999i</v>
      </c>
      <c r="E3558" s="57" t="str">
        <f t="shared" si="1030"/>
        <v>-2.1750265696428-5.27058879010573i</v>
      </c>
      <c r="F3558" s="57" t="str">
        <f t="shared" si="1031"/>
        <v>2.55883111014611-1.19103188499501i</v>
      </c>
      <c r="G3558" s="57" t="str">
        <f t="shared" si="1032"/>
        <v>0.879350629183342-0.325719357942083i</v>
      </c>
      <c r="H3558" s="57" t="str">
        <f t="shared" si="1033"/>
        <v>0.000607584953965016-3.27494713894737i</v>
      </c>
      <c r="I3558" s="57" t="str">
        <f t="shared" si="1034"/>
        <v>-0.0109992746249739-0.0236424739377181i</v>
      </c>
      <c r="K3558" s="57" t="str">
        <f t="shared" si="1035"/>
        <v>0.000679797640490915-0.00132424582557644i</v>
      </c>
      <c r="L3558" s="57" t="str">
        <f t="shared" si="1036"/>
        <v>0.00025-0.00172322467781834i</v>
      </c>
      <c r="M3558" s="57" t="str">
        <f t="shared" si="1037"/>
        <v>0.0045-0.000604132847421629i</v>
      </c>
      <c r="N3558" s="57">
        <f t="shared" si="1038"/>
        <v>35.840689496980843</v>
      </c>
      <c r="O3558" s="57">
        <f t="shared" si="1039"/>
        <v>50.940862256611737</v>
      </c>
      <c r="P3558" s="374">
        <f t="shared" si="1040"/>
        <v>-50.940862256611737</v>
      </c>
      <c r="Q3558" s="374">
        <f t="shared" si="1041"/>
        <v>144.15931050301916</v>
      </c>
      <c r="R3558" s="12">
        <f t="shared" si="1042"/>
        <v>-35.840689496980843</v>
      </c>
      <c r="S3558" s="57">
        <f t="shared" si="1043"/>
        <v>614.08768770163329</v>
      </c>
      <c r="T3558" s="12">
        <f t="shared" si="1026"/>
        <v>-50.940862256611737</v>
      </c>
    </row>
    <row r="3559" spans="1:20">
      <c r="A3559" s="57">
        <f t="shared" si="1027"/>
        <v>3873088.7582861981</v>
      </c>
      <c r="B3559" s="12">
        <f t="shared" si="1044"/>
        <v>616421.22091489949</v>
      </c>
      <c r="C3559" s="57" t="str">
        <f t="shared" si="1028"/>
        <v>-0.00227424536048754+0.00165464433195852i</v>
      </c>
      <c r="D3559" s="57" t="str">
        <f t="shared" si="1029"/>
        <v>2.02474075624016-1.74125683093614i</v>
      </c>
      <c r="E3559" s="57" t="str">
        <f t="shared" si="1030"/>
        <v>-2.17160206836459-5.24558854784496i</v>
      </c>
      <c r="F3559" s="57" t="str">
        <f t="shared" si="1031"/>
        <v>2.55648252743714-1.19283960705668i</v>
      </c>
      <c r="G3559" s="57" t="str">
        <f t="shared" si="1032"/>
        <v>0.87854353110069-0.32665699910123i</v>
      </c>
      <c r="H3559" s="57" t="str">
        <f t="shared" si="1033"/>
        <v>0.000600602057407211-3.26254172050733i</v>
      </c>
      <c r="I3559" s="57" t="str">
        <f t="shared" si="1034"/>
        <v>-0.0109742852690361-0.0235312883611874i</v>
      </c>
      <c r="K3559" s="57" t="str">
        <f t="shared" si="1035"/>
        <v>0.000677104809873415-0.00132056081407305i</v>
      </c>
      <c r="L3559" s="57" t="str">
        <f t="shared" si="1036"/>
        <v>0.00025-0.00171670121320815i</v>
      </c>
      <c r="M3559" s="57" t="str">
        <f t="shared" si="1037"/>
        <v>0.0045-0.000601845833255258i</v>
      </c>
      <c r="N3559" s="57">
        <f t="shared" si="1038"/>
        <v>36.038044705052243</v>
      </c>
      <c r="O3559" s="57">
        <f t="shared" si="1039"/>
        <v>51.018213299376967</v>
      </c>
      <c r="P3559" s="374">
        <f t="shared" si="1040"/>
        <v>-51.018213299376967</v>
      </c>
      <c r="Q3559" s="374">
        <f t="shared" si="1041"/>
        <v>143.96195529494776</v>
      </c>
      <c r="R3559" s="12">
        <f t="shared" si="1042"/>
        <v>-36.038044705052243</v>
      </c>
      <c r="S3559" s="57">
        <f t="shared" si="1043"/>
        <v>616.42122091489944</v>
      </c>
      <c r="T3559" s="12">
        <f t="shared" si="1026"/>
        <v>-51.018213299376967</v>
      </c>
    </row>
    <row r="3560" spans="1:20">
      <c r="A3560" s="57">
        <f t="shared" si="1027"/>
        <v>3887806.4955676859</v>
      </c>
      <c r="B3560" s="12">
        <f t="shared" si="1044"/>
        <v>618763.62155437609</v>
      </c>
      <c r="C3560" s="57" t="str">
        <f t="shared" si="1028"/>
        <v>-0.00224838731150421+0.00164771065723244i</v>
      </c>
      <c r="D3560" s="57" t="str">
        <f t="shared" si="1029"/>
        <v>2.01831886405819-1.742216205028i</v>
      </c>
      <c r="E3560" s="57" t="str">
        <f t="shared" si="1030"/>
        <v>-2.16817900219988-5.22067538820366i</v>
      </c>
      <c r="F3560" s="57" t="str">
        <f t="shared" si="1031"/>
        <v>2.55412041814233-1.19465281592053i</v>
      </c>
      <c r="G3560" s="57" t="str">
        <f t="shared" si="1032"/>
        <v>0.877731784562844-0.327595328005406i</v>
      </c>
      <c r="H3560" s="57" t="str">
        <f t="shared" si="1033"/>
        <v>0.000593700946966732-3.25018333746977i</v>
      </c>
      <c r="I3560" s="57" t="str">
        <f t="shared" si="1034"/>
        <v>-0.0109493775514262-0.0234204822623053i</v>
      </c>
      <c r="K3560" s="57" t="str">
        <f t="shared" si="1035"/>
        <v>0.0006744243688556-0.00131687865044919i</v>
      </c>
      <c r="L3560" s="57" t="str">
        <f t="shared" si="1036"/>
        <v>0.00025-0.00171020244392125i</v>
      </c>
      <c r="M3560" s="57" t="str">
        <f t="shared" si="1037"/>
        <v>0.0045-0.000599567476843253i</v>
      </c>
      <c r="N3560" s="57">
        <f t="shared" si="1038"/>
        <v>36.235493842458936</v>
      </c>
      <c r="O3560" s="57">
        <f t="shared" si="1039"/>
        <v>51.095680310522489</v>
      </c>
      <c r="P3560" s="374">
        <f t="shared" si="1040"/>
        <v>-51.095680310522489</v>
      </c>
      <c r="Q3560" s="374">
        <f t="shared" si="1041"/>
        <v>143.76450615754106</v>
      </c>
      <c r="R3560" s="12">
        <f t="shared" si="1042"/>
        <v>-36.235493842458936</v>
      </c>
      <c r="S3560" s="57">
        <f t="shared" si="1043"/>
        <v>618.76362155437607</v>
      </c>
      <c r="T3560" s="12">
        <f t="shared" si="1026"/>
        <v>-51.095680310522489</v>
      </c>
    </row>
    <row r="3561" spans="1:20">
      <c r="A3561" s="57">
        <f t="shared" si="1027"/>
        <v>3902580.1602508426</v>
      </c>
      <c r="B3561" s="12">
        <f t="shared" si="1044"/>
        <v>621114.92331628269</v>
      </c>
      <c r="C3561" s="57" t="str">
        <f t="shared" si="1028"/>
        <v>-0.00222275038189603+0.00164073189968161i</v>
      </c>
      <c r="D3561" s="57" t="str">
        <f t="shared" si="1029"/>
        <v>2.01188914473561-1.74315253034327i</v>
      </c>
      <c r="E3561" s="57" t="str">
        <f t="shared" si="1030"/>
        <v>-2.16475724475398-5.19584900466026i</v>
      </c>
      <c r="F3561" s="57" t="str">
        <f t="shared" si="1031"/>
        <v>2.55174473361297-1.19647143679207i</v>
      </c>
      <c r="G3561" s="57" t="str">
        <f t="shared" si="1032"/>
        <v>0.876915372851517-0.328534323485693i</v>
      </c>
      <c r="H3561" s="57" t="str">
        <f t="shared" si="1033"/>
        <v>0.000586880694472808-3.23787181115225i</v>
      </c>
      <c r="I3561" s="57" t="str">
        <f t="shared" si="1034"/>
        <v>-0.0109245503413695-0.0233100543826007i</v>
      </c>
      <c r="K3561" s="57" t="str">
        <f t="shared" si="1035"/>
        <v>0.000671756308599451-0.00131319939304397i</v>
      </c>
      <c r="L3561" s="57" t="str">
        <f t="shared" si="1036"/>
        <v>0.00025-0.00170372827647066i</v>
      </c>
      <c r="M3561" s="57" t="str">
        <f t="shared" si="1037"/>
        <v>0.0045-0.000597297745410694i</v>
      </c>
      <c r="N3561" s="57">
        <f t="shared" si="1038"/>
        <v>36.433034428571119</v>
      </c>
      <c r="O3561" s="57">
        <f t="shared" si="1039"/>
        <v>51.173263347129428</v>
      </c>
      <c r="P3561" s="374">
        <f t="shared" si="1040"/>
        <v>-51.173263347129428</v>
      </c>
      <c r="Q3561" s="374">
        <f t="shared" si="1041"/>
        <v>143.56696557142888</v>
      </c>
      <c r="R3561" s="12">
        <f t="shared" si="1042"/>
        <v>-36.433034428571119</v>
      </c>
      <c r="S3561" s="57">
        <f t="shared" si="1043"/>
        <v>621.11492331628267</v>
      </c>
      <c r="T3561" s="12">
        <f t="shared" si="1026"/>
        <v>-51.173263347129428</v>
      </c>
    </row>
    <row r="3562" spans="1:20">
      <c r="A3562" s="57">
        <f t="shared" si="1027"/>
        <v>3917409.9648597962</v>
      </c>
      <c r="B3562" s="12">
        <f t="shared" si="1044"/>
        <v>623475.16002488462</v>
      </c>
      <c r="C3562" s="57" t="str">
        <f t="shared" si="1028"/>
        <v>-0.00219733351871768+0.00163370921577038i</v>
      </c>
      <c r="D3562" s="57" t="str">
        <f t="shared" si="1029"/>
        <v>2.00545176927508-1.74406573338016i</v>
      </c>
      <c r="E3562" s="57" t="str">
        <f t="shared" si="1030"/>
        <v>-2.16133667048718-5.17110909274537i</v>
      </c>
      <c r="F3562" s="57" t="str">
        <f t="shared" si="1031"/>
        <v>2.54935542542521-1.19829539430281i</v>
      </c>
      <c r="G3562" s="57" t="str">
        <f t="shared" si="1032"/>
        <v>0.87609427932569-0.329473964158763i</v>
      </c>
      <c r="H3562" s="57" t="str">
        <f t="shared" si="1033"/>
        <v>0.000580140381321429-3.22560696355332i</v>
      </c>
      <c r="I3562" s="57" t="str">
        <f t="shared" si="1034"/>
        <v>-0.0108998025161326-0.0232000034713532i</v>
      </c>
      <c r="K3562" s="57" t="str">
        <f t="shared" si="1035"/>
        <v>0.000669100619642069-0.00130952309990348i</v>
      </c>
      <c r="L3562" s="57" t="str">
        <f t="shared" si="1036"/>
        <v>0.00025-0.00169727861772331i</v>
      </c>
      <c r="M3562" s="57" t="str">
        <f t="shared" si="1037"/>
        <v>0.0045-0.000595036606306729i</v>
      </c>
      <c r="N3562" s="57">
        <f t="shared" si="1038"/>
        <v>36.630663981763234</v>
      </c>
      <c r="O3562" s="57">
        <f t="shared" si="1039"/>
        <v>51.250962464748085</v>
      </c>
      <c r="P3562" s="374">
        <f t="shared" si="1040"/>
        <v>-51.250962464748085</v>
      </c>
      <c r="Q3562" s="374">
        <f t="shared" si="1041"/>
        <v>143.36933601823677</v>
      </c>
      <c r="R3562" s="12">
        <f t="shared" si="1042"/>
        <v>-36.630663981763234</v>
      </c>
      <c r="S3562" s="57">
        <f t="shared" si="1043"/>
        <v>623.47516002488464</v>
      </c>
      <c r="T3562" s="12">
        <f t="shared" si="1026"/>
        <v>-51.250962464748085</v>
      </c>
    </row>
    <row r="3563" spans="1:20">
      <c r="A3563" s="57">
        <f t="shared" si="1027"/>
        <v>3932296.1227262635</v>
      </c>
      <c r="B3563" s="12">
        <f t="shared" si="1044"/>
        <v>625844.3656329792</v>
      </c>
      <c r="C3563" s="57" t="str">
        <f t="shared" si="1028"/>
        <v>-0.00217213566584972+0.00162664375451016i</v>
      </c>
      <c r="D3563" s="57" t="str">
        <f t="shared" si="1029"/>
        <v>1.99900690952779-1.74495574217954i</v>
      </c>
      <c r="E3563" s="57" t="str">
        <f t="shared" si="1030"/>
        <v>-2.15791715471499-5.14645535003419i</v>
      </c>
      <c r="F3563" s="57" t="str">
        <f t="shared" si="1031"/>
        <v>2.5469524453866-1.2001246125087i</v>
      </c>
      <c r="G3563" s="57" t="str">
        <f t="shared" si="1032"/>
        <v>0.875268487423877-0.330414228426373i</v>
      </c>
      <c r="H3563" s="57" t="str">
        <f t="shared" si="1033"/>
        <v>0.000573479098395523-3.2133886173498i</v>
      </c>
      <c r="I3563" s="57" t="str">
        <f t="shared" si="1034"/>
        <v>-0.0108751329609915-0.0230903282855749i</v>
      </c>
      <c r="K3563" s="57" t="str">
        <f t="shared" si="1035"/>
        <v>0.00066645729190228-0.00130584982877593i</v>
      </c>
      <c r="L3563" s="57" t="str">
        <f t="shared" si="1036"/>
        <v>0.00025-0.0016908533748987i</v>
      </c>
      <c r="M3563" s="57" t="str">
        <f t="shared" si="1037"/>
        <v>0.0045-0.000592784027004111i</v>
      </c>
      <c r="N3563" s="57">
        <f t="shared" si="1038"/>
        <v>36.828380019430455</v>
      </c>
      <c r="O3563" s="57">
        <f t="shared" si="1039"/>
        <v>51.328777717396889</v>
      </c>
      <c r="P3563" s="374">
        <f t="shared" si="1040"/>
        <v>-51.328777717396889</v>
      </c>
      <c r="Q3563" s="374">
        <f t="shared" si="1041"/>
        <v>143.17161998056955</v>
      </c>
      <c r="R3563" s="12">
        <f t="shared" si="1042"/>
        <v>-36.828380019430455</v>
      </c>
      <c r="S3563" s="57">
        <f t="shared" si="1043"/>
        <v>625.84436563297925</v>
      </c>
      <c r="T3563" s="12">
        <f t="shared" si="1026"/>
        <v>-51.328777717396889</v>
      </c>
    </row>
    <row r="3564" spans="1:20">
      <c r="A3564" s="57">
        <f t="shared" si="1027"/>
        <v>3947238.8479926232</v>
      </c>
      <c r="B3564" s="12">
        <f t="shared" si="1044"/>
        <v>628222.57422238449</v>
      </c>
      <c r="C3564" s="57" t="str">
        <f t="shared" si="1028"/>
        <v>-0.00214715576406392+0.0016195366573896i</v>
      </c>
      <c r="D3564" s="57" t="str">
        <f t="shared" si="1029"/>
        <v>1.99255473817592-1.74582248633669i</v>
      </c>
      <c r="E3564" s="57" t="str">
        <f t="shared" si="1030"/>
        <v>-2.15449857360823-5.12188747613914i</v>
      </c>
      <c r="F3564" s="57" t="str">
        <f t="shared" si="1031"/>
        <v>2.54453574554282-1.2019590148884i</v>
      </c>
      <c r="G3564" s="57" t="str">
        <f t="shared" si="1032"/>
        <v>0.874437980666414-0.331355094474882i</v>
      </c>
      <c r="H3564" s="57" t="str">
        <f t="shared" si="1033"/>
        <v>0.000566895945985489-3.20121659589421i</v>
      </c>
      <c r="I3564" s="57" t="str">
        <f t="shared" si="1034"/>
        <v>-0.0108505405691986-0.0229810275899941i</v>
      </c>
      <c r="K3564" s="57" t="str">
        <f t="shared" si="1035"/>
        <v>0.00066382631468723-0.00130217963710689i</v>
      </c>
      <c r="L3564" s="57" t="str">
        <f t="shared" si="1036"/>
        <v>0.00025-0.00168445245556754i</v>
      </c>
      <c r="M3564" s="57" t="str">
        <f t="shared" si="1037"/>
        <v>0.0045-0.000590539975098735i</v>
      </c>
      <c r="N3564" s="57">
        <f t="shared" si="1038"/>
        <v>37.026180058001188</v>
      </c>
      <c r="O3564" s="57">
        <f t="shared" si="1039"/>
        <v>51.406709157561714</v>
      </c>
      <c r="P3564" s="374">
        <f t="shared" si="1040"/>
        <v>-51.406709157561714</v>
      </c>
      <c r="Q3564" s="374">
        <f t="shared" si="1041"/>
        <v>142.97381994199881</v>
      </c>
      <c r="R3564" s="12">
        <f t="shared" si="1042"/>
        <v>-37.026180058001188</v>
      </c>
      <c r="S3564" s="57">
        <f t="shared" si="1043"/>
        <v>628.22257422238454</v>
      </c>
      <c r="T3564" s="12">
        <f t="shared" ref="T3564:T3627" si="1045">P3564</f>
        <v>-51.406709157561714</v>
      </c>
    </row>
    <row r="3565" spans="1:20">
      <c r="A3565" s="57">
        <f t="shared" ref="A3565:A3628" si="1046">2*PI()*B3565</f>
        <v>3962238.3556149951</v>
      </c>
      <c r="B3565" s="12">
        <f t="shared" si="1044"/>
        <v>630609.82000442955</v>
      </c>
      <c r="C3565" s="57" t="str">
        <f t="shared" ref="C3565:C3628" si="1047">IMPRODUCT(D3565,E3565,$C$40,,K3565,$C$41)</f>
        <v>-0.00212239275108946+0.00161238905830681i</v>
      </c>
      <c r="D3565" s="57" t="str">
        <f t="shared" ref="D3565:D3628" si="1048">IMDIV(IMPRODUCT($C$37,$C$38,COMPLEX(1,A3565/$C$38)),IMSUM(-1*A3565*A3565/$C$39,COMPLEX(0,1*A3565)))</f>
        <v>1.98609542871485-1.74666589701293i</v>
      </c>
      <c r="E3565" s="57" t="str">
        <f t="shared" ref="E3565:E3628" si="1049">IMDIV(IMPRODUCT(IMSUM(F3565,G3565),$C$29,H3565),IMSUM(1,I3565))</f>
        <v>-2.15108080419362-5.09740517270247i</v>
      </c>
      <c r="F3565" s="57" t="str">
        <f t="shared" ref="F3565:F3628" si="1050">IMDIV(IMPRODUCT($C$14,$C$15,COMPLEX(1,A3565/$C$15)),IMSUM(-1*A3565*A3565/$C$16,COMPLEX(0,A3565)))</f>
        <v>2.54210527818431-1.20379852434187i</v>
      </c>
      <c r="G3565" s="57" t="str">
        <f t="shared" ref="G3565:G3628" si="1051">IMDIV(1,COMPLEX(1,A3565*$C$9*$C$10))</f>
        <v>0.873602742657766-0.33229654027479i</v>
      </c>
      <c r="H3565" s="57" t="str">
        <f t="shared" ref="H3565:H3628" si="1052">IMDIV($C$3,IMSUM(K3565,COMPLEX(0,$C$28*A3565)))</f>
        <v>0.000560390033710167-3.18909072321225i</v>
      </c>
      <c r="I3565" s="57" t="str">
        <f t="shared" ref="I3565:I3628" si="1053">IMPRODUCT(F3565,$C$29,H3565,$C$31)</f>
        <v>-0.0108260242419527-0.0228721001570389i</v>
      </c>
      <c r="K3565" s="57" t="str">
        <f t="shared" ref="K3565:K3628" si="1054">IF($C$26&lt;=0,IMDIV(1,IMSUM(IMDIV(1,L3565),1/$C$18)),IMDIV(1,IMSUM(IMDIV(1,L3565),1/$C$18,IMDIV(1,M3565))))</f>
        <v>0.000661207676699044-0.00129851258203473i</v>
      </c>
      <c r="L3565" s="57" t="str">
        <f t="shared" ref="L3565:L3628" si="1055">IMSUM($C$21/$C$22,IMDIV(1,COMPLEX(0,$C$20*$C$22*A3565)))</f>
        <v>0.00025-0.00167807576765047i</v>
      </c>
      <c r="M3565" s="57" t="str">
        <f t="shared" ref="M3565:M3628" si="1056">IMSUM($C$25/$C$26,IMDIV(1,COMPLEX(0,$C$24*$C$26*A3565)))</f>
        <v>0.0045-0.000588304418309163i</v>
      </c>
      <c r="N3565" s="57">
        <f t="shared" ref="N3565:N3628" si="1057">ABS(R3565)</f>
        <v>37.224061612957172</v>
      </c>
      <c r="O3565" s="57">
        <f t="shared" ref="O3565:O3628" si="1058">ABS(P3565)</f>
        <v>51.484756836194087</v>
      </c>
      <c r="P3565" s="374">
        <f t="shared" ref="P3565:P3628" si="1059">20*LOG10(IMABS(C3565))</f>
        <v>-51.484756836194087</v>
      </c>
      <c r="Q3565" s="374">
        <f t="shared" ref="Q3565:Q3628" si="1060">IMARGUMENT(C3565)*180/PI()</f>
        <v>142.77593838704283</v>
      </c>
      <c r="R3565" s="12">
        <f t="shared" ref="R3565:R3628" si="1061">IF(Q3565&lt;0,Q3565+180,Q3565-180)</f>
        <v>-37.224061612957172</v>
      </c>
      <c r="S3565" s="57">
        <f t="shared" ref="S3565:S3628" si="1062">B3565/1000</f>
        <v>630.60982000442959</v>
      </c>
      <c r="T3565" s="12">
        <f t="shared" si="1045"/>
        <v>-51.484756836194087</v>
      </c>
    </row>
    <row r="3566" spans="1:20">
      <c r="A3566" s="57">
        <f t="shared" si="1046"/>
        <v>3977294.8613663325</v>
      </c>
      <c r="B3566" s="12">
        <f t="shared" ref="B3566:B3629" si="1063">B3565*(1+B$42)</f>
        <v>633006.13732044643</v>
      </c>
      <c r="C3566" s="57" t="str">
        <f t="shared" si="1047"/>
        <v>-0.00209784556167986+0.0016052020835027i</v>
      </c>
      <c r="D3566" s="57" t="str">
        <f t="shared" si="1048"/>
        <v>1.97962915543521-1.74748590694703i</v>
      </c>
      <c r="E3566" s="57" t="str">
        <f t="shared" si="1049"/>
        <v>-2.14766372435405-5.07300814338875i</v>
      </c>
      <c r="F3566" s="57" t="str">
        <f t="shared" si="1050"/>
        <v>2.53966099585315-1.20564306318886i</v>
      </c>
      <c r="G3566" s="57" t="str">
        <f t="shared" si="1051"/>
        <v>0.872762757088854-0.333238543580295i</v>
      </c>
      <c r="H3566" s="57" t="str">
        <f t="shared" si="1052"/>
        <v>0.000553960480438133-3.17701082400015i</v>
      </c>
      <c r="I3566" s="57" t="str">
        <f t="shared" si="1053"/>
        <v>-0.0108015828883681-0.0227635447668198i</v>
      </c>
      <c r="K3566" s="57" t="str">
        <f t="shared" si="1054"/>
        <v>0.000658601366041471-0.00129484872038605i</v>
      </c>
      <c r="L3566" s="57" t="str">
        <f t="shared" si="1055"/>
        <v>0.00025-0.00167172321941669i</v>
      </c>
      <c r="M3566" s="57" t="str">
        <f t="shared" si="1056"/>
        <v>0.0045-0.000586077324476152i</v>
      </c>
      <c r="N3566" s="57">
        <f t="shared" si="1057"/>
        <v>37.422022198847429</v>
      </c>
      <c r="O3566" s="57">
        <f t="shared" si="1058"/>
        <v>51.562920802710515</v>
      </c>
      <c r="P3566" s="374">
        <f t="shared" si="1059"/>
        <v>-51.562920802710515</v>
      </c>
      <c r="Q3566" s="374">
        <f t="shared" si="1060"/>
        <v>142.57797780115257</v>
      </c>
      <c r="R3566" s="12">
        <f t="shared" si="1061"/>
        <v>-37.422022198847429</v>
      </c>
      <c r="S3566" s="57">
        <f t="shared" si="1062"/>
        <v>633.00613732044644</v>
      </c>
      <c r="T3566" s="12">
        <f t="shared" si="1045"/>
        <v>-51.562920802710515</v>
      </c>
    </row>
    <row r="3567" spans="1:20">
      <c r="A3567" s="57">
        <f t="shared" si="1046"/>
        <v>3992408.5818395251</v>
      </c>
      <c r="B3567" s="12">
        <f t="shared" si="1063"/>
        <v>635411.5606422642</v>
      </c>
      <c r="C3567" s="57" t="str">
        <f t="shared" si="1047"/>
        <v>-0.00207351312768084+0.0015979768514961i</v>
      </c>
      <c r="D3567" s="57" t="str">
        <f t="shared" si="1048"/>
        <v>1.97315609340479-1.74828245046625i</v>
      </c>
      <c r="E3567" s="57" t="str">
        <f t="shared" si="1049"/>
        <v>-2.14424721282919-5.04869609387756i</v>
      </c>
      <c r="F3567" s="57" t="str">
        <f t="shared" si="1050"/>
        <v>2.53720285134978-1.20749255316748i</v>
      </c>
      <c r="G3567" s="57" t="str">
        <f t="shared" si="1051"/>
        <v>0.871918007739397-0.334181081928882i</v>
      </c>
      <c r="H3567" s="57" t="str">
        <f t="shared" si="1052"/>
        <v>0.000547606414209356-3.16497672362217i</v>
      </c>
      <c r="I3567" s="57" t="str">
        <f t="shared" si="1053"/>
        <v>-0.0107772154254442-0.0226553602071127i</v>
      </c>
      <c r="K3567" s="57" t="str">
        <f t="shared" si="1054"/>
        <v>0.000656007370226529-0.00129118810867126i</v>
      </c>
      <c r="L3567" s="57" t="str">
        <f t="shared" si="1055"/>
        <v>0.00025-0.00166539471948265i</v>
      </c>
      <c r="M3567" s="57" t="str">
        <f t="shared" si="1056"/>
        <v>0.0045-0.000583858661562215i</v>
      </c>
      <c r="N3567" s="57">
        <f t="shared" si="1057"/>
        <v>37.620059329304155</v>
      </c>
      <c r="O3567" s="57">
        <f t="shared" si="1058"/>
        <v>51.641201104991119</v>
      </c>
      <c r="P3567" s="374">
        <f t="shared" si="1059"/>
        <v>-51.641201104991119</v>
      </c>
      <c r="Q3567" s="374">
        <f t="shared" si="1060"/>
        <v>142.37994067069585</v>
      </c>
      <c r="R3567" s="12">
        <f t="shared" si="1061"/>
        <v>-37.620059329304155</v>
      </c>
      <c r="S3567" s="57">
        <f t="shared" si="1062"/>
        <v>635.41156064226425</v>
      </c>
      <c r="T3567" s="12">
        <f t="shared" si="1045"/>
        <v>-51.641201104991119</v>
      </c>
    </row>
    <row r="3568" spans="1:20">
      <c r="A3568" s="57">
        <f t="shared" si="1046"/>
        <v>4007579.7344505149</v>
      </c>
      <c r="B3568" s="12">
        <f t="shared" si="1063"/>
        <v>637826.12457270478</v>
      </c>
      <c r="C3568" s="57" t="str">
        <f t="shared" si="1047"/>
        <v>-0.00204939437809883+0.00159071447302057i</v>
      </c>
      <c r="D3568" s="57" t="str">
        <f t="shared" si="1048"/>
        <v>1.96667641845021-1.74905546349734i</v>
      </c>
      <c r="E3568" s="57" t="str">
        <f t="shared" si="1049"/>
        <v>-2.14083114921599-5.02446873185583i</v>
      </c>
      <c r="F3568" s="57" t="str">
        <f t="shared" si="1050"/>
        <v>2.53473079773992-1.2093469154329i</v>
      </c>
      <c r="G3568" s="57" t="str">
        <f t="shared" si="1051"/>
        <v>0.871068478480283-0.335124132640918i</v>
      </c>
      <c r="H3568" s="57" t="str">
        <f t="shared" si="1052"/>
        <v>0.000541326972157283-3.15298824810797i</v>
      </c>
      <c r="I3568" s="57" t="str">
        <f t="shared" si="1053"/>
        <v>-0.0107529207780365-0.0225475452733409i</v>
      </c>
      <c r="K3568" s="57" t="str">
        <f t="shared" si="1054"/>
        <v>0.000653425676181205-0.00128753080308032i</v>
      </c>
      <c r="L3568" s="57" t="str">
        <f t="shared" si="1055"/>
        <v>0.00025-0.00165909017681077i</v>
      </c>
      <c r="M3568" s="57" t="str">
        <f t="shared" si="1056"/>
        <v>0.0045-0.000581648397651142i</v>
      </c>
      <c r="N3568" s="57">
        <f t="shared" si="1057"/>
        <v>37.818170517062384</v>
      </c>
      <c r="O3568" s="57">
        <f t="shared" si="1058"/>
        <v>51.719597789378184</v>
      </c>
      <c r="P3568" s="374">
        <f t="shared" si="1059"/>
        <v>-51.719597789378184</v>
      </c>
      <c r="Q3568" s="374">
        <f t="shared" si="1060"/>
        <v>142.18182948293762</v>
      </c>
      <c r="R3568" s="12">
        <f t="shared" si="1061"/>
        <v>-37.818170517062384</v>
      </c>
      <c r="S3568" s="57">
        <f t="shared" si="1062"/>
        <v>637.82612457270477</v>
      </c>
      <c r="T3568" s="12">
        <f t="shared" si="1045"/>
        <v>-51.719597789378184</v>
      </c>
    </row>
    <row r="3569" spans="1:20">
      <c r="A3569" s="57">
        <f t="shared" si="1046"/>
        <v>4022808.5374414274</v>
      </c>
      <c r="B3569" s="12">
        <f t="shared" si="1063"/>
        <v>640249.86384608108</v>
      </c>
      <c r="C3569" s="57" t="str">
        <f t="shared" si="1047"/>
        <v>-0.0020254882391703+0.00158341605096242i</v>
      </c>
      <c r="D3569" s="57" t="str">
        <f t="shared" si="1048"/>
        <v>1.96019030713838-1.749804883577i</v>
      </c>
      <c r="E3569" s="57" t="str">
        <f t="shared" si="1049"/>
        <v>-2.13741541396939-5.00032576701083i</v>
      </c>
      <c r="F3569" s="57" t="str">
        <f t="shared" si="1050"/>
        <v>2.53224478836156-1.21120607055605i</v>
      </c>
      <c r="G3569" s="57" t="str">
        <f t="shared" si="1051"/>
        <v>0.870214153275953-0.336067672819283i</v>
      </c>
      <c r="H3569" s="57" t="str">
        <f t="shared" si="1052"/>
        <v>0.000535121300431249-3.14104522415015i</v>
      </c>
      <c r="I3569" s="57" t="str">
        <f t="shared" si="1053"/>
        <v>-0.0107286978788277-0.0224400987685591i</v>
      </c>
      <c r="K3569" s="57" t="str">
        <f t="shared" si="1054"/>
        <v>0.000650856270254117-0.00128387685947847i</v>
      </c>
      <c r="L3569" s="57" t="str">
        <f t="shared" si="1055"/>
        <v>0.00025-0.00165280950070808i</v>
      </c>
      <c r="M3569" s="57" t="str">
        <f t="shared" si="1056"/>
        <v>0.0045-0.000579446500947542i</v>
      </c>
      <c r="N3569" s="57">
        <f t="shared" si="1057"/>
        <v>38.016353273972499</v>
      </c>
      <c r="O3569" s="57">
        <f t="shared" si="1058"/>
        <v>51.79811090067539</v>
      </c>
      <c r="P3569" s="374">
        <f t="shared" si="1059"/>
        <v>-51.79811090067539</v>
      </c>
      <c r="Q3569" s="374">
        <f t="shared" si="1060"/>
        <v>141.9836467260275</v>
      </c>
      <c r="R3569" s="12">
        <f t="shared" si="1061"/>
        <v>-38.016353273972499</v>
      </c>
      <c r="S3569" s="57">
        <f t="shared" si="1062"/>
        <v>640.2498638460811</v>
      </c>
      <c r="T3569" s="12">
        <f t="shared" si="1045"/>
        <v>-51.79811090067539</v>
      </c>
    </row>
    <row r="3570" spans="1:20">
      <c r="A3570" s="57">
        <f t="shared" si="1046"/>
        <v>4038095.2098837048</v>
      </c>
      <c r="B3570" s="12">
        <f t="shared" si="1063"/>
        <v>642682.81332869618</v>
      </c>
      <c r="C3570" s="57" t="str">
        <f t="shared" si="1047"/>
        <v>-0.00200179363443176+0.00157608268030085i</v>
      </c>
      <c r="D3570" s="57" t="str">
        <f t="shared" si="1048"/>
        <v>1.95369793675789-1.75053064986241i</v>
      </c>
      <c r="E3570" s="57" t="str">
        <f t="shared" si="1049"/>
        <v>-2.13399988840315-4.97626691102237i</v>
      </c>
      <c r="F3570" s="57" t="str">
        <f t="shared" si="1050"/>
        <v>2.52974477683186-1.21306993852244i</v>
      </c>
      <c r="G3570" s="57" t="str">
        <f t="shared" si="1051"/>
        <v>0.869355016186802-0.337011679349021i</v>
      </c>
      <c r="H3570" s="57" t="str">
        <f t="shared" si="1052"/>
        <v>0.000528988554119308-3.12914747910164i</v>
      </c>
      <c r="I3570" s="57" t="str">
        <f t="shared" si="1053"/>
        <v>-0.0107045456682995-0.0223330195034344i</v>
      </c>
      <c r="K3570" s="57" t="str">
        <f t="shared" si="1054"/>
        <v>0.000648299138222214-0.00128022633340218i</v>
      </c>
      <c r="L3570" s="57" t="str">
        <f t="shared" si="1055"/>
        <v>0.00025-0.00164655260082495i</v>
      </c>
      <c r="M3570" s="57" t="str">
        <f t="shared" si="1056"/>
        <v>0.0045-0.000577252939776391i</v>
      </c>
      <c r="N3570" s="57">
        <f t="shared" si="1057"/>
        <v>38.214605111023161</v>
      </c>
      <c r="O3570" s="57">
        <f t="shared" si="1058"/>
        <v>51.876740482145905</v>
      </c>
      <c r="P3570" s="374">
        <f t="shared" si="1059"/>
        <v>-51.876740482145905</v>
      </c>
      <c r="Q3570" s="374">
        <f t="shared" si="1060"/>
        <v>141.78539488897684</v>
      </c>
      <c r="R3570" s="12">
        <f t="shared" si="1061"/>
        <v>-38.214605111023161</v>
      </c>
      <c r="S3570" s="57">
        <f t="shared" si="1062"/>
        <v>642.68281332869617</v>
      </c>
      <c r="T3570" s="12">
        <f t="shared" si="1045"/>
        <v>-51.876740482145905</v>
      </c>
    </row>
    <row r="3571" spans="1:20">
      <c r="A3571" s="57">
        <f t="shared" si="1046"/>
        <v>4053439.9716812628</v>
      </c>
      <c r="B3571" s="12">
        <f t="shared" si="1063"/>
        <v>645125.00801934523</v>
      </c>
      <c r="C3571" s="57" t="str">
        <f t="shared" si="1047"/>
        <v>-0.00197830948479048+0.00156871544804906i</v>
      </c>
      <c r="D3571" s="57" t="str">
        <f t="shared" si="1048"/>
        <v>1.94719948530013-1.7512327031412i</v>
      </c>
      <c r="E3571" s="57" t="str">
        <f t="shared" si="1049"/>
        <v>-2.13058445469056-4.9522918775557i</v>
      </c>
      <c r="F3571" s="57" t="str">
        <f t="shared" si="1050"/>
        <v>2.52723071705431-1.21493843873101i</v>
      </c>
      <c r="G3571" s="57" t="str">
        <f t="shared" si="1051"/>
        <v>0.868491051371604-0.337956128897006i</v>
      </c>
      <c r="H3571" s="57" t="str">
        <f t="shared" si="1052"/>
        <v>0.000522927897171418-3.11729484097325i</v>
      </c>
      <c r="I3571" s="57" t="str">
        <f t="shared" si="1053"/>
        <v>-0.0106804630947051-0.0222263062962297i</v>
      </c>
      <c r="K3571" s="57" t="str">
        <f t="shared" si="1054"/>
        <v>0.000645754265297468-0.0012765792800551i</v>
      </c>
      <c r="L3571" s="57" t="str">
        <f t="shared" si="1055"/>
        <v>0.00025-0.00164031938715376i</v>
      </c>
      <c r="M3571" s="57" t="str">
        <f t="shared" si="1056"/>
        <v>0.0045-0.000575067682582578i</v>
      </c>
      <c r="N3571" s="57">
        <f t="shared" si="1057"/>
        <v>38.412923538353482</v>
      </c>
      <c r="O3571" s="57">
        <f t="shared" si="1058"/>
        <v>51.955486575511799</v>
      </c>
      <c r="P3571" s="374">
        <f t="shared" si="1059"/>
        <v>-51.955486575511799</v>
      </c>
      <c r="Q3571" s="374">
        <f t="shared" si="1060"/>
        <v>141.58707646164652</v>
      </c>
      <c r="R3571" s="12">
        <f t="shared" si="1061"/>
        <v>-38.412923538353482</v>
      </c>
      <c r="S3571" s="57">
        <f t="shared" si="1062"/>
        <v>645.12500801934527</v>
      </c>
      <c r="T3571" s="12">
        <f t="shared" si="1045"/>
        <v>-51.955486575511799</v>
      </c>
    </row>
    <row r="3572" spans="1:20">
      <c r="A3572" s="57">
        <f t="shared" si="1046"/>
        <v>4068843.0435736519</v>
      </c>
      <c r="B3572" s="12">
        <f t="shared" si="1063"/>
        <v>647576.48304981878</v>
      </c>
      <c r="C3572" s="57" t="str">
        <f t="shared" si="1047"/>
        <v>-0.00195503470859593+0.00156131543319744i</v>
      </c>
      <c r="D3572" s="57" t="str">
        <f t="shared" si="1048"/>
        <v>1.94069513144034-1.75191098584147i</v>
      </c>
      <c r="E3572" s="57" t="str">
        <f t="shared" si="1049"/>
        <v>-2.12716899586534-4.92840038225384i</v>
      </c>
      <c r="F3572" s="57" t="str">
        <f t="shared" si="1050"/>
        <v>2.52470256322573-1.21681148999306i</v>
      </c>
      <c r="G3572" s="57" t="str">
        <f t="shared" si="1051"/>
        <v>0.867622243089954-0.338900997911648i</v>
      </c>
      <c r="H3572" s="57" t="str">
        <f t="shared" si="1052"/>
        <v>0.000516938502323044-3.10548713843105i</v>
      </c>
      <c r="I3572" s="57" t="str">
        <f t="shared" si="1053"/>
        <v>-0.0106564491140419-0.0221199579727846i</v>
      </c>
      <c r="K3572" s="57" t="str">
        <f t="shared" si="1054"/>
        <v>0.000643221636133607-0.00127293575430418i</v>
      </c>
      <c r="L3572" s="57" t="str">
        <f t="shared" si="1055"/>
        <v>0.00025-0.00163410977002766i</v>
      </c>
      <c r="M3572" s="57" t="str">
        <f t="shared" si="1056"/>
        <v>0.0045-0.00057289069793044i</v>
      </c>
      <c r="N3572" s="57">
        <f t="shared" si="1057"/>
        <v>38.611306065273425</v>
      </c>
      <c r="O3572" s="57">
        <f t="shared" si="1058"/>
        <v>52.03434922095208</v>
      </c>
      <c r="P3572" s="374">
        <f t="shared" si="1059"/>
        <v>-52.03434922095208</v>
      </c>
      <c r="Q3572" s="374">
        <f t="shared" si="1060"/>
        <v>141.38869393472658</v>
      </c>
      <c r="R3572" s="12">
        <f t="shared" si="1061"/>
        <v>-38.611306065273425</v>
      </c>
      <c r="S3572" s="57">
        <f t="shared" si="1062"/>
        <v>647.57648304981876</v>
      </c>
      <c r="T3572" s="12">
        <f t="shared" si="1045"/>
        <v>-52.03434922095208</v>
      </c>
    </row>
    <row r="3573" spans="1:20">
      <c r="A3573" s="57">
        <f t="shared" si="1046"/>
        <v>4084304.6471392312</v>
      </c>
      <c r="B3573" s="12">
        <f t="shared" si="1063"/>
        <v>650037.27368540806</v>
      </c>
      <c r="C3573" s="57" t="str">
        <f t="shared" si="1047"/>
        <v>-0.00193196822171175+0.0015538837066581i</v>
      </c>
      <c r="D3573" s="57" t="str">
        <f t="shared" si="1048"/>
        <v>1.93418505451838-1.75256544204121i</v>
      </c>
      <c r="E3573" s="57" t="str">
        <f t="shared" si="1049"/>
        <v>-2.12375339582275-4.9045921427305i</v>
      </c>
      <c r="F3573" s="57" t="str">
        <f t="shared" si="1050"/>
        <v>2.52216026984349-1.21868901053125i</v>
      </c>
      <c r="G3573" s="57" t="str">
        <f t="shared" si="1051"/>
        <v>0.866748575704729-0.339846262622605i</v>
      </c>
      <c r="H3573" s="57" t="str">
        <f t="shared" si="1052"/>
        <v>0.000511019551019118-3.09372420079402i</v>
      </c>
      <c r="I3573" s="57" t="str">
        <f t="shared" si="1053"/>
        <v>-0.0106325026900253-0.0220139733664986i</v>
      </c>
      <c r="K3573" s="57" t="str">
        <f t="shared" si="1054"/>
        <v>0.00064070123483278-0.00126929581067587i</v>
      </c>
      <c r="L3573" s="57" t="str">
        <f t="shared" si="1055"/>
        <v>0.00025-0.0016279236601192i</v>
      </c>
      <c r="M3573" s="57" t="str">
        <f t="shared" si="1056"/>
        <v>0.0045-0.000570721954503329i</v>
      </c>
      <c r="N3573" s="57">
        <f t="shared" si="1057"/>
        <v>38.809750200281883</v>
      </c>
      <c r="O3573" s="57">
        <f t="shared" si="1058"/>
        <v>52.113328457101701</v>
      </c>
      <c r="P3573" s="374">
        <f t="shared" si="1059"/>
        <v>-52.113328457101701</v>
      </c>
      <c r="Q3573" s="374">
        <f t="shared" si="1060"/>
        <v>141.19024979971812</v>
      </c>
      <c r="R3573" s="12">
        <f t="shared" si="1061"/>
        <v>-38.809750200281883</v>
      </c>
      <c r="S3573" s="57">
        <f t="shared" si="1062"/>
        <v>650.03727368540808</v>
      </c>
      <c r="T3573" s="12">
        <f t="shared" si="1045"/>
        <v>-52.113328457101701</v>
      </c>
    </row>
    <row r="3574" spans="1:20">
      <c r="A3574" s="57">
        <f t="shared" si="1046"/>
        <v>4099825.0047983606</v>
      </c>
      <c r="B3574" s="12">
        <f t="shared" si="1063"/>
        <v>652507.41532541264</v>
      </c>
      <c r="C3574" s="57" t="str">
        <f t="shared" si="1047"/>
        <v>-0.00190910893758847+0.00154642133121101i</v>
      </c>
      <c r="D3574" s="57" t="str">
        <f t="shared" si="1048"/>
        <v>1.92766943451945-1.75319601747777i</v>
      </c>
      <c r="E3574" s="57" t="str">
        <f t="shared" si="1049"/>
        <v>-2.12033753932053-4.88086687856235i</v>
      </c>
      <c r="F3574" s="57" t="str">
        <f t="shared" si="1050"/>
        <v>2.51960379171275-1.22057091797874i</v>
      </c>
      <c r="G3574" s="57" t="str">
        <f t="shared" si="1051"/>
        <v>0.865870033684565-0.340791899040536i</v>
      </c>
      <c r="H3574" s="57" t="str">
        <f t="shared" si="1052"/>
        <v>0.000505170233338396-3.08200585803138i</v>
      </c>
      <c r="I3574" s="57" t="str">
        <f t="shared" si="1053"/>
        <v>-0.0106086227940629-0.0219083513183125i</v>
      </c>
      <c r="K3574" s="57" t="str">
        <f t="shared" si="1054"/>
        <v>0.000638193044952313-0.00126565950335242i</v>
      </c>
      <c r="L3574" s="57" t="str">
        <f t="shared" si="1055"/>
        <v>0.00025-0.00162176096843914i</v>
      </c>
      <c r="M3574" s="57" t="str">
        <f t="shared" si="1056"/>
        <v>0.0045-0.000568561421103136i</v>
      </c>
      <c r="N3574" s="57">
        <f t="shared" si="1057"/>
        <v>39.008253451084045</v>
      </c>
      <c r="O3574" s="57">
        <f t="shared" si="1058"/>
        <v>52.19242432104997</v>
      </c>
      <c r="P3574" s="374">
        <f t="shared" si="1059"/>
        <v>-52.19242432104997</v>
      </c>
      <c r="Q3574" s="374">
        <f t="shared" si="1060"/>
        <v>140.99174654891596</v>
      </c>
      <c r="R3574" s="12">
        <f t="shared" si="1061"/>
        <v>-39.008253451084045</v>
      </c>
      <c r="S3574" s="57">
        <f t="shared" si="1062"/>
        <v>652.50741532541269</v>
      </c>
      <c r="T3574" s="12">
        <f t="shared" si="1045"/>
        <v>-52.19242432104997</v>
      </c>
    </row>
    <row r="3575" spans="1:20">
      <c r="A3575" s="57">
        <f t="shared" si="1046"/>
        <v>4115404.3398165945</v>
      </c>
      <c r="B3575" s="12">
        <f t="shared" si="1063"/>
        <v>654986.94350364921</v>
      </c>
      <c r="C3575" s="57" t="str">
        <f t="shared" si="1047"/>
        <v>-0.00188645576733667+0.0015389293614517i</v>
      </c>
      <c r="D3575" s="57" t="str">
        <f t="shared" si="1048"/>
        <v>1.92114845205457-1.75380265955682i</v>
      </c>
      <c r="E3575" s="57" t="str">
        <f t="shared" si="1049"/>
        <v>-2.11692131198007-4.85722431128187i</v>
      </c>
      <c r="F3575" s="57" t="str">
        <f t="shared" si="1050"/>
        <v>2.51703308395365-1.22245712937823i</v>
      </c>
      <c r="G3575" s="57" t="str">
        <f t="shared" si="1051"/>
        <v>0.86498660160636-0.341737882956866i</v>
      </c>
      <c r="H3575" s="57" t="str">
        <f t="shared" si="1052"/>
        <v>0.000499389747918216-3.07033194076025i</v>
      </c>
      <c r="I3575" s="57" t="str">
        <f t="shared" si="1053"/>
        <v>-0.0105848084052288-0.0218030906766895i</v>
      </c>
      <c r="K3575" s="57" t="str">
        <f t="shared" si="1054"/>
        <v>0.000635697049511387-0.00126202688616825i</v>
      </c>
      <c r="L3575" s="57" t="str">
        <f t="shared" si="1055"/>
        <v>0.00025-0.00161562160633506i</v>
      </c>
      <c r="M3575" s="57" t="str">
        <f t="shared" si="1056"/>
        <v>0.0045-0.000566409066649867i</v>
      </c>
      <c r="N3575" s="57">
        <f t="shared" si="1057"/>
        <v>39.206813324610323</v>
      </c>
      <c r="O3575" s="57">
        <f t="shared" si="1058"/>
        <v>52.271636848339533</v>
      </c>
      <c r="P3575" s="374">
        <f t="shared" si="1059"/>
        <v>-52.271636848339533</v>
      </c>
      <c r="Q3575" s="374">
        <f t="shared" si="1060"/>
        <v>140.79318667538968</v>
      </c>
      <c r="R3575" s="12">
        <f t="shared" si="1061"/>
        <v>-39.206813324610323</v>
      </c>
      <c r="S3575" s="57">
        <f t="shared" si="1062"/>
        <v>654.98694350364917</v>
      </c>
      <c r="T3575" s="12">
        <f t="shared" si="1045"/>
        <v>-52.271636848339533</v>
      </c>
    </row>
    <row r="3576" spans="1:20">
      <c r="A3576" s="57">
        <f t="shared" si="1046"/>
        <v>4131042.8763078973</v>
      </c>
      <c r="B3576" s="12">
        <f t="shared" si="1063"/>
        <v>657475.89388896304</v>
      </c>
      <c r="C3576" s="57" t="str">
        <f t="shared" si="1047"/>
        <v>-0.00186400761980089+0.00153140884374056i</v>
      </c>
      <c r="D3576" s="57" t="str">
        <f t="shared" si="1048"/>
        <v>1.914622288341-1.75438531736115i</v>
      </c>
      <c r="E3576" s="57" t="str">
        <f t="shared" si="1049"/>
        <v>-2.1135046002876-4.83366416436973i</v>
      </c>
      <c r="F3576" s="57" t="str">
        <f t="shared" si="1050"/>
        <v>2.51444810200867-1.2243475611813i</v>
      </c>
      <c r="G3576" s="57" t="str">
        <f t="shared" si="1051"/>
        <v>0.86409826415778-0.342684189943586i</v>
      </c>
      <c r="H3576" s="57" t="str">
        <f t="shared" si="1052"/>
        <v>0.000493677301879643-3.05870228024307i</v>
      </c>
      <c r="I3576" s="57" t="str">
        <f t="shared" si="1053"/>
        <v>-0.0105610585102393-0.021698190297597i</v>
      </c>
      <c r="K3576" s="57" t="str">
        <f t="shared" si="1054"/>
        <v>0.000633213230997784-0.0012583980126065i</v>
      </c>
      <c r="L3576" s="57" t="str">
        <f t="shared" si="1055"/>
        <v>0.00025-0.0016095054854902i</v>
      </c>
      <c r="M3576" s="57" t="str">
        <f t="shared" si="1056"/>
        <v>0.0045-0.000564264860181178i</v>
      </c>
      <c r="N3576" s="57">
        <f t="shared" si="1057"/>
        <v>39.405427327034147</v>
      </c>
      <c r="O3576" s="57">
        <f t="shared" si="1058"/>
        <v>52.350966072964681</v>
      </c>
      <c r="P3576" s="374">
        <f t="shared" si="1059"/>
        <v>-52.350966072964681</v>
      </c>
      <c r="Q3576" s="374">
        <f t="shared" si="1060"/>
        <v>140.59457267296585</v>
      </c>
      <c r="R3576" s="12">
        <f t="shared" si="1061"/>
        <v>-39.405427327034147</v>
      </c>
      <c r="S3576" s="57">
        <f t="shared" si="1062"/>
        <v>657.47589388896301</v>
      </c>
      <c r="T3576" s="12">
        <f t="shared" si="1045"/>
        <v>-52.350966072964681</v>
      </c>
    </row>
    <row r="3577" spans="1:20">
      <c r="A3577" s="57">
        <f t="shared" si="1046"/>
        <v>4146740.8392378674</v>
      </c>
      <c r="B3577" s="12">
        <f t="shared" si="1063"/>
        <v>659974.30228574108</v>
      </c>
      <c r="C3577" s="57" t="str">
        <f t="shared" si="1047"/>
        <v>-0.00184176340163403+0.00152386081615383i</v>
      </c>
      <c r="D3577" s="57" t="str">
        <f t="shared" si="1048"/>
        <v>1.90809112518248-1.75494394165925i</v>
      </c>
      <c r="E3577" s="57" t="str">
        <f t="shared" si="1049"/>
        <v>-2.11008729159548-4.81018616324763i</v>
      </c>
      <c r="F3577" s="57" t="str">
        <f t="shared" si="1050"/>
        <v>2.51184880165006-1.22624212924764i</v>
      </c>
      <c r="G3577" s="57" t="str">
        <f t="shared" si="1051"/>
        <v>0.863205006139804-0.343630795353072i</v>
      </c>
      <c r="H3577" s="57" t="str">
        <f t="shared" si="1052"/>
        <v>0.000488032110752997-3.04711670838521i</v>
      </c>
      <c r="I3577" s="57" t="str">
        <f t="shared" si="1053"/>
        <v>-0.0105373721034283-0.0215936490444887i</v>
      </c>
      <c r="K3577" s="57" t="str">
        <f t="shared" si="1054"/>
        <v>0.000630741571374568-0.00125477293579558i</v>
      </c>
      <c r="L3577" s="57" t="str">
        <f t="shared" si="1055"/>
        <v>0.00025-0.00160341251792209i</v>
      </c>
      <c r="M3577" s="57" t="str">
        <f t="shared" si="1056"/>
        <v>0.0045-0.000562128770851943i</v>
      </c>
      <c r="N3577" s="57">
        <f t="shared" si="1057"/>
        <v>39.604092963791999</v>
      </c>
      <c r="O3577" s="57">
        <f t="shared" si="1058"/>
        <v>52.430412027369606</v>
      </c>
      <c r="P3577" s="374">
        <f t="shared" si="1059"/>
        <v>-52.430412027369606</v>
      </c>
      <c r="Q3577" s="374">
        <f t="shared" si="1060"/>
        <v>140.395907036208</v>
      </c>
      <c r="R3577" s="12">
        <f t="shared" si="1061"/>
        <v>-39.604092963791999</v>
      </c>
      <c r="S3577" s="57">
        <f t="shared" si="1062"/>
        <v>659.97430228574103</v>
      </c>
      <c r="T3577" s="12">
        <f t="shared" si="1045"/>
        <v>-52.430412027369606</v>
      </c>
    </row>
    <row r="3578" spans="1:20">
      <c r="A3578" s="57">
        <f t="shared" si="1046"/>
        <v>4162498.4544269708</v>
      </c>
      <c r="B3578" s="12">
        <f t="shared" si="1063"/>
        <v>662482.20463442686</v>
      </c>
      <c r="C3578" s="57" t="str">
        <f t="shared" si="1047"/>
        <v>-0.00181972201737207+0.00151628630843593i</v>
      </c>
      <c r="D3578" s="57" t="str">
        <f t="shared" si="1048"/>
        <v>1.90155514494922-1.75547848491347i</v>
      </c>
      <c r="E3578" s="57" t="str">
        <f t="shared" si="1049"/>
        <v>-2.10666927412359-4.7867900352706i</v>
      </c>
      <c r="F3578" s="57" t="str">
        <f t="shared" si="1050"/>
        <v>2.50923513898715-1.22814074884446i</v>
      </c>
      <c r="G3578" s="57" t="str">
        <f t="shared" si="1051"/>
        <v>0.862306812469269-0.344577674317937i</v>
      </c>
      <c r="H3578" s="57" t="str">
        <f t="shared" si="1052"/>
        <v>0.000482453398403808-3.03557505773246i</v>
      </c>
      <c r="I3578" s="57" t="str">
        <f t="shared" si="1053"/>
        <v>-0.0105137481867242-0.0214894657882842i</v>
      </c>
      <c r="K3578" s="57" t="str">
        <f t="shared" si="1054"/>
        <v>0.000628282052086833-0.00125115170850589i</v>
      </c>
      <c r="L3578" s="57" t="str">
        <f t="shared" si="1055"/>
        <v>0.00025-0.00159734261598137i</v>
      </c>
      <c r="M3578" s="57" t="str">
        <f t="shared" si="1056"/>
        <v>0.0045-0.000560000767933793i</v>
      </c>
      <c r="N3578" s="57">
        <f t="shared" si="1057"/>
        <v>39.802807739603452</v>
      </c>
      <c r="O3578" s="57">
        <f t="shared" si="1058"/>
        <v>52.509974742447696</v>
      </c>
      <c r="P3578" s="374">
        <f t="shared" si="1059"/>
        <v>-52.509974742447696</v>
      </c>
      <c r="Q3578" s="374">
        <f t="shared" si="1060"/>
        <v>140.19719226039655</v>
      </c>
      <c r="R3578" s="12">
        <f t="shared" si="1061"/>
        <v>-39.802807739603452</v>
      </c>
      <c r="S3578" s="57">
        <f t="shared" si="1062"/>
        <v>662.48220463442681</v>
      </c>
      <c r="T3578" s="12">
        <f t="shared" si="1045"/>
        <v>-52.509974742447696</v>
      </c>
    </row>
    <row r="3579" spans="1:20">
      <c r="A3579" s="57">
        <f t="shared" si="1046"/>
        <v>4178315.9485537931</v>
      </c>
      <c r="B3579" s="12">
        <f t="shared" si="1063"/>
        <v>664999.63701203768</v>
      </c>
      <c r="C3579" s="57" t="str">
        <f t="shared" si="1047"/>
        <v>-0.0017978823695096+0.00150868634195343i</v>
      </c>
      <c r="D3579" s="57" t="str">
        <f t="shared" si="1048"/>
        <v>1.89501453055797-1.75598890128798i</v>
      </c>
      <c r="E3579" s="57" t="str">
        <f t="shared" si="1049"/>
        <v>-2.1032504369606-4.7634755097197i</v>
      </c>
      <c r="F3579" s="57" t="str">
        <f t="shared" si="1050"/>
        <v>2.50660707047392-1.23004333464593i</v>
      </c>
      <c r="G3579" s="57" t="str">
        <f t="shared" si="1051"/>
        <v>0.861403668181438-0.345524801750903i</v>
      </c>
      <c r="H3579" s="57" t="str">
        <f t="shared" si="1052"/>
        <v>0.000476940396959108-3.02407716146859i</v>
      </c>
      <c r="I3579" s="57" t="str">
        <f t="shared" si="1053"/>
        <v>-0.0104901857696259-0.0213856394073509i</v>
      </c>
      <c r="K3579" s="57" t="str">
        <f t="shared" si="1054"/>
        <v>0.000625834654068355-0.00124753438314658i</v>
      </c>
      <c r="L3579" s="57" t="str">
        <f t="shared" si="1055"/>
        <v>0.00025-0.00159129569235043i</v>
      </c>
      <c r="M3579" s="57" t="str">
        <f t="shared" si="1056"/>
        <v>0.0045-0.000557880820814697i</v>
      </c>
      <c r="N3579" s="57">
        <f t="shared" si="1057"/>
        <v>40.001569158487172</v>
      </c>
      <c r="O3579" s="57">
        <f t="shared" si="1058"/>
        <v>52.589654247539777</v>
      </c>
      <c r="P3579" s="374">
        <f t="shared" si="1059"/>
        <v>-52.589654247539777</v>
      </c>
      <c r="Q3579" s="374">
        <f t="shared" si="1060"/>
        <v>139.99843084151283</v>
      </c>
      <c r="R3579" s="12">
        <f t="shared" si="1061"/>
        <v>-40.001569158487172</v>
      </c>
      <c r="S3579" s="57">
        <f t="shared" si="1062"/>
        <v>664.99963701203774</v>
      </c>
      <c r="T3579" s="12">
        <f t="shared" si="1045"/>
        <v>-52.589654247539777</v>
      </c>
    </row>
    <row r="3580" spans="1:20">
      <c r="A3580" s="57">
        <f t="shared" si="1046"/>
        <v>4194193.5491582975</v>
      </c>
      <c r="B3580" s="12">
        <f t="shared" si="1063"/>
        <v>667526.63563268341</v>
      </c>
      <c r="C3580" s="57" t="str">
        <f t="shared" si="1047"/>
        <v>-0.0017762433585756+0.00150106192965077i</v>
      </c>
      <c r="D3580" s="57" t="str">
        <f t="shared" si="1048"/>
        <v>1.88846946545175-1.75647514665645i</v>
      </c>
      <c r="E3580" s="57" t="str">
        <f t="shared" si="1049"/>
        <v>-2.0998306700657-4.7402423177945i</v>
      </c>
      <c r="F3580" s="57" t="str">
        <f t="shared" si="1050"/>
        <v>2.50396455291645-1.23194980073274i</v>
      </c>
      <c r="G3580" s="57" t="str">
        <f t="shared" si="1051"/>
        <v>0.860495558432593-0.346472152344706i</v>
      </c>
      <c r="H3580" s="57" t="str">
        <f t="shared" si="1052"/>
        <v>0.00047149234673422-3.01262285341294i</v>
      </c>
      <c r="I3580" s="57" t="str">
        <f t="shared" si="1053"/>
        <v>-0.0104666838691814-0.0212821687874843i</v>
      </c>
      <c r="K3580" s="57" t="str">
        <f t="shared" si="1054"/>
        <v>0.000623399357748365-0.00124392101176248i</v>
      </c>
      <c r="L3580" s="57" t="str">
        <f t="shared" si="1055"/>
        <v>0.00025-0.00158527166004227i</v>
      </c>
      <c r="M3580" s="57" t="str">
        <f t="shared" si="1056"/>
        <v>0.0045-0.000555768898998503i</v>
      </c>
      <c r="N3580" s="57">
        <f t="shared" si="1057"/>
        <v>40.200374723784648</v>
      </c>
      <c r="O3580" s="57">
        <f t="shared" si="1058"/>
        <v>52.669450570432545</v>
      </c>
      <c r="P3580" s="374">
        <f t="shared" si="1059"/>
        <v>-52.669450570432545</v>
      </c>
      <c r="Q3580" s="374">
        <f t="shared" si="1060"/>
        <v>139.79962527621535</v>
      </c>
      <c r="R3580" s="12">
        <f t="shared" si="1061"/>
        <v>-40.200374723784648</v>
      </c>
      <c r="S3580" s="57">
        <f t="shared" si="1062"/>
        <v>667.52663563268345</v>
      </c>
      <c r="T3580" s="12">
        <f t="shared" si="1045"/>
        <v>-52.669450570432545</v>
      </c>
    </row>
    <row r="3581" spans="1:20">
      <c r="A3581" s="57">
        <f t="shared" si="1046"/>
        <v>4210131.4846450994</v>
      </c>
      <c r="B3581" s="12">
        <f t="shared" si="1063"/>
        <v>670063.23684808763</v>
      </c>
      <c r="C3581" s="57" t="str">
        <f t="shared" si="1047"/>
        <v>-0.00175480388320991+0.0014934140760074i</v>
      </c>
      <c r="D3581" s="57" t="str">
        <f t="shared" si="1048"/>
        <v>1.88192013357964-1.75693717860948i</v>
      </c>
      <c r="E3581" s="57" t="str">
        <f t="shared" si="1049"/>
        <v>-2.09640986426999-4.71709019260594i</v>
      </c>
      <c r="F3581" s="57" t="str">
        <f t="shared" si="1050"/>
        <v>2.50130754348063-1.23386006059174i</v>
      </c>
      <c r="G3581" s="57" t="str">
        <f t="shared" si="1051"/>
        <v>0.859582468502633-0.347419700572022i</v>
      </c>
      <c r="H3581" s="57" t="str">
        <f t="shared" si="1052"/>
        <v>0.000466108496159843-3.00121196801799i</v>
      </c>
      <c r="I3581" s="57" t="str">
        <f t="shared" si="1053"/>
        <v>-0.0104432415099652-0.0211790528218896i</v>
      </c>
      <c r="K3581" s="57" t="str">
        <f t="shared" si="1054"/>
        <v>0.000620976143058185-0.00124031164603105i</v>
      </c>
      <c r="L3581" s="57" t="str">
        <f t="shared" si="1055"/>
        <v>0.00025-0.00157927043239916i</v>
      </c>
      <c r="M3581" s="57" t="str">
        <f t="shared" si="1056"/>
        <v>0.0045-0.000553664972104505i</v>
      </c>
      <c r="N3581" s="57">
        <f t="shared" si="1057"/>
        <v>40.399221938177249</v>
      </c>
      <c r="O3581" s="57">
        <f t="shared" si="1058"/>
        <v>52.749363737356639</v>
      </c>
      <c r="P3581" s="374">
        <f t="shared" si="1059"/>
        <v>-52.749363737356639</v>
      </c>
      <c r="Q3581" s="374">
        <f t="shared" si="1060"/>
        <v>139.60077806182275</v>
      </c>
      <c r="R3581" s="12">
        <f t="shared" si="1061"/>
        <v>-40.399221938177249</v>
      </c>
      <c r="S3581" s="57">
        <f t="shared" si="1062"/>
        <v>670.06323684808763</v>
      </c>
      <c r="T3581" s="12">
        <f t="shared" si="1045"/>
        <v>-52.749363737356639</v>
      </c>
    </row>
    <row r="3582" spans="1:20">
      <c r="A3582" s="57">
        <f t="shared" si="1046"/>
        <v>4226129.9842867507</v>
      </c>
      <c r="B3582" s="12">
        <f t="shared" si="1063"/>
        <v>672609.4771481104</v>
      </c>
      <c r="C3582" s="57" t="str">
        <f t="shared" si="1047"/>
        <v>-0.0017335628402397+0.00148574377699633i</v>
      </c>
      <c r="D3582" s="57" t="str">
        <f t="shared" si="1048"/>
        <v>1.87536671937626-1.75737495646162i</v>
      </c>
      <c r="E3582" s="57" t="str">
        <f t="shared" si="1049"/>
        <v>-2.09298791127811-4.69401886916829i</v>
      </c>
      <c r="F3582" s="57" t="str">
        <f t="shared" si="1050"/>
        <v>2.49863599969961-1.23577402711555i</v>
      </c>
      <c r="G3582" s="57" t="str">
        <f t="shared" si="1051"/>
        <v>0.858664383797697-0.348367420685429i</v>
      </c>
      <c r="H3582" s="57" t="str">
        <f t="shared" si="1052"/>
        <v>0.000460788101709598-2.98984434036688i</v>
      </c>
      <c r="I3582" s="57" t="str">
        <f t="shared" si="1053"/>
        <v>-0.0104198577240563-0.02107629041116i</v>
      </c>
      <c r="K3582" s="57" t="str">
        <f t="shared" si="1054"/>
        <v>0.000618564989437936-0.00123670633725947i</v>
      </c>
      <c r="L3582" s="57" t="str">
        <f t="shared" si="1055"/>
        <v>0.00025-0.00157329192309141i</v>
      </c>
      <c r="M3582" s="57" t="str">
        <f t="shared" si="1056"/>
        <v>0.0045-0.00055156900986701i</v>
      </c>
      <c r="N3582" s="57">
        <f t="shared" si="1057"/>
        <v>40.59810830370759</v>
      </c>
      <c r="O3582" s="57">
        <f t="shared" si="1058"/>
        <v>52.829393772986279</v>
      </c>
      <c r="P3582" s="374">
        <f t="shared" si="1059"/>
        <v>-52.829393772986279</v>
      </c>
      <c r="Q3582" s="374">
        <f t="shared" si="1060"/>
        <v>139.40189169629241</v>
      </c>
      <c r="R3582" s="12">
        <f t="shared" si="1061"/>
        <v>-40.59810830370759</v>
      </c>
      <c r="S3582" s="57">
        <f t="shared" si="1062"/>
        <v>672.60947714811039</v>
      </c>
      <c r="T3582" s="12">
        <f t="shared" si="1045"/>
        <v>-52.829393772986279</v>
      </c>
    </row>
    <row r="3583" spans="1:20">
      <c r="A3583" s="57">
        <f t="shared" si="1046"/>
        <v>4242189.2782270405</v>
      </c>
      <c r="B3583" s="12">
        <f t="shared" si="1063"/>
        <v>675165.39316127321</v>
      </c>
      <c r="C3583" s="57" t="str">
        <f t="shared" si="1047"/>
        <v>-0.00171251912475676+0.00147805202004453i</v>
      </c>
      <c r="D3583" s="57" t="str">
        <f t="shared" si="1048"/>
        <v>1.86880940774126-1.75778844125823i</v>
      </c>
      <c r="E3583" s="57" t="str">
        <f t="shared" si="1049"/>
        <v>-2.08956470367004-4.67102808439208i</v>
      </c>
      <c r="F3583" s="57" t="str">
        <f t="shared" si="1050"/>
        <v>2.49594987948157-1.23769161260244i</v>
      </c>
      <c r="G3583" s="57" t="str">
        <f t="shared" si="1051"/>
        <v>0.8577412898528-0.349315286717394i</v>
      </c>
      <c r="H3583" s="57" t="str">
        <f t="shared" si="1052"/>
        <v>0.00045553042782798-2.97851980617107i</v>
      </c>
      <c r="I3583" s="57" t="str">
        <f t="shared" si="1053"/>
        <v>-0.0103965315510182-0.0209738804632584i</v>
      </c>
      <c r="K3583" s="57" t="str">
        <f t="shared" si="1054"/>
        <v>0.000616165875843229-0.0012331051363818i</v>
      </c>
      <c r="L3583" s="57" t="str">
        <f t="shared" si="1055"/>
        <v>0.00025-0.00156733604611617i</v>
      </c>
      <c r="M3583" s="57" t="str">
        <f t="shared" si="1056"/>
        <v>0.0045-0.000549480982134899i</v>
      </c>
      <c r="N3583" s="57">
        <f t="shared" si="1057"/>
        <v>40.797031321800034</v>
      </c>
      <c r="O3583" s="57">
        <f t="shared" si="1058"/>
        <v>52.909540700436921</v>
      </c>
      <c r="P3583" s="374">
        <f t="shared" si="1059"/>
        <v>-52.909540700436921</v>
      </c>
      <c r="Q3583" s="374">
        <f t="shared" si="1060"/>
        <v>139.20296867819997</v>
      </c>
      <c r="R3583" s="12">
        <f t="shared" si="1061"/>
        <v>-40.797031321800034</v>
      </c>
      <c r="S3583" s="57">
        <f t="shared" si="1062"/>
        <v>675.16539316127319</v>
      </c>
      <c r="T3583" s="12">
        <f t="shared" si="1045"/>
        <v>-52.909540700436921</v>
      </c>
    </row>
    <row r="3584" spans="1:20">
      <c r="A3584" s="57">
        <f t="shared" si="1046"/>
        <v>4258309.5974843036</v>
      </c>
      <c r="B3584" s="12">
        <f t="shared" si="1063"/>
        <v>677731.02165528608</v>
      </c>
      <c r="C3584" s="57" t="str">
        <f t="shared" si="1047"/>
        <v>-0.00169167163019504+0.00147033978399477i</v>
      </c>
      <c r="D3584" s="57" t="str">
        <f t="shared" si="1048"/>
        <v>1.86224838401869-1.75817759578198i</v>
      </c>
      <c r="E3584" s="57" t="str">
        <f t="shared" si="1049"/>
        <v>-2.08614013490285-4.64811757707657i</v>
      </c>
      <c r="F3584" s="57" t="str">
        <f t="shared" si="1050"/>
        <v>2.49324914111748-1.23961272875619i</v>
      </c>
      <c r="G3584" s="57" t="str">
        <f t="shared" si="1051"/>
        <v>0.856813172334492-0.350263272480282i</v>
      </c>
      <c r="H3584" s="57" t="str">
        <f t="shared" si="1052"/>
        <v>0.000450334746858689-2.96723820176792i</v>
      </c>
      <c r="I3584" s="57" t="str">
        <f t="shared" si="1053"/>
        <v>-0.0103732620378784-0.0208718218934973i</v>
      </c>
      <c r="K3584" s="57" t="str">
        <f t="shared" si="1054"/>
        <v>0.000613778780751814-0.00122950809395627i</v>
      </c>
      <c r="L3584" s="57" t="str">
        <f t="shared" si="1055"/>
        <v>0.00025-0.00156140271579614i</v>
      </c>
      <c r="M3584" s="57" t="str">
        <f t="shared" si="1056"/>
        <v>0.0045-0.000547400858871187i</v>
      </c>
      <c r="N3584" s="57">
        <f t="shared" si="1057"/>
        <v>40.995988493281175</v>
      </c>
      <c r="O3584" s="57">
        <f t="shared" si="1058"/>
        <v>52.989804541263666</v>
      </c>
      <c r="P3584" s="374">
        <f t="shared" si="1059"/>
        <v>-52.989804541263666</v>
      </c>
      <c r="Q3584" s="374">
        <f t="shared" si="1060"/>
        <v>139.00401150671883</v>
      </c>
      <c r="R3584" s="12">
        <f t="shared" si="1061"/>
        <v>-40.995988493281175</v>
      </c>
      <c r="S3584" s="57">
        <f t="shared" si="1062"/>
        <v>677.7310216552861</v>
      </c>
      <c r="T3584" s="12">
        <f t="shared" si="1045"/>
        <v>-52.989804541263666</v>
      </c>
    </row>
    <row r="3585" spans="1:20">
      <c r="A3585" s="57">
        <f t="shared" si="1046"/>
        <v>4274491.1739547439</v>
      </c>
      <c r="B3585" s="12">
        <f t="shared" si="1063"/>
        <v>680306.39953757613</v>
      </c>
      <c r="C3585" s="57" t="str">
        <f t="shared" si="1047"/>
        <v>-0.0016710192484084+0.00146260803906883i</v>
      </c>
      <c r="D3585" s="57" t="str">
        <f t="shared" si="1048"/>
        <v>1.85568383397621-1.75854238455907i</v>
      </c>
      <c r="E3585" s="57" t="str">
        <f t="shared" si="1049"/>
        <v>-2.08271409931244-4.62528708790204i</v>
      </c>
      <c r="F3585" s="57" t="str">
        <f t="shared" si="1050"/>
        <v>2.4905337432888-1.24153728668599i</v>
      </c>
      <c r="G3585" s="57" t="str">
        <f t="shared" si="1051"/>
        <v>0.85588001704352-0.351211351566409i</v>
      </c>
      <c r="H3585" s="57" t="str">
        <f t="shared" si="1052"/>
        <v>0.000445200338973385-2.95599936411826i</v>
      </c>
      <c r="I3585" s="57" t="str">
        <f t="shared" si="1053"/>
        <v>-0.0103500482391077-0.0207701136245176i</v>
      </c>
      <c r="K3585" s="57" t="str">
        <f t="shared" si="1054"/>
        <v>0.00061140368217026-0.0012259152601626i</v>
      </c>
      <c r="L3585" s="57" t="str">
        <f t="shared" si="1055"/>
        <v>0.00025-0.00155549184677838i</v>
      </c>
      <c r="M3585" s="57" t="str">
        <f t="shared" si="1056"/>
        <v>0.0045-0.00054532861015261i</v>
      </c>
      <c r="N3585" s="57">
        <f t="shared" si="1057"/>
        <v>41.194977318399822</v>
      </c>
      <c r="O3585" s="57">
        <f t="shared" si="1058"/>
        <v>53.070185315460385</v>
      </c>
      <c r="P3585" s="374">
        <f t="shared" si="1059"/>
        <v>-53.070185315460385</v>
      </c>
      <c r="Q3585" s="374">
        <f t="shared" si="1060"/>
        <v>138.80502268160018</v>
      </c>
      <c r="R3585" s="12">
        <f t="shared" si="1061"/>
        <v>-41.194977318399822</v>
      </c>
      <c r="S3585" s="57">
        <f t="shared" si="1062"/>
        <v>680.30639953757611</v>
      </c>
      <c r="T3585" s="12">
        <f t="shared" si="1045"/>
        <v>-53.070185315460385</v>
      </c>
    </row>
    <row r="3586" spans="1:20">
      <c r="A3586" s="57">
        <f t="shared" si="1046"/>
        <v>4290734.2404157715</v>
      </c>
      <c r="B3586" s="12">
        <f t="shared" si="1063"/>
        <v>682891.56385581894</v>
      </c>
      <c r="C3586" s="57" t="str">
        <f t="shared" si="1047"/>
        <v>-0.00165056086974893+0.0014548577468326i</v>
      </c>
      <c r="D3586" s="57" t="str">
        <f t="shared" si="1048"/>
        <v>1.84911594378423-1.75888277386515i</v>
      </c>
      <c r="E3586" s="57" t="str">
        <f t="shared" si="1049"/>
        <v>-2.07928649211557-4.60253635942243i</v>
      </c>
      <c r="F3586" s="57" t="str">
        <f t="shared" si="1050"/>
        <v>2.48780364507531-1.24346519690652i</v>
      </c>
      <c r="G3586" s="57" t="str">
        <f t="shared" si="1051"/>
        <v>0.854941809917522-0.35215949734811i</v>
      </c>
      <c r="H3586" s="57" t="str">
        <f t="shared" si="1052"/>
        <v>0.000440126492100851-2.94480313080408i</v>
      </c>
      <c r="I3586" s="57" t="str">
        <f t="shared" si="1053"/>
        <v>-0.0103268892166014-0.0206687545862689i</v>
      </c>
      <c r="K3586" s="57" t="str">
        <f t="shared" si="1054"/>
        <v>0.000609040557640586-0.0012223266847995i</v>
      </c>
      <c r="L3586" s="57" t="str">
        <f t="shared" si="1055"/>
        <v>0.00025-0.00154960335403306i</v>
      </c>
      <c r="M3586" s="57" t="str">
        <f t="shared" si="1056"/>
        <v>0.0045-0.000543264206169164i</v>
      </c>
      <c r="N3586" s="57">
        <f t="shared" si="1057"/>
        <v>41.393995296849255</v>
      </c>
      <c r="O3586" s="57">
        <f t="shared" si="1058"/>
        <v>53.150683041457334</v>
      </c>
      <c r="P3586" s="374">
        <f t="shared" si="1059"/>
        <v>-53.150683041457334</v>
      </c>
      <c r="Q3586" s="374">
        <f t="shared" si="1060"/>
        <v>138.60600470315075</v>
      </c>
      <c r="R3586" s="12">
        <f t="shared" si="1061"/>
        <v>-41.393995296849255</v>
      </c>
      <c r="S3586" s="57">
        <f t="shared" si="1062"/>
        <v>682.89156385581896</v>
      </c>
      <c r="T3586" s="12">
        <f t="shared" si="1045"/>
        <v>-53.150683041457334</v>
      </c>
    </row>
    <row r="3587" spans="1:20">
      <c r="A3587" s="57">
        <f t="shared" si="1046"/>
        <v>4307039.0305293519</v>
      </c>
      <c r="B3587" s="12">
        <f t="shared" si="1063"/>
        <v>685486.55179847102</v>
      </c>
      <c r="C3587" s="57" t="str">
        <f t="shared" si="1047"/>
        <v>-0.00163029538314526+0.00144708986016238i</v>
      </c>
      <c r="D3587" s="57" t="str">
        <f t="shared" si="1048"/>
        <v>1.84254489999494-1.75919873173099i</v>
      </c>
      <c r="E3587" s="57" t="str">
        <f t="shared" si="1049"/>
        <v>-2.07585720941174-4.57986513605763i</v>
      </c>
      <c r="F3587" s="57" t="str">
        <f t="shared" si="1050"/>
        <v>2.48505880596299-1.24539636933809i</v>
      </c>
      <c r="G3587" s="57" t="str">
        <f t="shared" si="1051"/>
        <v>0.853998537033725-0.353107682977845i</v>
      </c>
      <c r="H3587" s="57" t="str">
        <f t="shared" si="1052"/>
        <v>0.000435112501856533-2.93364934002607i</v>
      </c>
      <c r="I3587" s="57" t="str">
        <f t="shared" si="1053"/>
        <v>-0.0103037840396605-0.0205677437159881i</v>
      </c>
      <c r="K3587" s="57" t="str">
        <f t="shared" si="1054"/>
        <v>0.000606689384246884-0.00121874241728214i</v>
      </c>
      <c r="L3587" s="57" t="str">
        <f t="shared" si="1055"/>
        <v>0.00025-0.00154373715285222i</v>
      </c>
      <c r="M3587" s="57" t="str">
        <f t="shared" si="1056"/>
        <v>0.0045-0.000541207617223716i</v>
      </c>
      <c r="N3587" s="57">
        <f t="shared" si="1057"/>
        <v>41.593039927789306</v>
      </c>
      <c r="O3587" s="57">
        <f t="shared" si="1058"/>
        <v>53.23129773612056</v>
      </c>
      <c r="P3587" s="374">
        <f t="shared" si="1059"/>
        <v>-53.23129773612056</v>
      </c>
      <c r="Q3587" s="374">
        <f t="shared" si="1060"/>
        <v>138.40696007221069</v>
      </c>
      <c r="R3587" s="12">
        <f t="shared" si="1061"/>
        <v>-41.593039927789306</v>
      </c>
      <c r="S3587" s="57">
        <f t="shared" si="1062"/>
        <v>685.48655179847106</v>
      </c>
      <c r="T3587" s="12">
        <f t="shared" si="1045"/>
        <v>-53.23129773612056</v>
      </c>
    </row>
    <row r="3588" spans="1:20">
      <c r="A3588" s="57">
        <f t="shared" si="1046"/>
        <v>4323405.7788453633</v>
      </c>
      <c r="B3588" s="12">
        <f t="shared" si="1063"/>
        <v>688091.4006953052</v>
      </c>
      <c r="C3588" s="57" t="str">
        <f t="shared" si="1047"/>
        <v>-0.00161022167618158+0.00143930532321292i</v>
      </c>
      <c r="D3588" s="57" t="str">
        <f t="shared" si="1048"/>
        <v>1.83597088952129-1.75949022794776i</v>
      </c>
      <c r="E3588" s="57" t="str">
        <f t="shared" si="1049"/>
        <v>-2.07242614818527-4.55727316408607i</v>
      </c>
      <c r="F3588" s="57" t="str">
        <f t="shared" si="1050"/>
        <v>2.48229918585196-1.24733071330685i</v>
      </c>
      <c r="G3588" s="57" t="str">
        <f t="shared" si="1051"/>
        <v>0.853050184611662-0.354055881388336i</v>
      </c>
      <c r="H3588" s="57" t="str">
        <f t="shared" si="1052"/>
        <v>0.000430157671472558-2.92253783060132i</v>
      </c>
      <c r="I3588" s="57" t="str">
        <f t="shared" si="1053"/>
        <v>-0.0102807317849731-0.0204670799581793i</v>
      </c>
      <c r="K3588" s="57" t="str">
        <f t="shared" si="1054"/>
        <v>0.000604350138621966-0.00121516250663983i</v>
      </c>
      <c r="L3588" s="57" t="str">
        <f t="shared" si="1055"/>
        <v>0.00025-0.00153789315884859i</v>
      </c>
      <c r="M3588" s="57" t="str">
        <f t="shared" si="1056"/>
        <v>0.0045-0.000539158813731536i</v>
      </c>
      <c r="N3588" s="57">
        <f t="shared" si="1057"/>
        <v>41.792108709864493</v>
      </c>
      <c r="O3588" s="57">
        <f t="shared" si="1058"/>
        <v>53.312029414749453</v>
      </c>
      <c r="P3588" s="374">
        <f t="shared" si="1059"/>
        <v>-53.312029414749453</v>
      </c>
      <c r="Q3588" s="374">
        <f t="shared" si="1060"/>
        <v>138.20789129013551</v>
      </c>
      <c r="R3588" s="12">
        <f t="shared" si="1061"/>
        <v>-41.792108709864493</v>
      </c>
      <c r="S3588" s="57">
        <f t="shared" si="1062"/>
        <v>688.0914006953052</v>
      </c>
      <c r="T3588" s="12">
        <f t="shared" si="1045"/>
        <v>-53.312029414749453</v>
      </c>
    </row>
    <row r="3589" spans="1:20">
      <c r="A3589" s="57">
        <f t="shared" si="1046"/>
        <v>4339834.7208049754</v>
      </c>
      <c r="B3589" s="12">
        <f t="shared" si="1063"/>
        <v>690706.14801794733</v>
      </c>
      <c r="C3589" s="57" t="str">
        <f t="shared" si="1047"/>
        <v>-0.00159033863517649+0.00143150507138695i</v>
      </c>
      <c r="D3589" s="57" t="str">
        <f t="shared" si="1048"/>
        <v>1.82939409961578-1.75975723407203i</v>
      </c>
      <c r="E3589" s="57" t="str">
        <f t="shared" si="1049"/>
        <v>-2.06899320630734-4.53476019163688i</v>
      </c>
      <c r="F3589" s="57" t="str">
        <f t="shared" si="1050"/>
        <v>2.4795247450643-1.24926813754507i</v>
      </c>
      <c r="G3589" s="57" t="str">
        <f t="shared" si="1051"/>
        <v>0.852096739015907-0.355004065292729i</v>
      </c>
      <c r="H3589" s="57" t="str">
        <f t="shared" si="1052"/>
        <v>0.000425261311728097-2.91146844196094i</v>
      </c>
      <c r="I3589" s="57" t="str">
        <f t="shared" si="1053"/>
        <v>-0.0102577315365962-0.0203667622645914i</v>
      </c>
      <c r="K3589" s="57" t="str">
        <f t="shared" si="1054"/>
        <v>0.000602022796953954-0.00121158700151377i</v>
      </c>
      <c r="L3589" s="57" t="str">
        <f t="shared" si="1055"/>
        <v>0.00025-0.00153207128795437i</v>
      </c>
      <c r="M3589" s="57" t="str">
        <f t="shared" si="1056"/>
        <v>0.0045-0.000537117766219901i</v>
      </c>
      <c r="N3589" s="57">
        <f t="shared" si="1057"/>
        <v>41.99119914122997</v>
      </c>
      <c r="O3589" s="57">
        <f t="shared" si="1058"/>
        <v>53.392878091075751</v>
      </c>
      <c r="P3589" s="374">
        <f t="shared" si="1059"/>
        <v>-53.392878091075751</v>
      </c>
      <c r="Q3589" s="374">
        <f t="shared" si="1060"/>
        <v>138.00880085877003</v>
      </c>
      <c r="R3589" s="12">
        <f t="shared" si="1061"/>
        <v>-41.99119914122997</v>
      </c>
      <c r="S3589" s="57">
        <f t="shared" si="1062"/>
        <v>690.70614801794738</v>
      </c>
      <c r="T3589" s="12">
        <f t="shared" si="1045"/>
        <v>-53.392878091075751</v>
      </c>
    </row>
    <row r="3590" spans="1:20">
      <c r="A3590" s="57">
        <f t="shared" si="1046"/>
        <v>4356326.0927440347</v>
      </c>
      <c r="B3590" s="12">
        <f t="shared" si="1063"/>
        <v>693330.83138041559</v>
      </c>
      <c r="C3590" s="57" t="str">
        <f t="shared" si="1047"/>
        <v>-0.00157064514526238+0.00142369003130622i</v>
      </c>
      <c r="D3590" s="57" t="str">
        <f t="shared" si="1048"/>
        <v>1.82281471784932-1.75999972343062i</v>
      </c>
      <c r="E3590" s="57" t="str">
        <f t="shared" si="1049"/>
        <v>-2.06555828253829-4.51232596868256i</v>
      </c>
      <c r="F3590" s="57" t="str">
        <f t="shared" si="1050"/>
        <v>2.47673544435224-1.25120855019161i</v>
      </c>
      <c r="G3590" s="57" t="str">
        <f t="shared" si="1051"/>
        <v>0.85113818675882-0.355952207184796i</v>
      </c>
      <c r="H3590" s="57" t="str">
        <f t="shared" si="1052"/>
        <v>0.000420422740880171-2.90044101414776i</v>
      </c>
      <c r="I3590" s="57" t="str">
        <f t="shared" si="1053"/>
        <v>-0.0102347823859394-0.0202667895941984i</v>
      </c>
      <c r="K3590" s="57" t="str">
        <f t="shared" si="1054"/>
        <v>0.000599707334992845-0.00120801595015475i</v>
      </c>
      <c r="L3590" s="57" t="str">
        <f t="shared" si="1055"/>
        <v>0.00025-0.00152627145641997i</v>
      </c>
      <c r="M3590" s="57" t="str">
        <f t="shared" si="1056"/>
        <v>0.0045-0.000535084445327655i</v>
      </c>
      <c r="N3590" s="57">
        <f t="shared" si="1057"/>
        <v>42.190308719571476</v>
      </c>
      <c r="O3590" s="57">
        <f t="shared" si="1058"/>
        <v>53.473843777261614</v>
      </c>
      <c r="P3590" s="374">
        <f t="shared" si="1059"/>
        <v>-53.473843777261614</v>
      </c>
      <c r="Q3590" s="374">
        <f t="shared" si="1060"/>
        <v>137.80969128042852</v>
      </c>
      <c r="R3590" s="12">
        <f t="shared" si="1061"/>
        <v>-42.190308719571476</v>
      </c>
      <c r="S3590" s="57">
        <f t="shared" si="1062"/>
        <v>693.33083138041559</v>
      </c>
      <c r="T3590" s="12">
        <f t="shared" si="1045"/>
        <v>-53.473843777261614</v>
      </c>
    </row>
    <row r="3591" spans="1:20">
      <c r="A3591" s="57">
        <f t="shared" si="1046"/>
        <v>4372880.1318964614</v>
      </c>
      <c r="B3591" s="12">
        <f t="shared" si="1063"/>
        <v>695965.48853966116</v>
      </c>
      <c r="C3591" s="57" t="str">
        <f t="shared" si="1047"/>
        <v>-0.00155114009046488+0.00141586112078398i</v>
      </c>
      <c r="D3591" s="57" t="str">
        <f t="shared" si="1048"/>
        <v>1.81623293208984-1.76021767112487i</v>
      </c>
      <c r="E3591" s="57" t="str">
        <f t="shared" si="1049"/>
        <v>-2.06212127652958-4.48997024703099i</v>
      </c>
      <c r="F3591" s="57" t="str">
        <f t="shared" si="1050"/>
        <v>2.47393124490604-1.25315185879235i</v>
      </c>
      <c r="G3591" s="57" t="str">
        <f t="shared" si="1051"/>
        <v>0.850174514503311-0.35690027933916i</v>
      </c>
      <c r="H3591" s="57" t="str">
        <f t="shared" si="1052"/>
        <v>0.000415641284594856-2.88945538781385i</v>
      </c>
      <c r="I3591" s="57" t="str">
        <f t="shared" si="1053"/>
        <v>-0.0102118834317465-0.0201671609131754i</v>
      </c>
      <c r="K3591" s="57" t="str">
        <f t="shared" si="1054"/>
        <v>0.000597403728057116-0.00120444940042117i</v>
      </c>
      <c r="L3591" s="57" t="str">
        <f t="shared" si="1055"/>
        <v>0.00025-0.00152049358081288i</v>
      </c>
      <c r="M3591" s="57" t="str">
        <f t="shared" si="1056"/>
        <v>0.0045-0.000533058821804797i</v>
      </c>
      <c r="N3591" s="57">
        <f t="shared" si="1057"/>
        <v>42.389434942127281</v>
      </c>
      <c r="O3591" s="57">
        <f t="shared" si="1058"/>
        <v>53.554926483898406</v>
      </c>
      <c r="P3591" s="374">
        <f t="shared" si="1059"/>
        <v>-53.554926483898406</v>
      </c>
      <c r="Q3591" s="374">
        <f t="shared" si="1060"/>
        <v>137.61056505787272</v>
      </c>
      <c r="R3591" s="12">
        <f t="shared" si="1061"/>
        <v>-42.389434942127281</v>
      </c>
      <c r="S3591" s="57">
        <f t="shared" si="1062"/>
        <v>695.96548853966112</v>
      </c>
      <c r="T3591" s="12">
        <f t="shared" si="1045"/>
        <v>-53.554926483898406</v>
      </c>
    </row>
    <row r="3592" spans="1:20">
      <c r="A3592" s="57">
        <f t="shared" si="1046"/>
        <v>4389497.0763976686</v>
      </c>
      <c r="B3592" s="12">
        <f t="shared" si="1063"/>
        <v>698610.15739611187</v>
      </c>
      <c r="C3592" s="57" t="str">
        <f t="shared" si="1047"/>
        <v>-0.00153182235378254+0.00140801924879911i</v>
      </c>
      <c r="D3592" s="57" t="str">
        <f t="shared" si="1048"/>
        <v>1.80964893048098-1.76041105403483i</v>
      </c>
      <c r="E3592" s="57" t="str">
        <f t="shared" si="1049"/>
        <v>-2.05868208882635-4.46769278031797i</v>
      </c>
      <c r="F3592" s="57" t="str">
        <f t="shared" si="1050"/>
        <v>2.4711121083621-1.25509797030081i</v>
      </c>
      <c r="G3592" s="57" t="str">
        <f t="shared" si="1051"/>
        <v>0.849205709065615-0.357848253811558i</v>
      </c>
      <c r="H3592" s="57" t="str">
        <f t="shared" si="1052"/>
        <v>0.000410916275878939-2.87851140421839i</v>
      </c>
      <c r="I3592" s="57" t="str">
        <f t="shared" si="1053"/>
        <v>-0.0101890337800802-0.0200678751948788i</v>
      </c>
      <c r="K3592" s="57" t="str">
        <f t="shared" si="1054"/>
        <v>0.000595111951040248-0.00120088739977693i</v>
      </c>
      <c r="L3592" s="57" t="str">
        <f t="shared" si="1055"/>
        <v>0.00025-0.00151473757801642i</v>
      </c>
      <c r="M3592" s="57" t="str">
        <f t="shared" si="1056"/>
        <v>0.0045-0.000531040866512051i</v>
      </c>
      <c r="N3592" s="57">
        <f t="shared" si="1057"/>
        <v>42.588575305711743</v>
      </c>
      <c r="O3592" s="57">
        <f t="shared" si="1058"/>
        <v>53.636126220004954</v>
      </c>
      <c r="P3592" s="374">
        <f t="shared" si="1059"/>
        <v>-53.636126220004954</v>
      </c>
      <c r="Q3592" s="374">
        <f t="shared" si="1060"/>
        <v>137.41142469428826</v>
      </c>
      <c r="R3592" s="12">
        <f t="shared" si="1061"/>
        <v>-42.588575305711743</v>
      </c>
      <c r="S3592" s="57">
        <f t="shared" si="1062"/>
        <v>698.61015739611184</v>
      </c>
      <c r="T3592" s="12">
        <f t="shared" si="1045"/>
        <v>-53.636126220004954</v>
      </c>
    </row>
    <row r="3593" spans="1:20">
      <c r="A3593" s="57">
        <f t="shared" si="1046"/>
        <v>4406177.1652879799</v>
      </c>
      <c r="B3593" s="12">
        <f t="shared" si="1063"/>
        <v>701264.87599421712</v>
      </c>
      <c r="C3593" s="57" t="str">
        <f t="shared" si="1047"/>
        <v>-0.00151269081726674+0.00140016531547171i</v>
      </c>
      <c r="D3593" s="57" t="str">
        <f t="shared" si="1048"/>
        <v>1.80306290142062-1.7605798508231i</v>
      </c>
      <c r="E3593" s="57" t="str">
        <f t="shared" si="1049"/>
        <v>-2.05524062086959-4.44549332399948i</v>
      </c>
      <c r="F3593" s="57" t="str">
        <f t="shared" si="1050"/>
        <v>2.46827799681117-1.25704679107886i</v>
      </c>
      <c r="G3593" s="57" t="str">
        <f t="shared" si="1051"/>
        <v>0.848231757418083-0.358796102439134i</v>
      </c>
      <c r="H3593" s="57" t="str">
        <f t="shared" si="1052"/>
        <v>0.000406247055011926-2.8676089052252i</v>
      </c>
      <c r="I3593" s="57" t="str">
        <f t="shared" si="1053"/>
        <v>-0.0101662325443057-0.0199689314198232i</v>
      </c>
      <c r="K3593" s="57" t="str">
        <f t="shared" si="1054"/>
        <v>0.000592831978417265-0.00119732999528954i</v>
      </c>
      <c r="L3593" s="57" t="str">
        <f t="shared" si="1055"/>
        <v>0.00025-0.00150900336522855i</v>
      </c>
      <c r="M3593" s="57" t="str">
        <f t="shared" si="1056"/>
        <v>0.0045-0.000529030550420454i</v>
      </c>
      <c r="N3593" s="57">
        <f t="shared" si="1057"/>
        <v>42.787727306737708</v>
      </c>
      <c r="O3593" s="57">
        <f t="shared" si="1058"/>
        <v>53.717442993025742</v>
      </c>
      <c r="P3593" s="374">
        <f t="shared" si="1059"/>
        <v>-53.717442993025742</v>
      </c>
      <c r="Q3593" s="374">
        <f t="shared" si="1060"/>
        <v>137.21227269326229</v>
      </c>
      <c r="R3593" s="12">
        <f t="shared" si="1061"/>
        <v>-42.787727306737708</v>
      </c>
      <c r="S3593" s="57">
        <f t="shared" si="1062"/>
        <v>701.26487599421716</v>
      </c>
      <c r="T3593" s="12">
        <f t="shared" si="1045"/>
        <v>-53.717442993025742</v>
      </c>
    </row>
    <row r="3594" spans="1:20">
      <c r="A3594" s="57">
        <f t="shared" si="1046"/>
        <v>4422920.638516074</v>
      </c>
      <c r="B3594" s="12">
        <f t="shared" si="1063"/>
        <v>703929.68252299516</v>
      </c>
      <c r="C3594" s="57" t="str">
        <f t="shared" si="1047"/>
        <v>-0.00149374436210167+0.00139230021204016i</v>
      </c>
      <c r="D3594" s="57" t="str">
        <f t="shared" si="1048"/>
        <v>1.79647503353938-1.76072404193823i</v>
      </c>
      <c r="E3594" s="57" t="str">
        <f t="shared" si="1049"/>
        <v>-2.05179677499862-4.42337163534388i</v>
      </c>
      <c r="F3594" s="57" t="str">
        <f t="shared" si="1050"/>
        <v>2.4654288728064-1.25899822689747i</v>
      </c>
      <c r="G3594" s="57" t="str">
        <f t="shared" si="1051"/>
        <v>0.847252646691984-0.359743796840769i</v>
      </c>
      <c r="H3594" s="57" t="str">
        <f t="shared" si="1052"/>
        <v>0.000401632969478534-2.8567477333005i</v>
      </c>
      <c r="I3594" s="57" t="str">
        <f t="shared" si="1053"/>
        <v>-0.0101434788450755-0.0198703285756591i</v>
      </c>
      <c r="K3594" s="57" t="str">
        <f t="shared" si="1054"/>
        <v>0.000590563784251246-0.00119377723362829i</v>
      </c>
      <c r="L3594" s="57" t="str">
        <f t="shared" si="1055"/>
        <v>0.00025-0.0015032908599607i</v>
      </c>
      <c r="M3594" s="57" t="str">
        <f t="shared" si="1056"/>
        <v>0.0045-0.00052702784461093i</v>
      </c>
      <c r="N3594" s="57">
        <f t="shared" si="1057"/>
        <v>42.9868884412395</v>
      </c>
      <c r="O3594" s="57">
        <f t="shared" si="1058"/>
        <v>53.798876808829391</v>
      </c>
      <c r="P3594" s="374">
        <f t="shared" si="1059"/>
        <v>-53.798876808829391</v>
      </c>
      <c r="Q3594" s="374">
        <f t="shared" si="1060"/>
        <v>137.0131115587605</v>
      </c>
      <c r="R3594" s="12">
        <f t="shared" si="1061"/>
        <v>-42.9868884412395</v>
      </c>
      <c r="S3594" s="57">
        <f t="shared" si="1062"/>
        <v>703.92968252299511</v>
      </c>
      <c r="T3594" s="12">
        <f t="shared" si="1045"/>
        <v>-53.798876808829391</v>
      </c>
    </row>
    <row r="3595" spans="1:20">
      <c r="A3595" s="57">
        <f t="shared" si="1046"/>
        <v>4439727.7369424356</v>
      </c>
      <c r="B3595" s="12">
        <f t="shared" si="1063"/>
        <v>706604.61531658261</v>
      </c>
      <c r="C3595" s="57" t="str">
        <f t="shared" si="1047"/>
        <v>-0.00147498186868439+0.00138442482083957i</v>
      </c>
      <c r="D3595" s="57" t="str">
        <f t="shared" si="1048"/>
        <v>1.78988551567904-1.76084360961795i</v>
      </c>
      <c r="E3595" s="57" t="str">
        <f t="shared" si="1049"/>
        <v>-2.04835045445348-4.40132747342414i</v>
      </c>
      <c r="F3595" s="57" t="str">
        <f t="shared" si="1050"/>
        <v>2.46256469937157-1.26095218293758i</v>
      </c>
      <c r="G3595" s="57" t="str">
        <f t="shared" si="1051"/>
        <v>0.846268364180325-0.360691308417436i</v>
      </c>
      <c r="H3595" s="57" t="str">
        <f t="shared" si="1052"/>
        <v>0.000397073373901549-2.84592773151058i</v>
      </c>
      <c r="I3595" s="57" t="str">
        <f t="shared" si="1053"/>
        <v>-0.0101207718103137-0.0197720656571498i</v>
      </c>
      <c r="K3595" s="57" t="str">
        <f t="shared" si="1054"/>
        <v>0.000588307342199808-0.00119022916106243i</v>
      </c>
      <c r="L3595" s="57" t="str">
        <f t="shared" si="1055"/>
        <v>0.00025-0.00149759998003656i</v>
      </c>
      <c r="M3595" s="57" t="str">
        <f t="shared" si="1056"/>
        <v>0.0045-0.000525032720273892i</v>
      </c>
      <c r="N3595" s="57">
        <f t="shared" si="1057"/>
        <v>43.186056204895351</v>
      </c>
      <c r="O3595" s="57">
        <f t="shared" si="1058"/>
        <v>53.88042767170765</v>
      </c>
      <c r="P3595" s="374">
        <f t="shared" si="1059"/>
        <v>-53.88042767170765</v>
      </c>
      <c r="Q3595" s="374">
        <f t="shared" si="1060"/>
        <v>136.81394379510465</v>
      </c>
      <c r="R3595" s="12">
        <f t="shared" si="1061"/>
        <v>-43.186056204895351</v>
      </c>
      <c r="S3595" s="57">
        <f t="shared" si="1062"/>
        <v>706.60461531658257</v>
      </c>
      <c r="T3595" s="12">
        <f t="shared" si="1045"/>
        <v>-53.88042767170765</v>
      </c>
    </row>
    <row r="3596" spans="1:20">
      <c r="A3596" s="57">
        <f t="shared" si="1046"/>
        <v>4456598.7023428166</v>
      </c>
      <c r="B3596" s="12">
        <f t="shared" si="1063"/>
        <v>709289.71285478561</v>
      </c>
      <c r="C3596" s="57" t="str">
        <f t="shared" si="1047"/>
        <v>-0.00145640221670522+0.00137654001528197i</v>
      </c>
      <c r="D3596" s="57" t="str">
        <f t="shared" si="1048"/>
        <v>1.783294536871-1.76093853789212i</v>
      </c>
      <c r="E3596" s="57" t="str">
        <f t="shared" si="1049"/>
        <v>-2.04490156337743-4.37936059911003i</v>
      </c>
      <c r="F3596" s="57" t="str">
        <f t="shared" si="1050"/>
        <v>2.45968544000936-1.26290856379111i</v>
      </c>
      <c r="G3596" s="57" t="str">
        <f t="shared" si="1051"/>
        <v>0.84527889734068-0.361638608352599i</v>
      </c>
      <c r="H3596" s="57" t="str">
        <f t="shared" si="1052"/>
        <v>0.000392567629975127-2.83514874351953i</v>
      </c>
      <c r="I3596" s="57" t="str">
        <f t="shared" si="1053"/>
        <v>-0.0100981105752021-0.0196741416661495i</v>
      </c>
      <c r="K3596" s="57" t="str">
        <f t="shared" si="1054"/>
        <v>0.000586062625521578-0.00118668582345954i</v>
      </c>
      <c r="L3596" s="57" t="str">
        <f t="shared" si="1055"/>
        <v>0.00025-0.00149193064359092i</v>
      </c>
      <c r="M3596" s="57" t="str">
        <f t="shared" si="1056"/>
        <v>0.0045-0.000523045148708797i</v>
      </c>
      <c r="N3596" s="57">
        <f t="shared" si="1057"/>
        <v>43.385228093050586</v>
      </c>
      <c r="O3596" s="57">
        <f t="shared" si="1058"/>
        <v>53.962095584372811</v>
      </c>
      <c r="P3596" s="374">
        <f t="shared" si="1059"/>
        <v>-53.962095584372811</v>
      </c>
      <c r="Q3596" s="374">
        <f t="shared" si="1060"/>
        <v>136.61477190694941</v>
      </c>
      <c r="R3596" s="12">
        <f t="shared" si="1061"/>
        <v>-43.385228093050586</v>
      </c>
      <c r="S3596" s="57">
        <f t="shared" si="1062"/>
        <v>709.28971285478565</v>
      </c>
      <c r="T3596" s="12">
        <f t="shared" si="1045"/>
        <v>-53.962095584372811</v>
      </c>
    </row>
    <row r="3597" spans="1:20">
      <c r="A3597" s="57">
        <f t="shared" si="1046"/>
        <v>4473533.7774117189</v>
      </c>
      <c r="B3597" s="12">
        <f t="shared" si="1063"/>
        <v>711985.01376363379</v>
      </c>
      <c r="C3597" s="57" t="str">
        <f t="shared" si="1047"/>
        <v>-0.00143800428522788+0.00136864665983782i</v>
      </c>
      <c r="D3597" s="57" t="str">
        <f t="shared" si="1048"/>
        <v>1.7767022863145-1.76100881258516i</v>
      </c>
      <c r="E3597" s="57" t="str">
        <f t="shared" si="1049"/>
        <v>-2.0414500068197-4.35747077506035i</v>
      </c>
      <c r="F3597" s="57" t="str">
        <f t="shared" si="1050"/>
        <v>2.45679105870959-1.26486727346206i</v>
      </c>
      <c r="G3597" s="57" t="str">
        <f t="shared" si="1051"/>
        <v>0.84428423379803-0.362585667612639i</v>
      </c>
      <c r="H3597" s="57" t="str">
        <f t="shared" si="1052"/>
        <v>0.000388115106398506-2.82441061358693i</v>
      </c>
      <c r="I3597" s="57" t="str">
        <f t="shared" si="1053"/>
        <v>-0.0100754942821663-0.0195765556115791i</v>
      </c>
      <c r="K3597" s="57" t="str">
        <f t="shared" si="1054"/>
        <v>0.000583829607082623-0.00118314726628394i</v>
      </c>
      <c r="L3597" s="57" t="str">
        <f t="shared" si="1055"/>
        <v>0.00025-0.00148628276906846i</v>
      </c>
      <c r="M3597" s="57" t="str">
        <f t="shared" si="1056"/>
        <v>0.0045-0.000521065101323766i</v>
      </c>
      <c r="N3597" s="57">
        <f t="shared" si="1057"/>
        <v>43.584401600744513</v>
      </c>
      <c r="O3597" s="57">
        <f t="shared" si="1058"/>
        <v>54.043880547956803</v>
      </c>
      <c r="P3597" s="374">
        <f t="shared" si="1059"/>
        <v>-54.043880547956803</v>
      </c>
      <c r="Q3597" s="374">
        <f t="shared" si="1060"/>
        <v>136.41559839925549</v>
      </c>
      <c r="R3597" s="12">
        <f t="shared" si="1061"/>
        <v>-43.584401600744513</v>
      </c>
      <c r="S3597" s="57">
        <f t="shared" si="1062"/>
        <v>711.98501376363379</v>
      </c>
      <c r="T3597" s="12">
        <f t="shared" si="1045"/>
        <v>-54.043880547956803</v>
      </c>
    </row>
    <row r="3598" spans="1:20">
      <c r="A3598" s="57">
        <f t="shared" si="1046"/>
        <v>4490533.2057658844</v>
      </c>
      <c r="B3598" s="12">
        <f t="shared" si="1063"/>
        <v>714690.55681593565</v>
      </c>
      <c r="C3598" s="57" t="str">
        <f t="shared" si="1047"/>
        <v>-0.00141978695276999+0.00136074561001889i</v>
      </c>
      <c r="D3598" s="57" t="str">
        <f t="shared" si="1048"/>
        <v>1.77010895335505-1.76105442131843i</v>
      </c>
      <c r="E3598" s="57" t="str">
        <f t="shared" si="1049"/>
        <v>-2.03799569073782-4.33565776571492i</v>
      </c>
      <c r="F3598" s="57" t="str">
        <f t="shared" si="1050"/>
        <v>2.45388151995751-1.26682821536762i</v>
      </c>
      <c r="G3598" s="57" t="str">
        <f t="shared" si="1051"/>
        <v>0.843284361347623-0.36353245694732i</v>
      </c>
      <c r="H3598" s="57" t="str">
        <f t="shared" si="1052"/>
        <v>0.000383715178810137-2.81371318656559i</v>
      </c>
      <c r="I3598" s="57" t="str">
        <f t="shared" si="1053"/>
        <v>-0.0100529220808609-0.019479306509403i</v>
      </c>
      <c r="K3598" s="57" t="str">
        <f t="shared" si="1054"/>
        <v>0.00058160825936288-0.00117961353459512i</v>
      </c>
      <c r="L3598" s="57" t="str">
        <f t="shared" si="1055"/>
        <v>0.00025-0.00148065627522261i</v>
      </c>
      <c r="M3598" s="57" t="str">
        <f t="shared" si="1056"/>
        <v>0.0045-0.000519092549635154i</v>
      </c>
      <c r="N3598" s="57">
        <f t="shared" si="1057"/>
        <v>43.78357422272947</v>
      </c>
      <c r="O3598" s="57">
        <f t="shared" si="1058"/>
        <v>54.12578256200942</v>
      </c>
      <c r="P3598" s="374">
        <f t="shared" si="1059"/>
        <v>-54.12578256200942</v>
      </c>
      <c r="Q3598" s="374">
        <f t="shared" si="1060"/>
        <v>136.21642577727053</v>
      </c>
      <c r="R3598" s="12">
        <f t="shared" si="1061"/>
        <v>-43.78357422272947</v>
      </c>
      <c r="S3598" s="57">
        <f t="shared" si="1062"/>
        <v>714.69055681593568</v>
      </c>
      <c r="T3598" s="12">
        <f t="shared" si="1045"/>
        <v>-54.12578256200942</v>
      </c>
    </row>
    <row r="3599" spans="1:20">
      <c r="A3599" s="57">
        <f t="shared" si="1046"/>
        <v>4507597.2319477946</v>
      </c>
      <c r="B3599" s="12">
        <f t="shared" si="1063"/>
        <v>717406.3809318362</v>
      </c>
      <c r="C3599" s="57" t="str">
        <f t="shared" si="1047"/>
        <v>-0.00140174909738344+0.00135283771236281i</v>
      </c>
      <c r="D3599" s="57" t="str">
        <f t="shared" si="1048"/>
        <v>1.7635147274626-1.76107535351206i</v>
      </c>
      <c r="E3599" s="57" t="str">
        <f t="shared" si="1049"/>
        <v>-2.03453852200055-4.31392133728677i</v>
      </c>
      <c r="F3599" s="57" t="str">
        <f t="shared" si="1050"/>
        <v>2.45095678874218-1.26879129233952i</v>
      </c>
      <c r="G3599" s="57" t="str">
        <f t="shared" si="1051"/>
        <v>0.842279267957836-0.36447894689028i</v>
      </c>
      <c r="H3599" s="57" t="str">
        <f t="shared" si="1052"/>
        <v>0.000379367229722247-2.80305630789929i</v>
      </c>
      <c r="I3599" s="57" t="str">
        <f t="shared" si="1053"/>
        <v>-0.0100303931281573-0.0193823933826056i</v>
      </c>
      <c r="K3599" s="57" t="str">
        <f t="shared" si="1054"/>
        <v>0.000579398554462551-0.00117608467304637i</v>
      </c>
      <c r="L3599" s="57" t="str">
        <f t="shared" si="1055"/>
        <v>0.00025-0.00147505108111438i</v>
      </c>
      <c r="M3599" s="57" t="str">
        <f t="shared" si="1056"/>
        <v>0.0045-0.000517127465267139i</v>
      </c>
      <c r="N3599" s="57">
        <f t="shared" si="1057"/>
        <v>43.982743453497875</v>
      </c>
      <c r="O3599" s="57">
        <f t="shared" si="1058"/>
        <v>54.207801624496653</v>
      </c>
      <c r="P3599" s="374">
        <f t="shared" si="1059"/>
        <v>-54.207801624496653</v>
      </c>
      <c r="Q3599" s="374">
        <f t="shared" si="1060"/>
        <v>136.01725654650213</v>
      </c>
      <c r="R3599" s="12">
        <f t="shared" si="1061"/>
        <v>-43.982743453497875</v>
      </c>
      <c r="S3599" s="57">
        <f t="shared" si="1062"/>
        <v>717.40638093183622</v>
      </c>
      <c r="T3599" s="12">
        <f t="shared" si="1045"/>
        <v>-54.207801624496653</v>
      </c>
    </row>
    <row r="3600" spans="1:20">
      <c r="A3600" s="57">
        <f t="shared" si="1046"/>
        <v>4524726.1014291961</v>
      </c>
      <c r="B3600" s="12">
        <f t="shared" si="1063"/>
        <v>720132.52517937717</v>
      </c>
      <c r="C3600" s="57" t="str">
        <f t="shared" si="1047"/>
        <v>-0.00138388959673482+0.00134492380441893i</v>
      </c>
      <c r="D3600" s="57" t="str">
        <f t="shared" si="1048"/>
        <v>1.75691979820981-1.76107160038665i</v>
      </c>
      <c r="E3600" s="57" t="str">
        <f t="shared" si="1049"/>
        <v>-2.03107840839043-4.2922612577541i</v>
      </c>
      <c r="F3600" s="57" t="str">
        <f t="shared" si="1050"/>
        <v>2.44801683056484-1.27075640662539i</v>
      </c>
      <c r="G3600" s="57" t="str">
        <f t="shared" si="1051"/>
        <v>0.841268941773056-0.365425107759577i</v>
      </c>
      <c r="H3600" s="57" t="str">
        <f t="shared" si="1052"/>
        <v>0.000375070648455785-2.79243982362047i</v>
      </c>
      <c r="I3600" s="57" t="str">
        <f t="shared" si="1053"/>
        <v>-0.0100079065881304-0.0192858152611667i</v>
      </c>
      <c r="K3600" s="57" t="str">
        <f t="shared" si="1054"/>
        <v>0.000577200464108453-0.00117256072588338i</v>
      </c>
      <c r="L3600" s="57" t="str">
        <f t="shared" si="1055"/>
        <v>0.00025-0.00146946710611115i</v>
      </c>
      <c r="M3600" s="57" t="str">
        <f t="shared" si="1056"/>
        <v>0.0045-0.000515169819951322i</v>
      </c>
      <c r="N3600" s="57">
        <f t="shared" si="1057"/>
        <v>44.181906787305422</v>
      </c>
      <c r="O3600" s="57">
        <f t="shared" si="1058"/>
        <v>54.289937731799199</v>
      </c>
      <c r="P3600" s="374">
        <f t="shared" si="1059"/>
        <v>-54.289937731799199</v>
      </c>
      <c r="Q3600" s="374">
        <f t="shared" si="1060"/>
        <v>135.81809321269458</v>
      </c>
      <c r="R3600" s="12">
        <f t="shared" si="1061"/>
        <v>-44.181906787305422</v>
      </c>
      <c r="S3600" s="57">
        <f t="shared" si="1062"/>
        <v>720.13252517937713</v>
      </c>
      <c r="T3600" s="12">
        <f t="shared" si="1045"/>
        <v>-54.289937731799199</v>
      </c>
    </row>
    <row r="3601" spans="1:20">
      <c r="A3601" s="57">
        <f t="shared" si="1046"/>
        <v>4541920.0606146269</v>
      </c>
      <c r="B3601" s="12">
        <f t="shared" si="1063"/>
        <v>722869.0287750588</v>
      </c>
      <c r="C3601" s="57" t="str">
        <f t="shared" si="1047"/>
        <v>-0.00136620732818594+0.00133700471473575i</v>
      </c>
      <c r="D3601" s="57" t="str">
        <f t="shared" si="1048"/>
        <v>1.75032435525028-1.76104315496455i</v>
      </c>
      <c r="E3601" s="57" t="str">
        <f t="shared" si="1049"/>
        <v>-2.02761525860672-4.27067729685248i</v>
      </c>
      <c r="F3601" s="57" t="str">
        <f t="shared" si="1050"/>
        <v>2.4450616114473-1.27272345989027i</v>
      </c>
      <c r="G3601" s="57" t="str">
        <f t="shared" si="1051"/>
        <v>0.840253371116568-0.366370909658247i</v>
      </c>
      <c r="H3601" s="57" t="str">
        <f t="shared" si="1052"/>
        <v>0.000370824831075857-2.7818635803481i</v>
      </c>
      <c r="I3601" s="57" t="str">
        <f t="shared" si="1053"/>
        <v>-0.00998546163204676-0.0191895711820383i</v>
      </c>
      <c r="K3601" s="57" t="str">
        <f t="shared" si="1054"/>
        <v>0.000575013959660381-0.001169041736943i</v>
      </c>
      <c r="L3601" s="57" t="str">
        <f t="shared" si="1055"/>
        <v>0.00025-0.00146390426988559i</v>
      </c>
      <c r="M3601" s="57" t="str">
        <f t="shared" si="1056"/>
        <v>0.0045-0.000513219585526324i</v>
      </c>
      <c r="N3601" s="57">
        <f t="shared" si="1057"/>
        <v>44.381061718195809</v>
      </c>
      <c r="O3601" s="57">
        <f t="shared" si="1058"/>
        <v>54.372190878710356</v>
      </c>
      <c r="P3601" s="374">
        <f t="shared" si="1059"/>
        <v>-54.372190878710356</v>
      </c>
      <c r="Q3601" s="374">
        <f t="shared" si="1060"/>
        <v>135.61893828180419</v>
      </c>
      <c r="R3601" s="12">
        <f t="shared" si="1061"/>
        <v>-44.381061718195809</v>
      </c>
      <c r="S3601" s="57">
        <f t="shared" si="1062"/>
        <v>722.86902877505884</v>
      </c>
      <c r="T3601" s="12">
        <f t="shared" si="1045"/>
        <v>-54.372190878710356</v>
      </c>
    </row>
    <row r="3602" spans="1:20">
      <c r="A3602" s="57">
        <f t="shared" si="1046"/>
        <v>4559179.3568449626</v>
      </c>
      <c r="B3602" s="12">
        <f t="shared" si="1063"/>
        <v>725615.931084404</v>
      </c>
      <c r="C3602" s="57" t="str">
        <f t="shared" si="1047"/>
        <v>-0.00134870116887408+0.00132908126284959i</v>
      </c>
      <c r="D3602" s="57" t="str">
        <f t="shared" si="1048"/>
        <v>1.7437285882967-1.76099001207088i</v>
      </c>
      <c r="E3602" s="57" t="str">
        <f t="shared" si="1049"/>
        <v>-2.02414898226808-4.24916922606657i</v>
      </c>
      <c r="F3602" s="57" t="str">
        <f t="shared" si="1050"/>
        <v>2.44209109794042-1.27469235321823i</v>
      </c>
      <c r="G3602" s="57" t="str">
        <f t="shared" si="1051"/>
        <v>0.839232544493456-0.367316322474915i</v>
      </c>
      <c r="H3602" s="57" t="str">
        <f t="shared" si="1052"/>
        <v>0.000366629180327487-2.77132742528529i</v>
      </c>
      <c r="I3602" s="57" t="str">
        <f t="shared" si="1053"/>
        <v>-0.00996305743835203-0.019093660189119i</v>
      </c>
      <c r="K3602" s="57" t="str">
        <f t="shared" si="1054"/>
        <v>0.000572839012117391-0.001165527749652i</v>
      </c>
      <c r="L3602" s="57" t="str">
        <f t="shared" si="1055"/>
        <v>0.00025-0.00145836249241442i</v>
      </c>
      <c r="M3602" s="57" t="str">
        <f t="shared" si="1056"/>
        <v>0.0045-0.000511276733937361i</v>
      </c>
      <c r="N3602" s="57">
        <f t="shared" si="1057"/>
        <v>44.580205740025889</v>
      </c>
      <c r="O3602" s="57">
        <f t="shared" si="1058"/>
        <v>54.45456105843526</v>
      </c>
      <c r="P3602" s="374">
        <f t="shared" si="1059"/>
        <v>-54.45456105843526</v>
      </c>
      <c r="Q3602" s="374">
        <f t="shared" si="1060"/>
        <v>135.41979425997411</v>
      </c>
      <c r="R3602" s="12">
        <f t="shared" si="1061"/>
        <v>-44.580205740025889</v>
      </c>
      <c r="S3602" s="57">
        <f t="shared" si="1062"/>
        <v>725.615931084404</v>
      </c>
      <c r="T3602" s="12">
        <f t="shared" si="1045"/>
        <v>-54.45456105843526</v>
      </c>
    </row>
    <row r="3603" spans="1:20">
      <c r="A3603" s="57">
        <f t="shared" si="1046"/>
        <v>4576504.2384009734</v>
      </c>
      <c r="B3603" s="12">
        <f t="shared" si="1063"/>
        <v>728373.27162252471</v>
      </c>
      <c r="C3603" s="57" t="str">
        <f t="shared" si="1047"/>
        <v>-0.00133136999579248+0.00132115425927487i</v>
      </c>
      <c r="D3603" s="57" t="str">
        <f t="shared" si="1048"/>
        <v>1.73713268709903-1.76091216833414i</v>
      </c>
      <c r="E3603" s="57" t="str">
        <f t="shared" si="1049"/>
        <v>-2.02067948991555-4.22773681862212i</v>
      </c>
      <c r="F3603" s="57" t="str">
        <f t="shared" si="1050"/>
        <v>2.43910525713247-1.27666298711398i</v>
      </c>
      <c r="G3603" s="57" t="str">
        <f t="shared" si="1051"/>
        <v>0.838206450593512-0.368261315884439i</v>
      </c>
      <c r="H3603" s="57" t="str">
        <f t="shared" si="1052"/>
        <v>0.000362483105571896-2.76083120621717i</v>
      </c>
      <c r="I3603" s="57" t="str">
        <f t="shared" si="1053"/>
        <v>-0.00994069319265937-0.0189980813332288i</v>
      </c>
      <c r="K3603" s="57" t="str">
        <f t="shared" si="1054"/>
        <v>0.000570675592124108-0.00116201880702599i</v>
      </c>
      <c r="L3603" s="57" t="str">
        <f t="shared" si="1055"/>
        <v>0.00025-0.0014528416939773i</v>
      </c>
      <c r="M3603" s="57" t="str">
        <f t="shared" si="1056"/>
        <v>0.0045-0.000509341237235864i</v>
      </c>
      <c r="N3603" s="57">
        <f t="shared" si="1057"/>
        <v>44.779336346489657</v>
      </c>
      <c r="O3603" s="57">
        <f t="shared" si="1058"/>
        <v>54.537048262588698</v>
      </c>
      <c r="P3603" s="374">
        <f t="shared" si="1059"/>
        <v>-54.537048262588698</v>
      </c>
      <c r="Q3603" s="374">
        <f t="shared" si="1060"/>
        <v>135.22066365351034</v>
      </c>
      <c r="R3603" s="12">
        <f t="shared" si="1061"/>
        <v>-44.779336346489657</v>
      </c>
      <c r="S3603" s="57">
        <f t="shared" si="1062"/>
        <v>728.37327162252473</v>
      </c>
      <c r="T3603" s="12">
        <f t="shared" si="1045"/>
        <v>-54.537048262588698</v>
      </c>
    </row>
    <row r="3604" spans="1:20">
      <c r="A3604" s="57">
        <f t="shared" si="1046"/>
        <v>4593894.9545068974</v>
      </c>
      <c r="B3604" s="12">
        <f t="shared" si="1063"/>
        <v>731141.09005469037</v>
      </c>
      <c r="C3604" s="57" t="str">
        <f t="shared" si="1047"/>
        <v>-0.00131421268587065+0.00131322450549572i</v>
      </c>
      <c r="D3604" s="57" t="str">
        <f t="shared" si="1048"/>
        <v>1.7305368414227-1.76080962218665i</v>
      </c>
      <c r="E3604" s="57" t="str">
        <f t="shared" si="1049"/>
        <v>-2.01720669301537-4.20637984947797i</v>
      </c>
      <c r="F3604" s="57" t="str">
        <f t="shared" si="1050"/>
        <v>2.43610405665777-1.2786352615048i</v>
      </c>
      <c r="G3604" s="57" t="str">
        <f t="shared" si="1051"/>
        <v>0.837175078294158-0.369205859348587i</v>
      </c>
      <c r="H3604" s="57" t="str">
        <f t="shared" si="1052"/>
        <v>0.000358386022723139-2.75037477150859i</v>
      </c>
      <c r="I3604" s="57" t="str">
        <f t="shared" si="1053"/>
        <v>-0.00991836808773871-0.018902833672085i</v>
      </c>
      <c r="K3604" s="57" t="str">
        <f t="shared" si="1054"/>
        <v>0.000568523669976975-0.00115851495166837i</v>
      </c>
      <c r="L3604" s="57" t="str">
        <f t="shared" si="1055"/>
        <v>0.00025-0.00144734179515571i</v>
      </c>
      <c r="M3604" s="57" t="str">
        <f t="shared" si="1056"/>
        <v>0.0045-0.000507413067579064i</v>
      </c>
      <c r="N3604" s="57">
        <f t="shared" si="1057"/>
        <v>44.978451031142583</v>
      </c>
      <c r="O3604" s="57">
        <f t="shared" si="1058"/>
        <v>54.619652481193498</v>
      </c>
      <c r="P3604" s="374">
        <f t="shared" si="1059"/>
        <v>-54.619652481193498</v>
      </c>
      <c r="Q3604" s="374">
        <f t="shared" si="1060"/>
        <v>135.02154896885742</v>
      </c>
      <c r="R3604" s="12">
        <f t="shared" si="1061"/>
        <v>-44.978451031142583</v>
      </c>
      <c r="S3604" s="57">
        <f t="shared" si="1062"/>
        <v>731.14109005469038</v>
      </c>
      <c r="T3604" s="12">
        <f t="shared" si="1045"/>
        <v>-54.619652481193498</v>
      </c>
    </row>
    <row r="3605" spans="1:20">
      <c r="A3605" s="57">
        <f t="shared" si="1046"/>
        <v>4611351.7553340234</v>
      </c>
      <c r="B3605" s="12">
        <f t="shared" si="1063"/>
        <v>733919.42619689822</v>
      </c>
      <c r="C3605" s="57" t="str">
        <f t="shared" si="1047"/>
        <v>-0.00129722811605453+0.00130529279395909i</v>
      </c>
      <c r="D3605" s="57" t="str">
        <f t="shared" si="1048"/>
        <v>1.72394124102677-1.76068237386461i</v>
      </c>
      <c r="E3605" s="57" t="str">
        <f t="shared" si="1049"/>
        <v>-2.01373050396207-4.18509809531776i</v>
      </c>
      <c r="F3605" s="57" t="str">
        <f t="shared" si="1050"/>
        <v>2.43308746470514-1.28060907574243i</v>
      </c>
      <c r="G3605" s="57" t="str">
        <f t="shared" si="1051"/>
        <v>0.836138416663375-0.370149922116755i</v>
      </c>
      <c r="H3605" s="57" t="str">
        <f t="shared" si="1052"/>
        <v>0.00035433735418519-2.73995797010198i</v>
      </c>
      <c r="I3605" s="57" t="str">
        <f t="shared" si="1053"/>
        <v>-0.00989608132350612-0.0188079162702762i</v>
      </c>
      <c r="K3605" s="57" t="str">
        <f t="shared" si="1054"/>
        <v>0.000566383215630469-0.00115501622576934i</v>
      </c>
      <c r="L3605" s="57" t="str">
        <f t="shared" si="1055"/>
        <v>0.00025-0.00144186271683175i</v>
      </c>
      <c r="M3605" s="57" t="str">
        <f t="shared" si="1056"/>
        <v>0.0045-0.000505492197229591i</v>
      </c>
      <c r="N3605" s="57">
        <f t="shared" si="1057"/>
        <v>45.17754728742986</v>
      </c>
      <c r="O3605" s="57">
        <f t="shared" si="1058"/>
        <v>54.702373702678983</v>
      </c>
      <c r="P3605" s="374">
        <f t="shared" si="1059"/>
        <v>-54.702373702678983</v>
      </c>
      <c r="Q3605" s="374">
        <f t="shared" si="1060"/>
        <v>134.82245271257014</v>
      </c>
      <c r="R3605" s="12">
        <f t="shared" si="1061"/>
        <v>-45.17754728742986</v>
      </c>
      <c r="S3605" s="57">
        <f t="shared" si="1062"/>
        <v>733.91942619689826</v>
      </c>
      <c r="T3605" s="12">
        <f t="shared" si="1045"/>
        <v>-54.702373702678983</v>
      </c>
    </row>
    <row r="3606" spans="1:20">
      <c r="A3606" s="57">
        <f t="shared" si="1046"/>
        <v>4628874.8920042925</v>
      </c>
      <c r="B3606" s="12">
        <f t="shared" si="1063"/>
        <v>736708.32001644641</v>
      </c>
      <c r="C3606" s="57" t="str">
        <f t="shared" si="1047"/>
        <v>-0.00128041516338663+0.00129735990806901i</v>
      </c>
      <c r="D3606" s="57" t="str">
        <f t="shared" si="1048"/>
        <v>1.71734607564201-1.7605304254077i</v>
      </c>
      <c r="E3606" s="57" t="str">
        <f t="shared" si="1049"/>
        <v>-2.01025083608139-4.16389133454178i</v>
      </c>
      <c r="F3606" s="57" t="str">
        <f t="shared" si="1050"/>
        <v>2.43005545002643-1.28258432860506i</v>
      </c>
      <c r="G3606" s="57" t="str">
        <f t="shared" si="1051"/>
        <v>0.835096454962639-0.371093473226722i</v>
      </c>
      <c r="H3606" s="57" t="str">
        <f t="shared" si="1052"/>
        <v>0.000350336528789435-2.72958065151509i</v>
      </c>
      <c r="I3606" s="57" t="str">
        <f t="shared" si="1053"/>
        <v>-0.00987383210701281-0.0187133281992363i</v>
      </c>
      <c r="K3606" s="57" t="str">
        <f t="shared" si="1054"/>
        <v>0.000564254198703299-0.00115152267110501i</v>
      </c>
      <c r="L3606" s="57" t="str">
        <f t="shared" si="1055"/>
        <v>0.00025-0.00143640438018704i</v>
      </c>
      <c r="M3606" s="57" t="str">
        <f t="shared" si="1056"/>
        <v>0.0045-0.000503578598555083i</v>
      </c>
      <c r="N3606" s="57">
        <f t="shared" si="1057"/>
        <v>45.376622608707265</v>
      </c>
      <c r="O3606" s="57">
        <f t="shared" si="1058"/>
        <v>54.785211913879756</v>
      </c>
      <c r="P3606" s="374">
        <f t="shared" si="1059"/>
        <v>-54.785211913879756</v>
      </c>
      <c r="Q3606" s="374">
        <f t="shared" si="1060"/>
        <v>134.62337739129273</v>
      </c>
      <c r="R3606" s="12">
        <f t="shared" si="1061"/>
        <v>-45.376622608707265</v>
      </c>
      <c r="S3606" s="57">
        <f t="shared" si="1062"/>
        <v>736.70832001644635</v>
      </c>
      <c r="T3606" s="12">
        <f t="shared" si="1045"/>
        <v>-54.785211913879756</v>
      </c>
    </row>
    <row r="3607" spans="1:20">
      <c r="A3607" s="57">
        <f t="shared" si="1046"/>
        <v>4646464.6165939085</v>
      </c>
      <c r="B3607" s="12">
        <f t="shared" si="1063"/>
        <v>739507.81163250888</v>
      </c>
      <c r="C3607" s="57" t="str">
        <f t="shared" si="1047"/>
        <v>-0.00126377270508604+0.00128942662218263i</v>
      </c>
      <c r="D3607" s="57" t="str">
        <f t="shared" si="1048"/>
        <v>1.71075153494921-1.76035378065869i</v>
      </c>
      <c r="E3607" s="57" t="str">
        <f t="shared" si="1049"/>
        <v>-2.00676760363342-4.14275934725866i</v>
      </c>
      <c r="F3607" s="57" t="str">
        <f t="shared" si="1050"/>
        <v>2.42700798194512-1.28456091829954i</v>
      </c>
      <c r="G3607" s="57" t="str">
        <f t="shared" si="1051"/>
        <v>0.834049182649874-0.372036481505444i</v>
      </c>
      <c r="H3607" s="57" t="str">
        <f t="shared" si="1052"/>
        <v>0.000346382981732614-2.7192426658388i</v>
      </c>
      <c r="I3607" s="57" t="str">
        <f t="shared" si="1053"/>
        <v>-0.00985161965243574-0.0186190685372182i</v>
      </c>
      <c r="K3607" s="57" t="str">
        <f t="shared" si="1054"/>
        <v>0.000562136588484572-0.00114803432903659i</v>
      </c>
      <c r="L3607" s="57" t="str">
        <f t="shared" si="1055"/>
        <v>0.00025-0.00143096670670157i</v>
      </c>
      <c r="M3607" s="57" t="str">
        <f t="shared" si="1056"/>
        <v>0.0045-0.000501672244027776i</v>
      </c>
      <c r="N3607" s="57">
        <f t="shared" si="1057"/>
        <v>45.575674488271574</v>
      </c>
      <c r="O3607" s="57">
        <f t="shared" si="1058"/>
        <v>54.868167100033389</v>
      </c>
      <c r="P3607" s="374">
        <f t="shared" si="1059"/>
        <v>-54.868167100033389</v>
      </c>
      <c r="Q3607" s="374">
        <f t="shared" si="1060"/>
        <v>134.42432551172843</v>
      </c>
      <c r="R3607" s="12">
        <f t="shared" si="1061"/>
        <v>-45.575674488271574</v>
      </c>
      <c r="S3607" s="57">
        <f t="shared" si="1062"/>
        <v>739.50781163250883</v>
      </c>
      <c r="T3607" s="12">
        <f t="shared" si="1045"/>
        <v>-54.868167100033389</v>
      </c>
    </row>
    <row r="3608" spans="1:20">
      <c r="A3608" s="57">
        <f t="shared" si="1046"/>
        <v>4664121.1821369659</v>
      </c>
      <c r="B3608" s="12">
        <f t="shared" si="1063"/>
        <v>742317.94131671241</v>
      </c>
      <c r="C3608" s="57" t="str">
        <f t="shared" si="1047"/>
        <v>-0.00124729961862828+0.00128149370160731i</v>
      </c>
      <c r="D3608" s="57" t="str">
        <f t="shared" si="1048"/>
        <v>1.70415780855723-1.76015244526237i</v>
      </c>
      <c r="E3608" s="57" t="str">
        <f t="shared" si="1049"/>
        <v>-2.00328072181561-4.12170191527716i</v>
      </c>
      <c r="F3608" s="57" t="str">
        <f t="shared" si="1050"/>
        <v>2.42394503036501-1.28653874246364i</v>
      </c>
      <c r="G3608" s="57" t="str">
        <f t="shared" si="1051"/>
        <v>0.832996589382402-0.372978915569886i</v>
      </c>
      <c r="H3608" s="57" t="str">
        <f t="shared" si="1052"/>
        <v>0.000342476154515137-2.70894386373491i</v>
      </c>
      <c r="I3608" s="57" t="str">
        <f t="shared" si="1053"/>
        <v>-0.00982944318106791-0.0185251363692685i</v>
      </c>
      <c r="K3608" s="57" t="str">
        <f t="shared" si="1054"/>
        <v>0.000560030353939916-0.00114455124050967i</v>
      </c>
      <c r="L3608" s="57" t="str">
        <f t="shared" si="1055"/>
        <v>0.00025-0.00142554961815259i</v>
      </c>
      <c r="M3608" s="57" t="str">
        <f t="shared" si="1056"/>
        <v>0.0045-0.000499773106224125i</v>
      </c>
      <c r="N3608" s="57">
        <f t="shared" si="1057"/>
        <v>45.774700419383379</v>
      </c>
      <c r="O3608" s="57">
        <f t="shared" si="1058"/>
        <v>54.951239244779224</v>
      </c>
      <c r="P3608" s="374">
        <f t="shared" si="1059"/>
        <v>-54.951239244779224</v>
      </c>
      <c r="Q3608" s="374">
        <f t="shared" si="1060"/>
        <v>134.22529958061662</v>
      </c>
      <c r="R3608" s="12">
        <f t="shared" si="1061"/>
        <v>-45.774700419383379</v>
      </c>
      <c r="S3608" s="57">
        <f t="shared" si="1062"/>
        <v>742.31794131671245</v>
      </c>
      <c r="T3608" s="12">
        <f t="shared" si="1045"/>
        <v>-54.951239244779224</v>
      </c>
    </row>
    <row r="3609" spans="1:20">
      <c r="A3609" s="57">
        <f t="shared" si="1046"/>
        <v>4681844.8426290862</v>
      </c>
      <c r="B3609" s="12">
        <f t="shared" si="1063"/>
        <v>745138.74949371594</v>
      </c>
      <c r="C3609" s="57" t="str">
        <f t="shared" si="1047"/>
        <v>-0.00123099478182499+0.00127356190259916i</v>
      </c>
      <c r="D3609" s="57" t="str">
        <f t="shared" si="1048"/>
        <v>1.69756508598129-1.75992642666444i</v>
      </c>
      <c r="E3609" s="57" t="str">
        <f t="shared" si="1049"/>
        <v>-1.99979010676597-4.10071882209777i</v>
      </c>
      <c r="F3609" s="57" t="str">
        <f t="shared" si="1050"/>
        <v>2.42086656577865-1.28851769816834i</v>
      </c>
      <c r="G3609" s="57" t="str">
        <f t="shared" si="1051"/>
        <v>0.831938665019907-0.373920743827889i</v>
      </c>
      <c r="H3609" s="57" t="str">
        <f t="shared" si="1052"/>
        <v>0.000338615494879889-2.69868409643405i</v>
      </c>
      <c r="I3609" s="57" t="str">
        <f t="shared" si="1053"/>
        <v>-0.00980730192130884-0.0184315307871994i</v>
      </c>
      <c r="K3609" s="57" t="str">
        <f t="shared" si="1054"/>
        <v>0.00055793546371758-0.00114107344605346i</v>
      </c>
      <c r="L3609" s="57" t="str">
        <f t="shared" si="1055"/>
        <v>0.00025-0.00142015303661346i</v>
      </c>
      <c r="M3609" s="57" t="str">
        <f t="shared" si="1056"/>
        <v>0.0045-0.000497881157824392i</v>
      </c>
      <c r="N3609" s="57">
        <f t="shared" si="1057"/>
        <v>45.973697895292929</v>
      </c>
      <c r="O3609" s="57">
        <f t="shared" si="1058"/>
        <v>55.034428330156828</v>
      </c>
      <c r="P3609" s="374">
        <f t="shared" si="1059"/>
        <v>-55.034428330156828</v>
      </c>
      <c r="Q3609" s="374">
        <f t="shared" si="1060"/>
        <v>134.02630210470707</v>
      </c>
      <c r="R3609" s="12">
        <f t="shared" si="1061"/>
        <v>-45.973697895292929</v>
      </c>
      <c r="S3609" s="57">
        <f t="shared" si="1062"/>
        <v>745.13874949371598</v>
      </c>
      <c r="T3609" s="12">
        <f t="shared" si="1045"/>
        <v>-55.034428330156828</v>
      </c>
    </row>
    <row r="3610" spans="1:20">
      <c r="A3610" s="57">
        <f t="shared" si="1046"/>
        <v>4699635.8530310774</v>
      </c>
      <c r="B3610" s="12">
        <f t="shared" si="1063"/>
        <v>747970.2767417921</v>
      </c>
      <c r="C3610" s="57" t="str">
        <f t="shared" si="1047"/>
        <v>-0.0012148570729034+0.00126563197236305i</v>
      </c>
      <c r="D3610" s="57" t="str">
        <f t="shared" si="1048"/>
        <v>1.69097355662114-1.75967573410996i</v>
      </c>
      <c r="E3610" s="57" t="str">
        <f t="shared" si="1049"/>
        <v>-1.99629567556623-4.07980985290422i</v>
      </c>
      <c r="F3610" s="57" t="str">
        <f t="shared" si="1050"/>
        <v>2.41777255927615-1.29049768192043i</v>
      </c>
      <c r="G3610" s="57" t="str">
        <f t="shared" si="1051"/>
        <v>0.830875399627408-0.374861934479087i</v>
      </c>
      <c r="H3610" s="57" t="str">
        <f t="shared" si="1052"/>
        <v>0.000334800456751394-2.68846321573337i</v>
      </c>
      <c r="I3610" s="57" t="str">
        <f t="shared" si="1053"/>
        <v>-0.00978519510865609-0.0183382508895623i</v>
      </c>
      <c r="K3610" s="57" t="str">
        <f t="shared" si="1054"/>
        <v>0.0005558518861545-0.00113760098578027i</v>
      </c>
      <c r="L3610" s="57" t="str">
        <f t="shared" si="1055"/>
        <v>0.00025-0.00141477688445254i</v>
      </c>
      <c r="M3610" s="57" t="str">
        <f t="shared" si="1056"/>
        <v>0.0045-0.000495996371612267i</v>
      </c>
      <c r="N3610" s="57">
        <f t="shared" si="1057"/>
        <v>46.17266440926872</v>
      </c>
      <c r="O3610" s="57">
        <f t="shared" si="1058"/>
        <v>55.1177343366043</v>
      </c>
      <c r="P3610" s="374">
        <f t="shared" si="1059"/>
        <v>-55.1177343366043</v>
      </c>
      <c r="Q3610" s="374">
        <f t="shared" si="1060"/>
        <v>133.82733559073128</v>
      </c>
      <c r="R3610" s="12">
        <f t="shared" si="1061"/>
        <v>-46.17266440926872</v>
      </c>
      <c r="S3610" s="57">
        <f t="shared" si="1062"/>
        <v>747.97027674179208</v>
      </c>
      <c r="T3610" s="12">
        <f t="shared" si="1045"/>
        <v>-55.1177343366043</v>
      </c>
    </row>
    <row r="3611" spans="1:20">
      <c r="A3611" s="57">
        <f t="shared" si="1046"/>
        <v>4717494.4692725949</v>
      </c>
      <c r="B3611" s="12">
        <f t="shared" si="1063"/>
        <v>750812.5637934109</v>
      </c>
      <c r="C3611" s="57" t="str">
        <f t="shared" si="1047"/>
        <v>-0.00119888537058573+0.00125770464905384i</v>
      </c>
      <c r="D3611" s="57" t="str">
        <f t="shared" si="1048"/>
        <v>1.68438340973936-1.75940037864147i</v>
      </c>
      <c r="E3611" s="57" t="str">
        <f t="shared" si="1049"/>
        <v>-1.9927973462451-4.0589747945552i</v>
      </c>
      <c r="F3611" s="57" t="str">
        <f t="shared" si="1050"/>
        <v>2.41466298255378-1.29247858966507i</v>
      </c>
      <c r="G3611" s="57" t="str">
        <f t="shared" si="1051"/>
        <v>0.829806783478232-0.37580245551585i</v>
      </c>
      <c r="H3611" s="57" t="str">
        <f t="shared" si="1052"/>
        <v>0.000331030500175439-2.67828107399449i</v>
      </c>
      <c r="I3611" s="57" t="str">
        <f t="shared" si="1053"/>
        <v>-0.00976312198569676-0.0182452957816205i</v>
      </c>
      <c r="K3611" s="57" t="str">
        <f t="shared" si="1054"/>
        <v>0.000553779589282325-0.00113413389938492i</v>
      </c>
      <c r="L3611" s="57" t="str">
        <f t="shared" si="1055"/>
        <v>0.00025-0.00140942108433208i</v>
      </c>
      <c r="M3611" s="57" t="str">
        <f t="shared" si="1056"/>
        <v>0.0045-0.000494118720474464i</v>
      </c>
      <c r="N3611" s="57">
        <f t="shared" si="1057"/>
        <v>46.371597454620968</v>
      </c>
      <c r="O3611" s="57">
        <f t="shared" si="1058"/>
        <v>55.201157242956491</v>
      </c>
      <c r="P3611" s="374">
        <f t="shared" si="1059"/>
        <v>-55.201157242956491</v>
      </c>
      <c r="Q3611" s="374">
        <f t="shared" si="1060"/>
        <v>133.62840254537903</v>
      </c>
      <c r="R3611" s="12">
        <f t="shared" si="1061"/>
        <v>-46.371597454620968</v>
      </c>
      <c r="S3611" s="57">
        <f t="shared" si="1062"/>
        <v>750.81256379341085</v>
      </c>
      <c r="T3611" s="12">
        <f t="shared" si="1045"/>
        <v>-55.201157242956491</v>
      </c>
    </row>
    <row r="3612" spans="1:20">
      <c r="A3612" s="57">
        <f t="shared" si="1046"/>
        <v>4735420.9482558314</v>
      </c>
      <c r="B3612" s="12">
        <f t="shared" si="1063"/>
        <v>753665.65153582592</v>
      </c>
      <c r="C3612" s="57" t="str">
        <f t="shared" si="1047"/>
        <v>-0.00118307855416821+0.00124978066177902i</v>
      </c>
      <c r="D3612" s="57" t="str">
        <f t="shared" si="1048"/>
        <v>1.67779483443959-1.75910037309687i</v>
      </c>
      <c r="E3612" s="57" t="str">
        <f t="shared" si="1049"/>
        <v>-1.98929503778147-4.03821343557574i</v>
      </c>
      <c r="F3612" s="57" t="str">
        <f t="shared" si="1050"/>
        <v>2.41153780792262-1.29446031678847i</v>
      </c>
      <c r="G3612" s="57" t="str">
        <f t="shared" si="1051"/>
        <v>0.828732807057001-0.37674227472428i</v>
      </c>
      <c r="H3612" s="57" t="str">
        <f t="shared" si="1052"/>
        <v>0.000327305091259117-2.66813752414128i</v>
      </c>
      <c r="I3612" s="57" t="str">
        <f t="shared" si="1053"/>
        <v>-0.00974108180209888-0.0181526645753208i</v>
      </c>
      <c r="K3612" s="57" t="str">
        <f t="shared" si="1054"/>
        <v>0.000551718540833407-0.0011306722261443i</v>
      </c>
      <c r="L3612" s="57" t="str">
        <f t="shared" si="1055"/>
        <v>0.00025-0.00140408555920709i</v>
      </c>
      <c r="M3612" s="57" t="str">
        <f t="shared" si="1056"/>
        <v>0.0045-0.000492248177400342i</v>
      </c>
      <c r="N3612" s="57">
        <f t="shared" si="1057"/>
        <v>46.570494524730464</v>
      </c>
      <c r="O3612" s="57">
        <f t="shared" si="1058"/>
        <v>55.28469702644361</v>
      </c>
      <c r="P3612" s="374">
        <f t="shared" si="1059"/>
        <v>-55.28469702644361</v>
      </c>
      <c r="Q3612" s="374">
        <f t="shared" si="1060"/>
        <v>133.42950547526954</v>
      </c>
      <c r="R3612" s="12">
        <f t="shared" si="1061"/>
        <v>-46.570494524730464</v>
      </c>
      <c r="S3612" s="57">
        <f t="shared" si="1062"/>
        <v>753.66565153582587</v>
      </c>
      <c r="T3612" s="12">
        <f t="shared" si="1045"/>
        <v>-55.28469702644361</v>
      </c>
    </row>
    <row r="3613" spans="1:20">
      <c r="A3613" s="57">
        <f t="shared" si="1046"/>
        <v>4753415.5478592031</v>
      </c>
      <c r="B3613" s="12">
        <f t="shared" si="1063"/>
        <v>756529.58101166203</v>
      </c>
      <c r="C3613" s="57" t="str">
        <f t="shared" si="1047"/>
        <v>-0.0011674355036+0.00124186073060263i</v>
      </c>
      <c r="D3613" s="57" t="str">
        <f t="shared" si="1048"/>
        <v>1.67120801964491-1.75877573210696i</v>
      </c>
      <c r="E3613" s="57" t="str">
        <f t="shared" si="1049"/>
        <v>-1.98578867010774-4.0175255661487i</v>
      </c>
      <c r="F3613" s="57" t="str">
        <f t="shared" si="1050"/>
        <v>2.40839700831735-1.29644275812082i</v>
      </c>
      <c r="G3613" s="57" t="str">
        <f t="shared" si="1051"/>
        <v>0.827653461062617-0.377681359685235i</v>
      </c>
      <c r="H3613" s="57" t="str">
        <f t="shared" si="1052"/>
        <v>0.000323623702111275-2.65803241965775i</v>
      </c>
      <c r="I3613" s="57" t="str">
        <f t="shared" si="1053"/>
        <v>-0.00971907381460434-0.0180603563892669i</v>
      </c>
      <c r="K3613" s="57" t="str">
        <f t="shared" si="1054"/>
        <v>0.000549668708246774-0.00112721600491695i</v>
      </c>
      <c r="L3613" s="57" t="str">
        <f t="shared" si="1055"/>
        <v>0.00025-0.00139877023232426i</v>
      </c>
      <c r="M3613" s="57" t="str">
        <f t="shared" si="1056"/>
        <v>0.0045-0.000490384715481512i</v>
      </c>
      <c r="N3613" s="57">
        <f t="shared" si="1057"/>
        <v>46.769353113073464</v>
      </c>
      <c r="O3613" s="57">
        <f t="shared" si="1058"/>
        <v>55.368353662689415</v>
      </c>
      <c r="P3613" s="374">
        <f t="shared" si="1059"/>
        <v>-55.368353662689415</v>
      </c>
      <c r="Q3613" s="374">
        <f t="shared" si="1060"/>
        <v>133.23064688692654</v>
      </c>
      <c r="R3613" s="12">
        <f t="shared" si="1061"/>
        <v>-46.769353113073464</v>
      </c>
      <c r="S3613" s="57">
        <f t="shared" si="1062"/>
        <v>756.529581011662</v>
      </c>
      <c r="T3613" s="12">
        <f t="shared" si="1045"/>
        <v>-55.368353662689415</v>
      </c>
    </row>
    <row r="3614" spans="1:20">
      <c r="A3614" s="57">
        <f t="shared" si="1046"/>
        <v>4771478.5269410685</v>
      </c>
      <c r="B3614" s="12">
        <f t="shared" si="1063"/>
        <v>759404.39341950638</v>
      </c>
      <c r="C3614" s="57" t="str">
        <f t="shared" si="1047"/>
        <v>-0.0011519550995617+0.00123394556655047i</v>
      </c>
      <c r="D3614" s="57" t="str">
        <f t="shared" si="1048"/>
        <v>1.66462315407616-1.75842647209262i</v>
      </c>
      <c r="E3614" s="57" t="str">
        <f t="shared" si="1049"/>
        <v>-1.9822781641131-3.99691097810606i</v>
      </c>
      <c r="F3614" s="57" t="str">
        <f t="shared" si="1050"/>
        <v>2.40524055730484-1.29842580793918i</v>
      </c>
      <c r="G3614" s="57" t="str">
        <f t="shared" si="1051"/>
        <v>0.826568736411261-0.378619677775406i</v>
      </c>
      <c r="H3614" s="57" t="str">
        <f t="shared" si="1052"/>
        <v>0.000319985810783394-2.64796561458585i</v>
      </c>
      <c r="I3614" s="57" t="str">
        <f t="shared" si="1053"/>
        <v>-0.00969709728702071-0.0179683703486889i</v>
      </c>
      <c r="K3614" s="57" t="str">
        <f t="shared" si="1054"/>
        <v>0.000547630058674034-0.00112376527414274i</v>
      </c>
      <c r="L3614" s="57" t="str">
        <f t="shared" si="1055"/>
        <v>0.00025-0.00139347502722082i</v>
      </c>
      <c r="M3614" s="57" t="str">
        <f t="shared" si="1056"/>
        <v>0.0045-0.000488528307911448i</v>
      </c>
      <c r="N3614" s="57">
        <f t="shared" si="1057"/>
        <v>46.968170713249918</v>
      </c>
      <c r="O3614" s="57">
        <f t="shared" si="1058"/>
        <v>55.452127125710142</v>
      </c>
      <c r="P3614" s="374">
        <f t="shared" si="1059"/>
        <v>-55.452127125710142</v>
      </c>
      <c r="Q3614" s="374">
        <f t="shared" si="1060"/>
        <v>133.03182928675008</v>
      </c>
      <c r="R3614" s="12">
        <f t="shared" si="1061"/>
        <v>-46.968170713249918</v>
      </c>
      <c r="S3614" s="57">
        <f t="shared" si="1062"/>
        <v>759.40439341950639</v>
      </c>
      <c r="T3614" s="12">
        <f t="shared" si="1045"/>
        <v>-55.452127125710142</v>
      </c>
    </row>
    <row r="3615" spans="1:20">
      <c r="A3615" s="57">
        <f t="shared" si="1046"/>
        <v>4789610.1453434443</v>
      </c>
      <c r="B3615" s="12">
        <f t="shared" si="1063"/>
        <v>762290.13011450053</v>
      </c>
      <c r="C3615" s="57" t="str">
        <f t="shared" si="1047"/>
        <v>-0.00113663622354379+0.00122603587161677i</v>
      </c>
      <c r="D3615" s="57" t="str">
        <f t="shared" si="1048"/>
        <v>1.65804042623038-1.75805261126176i</v>
      </c>
      <c r="E3615" s="57" t="str">
        <f t="shared" si="1049"/>
        <v>-1.97876344164697-3.97636946492041i</v>
      </c>
      <c r="F3615" s="57" t="str">
        <f t="shared" si="1050"/>
        <v>2.40206842909298-1.3004093599706i</v>
      </c>
      <c r="G3615" s="57" t="str">
        <f t="shared" si="1051"/>
        <v>0.825478624239385-0.379557196168426i</v>
      </c>
      <c r="H3615" s="57" t="str">
        <f t="shared" si="1052"/>
        <v>0.000316390901210906-2.63793696352341i</v>
      </c>
      <c r="I3615" s="57" t="str">
        <f t="shared" si="1053"/>
        <v>-0.00967515149021469-0.0178767055854165i</v>
      </c>
      <c r="K3615" s="57" t="str">
        <f t="shared" si="1054"/>
        <v>0.000545602558985279-0.0011203200718426i</v>
      </c>
      <c r="L3615" s="57" t="str">
        <f t="shared" si="1055"/>
        <v>0.00025-0.00138819986772347i</v>
      </c>
      <c r="M3615" s="57" t="str">
        <f t="shared" si="1056"/>
        <v>0.0045-0.000486678927985104i</v>
      </c>
      <c r="N3615" s="57">
        <f t="shared" si="1057"/>
        <v>47.166944819010894</v>
      </c>
      <c r="O3615" s="57">
        <f t="shared" si="1058"/>
        <v>55.536017387912054</v>
      </c>
      <c r="P3615" s="374">
        <f t="shared" si="1059"/>
        <v>-55.536017387912054</v>
      </c>
      <c r="Q3615" s="374">
        <f t="shared" si="1060"/>
        <v>132.83305518098911</v>
      </c>
      <c r="R3615" s="12">
        <f t="shared" si="1061"/>
        <v>-47.166944819010894</v>
      </c>
      <c r="S3615" s="57">
        <f t="shared" si="1062"/>
        <v>762.29013011450047</v>
      </c>
      <c r="T3615" s="12">
        <f t="shared" si="1045"/>
        <v>-55.536017387912054</v>
      </c>
    </row>
    <row r="3616" spans="1:20">
      <c r="A3616" s="57">
        <f t="shared" si="1046"/>
        <v>4807810.6638957504</v>
      </c>
      <c r="B3616" s="12">
        <f t="shared" si="1063"/>
        <v>765186.83260893566</v>
      </c>
      <c r="C3616" s="57" t="str">
        <f t="shared" si="1047"/>
        <v>-0.00112147775792463+0.00121813233877184i</v>
      </c>
      <c r="D3616" s="57" t="str">
        <f t="shared" si="1048"/>
        <v>1.65146002435928-1.75765416960585i</v>
      </c>
      <c r="E3616" s="57" t="str">
        <f t="shared" si="1049"/>
        <v>-1.97524442552231-3.95590082169611i</v>
      </c>
      <c r="F3616" s="57" t="str">
        <f t="shared" si="1050"/>
        <v>2.39888059853937-1.30239330739528i</v>
      </c>
      <c r="G3616" s="57" t="str">
        <f t="shared" si="1051"/>
        <v>0.82438311590672-0.380493881836026i</v>
      </c>
      <c r="H3616" s="57" t="str">
        <f t="shared" si="1052"/>
        <v>0.000312838463154912-2.62794632162199i</v>
      </c>
      <c r="I3616" s="57" t="str">
        <f t="shared" si="1053"/>
        <v>-0.00965323570210482-0.017785361237849i</v>
      </c>
      <c r="K3616" s="57" t="str">
        <f t="shared" si="1054"/>
        <v>0.000543586175774928-0.00111688043561829i</v>
      </c>
      <c r="L3616" s="57" t="str">
        <f t="shared" si="1055"/>
        <v>0.00025-0.00138294467794727i</v>
      </c>
      <c r="M3616" s="57" t="str">
        <f t="shared" si="1056"/>
        <v>0.0045-0.00048483654909853i</v>
      </c>
      <c r="N3616" s="57">
        <f t="shared" si="1057"/>
        <v>47.365672924282222</v>
      </c>
      <c r="O3616" s="57">
        <f t="shared" si="1058"/>
        <v>55.6200244200908</v>
      </c>
      <c r="P3616" s="374">
        <f t="shared" si="1059"/>
        <v>-55.6200244200908</v>
      </c>
      <c r="Q3616" s="374">
        <f t="shared" si="1060"/>
        <v>132.63432707571778</v>
      </c>
      <c r="R3616" s="12">
        <f t="shared" si="1061"/>
        <v>-47.365672924282222</v>
      </c>
      <c r="S3616" s="57">
        <f t="shared" si="1062"/>
        <v>765.18683260893567</v>
      </c>
      <c r="T3616" s="12">
        <f t="shared" si="1045"/>
        <v>-55.6200244200908</v>
      </c>
    </row>
    <row r="3617" spans="1:20">
      <c r="A3617" s="57">
        <f t="shared" si="1046"/>
        <v>4826080.3444185546</v>
      </c>
      <c r="B3617" s="12">
        <f t="shared" si="1063"/>
        <v>768094.54257284966</v>
      </c>
      <c r="C3617" s="57" t="str">
        <f t="shared" si="1047"/>
        <v>-0.00110647858604818+0.00121023565197142i</v>
      </c>
      <c r="D3617" s="57" t="str">
        <f t="shared" si="1048"/>
        <v>1.64488213644778-1.7572311688963i</v>
      </c>
      <c r="E3617" s="57" t="str">
        <f t="shared" si="1049"/>
        <v>-1.97172103951911-3.93550484516052i</v>
      </c>
      <c r="F3617" s="57" t="str">
        <f t="shared" si="1050"/>
        <v>2.39567704116006-1.30437754284998i</v>
      </c>
      <c r="G3617" s="57" t="str">
        <f t="shared" si="1051"/>
        <v>0.823282202999281-0.381429701549226i</v>
      </c>
      <c r="H3617" s="57" t="str">
        <f t="shared" si="1052"/>
        <v>0.000309327992144316-2.61799354458472i</v>
      </c>
      <c r="I3617" s="57" t="str">
        <f t="shared" si="1053"/>
        <v>-0.00963134920765552-0.0176943364509257i</v>
      </c>
      <c r="K3617" s="57" t="str">
        <f t="shared" si="1054"/>
        <v>0.000541580875367533-0.00111344640265233i</v>
      </c>
      <c r="L3617" s="57" t="str">
        <f t="shared" si="1055"/>
        <v>0.00025-0.00137770938229455i</v>
      </c>
      <c r="M3617" s="57" t="str">
        <f t="shared" si="1056"/>
        <v>0.0045-0.000483001144748486i</v>
      </c>
      <c r="N3617" s="57">
        <f t="shared" si="1057"/>
        <v>47.564352523197925</v>
      </c>
      <c r="O3617" s="57">
        <f t="shared" si="1058"/>
        <v>55.704148191428928</v>
      </c>
      <c r="P3617" s="374">
        <f t="shared" si="1059"/>
        <v>-55.704148191428928</v>
      </c>
      <c r="Q3617" s="374">
        <f t="shared" si="1060"/>
        <v>132.43564747680207</v>
      </c>
      <c r="R3617" s="12">
        <f t="shared" si="1061"/>
        <v>-47.564352523197925</v>
      </c>
      <c r="S3617" s="57">
        <f t="shared" si="1062"/>
        <v>768.09454257284972</v>
      </c>
      <c r="T3617" s="12">
        <f t="shared" si="1045"/>
        <v>-55.704148191428928</v>
      </c>
    </row>
    <row r="3618" spans="1:20">
      <c r="A3618" s="57">
        <f t="shared" si="1046"/>
        <v>4844419.4497273443</v>
      </c>
      <c r="B3618" s="12">
        <f t="shared" si="1063"/>
        <v>771013.30183462647</v>
      </c>
      <c r="C3618" s="57" t="str">
        <f t="shared" si="1047"/>
        <v>-0.0010916375923015+0.0012023464861669i</v>
      </c>
      <c r="D3618" s="57" t="str">
        <f t="shared" si="1048"/>
        <v>1.6383069501926-1.75678363268039i</v>
      </c>
      <c r="E3618" s="57" t="str">
        <f t="shared" si="1049"/>
        <v>-1.96819320838779-3.91518133365528i</v>
      </c>
      <c r="F3618" s="57" t="str">
        <f t="shared" si="1050"/>
        <v>2.39245773313837-1.30636195843136i</v>
      </c>
      <c r="G3618" s="57" t="str">
        <f t="shared" si="1051"/>
        <v>0.822175877332377-0.382364621879579i</v>
      </c>
      <c r="H3618" s="57" t="str">
        <f t="shared" si="1052"/>
        <v>0.00030585898941842-2.60807848866429i</v>
      </c>
      <c r="I3618" s="57" t="str">
        <f t="shared" si="1053"/>
        <v>-0.00960949129887042-0.0176036303760971i</v>
      </c>
      <c r="K3618" s="57" t="str">
        <f t="shared" si="1054"/>
        <v>0.000539586623823566-0.00111001800970784i</v>
      </c>
      <c r="L3618" s="57" t="str">
        <f t="shared" si="1055"/>
        <v>0.00025-0.00137249390545383i</v>
      </c>
      <c r="M3618" s="57" t="str">
        <f t="shared" si="1056"/>
        <v>0.0045-0.000481172688532065i</v>
      </c>
      <c r="N3618" s="57">
        <f t="shared" si="1057"/>
        <v>47.762981110121643</v>
      </c>
      <c r="O3618" s="57">
        <f t="shared" si="1058"/>
        <v>55.788388669494651</v>
      </c>
      <c r="P3618" s="374">
        <f t="shared" si="1059"/>
        <v>-55.788388669494651</v>
      </c>
      <c r="Q3618" s="374">
        <f t="shared" si="1060"/>
        <v>132.23701888987836</v>
      </c>
      <c r="R3618" s="12">
        <f t="shared" si="1061"/>
        <v>-47.762981110121643</v>
      </c>
      <c r="S3618" s="57">
        <f t="shared" si="1062"/>
        <v>771.01330183462642</v>
      </c>
      <c r="T3618" s="12">
        <f t="shared" si="1045"/>
        <v>-55.788388669494651</v>
      </c>
    </row>
    <row r="3619" spans="1:20">
      <c r="A3619" s="57">
        <f t="shared" si="1046"/>
        <v>4862828.2436363082</v>
      </c>
      <c r="B3619" s="12">
        <f t="shared" si="1063"/>
        <v>773943.15238159802</v>
      </c>
      <c r="C3619" s="57" t="str">
        <f t="shared" si="1047"/>
        <v>-0.00107695366219164+0.00119446550731692i</v>
      </c>
      <c r="D3619" s="57" t="str">
        <f t="shared" si="1048"/>
        <v>1.6317346529809-1.75631158627691i</v>
      </c>
      <c r="E3619" s="57" t="str">
        <f t="shared" si="1049"/>
        <v>-1.96466085785266-3.8949300871271i</v>
      </c>
      <c r="F3619" s="57" t="str">
        <f t="shared" si="1050"/>
        <v>2.38922265133352-1.30834644569962i</v>
      </c>
      <c r="G3619" s="57" t="str">
        <f t="shared" si="1051"/>
        <v>0.821064130953621-0.383298609200446i</v>
      </c>
      <c r="H3619" s="57" t="str">
        <f t="shared" si="1052"/>
        <v>0.000302430961869878-2.59820101066072i</v>
      </c>
      <c r="I3619" s="57" t="str">
        <f t="shared" si="1053"/>
        <v>-0.00958766127478652-0.0175132421712931i</v>
      </c>
      <c r="K3619" s="57" t="str">
        <f t="shared" si="1054"/>
        <v>0.000537603386945139-0.00110659529312857i</v>
      </c>
      <c r="L3619" s="57" t="str">
        <f t="shared" si="1055"/>
        <v>0.00025-0.00136729817239871i</v>
      </c>
      <c r="M3619" s="57" t="str">
        <f t="shared" si="1056"/>
        <v>0.0045-0.000479351154146308i</v>
      </c>
      <c r="N3619" s="57">
        <f t="shared" si="1057"/>
        <v>47.961556179678325</v>
      </c>
      <c r="O3619" s="57">
        <f t="shared" si="1058"/>
        <v>55.872745820241121</v>
      </c>
      <c r="P3619" s="374">
        <f t="shared" si="1059"/>
        <v>-55.872745820241121</v>
      </c>
      <c r="Q3619" s="374">
        <f t="shared" si="1060"/>
        <v>132.03844382032167</v>
      </c>
      <c r="R3619" s="12">
        <f t="shared" si="1061"/>
        <v>-47.961556179678325</v>
      </c>
      <c r="S3619" s="57">
        <f t="shared" si="1062"/>
        <v>773.943152381598</v>
      </c>
      <c r="T3619" s="12">
        <f t="shared" si="1045"/>
        <v>-55.872745820241121</v>
      </c>
    </row>
    <row r="3620" spans="1:20">
      <c r="A3620" s="57">
        <f t="shared" si="1046"/>
        <v>4881306.9909621263</v>
      </c>
      <c r="B3620" s="12">
        <f t="shared" si="1063"/>
        <v>776884.13636064809</v>
      </c>
      <c r="C3620" s="57" t="str">
        <f t="shared" si="1047"/>
        <v>-0.00106242568242258+0.00118659337240044i</v>
      </c>
      <c r="D3620" s="57" t="str">
        <f t="shared" si="1048"/>
        <v>1.62516543186905-1.75581505677159i</v>
      </c>
      <c r="E3620" s="57" t="str">
        <f t="shared" si="1049"/>
        <v>-1.96112391461548-3.8747509071192i</v>
      </c>
      <c r="F3620" s="57" t="str">
        <f t="shared" si="1050"/>
        <v>2.38597177328956-1.31033089568217i</v>
      </c>
      <c r="G3620" s="57" t="str">
        <f t="shared" si="1051"/>
        <v>0.819946956145949-0.38423162968832i</v>
      </c>
      <c r="H3620" s="57" t="str">
        <f t="shared" si="1052"/>
        <v>0.000299043421988125-2.5883609679194i</v>
      </c>
      <c r="I3620" s="57" t="str">
        <f t="shared" si="1053"/>
        <v>-0.00956585844146885-0.0174231710008945i</v>
      </c>
      <c r="K3620" s="57" t="str">
        <f t="shared" si="1054"/>
        <v>0.000535631130281708-0.00110317828883896i</v>
      </c>
      <c r="L3620" s="57" t="str">
        <f t="shared" si="1055"/>
        <v>0.00025-0.00136212210838684i</v>
      </c>
      <c r="M3620" s="57" t="str">
        <f t="shared" si="1056"/>
        <v>0.0045-0.000477536515387835i</v>
      </c>
      <c r="N3620" s="57">
        <f t="shared" si="1057"/>
        <v>48.160075226780833</v>
      </c>
      <c r="O3620" s="57">
        <f t="shared" si="1058"/>
        <v>55.957219608003228</v>
      </c>
      <c r="P3620" s="374">
        <f t="shared" si="1059"/>
        <v>-55.957219608003228</v>
      </c>
      <c r="Q3620" s="374">
        <f t="shared" si="1060"/>
        <v>131.83992477321917</v>
      </c>
      <c r="R3620" s="12">
        <f t="shared" si="1061"/>
        <v>-48.160075226780833</v>
      </c>
      <c r="S3620" s="57">
        <f t="shared" si="1062"/>
        <v>776.88413636064809</v>
      </c>
      <c r="T3620" s="12">
        <f t="shared" si="1045"/>
        <v>-55.957219608003228</v>
      </c>
    </row>
    <row r="3621" spans="1:20">
      <c r="A3621" s="57">
        <f t="shared" si="1046"/>
        <v>4899855.9575277828</v>
      </c>
      <c r="B3621" s="12">
        <f t="shared" si="1063"/>
        <v>779836.29607881862</v>
      </c>
      <c r="C3621" s="57" t="str">
        <f t="shared" si="1047"/>
        <v>-0.00104805254097144+0.00117873072943071i</v>
      </c>
      <c r="D3621" s="57" t="str">
        <f t="shared" si="1048"/>
        <v>1.61859947356148-1.75529407301215i</v>
      </c>
      <c r="E3621" s="57" t="str">
        <f t="shared" si="1049"/>
        <v>-1.957582306359-3.85464359676198i</v>
      </c>
      <c r="F3621" s="57" t="str">
        <f t="shared" si="1050"/>
        <v>2.38270507724407-1.3123151988775i</v>
      </c>
      <c r="G3621" s="57" t="str">
        <f t="shared" si="1051"/>
        <v>0.818824345430627-0.385163649324196i</v>
      </c>
      <c r="H3621" s="57" t="str">
        <f t="shared" si="1052"/>
        <v>0.000295695887803208-2.5785582183289i</v>
      </c>
      <c r="I3621" s="57" t="str">
        <f t="shared" si="1053"/>
        <v>-0.00954408211200513-0.0173334160357006i</v>
      </c>
      <c r="K3621" s="57" t="str">
        <f t="shared" si="1054"/>
        <v>0.00053366981913574-0.00109976703234422i</v>
      </c>
      <c r="L3621" s="57" t="str">
        <f t="shared" si="1055"/>
        <v>0.00025-0.0013569656389588i</v>
      </c>
      <c r="M3621" s="57" t="str">
        <f t="shared" si="1056"/>
        <v>0.0045-0.000475728746152455i</v>
      </c>
      <c r="N3621" s="57">
        <f t="shared" si="1057"/>
        <v>48.358535746658333</v>
      </c>
      <c r="O3621" s="57">
        <f t="shared" si="1058"/>
        <v>56.041809995497111</v>
      </c>
      <c r="P3621" s="374">
        <f t="shared" si="1059"/>
        <v>-56.041809995497111</v>
      </c>
      <c r="Q3621" s="374">
        <f t="shared" si="1060"/>
        <v>131.64146425334167</v>
      </c>
      <c r="R3621" s="12">
        <f t="shared" si="1061"/>
        <v>-48.358535746658333</v>
      </c>
      <c r="S3621" s="57">
        <f t="shared" si="1062"/>
        <v>779.83629607881858</v>
      </c>
      <c r="T3621" s="12">
        <f t="shared" si="1045"/>
        <v>-56.041809995497111</v>
      </c>
    </row>
    <row r="3622" spans="1:20">
      <c r="A3622" s="57">
        <f t="shared" si="1046"/>
        <v>4918475.4101663884</v>
      </c>
      <c r="B3622" s="12">
        <f t="shared" si="1063"/>
        <v>782799.67400391819</v>
      </c>
      <c r="C3622" s="57" t="str">
        <f t="shared" si="1047"/>
        <v>-0.00103383312716448+0.0011708782174706i</v>
      </c>
      <c r="D3622" s="57" t="str">
        <f t="shared" si="1048"/>
        <v>1.61203696438952-1.75474866560303i</v>
      </c>
      <c r="E3622" s="57" t="str">
        <f t="shared" si="1049"/>
        <v>-1.9540359617504-3.83460796076412i</v>
      </c>
      <c r="F3622" s="57" t="str">
        <f t="shared" si="1050"/>
        <v>2.37942254213693-1.31429924525907i</v>
      </c>
      <c r="G3622" s="57" t="str">
        <f t="shared" si="1051"/>
        <v>0.817696291570276-0.386094633894974i</v>
      </c>
      <c r="H3622" s="57" t="str">
        <f t="shared" si="1052"/>
        <v>0.000292387882830011-2.56879262031897i</v>
      </c>
      <c r="I3622" s="57" t="str">
        <f t="shared" si="1053"/>
        <v>-0.00952233160650059-0.017243976452899i</v>
      </c>
      <c r="K3622" s="57" t="str">
        <f t="shared" si="1054"/>
        <v>0.000531719418568302-0.0010963615587305i</v>
      </c>
      <c r="L3622" s="57" t="str">
        <f t="shared" si="1055"/>
        <v>0.00025-0.00135182868993704i</v>
      </c>
      <c r="M3622" s="57" t="str">
        <f t="shared" si="1056"/>
        <v>0.0045-0.000473927820434803i</v>
      </c>
      <c r="N3622" s="57">
        <f t="shared" si="1057"/>
        <v>48.55693523488344</v>
      </c>
      <c r="O3622" s="57">
        <f t="shared" si="1058"/>
        <v>56.126516943818324</v>
      </c>
      <c r="P3622" s="374">
        <f t="shared" si="1059"/>
        <v>-56.126516943818324</v>
      </c>
      <c r="Q3622" s="374">
        <f t="shared" si="1060"/>
        <v>131.44306476511656</v>
      </c>
      <c r="R3622" s="12">
        <f t="shared" si="1061"/>
        <v>-48.55693523488344</v>
      </c>
      <c r="S3622" s="57">
        <f t="shared" si="1062"/>
        <v>782.7996740039182</v>
      </c>
      <c r="T3622" s="12">
        <f t="shared" si="1045"/>
        <v>-56.126516943818324</v>
      </c>
    </row>
    <row r="3623" spans="1:20">
      <c r="A3623" s="57">
        <f t="shared" si="1046"/>
        <v>4937165.616725021</v>
      </c>
      <c r="B3623" s="12">
        <f t="shared" si="1063"/>
        <v>785774.3127651331</v>
      </c>
      <c r="C3623" s="57" t="str">
        <f t="shared" si="1047"/>
        <v>-0.00101976633175261+0.0011630364666491i</v>
      </c>
      <c r="D3623" s="57" t="str">
        <f t="shared" si="1048"/>
        <v>1.60547809029046-1.75417886689986i</v>
      </c>
      <c r="E3623" s="57" t="str">
        <f t="shared" si="1049"/>
        <v>-1.95048481044499-3.81464380540323i</v>
      </c>
      <c r="F3623" s="57" t="str">
        <f t="shared" si="1050"/>
        <v>2.37612414761908-1.3162829242794i</v>
      </c>
      <c r="G3623" s="57" t="str">
        <f t="shared" si="1051"/>
        <v>0.816562787571884-0.387024548994916i</v>
      </c>
      <c r="H3623" s="57" t="str">
        <f t="shared" si="1052"/>
        <v>0.000289118936012944-2.55906403285843i</v>
      </c>
      <c r="I3623" s="57" t="str">
        <f t="shared" si="1053"/>
        <v>-0.00950060625207306-0.0171548514360331i</v>
      </c>
      <c r="K3623" s="57" t="str">
        <f t="shared" si="1054"/>
        <v>0.000529779893404669-0.00109296190266512i</v>
      </c>
      <c r="L3623" s="57" t="str">
        <f t="shared" si="1055"/>
        <v>0.00025-0.00134671118742482i</v>
      </c>
      <c r="M3623" s="57" t="str">
        <f t="shared" si="1056"/>
        <v>0.0045-0.000472133712327958i</v>
      </c>
      <c r="N3623" s="57">
        <f t="shared" si="1057"/>
        <v>48.755271187401092</v>
      </c>
      <c r="O3623" s="57">
        <f t="shared" si="1058"/>
        <v>56.211340412440578</v>
      </c>
      <c r="P3623" s="374">
        <f t="shared" si="1059"/>
        <v>-56.211340412440578</v>
      </c>
      <c r="Q3623" s="374">
        <f t="shared" si="1060"/>
        <v>131.24472881259891</v>
      </c>
      <c r="R3623" s="12">
        <f t="shared" si="1061"/>
        <v>-48.755271187401092</v>
      </c>
      <c r="S3623" s="57">
        <f t="shared" si="1062"/>
        <v>785.77431276513312</v>
      </c>
      <c r="T3623" s="12">
        <f t="shared" si="1045"/>
        <v>-56.211340412440578</v>
      </c>
    </row>
    <row r="3624" spans="1:20">
      <c r="A3624" s="57">
        <f t="shared" si="1046"/>
        <v>4955926.846068576</v>
      </c>
      <c r="B3624" s="12">
        <f t="shared" si="1063"/>
        <v>788760.25515364064</v>
      </c>
      <c r="C3624" s="57" t="str">
        <f t="shared" si="1047"/>
        <v>-0.00100585104698661+0.00115520609817914i</v>
      </c>
      <c r="D3624" s="57" t="str">
        <f t="shared" si="1048"/>
        <v>1.59892303678658-1.75358471100366i</v>
      </c>
      <c r="E3624" s="57" t="str">
        <f t="shared" si="1049"/>
        <v>-1.94692878308966-3.79475093851691i</v>
      </c>
      <c r="F3624" s="57" t="str">
        <f t="shared" si="1050"/>
        <v>2.37280987406137-1.3182661248743i</v>
      </c>
      <c r="G3624" s="57" t="str">
        <f t="shared" si="1051"/>
        <v>0.815423826689822-0.387953360027142i</v>
      </c>
      <c r="H3624" s="57" t="str">
        <f t="shared" si="1052"/>
        <v>0.000285888581671005-2.54937231545312i</v>
      </c>
      <c r="I3624" s="57" t="str">
        <f t="shared" si="1053"/>
        <v>-0.00947890538284875-0.017066040174971i</v>
      </c>
      <c r="K3624" s="57" t="str">
        <f t="shared" si="1054"/>
        <v>0.00052785120823984-0.00108956809839687i</v>
      </c>
      <c r="L3624" s="57" t="str">
        <f t="shared" si="1055"/>
        <v>0.00025-0.00134161305780516i</v>
      </c>
      <c r="M3624" s="57" t="str">
        <f t="shared" si="1056"/>
        <v>0.0045-0.000470346396023069i</v>
      </c>
      <c r="N3624" s="57">
        <f t="shared" si="1057"/>
        <v>48.953541100557288</v>
      </c>
      <c r="O3624" s="57">
        <f t="shared" si="1058"/>
        <v>56.29628035921332</v>
      </c>
      <c r="P3624" s="374">
        <f t="shared" si="1059"/>
        <v>-56.29628035921332</v>
      </c>
      <c r="Q3624" s="374">
        <f t="shared" si="1060"/>
        <v>131.04645889944271</v>
      </c>
      <c r="R3624" s="12">
        <f t="shared" si="1061"/>
        <v>-48.953541100557288</v>
      </c>
      <c r="S3624" s="57">
        <f t="shared" si="1062"/>
        <v>788.76025515364063</v>
      </c>
      <c r="T3624" s="12">
        <f t="shared" si="1045"/>
        <v>-56.29628035921332</v>
      </c>
    </row>
    <row r="3625" spans="1:20">
      <c r="A3625" s="57">
        <f t="shared" si="1046"/>
        <v>4974759.3680836372</v>
      </c>
      <c r="B3625" s="12">
        <f t="shared" si="1063"/>
        <v>791757.54412322445</v>
      </c>
      <c r="C3625" s="57" t="str">
        <f t="shared" si="1047"/>
        <v>-0.000992086166691718+0.00114738772437638i</v>
      </c>
      <c r="D3625" s="57" t="str">
        <f t="shared" si="1048"/>
        <v>1.59237198896443-1.75296623375469i</v>
      </c>
      <c r="E3625" s="57" t="str">
        <f t="shared" si="1049"/>
        <v>-1.94336781132665-3.7749291694932i</v>
      </c>
      <c r="F3625" s="57" t="str">
        <f t="shared" si="1050"/>
        <v>2.36947970256326-1.3202487354672i</v>
      </c>
      <c r="G3625" s="57" t="str">
        <f t="shared" si="1051"/>
        <v>0.814279402428861-0.38888103220517i</v>
      </c>
      <c r="H3625" s="57" t="str">
        <f t="shared" si="1052"/>
        <v>0.000282696359443296-2.53971732814385i</v>
      </c>
      <c r="I3625" s="57" t="str">
        <f t="shared" si="1053"/>
        <v>-0.00945722833995795-0.0169775418658726i</v>
      </c>
      <c r="K3625" s="57" t="str">
        <f t="shared" si="1054"/>
        <v>0.000525933327444037-0.00108618017975631i</v>
      </c>
      <c r="L3625" s="57" t="str">
        <f t="shared" si="1055"/>
        <v>0.00025-0.00133653422773975i</v>
      </c>
      <c r="M3625" s="57" t="str">
        <f t="shared" si="1056"/>
        <v>0.0045-0.000468565845808995i</v>
      </c>
      <c r="N3625" s="57">
        <f t="shared" si="1057"/>
        <v>49.151742471128301</v>
      </c>
      <c r="O3625" s="57">
        <f t="shared" si="1058"/>
        <v>56.381336740361043</v>
      </c>
      <c r="P3625" s="374">
        <f t="shared" si="1059"/>
        <v>-56.381336740361043</v>
      </c>
      <c r="Q3625" s="374">
        <f t="shared" si="1060"/>
        <v>130.8482575288717</v>
      </c>
      <c r="R3625" s="12">
        <f t="shared" si="1061"/>
        <v>-49.151742471128301</v>
      </c>
      <c r="S3625" s="57">
        <f t="shared" si="1062"/>
        <v>791.75754412322442</v>
      </c>
      <c r="T3625" s="12">
        <f t="shared" si="1045"/>
        <v>-56.381336740361043</v>
      </c>
    </row>
    <row r="3626" spans="1:20">
      <c r="A3626" s="57">
        <f t="shared" si="1046"/>
        <v>4993663.4536823547</v>
      </c>
      <c r="B3626" s="12">
        <f t="shared" si="1063"/>
        <v>794766.2227908927</v>
      </c>
      <c r="C3626" s="57" t="str">
        <f t="shared" si="1047"/>
        <v>-0.00097847058634195+0.00113958194867928i</v>
      </c>
      <c r="D3626" s="57" t="str">
        <f t="shared" si="1048"/>
        <v>1.58582513145405-1.75232347272598i</v>
      </c>
      <c r="E3626" s="57" t="str">
        <f t="shared" si="1049"/>
        <v>-1.93980182779701-3.75517830926139i</v>
      </c>
      <c r="F3626" s="57" t="str">
        <f t="shared" si="1050"/>
        <v>2.36613361496162-1.3222306439736i</v>
      </c>
      <c r="G3626" s="57" t="str">
        <f t="shared" si="1051"/>
        <v>0.813129508547181-0.389807530554504i</v>
      </c>
      <c r="H3626" s="57" t="str">
        <f t="shared" si="1052"/>
        <v>0.000279541814234928-2.53009893150436i</v>
      </c>
      <c r="I3626" s="57" t="str">
        <f t="shared" si="1053"/>
        <v>-0.00943557447153087-0.0168893557111571i</v>
      </c>
      <c r="K3626" s="57" t="str">
        <f t="shared" si="1054"/>
        <v>0.00052402621516816-0.00108279818015621i</v>
      </c>
      <c r="L3626" s="57" t="str">
        <f t="shared" si="1055"/>
        <v>0.00025-0.00133147462416792i</v>
      </c>
      <c r="M3626" s="57" t="str">
        <f t="shared" si="1056"/>
        <v>0.0045-0.000466792036071922i</v>
      </c>
      <c r="N3626" s="57">
        <f t="shared" si="1057"/>
        <v>49.349872796347711</v>
      </c>
      <c r="O3626" s="57">
        <f t="shared" si="1058"/>
        <v>56.466509510481295</v>
      </c>
      <c r="P3626" s="374">
        <f t="shared" si="1059"/>
        <v>-56.466509510481295</v>
      </c>
      <c r="Q3626" s="374">
        <f t="shared" si="1060"/>
        <v>130.65012720365229</v>
      </c>
      <c r="R3626" s="12">
        <f t="shared" si="1061"/>
        <v>-49.349872796347711</v>
      </c>
      <c r="S3626" s="57">
        <f t="shared" si="1062"/>
        <v>794.7662227908927</v>
      </c>
      <c r="T3626" s="12">
        <f t="shared" si="1045"/>
        <v>-56.466509510481295</v>
      </c>
    </row>
    <row r="3627" spans="1:20">
      <c r="A3627" s="57">
        <f t="shared" si="1046"/>
        <v>5012639.3748063473</v>
      </c>
      <c r="B3627" s="12">
        <f t="shared" si="1063"/>
        <v>797786.33443749812</v>
      </c>
      <c r="C3627" s="57" t="str">
        <f t="shared" si="1047"/>
        <v>-0.000965003203133827+0.0011317893656703i</v>
      </c>
      <c r="D3627" s="57" t="str">
        <f t="shared" si="1048"/>
        <v>1.57928264840841-1.75165646721665i</v>
      </c>
      <c r="E3627" s="57" t="str">
        <f t="shared" si="1049"/>
        <v>-1.93623076614435-3.73549817028257i</v>
      </c>
      <c r="F3627" s="57" t="str">
        <f t="shared" si="1050"/>
        <v>2.36277159383948-1.32421173780565i</v>
      </c>
      <c r="G3627" s="57" t="str">
        <f t="shared" si="1051"/>
        <v>0.81197413905939-0.390732819914264i</v>
      </c>
      <c r="H3627" s="57" t="str">
        <f t="shared" si="1052"/>
        <v>0.00027642449616335-2.52051698663928i</v>
      </c>
      <c r="I3627" s="57" t="str">
        <f t="shared" si="1053"/>
        <v>-0.00941394313269375-0.0168014809194701i</v>
      </c>
      <c r="K3627" s="57" t="str">
        <f t="shared" si="1054"/>
        <v>0.000522129835349188-0.00107942213259195i</v>
      </c>
      <c r="L3627" s="57" t="str">
        <f t="shared" si="1055"/>
        <v>0.00025-0.00132643417430555i</v>
      </c>
      <c r="M3627" s="57" t="str">
        <f t="shared" si="1056"/>
        <v>0.0045-0.000465024941295001i</v>
      </c>
      <c r="N3627" s="57">
        <f t="shared" si="1057"/>
        <v>49.547929573936983</v>
      </c>
      <c r="O3627" s="57">
        <f t="shared" si="1058"/>
        <v>56.551798622543323</v>
      </c>
      <c r="P3627" s="374">
        <f t="shared" si="1059"/>
        <v>-56.551798622543323</v>
      </c>
      <c r="Q3627" s="374">
        <f t="shared" si="1060"/>
        <v>130.45207042606302</v>
      </c>
      <c r="R3627" s="12">
        <f t="shared" si="1061"/>
        <v>-49.547929573936983</v>
      </c>
      <c r="S3627" s="57">
        <f t="shared" si="1062"/>
        <v>797.78633443749811</v>
      </c>
      <c r="T3627" s="12">
        <f t="shared" si="1045"/>
        <v>-56.551798622543323</v>
      </c>
    </row>
    <row r="3628" spans="1:20">
      <c r="A3628" s="57">
        <f t="shared" si="1046"/>
        <v>5031687.404430612</v>
      </c>
      <c r="B3628" s="12">
        <f t="shared" si="1063"/>
        <v>800817.92250836059</v>
      </c>
      <c r="C3628" s="57" t="str">
        <f t="shared" si="1047"/>
        <v>-0.000951682916059716+0.00112401056109827i</v>
      </c>
      <c r="D3628" s="57" t="str">
        <f t="shared" si="1048"/>
        <v>1.57274472348294-1.75096525824491i</v>
      </c>
      <c r="E3628" s="57" t="str">
        <f t="shared" si="1049"/>
        <v>-1.93265456101846-3.71588856654011i</v>
      </c>
      <c r="F3628" s="57" t="str">
        <f t="shared" si="1050"/>
        <v>2.35939362253482-1.32619190387695i</v>
      </c>
      <c r="G3628" s="57" t="str">
        <f t="shared" si="1051"/>
        <v>0.810813288239523-0.391656864938859i</v>
      </c>
      <c r="H3628" s="57" t="str">
        <f t="shared" si="1052"/>
        <v>0.000273343960505115-2.51097135518208i</v>
      </c>
      <c r="I3628" s="57" t="str">
        <f t="shared" si="1053"/>
        <v>-0.00939233368556578-0.0167139167056496i</v>
      </c>
      <c r="K3628" s="57" t="str">
        <f t="shared" si="1054"/>
        <v>0.000520244151715571-0.00107605206964207i</v>
      </c>
      <c r="L3628" s="57" t="str">
        <f t="shared" si="1055"/>
        <v>0.00025-0.00132141280564411i</v>
      </c>
      <c r="M3628" s="57" t="str">
        <f t="shared" si="1056"/>
        <v>0.0045-0.000463264536057981i</v>
      </c>
      <c r="N3628" s="57">
        <f t="shared" si="1057"/>
        <v>49.745910302134121</v>
      </c>
      <c r="O3628" s="57">
        <f t="shared" si="1058"/>
        <v>56.637204027886192</v>
      </c>
      <c r="P3628" s="374">
        <f t="shared" si="1059"/>
        <v>-56.637204027886192</v>
      </c>
      <c r="Q3628" s="374">
        <f t="shared" si="1060"/>
        <v>130.25408969786588</v>
      </c>
      <c r="R3628" s="12">
        <f t="shared" si="1061"/>
        <v>-49.745910302134121</v>
      </c>
      <c r="S3628" s="57">
        <f t="shared" si="1062"/>
        <v>800.81792250836054</v>
      </c>
      <c r="T3628" s="12">
        <f t="shared" ref="T3628:T3691" si="1064">P3628</f>
        <v>-56.637204027886192</v>
      </c>
    </row>
    <row r="3629" spans="1:20">
      <c r="A3629" s="57">
        <f t="shared" ref="A3629:A3692" si="1065">2*PI()*B3629</f>
        <v>5050807.816567448</v>
      </c>
      <c r="B3629" s="12">
        <f t="shared" si="1063"/>
        <v>803861.03061389236</v>
      </c>
      <c r="C3629" s="57" t="str">
        <f t="shared" ref="C3629:C3692" si="1066">IMPRODUCT(D3629,E3629,$C$40,,K3629,$C$41)</f>
        <v>-0.000938508625980622+0.00111624611190175i</v>
      </c>
      <c r="D3629" s="57" t="str">
        <f t="shared" ref="D3629:D3692" si="1067">IMDIV(IMPRODUCT($C$37,$C$38,COMPLEX(1,A3629/$C$38)),IMSUM(-1*A3629*A3629/$C$39,COMPLEX(0,1*A3629)))</f>
        <v>1.56621153981518-1.75024988854072i</v>
      </c>
      <c r="E3629" s="57" t="str">
        <f t="shared" ref="E3629:E3692" si="1068">IMDIV(IMPRODUCT(IMSUM(F3629,G3629),$C$29,H3629),IMSUM(1,I3629))</f>
        <v>-1.92907314807893-3.69634931353022i</v>
      </c>
      <c r="F3629" s="57" t="str">
        <f t="shared" ref="F3629:F3692" si="1069">IMDIV(IMPRODUCT($C$14,$C$15,COMPLEX(1,A3629/$C$15)),IMSUM(-1*A3629*A3629/$C$16,COMPLEX(0,A3629)))</f>
        <v>2.35599968514927-1.32817102860734i</v>
      </c>
      <c r="G3629" s="57" t="str">
        <f t="shared" ref="G3629:G3692" si="1070">IMDIV(1,COMPLEX(1,A3629*$C$9*$C$10))</f>
        <v>0.809646950624054-0.392579630099709i</v>
      </c>
      <c r="H3629" s="57" t="str">
        <f t="shared" ref="H3629:H3692" si="1071">IMDIV($C$3,IMSUM(K3629,COMPLEX(0,$C$28*A3629)))</f>
        <v>0.000270299767643009-2.5014618992931i</v>
      </c>
      <c r="I3629" s="57" t="str">
        <f t="shared" ref="I3629:I3692" si="1072">IMPRODUCT(F3629,$C$29,H3629,$C$31)</f>
        <v>-0.00937074549925541-0.016626662290693i</v>
      </c>
      <c r="K3629" s="57" t="str">
        <f t="shared" ref="K3629:K3692" si="1073">IF($C$26&lt;=0,IMDIV(1,IMSUM(IMDIV(1,L3629),1/$C$18)),IMDIV(1,IMSUM(IMDIV(1,L3629),1/$C$18,IMDIV(1,M3629))))</f>
        <v>0.000518369127792524-0.00107268802346877i</v>
      </c>
      <c r="L3629" s="57" t="str">
        <f t="shared" ref="L3629:L3692" si="1074">IMSUM($C$21/$C$22,IMDIV(1,COMPLEX(0,$C$20*$C$22*A3629)))</f>
        <v>0.00025-0.0013164104459495i</v>
      </c>
      <c r="M3629" s="57" t="str">
        <f t="shared" ref="M3629:M3692" si="1075">IMSUM($C$25/$C$26,IMDIV(1,COMPLEX(0,$C$24*$C$26*A3629)))</f>
        <v>0.0045-0.000461510795036842i</v>
      </c>
      <c r="N3629" s="57">
        <f t="shared" ref="N3629:N3692" si="1076">ABS(R3629)</f>
        <v>49.943812479720975</v>
      </c>
      <c r="O3629" s="57">
        <f t="shared" ref="O3629:O3692" si="1077">ABS(P3629)</f>
        <v>56.722725676217649</v>
      </c>
      <c r="P3629" s="374">
        <f t="shared" ref="P3629:P3692" si="1078">20*LOG10(IMABS(C3629))</f>
        <v>-56.722725676217649</v>
      </c>
      <c r="Q3629" s="374">
        <f t="shared" ref="Q3629:Q3692" si="1079">IMARGUMENT(C3629)*180/PI()</f>
        <v>130.05618752027902</v>
      </c>
      <c r="R3629" s="12">
        <f t="shared" ref="R3629:R3692" si="1080">IF(Q3629&lt;0,Q3629+180,Q3629-180)</f>
        <v>-49.943812479720975</v>
      </c>
      <c r="S3629" s="57">
        <f t="shared" ref="S3629:S3692" si="1081">B3629/1000</f>
        <v>803.86103061389235</v>
      </c>
      <c r="T3629" s="12">
        <f t="shared" si="1064"/>
        <v>-56.722725676217649</v>
      </c>
    </row>
    <row r="3630" spans="1:20">
      <c r="A3630" s="57">
        <f t="shared" si="1065"/>
        <v>5070000.8862704048</v>
      </c>
      <c r="B3630" s="12">
        <f t="shared" ref="B3630:B3693" si="1082">B3629*(1+B$42)</f>
        <v>806915.70253022516</v>
      </c>
      <c r="C3630" s="57" t="str">
        <f t="shared" si="1066"/>
        <v>-0.000925479235698454+0.00110849658623371i</v>
      </c>
      <c r="D3630" s="57" t="str">
        <f t="shared" si="1067"/>
        <v>1.5596832800045-1.74951040253821i</v>
      </c>
      <c r="E3630" s="57" t="str">
        <f t="shared" si="1068"/>
        <v>-1.92548646399888-3.67688022825218i</v>
      </c>
      <c r="F3630" s="57" t="str">
        <f t="shared" si="1069"/>
        <v>2.35258976655685-1.3301489979279i</v>
      </c>
      <c r="G3630" s="57" t="str">
        <f t="shared" si="1070"/>
        <v>0.808475121014893-0.393501079687016i</v>
      </c>
      <c r="H3630" s="57" t="str">
        <f t="shared" si="1071"/>
        <v>0.000267291483013654-2.49198848165748i</v>
      </c>
      <c r="I3630" s="57" t="str">
        <f t="shared" si="1072"/>
        <v>-0.00934917794985706-0.0165397169017217i</v>
      </c>
      <c r="K3630" s="57" t="str">
        <f t="shared" si="1073"/>
        <v>0.000516504726907339-0.0010693300258186i</v>
      </c>
      <c r="L3630" s="57" t="str">
        <f t="shared" si="1074"/>
        <v>0.00025-0.00131142702326111i</v>
      </c>
      <c r="M3630" s="57" t="str">
        <f t="shared" si="1075"/>
        <v>0.0045-0.000459763693003428i</v>
      </c>
      <c r="N3630" s="57">
        <f t="shared" si="1076"/>
        <v>50.141633606056473</v>
      </c>
      <c r="O3630" s="57">
        <f t="shared" si="1077"/>
        <v>56.808363515612193</v>
      </c>
      <c r="P3630" s="374">
        <f t="shared" si="1078"/>
        <v>-56.808363515612193</v>
      </c>
      <c r="Q3630" s="374">
        <f t="shared" si="1079"/>
        <v>129.85836639394353</v>
      </c>
      <c r="R3630" s="12">
        <f t="shared" si="1080"/>
        <v>-50.141633606056473</v>
      </c>
      <c r="S3630" s="57">
        <f t="shared" si="1081"/>
        <v>806.91570253022519</v>
      </c>
      <c r="T3630" s="12">
        <f t="shared" si="1064"/>
        <v>-56.808363515612193</v>
      </c>
    </row>
    <row r="3631" spans="1:20">
      <c r="A3631" s="57">
        <f t="shared" si="1065"/>
        <v>5089266.8896382321</v>
      </c>
      <c r="B3631" s="12">
        <f t="shared" si="1082"/>
        <v>809981.98219984001</v>
      </c>
      <c r="C3631" s="57" t="str">
        <f t="shared" si="1066"/>
        <v>-0.000912593650027842+0.00110076254348707i</v>
      </c>
      <c r="D3631" s="57" t="str">
        <f t="shared" si="1067"/>
        <v>1.55316012609207-1.74874684636784i</v>
      </c>
      <c r="E3631" s="57" t="str">
        <f t="shared" si="1068"/>
        <v>-1.92189444646856-3.65748112919876i</v>
      </c>
      <c r="F3631" s="57" t="str">
        <f t="shared" si="1069"/>
        <v>2.3491638524127-1.3321256972861i</v>
      </c>
      <c r="G3631" s="57" t="str">
        <f t="shared" si="1070"/>
        <v>0.807297794482382-0.394421177811567i</v>
      </c>
      <c r="H3631" s="57" t="str">
        <f t="shared" si="1071"/>
        <v>0.000264318677055468-2.4825509654832i</v>
      </c>
      <c r="I3631" s="57" t="str">
        <f t="shared" si="1072"/>
        <v>-0.00932763042044856-0.0164530797719476i</v>
      </c>
      <c r="K3631" s="57" t="str">
        <f t="shared" si="1073"/>
        <v>0.000514650912194605-0.00106597810802303i</v>
      </c>
      <c r="L3631" s="57" t="str">
        <f t="shared" si="1074"/>
        <v>0.00025-0.00130646246589072i</v>
      </c>
      <c r="M3631" s="57" t="str">
        <f t="shared" si="1075"/>
        <v>0.0045-0.000458023204825092i</v>
      </c>
      <c r="N3631" s="57">
        <f t="shared" si="1076"/>
        <v>50.339371181102052</v>
      </c>
      <c r="O3631" s="57">
        <f t="shared" si="1077"/>
        <v>56.894117492509778</v>
      </c>
      <c r="P3631" s="374">
        <f t="shared" si="1078"/>
        <v>-56.894117492509778</v>
      </c>
      <c r="Q3631" s="374">
        <f t="shared" si="1079"/>
        <v>129.66062881889795</v>
      </c>
      <c r="R3631" s="12">
        <f t="shared" si="1080"/>
        <v>-50.339371181102052</v>
      </c>
      <c r="S3631" s="57">
        <f t="shared" si="1081"/>
        <v>809.98198219983999</v>
      </c>
      <c r="T3631" s="12">
        <f t="shared" si="1064"/>
        <v>-56.894117492509778</v>
      </c>
    </row>
    <row r="3632" spans="1:20">
      <c r="A3632" s="57">
        <f t="shared" si="1065"/>
        <v>5108606.1038188571</v>
      </c>
      <c r="B3632" s="12">
        <f t="shared" si="1082"/>
        <v>813059.91373219946</v>
      </c>
      <c r="C3632" s="57" t="str">
        <f t="shared" si="1066"/>
        <v>-0.000899850775867331+0.0010930445343215i</v>
      </c>
      <c r="D3632" s="57" t="str">
        <f t="shared" si="1067"/>
        <v>1.54664225954084-1.74795926784822i</v>
      </c>
      <c r="E3632" s="57" t="str">
        <f t="shared" si="1068"/>
        <v>-1.91829703419915-3.63815183634637i</v>
      </c>
      <c r="F3632" s="57" t="str">
        <f t="shared" si="1069"/>
        <v>2.34572192916175-1.33410101165107i</v>
      </c>
      <c r="G3632" s="57" t="str">
        <f t="shared" si="1070"/>
        <v>0.806114966368286-0.3953398884066i</v>
      </c>
      <c r="H3632" s="57" t="str">
        <f t="shared" si="1071"/>
        <v>0.000261380925157086-2.47314921449904i</v>
      </c>
      <c r="I3632" s="57" t="str">
        <f t="shared" si="1072"/>
        <v>-0.00930610230108829-0.0163667501406371i</v>
      </c>
      <c r="K3632" s="57" t="str">
        <f t="shared" si="1073"/>
        <v>0.000512807646601421-0.0010626323009992i</v>
      </c>
      <c r="L3632" s="57" t="str">
        <f t="shared" si="1074"/>
        <v>0.00025-0.00130151670242152i</v>
      </c>
      <c r="M3632" s="57" t="str">
        <f t="shared" si="1075"/>
        <v>0.0045-0.000456289305464328i</v>
      </c>
      <c r="N3632" s="57">
        <f t="shared" si="1076"/>
        <v>50.537022705454291</v>
      </c>
      <c r="O3632" s="57">
        <f t="shared" si="1077"/>
        <v>56.979987551714188</v>
      </c>
      <c r="P3632" s="374">
        <f t="shared" si="1078"/>
        <v>-56.979987551714188</v>
      </c>
      <c r="Q3632" s="374">
        <f t="shared" si="1079"/>
        <v>129.46297729454571</v>
      </c>
      <c r="R3632" s="12">
        <f t="shared" si="1080"/>
        <v>-50.537022705454291</v>
      </c>
      <c r="S3632" s="57">
        <f t="shared" si="1081"/>
        <v>813.05991373219945</v>
      </c>
      <c r="T3632" s="12">
        <f t="shared" si="1064"/>
        <v>-56.979987551714188</v>
      </c>
    </row>
    <row r="3633" spans="1:20">
      <c r="A3633" s="57">
        <f t="shared" si="1065"/>
        <v>5128018.8070133692</v>
      </c>
      <c r="B3633" s="12">
        <f t="shared" si="1082"/>
        <v>816149.54140438186</v>
      </c>
      <c r="C3633" s="57" t="str">
        <f t="shared" si="1066"/>
        <v>-0.000887249522270137+0.0010853431006912i</v>
      </c>
      <c r="D3633" s="57" t="str">
        <f t="shared" si="1067"/>
        <v>1.54012986121573-1.7471477164777i</v>
      </c>
      <c r="E3633" s="57" t="str">
        <f t="shared" si="1068"/>
        <v>-1.91469416692636-3.61889217114543i</v>
      </c>
      <c r="F3633" s="57" t="str">
        <f t="shared" si="1069"/>
        <v>2.34226398404752-1.33607482551897i</v>
      </c>
      <c r="G3633" s="57" t="str">
        <f t="shared" si="1070"/>
        <v>0.804926632288775-0.396257175229706i</v>
      </c>
      <c r="H3633" s="57" t="str">
        <f t="shared" si="1071"/>
        <v>0.00025847780760614-2.46378309295264i</v>
      </c>
      <c r="I3633" s="57" t="str">
        <f t="shared" si="1072"/>
        <v>-0.00928459298881266-0.0162807272530771i</v>
      </c>
      <c r="K3633" s="57" t="str">
        <f t="shared" si="1073"/>
        <v>0.000510974892892531-0.00105929263525068i</v>
      </c>
      <c r="L3633" s="57" t="str">
        <f t="shared" si="1074"/>
        <v>0.00025-0.00129658966170703i</v>
      </c>
      <c r="M3633" s="57" t="str">
        <f t="shared" si="1075"/>
        <v>0.0045-0.000454561969978409i</v>
      </c>
      <c r="N3633" s="57">
        <f t="shared" si="1076"/>
        <v>50.734585680372334</v>
      </c>
      <c r="O3633" s="57">
        <f t="shared" si="1077"/>
        <v>57.065973636391227</v>
      </c>
      <c r="P3633" s="374">
        <f t="shared" si="1078"/>
        <v>-57.065973636391227</v>
      </c>
      <c r="Q3633" s="374">
        <f t="shared" si="1079"/>
        <v>129.26541431962767</v>
      </c>
      <c r="R3633" s="12">
        <f t="shared" si="1080"/>
        <v>-50.734585680372334</v>
      </c>
      <c r="S3633" s="57">
        <f t="shared" si="1081"/>
        <v>816.14954140438181</v>
      </c>
      <c r="T3633" s="12">
        <f t="shared" si="1064"/>
        <v>-57.065973636391227</v>
      </c>
    </row>
    <row r="3634" spans="1:20">
      <c r="A3634" s="57">
        <f t="shared" si="1065"/>
        <v>5147505.2784800204</v>
      </c>
      <c r="B3634" s="12">
        <f t="shared" si="1082"/>
        <v>819250.90966171853</v>
      </c>
      <c r="C3634" s="57" t="str">
        <f t="shared" si="1066"/>
        <v>-0.000874788800514176+0.00107765877587369i</v>
      </c>
      <c r="D3634" s="57" t="str">
        <f t="shared" si="1067"/>
        <v>1.53362311136393-1.74631224342564i</v>
      </c>
      <c r="E3634" s="57" t="str">
        <f t="shared" si="1068"/>
        <v>-1.91108578541408-3.59970195651009i</v>
      </c>
      <c r="F3634" s="57" t="str">
        <f t="shared" si="1069"/>
        <v>2.33879000512055-1.33804702291851i</v>
      </c>
      <c r="G3634" s="57" t="str">
        <f t="shared" si="1070"/>
        <v>0.803732788137405-0.397173001864777i</v>
      </c>
      <c r="H3634" s="57" t="str">
        <f t="shared" si="1071"/>
        <v>0.000255608909538495-2.45445246560846i</v>
      </c>
      <c r="I3634" s="57" t="str">
        <f t="shared" si="1072"/>
        <v>-0.00926310188763342-0.0161950103605368i</v>
      </c>
      <c r="K3634" s="57" t="str">
        <f t="shared" si="1073"/>
        <v>0.000509152613655452-0.00105595914086828i</v>
      </c>
      <c r="L3634" s="57" t="str">
        <f t="shared" si="1074"/>
        <v>0.00025-0.00129168127287013i</v>
      </c>
      <c r="M3634" s="57" t="str">
        <f t="shared" si="1075"/>
        <v>0.0045-0.000452841173519037i</v>
      </c>
      <c r="N3634" s="57">
        <f t="shared" si="1076"/>
        <v>50.932057607809668</v>
      </c>
      <c r="O3634" s="57">
        <f t="shared" si="1077"/>
        <v>57.152075688067811</v>
      </c>
      <c r="P3634" s="374">
        <f t="shared" si="1078"/>
        <v>-57.152075688067811</v>
      </c>
      <c r="Q3634" s="374">
        <f t="shared" si="1079"/>
        <v>129.06794239219033</v>
      </c>
      <c r="R3634" s="12">
        <f t="shared" si="1080"/>
        <v>-50.932057607809668</v>
      </c>
      <c r="S3634" s="57">
        <f t="shared" si="1081"/>
        <v>819.25090966171854</v>
      </c>
      <c r="T3634" s="12">
        <f t="shared" si="1064"/>
        <v>-57.152075688067811</v>
      </c>
    </row>
    <row r="3635" spans="1:20">
      <c r="A3635" s="57">
        <f t="shared" si="1065"/>
        <v>5167065.7985382453</v>
      </c>
      <c r="B3635" s="12">
        <f t="shared" si="1082"/>
        <v>822364.06311843311</v>
      </c>
      <c r="C3635" s="57" t="str">
        <f t="shared" si="1066"/>
        <v>-0.000862467524171721+0.00106999208449978i</v>
      </c>
      <c r="D3635" s="57" t="str">
        <f t="shared" si="1067"/>
        <v>1.52712218959538-1.74545290152345i</v>
      </c>
      <c r="E3635" s="57" t="str">
        <f t="shared" si="1068"/>
        <v>-1.90747183145822-3.58058101680872i</v>
      </c>
      <c r="F3635" s="57" t="str">
        <f t="shared" si="1069"/>
        <v>2.33529998124732-1.34001748741668i</v>
      </c>
      <c r="G3635" s="57" t="str">
        <f t="shared" si="1070"/>
        <v>0.802533430088084-0.398087331724006i</v>
      </c>
      <c r="H3635" s="57" t="str">
        <f t="shared" si="1071"/>
        <v>0.000252773820887857-2.44515719774585i</v>
      </c>
      <c r="I3635" s="57" t="str">
        <f t="shared" si="1072"/>
        <v>-0.00924162840853606-0.0161095987202344i</v>
      </c>
      <c r="K3635" s="57" t="str">
        <f t="shared" si="1073"/>
        <v>0.000507340771305515-0.00105263184753086i</v>
      </c>
      <c r="L3635" s="57" t="str">
        <f t="shared" si="1074"/>
        <v>0.00025-0.00128679146530198i</v>
      </c>
      <c r="M3635" s="57" t="str">
        <f t="shared" si="1075"/>
        <v>0.0045-0.000451126891331975i</v>
      </c>
      <c r="N3635" s="57">
        <f t="shared" si="1076"/>
        <v>51.12943599044317</v>
      </c>
      <c r="O3635" s="57">
        <f t="shared" si="1077"/>
        <v>57.238293646629543</v>
      </c>
      <c r="P3635" s="374">
        <f t="shared" si="1078"/>
        <v>-57.238293646629543</v>
      </c>
      <c r="Q3635" s="374">
        <f t="shared" si="1079"/>
        <v>128.87056400955683</v>
      </c>
      <c r="R3635" s="12">
        <f t="shared" si="1080"/>
        <v>-51.12943599044317</v>
      </c>
      <c r="S3635" s="57">
        <f t="shared" si="1081"/>
        <v>822.36406311843314</v>
      </c>
      <c r="T3635" s="12">
        <f t="shared" si="1064"/>
        <v>-57.238293646629543</v>
      </c>
    </row>
    <row r="3636" spans="1:20">
      <c r="A3636" s="57">
        <f t="shared" si="1065"/>
        <v>5186700.6485726899</v>
      </c>
      <c r="B3636" s="12">
        <f t="shared" si="1082"/>
        <v>825489.04655828315</v>
      </c>
      <c r="C3636" s="57" t="str">
        <f t="shared" si="1066"/>
        <v>-0.000850284609178278+0.00106234354258436i</v>
      </c>
      <c r="D3636" s="57" t="str">
        <f t="shared" si="1067"/>
        <v>1.52062727486335-1.74456974525533i</v>
      </c>
      <c r="E3636" s="57" t="str">
        <f t="shared" si="1068"/>
        <v>-1.90385224789024-3.56152917785341i</v>
      </c>
      <c r="F3636" s="57" t="str">
        <f t="shared" si="1069"/>
        <v>2.3317939021186-1.34198610212448i</v>
      </c>
      <c r="G3636" s="57" t="str">
        <f t="shared" si="1070"/>
        <v>0.801328554598033-0.39900012804993i</v>
      </c>
      <c r="H3636" s="57" t="str">
        <f t="shared" si="1071"/>
        <v>0.000249972136335814-2.43589715515708i</v>
      </c>
      <c r="I3636" s="57" t="str">
        <f t="shared" si="1072"/>
        <v>-0.00922017196947726-0.0160244915952977i</v>
      </c>
      <c r="K3636" s="57" t="str">
        <f t="shared" si="1073"/>
        <v>0.000505539328090913-0.0010493107845063i</v>
      </c>
      <c r="L3636" s="57" t="str">
        <f t="shared" si="1074"/>
        <v>0.00025-0.00128192016866107i</v>
      </c>
      <c r="M3636" s="57" t="str">
        <f t="shared" si="1075"/>
        <v>0.0045-0.000449419098756701i</v>
      </c>
      <c r="N3636" s="57">
        <f t="shared" si="1076"/>
        <v>51.326718331703461</v>
      </c>
      <c r="O3636" s="57">
        <f t="shared" si="1077"/>
        <v>57.324627450320087</v>
      </c>
      <c r="P3636" s="374">
        <f t="shared" si="1078"/>
        <v>-57.324627450320087</v>
      </c>
      <c r="Q3636" s="374">
        <f t="shared" si="1079"/>
        <v>128.67328166829654</v>
      </c>
      <c r="R3636" s="12">
        <f t="shared" si="1080"/>
        <v>-51.326718331703461</v>
      </c>
      <c r="S3636" s="57">
        <f t="shared" si="1081"/>
        <v>825.48904655828312</v>
      </c>
      <c r="T3636" s="12">
        <f t="shared" si="1064"/>
        <v>-57.324627450320087</v>
      </c>
    </row>
    <row r="3637" spans="1:20">
      <c r="A3637" s="57">
        <f t="shared" si="1065"/>
        <v>5206410.1110372664</v>
      </c>
      <c r="B3637" s="12">
        <f t="shared" si="1082"/>
        <v>828625.90493520466</v>
      </c>
      <c r="C3637" s="57" t="str">
        <f t="shared" si="1066"/>
        <v>-0.000838238973901016+0.00105471365755836i</v>
      </c>
      <c r="D3637" s="57" t="str">
        <f t="shared" si="1067"/>
        <v>1.51413854544524-1.74366283074877i</v>
      </c>
      <c r="E3637" s="57" t="str">
        <f t="shared" si="1068"/>
        <v>-1.90022697858096-3.5425462668902i</v>
      </c>
      <c r="F3637" s="57" t="str">
        <f t="shared" si="1069"/>
        <v>2.32827175825828-1.34395274970291i</v>
      </c>
      <c r="G3637" s="57" t="str">
        <f t="shared" si="1070"/>
        <v>0.80011815841074-0.399911353917523i</v>
      </c>
      <c r="H3637" s="57" t="str">
        <f t="shared" si="1071"/>
        <v>0.000247203455262259-2.42667220414533i</v>
      </c>
      <c r="I3637" s="57" t="str">
        <f t="shared" si="1072"/>
        <v>-0.00919873199538309-0.0159396882547293i</v>
      </c>
      <c r="K3637" s="57" t="str">
        <f t="shared" si="1073"/>
        <v>0.000503748246097649-0.00104599598065235i</v>
      </c>
      <c r="L3637" s="57" t="str">
        <f t="shared" si="1074"/>
        <v>0.00025-0.00127706731287215i</v>
      </c>
      <c r="M3637" s="57" t="str">
        <f t="shared" si="1075"/>
        <v>0.0045-0.000447717771226041i</v>
      </c>
      <c r="N3637" s="57">
        <f t="shared" si="1076"/>
        <v>51.523902135804974</v>
      </c>
      <c r="O3637" s="57">
        <f t="shared" si="1077"/>
        <v>57.41107703573897</v>
      </c>
      <c r="P3637" s="374">
        <f t="shared" si="1078"/>
        <v>-57.41107703573897</v>
      </c>
      <c r="Q3637" s="374">
        <f t="shared" si="1079"/>
        <v>128.47609786419503</v>
      </c>
      <c r="R3637" s="12">
        <f t="shared" si="1080"/>
        <v>-51.523902135804974</v>
      </c>
      <c r="S3637" s="57">
        <f t="shared" si="1081"/>
        <v>828.62590493520463</v>
      </c>
      <c r="T3637" s="12">
        <f t="shared" si="1064"/>
        <v>-57.41107703573897</v>
      </c>
    </row>
    <row r="3638" spans="1:20">
      <c r="A3638" s="57">
        <f t="shared" si="1065"/>
        <v>5226194.4694592087</v>
      </c>
      <c r="B3638" s="12">
        <f t="shared" si="1082"/>
        <v>831774.68337395845</v>
      </c>
      <c r="C3638" s="57" t="str">
        <f t="shared" si="1066"/>
        <v>-0.000826329539206529+0.00104710292830166i</v>
      </c>
      <c r="D3638" s="57" t="str">
        <f t="shared" si="1067"/>
        <v>1.50765617892351-1.74273221576477i</v>
      </c>
      <c r="E3638" s="57" t="str">
        <f t="shared" si="1068"/>
        <v>-1.89659596844416-3.52363211258867i</v>
      </c>
      <c r="F3638" s="57" t="str">
        <f t="shared" si="1069"/>
        <v>2.32473354103175-1.34591731236904i</v>
      </c>
      <c r="G3638" s="57" t="str">
        <f t="shared" si="1070"/>
        <v>0.798902238558902-0.400820972236331i</v>
      </c>
      <c r="H3638" s="57" t="str">
        <f t="shared" si="1071"/>
        <v>0.00024446738169625-2.41748221152282i</v>
      </c>
      <c r="I3638" s="57" t="str">
        <f t="shared" si="1072"/>
        <v>-0.00917730791814752-0.0158551879733679i</v>
      </c>
      <c r="K3638" s="57" t="str">
        <f t="shared" si="1073"/>
        <v>0.000501967487254499-0.00104268746441773i</v>
      </c>
      <c r="L3638" s="57" t="str">
        <f t="shared" si="1074"/>
        <v>0.00025-0.00127223282812528i</v>
      </c>
      <c r="M3638" s="57" t="str">
        <f t="shared" si="1075"/>
        <v>0.0045-0.000446022884265831i</v>
      </c>
      <c r="N3638" s="57">
        <f t="shared" si="1076"/>
        <v>51.72098490777654</v>
      </c>
      <c r="O3638" s="57">
        <f t="shared" si="1077"/>
        <v>57.49764233784002</v>
      </c>
      <c r="P3638" s="374">
        <f t="shared" si="1078"/>
        <v>-57.49764233784002</v>
      </c>
      <c r="Q3638" s="374">
        <f t="shared" si="1079"/>
        <v>128.27901509222346</v>
      </c>
      <c r="R3638" s="12">
        <f t="shared" si="1080"/>
        <v>-51.72098490777654</v>
      </c>
      <c r="S3638" s="57">
        <f t="shared" si="1081"/>
        <v>831.77468337395851</v>
      </c>
      <c r="T3638" s="12">
        <f t="shared" si="1064"/>
        <v>-57.49764233784002</v>
      </c>
    </row>
    <row r="3639" spans="1:20">
      <c r="A3639" s="57">
        <f t="shared" si="1065"/>
        <v>5246054.0084431535</v>
      </c>
      <c r="B3639" s="12">
        <f t="shared" si="1082"/>
        <v>834935.42717077956</v>
      </c>
      <c r="C3639" s="57" t="str">
        <f t="shared" si="1066"/>
        <v>-0.000814555228527897+0.00103951184517687i</v>
      </c>
      <c r="D3639" s="57" t="str">
        <f t="shared" si="1067"/>
        <v>1.50118035216672-1.74177795968774i</v>
      </c>
      <c r="E3639" s="57" t="str">
        <f t="shared" si="1068"/>
        <v>-1.89295916344031-3.50478654503175i</v>
      </c>
      <c r="F3639" s="57" t="str">
        <f t="shared" si="1069"/>
        <v>2.32117924265456-1.34787967190223i</v>
      </c>
      <c r="G3639" s="57" t="str">
        <f t="shared" si="1070"/>
        <v>0.797680792367355-0.40172894575266i</v>
      </c>
      <c r="H3639" s="57" t="str">
        <f t="shared" si="1071"/>
        <v>0.000241763524267225-2.40832704460877i</v>
      </c>
      <c r="I3639" s="57" t="str">
        <f t="shared" si="1072"/>
        <v>-0.00915589917663045-0.0157709900318506i</v>
      </c>
      <c r="K3639" s="57" t="str">
        <f t="shared" si="1073"/>
        <v>0.000500197013337856-0.00103938526384306i</v>
      </c>
      <c r="L3639" s="57" t="str">
        <f t="shared" si="1074"/>
        <v>0.00025-0.00126741664487475i</v>
      </c>
      <c r="M3639" s="57" t="str">
        <f t="shared" si="1075"/>
        <v>0.0045-0.000444334413494552i</v>
      </c>
      <c r="N3639" s="57">
        <f t="shared" si="1076"/>
        <v>51.917964153492449</v>
      </c>
      <c r="O3639" s="57">
        <f t="shared" si="1077"/>
        <v>57.584323289930424</v>
      </c>
      <c r="P3639" s="374">
        <f t="shared" si="1078"/>
        <v>-57.584323289930424</v>
      </c>
      <c r="Q3639" s="374">
        <f t="shared" si="1079"/>
        <v>128.08203584650755</v>
      </c>
      <c r="R3639" s="12">
        <f t="shared" si="1080"/>
        <v>-51.917964153492449</v>
      </c>
      <c r="S3639" s="57">
        <f t="shared" si="1081"/>
        <v>834.93542717077958</v>
      </c>
      <c r="T3639" s="12">
        <f t="shared" si="1064"/>
        <v>-57.584323289930424</v>
      </c>
    </row>
    <row r="3640" spans="1:20">
      <c r="A3640" s="57">
        <f t="shared" si="1065"/>
        <v>5265989.0136752371</v>
      </c>
      <c r="B3640" s="12">
        <f t="shared" si="1082"/>
        <v>838108.1817940285</v>
      </c>
      <c r="C3640" s="57" t="str">
        <f t="shared" si="1066"/>
        <v>-0.000802914967931285+0.00103194089006423i</v>
      </c>
      <c r="D3640" s="57" t="str">
        <f t="shared" si="1067"/>
        <v>1.49471124131086-1.7408001235153i</v>
      </c>
      <c r="E3640" s="57" t="str">
        <f t="shared" si="1068"/>
        <v>-1.88931651058015-3.48600939570532i</v>
      </c>
      <c r="F3640" s="57" t="str">
        <f t="shared" si="1069"/>
        <v>2.31760885620079-1.34983970965044i</v>
      </c>
      <c r="G3640" s="57" t="str">
        <f t="shared" si="1070"/>
        <v>0.796453817455999-0.402635237051808i</v>
      </c>
      <c r="H3640" s="57" t="str">
        <f t="shared" si="1071"/>
        <v>0.000239091496156673-2.39920657122755i</v>
      </c>
      <c r="I3640" s="57" t="str">
        <f t="shared" si="1072"/>
        <v>-0.00913450521665624-0.0156870937165749i</v>
      </c>
      <c r="K3640" s="57" t="str">
        <f t="shared" si="1073"/>
        <v>0.000498436785976616-0.00103608940656202i</v>
      </c>
      <c r="L3640" s="57" t="str">
        <f t="shared" si="1074"/>
        <v>0.00025-0.00126261869383817i</v>
      </c>
      <c r="M3640" s="57" t="str">
        <f t="shared" si="1075"/>
        <v>0.0045-0.000442652334622984i</v>
      </c>
      <c r="N3640" s="57">
        <f t="shared" si="1076"/>
        <v>52.114837379701925</v>
      </c>
      <c r="O3640" s="57">
        <f t="shared" si="1077"/>
        <v>57.671119823668462</v>
      </c>
      <c r="P3640" s="374">
        <f t="shared" si="1078"/>
        <v>-57.671119823668462</v>
      </c>
      <c r="Q3640" s="374">
        <f t="shared" si="1079"/>
        <v>127.88516262029808</v>
      </c>
      <c r="R3640" s="12">
        <f t="shared" si="1080"/>
        <v>-52.114837379701925</v>
      </c>
      <c r="S3640" s="57">
        <f t="shared" si="1081"/>
        <v>838.1081817940285</v>
      </c>
      <c r="T3640" s="12">
        <f t="shared" si="1064"/>
        <v>-57.671119823668462</v>
      </c>
    </row>
    <row r="3641" spans="1:20">
      <c r="A3641" s="57">
        <f t="shared" si="1065"/>
        <v>5285999.7719272031</v>
      </c>
      <c r="B3641" s="12">
        <f t="shared" si="1082"/>
        <v>841292.99288484582</v>
      </c>
      <c r="C3641" s="57" t="str">
        <f t="shared" si="1066"/>
        <v>-0.000791407686181706+0.00102439053639731i</v>
      </c>
      <c r="D3641" s="57" t="str">
        <f t="shared" si="1067"/>
        <v>1.48824902174073-1.73979876984763i</v>
      </c>
      <c r="E3641" s="57" t="str">
        <f t="shared" si="1068"/>
        <v>-1.88566795792846-3.4673004974878i</v>
      </c>
      <c r="F3641" s="57" t="str">
        <f t="shared" si="1069"/>
        <v>2.31402237561164-1.3517973065368i</v>
      </c>
      <c r="G3641" s="57" t="str">
        <f t="shared" si="1070"/>
        <v>0.795221311742702-0.403539808560343i</v>
      </c>
      <c r="H3641" s="57" t="str">
        <f t="shared" si="1071"/>
        <v>0.000236450915050156-2.39012065970668i</v>
      </c>
      <c r="I3641" s="57" t="str">
        <f t="shared" si="1072"/>
        <v>-0.00911312549101251-0.0156034983196601i</v>
      </c>
      <c r="K3641" s="57" t="str">
        <f t="shared" si="1073"/>
        <v>0.000496686766656932-0.0010327999198024i</v>
      </c>
      <c r="L3641" s="57" t="str">
        <f t="shared" si="1074"/>
        <v>0.00025-0.00125783890599539i</v>
      </c>
      <c r="M3641" s="57" t="str">
        <f t="shared" si="1075"/>
        <v>0.0045-0.00044097662345386i</v>
      </c>
      <c r="N3641" s="57">
        <f t="shared" si="1076"/>
        <v>52.311602094061342</v>
      </c>
      <c r="O3641" s="57">
        <f t="shared" si="1077"/>
        <v>57.758031869062648</v>
      </c>
      <c r="P3641" s="374">
        <f t="shared" si="1078"/>
        <v>-57.758031869062648</v>
      </c>
      <c r="Q3641" s="374">
        <f t="shared" si="1079"/>
        <v>127.68839790593866</v>
      </c>
      <c r="R3641" s="12">
        <f t="shared" si="1080"/>
        <v>-52.311602094061342</v>
      </c>
      <c r="S3641" s="57">
        <f t="shared" si="1081"/>
        <v>841.29299288484583</v>
      </c>
      <c r="T3641" s="12">
        <f t="shared" si="1064"/>
        <v>-57.758031869062648</v>
      </c>
    </row>
    <row r="3642" spans="1:20">
      <c r="A3642" s="57">
        <f t="shared" si="1065"/>
        <v>5306086.5710605262</v>
      </c>
      <c r="B3642" s="12">
        <f t="shared" si="1082"/>
        <v>844489.90625780821</v>
      </c>
      <c r="C3642" s="57" t="str">
        <f t="shared" si="1066"/>
        <v>-0.000780032314808306+0.00101686124919977i</v>
      </c>
      <c r="D3642" s="57" t="str">
        <f t="shared" si="1067"/>
        <v>1.48179386807158-1.73877396287672i</v>
      </c>
      <c r="E3642" s="57" t="str">
        <f t="shared" si="1068"/>
        <v>-1.88201345460769-3.44865968463975i</v>
      </c>
      <c r="F3642" s="57" t="str">
        <f t="shared" si="1069"/>
        <v>2.31041979570381-1.35375234306622i</v>
      </c>
      <c r="G3642" s="57" t="str">
        <f t="shared" si="1070"/>
        <v>0.793983273446198-0.404442622548437i</v>
      </c>
      <c r="H3642" s="57" t="str">
        <f t="shared" si="1071"/>
        <v>0.00023384140308977-2.38106917887498i</v>
      </c>
      <c r="I3642" s="57" t="str">
        <f t="shared" si="1072"/>
        <v>-0.00909175945944899-0.0155202031389083i</v>
      </c>
      <c r="K3642" s="57" t="str">
        <f t="shared" si="1073"/>
        <v>0.000494946916726987-0.00102951683038729i</v>
      </c>
      <c r="L3642" s="57" t="str">
        <f t="shared" si="1074"/>
        <v>0.00025-0.00125307721258755i</v>
      </c>
      <c r="M3642" s="57" t="str">
        <f t="shared" si="1075"/>
        <v>0.0045-0.000439307255881509i</v>
      </c>
      <c r="N3642" s="57">
        <f t="shared" si="1076"/>
        <v>52.508255805164325</v>
      </c>
      <c r="O3642" s="57">
        <f t="shared" si="1077"/>
        <v>57.84505935446947</v>
      </c>
      <c r="P3642" s="374">
        <f t="shared" si="1078"/>
        <v>-57.84505935446947</v>
      </c>
      <c r="Q3642" s="374">
        <f t="shared" si="1079"/>
        <v>127.49174419483568</v>
      </c>
      <c r="R3642" s="12">
        <f t="shared" si="1080"/>
        <v>-52.508255805164325</v>
      </c>
      <c r="S3642" s="57">
        <f t="shared" si="1081"/>
        <v>844.48990625780823</v>
      </c>
      <c r="T3642" s="12">
        <f t="shared" si="1064"/>
        <v>-57.84505935446947</v>
      </c>
    </row>
    <row r="3643" spans="1:20">
      <c r="A3643" s="57">
        <f t="shared" si="1065"/>
        <v>5326249.7000305569</v>
      </c>
      <c r="B3643" s="12">
        <f t="shared" si="1082"/>
        <v>847698.96790158795</v>
      </c>
      <c r="C3643" s="57" t="str">
        <f t="shared" si="1066"/>
        <v>-0.000768787788168854+0.00100935348512293i</v>
      </c>
      <c r="D3643" s="57" t="str">
        <f t="shared" si="1067"/>
        <v>1.4753459541309-1.73772576837532i</v>
      </c>
      <c r="E3643" s="57" t="str">
        <f t="shared" si="1068"/>
        <v>-1.87835295080147-3.43008679279304i</v>
      </c>
      <c r="F3643" s="57" t="str">
        <f t="shared" si="1069"/>
        <v>2.30680111217782-1.35570469933212i</v>
      </c>
      <c r="G3643" s="57" t="str">
        <f t="shared" si="1070"/>
        <v>0.792739701088973-0.405343641132236i</v>
      </c>
      <c r="H3643" s="57" t="str">
        <f t="shared" si="1071"/>
        <v>0.000231262586826987-2.37205199806056i</v>
      </c>
      <c r="I3643" s="57" t="str">
        <f t="shared" si="1072"/>
        <v>-0.00907040658867568-0.0154372074777639i</v>
      </c>
      <c r="K3643" s="57" t="str">
        <f t="shared" si="1073"/>
        <v>0.000493217197401709-0.0010262401647363i</v>
      </c>
      <c r="L3643" s="57" t="str">
        <f t="shared" si="1074"/>
        <v>0.00025-0.00124833354511611i</v>
      </c>
      <c r="M3643" s="57" t="str">
        <f t="shared" si="1075"/>
        <v>0.0045-0.000437644207891522i</v>
      </c>
      <c r="N3643" s="57">
        <f t="shared" si="1076"/>
        <v>52.704796022573404</v>
      </c>
      <c r="O3643" s="57">
        <f t="shared" si="1077"/>
        <v>57.932202206592258</v>
      </c>
      <c r="P3643" s="374">
        <f t="shared" si="1078"/>
        <v>-57.932202206592258</v>
      </c>
      <c r="Q3643" s="374">
        <f t="shared" si="1079"/>
        <v>127.2952039774266</v>
      </c>
      <c r="R3643" s="12">
        <f t="shared" si="1080"/>
        <v>-52.704796022573404</v>
      </c>
      <c r="S3643" s="57">
        <f t="shared" si="1081"/>
        <v>847.69896790158793</v>
      </c>
      <c r="T3643" s="12">
        <f t="shared" si="1064"/>
        <v>-57.932202206592258</v>
      </c>
    </row>
    <row r="3644" spans="1:20">
      <c r="A3644" s="57">
        <f t="shared" si="1065"/>
        <v>5346489.448890673</v>
      </c>
      <c r="B3644" s="12">
        <f t="shared" si="1082"/>
        <v>850920.22397961398</v>
      </c>
      <c r="C3644" s="57" t="str">
        <f t="shared" si="1066"/>
        <v>-0.000757673043513623+0.00100186769248426i</v>
      </c>
      <c r="D3644" s="57" t="str">
        <f t="shared" si="1067"/>
        <v>1.46890545294038-1.7366542536856i</v>
      </c>
      <c r="E3644" s="57" t="str">
        <f t="shared" si="1068"/>
        <v>-1.87468639775834-3.41158165894049i</v>
      </c>
      <c r="F3644" s="57" t="str">
        <f t="shared" si="1069"/>
        <v>2.30316632162649-1.35765425502338i</v>
      </c>
      <c r="G3644" s="57" t="str">
        <f t="shared" si="1070"/>
        <v>0.791490593500126-0.406242826276286i</v>
      </c>
      <c r="H3644" s="57" t="str">
        <f t="shared" si="1071"/>
        <v>0.000228714097175881-2.36306898708899i</v>
      </c>
      <c r="I3644" s="57" t="str">
        <f t="shared" si="1072"/>
        <v>-0.00904906635236225-0.0153545106452752i</v>
      </c>
      <c r="K3644" s="57" t="str">
        <f t="shared" si="1073"/>
        <v>0.000491497569767394-0.00102296994886676i</v>
      </c>
      <c r="L3644" s="57" t="str">
        <f t="shared" si="1074"/>
        <v>0.00025-0.00124360783534181i</v>
      </c>
      <c r="M3644" s="57" t="str">
        <f t="shared" si="1075"/>
        <v>0.0045-0.000435987455560393i</v>
      </c>
      <c r="N3644" s="57">
        <f t="shared" si="1076"/>
        <v>52.901220256850195</v>
      </c>
      <c r="O3644" s="57">
        <f t="shared" si="1077"/>
        <v>58.019460350479619</v>
      </c>
      <c r="P3644" s="374">
        <f t="shared" si="1078"/>
        <v>-58.019460350479619</v>
      </c>
      <c r="Q3644" s="374">
        <f t="shared" si="1079"/>
        <v>127.09877974314981</v>
      </c>
      <c r="R3644" s="12">
        <f t="shared" si="1080"/>
        <v>-52.901220256850195</v>
      </c>
      <c r="S3644" s="57">
        <f t="shared" si="1081"/>
        <v>850.92022397961398</v>
      </c>
      <c r="T3644" s="12">
        <f t="shared" si="1064"/>
        <v>-58.019460350479619</v>
      </c>
    </row>
    <row r="3645" spans="1:20">
      <c r="A3645" s="57">
        <f t="shared" si="1065"/>
        <v>5366806.1087964578</v>
      </c>
      <c r="B3645" s="12">
        <f t="shared" si="1082"/>
        <v>854153.72083073657</v>
      </c>
      <c r="C3645" s="57" t="str">
        <f t="shared" si="1066"/>
        <v>-0.000746687021048552+0.000994404311306776i</v>
      </c>
      <c r="D3645" s="57" t="str">
        <f t="shared" si="1067"/>
        <v>1.46247253669807-1.73555948770761i</v>
      </c>
      <c r="E3645" s="57" t="str">
        <f t="shared" si="1068"/>
        <v>-1.87101374779534-3.39314412142494i</v>
      </c>
      <c r="F3645" s="57" t="str">
        <f t="shared" si="1069"/>
        <v>2.29951542154314-1.35960088943142i</v>
      </c>
      <c r="G3645" s="57" t="str">
        <f t="shared" si="1070"/>
        <v>0.79023594981823-0.407140139796004i</v>
      </c>
      <c r="H3645" s="57" t="str">
        <f t="shared" si="1071"/>
        <v>0.000226195569366774-2.3541200162814i</v>
      </c>
      <c r="I3645" s="57" t="str">
        <f t="shared" si="1072"/>
        <v>-0.00902773823113719-0.0152721119560534i</v>
      </c>
      <c r="K3645" s="57" t="str">
        <f t="shared" si="1073"/>
        <v>0.000489787994786353-0.00101970620839501i</v>
      </c>
      <c r="L3645" s="57" t="str">
        <f t="shared" si="1074"/>
        <v>0.00025-0.00123890001528373i</v>
      </c>
      <c r="M3645" s="57" t="str">
        <f t="shared" si="1075"/>
        <v>0.0045-0.000434336975055183i</v>
      </c>
      <c r="N3645" s="57">
        <f t="shared" si="1076"/>
        <v>53.097526019587605</v>
      </c>
      <c r="O3645" s="57">
        <f t="shared" si="1077"/>
        <v>58.106833709523819</v>
      </c>
      <c r="P3645" s="374">
        <f t="shared" si="1078"/>
        <v>-58.106833709523819</v>
      </c>
      <c r="Q3645" s="374">
        <f t="shared" si="1079"/>
        <v>126.9024739804124</v>
      </c>
      <c r="R3645" s="12">
        <f t="shared" si="1080"/>
        <v>-53.097526019587605</v>
      </c>
      <c r="S3645" s="57">
        <f t="shared" si="1081"/>
        <v>854.15372083073657</v>
      </c>
      <c r="T3645" s="12">
        <f t="shared" si="1064"/>
        <v>-58.106833709523819</v>
      </c>
    </row>
    <row r="3646" spans="1:20">
      <c r="A3646" s="57">
        <f t="shared" si="1065"/>
        <v>5387199.9720098851</v>
      </c>
      <c r="B3646" s="12">
        <f t="shared" si="1082"/>
        <v>857399.50496989337</v>
      </c>
      <c r="C3646" s="57" t="str">
        <f t="shared" si="1066"/>
        <v>-0.000735828663997714+0.000986963773359284i</v>
      </c>
      <c r="D3646" s="57" t="str">
        <f t="shared" si="1067"/>
        <v>1.45604737676077-1.73444154088755i</v>
      </c>
      <c r="E3646" s="57" t="str">
        <f t="shared" si="1068"/>
        <v>-1.86733495430154-3.37477401992841i</v>
      </c>
      <c r="F3646" s="57" t="str">
        <f t="shared" si="1069"/>
        <v>2.29584841032987-1.36154448145735i</v>
      </c>
      <c r="G3646" s="57" t="str">
        <f t="shared" si="1070"/>
        <v>0.788975769494164-0.408035543360202i</v>
      </c>
      <c r="H3646" s="57" t="str">
        <f t="shared" si="1071"/>
        <v>0.000223706642900254-2.34520495645249i</v>
      </c>
      <c r="I3646" s="57" t="str">
        <f t="shared" si="1072"/>
        <v>-0.00900642171258618-0.0151900107302311i</v>
      </c>
      <c r="K3646" s="57" t="str">
        <f t="shared" si="1073"/>
        <v>0.000488088433301457-0.00101644896853771i</v>
      </c>
      <c r="L3646" s="57" t="str">
        <f t="shared" si="1074"/>
        <v>0.00025-0.0012342100172183i</v>
      </c>
      <c r="M3646" s="57" t="str">
        <f t="shared" si="1075"/>
        <v>0.0045-0.000432692742633177i</v>
      </c>
      <c r="N3646" s="57">
        <f t="shared" si="1076"/>
        <v>53.293710823441515</v>
      </c>
      <c r="O3646" s="57">
        <f t="shared" si="1077"/>
        <v>58.194322205459386</v>
      </c>
      <c r="P3646" s="374">
        <f t="shared" si="1078"/>
        <v>-58.194322205459386</v>
      </c>
      <c r="Q3646" s="374">
        <f t="shared" si="1079"/>
        <v>126.70628917655849</v>
      </c>
      <c r="R3646" s="12">
        <f t="shared" si="1080"/>
        <v>-53.293710823441515</v>
      </c>
      <c r="S3646" s="57">
        <f t="shared" si="1081"/>
        <v>857.39950496989343</v>
      </c>
      <c r="T3646" s="12">
        <f t="shared" si="1064"/>
        <v>-58.194322205459386</v>
      </c>
    </row>
    <row r="3647" spans="1:20">
      <c r="A3647" s="57">
        <f t="shared" si="1065"/>
        <v>5407671.3319035228</v>
      </c>
      <c r="B3647" s="12">
        <f t="shared" si="1082"/>
        <v>860657.62308877904</v>
      </c>
      <c r="C3647" s="57" t="str">
        <f t="shared" si="1066"/>
        <v>-0.000725096918665156+0.000979546502197552i</v>
      </c>
      <c r="D3647" s="57" t="str">
        <f t="shared" si="1067"/>
        <v>1.44963014362655-1.73330048520573i</v>
      </c>
      <c r="E3647" s="57" t="str">
        <f t="shared" si="1068"/>
        <v>-1.86364997174163-3.3564711954614i</v>
      </c>
      <c r="F3647" s="57" t="str">
        <f t="shared" si="1069"/>
        <v>2.2921652873058-1.3634849096193i</v>
      </c>
      <c r="G3647" s="57" t="str">
        <f t="shared" si="1070"/>
        <v>0.787710052293941-0.408928998493648i</v>
      </c>
      <c r="H3647" s="57" t="str">
        <f t="shared" si="1071"/>
        <v>0.000221246961501607-2.33632367890877i</v>
      </c>
      <c r="I3647" s="57" t="str">
        <f t="shared" si="1072"/>
        <v>-0.00898511629125162-0.0151082062934225i</v>
      </c>
      <c r="K3647" s="57" t="str">
        <f t="shared" si="1073"/>
        <v>0.000486398846040675-0.00101319825411324i</v>
      </c>
      <c r="L3647" s="57" t="str">
        <f t="shared" si="1074"/>
        <v>0.00025-0.00122953777367833i</v>
      </c>
      <c r="M3647" s="57" t="str">
        <f t="shared" si="1075"/>
        <v>0.0045-0.000431054734641539i</v>
      </c>
      <c r="N3647" s="57">
        <f t="shared" si="1076"/>
        <v>53.489772182162241</v>
      </c>
      <c r="O3647" s="57">
        <f t="shared" si="1077"/>
        <v>58.28192575836087</v>
      </c>
      <c r="P3647" s="374">
        <f t="shared" si="1078"/>
        <v>-58.28192575836087</v>
      </c>
      <c r="Q3647" s="374">
        <f t="shared" si="1079"/>
        <v>126.51022781783776</v>
      </c>
      <c r="R3647" s="12">
        <f t="shared" si="1080"/>
        <v>-53.489772182162241</v>
      </c>
      <c r="S3647" s="57">
        <f t="shared" si="1081"/>
        <v>860.65762308877902</v>
      </c>
      <c r="T3647" s="12">
        <f t="shared" si="1064"/>
        <v>-58.28192575836087</v>
      </c>
    </row>
    <row r="3648" spans="1:20">
      <c r="A3648" s="57">
        <f t="shared" si="1065"/>
        <v>5428220.4829647569</v>
      </c>
      <c r="B3648" s="12">
        <f t="shared" si="1082"/>
        <v>863928.12205651647</v>
      </c>
      <c r="C3648" s="57" t="str">
        <f t="shared" si="1066"/>
        <v>-0.000714490734495875+0.00097215291320608i</v>
      </c>
      <c r="D3648" s="57" t="str">
        <f t="shared" si="1067"/>
        <v>1.44322100691751-1.73213639416431i</v>
      </c>
      <c r="E3648" s="57" t="str">
        <f t="shared" si="1068"/>
        <v>-1.85995875565938-3.33823549035172i</v>
      </c>
      <c r="F3648" s="57" t="str">
        <f t="shared" si="1069"/>
        <v>2.28846605271517-1.36542205205993i</v>
      </c>
      <c r="G3648" s="57" t="str">
        <f t="shared" si="1070"/>
        <v>0.786438798301501-0.409820466579686i</v>
      </c>
      <c r="H3648" s="57" t="str">
        <f t="shared" si="1071"/>
        <v>0.000218816173075612-2.32747605544662i</v>
      </c>
      <c r="I3648" s="57" t="str">
        <f t="shared" si="1072"/>
        <v>-0.00896382146863176-0.0150266979766811i</v>
      </c>
      <c r="K3648" s="57" t="str">
        <f t="shared" si="1073"/>
        <v>0.000484719193621525-0.00100995408954298i</v>
      </c>
      <c r="L3648" s="57" t="str">
        <f t="shared" si="1074"/>
        <v>0.00025-0.00122488321745201i</v>
      </c>
      <c r="M3648" s="57" t="str">
        <f t="shared" si="1075"/>
        <v>0.0045-0.000429422927516975i</v>
      </c>
      <c r="N3648" s="57">
        <f t="shared" si="1076"/>
        <v>53.685707610624661</v>
      </c>
      <c r="O3648" s="57">
        <f t="shared" si="1077"/>
        <v>58.369644286642519</v>
      </c>
      <c r="P3648" s="374">
        <f t="shared" si="1078"/>
        <v>-58.369644286642519</v>
      </c>
      <c r="Q3648" s="374">
        <f t="shared" si="1079"/>
        <v>126.31429238937534</v>
      </c>
      <c r="R3648" s="12">
        <f t="shared" si="1080"/>
        <v>-53.685707610624661</v>
      </c>
      <c r="S3648" s="57">
        <f t="shared" si="1081"/>
        <v>863.92812205651649</v>
      </c>
      <c r="T3648" s="12">
        <f t="shared" si="1064"/>
        <v>-58.369644286642519</v>
      </c>
    </row>
    <row r="3649" spans="1:20">
      <c r="A3649" s="57">
        <f t="shared" si="1065"/>
        <v>5448847.7208000226</v>
      </c>
      <c r="B3649" s="12">
        <f t="shared" si="1082"/>
        <v>867211.04892033129</v>
      </c>
      <c r="C3649" s="57" t="str">
        <f t="shared" si="1066"/>
        <v>-0.000704009064136231+0.000964783413641056i</v>
      </c>
      <c r="D3649" s="57" t="str">
        <f t="shared" si="1067"/>
        <v>1.43682013536272-1.73094934277484i</v>
      </c>
      <c r="E3649" s="57" t="str">
        <f t="shared" si="1068"/>
        <v>-1.8562612626813-3.3200667482336i</v>
      </c>
      <c r="F3649" s="57" t="str">
        <f t="shared" si="1069"/>
        <v>2.28475070773557-1.36735578655407i</v>
      </c>
      <c r="G3649" s="57" t="str">
        <f t="shared" si="1070"/>
        <v>0.78516200792151-0.410709908862901i</v>
      </c>
      <c r="H3649" s="57" t="str">
        <f t="shared" si="1071"/>
        <v>0.000216413929661753-2.3186619583504i</v>
      </c>
      <c r="I3649" s="57" t="str">
        <f t="shared" si="1072"/>
        <v>-0.00894253675317994-0.0149454851164578i</v>
      </c>
      <c r="K3649" s="57" t="str">
        <f t="shared" si="1073"/>
        <v>0.000483049436555532-0.00100671649885286i</v>
      </c>
      <c r="L3649" s="57" t="str">
        <f t="shared" si="1074"/>
        <v>0.00025-0.001220246281582i</v>
      </c>
      <c r="M3649" s="57" t="str">
        <f t="shared" si="1075"/>
        <v>0.0045-0.00042779729778539i</v>
      </c>
      <c r="N3649" s="57">
        <f t="shared" si="1076"/>
        <v>53.881514624863215</v>
      </c>
      <c r="O3649" s="57">
        <f t="shared" si="1077"/>
        <v>58.457477707055332</v>
      </c>
      <c r="P3649" s="374">
        <f t="shared" si="1078"/>
        <v>-58.457477707055332</v>
      </c>
      <c r="Q3649" s="374">
        <f t="shared" si="1079"/>
        <v>126.11848537513679</v>
      </c>
      <c r="R3649" s="12">
        <f t="shared" si="1080"/>
        <v>-53.881514624863215</v>
      </c>
      <c r="S3649" s="57">
        <f t="shared" si="1081"/>
        <v>867.21104892033134</v>
      </c>
      <c r="T3649" s="12">
        <f t="shared" si="1064"/>
        <v>-58.457477707055332</v>
      </c>
    </row>
    <row r="3650" spans="1:20">
      <c r="A3650" s="57">
        <f t="shared" si="1065"/>
        <v>5469553.3421390634</v>
      </c>
      <c r="B3650" s="12">
        <f t="shared" si="1082"/>
        <v>870506.45090622862</v>
      </c>
      <c r="C3650" s="57" t="str">
        <f t="shared" si="1066"/>
        <v>-0.000693650863493499+0.000957438402673742i</v>
      </c>
      <c r="D3650" s="57" t="str">
        <f t="shared" si="1067"/>
        <v>1.43042769678141-1.7297394075456i</v>
      </c>
      <c r="E3650" s="57" t="str">
        <f t="shared" si="1068"/>
        <v>-1.85255745051992-3.30196481403635i</v>
      </c>
      <c r="F3650" s="57" t="str">
        <f t="shared" si="1069"/>
        <v>2.2810192544858-1.36928599051637i</v>
      </c>
      <c r="G3650" s="57" t="str">
        <f t="shared" si="1070"/>
        <v>0.783879681882115-0.41159728645183i</v>
      </c>
      <c r="H3650" s="57" t="str">
        <f t="shared" si="1071"/>
        <v>0.000214039887389794-2.30988126039059i</v>
      </c>
      <c r="I3650" s="57" t="str">
        <f t="shared" si="1072"/>
        <v>-0.00892126166030313-0.014864567054558i</v>
      </c>
      <c r="K3650" s="57" t="str">
        <f t="shared" si="1073"/>
        <v>0.000481389535252589-0.00100348550567472i</v>
      </c>
      <c r="L3650" s="57" t="str">
        <f t="shared" si="1074"/>
        <v>0.00025-0.00121562689936441i</v>
      </c>
      <c r="M3650" s="57" t="str">
        <f t="shared" si="1075"/>
        <v>0.0045-0.000426177822061556i</v>
      </c>
      <c r="N3650" s="57">
        <f t="shared" si="1076"/>
        <v>54.077190742101294</v>
      </c>
      <c r="O3650" s="57">
        <f t="shared" si="1077"/>
        <v>58.545425934686662</v>
      </c>
      <c r="P3650" s="374">
        <f t="shared" si="1078"/>
        <v>-58.545425934686662</v>
      </c>
      <c r="Q3650" s="374">
        <f t="shared" si="1079"/>
        <v>125.92280925789871</v>
      </c>
      <c r="R3650" s="12">
        <f t="shared" si="1080"/>
        <v>-54.077190742101294</v>
      </c>
      <c r="S3650" s="57">
        <f t="shared" si="1081"/>
        <v>870.50645090622868</v>
      </c>
      <c r="T3650" s="12">
        <f t="shared" si="1064"/>
        <v>-58.545425934686662</v>
      </c>
    </row>
    <row r="3651" spans="1:20">
      <c r="A3651" s="57">
        <f t="shared" si="1065"/>
        <v>5490337.6448391918</v>
      </c>
      <c r="B3651" s="12">
        <f t="shared" si="1082"/>
        <v>873814.37541967235</v>
      </c>
      <c r="C3651" s="57" t="str">
        <f t="shared" si="1066"/>
        <v>-0.000683415091794786+0.000950118271434942i</v>
      </c>
      <c r="D3651" s="57" t="str">
        <f t="shared" si="1067"/>
        <v>1.4240438580663-1.72850666646865i</v>
      </c>
      <c r="E3651" s="57" t="str">
        <f t="shared" si="1068"/>
        <v>-1.84884727797739-3.28392953397337i</v>
      </c>
      <c r="F3651" s="57" t="str">
        <f t="shared" si="1069"/>
        <v>2.27727169603401-1.3712125410093i</v>
      </c>
      <c r="G3651" s="57" t="str">
        <f t="shared" si="1070"/>
        <v>0.782591821237697-0.41248256032172i</v>
      </c>
      <c r="H3651" s="57" t="str">
        <f t="shared" si="1071"/>
        <v>0.000211693706435765-2.301133834822i</v>
      </c>
      <c r="I3651" s="57" t="str">
        <f t="shared" si="1072"/>
        <v>-0.00889999571236204-0.0147839431380996i</v>
      </c>
      <c r="K3651" s="57" t="str">
        <f t="shared" si="1073"/>
        <v>0.000479739450025304-0.00100026113324787i</v>
      </c>
      <c r="L3651" s="57" t="str">
        <f t="shared" si="1074"/>
        <v>0.00025-0.00121102500434789i</v>
      </c>
      <c r="M3651" s="57" t="str">
        <f t="shared" si="1075"/>
        <v>0.0045-0.000424564477048771i</v>
      </c>
      <c r="N3651" s="57">
        <f t="shared" si="1076"/>
        <v>54.272733480785263</v>
      </c>
      <c r="O3651" s="57">
        <f t="shared" si="1077"/>
        <v>58.633488882957764</v>
      </c>
      <c r="P3651" s="374">
        <f t="shared" si="1078"/>
        <v>-58.633488882957764</v>
      </c>
      <c r="Q3651" s="374">
        <f t="shared" si="1079"/>
        <v>125.72726651921474</v>
      </c>
      <c r="R3651" s="12">
        <f t="shared" si="1080"/>
        <v>-54.272733480785263</v>
      </c>
      <c r="S3651" s="57">
        <f t="shared" si="1081"/>
        <v>873.81437541967239</v>
      </c>
      <c r="T3651" s="12">
        <f t="shared" si="1064"/>
        <v>-58.633488882957764</v>
      </c>
    </row>
    <row r="3652" spans="1:20">
      <c r="A3652" s="57">
        <f t="shared" si="1065"/>
        <v>5511200.9278895818</v>
      </c>
      <c r="B3652" s="12">
        <f t="shared" si="1082"/>
        <v>877134.87004626717</v>
      </c>
      <c r="C3652" s="57" t="str">
        <f t="shared" si="1066"/>
        <v>-0.000673300711645141+0.000942823403060028i</v>
      </c>
      <c r="D3652" s="57" t="str">
        <f t="shared" si="1067"/>
        <v>1.41766878516722-1.7272511990067i</v>
      </c>
      <c r="E3652" s="57" t="str">
        <f t="shared" si="1068"/>
        <v>-1.84513070494885-3.26596075553077i</v>
      </c>
      <c r="F3652" s="57" t="str">
        <f t="shared" si="1069"/>
        <v>2.27350803640563-1.37313531475117i</v>
      </c>
      <c r="G3652" s="57" t="str">
        <f t="shared" si="1070"/>
        <v>0.781298427371596-0.413365691317345i</v>
      </c>
      <c r="H3652" s="57" t="str">
        <f t="shared" si="1071"/>
        <v>0.000209375050978305-2.29241955538181i</v>
      </c>
      <c r="I3652" s="57" t="str">
        <f t="shared" si="1072"/>
        <v>-0.00887873843866982-0.0147036127194696i</v>
      </c>
      <c r="K3652" s="57" t="str">
        <f t="shared" si="1073"/>
        <v>0.00047809914109329-0.000997043404420555i</v>
      </c>
      <c r="L3652" s="57" t="str">
        <f t="shared" si="1074"/>
        <v>0.00025-0.00120644053033263i</v>
      </c>
      <c r="M3652" s="57" t="str">
        <f t="shared" si="1075"/>
        <v>0.0045-0.000422957239538524i</v>
      </c>
      <c r="N3652" s="57">
        <f t="shared" si="1076"/>
        <v>54.468140360614584</v>
      </c>
      <c r="O3652" s="57">
        <f t="shared" si="1077"/>
        <v>58.721666463622725</v>
      </c>
      <c r="P3652" s="374">
        <f t="shared" si="1078"/>
        <v>-58.721666463622725</v>
      </c>
      <c r="Q3652" s="374">
        <f t="shared" si="1079"/>
        <v>125.53185963938542</v>
      </c>
      <c r="R3652" s="12">
        <f t="shared" si="1080"/>
        <v>-54.468140360614584</v>
      </c>
      <c r="S3652" s="57">
        <f t="shared" si="1081"/>
        <v>877.13487004626722</v>
      </c>
      <c r="T3652" s="12">
        <f t="shared" si="1064"/>
        <v>-58.721666463622725</v>
      </c>
    </row>
    <row r="3653" spans="1:20">
      <c r="A3653" s="57">
        <f t="shared" si="1065"/>
        <v>5532143.4914155621</v>
      </c>
      <c r="B3653" s="12">
        <f t="shared" si="1082"/>
        <v>880467.98255244305</v>
      </c>
      <c r="C3653" s="57" t="str">
        <f t="shared" si="1066"/>
        <v>-0.000663306689084903+0.000935554172734861i</v>
      </c>
      <c r="D3653" s="57" t="str">
        <f t="shared" si="1067"/>
        <v>1.41130264307488-1.72597308607981i</v>
      </c>
      <c r="E3653" s="57" t="str">
        <f t="shared" si="1068"/>
        <v>-1.84140769242578-3.24805832745597i</v>
      </c>
      <c r="F3653" s="57" t="str">
        <f t="shared" si="1069"/>
        <v>2.26972828059116-1.37505418812428i</v>
      </c>
      <c r="G3653" s="57" t="str">
        <f t="shared" si="1070"/>
        <v>0.779999501998819-0.414246640155854i</v>
      </c>
      <c r="H3653" s="57" t="str">
        <f t="shared" si="1071"/>
        <v>0.000207083589155406-2.28373829628783i</v>
      </c>
      <c r="I3653" s="57" t="str">
        <f t="shared" si="1072"/>
        <v>-0.00885748937549145-0.0146235751562797i</v>
      </c>
      <c r="K3653" s="57" t="str">
        <f t="shared" si="1073"/>
        <v>0.000476468568587393-0.000993832341651552i</v>
      </c>
      <c r="L3653" s="57" t="str">
        <f t="shared" si="1074"/>
        <v>0.00025-0.00120187341136942i</v>
      </c>
      <c r="M3653" s="57" t="str">
        <f t="shared" si="1075"/>
        <v>0.0045-0.000421356086410165i</v>
      </c>
      <c r="N3653" s="57">
        <f t="shared" si="1076"/>
        <v>54.663408902576862</v>
      </c>
      <c r="O3653" s="57">
        <f t="shared" si="1077"/>
        <v>58.809958586766726</v>
      </c>
      <c r="P3653" s="374">
        <f t="shared" si="1078"/>
        <v>-58.809958586766726</v>
      </c>
      <c r="Q3653" s="374">
        <f t="shared" si="1079"/>
        <v>125.33659109742314</v>
      </c>
      <c r="R3653" s="12">
        <f t="shared" si="1080"/>
        <v>-54.663408902576862</v>
      </c>
      <c r="S3653" s="57">
        <f t="shared" si="1081"/>
        <v>880.467982552443</v>
      </c>
      <c r="T3653" s="12">
        <f t="shared" si="1064"/>
        <v>-58.809958586766726</v>
      </c>
    </row>
    <row r="3654" spans="1:20">
      <c r="A3654" s="57">
        <f t="shared" si="1065"/>
        <v>5553165.6366829416</v>
      </c>
      <c r="B3654" s="12">
        <f t="shared" si="1082"/>
        <v>883813.76088614238</v>
      </c>
      <c r="C3654" s="57" t="str">
        <f t="shared" si="1066"/>
        <v>-0.00065343199364634+0.000928310947742373i</v>
      </c>
      <c r="D3654" s="57" t="str">
        <f t="shared" si="1067"/>
        <v>1.40494559580488-1.72467241005181i</v>
      </c>
      <c r="E3654" s="57" t="str">
        <f t="shared" si="1068"/>
        <v>-1.83767820249936-3.23022209974628i</v>
      </c>
      <c r="F3654" s="57" t="str">
        <f t="shared" si="1069"/>
        <v>2.26593243455401-1.37696903718325i</v>
      </c>
      <c r="G3654" s="57" t="str">
        <f t="shared" si="1070"/>
        <v>0.778695047168715-0.415125367429681i</v>
      </c>
      <c r="H3654" s="57" t="str">
        <f t="shared" si="1071"/>
        <v>0.000204818993021542-2.27508993223658i</v>
      </c>
      <c r="I3654" s="57" t="str">
        <f t="shared" si="1072"/>
        <v>-0.00883624806604273-0.0145438298113229i</v>
      </c>
      <c r="K3654" s="57" t="str">
        <f t="shared" si="1073"/>
        <v>0.000474847692553925-0.000990627967011751i</v>
      </c>
      <c r="L3654" s="57" t="str">
        <f t="shared" si="1074"/>
        <v>0.00025-0.00119732358175874i</v>
      </c>
      <c r="M3654" s="57" t="str">
        <f t="shared" si="1075"/>
        <v>0.0045-0.00041976099463057i</v>
      </c>
      <c r="N3654" s="57">
        <f t="shared" si="1076"/>
        <v>54.858536628978271</v>
      </c>
      <c r="O3654" s="57">
        <f t="shared" si="1077"/>
        <v>58.898365160804438</v>
      </c>
      <c r="P3654" s="374">
        <f t="shared" si="1078"/>
        <v>-58.898365160804438</v>
      </c>
      <c r="Q3654" s="374">
        <f t="shared" si="1079"/>
        <v>125.14146337102173</v>
      </c>
      <c r="R3654" s="12">
        <f t="shared" si="1080"/>
        <v>-54.858536628978271</v>
      </c>
      <c r="S3654" s="57">
        <f t="shared" si="1081"/>
        <v>883.8137608861424</v>
      </c>
      <c r="T3654" s="12">
        <f t="shared" si="1064"/>
        <v>-58.898365160804438</v>
      </c>
    </row>
    <row r="3655" spans="1:20">
      <c r="A3655" s="57">
        <f t="shared" si="1065"/>
        <v>5574267.6661023377</v>
      </c>
      <c r="B3655" s="12">
        <f t="shared" si="1082"/>
        <v>887172.25317750976</v>
      </c>
      <c r="C3655" s="57" t="str">
        <f t="shared" si="1066"/>
        <v>-0.000643675598409461+0.000921094087509908i</v>
      </c>
      <c r="D3655" s="57" t="str">
        <f t="shared" si="1067"/>
        <v>1.39859780638198-1.72334925471657i</v>
      </c>
      <c r="E3655" s="57" t="str">
        <f t="shared" si="1068"/>
        <v>-1.83394219836383-3.21245192363738i</v>
      </c>
      <c r="F3655" s="57" t="str">
        <f t="shared" si="1069"/>
        <v>2.26212050523829-1.3788797376635i</v>
      </c>
      <c r="G3655" s="57" t="str">
        <f t="shared" si="1070"/>
        <v>0.777385065267644-0.416001833609499i</v>
      </c>
      <c r="H3655" s="57" t="str">
        <f t="shared" si="1071"/>
        <v>0.000202580938505153-2.26647433840152i</v>
      </c>
      <c r="I3655" s="57" t="str">
        <f t="shared" si="1072"/>
        <v>-0.0088150140604898-0.0144643760525288i</v>
      </c>
      <c r="K3655" s="57" t="str">
        <f t="shared" si="1073"/>
        <v>0.000473236472958778-0.000987430302185752i</v>
      </c>
      <c r="L3655" s="57" t="str">
        <f t="shared" si="1074"/>
        <v>0.00025-0.00119279097604975i</v>
      </c>
      <c r="M3655" s="57" t="str">
        <f t="shared" si="1075"/>
        <v>0.0045-0.000418171941253805i</v>
      </c>
      <c r="N3655" s="57">
        <f t="shared" si="1076"/>
        <v>55.05352106347776</v>
      </c>
      <c r="O3655" s="57">
        <f t="shared" si="1077"/>
        <v>58.9868860924785</v>
      </c>
      <c r="P3655" s="374">
        <f t="shared" si="1078"/>
        <v>-58.9868860924785</v>
      </c>
      <c r="Q3655" s="374">
        <f t="shared" si="1079"/>
        <v>124.94647893652224</v>
      </c>
      <c r="R3655" s="12">
        <f t="shared" si="1080"/>
        <v>-55.05352106347776</v>
      </c>
      <c r="S3655" s="57">
        <f t="shared" si="1081"/>
        <v>887.17225317750979</v>
      </c>
      <c r="T3655" s="12">
        <f t="shared" si="1064"/>
        <v>-58.9868860924785</v>
      </c>
    </row>
    <row r="3656" spans="1:20">
      <c r="A3656" s="57">
        <f t="shared" si="1065"/>
        <v>5595449.8832335267</v>
      </c>
      <c r="B3656" s="12">
        <f t="shared" si="1082"/>
        <v>890543.50773958431</v>
      </c>
      <c r="C3656" s="57" t="str">
        <f t="shared" si="1066"/>
        <v>-0.000634036480057088+0.000913903943657247i</v>
      </c>
      <c r="D3656" s="57" t="str">
        <f t="shared" si="1067"/>
        <v>1.39225943682451-1.72200370528405i</v>
      </c>
      <c r="E3656" s="57" t="str">
        <f t="shared" si="1068"/>
        <v>-1.83019964431965-3.19474765159169i</v>
      </c>
      <c r="F3656" s="57" t="str">
        <f t="shared" si="1069"/>
        <v>2.25829250057637-1.3807861649898i</v>
      </c>
      <c r="G3656" s="57" t="str">
        <f t="shared" si="1070"/>
        <v>0.776069559021604-0.416875999047219i</v>
      </c>
      <c r="H3656" s="57" t="str">
        <f t="shared" si="1071"/>
        <v>0.000200369105366531-2.2578913904312i</v>
      </c>
      <c r="I3656" s="57" t="str">
        <f t="shared" si="1072"/>
        <v>-0.00879378691594783-0.0143852132529184i</v>
      </c>
      <c r="K3656" s="57" t="str">
        <f t="shared" si="1073"/>
        <v>0.000471634869691551-0.000984239368473536i</v>
      </c>
      <c r="L3656" s="57" t="str">
        <f t="shared" si="1074"/>
        <v>0.00025-0.0011882755290394i</v>
      </c>
      <c r="M3656" s="57" t="str">
        <f t="shared" si="1075"/>
        <v>0.0045-0.000416588903420806i</v>
      </c>
      <c r="N3656" s="57">
        <f t="shared" si="1076"/>
        <v>55.248359731119209</v>
      </c>
      <c r="O3656" s="57">
        <f t="shared" si="1077"/>
        <v>59.075521286857942</v>
      </c>
      <c r="P3656" s="374">
        <f t="shared" si="1078"/>
        <v>-59.075521286857942</v>
      </c>
      <c r="Q3656" s="374">
        <f t="shared" si="1079"/>
        <v>124.75164026888079</v>
      </c>
      <c r="R3656" s="12">
        <f t="shared" si="1080"/>
        <v>-55.248359731119209</v>
      </c>
      <c r="S3656" s="57">
        <f t="shared" si="1081"/>
        <v>890.54350773958436</v>
      </c>
      <c r="T3656" s="12">
        <f t="shared" si="1064"/>
        <v>-59.075521286857942</v>
      </c>
    </row>
    <row r="3657" spans="1:20">
      <c r="A3657" s="57">
        <f t="shared" si="1065"/>
        <v>5616712.5927898139</v>
      </c>
      <c r="B3657" s="12">
        <f t="shared" si="1082"/>
        <v>893927.5730689948</v>
      </c>
      <c r="C3657" s="57" t="str">
        <f t="shared" si="1066"/>
        <v>-0.000624513618929174+0.000906740860045404i</v>
      </c>
      <c r="D3657" s="57" t="str">
        <f t="shared" si="1067"/>
        <v>1.38593064812915-1.72063584836618i</v>
      </c>
      <c r="E3657" s="57" t="str">
        <f t="shared" si="1068"/>
        <v>-1.82645050577693-3.1771091372868i</v>
      </c>
      <c r="F3657" s="57" t="str">
        <f t="shared" si="1069"/>
        <v>2.25444842949667-1.38268819428514i</v>
      </c>
      <c r="G3657" s="57" t="str">
        <f t="shared" si="1070"/>
        <v>0.774748531498852-0.417747823979042i</v>
      </c>
      <c r="H3657" s="57" t="str">
        <f t="shared" si="1071"/>
        <v>0.000198183177156071-2.24934096444745i</v>
      </c>
      <c r="I3657" s="57" t="str">
        <f t="shared" si="1072"/>
        <v>-0.00877256619648103-0.0143063407905595i</v>
      </c>
      <c r="K3657" s="57" t="str">
        <f t="shared" si="1073"/>
        <v>0.000470042842569605-0.000981055186792132i</v>
      </c>
      <c r="L3657" s="57" t="str">
        <f t="shared" si="1074"/>
        <v>0.00025-0.00118377717577147i</v>
      </c>
      <c r="M3657" s="57" t="str">
        <f t="shared" si="1075"/>
        <v>0.0045-0.000415011858359042i</v>
      </c>
      <c r="N3657" s="57">
        <f t="shared" si="1076"/>
        <v>55.443050158364926</v>
      </c>
      <c r="O3657" s="57">
        <f t="shared" si="1077"/>
        <v>59.16427064733594</v>
      </c>
      <c r="P3657" s="374">
        <f t="shared" si="1078"/>
        <v>-59.16427064733594</v>
      </c>
      <c r="Q3657" s="374">
        <f t="shared" si="1079"/>
        <v>124.55694984163507</v>
      </c>
      <c r="R3657" s="12">
        <f t="shared" si="1080"/>
        <v>-55.443050158364926</v>
      </c>
      <c r="S3657" s="57">
        <f t="shared" si="1081"/>
        <v>893.92757306899477</v>
      </c>
      <c r="T3657" s="12">
        <f t="shared" si="1064"/>
        <v>-59.16427064733594</v>
      </c>
    </row>
    <row r="3658" spans="1:20">
      <c r="A3658" s="57">
        <f t="shared" si="1065"/>
        <v>5638056.1006424148</v>
      </c>
      <c r="B3658" s="12">
        <f t="shared" si="1082"/>
        <v>897324.49784665694</v>
      </c>
      <c r="C3658" s="57" t="str">
        <f t="shared" si="1066"/>
        <v>-0.000615105999076202+0.000899605172825871i</v>
      </c>
      <c r="D3658" s="57" t="str">
        <f t="shared" si="1067"/>
        <v>1.37961160025573-1.71924577196247i</v>
      </c>
      <c r="E3658" s="57" t="str">
        <f t="shared" si="1068"/>
        <v>-1.8226947492583-3.15953623560341i</v>
      </c>
      <c r="F3658" s="57" t="str">
        <f t="shared" si="1069"/>
        <v>2.25058830193092-1.38458570037941i</v>
      </c>
      <c r="G3658" s="57" t="str">
        <f t="shared" si="1070"/>
        <v>0.773421986112479-0.418617268528554i</v>
      </c>
      <c r="H3658" s="57" t="str">
        <f t="shared" si="1071"/>
        <v>0.000196022841172897-2.24082293704355i</v>
      </c>
      <c r="I3658" s="57" t="str">
        <f t="shared" si="1072"/>
        <v>-0.00875135147310028-0.0142277580485196i</v>
      </c>
      <c r="K3658" s="57" t="str">
        <f t="shared" si="1073"/>
        <v>0.000468460351342076-0.000977877777677315i</v>
      </c>
      <c r="L3658" s="57" t="str">
        <f t="shared" si="1074"/>
        <v>0.00025-0.00117929585153563i</v>
      </c>
      <c r="M3658" s="57" t="str">
        <f t="shared" si="1075"/>
        <v>0.0045-0.000413440783382189i</v>
      </c>
      <c r="N3658" s="57">
        <f t="shared" si="1076"/>
        <v>55.637589873128022</v>
      </c>
      <c r="O3658" s="57">
        <f t="shared" si="1077"/>
        <v>59.253134075629681</v>
      </c>
      <c r="P3658" s="374">
        <f t="shared" si="1078"/>
        <v>-59.253134075629681</v>
      </c>
      <c r="Q3658" s="374">
        <f t="shared" si="1079"/>
        <v>124.36241012687198</v>
      </c>
      <c r="R3658" s="12">
        <f t="shared" si="1080"/>
        <v>-55.637589873128022</v>
      </c>
      <c r="S3658" s="57">
        <f t="shared" si="1081"/>
        <v>897.32449784665698</v>
      </c>
      <c r="T3658" s="12">
        <f t="shared" si="1064"/>
        <v>-59.253134075629681</v>
      </c>
    </row>
    <row r="3659" spans="1:20">
      <c r="A3659" s="57">
        <f t="shared" si="1065"/>
        <v>5659480.713824857</v>
      </c>
      <c r="B3659" s="12">
        <f t="shared" si="1082"/>
        <v>900734.33093847428</v>
      </c>
      <c r="C3659" s="57" t="str">
        <f t="shared" si="1066"/>
        <v>-0.000605812608311971+0.00089249721049086i</v>
      </c>
      <c r="D3659" s="57" t="str">
        <f t="shared" si="1067"/>
        <v>1.37330245211247-1.71783356544556i</v>
      </c>
      <c r="E3659" s="57" t="str">
        <f t="shared" si="1068"/>
        <v>-1.81893234240235-3.14202880261379i</v>
      </c>
      <c r="F3659" s="57" t="str">
        <f t="shared" si="1069"/>
        <v>2.24671212882182-1.38647855781861i</v>
      </c>
      <c r="G3659" s="57" t="str">
        <f t="shared" si="1070"/>
        <v>0.772089926622977-0.419484292709874i</v>
      </c>
      <c r="H3659" s="57" t="str">
        <f t="shared" si="1071"/>
        <v>0.00019388778842386-2.23233718528246i</v>
      </c>
      <c r="I3659" s="57" t="str">
        <f t="shared" si="1072"/>
        <v>-0.0087301423237635-0.0141494644148209i</v>
      </c>
      <c r="K3659" s="57" t="str">
        <f t="shared" si="1073"/>
        <v>0.000466887355693847-0.000974707161285363i</v>
      </c>
      <c r="L3659" s="57" t="str">
        <f t="shared" si="1074"/>
        <v>0.00025-0.00117483149186654i</v>
      </c>
      <c r="M3659" s="57" t="str">
        <f t="shared" si="1075"/>
        <v>0.0045-0.000411875655889809i</v>
      </c>
      <c r="N3659" s="57">
        <f t="shared" si="1076"/>
        <v>55.831976404807506</v>
      </c>
      <c r="O3659" s="57">
        <f t="shared" si="1077"/>
        <v>59.342111471777145</v>
      </c>
      <c r="P3659" s="374">
        <f t="shared" si="1078"/>
        <v>-59.342111471777145</v>
      </c>
      <c r="Q3659" s="374">
        <f t="shared" si="1079"/>
        <v>124.16802359519249</v>
      </c>
      <c r="R3659" s="12">
        <f t="shared" si="1080"/>
        <v>-55.831976404807506</v>
      </c>
      <c r="S3659" s="57">
        <f t="shared" si="1081"/>
        <v>900.73433093847427</v>
      </c>
      <c r="T3659" s="12">
        <f t="shared" si="1064"/>
        <v>-59.342111471777145</v>
      </c>
    </row>
    <row r="3660" spans="1:20">
      <c r="A3660" s="57">
        <f t="shared" si="1065"/>
        <v>5680986.740537391</v>
      </c>
      <c r="B3660" s="12">
        <f t="shared" si="1082"/>
        <v>904157.12139604054</v>
      </c>
      <c r="C3660" s="57" t="str">
        <f t="shared" si="1066"/>
        <v>-0.000596632438265468+0.000885417293923896i</v>
      </c>
      <c r="D3660" s="57" t="str">
        <f t="shared" si="1067"/>
        <v>1.36700336154135-1.71639931954649i</v>
      </c>
      <c r="E3660" s="57" t="str">
        <f t="shared" si="1068"/>
        <v>-1.81516325396655-3.12458669556975i</v>
      </c>
      <c r="F3660" s="57" t="str">
        <f t="shared" si="1069"/>
        <v>2.24281992213033-1.38836664087388i</v>
      </c>
      <c r="G3660" s="57" t="str">
        <f t="shared" si="1070"/>
        <v>0.770752357140766-0.420348856430845i</v>
      </c>
      <c r="H3660" s="57" t="str">
        <f t="shared" si="1071"/>
        <v>0.000191777713582906-2.22388358669503i</v>
      </c>
      <c r="I3660" s="57" t="str">
        <f t="shared" si="1072"/>
        <v>-0.00870893833337375-0.0140714592823933i</v>
      </c>
      <c r="K3660" s="57" t="str">
        <f t="shared" si="1073"/>
        <v>0.000465323815249461-0.000971543357394783i</v>
      </c>
      <c r="L3660" s="57" t="str">
        <f t="shared" si="1074"/>
        <v>0.00025-0.00117038403254288i</v>
      </c>
      <c r="M3660" s="57" t="str">
        <f t="shared" si="1075"/>
        <v>0.0045-0.000410316453367013i</v>
      </c>
      <c r="N3660" s="57">
        <f t="shared" si="1076"/>
        <v>56.026207284319412</v>
      </c>
      <c r="O3660" s="57">
        <f t="shared" si="1077"/>
        <v>59.431202734136264</v>
      </c>
      <c r="P3660" s="374">
        <f t="shared" si="1078"/>
        <v>-59.431202734136264</v>
      </c>
      <c r="Q3660" s="374">
        <f t="shared" si="1079"/>
        <v>123.97379271568059</v>
      </c>
      <c r="R3660" s="12">
        <f t="shared" si="1080"/>
        <v>-56.026207284319412</v>
      </c>
      <c r="S3660" s="57">
        <f t="shared" si="1081"/>
        <v>904.15712139604057</v>
      </c>
      <c r="T3660" s="12">
        <f t="shared" si="1064"/>
        <v>-59.431202734136264</v>
      </c>
    </row>
    <row r="3661" spans="1:20">
      <c r="A3661" s="57">
        <f t="shared" si="1065"/>
        <v>5702574.4901514342</v>
      </c>
      <c r="B3661" s="12">
        <f t="shared" si="1082"/>
        <v>907592.91845734557</v>
      </c>
      <c r="C3661" s="57" t="str">
        <f t="shared" si="1066"/>
        <v>-0.00058756448443194+0.000878365736451154i</v>
      </c>
      <c r="D3661" s="57" t="str">
        <f t="shared" si="1067"/>
        <v>1.36071448530372-1.71494312633979i</v>
      </c>
      <c r="E3661" s="57" t="str">
        <f t="shared" si="1068"/>
        <v>-1.81138745383033-3.10720977289059i</v>
      </c>
      <c r="F3661" s="57" t="str">
        <f t="shared" si="1069"/>
        <v>2.23891169484298-1.39024982355091i</v>
      </c>
      <c r="G3661" s="57" t="str">
        <f t="shared" si="1070"/>
        <v>0.769409282128702-0.421210919496275i</v>
      </c>
      <c r="H3661" s="57" t="str">
        <f t="shared" si="1071"/>
        <v>0.000189692314950819-2.21546201927817i</v>
      </c>
      <c r="I3661" s="57" t="str">
        <f t="shared" si="1072"/>
        <v>-0.0086877390937786-0.0139937420490274i</v>
      </c>
      <c r="K3661" s="57" t="str">
        <f t="shared" si="1073"/>
        <v>0.000463769689577004-0.000968386385408112i</v>
      </c>
      <c r="L3661" s="57" t="str">
        <f t="shared" si="1074"/>
        <v>0.00025-0.00116595340958645i</v>
      </c>
      <c r="M3661" s="57" t="str">
        <f t="shared" si="1075"/>
        <v>0.0045-0.000408763153384153i</v>
      </c>
      <c r="N3661" s="57">
        <f t="shared" si="1076"/>
        <v>56.220280044131698</v>
      </c>
      <c r="O3661" s="57">
        <f t="shared" si="1077"/>
        <v>59.520407759383389</v>
      </c>
      <c r="P3661" s="374">
        <f t="shared" si="1078"/>
        <v>-59.520407759383389</v>
      </c>
      <c r="Q3661" s="374">
        <f t="shared" si="1079"/>
        <v>123.7797199558683</v>
      </c>
      <c r="R3661" s="12">
        <f t="shared" si="1080"/>
        <v>-56.220280044131698</v>
      </c>
      <c r="S3661" s="57">
        <f t="shared" si="1081"/>
        <v>907.5929184573456</v>
      </c>
      <c r="T3661" s="12">
        <f t="shared" si="1064"/>
        <v>-59.520407759383389</v>
      </c>
    </row>
    <row r="3662" spans="1:20">
      <c r="A3662" s="57">
        <f t="shared" si="1065"/>
        <v>5724244.2732140096</v>
      </c>
      <c r="B3662" s="12">
        <f t="shared" si="1082"/>
        <v>911041.77154748351</v>
      </c>
      <c r="C3662" s="57" t="str">
        <f t="shared" si="1066"/>
        <v>-0.000578607746223159+0.000871342843893455i</v>
      </c>
      <c r="D3662" s="57" t="str">
        <f t="shared" si="1067"/>
        <v>1.35443597906616-1.71346507922852i</v>
      </c>
      <c r="E3662" s="57" t="str">
        <f t="shared" si="1068"/>
        <v>-1.8076049129981-3.089897894151i</v>
      </c>
      <c r="F3662" s="57" t="str">
        <f t="shared" si="1069"/>
        <v>2.23498746097899-1.39212797959927i</v>
      </c>
      <c r="G3662" s="57" t="str">
        <f t="shared" si="1070"/>
        <v>0.768060706404547-0.422070441611226i</v>
      </c>
      <c r="H3662" s="57" t="str">
        <f t="shared" si="1071"/>
        <v>0.000187631294415313-2.2070723614931i</v>
      </c>
      <c r="I3662" s="57" t="str">
        <f t="shared" si="1072"/>
        <v>-0.00866654420376834-0.0139163121173265i</v>
      </c>
      <c r="K3662" s="57" t="str">
        <f t="shared" si="1073"/>
        <v>0.00046222493819193-0.000965236264353736i</v>
      </c>
      <c r="L3662" s="57" t="str">
        <f t="shared" si="1074"/>
        <v>0.00025-0.00116153955926126i</v>
      </c>
      <c r="M3662" s="57" t="str">
        <f t="shared" si="1075"/>
        <v>0.0045-0.000407215733596487i</v>
      </c>
      <c r="N3662" s="57">
        <f t="shared" si="1076"/>
        <v>56.414192218300286</v>
      </c>
      <c r="O3662" s="57">
        <f t="shared" si="1077"/>
        <v>59.609726442511253</v>
      </c>
      <c r="P3662" s="374">
        <f t="shared" si="1078"/>
        <v>-59.609726442511253</v>
      </c>
      <c r="Q3662" s="374">
        <f t="shared" si="1079"/>
        <v>123.58580778169971</v>
      </c>
      <c r="R3662" s="12">
        <f t="shared" si="1080"/>
        <v>-56.414192218300286</v>
      </c>
      <c r="S3662" s="57">
        <f t="shared" si="1081"/>
        <v>911.04177154748356</v>
      </c>
      <c r="T3662" s="12">
        <f t="shared" si="1064"/>
        <v>-59.609726442511253</v>
      </c>
    </row>
    <row r="3663" spans="1:20">
      <c r="A3663" s="57">
        <f t="shared" si="1065"/>
        <v>5745996.4014522228</v>
      </c>
      <c r="B3663" s="12">
        <f t="shared" si="1082"/>
        <v>914503.73027936392</v>
      </c>
      <c r="C3663" s="57" t="str">
        <f t="shared" si="1066"/>
        <v>-0.000569761227016967+0.000864348914618743i</v>
      </c>
      <c r="D3663" s="57" t="str">
        <f t="shared" si="1067"/>
        <v>1.34816799738665-1.71196527292897i</v>
      </c>
      <c r="E3663" s="57" t="str">
        <f t="shared" si="1068"/>
        <v>-1.8038156036021-3.07265092006905i</v>
      </c>
      <c r="F3663" s="57" t="str">
        <f t="shared" si="1069"/>
        <v>2.23104723559752-1.39400098252206i</v>
      </c>
      <c r="G3663" s="57" t="str">
        <f t="shared" si="1070"/>
        <v>0.766706635143418-0.422927382384347i</v>
      </c>
      <c r="H3663" s="57" t="str">
        <f t="shared" si="1071"/>
        <v>0.000185594357411517-2.19871449226357i</v>
      </c>
      <c r="I3663" s="57" t="str">
        <f t="shared" si="1072"/>
        <v>-0.00864535326907506-0.0138391688946599i</v>
      </c>
      <c r="K3663" s="57" t="str">
        <f t="shared" si="1073"/>
        <v>0.000460689520560848-0.000962093012887706i</v>
      </c>
      <c r="L3663" s="57" t="str">
        <f t="shared" si="1074"/>
        <v>0.00025-0.00115714241807258i</v>
      </c>
      <c r="M3663" s="57" t="str">
        <f t="shared" si="1075"/>
        <v>0.0045-0.000405674171743861i</v>
      </c>
      <c r="N3663" s="57">
        <f t="shared" si="1076"/>
        <v>56.607941342497938</v>
      </c>
      <c r="O3663" s="57">
        <f t="shared" si="1077"/>
        <v>59.699158676827395</v>
      </c>
      <c r="P3663" s="374">
        <f t="shared" si="1078"/>
        <v>-59.699158676827395</v>
      </c>
      <c r="Q3663" s="374">
        <f t="shared" si="1079"/>
        <v>123.39205865750206</v>
      </c>
      <c r="R3663" s="12">
        <f t="shared" si="1080"/>
        <v>-56.607941342497938</v>
      </c>
      <c r="S3663" s="57">
        <f t="shared" si="1081"/>
        <v>914.50373027936394</v>
      </c>
      <c r="T3663" s="12">
        <f t="shared" si="1064"/>
        <v>-59.699158676827395</v>
      </c>
    </row>
    <row r="3664" spans="1:20">
      <c r="A3664" s="57">
        <f t="shared" si="1065"/>
        <v>5767831.1877777409</v>
      </c>
      <c r="B3664" s="12">
        <f t="shared" si="1082"/>
        <v>917978.8444544255</v>
      </c>
      <c r="C3664" s="57" t="str">
        <f t="shared" si="1066"/>
        <v>-0.000561023934205801+0.000857384239595201i</v>
      </c>
      <c r="D3664" s="57" t="str">
        <f t="shared" si="1067"/>
        <v>1.34191069370082-1.71044380345528i</v>
      </c>
      <c r="E3664" s="57" t="str">
        <f t="shared" si="1068"/>
        <v>-1.80001949890535-3.0554687124937i</v>
      </c>
      <c r="F3664" s="57" t="str">
        <f t="shared" si="1069"/>
        <v>2.22709103480453-1.39586870558557i</v>
      </c>
      <c r="G3664" s="57" t="str">
        <f t="shared" si="1070"/>
        <v>0.765347073880196-0.42378170133126i</v>
      </c>
      <c r="H3664" s="57" t="str">
        <f t="shared" si="1071"/>
        <v>0.000183581212882792-2.1903882909741i</v>
      </c>
      <c r="I3664" s="57" t="str">
        <f t="shared" si="1072"/>
        <v>-0.00862416590237092-0.0137623117931133i</v>
      </c>
      <c r="K3664" s="57" t="str">
        <f t="shared" si="1073"/>
        <v>0.000459163396105266-0.000958956649295618i</v>
      </c>
      <c r="L3664" s="57" t="str">
        <f t="shared" si="1074"/>
        <v>0.00025-0.00115276192276607i</v>
      </c>
      <c r="M3664" s="57" t="str">
        <f t="shared" si="1075"/>
        <v>0.0045-0.000404138445650389i</v>
      </c>
      <c r="N3664" s="57">
        <f t="shared" si="1076"/>
        <v>56.801524954053775</v>
      </c>
      <c r="O3664" s="57">
        <f t="shared" si="1077"/>
        <v>59.78870435395293</v>
      </c>
      <c r="P3664" s="374">
        <f t="shared" si="1078"/>
        <v>-59.78870435395293</v>
      </c>
      <c r="Q3664" s="374">
        <f t="shared" si="1079"/>
        <v>123.19847504594622</v>
      </c>
      <c r="R3664" s="12">
        <f t="shared" si="1080"/>
        <v>-56.801524954053775</v>
      </c>
      <c r="S3664" s="57">
        <f t="shared" si="1081"/>
        <v>917.97884445442548</v>
      </c>
      <c r="T3664" s="12">
        <f t="shared" si="1064"/>
        <v>-59.78870435395293</v>
      </c>
    </row>
    <row r="3665" spans="1:20">
      <c r="A3665" s="57">
        <f t="shared" si="1065"/>
        <v>5789748.9462912967</v>
      </c>
      <c r="B3665" s="12">
        <f t="shared" si="1082"/>
        <v>921467.16406335239</v>
      </c>
      <c r="C3665" s="57" t="str">
        <f t="shared" si="1066"/>
        <v>-0.0005523948792446+0.000850449102444967i</v>
      </c>
      <c r="D3665" s="57" t="str">
        <f t="shared" si="1067"/>
        <v>1.33566422030863-1.70890076810395i</v>
      </c>
      <c r="E3665" s="57" t="str">
        <f t="shared" si="1068"/>
        <v>-1.79621657330447-3.03835113439273i</v>
      </c>
      <c r="F3665" s="57" t="str">
        <f t="shared" si="1069"/>
        <v>2.2231188757599-1.39773102182922i</v>
      </c>
      <c r="G3665" s="57" t="str">
        <f t="shared" si="1070"/>
        <v>0.763982028511917-0.424633357877986i</v>
      </c>
      <c r="H3665" s="57" t="str">
        <f t="shared" si="1071"/>
        <v>0.00018159157324193-2.18209363746818i</v>
      </c>
      <c r="I3665" s="57" t="str">
        <f t="shared" si="1072"/>
        <v>-0.00860298172326691-0.0136857402294412i</v>
      </c>
      <c r="K3665" s="57" t="str">
        <f t="shared" si="1073"/>
        <v>0.000457646524205271-0.000955827191494475i</v>
      </c>
      <c r="L3665" s="57" t="str">
        <f t="shared" si="1074"/>
        <v>0.00025-0.00114839801032683i</v>
      </c>
      <c r="M3665" s="57" t="str">
        <f t="shared" si="1075"/>
        <v>0.0045-0.000402608533224136i</v>
      </c>
      <c r="N3665" s="57">
        <f t="shared" si="1076"/>
        <v>56.994940591984914</v>
      </c>
      <c r="O3665" s="57">
        <f t="shared" si="1077"/>
        <v>59.878363363820249</v>
      </c>
      <c r="P3665" s="374">
        <f t="shared" si="1078"/>
        <v>-59.878363363820249</v>
      </c>
      <c r="Q3665" s="374">
        <f t="shared" si="1079"/>
        <v>123.00505940801509</v>
      </c>
      <c r="R3665" s="12">
        <f t="shared" si="1080"/>
        <v>-56.994940591984914</v>
      </c>
      <c r="S3665" s="57">
        <f t="shared" si="1081"/>
        <v>921.46716406335236</v>
      </c>
      <c r="T3665" s="12">
        <f t="shared" si="1064"/>
        <v>-59.878363363820249</v>
      </c>
    </row>
    <row r="3666" spans="1:20">
      <c r="A3666" s="57">
        <f t="shared" si="1065"/>
        <v>5811749.9922872037</v>
      </c>
      <c r="B3666" s="12">
        <f t="shared" si="1082"/>
        <v>924968.73928679316</v>
      </c>
      <c r="C3666" s="57" t="str">
        <f t="shared" si="1066"/>
        <v>-0.000543873077697777+0.000843543779498295i</v>
      </c>
      <c r="D3666" s="57" t="str">
        <f t="shared" si="1067"/>
        <v>1.32942872836123-1.7073362654381i</v>
      </c>
      <c r="E3666" s="57" t="str">
        <f t="shared" si="1068"/>
        <v>-1.79240680233235-3.02129804984019i</v>
      </c>
      <c r="F3666" s="57" t="str">
        <f t="shared" si="1069"/>
        <v>2.2191307766841-1.39958780407542i</v>
      </c>
      <c r="G3666" s="57" t="str">
        <f t="shared" si="1070"/>
        <v>0.76261150530011-0.425482311364421i</v>
      </c>
      <c r="H3666" s="57" t="str">
        <f t="shared" si="1071"/>
        <v>0.00017962515433271-2.17383041204659i</v>
      </c>
      <c r="I3666" s="57" t="str">
        <f t="shared" si="1072"/>
        <v>-0.00858180035831071-0.0136094536250172i</v>
      </c>
      <c r="K3666" s="57" t="str">
        <f t="shared" si="1073"/>
        <v>0.000456138864203186-0.000952704657034595i</v>
      </c>
      <c r="L3666" s="57" t="str">
        <f t="shared" si="1074"/>
        <v>0.00025-0.00114405061797851i</v>
      </c>
      <c r="M3666" s="57" t="str">
        <f t="shared" si="1075"/>
        <v>0.0045-0.000401084412456801i</v>
      </c>
      <c r="N3666" s="57">
        <f t="shared" si="1076"/>
        <v>57.188185797030201</v>
      </c>
      <c r="O3666" s="57">
        <f t="shared" si="1077"/>
        <v>59.968135594671743</v>
      </c>
      <c r="P3666" s="374">
        <f t="shared" si="1078"/>
        <v>-59.968135594671743</v>
      </c>
      <c r="Q3666" s="374">
        <f t="shared" si="1079"/>
        <v>122.8118142029698</v>
      </c>
      <c r="R3666" s="12">
        <f t="shared" si="1080"/>
        <v>-57.188185797030201</v>
      </c>
      <c r="S3666" s="57">
        <f t="shared" si="1081"/>
        <v>924.96873928679315</v>
      </c>
      <c r="T3666" s="12">
        <f t="shared" si="1064"/>
        <v>-59.968135594671743</v>
      </c>
    </row>
    <row r="3667" spans="1:20">
      <c r="A3667" s="57">
        <f t="shared" si="1065"/>
        <v>5833834.6422578963</v>
      </c>
      <c r="B3667" s="12">
        <f t="shared" si="1082"/>
        <v>928483.62049608305</v>
      </c>
      <c r="C3667" s="57" t="str">
        <f t="shared" si="1066"/>
        <v>-0.000535457549285331+0.00083666853984832i</v>
      </c>
      <c r="D3667" s="57" t="str">
        <f t="shared" si="1067"/>
        <v>1.32320436784798-1.70575039527161i</v>
      </c>
      <c r="E3667" s="57" t="str">
        <f t="shared" si="1068"/>
        <v>-1.78859016266092-3.00430932400393i</v>
      </c>
      <c r="F3667" s="57" t="str">
        <f t="shared" si="1069"/>
        <v>2.21512675686504-1.40143892493978i</v>
      </c>
      <c r="G3667" s="57" t="str">
        <f t="shared" si="1070"/>
        <v>0.761235510873128-0.42632852104786i</v>
      </c>
      <c r="H3667" s="57" t="str">
        <f t="shared" si="1071"/>
        <v>0.000177681675391797-2.16559849546555i</v>
      </c>
      <c r="I3667" s="57" t="str">
        <f t="shared" si="1072"/>
        <v>-0.00856062144098492-0.0135334514057845i</v>
      </c>
      <c r="K3667" s="57" t="str">
        <f t="shared" si="1073"/>
        <v>0.000454640375407172-0.000949589063101544i</v>
      </c>
      <c r="L3667" s="57" t="str">
        <f t="shared" si="1074"/>
        <v>0.00025-0.00113971968318241i</v>
      </c>
      <c r="M3667" s="57" t="str">
        <f t="shared" si="1075"/>
        <v>0.0045-0.000399566061423392i</v>
      </c>
      <c r="N3667" s="57">
        <f t="shared" si="1076"/>
        <v>57.381258111687174</v>
      </c>
      <c r="O3667" s="57">
        <f t="shared" si="1077"/>
        <v>60.058020933058238</v>
      </c>
      <c r="P3667" s="374">
        <f t="shared" si="1078"/>
        <v>-60.058020933058238</v>
      </c>
      <c r="Q3667" s="374">
        <f t="shared" si="1079"/>
        <v>122.61874188831283</v>
      </c>
      <c r="R3667" s="12">
        <f t="shared" si="1080"/>
        <v>-57.381258111687174</v>
      </c>
      <c r="S3667" s="57">
        <f t="shared" si="1081"/>
        <v>928.48362049608306</v>
      </c>
      <c r="T3667" s="12">
        <f t="shared" si="1064"/>
        <v>-60.058020933058238</v>
      </c>
    </row>
    <row r="3668" spans="1:20">
      <c r="A3668" s="57">
        <f t="shared" si="1065"/>
        <v>5856003.2138984762</v>
      </c>
      <c r="B3668" s="12">
        <f t="shared" si="1082"/>
        <v>932011.85825396818</v>
      </c>
      <c r="C3668" s="57" t="str">
        <f t="shared" si="1066"/>
        <v>-0.000527147317928241+0.000829823645406403i</v>
      </c>
      <c r="D3668" s="57" t="str">
        <f t="shared" si="1067"/>
        <v>1.31699128758389-1.70414325865319i</v>
      </c>
      <c r="E3668" s="57" t="str">
        <f t="shared" si="1068"/>
        <v>-1.78476663210383-2.98738482313319i</v>
      </c>
      <c r="F3668" s="57" t="str">
        <f t="shared" si="1069"/>
        <v>2.21110683666467-1.40328425684138i</v>
      </c>
      <c r="G3668" s="57" t="str">
        <f t="shared" si="1070"/>
        <v>0.759854052228418-0.427171946106566i</v>
      </c>
      <c r="H3668" s="57" t="str">
        <f t="shared" si="1071"/>
        <v>0.000175760859011018-2.1573977689351i</v>
      </c>
      <c r="I3668" s="57" t="str">
        <f t="shared" si="1072"/>
        <v>-0.00853944461170562-0.0134577330022066i</v>
      </c>
      <c r="K3668" s="57" t="str">
        <f t="shared" si="1073"/>
        <v>0.00045315101709479-0.000946480426518097i</v>
      </c>
      <c r="L3668" s="57" t="str">
        <f t="shared" si="1074"/>
        <v>0.00025-0.0011354051436366i</v>
      </c>
      <c r="M3668" s="57" t="str">
        <f t="shared" si="1075"/>
        <v>0.0045-0.00039805345828192i</v>
      </c>
      <c r="N3668" s="57">
        <f t="shared" si="1076"/>
        <v>57.574155080246314</v>
      </c>
      <c r="O3668" s="57">
        <f t="shared" si="1077"/>
        <v>60.148019263836346</v>
      </c>
      <c r="P3668" s="374">
        <f t="shared" si="1078"/>
        <v>-60.148019263836346</v>
      </c>
      <c r="Q3668" s="374">
        <f t="shared" si="1079"/>
        <v>122.42584491975369</v>
      </c>
      <c r="R3668" s="12">
        <f t="shared" si="1080"/>
        <v>-57.574155080246314</v>
      </c>
      <c r="S3668" s="57">
        <f t="shared" si="1081"/>
        <v>932.01185825396817</v>
      </c>
      <c r="T3668" s="12">
        <f t="shared" si="1064"/>
        <v>-60.148019263836346</v>
      </c>
    </row>
    <row r="3669" spans="1:20">
      <c r="A3669" s="57">
        <f t="shared" si="1065"/>
        <v>5878256.0261112908</v>
      </c>
      <c r="B3669" s="12">
        <f t="shared" si="1082"/>
        <v>935553.50331533328</v>
      </c>
      <c r="C3669" s="57" t="str">
        <f t="shared" si="1066"/>
        <v>-0.000518941411792841+0.00082300935095772i</v>
      </c>
      <c r="D3669" s="57" t="str">
        <f t="shared" si="1067"/>
        <v>1.31078963519715-1.70251495785015i</v>
      </c>
      <c r="E3669" s="57" t="str">
        <f t="shared" si="1068"/>
        <v>-1.78093618961885-2.97052441454573i</v>
      </c>
      <c r="F3669" s="57" t="str">
        <f t="shared" si="1069"/>
        <v>2.20707103752551-1.40512367201309i</v>
      </c>
      <c r="G3669" s="57" t="str">
        <f t="shared" si="1070"/>
        <v>0.758467136734774-0.428012545643382i</v>
      </c>
      <c r="H3669" s="57" t="str">
        <f t="shared" si="1071"/>
        <v>0.000173862431099965-2.14922811411726i</v>
      </c>
      <c r="I3669" s="57" t="str">
        <f t="shared" si="1072"/>
        <v>-0.00851826951781934-0.0133822978492161i</v>
      </c>
      <c r="K3669" s="57" t="str">
        <f t="shared" si="1073"/>
        <v>0.00045167074851649-0.000943378763746152i</v>
      </c>
      <c r="L3669" s="57" t="str">
        <f t="shared" si="1074"/>
        <v>0.00025-0.00113110693727495i</v>
      </c>
      <c r="M3669" s="57" t="str">
        <f t="shared" si="1075"/>
        <v>0.0045-0.000396546581273084i</v>
      </c>
      <c r="N3669" s="57">
        <f t="shared" si="1076"/>
        <v>57.766874248825815</v>
      </c>
      <c r="O3669" s="57">
        <f t="shared" si="1077"/>
        <v>60.238130470168485</v>
      </c>
      <c r="P3669" s="374">
        <f t="shared" si="1078"/>
        <v>-60.238130470168485</v>
      </c>
      <c r="Q3669" s="374">
        <f t="shared" si="1079"/>
        <v>122.23312575117419</v>
      </c>
      <c r="R3669" s="12">
        <f t="shared" si="1080"/>
        <v>-57.766874248825815</v>
      </c>
      <c r="S3669" s="57">
        <f t="shared" si="1081"/>
        <v>935.55350331533327</v>
      </c>
      <c r="T3669" s="12">
        <f t="shared" si="1064"/>
        <v>-60.238130470168485</v>
      </c>
    </row>
    <row r="3670" spans="1:20">
      <c r="A3670" s="57">
        <f t="shared" si="1065"/>
        <v>5900593.3990105139</v>
      </c>
      <c r="B3670" s="12">
        <f t="shared" si="1082"/>
        <v>939108.60662793159</v>
      </c>
      <c r="C3670" s="57" t="str">
        <f t="shared" si="1066"/>
        <v>-0.000510838863334582+0.000816225904217681i</v>
      </c>
      <c r="D3670" s="57" t="str">
        <f t="shared" si="1067"/>
        <v>1.30459955711709-1.70086559633221i</v>
      </c>
      <c r="E3670" s="57" t="str">
        <f t="shared" si="1068"/>
        <v>-1.77709881531052-2.95372796661537i</v>
      </c>
      <c r="F3670" s="57" t="str">
        <f t="shared" si="1069"/>
        <v>2.20301938197711-1.40695704251213i</v>
      </c>
      <c r="G3670" s="57" t="str">
        <f t="shared" si="1070"/>
        <v>0.757074772134549-0.428850278689393i</v>
      </c>
      <c r="H3670" s="57" t="str">
        <f t="shared" si="1071"/>
        <v>0.000171986120848977-2.14108941312436i</v>
      </c>
      <c r="I3670" s="57" t="str">
        <f t="shared" si="1072"/>
        <v>-0.00849709581360119-0.0133071453861649i</v>
      </c>
      <c r="K3670" s="57" t="str">
        <f t="shared" si="1073"/>
        <v>0.000450199528899113-0.000940284090888784i</v>
      </c>
      <c r="L3670" s="57" t="str">
        <f t="shared" si="1074"/>
        <v>0.00025-0.00112682500226634i</v>
      </c>
      <c r="M3670" s="57" t="str">
        <f t="shared" si="1075"/>
        <v>0.0045-0.000395045408719947i</v>
      </c>
      <c r="N3670" s="57">
        <f t="shared" si="1076"/>
        <v>57.959413165406119</v>
      </c>
      <c r="O3670" s="57">
        <f t="shared" si="1077"/>
        <v>60.328354433519252</v>
      </c>
      <c r="P3670" s="374">
        <f t="shared" si="1078"/>
        <v>-60.328354433519252</v>
      </c>
      <c r="Q3670" s="374">
        <f t="shared" si="1079"/>
        <v>122.04058683459388</v>
      </c>
      <c r="R3670" s="12">
        <f t="shared" si="1080"/>
        <v>-57.959413165406119</v>
      </c>
      <c r="S3670" s="57">
        <f t="shared" si="1081"/>
        <v>939.10860662793164</v>
      </c>
      <c r="T3670" s="12">
        <f t="shared" si="1064"/>
        <v>-60.328354433519252</v>
      </c>
    </row>
    <row r="3671" spans="1:20">
      <c r="A3671" s="57">
        <f t="shared" si="1065"/>
        <v>5923015.6539267534</v>
      </c>
      <c r="B3671" s="12">
        <f t="shared" si="1082"/>
        <v>942677.21933311771</v>
      </c>
      <c r="C3671" s="57" t="str">
        <f t="shared" si="1066"/>
        <v>-0.000502838709340707+0.000809473545888503i</v>
      </c>
      <c r="D3671" s="57" t="str">
        <f t="shared" si="1067"/>
        <v>1.29842119856218-1.699195278755i</v>
      </c>
      <c r="E3671" s="57" t="str">
        <f t="shared" si="1068"/>
        <v>-1.77325449043246-2.93699534875903i</v>
      </c>
      <c r="F3671" s="57" t="str">
        <f t="shared" si="1069"/>
        <v>2.19895189364236-1.40878424023074i</v>
      </c>
      <c r="G3671" s="57" t="str">
        <f t="shared" si="1070"/>
        <v>0.755676966545829-0.429685104207631i</v>
      </c>
      <c r="H3671" s="57" t="str">
        <f t="shared" si="1071"/>
        <v>0.000170131660692449-2.1329815485173i</v>
      </c>
      <c r="I3671" s="57" t="str">
        <f t="shared" si="1072"/>
        <v>-0.00847592316025225-0.0132322750567723i</v>
      </c>
      <c r="K3671" s="57" t="str">
        <f t="shared" si="1073"/>
        <v>0.000448737317449287-0.000937196423692209i</v>
      </c>
      <c r="L3671" s="57" t="str">
        <f t="shared" si="1074"/>
        <v>0.00025-0.00112255927701369i</v>
      </c>
      <c r="M3671" s="57" t="str">
        <f t="shared" si="1075"/>
        <v>0.0045-0.000393549919027642i</v>
      </c>
      <c r="N3671" s="57">
        <f t="shared" si="1076"/>
        <v>58.151769379867076</v>
      </c>
      <c r="O3671" s="57">
        <f t="shared" si="1077"/>
        <v>60.41869103365525</v>
      </c>
      <c r="P3671" s="374">
        <f t="shared" si="1078"/>
        <v>-60.41869103365525</v>
      </c>
      <c r="Q3671" s="374">
        <f t="shared" si="1079"/>
        <v>121.84823062013292</v>
      </c>
      <c r="R3671" s="12">
        <f t="shared" si="1080"/>
        <v>-58.151769379867076</v>
      </c>
      <c r="S3671" s="57">
        <f t="shared" si="1081"/>
        <v>942.6772193331177</v>
      </c>
      <c r="T3671" s="12">
        <f t="shared" si="1064"/>
        <v>-60.41869103365525</v>
      </c>
    </row>
    <row r="3672" spans="1:20">
      <c r="A3672" s="57">
        <f t="shared" si="1065"/>
        <v>5945523.1134116752</v>
      </c>
      <c r="B3672" s="12">
        <f t="shared" si="1082"/>
        <v>946259.39276658359</v>
      </c>
      <c r="C3672" s="57" t="str">
        <f t="shared" si="1066"/>
        <v>-0.000494939990972274+0.000802752509716463i</v>
      </c>
      <c r="D3672" s="57" t="str">
        <f t="shared" si="1067"/>
        <v>1.29225470352853-1.69750411094364i</v>
      </c>
      <c r="E3672" s="57" t="str">
        <f t="shared" si="1068"/>
        <v>-1.76940319738981-2.92032643142399i</v>
      </c>
      <c r="F3672" s="57" t="str">
        <f t="shared" si="1069"/>
        <v>2.19486859724374-1.41060513690697i</v>
      </c>
      <c r="G3672" s="57" t="str">
        <f t="shared" si="1070"/>
        <v>0.754273728464569-0.430516981096828i</v>
      </c>
      <c r="H3672" s="57" t="str">
        <f t="shared" si="1071"/>
        <v>0.000168298786272502-2.12490440330384i</v>
      </c>
      <c r="I3672" s="57" t="str">
        <f t="shared" si="1072"/>
        <v>-0.00845475122589698-0.013157686309074i</v>
      </c>
      <c r="K3672" s="57" t="str">
        <f t="shared" si="1073"/>
        <v>0.000447284073356817-0.000934115777547814i</v>
      </c>
      <c r="L3672" s="57" t="str">
        <f t="shared" si="1074"/>
        <v>0.00025-0.00111830970015311i</v>
      </c>
      <c r="M3672" s="57" t="str">
        <f t="shared" si="1075"/>
        <v>0.0045-0.000392060090683046i</v>
      </c>
      <c r="N3672" s="57">
        <f t="shared" si="1076"/>
        <v>58.343940444022479</v>
      </c>
      <c r="O3672" s="57">
        <f t="shared" si="1077"/>
        <v>60.509140148642288</v>
      </c>
      <c r="P3672" s="374">
        <f t="shared" si="1078"/>
        <v>-60.509140148642288</v>
      </c>
      <c r="Q3672" s="374">
        <f t="shared" si="1079"/>
        <v>121.65605955597752</v>
      </c>
      <c r="R3672" s="12">
        <f t="shared" si="1080"/>
        <v>-58.343940444022479</v>
      </c>
      <c r="S3672" s="57">
        <f t="shared" si="1081"/>
        <v>946.25939276658357</v>
      </c>
      <c r="T3672" s="12">
        <f t="shared" si="1064"/>
        <v>-60.509140148642288</v>
      </c>
    </row>
    <row r="3673" spans="1:20">
      <c r="A3673" s="57">
        <f t="shared" si="1065"/>
        <v>5968116.1012426391</v>
      </c>
      <c r="B3673" s="12">
        <f t="shared" si="1082"/>
        <v>949855.17845909658</v>
      </c>
      <c r="C3673" s="57" t="str">
        <f t="shared" si="1066"/>
        <v>-0.000487141753805192+0.000796063022549419i</v>
      </c>
      <c r="D3673" s="57" t="str">
        <f t="shared" si="1067"/>
        <v>1.28610021477844-1.69579219987596i</v>
      </c>
      <c r="E3673" s="57" t="str">
        <f t="shared" si="1068"/>
        <v>-1.76554491974144-2.90372108607488i</v>
      </c>
      <c r="F3673" s="57" t="str">
        <f t="shared" si="1069"/>
        <v>2.19076951860938-1.41241960413557i</v>
      </c>
      <c r="G3673" s="57" t="str">
        <f t="shared" si="1070"/>
        <v>0.752865066766692-0.431345868195207i</v>
      </c>
      <c r="H3673" s="57" t="str">
        <f t="shared" si="1071"/>
        <v>0.000166487236402984-2.11685786093688i</v>
      </c>
      <c r="I3673" s="57" t="str">
        <f t="shared" si="1072"/>
        <v>-0.00843357968557997-0.01308337859537i</v>
      </c>
      <c r="K3673" s="57" t="str">
        <f t="shared" si="1073"/>
        <v>0.000445839755798011-0.000931042167494205i</v>
      </c>
      <c r="L3673" s="57" t="str">
        <f t="shared" si="1074"/>
        <v>0.00025-0.001114076210553i</v>
      </c>
      <c r="M3673" s="57" t="str">
        <f t="shared" si="1075"/>
        <v>0.0045-0.00039057590225448i</v>
      </c>
      <c r="N3673" s="57">
        <f t="shared" si="1076"/>
        <v>58.53592391165671</v>
      </c>
      <c r="O3673" s="57">
        <f t="shared" si="1077"/>
        <v>60.599701654844367</v>
      </c>
      <c r="P3673" s="374">
        <f t="shared" si="1078"/>
        <v>-60.599701654844367</v>
      </c>
      <c r="Q3673" s="374">
        <f t="shared" si="1079"/>
        <v>121.46407608834329</v>
      </c>
      <c r="R3673" s="12">
        <f t="shared" si="1080"/>
        <v>-58.53592391165671</v>
      </c>
      <c r="S3673" s="57">
        <f t="shared" si="1081"/>
        <v>949.85517845909658</v>
      </c>
      <c r="T3673" s="12">
        <f t="shared" si="1064"/>
        <v>-60.599701654844367</v>
      </c>
    </row>
    <row r="3674" spans="1:20">
      <c r="A3674" s="57">
        <f t="shared" si="1065"/>
        <v>5990794.9424273614</v>
      </c>
      <c r="B3674" s="12">
        <f t="shared" si="1082"/>
        <v>953464.62813724112</v>
      </c>
      <c r="C3674" s="57" t="str">
        <f t="shared" si="1066"/>
        <v>-0.000479443047870519+0.000789405304394904i</v>
      </c>
      <c r="D3674" s="57" t="str">
        <f t="shared" si="1067"/>
        <v>1.27995787382937-1.69405965366583i</v>
      </c>
      <c r="E3674" s="57" t="str">
        <f t="shared" si="1068"/>
        <v>-1.76167964220218-2.88717918518078i</v>
      </c>
      <c r="F3674" s="57" t="str">
        <f t="shared" si="1069"/>
        <v>2.18665468467908-1.41422751337907i</v>
      </c>
      <c r="G3674" s="57" t="str">
        <f t="shared" si="1070"/>
        <v>0.751450990710146-0.432171724284324i</v>
      </c>
      <c r="H3674" s="57" t="str">
        <f t="shared" si="1071"/>
        <v>0.000164696753033841-2.10884180531281i</v>
      </c>
      <c r="I3674" s="57" t="str">
        <f t="shared" si="1072"/>
        <v>-0.00841240822126325-0.0130093513721727i</v>
      </c>
      <c r="K3674" s="57" t="str">
        <f t="shared" si="1073"/>
        <v>0.000444404323938984-0.000927975608219282i</v>
      </c>
      <c r="L3674" s="57" t="str">
        <f t="shared" si="1074"/>
        <v>0.00025-0.00110985874731321i</v>
      </c>
      <c r="M3674" s="57" t="str">
        <f t="shared" si="1075"/>
        <v>0.0045-0.000389097332391392i</v>
      </c>
      <c r="N3674" s="57">
        <f t="shared" si="1076"/>
        <v>58.727717338560296</v>
      </c>
      <c r="O3674" s="57">
        <f t="shared" si="1077"/>
        <v>60.690375426921079</v>
      </c>
      <c r="P3674" s="374">
        <f t="shared" si="1078"/>
        <v>-60.690375426921079</v>
      </c>
      <c r="Q3674" s="374">
        <f t="shared" si="1079"/>
        <v>121.2722826614397</v>
      </c>
      <c r="R3674" s="12">
        <f t="shared" si="1080"/>
        <v>-58.727717338560296</v>
      </c>
      <c r="S3674" s="57">
        <f t="shared" si="1081"/>
        <v>953.46462813724111</v>
      </c>
      <c r="T3674" s="12">
        <f t="shared" si="1064"/>
        <v>-60.690375426921079</v>
      </c>
    </row>
    <row r="3675" spans="1:20">
      <c r="A3675" s="57">
        <f t="shared" si="1065"/>
        <v>6013559.963208585</v>
      </c>
      <c r="B3675" s="12">
        <f t="shared" si="1082"/>
        <v>957087.79372416262</v>
      </c>
      <c r="C3675" s="57" t="str">
        <f t="shared" si="1066"/>
        <v>-0.000471842927693768+0.000782779568478427i</v>
      </c>
      <c r="D3675" s="57" t="str">
        <f t="shared" si="1067"/>
        <v>1.27382782094305-1.69230658154615i</v>
      </c>
      <c r="E3675" s="57" t="str">
        <f t="shared" si="1068"/>
        <v>-1.75780735064491-2.87070060220196i</v>
      </c>
      <c r="F3675" s="57" t="str">
        <f t="shared" si="1069"/>
        <v>2.18252412351016-1.41602873597893i</v>
      </c>
      <c r="G3675" s="57" t="str">
        <f t="shared" si="1070"/>
        <v>0.75003150993693-0.432994508092954i</v>
      </c>
      <c r="H3675" s="57" t="str">
        <f t="shared" si="1071"/>
        <v>0.000162927081215787-2.10085612076972i</v>
      </c>
      <c r="I3675" s="57" t="str">
        <f t="shared" si="1072"/>
        <v>-0.00839123652182238-0.0129356041001534i</v>
      </c>
      <c r="K3675" s="57" t="str">
        <f t="shared" si="1073"/>
        <v>0.000442977736938886-0.000924916114062284i</v>
      </c>
      <c r="L3675" s="57" t="str">
        <f t="shared" si="1074"/>
        <v>0.00025-0.00110565724976411i</v>
      </c>
      <c r="M3675" s="57" t="str">
        <f t="shared" si="1075"/>
        <v>0.0045-0.000387624359824061i</v>
      </c>
      <c r="N3675" s="57">
        <f t="shared" si="1076"/>
        <v>58.919318282566792</v>
      </c>
      <c r="O3675" s="57">
        <f t="shared" si="1077"/>
        <v>60.781161337827037</v>
      </c>
      <c r="P3675" s="374">
        <f t="shared" si="1078"/>
        <v>-60.781161337827037</v>
      </c>
      <c r="Q3675" s="374">
        <f t="shared" si="1079"/>
        <v>121.08068171743321</v>
      </c>
      <c r="R3675" s="12">
        <f t="shared" si="1080"/>
        <v>-58.919318282566792</v>
      </c>
      <c r="S3675" s="57">
        <f t="shared" si="1081"/>
        <v>957.08779372416257</v>
      </c>
      <c r="T3675" s="12">
        <f t="shared" si="1064"/>
        <v>-60.781161337827037</v>
      </c>
    </row>
    <row r="3676" spans="1:20">
      <c r="A3676" s="57">
        <f t="shared" si="1065"/>
        <v>6036411.4910687776</v>
      </c>
      <c r="B3676" s="12">
        <f t="shared" si="1082"/>
        <v>960724.72734031442</v>
      </c>
      <c r="C3676" s="57" t="str">
        <f t="shared" si="1066"/>
        <v>-0.000464340452333515+0.000776186021302405i</v>
      </c>
      <c r="D3676" s="57" t="str">
        <f t="shared" si="1067"/>
        <v>1.26771019511495-1.69053309385199i</v>
      </c>
      <c r="E3676" s="57" t="str">
        <f t="shared" si="1068"/>
        <v>-1.75392803210265-2.85428521157701i</v>
      </c>
      <c r="F3676" s="57" t="str">
        <f t="shared" si="1069"/>
        <v>2.17837786428329-1.41782314316689i</v>
      </c>
      <c r="G3676" s="57" t="str">
        <f t="shared" si="1070"/>
        <v>0.748606634475058-0.433814178301015i</v>
      </c>
      <c r="H3676" s="57" t="str">
        <f t="shared" si="1071"/>
        <v>0.000161177969065361-2.09290069208581i</v>
      </c>
      <c r="I3676" s="57" t="str">
        <f t="shared" si="1072"/>
        <v>-0.00837006428304346-0.0128621362440906i</v>
      </c>
      <c r="K3676" s="57" t="str">
        <f t="shared" si="1073"/>
        <v>0.000441559953953113-0.000921863699015892i</v>
      </c>
      <c r="L3676" s="57" t="str">
        <f t="shared" si="1074"/>
        <v>0.00025-0.00110147165746574i</v>
      </c>
      <c r="M3676" s="57" t="str">
        <f t="shared" si="1075"/>
        <v>0.0045-0.00038615696336328i</v>
      </c>
      <c r="N3676" s="57">
        <f t="shared" si="1076"/>
        <v>59.110724303589279</v>
      </c>
      <c r="O3676" s="57">
        <f t="shared" si="1077"/>
        <v>60.87205925880874</v>
      </c>
      <c r="P3676" s="374">
        <f t="shared" si="1078"/>
        <v>-60.87205925880874</v>
      </c>
      <c r="Q3676" s="374">
        <f t="shared" si="1079"/>
        <v>120.88927569641072</v>
      </c>
      <c r="R3676" s="12">
        <f t="shared" si="1080"/>
        <v>-59.110724303589279</v>
      </c>
      <c r="S3676" s="57">
        <f t="shared" si="1081"/>
        <v>960.72472734031442</v>
      </c>
      <c r="T3676" s="12">
        <f t="shared" si="1064"/>
        <v>-60.87205925880874</v>
      </c>
    </row>
    <row r="3677" spans="1:20">
      <c r="A3677" s="57">
        <f t="shared" si="1065"/>
        <v>6059349.8547348389</v>
      </c>
      <c r="B3677" s="12">
        <f t="shared" si="1082"/>
        <v>964375.48130420758</v>
      </c>
      <c r="C3677" s="57" t="str">
        <f t="shared" si="1066"/>
        <v>-0.000456934685419016+0.000769624862705216i</v>
      </c>
      <c r="D3677" s="57" t="str">
        <f t="shared" si="1067"/>
        <v>1.26160513406397-1.68873930200334i</v>
      </c>
      <c r="E3677" s="57" t="str">
        <f t="shared" si="1068"/>
        <v>-1.75004167477041-2.83793288870934i</v>
      </c>
      <c r="F3677" s="57" t="str">
        <f t="shared" si="1069"/>
        <v>2.17421593730797-1.41961060607633i</v>
      </c>
      <c r="G3677" s="57" t="str">
        <f t="shared" si="1070"/>
        <v>0.74717637474051-0.434630693543541i</v>
      </c>
      <c r="H3677" s="57" t="str">
        <f t="shared" si="1071"/>
        <v>0.000159449167730277-2.08497540447764i</v>
      </c>
      <c r="I3677" s="57" t="str">
        <f t="shared" si="1072"/>
        <v>-0.00834889120761865-0.0127889472728149i</v>
      </c>
      <c r="K3677" s="57" t="str">
        <f t="shared" si="1073"/>
        <v>0.000440150934136461-0.000918818376728346i</v>
      </c>
      <c r="L3677" s="57" t="str">
        <f t="shared" si="1074"/>
        <v>0.00025-0.00109730191020695i</v>
      </c>
      <c r="M3677" s="57" t="str">
        <f t="shared" si="1075"/>
        <v>0.0045-0.00038469512190006i</v>
      </c>
      <c r="N3677" s="57">
        <f t="shared" si="1076"/>
        <v>59.30193296365627</v>
      </c>
      <c r="O3677" s="57">
        <f t="shared" si="1077"/>
        <v>60.963069059403963</v>
      </c>
      <c r="P3677" s="374">
        <f t="shared" si="1078"/>
        <v>-60.963069059403963</v>
      </c>
      <c r="Q3677" s="374">
        <f t="shared" si="1079"/>
        <v>120.69806703634373</v>
      </c>
      <c r="R3677" s="12">
        <f t="shared" si="1080"/>
        <v>-59.30193296365627</v>
      </c>
      <c r="S3677" s="57">
        <f t="shared" si="1081"/>
        <v>964.3754813042076</v>
      </c>
      <c r="T3677" s="12">
        <f t="shared" si="1064"/>
        <v>-60.963069059403963</v>
      </c>
    </row>
    <row r="3678" spans="1:20">
      <c r="A3678" s="57">
        <f t="shared" si="1065"/>
        <v>6082375.3841828313</v>
      </c>
      <c r="B3678" s="12">
        <f t="shared" si="1082"/>
        <v>968040.10813316365</v>
      </c>
      <c r="C3678" s="57" t="str">
        <f t="shared" si="1066"/>
        <v>-0.00044962469518705+0.00076309628592084i</v>
      </c>
      <c r="D3678" s="57" t="str">
        <f t="shared" si="1067"/>
        <v>1.25551277422237-1.68692531848802i</v>
      </c>
      <c r="E3678" s="57" t="str">
        <f t="shared" si="1068"/>
        <v>-1.74614826800716-2.8216435099541i</v>
      </c>
      <c r="F3678" s="57" t="str">
        <f t="shared" si="1069"/>
        <v>2.17003837402822-1.42139099575391i</v>
      </c>
      <c r="G3678" s="57" t="str">
        <f t="shared" si="1070"/>
        <v>0.74574074153911-0.435444012414694i</v>
      </c>
      <c r="H3678" s="57" t="str">
        <f t="shared" si="1071"/>
        <v>0.000157740431355146-2.07708014359851i</v>
      </c>
      <c r="I3678" s="57" t="str">
        <f t="shared" si="1072"/>
        <v>-0.00832771700514277-0.0127160366591568i</v>
      </c>
      <c r="K3678" s="57" t="str">
        <f t="shared" si="1073"/>
        <v>0.000438750636646251-0.000915780160505571i</v>
      </c>
      <c r="L3678" s="57" t="str">
        <f t="shared" si="1074"/>
        <v>0.00025-0.00109314794800454i</v>
      </c>
      <c r="M3678" s="57" t="str">
        <f t="shared" si="1075"/>
        <v>0.0045-0.000383238814405321i</v>
      </c>
      <c r="N3678" s="57">
        <f t="shared" si="1076"/>
        <v>59.492941826950599</v>
      </c>
      <c r="O3678" s="57">
        <f t="shared" si="1077"/>
        <v>61.054190607438954</v>
      </c>
      <c r="P3678" s="374">
        <f t="shared" si="1078"/>
        <v>-61.054190607438954</v>
      </c>
      <c r="Q3678" s="374">
        <f t="shared" si="1079"/>
        <v>120.5070581730494</v>
      </c>
      <c r="R3678" s="12">
        <f t="shared" si="1080"/>
        <v>-59.492941826950599</v>
      </c>
      <c r="S3678" s="57">
        <f t="shared" si="1081"/>
        <v>968.0401081331637</v>
      </c>
      <c r="T3678" s="12">
        <f t="shared" si="1064"/>
        <v>-61.054190607438954</v>
      </c>
    </row>
    <row r="3679" spans="1:20">
      <c r="A3679" s="57">
        <f t="shared" si="1065"/>
        <v>6105488.4106427263</v>
      </c>
      <c r="B3679" s="12">
        <f t="shared" si="1082"/>
        <v>971718.66054406972</v>
      </c>
      <c r="C3679" s="57" t="str">
        <f t="shared" si="1066"/>
        <v>-0.00044240955451784+0.000756600477638619i</v>
      </c>
      <c r="D3679" s="57" t="str">
        <f t="shared" si="1067"/>
        <v>1.24943325072605-1.68509125684426i</v>
      </c>
      <c r="E3679" s="57" t="str">
        <f t="shared" si="1068"/>
        <v>-1.74224780233757-2.80541695260467i</v>
      </c>
      <c r="F3679" s="57" t="str">
        <f t="shared" si="1069"/>
        <v>2.16584520702782-1.4231641831712i</v>
      </c>
      <c r="G3679" s="57" t="str">
        <f t="shared" si="1070"/>
        <v>0.744299746068383-0.436254093471825i</v>
      </c>
      <c r="H3679" s="57" t="str">
        <f t="shared" si="1071"/>
        <v>0.000156051517047497-2.06921479553671i</v>
      </c>
      <c r="I3679" s="57" t="str">
        <f t="shared" si="1072"/>
        <v>-0.00830654139210832-0.0126434038798916i</v>
      </c>
      <c r="K3679" s="57" t="str">
        <f t="shared" si="1073"/>
        <v>0.000437359020645376-0.000912749063313273i</v>
      </c>
      <c r="L3679" s="57" t="str">
        <f t="shared" si="1074"/>
        <v>0.00025-0.00108900971110235i</v>
      </c>
      <c r="M3679" s="57" t="str">
        <f t="shared" si="1075"/>
        <v>0.0045-0.000381788019929588i</v>
      </c>
      <c r="N3679" s="57">
        <f t="shared" si="1076"/>
        <v>59.683748459844807</v>
      </c>
      <c r="O3679" s="57">
        <f t="shared" si="1077"/>
        <v>61.14542376902768</v>
      </c>
      <c r="P3679" s="374">
        <f t="shared" si="1078"/>
        <v>-61.14542376902768</v>
      </c>
      <c r="Q3679" s="374">
        <f t="shared" si="1079"/>
        <v>120.31625154015519</v>
      </c>
      <c r="R3679" s="12">
        <f t="shared" si="1080"/>
        <v>-59.683748459844807</v>
      </c>
      <c r="S3679" s="57">
        <f t="shared" si="1081"/>
        <v>971.71866054406973</v>
      </c>
      <c r="T3679" s="12">
        <f t="shared" si="1064"/>
        <v>-61.14542376902768</v>
      </c>
    </row>
    <row r="3680" spans="1:20">
      <c r="A3680" s="57">
        <f t="shared" si="1065"/>
        <v>6128689.266603169</v>
      </c>
      <c r="B3680" s="12">
        <f t="shared" si="1082"/>
        <v>975411.19145413721</v>
      </c>
      <c r="C3680" s="57" t="str">
        <f t="shared" si="1066"/>
        <v>-0.000435288340970196+0.000750137618063579i</v>
      </c>
      <c r="D3680" s="57" t="str">
        <f t="shared" si="1067"/>
        <v>1.243366697405-1.68323723164344i</v>
      </c>
      <c r="E3680" s="57" t="str">
        <f t="shared" si="1068"/>
        <v>-1.73834026945369-2.78925309487941i</v>
      </c>
      <c r="F3680" s="57" t="str">
        <f t="shared" si="1069"/>
        <v>2.16163647003561-1.42493003923648i</v>
      </c>
      <c r="G3680" s="57" t="str">
        <f t="shared" si="1070"/>
        <v>0.742853399919359-0.437060895239563i</v>
      </c>
      <c r="H3680" s="57" t="str">
        <f t="shared" si="1071"/>
        <v>0.000154382184844161-2.06137924681397i</v>
      </c>
      <c r="I3680" s="57" t="str">
        <f t="shared" si="1072"/>
        <v>-0.00828536409190129-0.0125710484156851i</v>
      </c>
      <c r="K3680" s="57" t="str">
        <f t="shared" si="1073"/>
        <v>0.00043597604530536-0.000909725097779143i</v>
      </c>
      <c r="L3680" s="57" t="str">
        <f t="shared" si="1074"/>
        <v>0.00025-0.00108488713997046i</v>
      </c>
      <c r="M3680" s="57" t="str">
        <f t="shared" si="1075"/>
        <v>0.0045-0.000380342717602697i</v>
      </c>
      <c r="N3680" s="57">
        <f t="shared" si="1076"/>
        <v>59.874350430940112</v>
      </c>
      <c r="O3680" s="57">
        <f t="shared" si="1077"/>
        <v>61.236768408568743</v>
      </c>
      <c r="P3680" s="374">
        <f t="shared" si="1078"/>
        <v>-61.236768408568743</v>
      </c>
      <c r="Q3680" s="374">
        <f t="shared" si="1079"/>
        <v>120.12564956905989</v>
      </c>
      <c r="R3680" s="12">
        <f t="shared" si="1080"/>
        <v>-59.874350430940112</v>
      </c>
      <c r="S3680" s="57">
        <f t="shared" si="1081"/>
        <v>975.41119145413722</v>
      </c>
      <c r="T3680" s="12">
        <f t="shared" si="1064"/>
        <v>-61.236768408568743</v>
      </c>
    </row>
    <row r="3681" spans="1:20">
      <c r="A3681" s="57">
        <f t="shared" si="1065"/>
        <v>6151978.2858162615</v>
      </c>
      <c r="B3681" s="12">
        <f t="shared" si="1082"/>
        <v>979117.75398166291</v>
      </c>
      <c r="C3681" s="57" t="str">
        <f t="shared" si="1066"/>
        <v>-0.000428260136815686+0.000743707880976831i</v>
      </c>
      <c r="D3681" s="57" t="str">
        <f t="shared" si="1067"/>
        <v>1.23731324677409-1.68136335847249i</v>
      </c>
      <c r="E3681" s="57" t="str">
        <f t="shared" si="1068"/>
        <v>-1.73442566221656-2.77315181590795i</v>
      </c>
      <c r="F3681" s="57" t="str">
        <f t="shared" si="1069"/>
        <v>2.15741219793062-1.42668843480671i</v>
      </c>
      <c r="G3681" s="57" t="str">
        <f t="shared" si="1070"/>
        <v>0.741401715078325-0.437864376213964i</v>
      </c>
      <c r="H3681" s="57" t="str">
        <f t="shared" si="1071"/>
        <v>0.000152732197677955-2.05357338438369i</v>
      </c>
      <c r="I3681" s="57" t="str">
        <f t="shared" si="1072"/>
        <v>-0.008264184834796-0.0124989697510389i</v>
      </c>
      <c r="K3681" s="57" t="str">
        <f t="shared" si="1073"/>
        <v>0.000434601669809314-0.000906708276194981i</v>
      </c>
      <c r="L3681" s="57" t="str">
        <f t="shared" si="1074"/>
        <v>0.00025-0.0010807801753043i</v>
      </c>
      <c r="M3681" s="57" t="str">
        <f t="shared" si="1075"/>
        <v>0.0045-0.000378902886633489i</v>
      </c>
      <c r="N3681" s="57">
        <f t="shared" si="1076"/>
        <v>60.064745311103934</v>
      </c>
      <c r="O3681" s="57">
        <f t="shared" si="1077"/>
        <v>61.328224388744758</v>
      </c>
      <c r="P3681" s="374">
        <f t="shared" si="1078"/>
        <v>-61.328224388744758</v>
      </c>
      <c r="Q3681" s="374">
        <f t="shared" si="1079"/>
        <v>119.93525468889607</v>
      </c>
      <c r="R3681" s="12">
        <f t="shared" si="1080"/>
        <v>-60.064745311103934</v>
      </c>
      <c r="S3681" s="57">
        <f t="shared" si="1081"/>
        <v>979.11775398166287</v>
      </c>
      <c r="T3681" s="12">
        <f t="shared" si="1064"/>
        <v>-61.328224388744758</v>
      </c>
    </row>
    <row r="3682" spans="1:20">
      <c r="A3682" s="57">
        <f t="shared" si="1065"/>
        <v>6175355.8033023626</v>
      </c>
      <c r="B3682" s="12">
        <f t="shared" si="1082"/>
        <v>982838.40144679323</v>
      </c>
      <c r="C3682" s="57" t="str">
        <f t="shared" si="1066"/>
        <v>-0.000421324029072075+0.000737311433796455i</v>
      </c>
      <c r="D3682" s="57" t="str">
        <f t="shared" si="1067"/>
        <v>1.2312730300241-1.6794697539164i</v>
      </c>
      <c r="E3682" s="57" t="str">
        <f t="shared" si="1068"/>
        <v>-1.73050397465771-2.75711299571784i</v>
      </c>
      <c r="F3682" s="57" t="str">
        <f t="shared" si="1069"/>
        <v>2.15317242674702-1.42843924069951i</v>
      </c>
      <c r="G3682" s="57" t="str">
        <f t="shared" si="1070"/>
        <v>0.739944703928542-0.438664494866685i</v>
      </c>
      <c r="H3682" s="57" t="str">
        <f t="shared" si="1071"/>
        <v>0.000151101321344717-2.04579709562937i</v>
      </c>
      <c r="I3682" s="57" t="str">
        <f t="shared" si="1072"/>
        <v>-0.00824300335794995-0.0124271673742349i</v>
      </c>
      <c r="K3682" s="57" t="str">
        <f t="shared" si="1073"/>
        <v>0.000433235853354903-0.000903698610518893i</v>
      </c>
      <c r="L3682" s="57" t="str">
        <f t="shared" si="1074"/>
        <v>0.00025-0.00107668875802381i</v>
      </c>
      <c r="M3682" s="57" t="str">
        <f t="shared" si="1075"/>
        <v>0.0045-0.000377468506309514i</v>
      </c>
      <c r="N3682" s="57">
        <f t="shared" si="1076"/>
        <v>60.254930673507133</v>
      </c>
      <c r="O3682" s="57">
        <f t="shared" si="1077"/>
        <v>61.419791570519493</v>
      </c>
      <c r="P3682" s="374">
        <f t="shared" si="1078"/>
        <v>-61.419791570519493</v>
      </c>
      <c r="Q3682" s="374">
        <f t="shared" si="1079"/>
        <v>119.74506932649287</v>
      </c>
      <c r="R3682" s="12">
        <f t="shared" si="1080"/>
        <v>-60.254930673507133</v>
      </c>
      <c r="S3682" s="57">
        <f t="shared" si="1081"/>
        <v>982.83840144679323</v>
      </c>
      <c r="T3682" s="12">
        <f t="shared" si="1064"/>
        <v>-61.419791570519493</v>
      </c>
    </row>
    <row r="3683" spans="1:20">
      <c r="A3683" s="57">
        <f t="shared" si="1065"/>
        <v>6198822.1553549124</v>
      </c>
      <c r="B3683" s="12">
        <f t="shared" si="1082"/>
        <v>986573.18737229111</v>
      </c>
      <c r="C3683" s="57" t="str">
        <f t="shared" si="1066"/>
        <v>-0.00041447910953578+0.000730948437638521i</v>
      </c>
      <c r="D3683" s="57" t="str">
        <f t="shared" si="1067"/>
        <v>1.22524617701301-1.67755653554054i</v>
      </c>
      <c r="E3683" s="57" t="str">
        <f t="shared" si="1068"/>
        <v>-1.72657520198055-2.74113651522074i</v>
      </c>
      <c r="F3683" s="57" t="str">
        <f t="shared" si="1069"/>
        <v>2.14891719367898-1.43018232770539i</v>
      </c>
      <c r="G3683" s="57" t="str">
        <f t="shared" si="1070"/>
        <v>0.73848237925191-0.439461209649211i</v>
      </c>
      <c r="H3683" s="57" t="str">
        <f t="shared" si="1071"/>
        <v>0.000149489324470643-2.03805026836292i</v>
      </c>
      <c r="I3683" s="57" t="str">
        <f t="shared" si="1072"/>
        <v>-0.0082218194053984-0.0123556407772797i</v>
      </c>
      <c r="K3683" s="57" t="str">
        <f t="shared" si="1073"/>
        <v>0.000431878555157231-0.000900696112377459i</v>
      </c>
      <c r="L3683" s="57" t="str">
        <f t="shared" si="1074"/>
        <v>0.00025-0.00107261282927258i</v>
      </c>
      <c r="M3683" s="57" t="str">
        <f t="shared" si="1075"/>
        <v>0.0045-0.000376039555996726i</v>
      </c>
      <c r="N3683" s="57">
        <f t="shared" si="1076"/>
        <v>60.444904093663325</v>
      </c>
      <c r="O3683" s="57">
        <f t="shared" si="1077"/>
        <v>61.511469813136898</v>
      </c>
      <c r="P3683" s="374">
        <f t="shared" si="1078"/>
        <v>-61.511469813136898</v>
      </c>
      <c r="Q3683" s="374">
        <f t="shared" si="1079"/>
        <v>119.55509590633667</v>
      </c>
      <c r="R3683" s="12">
        <f t="shared" si="1080"/>
        <v>-60.444904093663325</v>
      </c>
      <c r="S3683" s="57">
        <f t="shared" si="1081"/>
        <v>986.57318737229116</v>
      </c>
      <c r="T3683" s="12">
        <f t="shared" si="1064"/>
        <v>-61.511469813136898</v>
      </c>
    </row>
    <row r="3684" spans="1:20">
      <c r="A3684" s="57">
        <f t="shared" si="1065"/>
        <v>6222377.679545261</v>
      </c>
      <c r="B3684" s="12">
        <f t="shared" si="1082"/>
        <v>990322.16548430582</v>
      </c>
      <c r="C3684" s="57" t="str">
        <f t="shared" si="1066"/>
        <v>-0.000407724474813557+0.000724619047378494i</v>
      </c>
      <c r="D3684" s="57" t="str">
        <f t="shared" si="1067"/>
        <v>1.21923281625759-1.67562382187298i</v>
      </c>
      <c r="E3684" s="57" t="str">
        <f t="shared" si="1068"/>
        <v>-1.72263934056174-2.72522225619889i</v>
      </c>
      <c r="F3684" s="57" t="str">
        <f t="shared" si="1069"/>
        <v>2.14464653708539-1.4319175666i</v>
      </c>
      <c r="G3684" s="57" t="str">
        <f t="shared" si="1070"/>
        <v>0.737014754230581-0.440254478997111i</v>
      </c>
      <c r="H3684" s="57" t="str">
        <f t="shared" si="1071"/>
        <v>0.000147895978479959-2.03033279082305i</v>
      </c>
      <c r="I3684" s="57" t="str">
        <f t="shared" si="1072"/>
        <v>-0.00820063272804854-0.0122843894558491i</v>
      </c>
      <c r="K3684" s="57" t="str">
        <f t="shared" si="1073"/>
        <v>0.000430529734451695-0.000897700793067931i</v>
      </c>
      <c r="L3684" s="57" t="str">
        <f t="shared" si="1074"/>
        <v>0.00025-0.00106855233041699i</v>
      </c>
      <c r="M3684" s="57" t="str">
        <f t="shared" si="1075"/>
        <v>0.0045-0.000374616015139197i</v>
      </c>
      <c r="N3684" s="57">
        <f t="shared" si="1076"/>
        <v>60.634663149467372</v>
      </c>
      <c r="O3684" s="57">
        <f t="shared" si="1077"/>
        <v>61.603258974118575</v>
      </c>
      <c r="P3684" s="374">
        <f t="shared" si="1078"/>
        <v>-61.603258974118575</v>
      </c>
      <c r="Q3684" s="374">
        <f t="shared" si="1079"/>
        <v>119.36533685053263</v>
      </c>
      <c r="R3684" s="12">
        <f t="shared" si="1080"/>
        <v>-60.634663149467372</v>
      </c>
      <c r="S3684" s="57">
        <f t="shared" si="1081"/>
        <v>990.32216548430586</v>
      </c>
      <c r="T3684" s="12">
        <f t="shared" si="1064"/>
        <v>-61.603258974118575</v>
      </c>
    </row>
    <row r="3685" spans="1:20">
      <c r="A3685" s="57">
        <f t="shared" si="1065"/>
        <v>6246022.714727534</v>
      </c>
      <c r="B3685" s="12">
        <f t="shared" si="1082"/>
        <v>994085.38971314626</v>
      </c>
      <c r="C3685" s="57" t="str">
        <f t="shared" si="1066"/>
        <v>-0.000401059226353299+0.000718323411712819i</v>
      </c>
      <c r="D3685" s="57" t="str">
        <f t="shared" si="1067"/>
        <v>1.21323307492524-1.67367173238669i</v>
      </c>
      <c r="E3685" s="57" t="str">
        <f t="shared" si="1068"/>
        <v>-1.71869638795232-2.70937010129127i</v>
      </c>
      <c r="F3685" s="57" t="str">
        <f t="shared" si="1069"/>
        <v>2.14036049649436-1.43364482815649i</v>
      </c>
      <c r="G3685" s="57" t="str">
        <f t="shared" si="1070"/>
        <v>0.735541842448527-0.44104426133434i</v>
      </c>
      <c r="H3685" s="57" t="str">
        <f t="shared" si="1071"/>
        <v>0.000146321057562917-2.02264455167365i</v>
      </c>
      <c r="I3685" s="57" t="str">
        <f t="shared" si="1072"/>
        <v>-0.00817944308367319-0.0122134129092313i</v>
      </c>
      <c r="K3685" s="57" t="str">
        <f t="shared" si="1073"/>
        <v>0.000429189350496819-0.00089471266356047i</v>
      </c>
      <c r="L3685" s="57" t="str">
        <f t="shared" si="1074"/>
        <v>0.00025-0.00106450720304542i</v>
      </c>
      <c r="M3685" s="57" t="str">
        <f t="shared" si="1075"/>
        <v>0.0045-0.000373197863258814i</v>
      </c>
      <c r="N3685" s="57">
        <f t="shared" si="1076"/>
        <v>60.824205421233472</v>
      </c>
      <c r="O3685" s="57">
        <f t="shared" si="1077"/>
        <v>61.695158909261998</v>
      </c>
      <c r="P3685" s="374">
        <f t="shared" si="1078"/>
        <v>-61.695158909261998</v>
      </c>
      <c r="Q3685" s="374">
        <f t="shared" si="1079"/>
        <v>119.17579457876653</v>
      </c>
      <c r="R3685" s="12">
        <f t="shared" si="1080"/>
        <v>-60.824205421233472</v>
      </c>
      <c r="S3685" s="57">
        <f t="shared" si="1081"/>
        <v>994.08538971314624</v>
      </c>
      <c r="T3685" s="12">
        <f t="shared" si="1064"/>
        <v>-61.695158909261998</v>
      </c>
    </row>
    <row r="3686" spans="1:20">
      <c r="A3686" s="57">
        <f t="shared" si="1065"/>
        <v>6269757.6010434981</v>
      </c>
      <c r="B3686" s="12">
        <f t="shared" si="1082"/>
        <v>997862.91419405618</v>
      </c>
      <c r="C3686" s="57" t="str">
        <f t="shared" si="1066"/>
        <v>-0.000394482470473949+0.00071206167322074i</v>
      </c>
      <c r="D3686" s="57" t="str">
        <f t="shared" si="1067"/>
        <v>1.20724707882609-1.67170038748169i</v>
      </c>
      <c r="E3686" s="57" t="str">
        <f t="shared" si="1068"/>
        <v>-1.71474634287887-2.69357993397981i</v>
      </c>
      <c r="F3686" s="57" t="str">
        <f t="shared" si="1069"/>
        <v>2.13605911260773-1.43536398315808i</v>
      </c>
      <c r="G3686" s="57" t="str">
        <f t="shared" si="1070"/>
        <v>0.734063657893059-0.441830515077581i</v>
      </c>
      <c r="H3686" s="57" t="str">
        <f t="shared" si="1071"/>
        <v>0.000144764338644097-2.01498544000211i</v>
      </c>
      <c r="I3686" s="57" t="str">
        <f t="shared" si="1072"/>
        <v>-0.00815825023690443-0.0121427106402707i</v>
      </c>
      <c r="K3686" s="57" t="str">
        <f t="shared" si="1073"/>
        <v>0.000427857362577008-0.000891731734500321i</v>
      </c>
      <c r="L3686" s="57" t="str">
        <f t="shared" si="1074"/>
        <v>0.00025-0.00106047738896734i</v>
      </c>
      <c r="M3686" s="57" t="str">
        <f t="shared" si="1075"/>
        <v>0.0045-0.000371785079954985i</v>
      </c>
      <c r="N3686" s="57">
        <f t="shared" si="1076"/>
        <v>61.013528491735073</v>
      </c>
      <c r="O3686" s="57">
        <f t="shared" si="1077"/>
        <v>61.787169472639</v>
      </c>
      <c r="P3686" s="374">
        <f t="shared" si="1078"/>
        <v>-61.787169472639</v>
      </c>
      <c r="Q3686" s="374">
        <f t="shared" si="1079"/>
        <v>118.98647150826493</v>
      </c>
      <c r="R3686" s="12">
        <f t="shared" si="1080"/>
        <v>-61.013528491735073</v>
      </c>
      <c r="S3686" s="57">
        <f t="shared" si="1081"/>
        <v>997.8629141940562</v>
      </c>
      <c r="T3686" s="12">
        <f t="shared" si="1064"/>
        <v>-61.787169472639</v>
      </c>
    </row>
    <row r="3687" spans="1:20">
      <c r="A3687" s="57">
        <f t="shared" si="1065"/>
        <v>6293582.6799274636</v>
      </c>
      <c r="B3687" s="12">
        <f t="shared" si="1082"/>
        <v>1001654.7932679936</v>
      </c>
      <c r="C3687" s="57" t="str">
        <f t="shared" si="1066"/>
        <v>-0.0003879933183946+0.000705833968426409i</v>
      </c>
      <c r="D3687" s="57" t="str">
        <f t="shared" si="1067"/>
        <v>1.20127495240541-1.6697099084672i</v>
      </c>
      <c r="E3687" s="57" t="str">
        <f t="shared" si="1068"/>
        <v>-1.7107892052445-2.67785163857549i</v>
      </c>
      <c r="F3687" s="57" t="str">
        <f t="shared" si="1069"/>
        <v>2.13174242730526-1.43707490241067i</v>
      </c>
      <c r="G3687" s="57" t="str">
        <f t="shared" si="1070"/>
        <v>0.732580214956296-0.442613198640623i</v>
      </c>
      <c r="H3687" s="57" t="str">
        <f t="shared" si="1071"/>
        <v>0.000143225601351029-2.00735534531774i</v>
      </c>
      <c r="I3687" s="57" t="str">
        <f t="shared" si="1072"/>
        <v>-0.0081370539592269-0.0120722821553106i</v>
      </c>
      <c r="K3687" s="57" t="str">
        <f t="shared" si="1073"/>
        <v>0.000426533730005299-0.00088875801621009i</v>
      </c>
      <c r="L3687" s="57" t="str">
        <f t="shared" si="1074"/>
        <v>0.00025-0.00105646283021254i</v>
      </c>
      <c r="M3687" s="57" t="str">
        <f t="shared" si="1075"/>
        <v>0.0045-0.000370377644904349i</v>
      </c>
      <c r="N3687" s="57">
        <f t="shared" si="1076"/>
        <v>61.202629946244585</v>
      </c>
      <c r="O3687" s="57">
        <f t="shared" si="1077"/>
        <v>61.879290516593244</v>
      </c>
      <c r="P3687" s="374">
        <f t="shared" si="1078"/>
        <v>-61.879290516593244</v>
      </c>
      <c r="Q3687" s="374">
        <f t="shared" si="1079"/>
        <v>118.79737005375542</v>
      </c>
      <c r="R3687" s="12">
        <f t="shared" si="1080"/>
        <v>-61.202629946244585</v>
      </c>
      <c r="S3687" s="57">
        <f t="shared" si="1081"/>
        <v>1001.6547932679936</v>
      </c>
      <c r="T3687" s="12">
        <f t="shared" si="1064"/>
        <v>-61.879290516593244</v>
      </c>
    </row>
    <row r="3688" spans="1:20">
      <c r="A3688" s="57">
        <f t="shared" si="1065"/>
        <v>6317498.2941111885</v>
      </c>
      <c r="B3688" s="12">
        <f t="shared" si="1082"/>
        <v>1005461.0814824121</v>
      </c>
      <c r="C3688" s="57" t="str">
        <f t="shared" si="1066"/>
        <v>-0.000381590886262698+0.000699640427861077i</v>
      </c>
      <c r="D3688" s="57" t="str">
        <f t="shared" si="1067"/>
        <v>1.19531681873623-1.66770041754358i</v>
      </c>
      <c r="E3688" s="57" t="str">
        <f t="shared" si="1068"/>
        <v>-1.70682497612977-2.66218510020445i</v>
      </c>
      <c r="F3688" s="57" t="str">
        <f t="shared" si="1069"/>
        <v>2.12741048364876-1.43877745675552i</v>
      </c>
      <c r="G3688" s="57" t="str">
        <f t="shared" si="1070"/>
        <v>0.731091528436574-0.443392270438771i</v>
      </c>
      <c r="H3688" s="57" t="str">
        <f t="shared" si="1071"/>
        <v>0.000141704627983133-1.99975415755019i</v>
      </c>
      <c r="I3688" s="57" t="str">
        <f t="shared" si="1072"/>
        <v>-0.00811585402897043-0.0120021269641361i</v>
      </c>
      <c r="K3688" s="57" t="str">
        <f t="shared" si="1073"/>
        <v>0.000425218412126031-0.000885791518691918i</v>
      </c>
      <c r="L3688" s="57" t="str">
        <f t="shared" si="1074"/>
        <v>0.00025-0.00105246346903022i</v>
      </c>
      <c r="M3688" s="57" t="str">
        <f t="shared" si="1075"/>
        <v>0.0045-0.000368975537860478i</v>
      </c>
      <c r="N3688" s="57">
        <f t="shared" si="1076"/>
        <v>61.39150737257178</v>
      </c>
      <c r="O3688" s="57">
        <f t="shared" si="1077"/>
        <v>61.971521891739137</v>
      </c>
      <c r="P3688" s="374">
        <f t="shared" si="1078"/>
        <v>-61.971521891739137</v>
      </c>
      <c r="Q3688" s="374">
        <f t="shared" si="1079"/>
        <v>118.60849262742822</v>
      </c>
      <c r="R3688" s="12">
        <f t="shared" si="1080"/>
        <v>-61.39150737257178</v>
      </c>
      <c r="S3688" s="57">
        <f t="shared" si="1081"/>
        <v>1005.4610814824121</v>
      </c>
      <c r="T3688" s="12">
        <f t="shared" si="1064"/>
        <v>-61.971521891739137</v>
      </c>
    </row>
    <row r="3689" spans="1:20">
      <c r="A3689" s="57">
        <f t="shared" si="1065"/>
        <v>6341504.7876288109</v>
      </c>
      <c r="B3689" s="12">
        <f t="shared" si="1082"/>
        <v>1009281.8335920452</v>
      </c>
      <c r="C3689" s="57" t="str">
        <f t="shared" si="1066"/>
        <v>-0.000375274295181428+0.00069348117612565i</v>
      </c>
      <c r="D3689" s="57" t="str">
        <f t="shared" si="1067"/>
        <v>1.18937279951229-1.66567203778445i</v>
      </c>
      <c r="E3689" s="57" t="str">
        <f t="shared" si="1068"/>
        <v>-1.70285365779345-2.64658020479396i</v>
      </c>
      <c r="F3689" s="57" t="str">
        <f t="shared" si="1069"/>
        <v>2.12306332588612-1.44047151708217i</v>
      </c>
      <c r="G3689" s="57" t="str">
        <f t="shared" si="1070"/>
        <v>0.729597613539814-0.444167688893308i</v>
      </c>
      <c r="H3689" s="57" t="str">
        <f t="shared" si="1071"/>
        <v>0.000140201203480967-1.99218176704776i</v>
      </c>
      <c r="I3689" s="57" t="str">
        <f t="shared" si="1072"/>
        <v>-0.00809465023130265-0.0119322445799168i</v>
      </c>
      <c r="K3689" s="57" t="str">
        <f t="shared" si="1073"/>
        <v>0.00042391136831752-0.000882832251629803i</v>
      </c>
      <c r="L3689" s="57" t="str">
        <f t="shared" si="1074"/>
        <v>0.00025-0.00104847924788825i</v>
      </c>
      <c r="M3689" s="57" t="str">
        <f t="shared" si="1075"/>
        <v>0.0045-0.000367578738653595i</v>
      </c>
      <c r="N3689" s="57">
        <f t="shared" si="1076"/>
        <v>61.580158361106101</v>
      </c>
      <c r="O3689" s="57">
        <f t="shared" si="1077"/>
        <v>62.063863446958919</v>
      </c>
      <c r="P3689" s="374">
        <f t="shared" si="1078"/>
        <v>-62.063863446958919</v>
      </c>
      <c r="Q3689" s="374">
        <f t="shared" si="1079"/>
        <v>118.4198416388939</v>
      </c>
      <c r="R3689" s="12">
        <f t="shared" si="1080"/>
        <v>-61.580158361106101</v>
      </c>
      <c r="S3689" s="57">
        <f t="shared" si="1081"/>
        <v>1009.2818335920452</v>
      </c>
      <c r="T3689" s="12">
        <f t="shared" si="1064"/>
        <v>-62.063863446958919</v>
      </c>
    </row>
    <row r="3690" spans="1:20">
      <c r="A3690" s="57">
        <f t="shared" si="1065"/>
        <v>6365602.5058217999</v>
      </c>
      <c r="B3690" s="12">
        <f t="shared" si="1082"/>
        <v>1013117.104559695</v>
      </c>
      <c r="C3690" s="57" t="str">
        <f t="shared" si="1066"/>
        <v>-0.000369042671236228+0.000687356331953243i</v>
      </c>
      <c r="D3690" s="57" t="str">
        <f t="shared" si="1067"/>
        <v>1.18344301504124-1.66362489311854i</v>
      </c>
      <c r="E3690" s="57" t="str">
        <f t="shared" si="1068"/>
        <v>-1.69887525367323-2.63103683905842i</v>
      </c>
      <c r="F3690" s="57" t="str">
        <f t="shared" si="1069"/>
        <v>2.11870099945503-1.44215695434131i</v>
      </c>
      <c r="G3690" s="57" t="str">
        <f t="shared" si="1070"/>
        <v>0.728098485880832-0.444939412435976i</v>
      </c>
      <c r="H3690" s="57" t="str">
        <f t="shared" si="1071"/>
        <v>0.000138715115395782-1.98463806457588i</v>
      </c>
      <c r="I3690" s="57" t="str">
        <f t="shared" si="1072"/>
        <v>-0.00807344235822098-0.0118626345191482i</v>
      </c>
      <c r="K3690" s="57" t="str">
        <f t="shared" si="1073"/>
        <v>0.000422612557994644-0.00087988022439178i</v>
      </c>
      <c r="L3690" s="57" t="str">
        <f t="shared" si="1074"/>
        <v>0.00025-0.00104451010947225i</v>
      </c>
      <c r="M3690" s="57" t="str">
        <f t="shared" si="1075"/>
        <v>0.0045-0.000366187227190272i</v>
      </c>
      <c r="N3690" s="57">
        <f t="shared" si="1076"/>
        <v>61.768580504854128</v>
      </c>
      <c r="O3690" s="57">
        <f t="shared" si="1077"/>
        <v>62.156315029401519</v>
      </c>
      <c r="P3690" s="374">
        <f t="shared" si="1078"/>
        <v>-62.156315029401519</v>
      </c>
      <c r="Q3690" s="374">
        <f t="shared" si="1079"/>
        <v>118.23141949514587</v>
      </c>
      <c r="R3690" s="12">
        <f t="shared" si="1080"/>
        <v>-61.768580504854128</v>
      </c>
      <c r="S3690" s="57">
        <f t="shared" si="1081"/>
        <v>1013.117104559695</v>
      </c>
      <c r="T3690" s="12">
        <f t="shared" si="1064"/>
        <v>-62.156315029401519</v>
      </c>
    </row>
    <row r="3691" spans="1:20">
      <c r="A3691" s="57">
        <f t="shared" si="1065"/>
        <v>6389791.7953439234</v>
      </c>
      <c r="B3691" s="12">
        <f t="shared" si="1082"/>
        <v>1016966.9495570218</v>
      </c>
      <c r="C3691" s="57" t="str">
        <f t="shared" si="1066"/>
        <v>-0.000362895145520428+0.000681266008272035i</v>
      </c>
      <c r="D3691" s="57" t="str">
        <f t="shared" si="1067"/>
        <v>1.17752758423806-1.66155910831166i</v>
      </c>
      <c r="E3691" s="57" t="str">
        <f t="shared" si="1068"/>
        <v>-1.69488976838625-2.61555489048516i</v>
      </c>
      <c r="F3691" s="57" t="str">
        <f t="shared" si="1069"/>
        <v>2.1143235509867-1.44383363955789i</v>
      </c>
      <c r="G3691" s="57" t="str">
        <f t="shared" si="1070"/>
        <v>0.726594161484592-0.445707399513509i</v>
      </c>
      <c r="H3691" s="57" t="str">
        <f t="shared" si="1071"/>
        <v>0.000137246153859387-1.97712294131546i</v>
      </c>
      <c r="I3691" s="57" t="str">
        <f t="shared" si="1072"/>
        <v>-0.00805223020854445-0.0117932963015942i</v>
      </c>
      <c r="K3691" s="57" t="str">
        <f t="shared" si="1073"/>
        <v>0.000421321940611432-0.000876935446032246i</v>
      </c>
      <c r="L3691" s="57" t="str">
        <f t="shared" si="1074"/>
        <v>0.00025-0.00104055599668485i</v>
      </c>
      <c r="M3691" s="57" t="str">
        <f t="shared" si="1075"/>
        <v>0.0045-0.00036480098345315i</v>
      </c>
      <c r="N3691" s="57">
        <f t="shared" si="1076"/>
        <v>61.956771399483713</v>
      </c>
      <c r="O3691" s="57">
        <f t="shared" si="1077"/>
        <v>62.248876484480277</v>
      </c>
      <c r="P3691" s="374">
        <f t="shared" si="1078"/>
        <v>-62.248876484480277</v>
      </c>
      <c r="Q3691" s="374">
        <f t="shared" si="1079"/>
        <v>118.04322860051629</v>
      </c>
      <c r="R3691" s="12">
        <f t="shared" si="1080"/>
        <v>-61.956771399483713</v>
      </c>
      <c r="S3691" s="57">
        <f t="shared" si="1081"/>
        <v>1016.9669495570218</v>
      </c>
      <c r="T3691" s="12">
        <f t="shared" si="1064"/>
        <v>-62.248876484480277</v>
      </c>
    </row>
    <row r="3692" spans="1:20">
      <c r="A3692" s="57">
        <f t="shared" si="1065"/>
        <v>6414073.0041662296</v>
      </c>
      <c r="B3692" s="12">
        <f t="shared" si="1082"/>
        <v>1020831.4239653385</v>
      </c>
      <c r="C3692" s="57" t="str">
        <f t="shared" si="1066"/>
        <v>-0.000356830854160113+0.000675210312268207i</v>
      </c>
      <c r="D3692" s="57" t="str">
        <f t="shared" si="1067"/>
        <v>1.17162662461889-1.65947480894855i</v>
      </c>
      <c r="E3692" s="57" t="str">
        <f t="shared" si="1068"/>
        <v>-1.69089720772963-2.6001342473204i</v>
      </c>
      <c r="F3692" s="57" t="str">
        <f t="shared" si="1069"/>
        <v>2.10993102830931-1.44550144384424i</v>
      </c>
      <c r="G3692" s="57" t="str">
        <f t="shared" si="1070"/>
        <v>0.72508465678741-0.446471608592185i</v>
      </c>
      <c r="H3692" s="57" t="str">
        <f t="shared" si="1071"/>
        <v>0.000135794111554321-1.96963628886135i</v>
      </c>
      <c r="I3692" s="57" t="str">
        <f t="shared" si="1072"/>
        <v>-0.00803101358790503-0.0117242294502284i</v>
      </c>
      <c r="K3692" s="57" t="str">
        <f t="shared" si="1073"/>
        <v>0.000420039475663579-0.000873997925294178i</v>
      </c>
      <c r="L3692" s="57" t="str">
        <f t="shared" si="1074"/>
        <v>0.00025-0.0010366168526448i</v>
      </c>
      <c r="M3692" s="57" t="str">
        <f t="shared" si="1075"/>
        <v>0.0045-0.000363419987500648i</v>
      </c>
      <c r="N3692" s="57">
        <f t="shared" si="1076"/>
        <v>62.14472864336139</v>
      </c>
      <c r="O3692" s="57">
        <f t="shared" si="1077"/>
        <v>62.341547655870812</v>
      </c>
      <c r="P3692" s="374">
        <f t="shared" si="1078"/>
        <v>-62.341547655870812</v>
      </c>
      <c r="Q3692" s="374">
        <f t="shared" si="1079"/>
        <v>117.85527135663861</v>
      </c>
      <c r="R3692" s="12">
        <f t="shared" si="1080"/>
        <v>-62.14472864336139</v>
      </c>
      <c r="S3692" s="57">
        <f t="shared" si="1081"/>
        <v>1020.8314239653384</v>
      </c>
      <c r="T3692" s="12">
        <f t="shared" ref="T3692:T3755" si="1083">P3692</f>
        <v>-62.341547655870812</v>
      </c>
    </row>
    <row r="3693" spans="1:20">
      <c r="A3693" s="57">
        <f t="shared" ref="A3693:A3756" si="1084">2*PI()*B3693</f>
        <v>6438446.4815820614</v>
      </c>
      <c r="B3693" s="12">
        <f t="shared" si="1082"/>
        <v>1024710.5833764068</v>
      </c>
      <c r="C3693" s="57" t="str">
        <f t="shared" ref="C3693:C3756" si="1085">IMPRODUCT(D3693,E3693,$C$40,,K3693,$C$41)</f>
        <v>-0.000350848938338035+0.000669189345449019i</v>
      </c>
      <c r="D3693" s="57" t="str">
        <f t="shared" ref="D3693:D3756" si="1086">IMDIV(IMPRODUCT($C$37,$C$38,COMPLEX(1,A3693/$C$38)),IMSUM(-1*A3693*A3693/$C$39,COMPLEX(0,1*A3693)))</f>
        <v>1.1657402522949-1.65737212141471i</v>
      </c>
      <c r="E3693" s="57" t="str">
        <f t="shared" ref="E3693:E3756" si="1087">IMDIV(IMPRODUCT(IMSUM(F3693,G3693),$C$29,H3693),IMSUM(1,I3693))</f>
        <v>-1.68689757868075-2.58477479855497i</v>
      </c>
      <c r="F3693" s="57" t="str">
        <f t="shared" ref="F3693:F3756" si="1088">IMDIV(IMPRODUCT($C$14,$C$15,COMPLEX(1,A3693/$C$15)),IMSUM(-1*A3693*A3693/$C$16,COMPLEX(0,A3693)))</f>
        <v>2.10552348045139-1.44716023841335i</v>
      </c>
      <c r="G3693" s="57" t="str">
        <f t="shared" ref="G3693:G3756" si="1089">IMDIV(1,COMPLEX(1,A3693*$C$9*$C$10))</f>
        <v>0.723569988638097-0.447231998162432i</v>
      </c>
      <c r="H3693" s="57" t="str">
        <f t="shared" ref="H3693:H3756" si="1090">IMDIV($C$3,IMSUM(K3693,COMPLEX(0,$C$28*A3693)))</f>
        <v>0.00013435878368432-1.96217799922072i</v>
      </c>
      <c r="I3693" s="57" t="str">
        <f t="shared" ref="I3693:I3756" si="1091">IMPRODUCT(F3693,$C$29,H3693,$C$31)</f>
        <v>-0.00800979230873852-0.011655433491175i</v>
      </c>
      <c r="K3693" s="57" t="str">
        <f t="shared" ref="K3693:K3756" si="1092">IF($C$26&lt;=0,IMDIV(1,IMSUM(IMDIV(1,L3693),1/$C$18)),IMDIV(1,IMSUM(IMDIV(1,L3693),1/$C$18,IMDIV(1,M3693))))</f>
        <v>0.00041876512269094-0.000871067670611438i</v>
      </c>
      <c r="L3693" s="57" t="str">
        <f t="shared" ref="L3693:L3756" si="1093">IMSUM($C$21/$C$22,IMDIV(1,COMPLEX(0,$C$20*$C$22*A3693)))</f>
        <v>0.00025-0.00103269262068619i</v>
      </c>
      <c r="M3693" s="57" t="str">
        <f t="shared" ref="M3693:M3756" si="1094">IMSUM($C$25/$C$26,IMDIV(1,COMPLEX(0,$C$24*$C$26*A3693)))</f>
        <v>0.0045-0.000362044219466675i</v>
      </c>
      <c r="N3693" s="57">
        <f t="shared" ref="N3693:N3756" si="1095">ABS(R3693)</f>
        <v>62.332449837597039</v>
      </c>
      <c r="O3693" s="57">
        <f t="shared" ref="O3693:O3756" si="1096">ABS(P3693)</f>
        <v>62.434328385509524</v>
      </c>
      <c r="P3693" s="374">
        <f t="shared" ref="P3693:P3756" si="1097">20*LOG10(IMABS(C3693))</f>
        <v>-62.434328385509524</v>
      </c>
      <c r="Q3693" s="374">
        <f t="shared" ref="Q3693:Q3756" si="1098">IMARGUMENT(C3693)*180/PI()</f>
        <v>117.66755016240296</v>
      </c>
      <c r="R3693" s="12">
        <f t="shared" ref="R3693:R3756" si="1099">IF(Q3693&lt;0,Q3693+180,Q3693-180)</f>
        <v>-62.332449837597039</v>
      </c>
      <c r="S3693" s="57">
        <f t="shared" ref="S3693:S3756" si="1100">B3693/1000</f>
        <v>1024.7105833764067</v>
      </c>
      <c r="T3693" s="12">
        <f t="shared" si="1083"/>
        <v>-62.434328385509524</v>
      </c>
    </row>
    <row r="3694" spans="1:20">
      <c r="A3694" s="57">
        <f t="shared" si="1084"/>
        <v>6462912.578212074</v>
      </c>
      <c r="B3694" s="12">
        <f t="shared" ref="B3694:B3757" si="1101">B3693*(1+B$42)</f>
        <v>1028604.4835932372</v>
      </c>
      <c r="C3694" s="57" t="str">
        <f t="shared" si="1085"/>
        <v>-0.000344948544316789+0.000663203203706039i</v>
      </c>
      <c r="D3694" s="57" t="str">
        <f t="shared" si="1086"/>
        <v>1.15986858196671-1.65525117287824i</v>
      </c>
      <c r="E3694" s="57" t="str">
        <f t="shared" si="1087"/>
        <v>-1.6828908893975-2.56947643391005i</v>
      </c>
      <c r="F3694" s="57" t="str">
        <f t="shared" si="1088"/>
        <v>2.10110095764499-1.44880989459222i</v>
      </c>
      <c r="G3694" s="57" t="str">
        <f t="shared" si="1089"/>
        <v>0.722050174299049-0.447988526743444i</v>
      </c>
      <c r="H3694" s="57" t="str">
        <f t="shared" si="1090"/>
        <v>0.000132939967945092-1.95474796481149i</v>
      </c>
      <c r="I3694" s="57" t="str">
        <f t="shared" si="1091"/>
        <v>-0.00798856619027511-0.0115869079536502i</v>
      </c>
      <c r="K3694" s="57" t="str">
        <f t="shared" si="1092"/>
        <v>0.000417498841279982-0.000868144690111046i</v>
      </c>
      <c r="L3694" s="57" t="str">
        <f t="shared" si="1093"/>
        <v>0.00025-0.00102878324435763i</v>
      </c>
      <c r="M3694" s="57" t="str">
        <f t="shared" si="1094"/>
        <v>0.0045-0.000360673659560345i</v>
      </c>
      <c r="N3694" s="57">
        <f t="shared" si="1095"/>
        <v>62.519932586082803</v>
      </c>
      <c r="O3694" s="57">
        <f t="shared" si="1096"/>
        <v>62.52721851359113</v>
      </c>
      <c r="P3694" s="374">
        <f t="shared" si="1097"/>
        <v>-62.52721851359113</v>
      </c>
      <c r="Q3694" s="374">
        <f t="shared" si="1098"/>
        <v>117.4800674139172</v>
      </c>
      <c r="R3694" s="12">
        <f t="shared" si="1099"/>
        <v>-62.519932586082803</v>
      </c>
      <c r="S3694" s="57">
        <f t="shared" si="1100"/>
        <v>1028.6044835932373</v>
      </c>
      <c r="T3694" s="12">
        <f t="shared" si="1083"/>
        <v>-62.52721851359113</v>
      </c>
    </row>
    <row r="3695" spans="1:20">
      <c r="A3695" s="57">
        <f t="shared" si="1084"/>
        <v>6487471.6460092803</v>
      </c>
      <c r="B3695" s="12">
        <f t="shared" si="1101"/>
        <v>1032513.1806308916</v>
      </c>
      <c r="C3695" s="57" t="str">
        <f t="shared" si="1085"/>
        <v>-0.000339128823461047+0.00065725197737845i</v>
      </c>
      <c r="D3695" s="57" t="str">
        <f t="shared" si="1086"/>
        <v>1.1540117269188-1.65311209127163i</v>
      </c>
      <c r="E3695" s="57" t="str">
        <f t="shared" si="1087"/>
        <v>-1.67887714921837-2.55423904382284i</v>
      </c>
      <c r="F3695" s="57" t="str">
        <f t="shared" si="1088"/>
        <v>2.09666351132858-1.45045028383526i</v>
      </c>
      <c r="G3695" s="57" t="str">
        <f t="shared" si="1089"/>
        <v>0.720525231447281-0.448741152887857i</v>
      </c>
      <c r="H3695" s="57" t="str">
        <f t="shared" si="1090"/>
        <v>0.000131537464495388-1.94734607846077i</v>
      </c>
      <c r="I3695" s="57" t="str">
        <f t="shared" si="1091"/>
        <v>-0.00796733505852922-0.0115186523699022i</v>
      </c>
      <c r="K3695" s="57" t="str">
        <f t="shared" si="1092"/>
        <v>0.000416240591066186-0.000865228991615467i</v>
      </c>
      <c r="L3695" s="57" t="str">
        <f t="shared" si="1093"/>
        <v>0.00025-0.00102488866742143i</v>
      </c>
      <c r="M3695" s="57" t="str">
        <f t="shared" si="1094"/>
        <v>0.0045-0.000359308288065695i</v>
      </c>
      <c r="N3695" s="57">
        <f t="shared" si="1095"/>
        <v>62.707174495537998</v>
      </c>
      <c r="O3695" s="57">
        <f t="shared" si="1096"/>
        <v>62.62021787856709</v>
      </c>
      <c r="P3695" s="374">
        <f t="shared" si="1097"/>
        <v>-62.62021787856709</v>
      </c>
      <c r="Q3695" s="374">
        <f t="shared" si="1098"/>
        <v>117.292825504462</v>
      </c>
      <c r="R3695" s="12">
        <f t="shared" si="1099"/>
        <v>-62.707174495537998</v>
      </c>
      <c r="S3695" s="57">
        <f t="shared" si="1100"/>
        <v>1032.5131806308916</v>
      </c>
      <c r="T3695" s="12">
        <f t="shared" si="1083"/>
        <v>-62.62021787856709</v>
      </c>
    </row>
    <row r="3696" spans="1:20">
      <c r="A3696" s="57">
        <f t="shared" si="1084"/>
        <v>6512124.0382641153</v>
      </c>
      <c r="B3696" s="12">
        <f t="shared" si="1101"/>
        <v>1036436.730717289</v>
      </c>
      <c r="C3696" s="57" t="str">
        <f t="shared" si="1085"/>
        <v>-0.000333388932259065+0.000651335751316476i</v>
      </c>
      <c r="D3696" s="57" t="str">
        <f t="shared" si="1086"/>
        <v>1.14816979901443-1.6509550052735i</v>
      </c>
      <c r="E3696" s="57" t="str">
        <f t="shared" si="1087"/>
        <v>-1.67485636866248-2.53906251943233i</v>
      </c>
      <c r="F3696" s="57" t="str">
        <f t="shared" si="1088"/>
        <v>2.09221119415003-1.45208127773793i</v>
      </c>
      <c r="G3696" s="57" t="str">
        <f t="shared" si="1089"/>
        <v>0.718995178175398-0.449489835186432i</v>
      </c>
      <c r="H3696" s="57" t="str">
        <f t="shared" si="1090"/>
        <v>0.00013015107592837-1.93997223340332i</v>
      </c>
      <c r="I3696" s="57" t="str">
        <f t="shared" si="1091"/>
        <v>-0.00794609874628983-0.0114506662751525i</v>
      </c>
      <c r="K3696" s="57" t="str">
        <f t="shared" si="1092"/>
        <v>0.000414990331736425-0.0008623205826449i</v>
      </c>
      <c r="L3696" s="57" t="str">
        <f t="shared" si="1093"/>
        <v>0.00025-0.00102100883385279i</v>
      </c>
      <c r="M3696" s="57" t="str">
        <f t="shared" si="1094"/>
        <v>0.0045-0.000357948085341397i</v>
      </c>
      <c r="N3696" s="57">
        <f t="shared" si="1095"/>
        <v>62.894173175547593</v>
      </c>
      <c r="O3696" s="57">
        <f t="shared" si="1096"/>
        <v>62.713326317143142</v>
      </c>
      <c r="P3696" s="374">
        <f t="shared" si="1097"/>
        <v>-62.713326317143142</v>
      </c>
      <c r="Q3696" s="374">
        <f t="shared" si="1098"/>
        <v>117.10582682445241</v>
      </c>
      <c r="R3696" s="12">
        <f t="shared" si="1099"/>
        <v>-62.894173175547593</v>
      </c>
      <c r="S3696" s="57">
        <f t="shared" si="1100"/>
        <v>1036.436730717289</v>
      </c>
      <c r="T3696" s="12">
        <f t="shared" si="1083"/>
        <v>-62.713326317143142</v>
      </c>
    </row>
    <row r="3697" spans="1:20">
      <c r="A3697" s="57">
        <f t="shared" si="1084"/>
        <v>6536870.1096095191</v>
      </c>
      <c r="B3697" s="12">
        <f t="shared" si="1101"/>
        <v>1040375.1902940148</v>
      </c>
      <c r="C3697" s="57" t="str">
        <f t="shared" si="1085"/>
        <v>-0.000327728032343225+0.000645454604944876i</v>
      </c>
      <c r="D3697" s="57" t="str">
        <f t="shared" si="1086"/>
        <v>1.14234290869065-1.64878004429042i</v>
      </c>
      <c r="E3697" s="57" t="str">
        <f t="shared" si="1087"/>
        <v>-1.67082855942943-2.52394675256472i</v>
      </c>
      <c r="F3697" s="57" t="str">
        <f t="shared" si="1088"/>
        <v>2.08774405996919-1.45370274805034i</v>
      </c>
      <c r="G3697" s="57" t="str">
        <f t="shared" si="1089"/>
        <v>0.717460032992511-0.450234532272788i</v>
      </c>
      <c r="H3697" s="57" t="str">
        <f t="shared" si="1090"/>
        <v>0.000128780607243267-1.93262632327995i</v>
      </c>
      <c r="I3697" s="57" t="str">
        <f t="shared" si="1091"/>
        <v>-0.0079248570931093-0.011382949207535i</v>
      </c>
      <c r="K3697" s="57" t="str">
        <f t="shared" si="1092"/>
        <v>0.000413748023031288-0.000859419470419575i</v>
      </c>
      <c r="L3697" s="57" t="str">
        <f t="shared" si="1093"/>
        <v>0.00025-0.001017143687839i</v>
      </c>
      <c r="M3697" s="57" t="str">
        <f t="shared" si="1094"/>
        <v>0.0045-0.00035659303182048i</v>
      </c>
      <c r="N3697" s="57">
        <f t="shared" si="1095"/>
        <v>63.080926238609592</v>
      </c>
      <c r="O3697" s="57">
        <f t="shared" si="1096"/>
        <v>62.806543664277676</v>
      </c>
      <c r="P3697" s="374">
        <f t="shared" si="1097"/>
        <v>-62.806543664277676</v>
      </c>
      <c r="Q3697" s="374">
        <f t="shared" si="1098"/>
        <v>116.91907376139041</v>
      </c>
      <c r="R3697" s="12">
        <f t="shared" si="1099"/>
        <v>-63.080926238609592</v>
      </c>
      <c r="S3697" s="57">
        <f t="shared" si="1100"/>
        <v>1040.3751902940148</v>
      </c>
      <c r="T3697" s="12">
        <f t="shared" si="1083"/>
        <v>-62.806543664277676</v>
      </c>
    </row>
    <row r="3698" spans="1:20">
      <c r="A3698" s="57">
        <f t="shared" si="1084"/>
        <v>6561710.2160260361</v>
      </c>
      <c r="B3698" s="12">
        <f t="shared" si="1101"/>
        <v>1044328.6160171321</v>
      </c>
      <c r="C3698" s="57" t="str">
        <f t="shared" si="1085"/>
        <v>-0.000322145290509864+0.000639608612326488i</v>
      </c>
      <c r="D3698" s="57" t="str">
        <f t="shared" si="1086"/>
        <v>1.13653116495367-1.64658733843861i</v>
      </c>
      <c r="E3698" s="57" t="str">
        <f t="shared" si="1087"/>
        <v>-1.66679373439894-2.50889163571906i</v>
      </c>
      <c r="F3698" s="57" t="str">
        <f t="shared" si="1088"/>
        <v>2.08326216386041-1.45531456669093i</v>
      </c>
      <c r="G3698" s="57" t="str">
        <f t="shared" si="1089"/>
        <v>0.715919814825095-0.450975202828156i</v>
      </c>
      <c r="H3698" s="57" t="str">
        <f t="shared" si="1090"/>
        <v>0.000127425865817331-1.92530824213595i</v>
      </c>
      <c r="I3698" s="57" t="str">
        <f t="shared" si="1091"/>
        <v>-0.00790360994529186-0.0113155007080366i</v>
      </c>
      <c r="K3698" s="57" t="str">
        <f t="shared" si="1092"/>
        <v>0.000412513624747381-0.000856525661862065i</v>
      </c>
      <c r="L3698" s="57" t="str">
        <f t="shared" si="1093"/>
        <v>0.00025-0.00101329317377864i</v>
      </c>
      <c r="M3698" s="57" t="str">
        <f t="shared" si="1094"/>
        <v>0.0045-0.000355243108010042i</v>
      </c>
      <c r="N3698" s="57">
        <f t="shared" si="1095"/>
        <v>63.267431300173754</v>
      </c>
      <c r="O3698" s="57">
        <f t="shared" si="1096"/>
        <v>62.899869753179672</v>
      </c>
      <c r="P3698" s="374">
        <f t="shared" si="1097"/>
        <v>-62.899869753179672</v>
      </c>
      <c r="Q3698" s="374">
        <f t="shared" si="1098"/>
        <v>116.73256869982625</v>
      </c>
      <c r="R3698" s="12">
        <f t="shared" si="1099"/>
        <v>-63.267431300173754</v>
      </c>
      <c r="S3698" s="57">
        <f t="shared" si="1100"/>
        <v>1044.3286160171322</v>
      </c>
      <c r="T3698" s="12">
        <f t="shared" si="1083"/>
        <v>-62.899869753179672</v>
      </c>
    </row>
    <row r="3699" spans="1:20">
      <c r="A3699" s="57">
        <f t="shared" si="1084"/>
        <v>6586644.7148469351</v>
      </c>
      <c r="B3699" s="12">
        <f t="shared" si="1101"/>
        <v>1048297.0647579972</v>
      </c>
      <c r="C3699" s="57" t="str">
        <f t="shared" si="1085"/>
        <v>-0.000316639878738192+0.00063379784222589i</v>
      </c>
      <c r="D3699" s="57" t="str">
        <f t="shared" si="1086"/>
        <v>1.13073467537447-1.64437701852572i</v>
      </c>
      <c r="E3699" s="57" t="str">
        <f t="shared" si="1087"/>
        <v>-1.66275190763065-2.49389706205275i</v>
      </c>
      <c r="F3699" s="57" t="str">
        <f t="shared" si="1088"/>
        <v>2.07876556211481-1.45691660576034i</v>
      </c>
      <c r="G3699" s="57" t="str">
        <f t="shared" si="1089"/>
        <v>0.714374543017781-0.45171180558617i</v>
      </c>
      <c r="H3699" s="57" t="str">
        <f t="shared" si="1090"/>
        <v>0.000126086661378081-1.91801788441964i</v>
      </c>
      <c r="I3699" s="57" t="str">
        <f t="shared" si="1091"/>
        <v>-0.00788235715588264-0.0112483203204363i</v>
      </c>
      <c r="K3699" s="57" t="str">
        <f t="shared" si="1092"/>
        <v>0.000411287096739578-0.000853639163599583i</v>
      </c>
      <c r="L3699" s="57" t="str">
        <f t="shared" si="1093"/>
        <v>0.00025-0.00100945723628078i</v>
      </c>
      <c r="M3699" s="57" t="str">
        <f t="shared" si="1094"/>
        <v>0.0045-0.000353898294490975i</v>
      </c>
      <c r="N3699" s="57">
        <f t="shared" si="1095"/>
        <v>63.453685978688682</v>
      </c>
      <c r="O3699" s="57">
        <f t="shared" si="1096"/>
        <v>62.99330441530639</v>
      </c>
      <c r="P3699" s="374">
        <f t="shared" si="1097"/>
        <v>-62.99330441530639</v>
      </c>
      <c r="Q3699" s="374">
        <f t="shared" si="1098"/>
        <v>116.54631402131132</v>
      </c>
      <c r="R3699" s="12">
        <f t="shared" si="1099"/>
        <v>-63.453685978688682</v>
      </c>
      <c r="S3699" s="57">
        <f t="shared" si="1100"/>
        <v>1048.2970647579971</v>
      </c>
      <c r="T3699" s="12">
        <f t="shared" si="1083"/>
        <v>-62.99330441530639</v>
      </c>
    </row>
    <row r="3700" spans="1:20">
      <c r="A3700" s="57">
        <f t="shared" si="1084"/>
        <v>6611673.9647633536</v>
      </c>
      <c r="B3700" s="12">
        <f t="shared" si="1101"/>
        <v>1052280.5936040776</v>
      </c>
      <c r="C3700" s="57" t="str">
        <f t="shared" si="1085"/>
        <v>-0.000311210974208415+0.000628022358173003i</v>
      </c>
      <c r="D3700" s="57" t="str">
        <f t="shared" si="1086"/>
        <v>1.12495354608464-1.64214921603252i</v>
      </c>
      <c r="E3700" s="57" t="str">
        <f t="shared" si="1087"/>
        <v>-1.65870309436349-2.47896292536704i</v>
      </c>
      <c r="F3700" s="57" t="str">
        <f t="shared" si="1088"/>
        <v>2.07425431224246-1.45850873755533i</v>
      </c>
      <c r="G3700" s="57" t="str">
        <f t="shared" si="1089"/>
        <v>0.712824237334095-0.452444299337676i</v>
      </c>
      <c r="H3700" s="57" t="str">
        <f t="shared" si="1090"/>
        <v>0.000124762805975825-1.91075514498074i</v>
      </c>
      <c r="I3700" s="57" t="str">
        <f t="shared" si="1091"/>
        <v>-0.00786109858465532-0.0111814075912449i</v>
      </c>
      <c r="K3700" s="57" t="str">
        <f t="shared" si="1092"/>
        <v>0.000410068398923224-0.000850759981966268i</v>
      </c>
      <c r="L3700" s="57" t="str">
        <f t="shared" si="1093"/>
        <v>0.00025-0.00100563582016415i</v>
      </c>
      <c r="M3700" s="57" t="str">
        <f t="shared" si="1094"/>
        <v>0.0045-0.000352558571917689i</v>
      </c>
      <c r="N3700" s="57">
        <f t="shared" si="1095"/>
        <v>63.639687895643775</v>
      </c>
      <c r="O3700" s="57">
        <f t="shared" si="1096"/>
        <v>63.086847480361939</v>
      </c>
      <c r="P3700" s="374">
        <f t="shared" si="1097"/>
        <v>-63.086847480361939</v>
      </c>
      <c r="Q3700" s="374">
        <f t="shared" si="1098"/>
        <v>116.36031210435623</v>
      </c>
      <c r="R3700" s="12">
        <f t="shared" si="1099"/>
        <v>-63.639687895643775</v>
      </c>
      <c r="S3700" s="57">
        <f t="shared" si="1100"/>
        <v>1052.2805936040777</v>
      </c>
      <c r="T3700" s="12">
        <f t="shared" si="1083"/>
        <v>-63.086847480361939</v>
      </c>
    </row>
    <row r="3701" spans="1:20">
      <c r="A3701" s="57">
        <f t="shared" si="1084"/>
        <v>6636798.3258294547</v>
      </c>
      <c r="B3701" s="12">
        <f t="shared" si="1101"/>
        <v>1056279.2598597731</v>
      </c>
      <c r="C3701" s="57" t="str">
        <f t="shared" si="1085"/>
        <v>-0.000305857759319066+0.000622282218526845i</v>
      </c>
      <c r="D3701" s="57" t="str">
        <f t="shared" si="1086"/>
        <v>1.11918788177259-1.63990406309475i</v>
      </c>
      <c r="E3701" s="57" t="str">
        <f t="shared" si="1087"/>
        <v>-1.65464731101499-2.46408912009234i</v>
      </c>
      <c r="F3701" s="57" t="str">
        <f t="shared" si="1088"/>
        <v>2.06972847297434-1.4600908345827i</v>
      </c>
      <c r="G3701" s="57" t="str">
        <f t="shared" si="1089"/>
        <v>0.711268917957124-0.453172642935588i</v>
      </c>
      <c r="H3701" s="57" t="str">
        <f t="shared" si="1090"/>
        <v>0.000123454113956485-1.90351991906884i</v>
      </c>
      <c r="I3701" s="57" t="str">
        <f t="shared" si="1091"/>
        <v>-0.00783983409809918-0.0111147620696437i</v>
      </c>
      <c r="K3701" s="57" t="str">
        <f t="shared" si="1092"/>
        <v>0.000408857491276346-0.000847888123005558i</v>
      </c>
      <c r="L3701" s="57" t="str">
        <f t="shared" si="1093"/>
        <v>0.00025-0.00100182887045642i</v>
      </c>
      <c r="M3701" s="57" t="str">
        <f t="shared" si="1094"/>
        <v>0.0045-0.000351223921017821i</v>
      </c>
      <c r="N3701" s="57">
        <f t="shared" si="1095"/>
        <v>63.825434675613593</v>
      </c>
      <c r="O3701" s="57">
        <f t="shared" si="1096"/>
        <v>63.180498776294471</v>
      </c>
      <c r="P3701" s="374">
        <f t="shared" si="1097"/>
        <v>-63.180498776294471</v>
      </c>
      <c r="Q3701" s="374">
        <f t="shared" si="1098"/>
        <v>116.17456532438641</v>
      </c>
      <c r="R3701" s="12">
        <f t="shared" si="1099"/>
        <v>-63.825434675613593</v>
      </c>
      <c r="S3701" s="57">
        <f t="shared" si="1100"/>
        <v>1056.279259859773</v>
      </c>
      <c r="T3701" s="12">
        <f t="shared" si="1083"/>
        <v>-63.180498776294471</v>
      </c>
    </row>
    <row r="3702" spans="1:20">
      <c r="A3702" s="57">
        <f t="shared" si="1084"/>
        <v>6662018.1594676059</v>
      </c>
      <c r="B3702" s="12">
        <f t="shared" si="1101"/>
        <v>1060293.1210472402</v>
      </c>
      <c r="C3702" s="57" t="str">
        <f t="shared" si="1085"/>
        <v>-0.000300579421703466+0.000616577476539186i</v>
      </c>
      <c r="D3702" s="57" t="str">
        <f t="shared" si="1086"/>
        <v>1.1134377856799-1.63764169248476i</v>
      </c>
      <c r="E3702" s="57" t="str">
        <f t="shared" si="1087"/>
        <v>-1.65058457518065-2.44927554127379i</v>
      </c>
      <c r="F3702" s="57" t="str">
        <f t="shared" si="1088"/>
        <v>2.06518810426409-1.4616627695734i</v>
      </c>
      <c r="G3702" s="57" t="str">
        <f t="shared" si="1089"/>
        <v>0.709708605490136-0.453896795299749i</v>
      </c>
      <c r="H3702" s="57" t="str">
        <f t="shared" si="1090"/>
        <v>0.000122160401934684-1.89631210233194i</v>
      </c>
      <c r="I3702" s="57" t="str">
        <f t="shared" si="1091"/>
        <v>-0.00781856356940657-0.011048383307424i</v>
      </c>
      <c r="K3702" s="57" t="str">
        <f t="shared" si="1092"/>
        <v>0.000407654333841756-0.000845023592472429i</v>
      </c>
      <c r="L3702" s="57" t="str">
        <f t="shared" si="1093"/>
        <v>0.00025-0.000998036332393321i</v>
      </c>
      <c r="M3702" s="57" t="str">
        <f t="shared" si="1094"/>
        <v>0.0045-0.000349894322591972i</v>
      </c>
      <c r="N3702" s="57">
        <f t="shared" si="1095"/>
        <v>64.010923946302313</v>
      </c>
      <c r="O3702" s="57">
        <f t="shared" si="1096"/>
        <v>63.274258129294708</v>
      </c>
      <c r="P3702" s="374">
        <f t="shared" si="1097"/>
        <v>-63.274258129294708</v>
      </c>
      <c r="Q3702" s="374">
        <f t="shared" si="1098"/>
        <v>115.98907605369769</v>
      </c>
      <c r="R3702" s="12">
        <f t="shared" si="1099"/>
        <v>-64.010923946302313</v>
      </c>
      <c r="S3702" s="57">
        <f t="shared" si="1100"/>
        <v>1060.2931210472402</v>
      </c>
      <c r="T3702" s="12">
        <f t="shared" si="1083"/>
        <v>-63.274258129294708</v>
      </c>
    </row>
    <row r="3703" spans="1:20">
      <c r="A3703" s="57">
        <f t="shared" si="1084"/>
        <v>6687333.8284735829</v>
      </c>
      <c r="B3703" s="12">
        <f t="shared" si="1101"/>
        <v>1064322.2349072197</v>
      </c>
      <c r="C3703" s="57" t="str">
        <f t="shared" si="1085"/>
        <v>-0.000295375154245391+0.000610908180418307i</v>
      </c>
      <c r="D3703" s="57" t="str">
        <f t="shared" si="1086"/>
        <v>1.10770335959797-1.63536223759337i</v>
      </c>
      <c r="E3703" s="57" t="str">
        <f t="shared" si="1087"/>
        <v>-1.64651490563298-2.43452208455648i</v>
      </c>
      <c r="F3703" s="57" t="str">
        <f t="shared" si="1088"/>
        <v>2.06063326728964-1.46322441549672i</v>
      </c>
      <c r="G3703" s="57" t="str">
        <f t="shared" si="1089"/>
        <v>0.708143320957118-0.45461671542184i</v>
      </c>
      <c r="H3703" s="57" t="str">
        <f t="shared" si="1090"/>
        <v>0.000120881488767134-1.88913159081488i</v>
      </c>
      <c r="I3703" s="57" t="str">
        <f t="shared" si="1091"/>
        <v>-0.00779728687845946-0.0109822708589254i</v>
      </c>
      <c r="K3703" s="57" t="str">
        <f t="shared" si="1092"/>
        <v>0.000406458886729185-0.00084216639583577i</v>
      </c>
      <c r="L3703" s="57" t="str">
        <f t="shared" si="1093"/>
        <v>0.00025-0.000994258151417932i</v>
      </c>
      <c r="M3703" s="57" t="str">
        <f t="shared" si="1094"/>
        <v>0.0045-0.00034856975751342i</v>
      </c>
      <c r="N3703" s="57">
        <f t="shared" si="1095"/>
        <v>64.196153338591088</v>
      </c>
      <c r="O3703" s="57">
        <f t="shared" si="1096"/>
        <v>63.368125363793517</v>
      </c>
      <c r="P3703" s="374">
        <f t="shared" si="1097"/>
        <v>-63.368125363793517</v>
      </c>
      <c r="Q3703" s="374">
        <f t="shared" si="1098"/>
        <v>115.80384666140891</v>
      </c>
      <c r="R3703" s="12">
        <f t="shared" si="1099"/>
        <v>-64.196153338591088</v>
      </c>
      <c r="S3703" s="57">
        <f t="shared" si="1100"/>
        <v>1064.3222349072196</v>
      </c>
      <c r="T3703" s="12">
        <f t="shared" si="1083"/>
        <v>-63.368125363793517</v>
      </c>
    </row>
    <row r="3704" spans="1:20">
      <c r="A3704" s="57">
        <f t="shared" si="1084"/>
        <v>6712745.6970217824</v>
      </c>
      <c r="B3704" s="12">
        <f t="shared" si="1101"/>
        <v>1068366.6593998671</v>
      </c>
      <c r="C3704" s="57" t="str">
        <f t="shared" si="1085"/>
        <v>-0.000290244155093955+0.000605274373392637i</v>
      </c>
      <c r="D3704" s="57" t="str">
        <f t="shared" si="1086"/>
        <v>1.101984703865-1.6330658324116i</v>
      </c>
      <c r="E3704" s="57" t="str">
        <f t="shared" si="1087"/>
        <v>-1.64243832232035-2.41982864617077i</v>
      </c>
      <c r="F3704" s="57" t="str">
        <f t="shared" si="1088"/>
        <v>2.05606402445454-1.46477564557439i</v>
      </c>
      <c r="G3704" s="57" t="str">
        <f t="shared" si="1089"/>
        <v>0.706573085803266-0.455332362370298i</v>
      </c>
      <c r="H3704" s="57" t="str">
        <f t="shared" si="1090"/>
        <v>0.000119617195526286-1.8819782809578i</v>
      </c>
      <c r="I3704" s="57" t="str">
        <f t="shared" si="1091"/>
        <v>-0.00777600391181462-0.0109164242809739i</v>
      </c>
      <c r="K3704" s="57" t="str">
        <f t="shared" si="1092"/>
        <v>0.000405271110117332-0.000839316538280667i</v>
      </c>
      <c r="L3704" s="57" t="str">
        <f t="shared" si="1093"/>
        <v>0.00025-0.000990494273179848i</v>
      </c>
      <c r="M3704" s="57" t="str">
        <f t="shared" si="1094"/>
        <v>0.0045-0.000347250206727855i</v>
      </c>
      <c r="N3704" s="57">
        <f t="shared" si="1095"/>
        <v>64.381120486579576</v>
      </c>
      <c r="O3704" s="57">
        <f t="shared" si="1096"/>
        <v>63.462100302460343</v>
      </c>
      <c r="P3704" s="374">
        <f t="shared" si="1097"/>
        <v>-63.462100302460343</v>
      </c>
      <c r="Q3704" s="374">
        <f t="shared" si="1098"/>
        <v>115.61887951342042</v>
      </c>
      <c r="R3704" s="12">
        <f t="shared" si="1099"/>
        <v>-64.381120486579576</v>
      </c>
      <c r="S3704" s="57">
        <f t="shared" si="1100"/>
        <v>1068.3666593998671</v>
      </c>
      <c r="T3704" s="12">
        <f t="shared" si="1083"/>
        <v>-63.462100302460343</v>
      </c>
    </row>
    <row r="3705" spans="1:20">
      <c r="A3705" s="57">
        <f t="shared" si="1084"/>
        <v>6738254.1306704646</v>
      </c>
      <c r="B3705" s="12">
        <f t="shared" si="1101"/>
        <v>1072426.4527055866</v>
      </c>
      <c r="C3705" s="57" t="str">
        <f t="shared" si="1085"/>
        <v>-0.00028518562767765+0.000599676093774493i</v>
      </c>
      <c r="D3705" s="57" t="str">
        <f t="shared" si="1086"/>
        <v>1.09628191736312-1.6307526115125i</v>
      </c>
      <c r="E3705" s="57" t="str">
        <f t="shared" si="1087"/>
        <v>-1.63835484636597-2.40519512291765i</v>
      </c>
      <c r="F3705" s="57" t="str">
        <f t="shared" si="1088"/>
        <v>2.0514804393893-1.466316333295i</v>
      </c>
      <c r="G3705" s="57" t="str">
        <f t="shared" si="1089"/>
        <v>0.704997921895398-0.456043695295273i</v>
      </c>
      <c r="H3705" s="57" t="str">
        <f t="shared" si="1090"/>
        <v>0.000118367345474266-1.87485206959467i</v>
      </c>
      <c r="I3705" s="57" t="str">
        <f t="shared" si="1091"/>
        <v>-0.00775471456268997-0.0108508431328209i</v>
      </c>
      <c r="K3705" s="57" t="str">
        <f t="shared" si="1092"/>
        <v>0.000404090964255904-0.000836474024710744i</v>
      </c>
      <c r="L3705" s="57" t="str">
        <f t="shared" si="1093"/>
        <v>0.00025-0.000986744643534419i</v>
      </c>
      <c r="M3705" s="57" t="str">
        <f t="shared" si="1094"/>
        <v>0.0045-0.000345935651253093i</v>
      </c>
      <c r="N3705" s="57">
        <f t="shared" si="1095"/>
        <v>64.565823027635403</v>
      </c>
      <c r="O3705" s="57">
        <f t="shared" si="1096"/>
        <v>63.556182766200678</v>
      </c>
      <c r="P3705" s="374">
        <f t="shared" si="1097"/>
        <v>-63.556182766200678</v>
      </c>
      <c r="Q3705" s="374">
        <f t="shared" si="1098"/>
        <v>115.4341769723646</v>
      </c>
      <c r="R3705" s="12">
        <f t="shared" si="1099"/>
        <v>-64.565823027635403</v>
      </c>
      <c r="S3705" s="57">
        <f t="shared" si="1100"/>
        <v>1072.4264527055866</v>
      </c>
      <c r="T3705" s="12">
        <f t="shared" si="1083"/>
        <v>-63.556182766200678</v>
      </c>
    </row>
    <row r="3706" spans="1:20">
      <c r="A3706" s="57">
        <f t="shared" si="1084"/>
        <v>6763859.4963670131</v>
      </c>
      <c r="B3706" s="12">
        <f t="shared" si="1101"/>
        <v>1076501.6732258678</v>
      </c>
      <c r="C3706" s="57" t="str">
        <f t="shared" si="1085"/>
        <v>-0.000280198780717621+0.000594113375023699i</v>
      </c>
      <c r="D3706" s="57" t="str">
        <f t="shared" si="1086"/>
        <v>1.09059509751585-1.62842271003295i</v>
      </c>
      <c r="E3706" s="57" t="str">
        <f t="shared" si="1087"/>
        <v>-1.63426450006654-2.39062141215402i</v>
      </c>
      <c r="F3706" s="57" t="str">
        <f t="shared" si="1088"/>
        <v>2.04688257695233-1.46784635242832i</v>
      </c>
      <c r="G3706" s="57" t="str">
        <f t="shared" si="1089"/>
        <v>0.703417851522317-0.456750673433597i</v>
      </c>
      <c r="H3706" s="57" t="str">
        <f t="shared" si="1090"/>
        <v>0.000117131764037086-1.86775285395178i</v>
      </c>
      <c r="I3706" s="57" t="str">
        <f t="shared" si="1091"/>
        <v>-0.00773341873094927-0.010785526976081i</v>
      </c>
      <c r="K3706" s="57" t="str">
        <f t="shared" si="1092"/>
        <v>0.000402918409467602-0.000833638859750462i</v>
      </c>
      <c r="L3706" s="57" t="str">
        <f t="shared" si="1093"/>
        <v>0.00025-0.00098300920854196i</v>
      </c>
      <c r="M3706" s="57" t="str">
        <f t="shared" si="1094"/>
        <v>0.0045-0.000344626072178813i</v>
      </c>
      <c r="N3706" s="57">
        <f t="shared" si="1095"/>
        <v>64.750258602438421</v>
      </c>
      <c r="O3706" s="57">
        <f t="shared" si="1096"/>
        <v>63.650372574154169</v>
      </c>
      <c r="P3706" s="374">
        <f t="shared" si="1097"/>
        <v>-63.650372574154169</v>
      </c>
      <c r="Q3706" s="374">
        <f t="shared" si="1098"/>
        <v>115.24974139756158</v>
      </c>
      <c r="R3706" s="12">
        <f t="shared" si="1099"/>
        <v>-64.750258602438421</v>
      </c>
      <c r="S3706" s="57">
        <f t="shared" si="1100"/>
        <v>1076.5016732258678</v>
      </c>
      <c r="T3706" s="12">
        <f t="shared" si="1083"/>
        <v>-63.650372574154169</v>
      </c>
    </row>
    <row r="3707" spans="1:20">
      <c r="A3707" s="57">
        <f t="shared" si="1084"/>
        <v>6789562.1624532081</v>
      </c>
      <c r="B3707" s="12">
        <f t="shared" si="1101"/>
        <v>1080592.3795841262</v>
      </c>
      <c r="C3707" s="57" t="str">
        <f t="shared" si="1085"/>
        <v>-0.000275282828240121+0.000588586245811185i</v>
      </c>
      <c r="D3707" s="57" t="str">
        <f t="shared" si="1086"/>
        <v>1.08492434028582-1.62607626365557i</v>
      </c>
      <c r="E3707" s="57" t="str">
        <f t="shared" si="1087"/>
        <v>-1.63016730689069-2.37610741177778i</v>
      </c>
      <c r="F3707" s="57" t="str">
        <f t="shared" si="1088"/>
        <v>2.04227050323075-1.46936557703965i</v>
      </c>
      <c r="G3707" s="57" t="str">
        <f t="shared" si="1089"/>
        <v>0.701832897395088-0.457453256113785i</v>
      </c>
      <c r="H3707" s="57" t="str">
        <f t="shared" si="1090"/>
        <v>0.000115910278779116-1.86068053164624i</v>
      </c>
      <c r="I3707" s="57" t="str">
        <f t="shared" si="1091"/>
        <v>-0.00771211632308615-0.0107204753746695i</v>
      </c>
      <c r="K3707" s="57" t="str">
        <f t="shared" si="1092"/>
        <v>0.000401753406150087-0.000830811047747462i</v>
      </c>
      <c r="L3707" s="57" t="str">
        <f t="shared" si="1093"/>
        <v>0.00025-0.000979287914466989i</v>
      </c>
      <c r="M3707" s="57" t="str">
        <f t="shared" si="1094"/>
        <v>0.0045-0.000343321450666281i</v>
      </c>
      <c r="N3707" s="57">
        <f t="shared" si="1095"/>
        <v>64.934424855027871</v>
      </c>
      <c r="O3707" s="57">
        <f t="shared" si="1096"/>
        <v>63.744669543692652</v>
      </c>
      <c r="P3707" s="374">
        <f t="shared" si="1097"/>
        <v>-63.744669543692652</v>
      </c>
      <c r="Q3707" s="374">
        <f t="shared" si="1098"/>
        <v>115.06557514497213</v>
      </c>
      <c r="R3707" s="12">
        <f t="shared" si="1099"/>
        <v>-64.934424855027871</v>
      </c>
      <c r="S3707" s="57">
        <f t="shared" si="1100"/>
        <v>1080.5923795841261</v>
      </c>
      <c r="T3707" s="12">
        <f t="shared" si="1083"/>
        <v>-63.744669543692652</v>
      </c>
    </row>
    <row r="3708" spans="1:20">
      <c r="A3708" s="57">
        <f t="shared" si="1084"/>
        <v>6815362.4986705305</v>
      </c>
      <c r="B3708" s="12">
        <f t="shared" si="1101"/>
        <v>1084698.630626546</v>
      </c>
      <c r="C3708" s="57" t="str">
        <f t="shared" si="1085"/>
        <v>-0.000270436989588176+0.000583094730082536i</v>
      </c>
      <c r="D3708" s="57" t="str">
        <f t="shared" si="1086"/>
        <v>1.07926974017265-1.62371340859054i</v>
      </c>
      <c r="E3708" s="57" t="str">
        <f t="shared" si="1087"/>
        <v>-1.62606329147757-2.3616530202132i</v>
      </c>
      <c r="F3708" s="57" t="str">
        <f t="shared" si="1088"/>
        <v>2.03764428554115-1.4708738815045i</v>
      </c>
      <c r="G3708" s="57" t="str">
        <f t="shared" si="1089"/>
        <v>0.700243082647266-0.458151402761052i</v>
      </c>
      <c r="H3708" s="57" t="str">
        <f t="shared" si="1090"/>
        <v>0.000114702719377844-1.85363500068446i</v>
      </c>
      <c r="I3708" s="57" t="str">
        <f t="shared" si="1091"/>
        <v>-0.00769080725220884-0.0106556878947406i</v>
      </c>
      <c r="K3708" s="57" t="str">
        <f t="shared" si="1092"/>
        <v>0.000400595914777894-0.000827990592774862i</v>
      </c>
      <c r="L3708" s="57" t="str">
        <f t="shared" si="1093"/>
        <v>0.00025-0.00097558070777743i</v>
      </c>
      <c r="M3708" s="57" t="str">
        <f t="shared" si="1094"/>
        <v>0.0045-0.000342021767948079i</v>
      </c>
      <c r="N3708" s="57">
        <f t="shared" si="1095"/>
        <v>65.118319432850654</v>
      </c>
      <c r="O3708" s="57">
        <f t="shared" si="1096"/>
        <v>63.839073490418102</v>
      </c>
      <c r="P3708" s="374">
        <f t="shared" si="1097"/>
        <v>-63.839073490418102</v>
      </c>
      <c r="Q3708" s="374">
        <f t="shared" si="1098"/>
        <v>114.88168056714935</v>
      </c>
      <c r="R3708" s="12">
        <f t="shared" si="1099"/>
        <v>-65.118319432850654</v>
      </c>
      <c r="S3708" s="57">
        <f t="shared" si="1100"/>
        <v>1084.698630626546</v>
      </c>
      <c r="T3708" s="12">
        <f t="shared" si="1083"/>
        <v>-63.839073490418102</v>
      </c>
    </row>
    <row r="3709" spans="1:20">
      <c r="A3709" s="57">
        <f t="shared" si="1084"/>
        <v>6841260.8761654794</v>
      </c>
      <c r="B3709" s="12">
        <f t="shared" si="1101"/>
        <v>1088820.485422927</v>
      </c>
      <c r="C3709" s="57" t="str">
        <f t="shared" si="1085"/>
        <v>-0.000265660489432495+0.000577638847121479i</v>
      </c>
      <c r="D3709" s="57" t="str">
        <f t="shared" si="1086"/>
        <v>1.07363139021125-1.62133428155757i</v>
      </c>
      <c r="E3709" s="57" t="str">
        <f t="shared" si="1087"/>
        <v>-1.62195247963499-2.34725813639597i</v>
      </c>
      <c r="F3709" s="57" t="str">
        <f t="shared" si="1088"/>
        <v>2.03300399242992-1.47237114052297i</v>
      </c>
      <c r="G3709" s="57" t="str">
        <f t="shared" si="1089"/>
        <v>0.698648430835052-0.458845072902359i</v>
      </c>
      <c r="H3709" s="57" t="str">
        <f t="shared" si="1090"/>
        <v>0.000113508917598885-1.84661615946069i</v>
      </c>
      <c r="I3709" s="57" t="str">
        <f t="shared" si="1091"/>
        <v>-0.0076694914380228-0.0105911641046246i</v>
      </c>
      <c r="K3709" s="57" t="str">
        <f t="shared" si="1092"/>
        <v>0.000399445895904332-0.000825177498633615i</v>
      </c>
      <c r="L3709" s="57" t="str">
        <f t="shared" si="1093"/>
        <v>0.00025-0.000971887535143884i</v>
      </c>
      <c r="M3709" s="57" t="str">
        <f t="shared" si="1094"/>
        <v>0.0045-0.000340727005327833i</v>
      </c>
      <c r="N3709" s="57">
        <f t="shared" si="1095"/>
        <v>65.301939986807838</v>
      </c>
      <c r="O3709" s="57">
        <f t="shared" si="1096"/>
        <v>63.933584228160278</v>
      </c>
      <c r="P3709" s="374">
        <f t="shared" si="1097"/>
        <v>-63.933584228160278</v>
      </c>
      <c r="Q3709" s="374">
        <f t="shared" si="1098"/>
        <v>114.69806001319216</v>
      </c>
      <c r="R3709" s="12">
        <f t="shared" si="1099"/>
        <v>-65.301939986807838</v>
      </c>
      <c r="S3709" s="57">
        <f t="shared" si="1100"/>
        <v>1088.820485422927</v>
      </c>
      <c r="T3709" s="12">
        <f t="shared" si="1083"/>
        <v>-63.933584228160278</v>
      </c>
    </row>
    <row r="3710" spans="1:20">
      <c r="A3710" s="57">
        <f t="shared" si="1084"/>
        <v>6867257.667494908</v>
      </c>
      <c r="B3710" s="12">
        <f t="shared" si="1101"/>
        <v>1092958.0032675341</v>
      </c>
      <c r="C3710" s="57" t="str">
        <f t="shared" si="1085"/>
        <v>-0.00026095255778159+0.000572218611613263i</v>
      </c>
      <c r="D3710" s="57" t="str">
        <f t="shared" si="1086"/>
        <v>1.06800938197023-1.61893901976785i</v>
      </c>
      <c r="E3710" s="57" t="str">
        <f t="shared" si="1087"/>
        <v>-1.61783489833757-2.33292265975853i</v>
      </c>
      <c r="F3710" s="57" t="str">
        <f t="shared" si="1088"/>
        <v>2.02834969367361-1.47385722913447i</v>
      </c>
      <c r="G3710" s="57" t="str">
        <f t="shared" si="1089"/>
        <v>0.697048965937373-0.45953422617147i</v>
      </c>
      <c r="H3710" s="57" t="str">
        <f t="shared" si="1090"/>
        <v>0.000112328707271271-1.83962390675556i</v>
      </c>
      <c r="I3710" s="57" t="str">
        <f t="shared" si="1091"/>
        <v>-0.00764816880681414-0.010526903574766i</v>
      </c>
      <c r="K3710" s="57" t="str">
        <f t="shared" si="1092"/>
        <v>0.000398303310163319-0.000822371768854792i</v>
      </c>
      <c r="L3710" s="57" t="str">
        <f t="shared" si="1093"/>
        <v>0.00025-0.000968208343438822i</v>
      </c>
      <c r="M3710" s="57" t="str">
        <f t="shared" si="1094"/>
        <v>0.0045-0.000339437144179949i</v>
      </c>
      <c r="N3710" s="57">
        <f t="shared" si="1095"/>
        <v>65.485284171301402</v>
      </c>
      <c r="O3710" s="57">
        <f t="shared" si="1096"/>
        <v>64.028201568974794</v>
      </c>
      <c r="P3710" s="374">
        <f t="shared" si="1097"/>
        <v>-64.028201568974794</v>
      </c>
      <c r="Q3710" s="374">
        <f t="shared" si="1098"/>
        <v>114.5147158286986</v>
      </c>
      <c r="R3710" s="12">
        <f t="shared" si="1099"/>
        <v>-65.485284171301402</v>
      </c>
      <c r="S3710" s="57">
        <f t="shared" si="1100"/>
        <v>1092.958003267534</v>
      </c>
      <c r="T3710" s="12">
        <f t="shared" si="1083"/>
        <v>-64.028201568974794</v>
      </c>
    </row>
    <row r="3711" spans="1:20">
      <c r="A3711" s="57">
        <f t="shared" si="1084"/>
        <v>6893353.2466313886</v>
      </c>
      <c r="B3711" s="12">
        <f t="shared" si="1101"/>
        <v>1097111.2436799507</v>
      </c>
      <c r="C3711" s="57" t="str">
        <f t="shared" si="1085"/>
        <v>-0.000256312429991058+0.000566834033707951i</v>
      </c>
      <c r="D3711" s="57" t="str">
        <f t="shared" si="1086"/>
        <v>1.06240380555058-1.61652776090608i</v>
      </c>
      <c r="E3711" s="57" t="str">
        <f t="shared" si="1087"/>
        <v>-1.61371057572474-2.31864649021497i</v>
      </c>
      <c r="F3711" s="57" t="str">
        <f t="shared" si="1088"/>
        <v>2.02368146027888-1.47533202273238i</v>
      </c>
      <c r="G3711" s="57" t="str">
        <f t="shared" si="1089"/>
        <v>0.695444712355904-0.460218822314035i</v>
      </c>
      <c r="H3711" s="57" t="str">
        <f t="shared" si="1090"/>
        <v>0.000111161924262991-1.83265814173452i</v>
      </c>
      <c r="I3711" s="57" t="str">
        <f t="shared" si="1091"/>
        <v>-0.00762683929143154-0.0104629058776595i</v>
      </c>
      <c r="K3711" s="57" t="str">
        <f t="shared" si="1092"/>
        <v>0.000397168118271209-0.000819573406701911i</v>
      </c>
      <c r="L3711" s="57" t="str">
        <f t="shared" si="1093"/>
        <v>0.00025-0.000964543079735823i</v>
      </c>
      <c r="M3711" s="57" t="str">
        <f t="shared" si="1094"/>
        <v>0.0045-0.000338152165949341i</v>
      </c>
      <c r="N3711" s="57">
        <f t="shared" si="1095"/>
        <v>65.668349644286778</v>
      </c>
      <c r="O3711" s="57">
        <f t="shared" si="1096"/>
        <v>64.12292532314153</v>
      </c>
      <c r="P3711" s="374">
        <f t="shared" si="1097"/>
        <v>-64.12292532314153</v>
      </c>
      <c r="Q3711" s="374">
        <f t="shared" si="1098"/>
        <v>114.33165035571322</v>
      </c>
      <c r="R3711" s="12">
        <f t="shared" si="1099"/>
        <v>-65.668349644286778</v>
      </c>
      <c r="S3711" s="57">
        <f t="shared" si="1100"/>
        <v>1097.1112436799508</v>
      </c>
      <c r="T3711" s="12">
        <f t="shared" si="1083"/>
        <v>-64.12292532314153</v>
      </c>
    </row>
    <row r="3712" spans="1:20">
      <c r="A3712" s="57">
        <f t="shared" si="1084"/>
        <v>6919547.9889685875</v>
      </c>
      <c r="B3712" s="12">
        <f t="shared" si="1101"/>
        <v>1101280.2664059345</v>
      </c>
      <c r="C3712" s="57" t="str">
        <f t="shared" si="1085"/>
        <v>-0.000251739346772217+0.000561485119083652i</v>
      </c>
      <c r="D3712" s="57" t="str">
        <f t="shared" si="1086"/>
        <v>1.05681474958464-1.61410064311245i</v>
      </c>
      <c r="E3712" s="57" t="str">
        <f t="shared" si="1087"/>
        <v>-1.6095795410986-2.30442952814647i</v>
      </c>
      <c r="F3712" s="57" t="str">
        <f t="shared" si="1088"/>
        <v>2.01899936448245-1.47679539707878i</v>
      </c>
      <c r="G3712" s="57" t="str">
        <f t="shared" si="1089"/>
        <v>0.693835694915021-0.46089882119269i</v>
      </c>
      <c r="H3712" s="57" t="str">
        <f t="shared" si="1090"/>
        <v>0.000110008406456803-1.82571876394648i</v>
      </c>
      <c r="I3712" s="57" t="str">
        <f t="shared" si="1091"/>
        <v>-0.00760550283126843-0.0103991705877885i</v>
      </c>
      <c r="K3712" s="57" t="str">
        <f t="shared" si="1092"/>
        <v>0.000396040281028575-0.000816782415173277i</v>
      </c>
      <c r="L3712" s="57" t="str">
        <f t="shared" si="1093"/>
        <v>0.00025-0.000960891691308844i</v>
      </c>
      <c r="M3712" s="57" t="str">
        <f t="shared" si="1094"/>
        <v>0.0045-0.000336872052151169i</v>
      </c>
      <c r="N3712" s="57">
        <f t="shared" si="1095"/>
        <v>65.851134067317687</v>
      </c>
      <c r="O3712" s="57">
        <f t="shared" si="1096"/>
        <v>64.217755299161695</v>
      </c>
      <c r="P3712" s="374">
        <f t="shared" si="1097"/>
        <v>-64.217755299161695</v>
      </c>
      <c r="Q3712" s="374">
        <f t="shared" si="1098"/>
        <v>114.14886593268231</v>
      </c>
      <c r="R3712" s="12">
        <f t="shared" si="1099"/>
        <v>-65.851134067317687</v>
      </c>
      <c r="S3712" s="57">
        <f t="shared" si="1100"/>
        <v>1101.2802664059345</v>
      </c>
      <c r="T3712" s="12">
        <f t="shared" si="1083"/>
        <v>-64.217755299161695</v>
      </c>
    </row>
    <row r="3713" spans="1:20">
      <c r="A3713" s="57">
        <f t="shared" si="1084"/>
        <v>6945842.2713266686</v>
      </c>
      <c r="B3713" s="12">
        <f t="shared" si="1101"/>
        <v>1105465.131418277</v>
      </c>
      <c r="C3713" s="57" t="str">
        <f t="shared" si="1085"/>
        <v>-0.000247232554199861+0.000556171869009579i</v>
      </c>
      <c r="D3713" s="57" t="str">
        <f t="shared" si="1086"/>
        <v>1.05124230123535-1.61165780496484i</v>
      </c>
      <c r="E3713" s="57" t="str">
        <f t="shared" si="1087"/>
        <v>-1.60544182492155-2.29027167438606i</v>
      </c>
      <c r="F3713" s="57" t="str">
        <f t="shared" si="1088"/>
        <v>2.01430347975063-1.47824722831919i</v>
      </c>
      <c r="G3713" s="57" t="str">
        <f t="shared" si="1089"/>
        <v>0.692221938861672-0.46157418279217i</v>
      </c>
      <c r="H3713" s="57" t="str">
        <f t="shared" si="1090"/>
        <v>0.000108867993726305-1.81880567332225i</v>
      </c>
      <c r="I3713" s="57" t="str">
        <f t="shared" si="1091"/>
        <v>-0.00758415937224363-0.0103356972815607i</v>
      </c>
      <c r="K3713" s="57" t="str">
        <f t="shared" si="1092"/>
        <v>0.000394919759321957-0.00081399879700429i</v>
      </c>
      <c r="L3713" s="57" t="str">
        <f t="shared" si="1093"/>
        <v>0.00025-0.00095725412563145i</v>
      </c>
      <c r="M3713" s="57" t="str">
        <f t="shared" si="1094"/>
        <v>0.0045-0.000335596784370559i</v>
      </c>
      <c r="N3713" s="57">
        <f t="shared" si="1095"/>
        <v>66.033635105598719</v>
      </c>
      <c r="O3713" s="57">
        <f t="shared" si="1096"/>
        <v>64.312691303756495</v>
      </c>
      <c r="P3713" s="374">
        <f t="shared" si="1097"/>
        <v>-64.312691303756495</v>
      </c>
      <c r="Q3713" s="374">
        <f t="shared" si="1098"/>
        <v>113.96636489440128</v>
      </c>
      <c r="R3713" s="12">
        <f t="shared" si="1099"/>
        <v>-66.033635105598719</v>
      </c>
      <c r="S3713" s="57">
        <f t="shared" si="1100"/>
        <v>1105.465131418277</v>
      </c>
      <c r="T3713" s="12">
        <f t="shared" si="1083"/>
        <v>-64.312691303756495</v>
      </c>
    </row>
    <row r="3714" spans="1:20">
      <c r="A3714" s="57">
        <f t="shared" si="1084"/>
        <v>6972236.4719577106</v>
      </c>
      <c r="B3714" s="12">
        <f t="shared" si="1101"/>
        <v>1109665.8989176666</v>
      </c>
      <c r="C3714" s="57" t="str">
        <f t="shared" si="1085"/>
        <v>-0.000242791303719345+0.000550894280409015i</v>
      </c>
      <c r="D3714" s="57" t="str">
        <f t="shared" si="1086"/>
        <v>1.04568654619567-1.60919938546093i</v>
      </c>
      <c r="E3714" s="57" t="str">
        <f t="shared" si="1087"/>
        <v>-1.60129745881389-2.27617283020401i</v>
      </c>
      <c r="F3714" s="57" t="str">
        <f t="shared" si="1088"/>
        <v>2.0095938807789-1.47968739299748i</v>
      </c>
      <c r="G3714" s="57" t="str">
        <f t="shared" si="1089"/>
        <v>0.690603469865196-0.462244867224448i</v>
      </c>
      <c r="H3714" s="57" t="str">
        <f t="shared" si="1090"/>
        <v>0.000107740527912248-1.81191877017315i</v>
      </c>
      <c r="I3714" s="57" t="str">
        <f t="shared" si="1091"/>
        <v>-0.00756280886678266-0.0102724855372464i</v>
      </c>
      <c r="K3714" s="57" t="str">
        <f t="shared" si="1092"/>
        <v>0.000393806514125565-0.000811222554669732i</v>
      </c>
      <c r="L3714" s="57" t="str">
        <f t="shared" si="1093"/>
        <v>0.00025-0.00095363033037602i</v>
      </c>
      <c r="M3714" s="57" t="str">
        <f t="shared" si="1094"/>
        <v>0.0045-0.000334326344262362i</v>
      </c>
      <c r="N3714" s="57">
        <f t="shared" si="1095"/>
        <v>66.21585042803251</v>
      </c>
      <c r="O3714" s="57">
        <f t="shared" si="1096"/>
        <v>64.407733141864682</v>
      </c>
      <c r="P3714" s="374">
        <f t="shared" si="1097"/>
        <v>-64.407733141864682</v>
      </c>
      <c r="Q3714" s="374">
        <f t="shared" si="1098"/>
        <v>113.78414957196749</v>
      </c>
      <c r="R3714" s="12">
        <f t="shared" si="1099"/>
        <v>-66.21585042803251</v>
      </c>
      <c r="S3714" s="57">
        <f t="shared" si="1100"/>
        <v>1109.6658989176667</v>
      </c>
      <c r="T3714" s="12">
        <f t="shared" si="1083"/>
        <v>-64.407733141864682</v>
      </c>
    </row>
    <row r="3715" spans="1:20">
      <c r="A3715" s="57">
        <f t="shared" si="1084"/>
        <v>6998730.9705511509</v>
      </c>
      <c r="B3715" s="12">
        <f t="shared" si="1101"/>
        <v>1113882.6293335538</v>
      </c>
      <c r="C3715" s="57" t="str">
        <f t="shared" si="1085"/>
        <v>-0.00023841485215285+0.000545652345922142i</v>
      </c>
      <c r="D3715" s="57" t="str">
        <f t="shared" si="1086"/>
        <v>1.0401475686882-1.60672552400043i</v>
      </c>
      <c r="E3715" s="57" t="str">
        <f t="shared" si="1087"/>
        <v>-1.59714647555116-2.26213289729276i</v>
      </c>
      <c r="F3715" s="57" t="str">
        <f t="shared" si="1088"/>
        <v>2.00487064349107-1.48111576807069i</v>
      </c>
      <c r="G3715" s="57" t="str">
        <f t="shared" si="1089"/>
        <v>0.688980314017056-0.462910834733877i</v>
      </c>
      <c r="H3715" s="57" t="str">
        <f t="shared" si="1090"/>
        <v>0.000106625852799126-1.80505795518949i</v>
      </c>
      <c r="I3715" s="57" t="str">
        <f t="shared" si="1091"/>
        <v>-0.00754145127379727-0.0102095349349141i</v>
      </c>
      <c r="K3715" s="57" t="str">
        <f t="shared" si="1092"/>
        <v>0.000392700506502981-0.000808453690386126i</v>
      </c>
      <c r="L3715" s="57" t="str">
        <f t="shared" si="1093"/>
        <v>0.00025-0.000950020253413053i</v>
      </c>
      <c r="M3715" s="57" t="str">
        <f t="shared" si="1094"/>
        <v>0.0045-0.000333060713550869i</v>
      </c>
      <c r="N3715" s="57">
        <f t="shared" si="1095"/>
        <v>66.397777707273264</v>
      </c>
      <c r="O3715" s="57">
        <f t="shared" si="1096"/>
        <v>64.502880616640738</v>
      </c>
      <c r="P3715" s="374">
        <f t="shared" si="1097"/>
        <v>-64.502880616640738</v>
      </c>
      <c r="Q3715" s="374">
        <f t="shared" si="1098"/>
        <v>113.60222229272674</v>
      </c>
      <c r="R3715" s="12">
        <f t="shared" si="1099"/>
        <v>-66.397777707273264</v>
      </c>
      <c r="S3715" s="57">
        <f t="shared" si="1100"/>
        <v>1113.8826293335537</v>
      </c>
      <c r="T3715" s="12">
        <f t="shared" si="1083"/>
        <v>-64.502880616640738</v>
      </c>
    </row>
    <row r="3716" spans="1:20">
      <c r="A3716" s="57">
        <f t="shared" si="1084"/>
        <v>7025326.1482392456</v>
      </c>
      <c r="B3716" s="12">
        <f t="shared" si="1101"/>
        <v>1118115.3833250215</v>
      </c>
      <c r="C3716" s="57" t="str">
        <f t="shared" si="1085"/>
        <v>-0.000234102461704956+0.000540446053968701i</v>
      </c>
      <c r="D3716" s="57" t="str">
        <f t="shared" si="1086"/>
        <v>1.03462545146521-1.60423636036733i</v>
      </c>
      <c r="E3716" s="57" t="str">
        <f t="shared" si="1087"/>
        <v>-1.59298890906143-2.24815177775207i</v>
      </c>
      <c r="F3716" s="57" t="str">
        <f t="shared" si="1088"/>
        <v>2.00013384503832-1.48253223092394i</v>
      </c>
      <c r="G3716" s="57" t="str">
        <f t="shared" si="1089"/>
        <v>0.687352497830508-0.463572045702358i</v>
      </c>
      <c r="H3716" s="57" t="str">
        <f t="shared" si="1090"/>
        <v>0.000105523814091999-1.7982231294392i</v>
      </c>
      <c r="I3716" s="57" t="str">
        <f t="shared" si="1091"/>
        <v>-0.00752008655866525-0.0101468450563677i</v>
      </c>
      <c r="K3716" s="57" t="str">
        <f t="shared" si="1092"/>
        <v>0.000391601697608777-0.000805692206114006i</v>
      </c>
      <c r="L3716" s="57" t="str">
        <f t="shared" si="1093"/>
        <v>0.00025-0.000946423842810373i</v>
      </c>
      <c r="M3716" s="57" t="str">
        <f t="shared" si="1094"/>
        <v>0.0045-0.000331799874029556i</v>
      </c>
      <c r="N3716" s="57">
        <f t="shared" si="1095"/>
        <v>66.579414619775321</v>
      </c>
      <c r="O3716" s="57">
        <f t="shared" si="1096"/>
        <v>64.598133529452838</v>
      </c>
      <c r="P3716" s="374">
        <f t="shared" si="1097"/>
        <v>-64.598133529452838</v>
      </c>
      <c r="Q3716" s="374">
        <f t="shared" si="1098"/>
        <v>113.42058538022468</v>
      </c>
      <c r="R3716" s="12">
        <f t="shared" si="1099"/>
        <v>-66.579414619775321</v>
      </c>
      <c r="S3716" s="57">
        <f t="shared" si="1100"/>
        <v>1118.1153833250214</v>
      </c>
      <c r="T3716" s="12">
        <f t="shared" si="1083"/>
        <v>-64.598133529452838</v>
      </c>
    </row>
    <row r="3717" spans="1:20">
      <c r="A3717" s="57">
        <f t="shared" si="1084"/>
        <v>7052022.3876025556</v>
      </c>
      <c r="B3717" s="12">
        <f t="shared" si="1101"/>
        <v>1122364.2217816566</v>
      </c>
      <c r="C3717" s="57" t="str">
        <f t="shared" si="1085"/>
        <v>-0.000229853399967467+0.000535275388810544i</v>
      </c>
      <c r="D3717" s="57" t="str">
        <f t="shared" si="1086"/>
        <v>1.02912027580877-1.6017320347123i</v>
      </c>
      <c r="E3717" s="57" t="str">
        <f t="shared" si="1087"/>
        <v>-1.58882479442235-2.23422937407407i</v>
      </c>
      <c r="F3717" s="57" t="str">
        <f t="shared" si="1088"/>
        <v>1.99538356379806-1.48393665938541i</v>
      </c>
      <c r="G3717" s="57" t="str">
        <f t="shared" si="1089"/>
        <v>0.685720048240204-0.464228460654511i</v>
      </c>
      <c r="H3717" s="57" t="str">
        <f t="shared" si="1090"/>
        <v>0.000104434259393583-1.79141419436632i</v>
      </c>
      <c r="I3717" s="57" t="str">
        <f t="shared" si="1091"/>
        <v>-0.00749871469320914-0.0100844154850833i</v>
      </c>
      <c r="K3717" s="57" t="str">
        <f t="shared" si="1092"/>
        <v>0.000390510048690163-0.000802938103560263i</v>
      </c>
      <c r="L3717" s="57" t="str">
        <f t="shared" si="1093"/>
        <v>0.00025-0.000942841046832411i</v>
      </c>
      <c r="M3717" s="57" t="str">
        <f t="shared" si="1094"/>
        <v>0.0045-0.000330543807560825i</v>
      </c>
      <c r="N3717" s="57">
        <f t="shared" si="1095"/>
        <v>66.760758845845018</v>
      </c>
      <c r="O3717" s="57">
        <f t="shared" si="1096"/>
        <v>64.69349167988041</v>
      </c>
      <c r="P3717" s="374">
        <f t="shared" si="1097"/>
        <v>-64.69349167988041</v>
      </c>
      <c r="Q3717" s="374">
        <f t="shared" si="1098"/>
        <v>113.23924115415498</v>
      </c>
      <c r="R3717" s="12">
        <f t="shared" si="1099"/>
        <v>-66.760758845845018</v>
      </c>
      <c r="S3717" s="57">
        <f t="shared" si="1100"/>
        <v>1122.3642217816566</v>
      </c>
      <c r="T3717" s="12">
        <f t="shared" si="1083"/>
        <v>-64.69349167988041</v>
      </c>
    </row>
    <row r="3718" spans="1:20">
      <c r="A3718" s="57">
        <f t="shared" si="1084"/>
        <v>7078820.0726754442</v>
      </c>
      <c r="B3718" s="12">
        <f t="shared" si="1101"/>
        <v>1126629.2058244268</v>
      </c>
      <c r="C3718" s="57" t="str">
        <f t="shared" si="1085"/>
        <v>-0.000225666939923469+0.000530140330613963i</v>
      </c>
      <c r="D3718" s="57" t="str">
        <f t="shared" si="1086"/>
        <v>1.02363212153113-1.59921268753508i</v>
      </c>
      <c r="E3718" s="57" t="str">
        <f t="shared" si="1087"/>
        <v>-1.58465416785815-2.22036558912837i</v>
      </c>
      <c r="F3718" s="57" t="str">
        <f t="shared" si="1088"/>
        <v>1.99061987937253-1.48532893174135i</v>
      </c>
      <c r="G3718" s="57" t="str">
        <f t="shared" si="1089"/>
        <v>0.684082992601703-0.464880040262863i</v>
      </c>
      <c r="H3718" s="57" t="str">
        <f t="shared" si="1090"/>
        <v>0.000103357038181575-1.7846310517896i</v>
      </c>
      <c r="I3718" s="57" t="str">
        <f t="shared" si="1091"/>
        <v>-0.00747733565567485-0.0100222458061452i</v>
      </c>
      <c r="K3718" s="57" t="str">
        <f t="shared" si="1092"/>
        <v>0.000389425521088546-0.000800191384180411i</v>
      </c>
      <c r="L3718" s="57" t="str">
        <f t="shared" si="1093"/>
        <v>0.00025-0.000939271813939435i</v>
      </c>
      <c r="M3718" s="57" t="str">
        <f t="shared" si="1094"/>
        <v>0.0045-0.000329292496075737i</v>
      </c>
      <c r="N3718" s="57">
        <f t="shared" si="1095"/>
        <v>66.941808069693721</v>
      </c>
      <c r="O3718" s="57">
        <f t="shared" si="1096"/>
        <v>64.788954865712512</v>
      </c>
      <c r="P3718" s="374">
        <f t="shared" si="1097"/>
        <v>-64.788954865712512</v>
      </c>
      <c r="Q3718" s="374">
        <f t="shared" si="1098"/>
        <v>113.05819193030628</v>
      </c>
      <c r="R3718" s="12">
        <f t="shared" si="1099"/>
        <v>-66.941808069693721</v>
      </c>
      <c r="S3718" s="57">
        <f t="shared" si="1100"/>
        <v>1126.6292058244269</v>
      </c>
      <c r="T3718" s="12">
        <f t="shared" si="1083"/>
        <v>-64.788954865712512</v>
      </c>
    </row>
    <row r="3719" spans="1:20">
      <c r="A3719" s="57">
        <f t="shared" si="1084"/>
        <v>7105719.5889516119</v>
      </c>
      <c r="B3719" s="12">
        <f t="shared" si="1101"/>
        <v>1130910.3968065598</v>
      </c>
      <c r="C3719" s="57" t="str">
        <f t="shared" si="1085"/>
        <v>-0.000221542359950699+0.000525040855511859i</v>
      </c>
      <c r="D3719" s="57" t="str">
        <f t="shared" si="1086"/>
        <v>1.01816106697541-1.59667845966693i</v>
      </c>
      <c r="E3719" s="57" t="str">
        <f t="shared" si="1087"/>
        <v>-1.58047706673632-2.20656032614701i</v>
      </c>
      <c r="F3719" s="57" t="str">
        <f t="shared" si="1088"/>
        <v>1.98584287258714-1.48670892675101i</v>
      </c>
      <c r="G3719" s="57" t="str">
        <f t="shared" si="1089"/>
        <v>0.682441358690938-0.465526745353051i</v>
      </c>
      <c r="H3719" s="57" t="str">
        <f t="shared" si="1090"/>
        <v>0.000102292001786231-1.77787360390105i</v>
      </c>
      <c r="I3719" s="57" t="str">
        <f t="shared" si="1091"/>
        <v>-0.00745594943070882-0.00996033560618246i</v>
      </c>
      <c r="K3719" s="57" t="str">
        <f t="shared" si="1092"/>
        <v>0.000388348076241086-0.000797452049180937i</v>
      </c>
      <c r="L3719" s="57" t="str">
        <f t="shared" si="1093"/>
        <v>0.00025-0.00093571609278685i</v>
      </c>
      <c r="M3719" s="57" t="str">
        <f t="shared" si="1094"/>
        <v>0.0045-0.000328045921573757i</v>
      </c>
      <c r="N3719" s="57">
        <f t="shared" si="1095"/>
        <v>67.122559979489097</v>
      </c>
      <c r="O3719" s="57">
        <f t="shared" si="1096"/>
        <v>64.884522882945802</v>
      </c>
      <c r="P3719" s="374">
        <f t="shared" si="1097"/>
        <v>-64.884522882945802</v>
      </c>
      <c r="Q3719" s="374">
        <f t="shared" si="1098"/>
        <v>112.8774400205109</v>
      </c>
      <c r="R3719" s="12">
        <f t="shared" si="1099"/>
        <v>-67.122559979489097</v>
      </c>
      <c r="S3719" s="57">
        <f t="shared" si="1100"/>
        <v>1130.9103968065597</v>
      </c>
      <c r="T3719" s="12">
        <f t="shared" si="1083"/>
        <v>-64.884522882945802</v>
      </c>
    </row>
    <row r="3720" spans="1:20">
      <c r="A3720" s="57">
        <f t="shared" si="1084"/>
        <v>7132721.323389628</v>
      </c>
      <c r="B3720" s="12">
        <f t="shared" si="1101"/>
        <v>1135207.8563144247</v>
      </c>
      <c r="C3720" s="57" t="str">
        <f t="shared" si="1085"/>
        <v>-0.000217478943824179+0.000519976935665765i</v>
      </c>
      <c r="D3720" s="57" t="str">
        <f t="shared" si="1086"/>
        <v>1.01270718901643-1.59412949225328i</v>
      </c>
      <c r="E3720" s="57" t="str">
        <f t="shared" si="1087"/>
        <v>-1.5762935295644-2.19281348870972i</v>
      </c>
      <c r="F3720" s="57" t="str">
        <f t="shared" si="1088"/>
        <v>1.98105262548881-1.48807652366184i</v>
      </c>
      <c r="G3720" s="57" t="str">
        <f t="shared" si="1089"/>
        <v>0.680795174703583-0.466168536909025i</v>
      </c>
      <c r="H3720" s="57" t="str">
        <f t="shared" si="1090"/>
        <v>0.000101239003368188-1.77114175326453i</v>
      </c>
      <c r="I3720" s="57" t="str">
        <f t="shared" si="1091"/>
        <v>-0.00743455600933598-0.00989868447330571i</v>
      </c>
      <c r="K3720" s="57" t="str">
        <f t="shared" si="1092"/>
        <v>0.000387277675682213-0.000794720099521539i</v>
      </c>
      <c r="L3720" s="57" t="str">
        <f t="shared" si="1093"/>
        <v>0.00025-0.000932173832224395i</v>
      </c>
      <c r="M3720" s="57" t="str">
        <f t="shared" si="1094"/>
        <v>0.0045-0.000326804066122492i</v>
      </c>
      <c r="N3720" s="57">
        <f t="shared" si="1095"/>
        <v>67.303012267409855</v>
      </c>
      <c r="O3720" s="57">
        <f t="shared" si="1096"/>
        <v>64.980195525782193</v>
      </c>
      <c r="P3720" s="374">
        <f t="shared" si="1097"/>
        <v>-64.980195525782193</v>
      </c>
      <c r="Q3720" s="374">
        <f t="shared" si="1098"/>
        <v>112.69698773259015</v>
      </c>
      <c r="R3720" s="12">
        <f t="shared" si="1099"/>
        <v>-67.303012267409855</v>
      </c>
      <c r="S3720" s="57">
        <f t="shared" si="1100"/>
        <v>1135.2078563144246</v>
      </c>
      <c r="T3720" s="12">
        <f t="shared" si="1083"/>
        <v>-64.980195525782193</v>
      </c>
    </row>
    <row r="3721" spans="1:20">
      <c r="A3721" s="57">
        <f t="shared" si="1084"/>
        <v>7159825.6644185083</v>
      </c>
      <c r="B3721" s="12">
        <f t="shared" si="1101"/>
        <v>1139521.6461684194</v>
      </c>
      <c r="C3721" s="57" t="str">
        <f t="shared" si="1085"/>
        <v>-0.000213475980718143+0.000514948539327582i</v>
      </c>
      <c r="D3721" s="57" t="str">
        <f t="shared" si="1086"/>
        <v>1.00727056306181-1.59156592673626i</v>
      </c>
      <c r="E3721" s="57" t="str">
        <f t="shared" si="1087"/>
        <v>-1.57210359598625-2.17912498072884i</v>
      </c>
      <c r="F3721" s="57" t="str">
        <f t="shared" si="1088"/>
        <v>1.97624922134378-1.48943160222441i</v>
      </c>
      <c r="G3721" s="57" t="str">
        <f t="shared" si="1089"/>
        <v>0.679144469254364-0.466805376078267i</v>
      </c>
      <c r="H3721" s="57" t="str">
        <f t="shared" si="1090"/>
        <v>0.000100197897896526-1.76443540281431i</v>
      </c>
      <c r="I3721" s="57" t="str">
        <f t="shared" si="1091"/>
        <v>-0.00741315538893539-0.00983729199704291i</v>
      </c>
      <c r="K3721" s="57" t="str">
        <f t="shared" si="1092"/>
        <v>0.000386214281045112-0.000791995535917476i</v>
      </c>
      <c r="L3721" s="57" t="str">
        <f t="shared" si="1093"/>
        <v>0.00025-0.000928644981295475i</v>
      </c>
      <c r="M3721" s="57" t="str">
        <f t="shared" si="1094"/>
        <v>0.0045-0.000325566911857434i</v>
      </c>
      <c r="N3721" s="57">
        <f t="shared" si="1095"/>
        <v>67.483162629696835</v>
      </c>
      <c r="O3721" s="57">
        <f t="shared" si="1096"/>
        <v>65.075972586627429</v>
      </c>
      <c r="P3721" s="374">
        <f t="shared" si="1097"/>
        <v>-65.075972586627429</v>
      </c>
      <c r="Q3721" s="374">
        <f t="shared" si="1098"/>
        <v>112.51683737030316</v>
      </c>
      <c r="R3721" s="12">
        <f t="shared" si="1099"/>
        <v>-67.483162629696835</v>
      </c>
      <c r="S3721" s="57">
        <f t="shared" si="1100"/>
        <v>1139.5216461684195</v>
      </c>
      <c r="T3721" s="12">
        <f t="shared" si="1083"/>
        <v>-65.075972586627429</v>
      </c>
    </row>
    <row r="3722" spans="1:20">
      <c r="A3722" s="57">
        <f t="shared" si="1084"/>
        <v>7187033.0019432977</v>
      </c>
      <c r="B3722" s="12">
        <f t="shared" si="1101"/>
        <v>1143851.8284238593</v>
      </c>
      <c r="C3722" s="57" t="str">
        <f t="shared" si="1085"/>
        <v>-0.000209532765207262+0.000509955630901224i</v>
      </c>
      <c r="D3722" s="57" t="str">
        <f t="shared" si="1086"/>
        <v>1.00185126305335-1.58898790483753i</v>
      </c>
      <c r="E3722" s="57" t="str">
        <f t="shared" si="1087"/>
        <v>-1.56790730677857-2.16549470643453i</v>
      </c>
      <c r="F3722" s="57" t="str">
        <f t="shared" si="1088"/>
        <v>1.97143274463551-1.49077404270762i</v>
      </c>
      <c r="G3722" s="57" t="str">
        <f t="shared" si="1089"/>
        <v>0.67748927137629-0.467437224177016i</v>
      </c>
      <c r="H3722" s="57" t="str">
        <f t="shared" si="1090"/>
        <v>0.000099168542127071-1.75775445585368i</v>
      </c>
      <c r="I3722" s="57" t="str">
        <f t="shared" si="1091"/>
        <v>-0.0073917475732168-0.0097761577682763i</v>
      </c>
      <c r="K3722" s="57" t="str">
        <f t="shared" si="1092"/>
        <v>0.000385157854063177-0.000789278358841818i</v>
      </c>
      <c r="L3722" s="57" t="str">
        <f t="shared" si="1093"/>
        <v>0.00025-0.000925129489236376i</v>
      </c>
      <c r="M3722" s="57" t="str">
        <f t="shared" si="1094"/>
        <v>0.0045-0.000324334440981704i</v>
      </c>
      <c r="N3722" s="57">
        <f t="shared" si="1095"/>
        <v>67.663008766709055</v>
      </c>
      <c r="O3722" s="57">
        <f t="shared" si="1096"/>
        <v>65.17185385608839</v>
      </c>
      <c r="P3722" s="374">
        <f t="shared" si="1097"/>
        <v>-65.17185385608839</v>
      </c>
      <c r="Q3722" s="374">
        <f t="shared" si="1098"/>
        <v>112.33699123329095</v>
      </c>
      <c r="R3722" s="12">
        <f t="shared" si="1099"/>
        <v>-67.663008766709055</v>
      </c>
      <c r="S3722" s="57">
        <f t="shared" si="1100"/>
        <v>1143.8518284238594</v>
      </c>
      <c r="T3722" s="12">
        <f t="shared" si="1083"/>
        <v>-65.17185385608839</v>
      </c>
    </row>
    <row r="3723" spans="1:20">
      <c r="A3723" s="57">
        <f t="shared" si="1084"/>
        <v>7214343.727350682</v>
      </c>
      <c r="B3723" s="12">
        <f t="shared" si="1101"/>
        <v>1148198.46537187</v>
      </c>
      <c r="C3723" s="57" t="str">
        <f t="shared" si="1085"/>
        <v>-0.000205648597267163+0.000504998171003943i</v>
      </c>
      <c r="D3723" s="57" t="str">
        <f t="shared" si="1086"/>
        <v>0.996449361468561-1.58639556854102i</v>
      </c>
      <c r="E3723" s="57" t="str">
        <f t="shared" si="1087"/>
        <v>-1.56370470384691-2.15192257035975i</v>
      </c>
      <c r="F3723" s="57" t="str">
        <f t="shared" si="1088"/>
        <v>1.96660328106215-1.49210372591378i</v>
      </c>
      <c r="G3723" s="57" t="str">
        <f t="shared" si="1089"/>
        <v>0.675829610519809-0.468064042695497i</v>
      </c>
      <c r="H3723" s="57" t="str">
        <f t="shared" si="1090"/>
        <v>0.0000981507945809384-1.75109881605352i</v>
      </c>
      <c r="I3723" s="57" t="str">
        <f t="shared" si="1091"/>
        <v>-0.00737033257219569-0.00971528137917826i</v>
      </c>
      <c r="K3723" s="57" t="str">
        <f t="shared" si="1092"/>
        <v>0.00038410835657144-0.000786568568527757i</v>
      </c>
      <c r="L3723" s="57" t="str">
        <f t="shared" si="1093"/>
        <v>0.00025-0.000921627305475569i</v>
      </c>
      <c r="M3723" s="57" t="str">
        <f t="shared" si="1094"/>
        <v>0.0045-0.000323106635765793i</v>
      </c>
      <c r="N3723" s="57">
        <f t="shared" si="1095"/>
        <v>67.842548382976574</v>
      </c>
      <c r="O3723" s="57">
        <f t="shared" si="1096"/>
        <v>65.267839122971594</v>
      </c>
      <c r="P3723" s="374">
        <f t="shared" si="1097"/>
        <v>-65.267839122971594</v>
      </c>
      <c r="Q3723" s="374">
        <f t="shared" si="1098"/>
        <v>112.15745161702343</v>
      </c>
      <c r="R3723" s="12">
        <f t="shared" si="1099"/>
        <v>-67.842548382976574</v>
      </c>
      <c r="S3723" s="57">
        <f t="shared" si="1100"/>
        <v>1148.19846537187</v>
      </c>
      <c r="T3723" s="12">
        <f t="shared" si="1083"/>
        <v>-65.267839122971594</v>
      </c>
    </row>
    <row r="3724" spans="1:20">
      <c r="A3724" s="57">
        <f t="shared" si="1084"/>
        <v>7241758.2335146144</v>
      </c>
      <c r="B3724" s="12">
        <f t="shared" si="1101"/>
        <v>1152561.619540283</v>
      </c>
      <c r="C3724" s="57" t="str">
        <f t="shared" si="1085"/>
        <v>-0.000201822782274242+0.000500076116527492i</v>
      </c>
      <c r="D3724" s="57" t="str">
        <f t="shared" si="1086"/>
        <v>0.991064929322424-1.58378906007586i</v>
      </c>
      <c r="E3724" s="57" t="str">
        <f t="shared" si="1087"/>
        <v>-1.55949583022177-2.13840847732544i</v>
      </c>
      <c r="F3724" s="57" t="str">
        <f t="shared" si="1088"/>
        <v>1.96176091753387-1.49342053319373i</v>
      </c>
      <c r="G3724" s="57" t="str">
        <f t="shared" si="1089"/>
        <v>0.674165516551888-0.468685793303162i</v>
      </c>
      <c r="H3724" s="57" t="str">
        <f t="shared" si="1090"/>
        <v>0.000097144515523305-1.74446838745089i</v>
      </c>
      <c r="I3724" s="57" t="str">
        <f t="shared" si="1091"/>
        <v>-0.00734891040216786-0.00965466242314759i</v>
      </c>
      <c r="K3724" s="57" t="str">
        <f t="shared" si="1092"/>
        <v>0.000383065750507948-0.000783866164970871i</v>
      </c>
      <c r="L3724" s="57" t="str">
        <f t="shared" si="1093"/>
        <v>0.00025-0.00091813837963296i</v>
      </c>
      <c r="M3724" s="57" t="str">
        <f t="shared" si="1094"/>
        <v>0.0045-0.000321883478547313i</v>
      </c>
      <c r="N3724" s="57">
        <f t="shared" si="1095"/>
        <v>68.021779187258204</v>
      </c>
      <c r="O3724" s="57">
        <f t="shared" si="1096"/>
        <v>65.36392817428117</v>
      </c>
      <c r="P3724" s="374">
        <f t="shared" si="1097"/>
        <v>-65.36392817428117</v>
      </c>
      <c r="Q3724" s="374">
        <f t="shared" si="1098"/>
        <v>111.9782208127418</v>
      </c>
      <c r="R3724" s="12">
        <f t="shared" si="1099"/>
        <v>-68.021779187258204</v>
      </c>
      <c r="S3724" s="57">
        <f t="shared" si="1100"/>
        <v>1152.5616195402829</v>
      </c>
      <c r="T3724" s="12">
        <f t="shared" si="1083"/>
        <v>-65.36392817428117</v>
      </c>
    </row>
    <row r="3725" spans="1:20">
      <c r="A3725" s="57">
        <f t="shared" si="1084"/>
        <v>7269276.9148019692</v>
      </c>
      <c r="B3725" s="12">
        <f t="shared" si="1101"/>
        <v>1156941.353694536</v>
      </c>
      <c r="C3725" s="57" t="str">
        <f t="shared" si="1085"/>
        <v>-0.000198054631004821+0.000495189420699023i</v>
      </c>
      <c r="D3725" s="57" t="str">
        <f t="shared" si="1086"/>
        <v>0.985698036169388-1.58116852189932i</v>
      </c>
      <c r="E3725" s="57" t="str">
        <f t="shared" si="1087"/>
        <v>-1.55528073005443-2.12495233242565i</v>
      </c>
      <c r="F3725" s="57" t="str">
        <f t="shared" si="1088"/>
        <v>1.95690574217004-1.49472434646202i</v>
      </c>
      <c r="G3725" s="57" t="str">
        <f t="shared" si="1089"/>
        <v>0.672497019755028-0.469302437853921i</v>
      </c>
      <c r="H3725" s="57" t="str">
        <f t="shared" si="1090"/>
        <v>0.0000961495669424235-1.73786307444767i</v>
      </c>
      <c r="I3725" s="57" t="str">
        <f t="shared" si="1091"/>
        <v>-0.00732748108568375-0.00959430049474634i</v>
      </c>
      <c r="K3725" s="57" t="str">
        <f t="shared" si="1092"/>
        <v>0.000382029997915141-0.000781171147931408i</v>
      </c>
      <c r="L3725" s="57" t="str">
        <f t="shared" si="1093"/>
        <v>0.00025-0.000914662661519185i</v>
      </c>
      <c r="M3725" s="57" t="str">
        <f t="shared" si="1094"/>
        <v>0.0045-0.000320664951730737i</v>
      </c>
      <c r="N3725" s="57">
        <f t="shared" si="1095"/>
        <v>68.200698892595369</v>
      </c>
      <c r="O3725" s="57">
        <f t="shared" si="1096"/>
        <v>65.460120795216909</v>
      </c>
      <c r="P3725" s="374">
        <f t="shared" si="1097"/>
        <v>-65.460120795216909</v>
      </c>
      <c r="Q3725" s="374">
        <f t="shared" si="1098"/>
        <v>111.79930110740463</v>
      </c>
      <c r="R3725" s="12">
        <f t="shared" si="1099"/>
        <v>-68.200698892595369</v>
      </c>
      <c r="S3725" s="57">
        <f t="shared" si="1100"/>
        <v>1156.941353694536</v>
      </c>
      <c r="T3725" s="12">
        <f t="shared" si="1083"/>
        <v>-65.460120795216909</v>
      </c>
    </row>
    <row r="3726" spans="1:20">
      <c r="A3726" s="57">
        <f t="shared" si="1084"/>
        <v>7296900.1670782184</v>
      </c>
      <c r="B3726" s="12">
        <f t="shared" si="1101"/>
        <v>1161337.7308385754</v>
      </c>
      <c r="C3726" s="57" t="str">
        <f t="shared" si="1085"/>
        <v>-0.000194343459633626+0.000490338033141773i</v>
      </c>
      <c r="D3726" s="57" t="str">
        <f t="shared" si="1086"/>
        <v>0.980348750105633-1.57853409667998i</v>
      </c>
      <c r="E3726" s="57" t="str">
        <f t="shared" si="1087"/>
        <v>-1.55105944861257-2.11155404101263i</v>
      </c>
      <c r="F3726" s="57" t="str">
        <f t="shared" si="1088"/>
        <v>1.95203784429602-1.49601504821202i</v>
      </c>
      <c r="G3726" s="57" t="str">
        <f t="shared" si="1089"/>
        <v>0.670824150826186-0.469913938391396i</v>
      </c>
      <c r="H3726" s="57" t="str">
        <f t="shared" si="1090"/>
        <v>0.0000951658125288653-1.73128278180913i</v>
      </c>
      <c r="I3726" s="57" t="str">
        <f t="shared" si="1091"/>
        <v>-0.00730604465152157-0.00953419518963548i</v>
      </c>
      <c r="K3726" s="57" t="str">
        <f t="shared" si="1092"/>
        <v>0.000381001060941184-0.000778483516936567i</v>
      </c>
      <c r="L3726" s="57" t="str">
        <f t="shared" si="1093"/>
        <v>0.00025-0.000911200101134879i</v>
      </c>
      <c r="M3726" s="57" t="str">
        <f t="shared" si="1094"/>
        <v>0.0045-0.000319451037787145i</v>
      </c>
      <c r="N3726" s="57">
        <f t="shared" si="1095"/>
        <v>68.379305216368081</v>
      </c>
      <c r="O3726" s="57">
        <f t="shared" si="1096"/>
        <v>65.556416769171989</v>
      </c>
      <c r="P3726" s="374">
        <f t="shared" si="1097"/>
        <v>-65.556416769171989</v>
      </c>
      <c r="Q3726" s="374">
        <f t="shared" si="1098"/>
        <v>111.62069478363192</v>
      </c>
      <c r="R3726" s="12">
        <f t="shared" si="1099"/>
        <v>-68.379305216368081</v>
      </c>
      <c r="S3726" s="57">
        <f t="shared" si="1100"/>
        <v>1161.3377308385755</v>
      </c>
      <c r="T3726" s="12">
        <f t="shared" si="1083"/>
        <v>-65.556416769171989</v>
      </c>
    </row>
    <row r="3727" spans="1:20">
      <c r="A3727" s="57">
        <f t="shared" si="1084"/>
        <v>7324628.3877131157</v>
      </c>
      <c r="B3727" s="12">
        <f t="shared" si="1101"/>
        <v>1165750.8142157621</v>
      </c>
      <c r="C3727" s="57" t="str">
        <f t="shared" si="1085"/>
        <v>-0.000190688589731563+0.000485521899935434i</v>
      </c>
      <c r="D3727" s="57" t="str">
        <f t="shared" si="1086"/>
        <v>0.975017137771496-1.57588592728084i</v>
      </c>
      <c r="E3727" s="57" t="str">
        <f t="shared" si="1087"/>
        <v>-1.54683203227582-2.09821350868199i</v>
      </c>
      <c r="F3727" s="57" t="str">
        <f t="shared" si="1088"/>
        <v>1.94715731443994-1.49729252153112i</v>
      </c>
      <c r="G3727" s="57" t="str">
        <f t="shared" si="1089"/>
        <v>0.669146940875642-0.470520257154155i</v>
      </c>
      <c r="H3727" s="57" t="str">
        <f t="shared" si="1090"/>
        <v>0.0000941931176549862-1.72472741466252i</v>
      </c>
      <c r="I3727" s="57" t="str">
        <f t="shared" si="1091"/>
        <v>-0.00728460113466014-0.00947434610451159i</v>
      </c>
      <c r="K3727" s="57" t="str">
        <f t="shared" si="1092"/>
        <v>0.000379978901841247-0.000775803271282724i</v>
      </c>
      <c r="L3727" s="57" t="str">
        <f t="shared" si="1093"/>
        <v>0.00025-0.000907750648669932i</v>
      </c>
      <c r="M3727" s="57" t="str">
        <f t="shared" si="1094"/>
        <v>0.0045-0.00031824171925398i</v>
      </c>
      <c r="N3727" s="57">
        <f t="shared" si="1095"/>
        <v>68.557595880352139</v>
      </c>
      <c r="O3727" s="57">
        <f t="shared" si="1096"/>
        <v>65.652815877731882</v>
      </c>
      <c r="P3727" s="374">
        <f t="shared" si="1097"/>
        <v>-65.652815877731882</v>
      </c>
      <c r="Q3727" s="374">
        <f t="shared" si="1098"/>
        <v>111.44240411964786</v>
      </c>
      <c r="R3727" s="12">
        <f t="shared" si="1099"/>
        <v>-68.557595880352139</v>
      </c>
      <c r="S3727" s="57">
        <f t="shared" si="1100"/>
        <v>1165.7508142157621</v>
      </c>
      <c r="T3727" s="12">
        <f t="shared" si="1083"/>
        <v>-65.652815877731882</v>
      </c>
    </row>
    <row r="3728" spans="1:20">
      <c r="A3728" s="57">
        <f t="shared" si="1084"/>
        <v>7352461.9755864255</v>
      </c>
      <c r="B3728" s="12">
        <f t="shared" si="1101"/>
        <v>1170180.667309782</v>
      </c>
      <c r="C3728" s="57" t="str">
        <f t="shared" si="1085"/>
        <v>-0.000187089348262853+0.000480740963676369i</v>
      </c>
      <c r="D3728" s="57" t="str">
        <f t="shared" si="1086"/>
        <v>0.969703264354067-1.57322415674264i</v>
      </c>
      <c r="E3728" s="57" t="str">
        <f t="shared" si="1087"/>
        <v>-1.54259852853124-2.08493064125795i</v>
      </c>
      <c r="F3728" s="57" t="str">
        <f t="shared" si="1088"/>
        <v>1.94226424432904-1.49855665011588i</v>
      </c>
      <c r="G3728" s="57" t="str">
        <f t="shared" si="1089"/>
        <v>0.667465421425768-0.471121356580966i</v>
      </c>
      <c r="H3728" s="57" t="str">
        <f t="shared" si="1090"/>
        <v>0.0000932313493546322-1.71819687849578i</v>
      </c>
      <c r="I3728" s="57" t="str">
        <f t="shared" si="1091"/>
        <v>-0.00726315057625138-0.0094147528370433i</v>
      </c>
      <c r="K3728" s="57" t="str">
        <f t="shared" si="1092"/>
        <v>0.000378963482978801-0.000773130410037733i</v>
      </c>
      <c r="L3728" s="57" t="str">
        <f t="shared" si="1093"/>
        <v>0.00025-0.000904314254502818i</v>
      </c>
      <c r="M3728" s="57" t="str">
        <f t="shared" si="1094"/>
        <v>0.0045-0.000317036978734788i</v>
      </c>
      <c r="N3728" s="57">
        <f t="shared" si="1095"/>
        <v>68.735568610778813</v>
      </c>
      <c r="O3728" s="57">
        <f t="shared" si="1096"/>
        <v>65.749317900671485</v>
      </c>
      <c r="P3728" s="374">
        <f t="shared" si="1097"/>
        <v>-65.749317900671485</v>
      </c>
      <c r="Q3728" s="374">
        <f t="shared" si="1098"/>
        <v>111.26443138922119</v>
      </c>
      <c r="R3728" s="12">
        <f t="shared" si="1099"/>
        <v>-68.735568610778813</v>
      </c>
      <c r="S3728" s="57">
        <f t="shared" si="1100"/>
        <v>1170.1806673097819</v>
      </c>
      <c r="T3728" s="12">
        <f t="shared" si="1083"/>
        <v>-65.749317900671485</v>
      </c>
    </row>
    <row r="3729" spans="1:20">
      <c r="A3729" s="57">
        <f t="shared" si="1084"/>
        <v>7380401.331093655</v>
      </c>
      <c r="B3729" s="12">
        <f t="shared" si="1101"/>
        <v>1174627.3538455593</v>
      </c>
      <c r="C3729" s="57" t="str">
        <f t="shared" si="1085"/>
        <v>-0.000183545067581532+0.000475995163537441i</v>
      </c>
      <c r="D3729" s="57" t="str">
        <f t="shared" si="1086"/>
        <v>0.964407193590114-1.57054892826719i</v>
      </c>
      <c r="E3729" s="57" t="str">
        <f t="shared" si="1087"/>
        <v>-1.53835898596836-2.07170534477847i</v>
      </c>
      <c r="F3729" s="57" t="str">
        <f t="shared" si="1088"/>
        <v>1.93735872688601-1.49980731828719i</v>
      </c>
      <c r="G3729" s="57" t="str">
        <f t="shared" si="1089"/>
        <v>0.665779624409743-0.471717199316036i</v>
      </c>
      <c r="H3729" s="57" t="str">
        <f t="shared" si="1090"/>
        <v>0.0000922803763030623-1.71169107915604i</v>
      </c>
      <c r="I3729" s="57" t="str">
        <f t="shared" si="1091"/>
        <v>-0.00724169302359132-0.00935541498580752i</v>
      </c>
      <c r="K3729" s="57" t="str">
        <f t="shared" si="1092"/>
        <v>0.000377954766826861-0.00077046493204317i</v>
      </c>
      <c r="L3729" s="57" t="str">
        <f t="shared" si="1093"/>
        <v>0.00025-0.000900890869199857i</v>
      </c>
      <c r="M3729" s="57" t="str">
        <f t="shared" si="1094"/>
        <v>0.0045-0.000315836798898972i</v>
      </c>
      <c r="N3729" s="57">
        <f t="shared" si="1095"/>
        <v>68.913221138388465</v>
      </c>
      <c r="O3729" s="57">
        <f t="shared" si="1096"/>
        <v>65.845922615953896</v>
      </c>
      <c r="P3729" s="374">
        <f t="shared" si="1097"/>
        <v>-65.845922615953896</v>
      </c>
      <c r="Q3729" s="374">
        <f t="shared" si="1098"/>
        <v>111.08677886161153</v>
      </c>
      <c r="R3729" s="12">
        <f t="shared" si="1099"/>
        <v>-68.913221138388465</v>
      </c>
      <c r="S3729" s="57">
        <f t="shared" si="1100"/>
        <v>1174.6273538455594</v>
      </c>
      <c r="T3729" s="12">
        <f t="shared" si="1083"/>
        <v>-65.845922615953896</v>
      </c>
    </row>
    <row r="3730" spans="1:20">
      <c r="A3730" s="57">
        <f t="shared" si="1084"/>
        <v>7408446.8561518108</v>
      </c>
      <c r="B3730" s="12">
        <f t="shared" si="1101"/>
        <v>1179090.9377901724</v>
      </c>
      <c r="C3730" s="57" t="str">
        <f t="shared" si="1085"/>
        <v>-0.000180055085427257+0.000471284435327644i</v>
      </c>
      <c r="D3730" s="57" t="str">
        <f t="shared" si="1086"/>
        <v>0.95912898776912-1.56786038520094i</v>
      </c>
      <c r="E3730" s="57" t="str">
        <f t="shared" si="1087"/>
        <v>-1.53411345427427-2.05853752548055i</v>
      </c>
      <c r="F3730" s="57" t="str">
        <f t="shared" si="1088"/>
        <v>1.93244085622492-1.50104441100538i</v>
      </c>
      <c r="G3730" s="57" t="str">
        <f t="shared" si="1089"/>
        <v>0.664089582170174-0.472307748214252i</v>
      </c>
      <c r="H3730" s="57" t="str">
        <f t="shared" si="1090"/>
        <v>0.0000913400687970923-1.70520992284836i</v>
      </c>
      <c r="I3730" s="57" t="str">
        <f t="shared" si="1091"/>
        <v>-0.00722022853009123-0.00929633215022626i</v>
      </c>
      <c r="K3730" s="57" t="str">
        <f t="shared" si="1092"/>
        <v>0.00037695271596917-0.000767806835916556i</v>
      </c>
      <c r="L3730" s="57" t="str">
        <f t="shared" si="1093"/>
        <v>0.00025-0.000897480443514507i</v>
      </c>
      <c r="M3730" s="57" t="str">
        <f t="shared" si="1094"/>
        <v>0.0045-0.000314641162481542i</v>
      </c>
      <c r="N3730" s="57">
        <f t="shared" si="1095"/>
        <v>69.090551198492335</v>
      </c>
      <c r="O3730" s="57">
        <f t="shared" si="1096"/>
        <v>65.942629799728465</v>
      </c>
      <c r="P3730" s="374">
        <f t="shared" si="1097"/>
        <v>-65.942629799728465</v>
      </c>
      <c r="Q3730" s="374">
        <f t="shared" si="1098"/>
        <v>110.90944880150766</v>
      </c>
      <c r="R3730" s="12">
        <f t="shared" si="1099"/>
        <v>-69.090551198492335</v>
      </c>
      <c r="S3730" s="57">
        <f t="shared" si="1100"/>
        <v>1179.0909377901723</v>
      </c>
      <c r="T3730" s="12">
        <f t="shared" si="1083"/>
        <v>-65.942629799728465</v>
      </c>
    </row>
    <row r="3731" spans="1:20">
      <c r="A3731" s="57">
        <f t="shared" si="1084"/>
        <v>7436598.954205187</v>
      </c>
      <c r="B3731" s="12">
        <f t="shared" si="1101"/>
        <v>1183571.483353775</v>
      </c>
      <c r="C3731" s="57" t="str">
        <f t="shared" si="1085"/>
        <v>-0.000176618744920492+0.000466608711551419i</v>
      </c>
      <c r="D3731" s="57" t="str">
        <f t="shared" si="1086"/>
        <v>0.953868707736555-1.56515867101852i</v>
      </c>
      <c r="E3731" s="57" t="str">
        <f t="shared" si="1087"/>
        <v>-1.52986198422858-2.04542708978541i</v>
      </c>
      <c r="F3731" s="57" t="str">
        <f t="shared" si="1088"/>
        <v>1.92751072764702-1.50226781388546i</v>
      </c>
      <c r="G3731" s="57" t="str">
        <f t="shared" si="1089"/>
        <v>0.662395327457648-0.472892966346427i</v>
      </c>
      <c r="H3731" s="57" t="str">
        <f t="shared" si="1090"/>
        <v>0.0000904102987354673-1.69875331613427i</v>
      </c>
      <c r="I3731" s="57" t="str">
        <f t="shared" si="1091"/>
        <v>-0.00719875715524788-0.00923750393050274i</v>
      </c>
      <c r="K3731" s="57" t="str">
        <f t="shared" si="1092"/>
        <v>0.00037595729310141-0.000765156120053611i</v>
      </c>
      <c r="L3731" s="57" t="str">
        <f t="shared" si="1093"/>
        <v>0.00025-0.000894082928386636i</v>
      </c>
      <c r="M3731" s="57" t="str">
        <f t="shared" si="1094"/>
        <v>0.0045-0.000313450052282867i</v>
      </c>
      <c r="N3731" s="57">
        <f t="shared" si="1095"/>
        <v>69.267556531032113</v>
      </c>
      <c r="O3731" s="57">
        <f t="shared" si="1096"/>
        <v>66.039439226329023</v>
      </c>
      <c r="P3731" s="374">
        <f t="shared" si="1097"/>
        <v>-66.039439226329023</v>
      </c>
      <c r="Q3731" s="374">
        <f t="shared" si="1098"/>
        <v>110.73244346896789</v>
      </c>
      <c r="R3731" s="12">
        <f t="shared" si="1099"/>
        <v>-69.267556531032113</v>
      </c>
      <c r="S3731" s="57">
        <f t="shared" si="1100"/>
        <v>1183.571483353775</v>
      </c>
      <c r="T3731" s="12">
        <f t="shared" si="1083"/>
        <v>-66.039439226329023</v>
      </c>
    </row>
    <row r="3732" spans="1:20">
      <c r="A3732" s="57">
        <f t="shared" si="1084"/>
        <v>7464858.0302311666</v>
      </c>
      <c r="B3732" s="12">
        <f t="shared" si="1101"/>
        <v>1188069.0549905193</v>
      </c>
      <c r="C3732" s="57" t="str">
        <f t="shared" si="1085"/>
        <v>-0.000173235394557098+0.000461967921467698i</v>
      </c>
      <c r="D3732" s="57" t="str">
        <f t="shared" si="1086"/>
        <v>0.948626412897343-1.56244392930646i</v>
      </c>
      <c r="E3732" s="57" t="str">
        <f t="shared" si="1087"/>
        <v>-1.52560462769805-2.03237394428391i</v>
      </c>
      <c r="F3732" s="57" t="str">
        <f t="shared" si="1088"/>
        <v>1.92256843763635-1.50347741321217i</v>
      </c>
      <c r="G3732" s="57" t="str">
        <f t="shared" si="1089"/>
        <v>0.660696893429209-0.473472817004526i</v>
      </c>
      <c r="H3732" s="57" t="str">
        <f t="shared" si="1090"/>
        <v>0.0000894909395994572-1.69232116593049i</v>
      </c>
      <c r="I3732" s="57" t="str">
        <f t="shared" si="1091"/>
        <v>-0.00717727896461309-0.00917892992755878i</v>
      </c>
      <c r="K3732" s="57" t="str">
        <f t="shared" si="1092"/>
        <v>0.000374968461032375-0.00076251278263051i</v>
      </c>
      <c r="L3732" s="57" t="str">
        <f t="shared" si="1093"/>
        <v>0.00025-0.000890698274941855i</v>
      </c>
      <c r="M3732" s="57" t="str">
        <f t="shared" si="1094"/>
        <v>0.0045-0.000312263451168427i</v>
      </c>
      <c r="N3732" s="57">
        <f t="shared" si="1095"/>
        <v>69.444234880636557</v>
      </c>
      <c r="O3732" s="57">
        <f t="shared" si="1096"/>
        <v>66.13635066827166</v>
      </c>
      <c r="P3732" s="374">
        <f t="shared" si="1097"/>
        <v>-66.13635066827166</v>
      </c>
      <c r="Q3732" s="374">
        <f t="shared" si="1098"/>
        <v>110.55576511936344</v>
      </c>
      <c r="R3732" s="12">
        <f t="shared" si="1099"/>
        <v>-69.444234880636557</v>
      </c>
      <c r="S3732" s="57">
        <f t="shared" si="1100"/>
        <v>1188.0690549905194</v>
      </c>
      <c r="T3732" s="12">
        <f t="shared" si="1083"/>
        <v>-66.13635066827166</v>
      </c>
    </row>
    <row r="3733" spans="1:20">
      <c r="A3733" s="57">
        <f t="shared" si="1084"/>
        <v>7493224.4907460455</v>
      </c>
      <c r="B3733" s="12">
        <f t="shared" si="1101"/>
        <v>1192583.7173994833</v>
      </c>
      <c r="C3733" s="57" t="str">
        <f t="shared" si="1085"/>
        <v>-0.000169904388202224+0.000457361991148605i</v>
      </c>
      <c r="D3733" s="57" t="str">
        <f t="shared" si="1086"/>
        <v>0.943402161219595-1.55971630374705i</v>
      </c>
      <c r="E3733" s="57" t="str">
        <f t="shared" si="1087"/>
        <v>-1.52134143763115-2.0193779957217i</v>
      </c>
      <c r="F3733" s="57" t="str">
        <f t="shared" si="1088"/>
        <v>1.91761408385496-1.50467309595512i</v>
      </c>
      <c r="G3733" s="57" t="str">
        <f t="shared" si="1089"/>
        <v>0.65899431364675-0.4740472637069i</v>
      </c>
      <c r="H3733" s="57" t="str">
        <f t="shared" si="1090"/>
        <v>0.0000885818664336508-1.6859133795075i</v>
      </c>
      <c r="I3733" s="57" t="str">
        <f t="shared" si="1091"/>
        <v>-0.00715579402976242-0.00912060974297058i</v>
      </c>
      <c r="K3733" s="57" t="str">
        <f t="shared" si="1092"/>
        <v>0.000373986182685059-0.000759876821606075i</v>
      </c>
      <c r="L3733" s="57" t="str">
        <f t="shared" si="1093"/>
        <v>0.00025-0.000887326434490788i</v>
      </c>
      <c r="M3733" s="57" t="str">
        <f t="shared" si="1094"/>
        <v>0.0045-0.000311081342068567i</v>
      </c>
      <c r="N3733" s="57">
        <f t="shared" si="1095"/>
        <v>69.620583996685212</v>
      </c>
      <c r="O3733" s="57">
        <f t="shared" si="1096"/>
        <v>66.233363896253664</v>
      </c>
      <c r="P3733" s="374">
        <f t="shared" si="1097"/>
        <v>-66.233363896253664</v>
      </c>
      <c r="Q3733" s="374">
        <f t="shared" si="1098"/>
        <v>110.37941600331479</v>
      </c>
      <c r="R3733" s="12">
        <f t="shared" si="1099"/>
        <v>-69.620583996685212</v>
      </c>
      <c r="S3733" s="57">
        <f t="shared" si="1100"/>
        <v>1192.5837173994832</v>
      </c>
      <c r="T3733" s="12">
        <f t="shared" si="1083"/>
        <v>-66.233363896253664</v>
      </c>
    </row>
    <row r="3734" spans="1:20">
      <c r="A3734" s="57">
        <f t="shared" si="1084"/>
        <v>7521698.74381088</v>
      </c>
      <c r="B3734" s="12">
        <f t="shared" si="1101"/>
        <v>1197115.5355256014</v>
      </c>
      <c r="C3734" s="57" t="str">
        <f t="shared" si="1085"/>
        <v>-0.000166625085083656+0.000452790843537897i</v>
      </c>
      <c r="D3734" s="57" t="str">
        <f t="shared" si="1086"/>
        <v>0.938196009238418-1.55697593810223i</v>
      </c>
      <c r="E3734" s="57" t="str">
        <f t="shared" si="1087"/>
        <v>-1.51707246805248-2.00643915098484i</v>
      </c>
      <c r="F3734" s="57" t="str">
        <f t="shared" si="1088"/>
        <v>1.91264776513814-1.50585474978387i</v>
      </c>
      <c r="G3734" s="57" t="str">
        <f t="shared" si="1089"/>
        <v>0.657287622075338-0.474616270203504i</v>
      </c>
      <c r="H3734" s="57" t="str">
        <f t="shared" si="1090"/>
        <v>0.0000876829558269832-1.67952986448825i</v>
      </c>
      <c r="I3734" s="57" t="str">
        <f t="shared" si="1091"/>
        <v>-0.00713430242826363-0.00906254297890656i</v>
      </c>
      <c r="K3734" s="57" t="str">
        <f t="shared" si="1092"/>
        <v>0.000373010421097779-0.000757248234724008i</v>
      </c>
      <c r="L3734" s="57" t="str">
        <f t="shared" si="1093"/>
        <v>0.00025-0.000883967358528381i</v>
      </c>
      <c r="M3734" s="57" t="str">
        <f t="shared" si="1094"/>
        <v>0.0045-0.000309903707978249i</v>
      </c>
      <c r="N3734" s="57">
        <f t="shared" si="1095"/>
        <v>69.796601633366492</v>
      </c>
      <c r="O3734" s="57">
        <f t="shared" si="1096"/>
        <v>66.330478679151199</v>
      </c>
      <c r="P3734" s="374">
        <f t="shared" si="1097"/>
        <v>-66.330478679151199</v>
      </c>
      <c r="Q3734" s="374">
        <f t="shared" si="1098"/>
        <v>110.20339836663351</v>
      </c>
      <c r="R3734" s="12">
        <f t="shared" si="1099"/>
        <v>-69.796601633366492</v>
      </c>
      <c r="S3734" s="57">
        <f t="shared" si="1100"/>
        <v>1197.1155355256014</v>
      </c>
      <c r="T3734" s="12">
        <f t="shared" si="1083"/>
        <v>-66.330478679151199</v>
      </c>
    </row>
    <row r="3735" spans="1:20">
      <c r="A3735" s="57">
        <f t="shared" si="1084"/>
        <v>7550281.1990373619</v>
      </c>
      <c r="B3735" s="12">
        <f t="shared" si="1101"/>
        <v>1201664.5745605987</v>
      </c>
      <c r="C3735" s="57" t="str">
        <f t="shared" si="1085"/>
        <v>-0.000163396849784486+0.000448254398509054i</v>
      </c>
      <c r="D3735" s="57" t="str">
        <f t="shared" si="1086"/>
        <v>0.933008012060001-1.55422297619767i</v>
      </c>
      <c r="E3735" s="57" t="str">
        <f t="shared" si="1087"/>
        <v>-1.512797774057-1.99355731708497i</v>
      </c>
      <c r="F3735" s="57" t="str">
        <f t="shared" si="1088"/>
        <v>1.90766958148926-1.50702226308306i</v>
      </c>
      <c r="G3735" s="57" t="str">
        <f t="shared" si="1089"/>
        <v>0.65557685308145-0.475179800481116i</v>
      </c>
      <c r="H3735" s="57" t="str">
        <f t="shared" si="1090"/>
        <v>0.0000867940858939719-1.67317052884676i</v>
      </c>
      <c r="I3735" s="57" t="str">
        <f t="shared" si="1091"/>
        <v>-0.00711280424364435-0.00900472923806387i</v>
      </c>
      <c r="K3735" s="57" t="str">
        <f t="shared" si="1092"/>
        <v>0.000372041139425249-0.000754627019515103i</v>
      </c>
      <c r="L3735" s="57" t="str">
        <f t="shared" si="1093"/>
        <v>0.00025-0.000880620998733197i</v>
      </c>
      <c r="M3735" s="57" t="str">
        <f t="shared" si="1094"/>
        <v>0.0045-0.000308730531956813i</v>
      </c>
      <c r="N3735" s="57">
        <f t="shared" si="1095"/>
        <v>69.972285549742523</v>
      </c>
      <c r="O3735" s="57">
        <f t="shared" si="1096"/>
        <v>66.427694784018144</v>
      </c>
      <c r="P3735" s="374">
        <f t="shared" si="1097"/>
        <v>-66.427694784018144</v>
      </c>
      <c r="Q3735" s="374">
        <f t="shared" si="1098"/>
        <v>110.02771445025748</v>
      </c>
      <c r="R3735" s="12">
        <f t="shared" si="1099"/>
        <v>-69.972285549742523</v>
      </c>
      <c r="S3735" s="57">
        <f t="shared" si="1100"/>
        <v>1201.6645745605988</v>
      </c>
      <c r="T3735" s="12">
        <f t="shared" si="1083"/>
        <v>-66.427694784018144</v>
      </c>
    </row>
    <row r="3736" spans="1:20">
      <c r="A3736" s="57">
        <f t="shared" si="1084"/>
        <v>7578972.2675937042</v>
      </c>
      <c r="B3736" s="12">
        <f t="shared" si="1101"/>
        <v>1206230.8999439289</v>
      </c>
      <c r="C3736" s="57" t="str">
        <f t="shared" si="1085"/>
        <v>-0.000160219052235265+0.000443752572923083i</v>
      </c>
      <c r="D3736" s="57" t="str">
        <f t="shared" si="1086"/>
        <v>0.927838223365923-1.55145756190698i</v>
      </c>
      <c r="E3736" s="57" t="str">
        <f t="shared" si="1087"/>
        <v>-1.50851741180406-1.980732401145i</v>
      </c>
      <c r="F3736" s="57" t="str">
        <f t="shared" si="1088"/>
        <v>1.90267963407443-1.5081755249674i</v>
      </c>
      <c r="G3736" s="57" t="str">
        <f t="shared" si="1089"/>
        <v>0.653862041431147-0.475737818768531i</v>
      </c>
      <c r="H3736" s="57" t="str">
        <f t="shared" si="1090"/>
        <v>0.0000859151362561622-1.66683528090684i</v>
      </c>
      <c r="I3736" s="57" t="str">
        <f t="shared" si="1091"/>
        <v>-0.00709129956535899-0.00894716812360581i</v>
      </c>
      <c r="K3736" s="57" t="str">
        <f t="shared" si="1092"/>
        <v>0.000371078300939628-0.000752013173299453i</v>
      </c>
      <c r="L3736" s="57" t="str">
        <f t="shared" si="1093"/>
        <v>0.00025-0.000877287306966726i</v>
      </c>
      <c r="M3736" s="57" t="str">
        <f t="shared" si="1094"/>
        <v>0.0045-0.000307561797127728i</v>
      </c>
      <c r="N3736" s="57">
        <f t="shared" si="1095"/>
        <v>70.147633509806852</v>
      </c>
      <c r="O3736" s="57">
        <f t="shared" si="1096"/>
        <v>66.525011976083647</v>
      </c>
      <c r="P3736" s="374">
        <f t="shared" si="1097"/>
        <v>-66.525011976083647</v>
      </c>
      <c r="Q3736" s="374">
        <f t="shared" si="1098"/>
        <v>109.85236649019315</v>
      </c>
      <c r="R3736" s="12">
        <f t="shared" si="1099"/>
        <v>-70.147633509806852</v>
      </c>
      <c r="S3736" s="57">
        <f t="shared" si="1100"/>
        <v>1206.230899943929</v>
      </c>
      <c r="T3736" s="12">
        <f t="shared" si="1083"/>
        <v>-66.525011976083647</v>
      </c>
    </row>
    <row r="3737" spans="1:20">
      <c r="A3737" s="57">
        <f t="shared" si="1084"/>
        <v>7607772.3622105606</v>
      </c>
      <c r="B3737" s="12">
        <f t="shared" si="1101"/>
        <v>1210814.577363716</v>
      </c>
      <c r="C3737" s="57" t="str">
        <f t="shared" si="1085"/>
        <v>-0.000157091067705465+0.000439285280685938i</v>
      </c>
      <c r="D3737" s="57" t="str">
        <f t="shared" si="1086"/>
        <v>0.922686695417546-1.54867983913596i</v>
      </c>
      <c r="E3737" s="57" t="str">
        <f t="shared" si="1087"/>
        <v>-1.50423143851131-1.96796431038439i</v>
      </c>
      <c r="F3737" s="57" t="str">
        <f t="shared" si="1088"/>
        <v>1.89767802521687-1.50931442529666i</v>
      </c>
      <c r="G3737" s="57" t="str">
        <f t="shared" si="1089"/>
        <v>0.652143222288149-0.476290289541765i</v>
      </c>
      <c r="H3737" s="57" t="str">
        <f t="shared" si="1090"/>
        <v>0.0000850459880237825-1.66052402934069i</v>
      </c>
      <c r="I3737" s="57" t="str">
        <f t="shared" si="1091"/>
        <v>-0.00706978848875466-0.00888985923909856i</v>
      </c>
      <c r="K3737" s="57" t="str">
        <f t="shared" si="1092"/>
        <v>0.000370121869031538-0.000749406693188643i</v>
      </c>
      <c r="L3737" s="57" t="str">
        <f t="shared" si="1093"/>
        <v>0.00025-0.000873966235272686i</v>
      </c>
      <c r="M3737" s="57" t="str">
        <f t="shared" si="1094"/>
        <v>0.0045-0.00030639748667835i</v>
      </c>
      <c r="N3737" s="57">
        <f t="shared" si="1095"/>
        <v>70.322643282551326</v>
      </c>
      <c r="O3737" s="57">
        <f t="shared" si="1096"/>
        <v>66.622430018751459</v>
      </c>
      <c r="P3737" s="374">
        <f t="shared" si="1097"/>
        <v>-66.622430018751459</v>
      </c>
      <c r="Q3737" s="374">
        <f t="shared" si="1098"/>
        <v>109.67735671744867</v>
      </c>
      <c r="R3737" s="12">
        <f t="shared" si="1099"/>
        <v>-70.322643282551326</v>
      </c>
      <c r="S3737" s="57">
        <f t="shared" si="1100"/>
        <v>1210.8145773637159</v>
      </c>
      <c r="T3737" s="12">
        <f t="shared" si="1083"/>
        <v>-66.622430018751459</v>
      </c>
    </row>
    <row r="3738" spans="1:20">
      <c r="A3738" s="57">
        <f t="shared" si="1084"/>
        <v>7636681.897186962</v>
      </c>
      <c r="B3738" s="12">
        <f t="shared" si="1101"/>
        <v>1215415.6727576982</v>
      </c>
      <c r="C3738" s="57" t="str">
        <f t="shared" si="1085"/>
        <v>-0.000154012276794424+0.000434852432805669i</v>
      </c>
      <c r="D3738" s="57" t="str">
        <f t="shared" si="1086"/>
        <v>0.917553479060666-1.54588995180709i</v>
      </c>
      <c r="E3738" s="57" t="str">
        <f t="shared" si="1087"/>
        <v>-1.49993991244847-1.95525295210488i</v>
      </c>
      <c r="F3738" s="57" t="str">
        <f t="shared" si="1088"/>
        <v>1.89266485839126-1.51043885469072i</v>
      </c>
      <c r="G3738" s="57" t="str">
        <f t="shared" si="1089"/>
        <v>0.650420431211856-0.476837177529227i</v>
      </c>
      <c r="H3738" s="57" t="str">
        <f t="shared" si="1090"/>
        <v>0.0000841865237776061-1.65423668316762i</v>
      </c>
      <c r="I3738" s="57" t="str">
        <f t="shared" si="1091"/>
        <v>-0.00704827111503735-0.00883280218844955i</v>
      </c>
      <c r="K3738" s="57" t="str">
        <f t="shared" si="1092"/>
        <v>0.00036917180721105-0.000746807576087945i</v>
      </c>
      <c r="L3738" s="57" t="str">
        <f t="shared" si="1093"/>
        <v>0.00025-0.000870657735876357i</v>
      </c>
      <c r="M3738" s="57" t="str">
        <f t="shared" si="1094"/>
        <v>0.0045-0.000305237583859683i</v>
      </c>
      <c r="N3738" s="57">
        <f t="shared" si="1095"/>
        <v>70.497312642028575</v>
      </c>
      <c r="O3738" s="57">
        <f t="shared" si="1096"/>
        <v>66.719948673597514</v>
      </c>
      <c r="P3738" s="374">
        <f t="shared" si="1097"/>
        <v>-66.719948673597514</v>
      </c>
      <c r="Q3738" s="374">
        <f t="shared" si="1098"/>
        <v>109.50268735797142</v>
      </c>
      <c r="R3738" s="12">
        <f t="shared" si="1099"/>
        <v>-70.497312642028575</v>
      </c>
      <c r="S3738" s="57">
        <f t="shared" si="1100"/>
        <v>1215.4156727576983</v>
      </c>
      <c r="T3738" s="12">
        <f t="shared" si="1083"/>
        <v>-66.719948673597514</v>
      </c>
    </row>
    <row r="3739" spans="1:20">
      <c r="A3739" s="57">
        <f t="shared" si="1084"/>
        <v>7665701.2883962728</v>
      </c>
      <c r="B3739" s="12">
        <f t="shared" si="1101"/>
        <v>1220034.2523141776</v>
      </c>
      <c r="C3739" s="57" t="str">
        <f t="shared" si="1085"/>
        <v>-0.0001509820654217+0.000430453937449154i</v>
      </c>
      <c r="D3739" s="57" t="str">
        <f t="shared" si="1086"/>
        <v>0.912438623730363-1.54308804384403i</v>
      </c>
      <c r="E3739" s="57" t="str">
        <f t="shared" si="1087"/>
        <v>-1.49564289293081-1.94259823367603i</v>
      </c>
      <c r="F3739" s="57" t="str">
        <f t="shared" si="1088"/>
        <v>1.88764023821758-1.51154870454446i</v>
      </c>
      <c r="G3739" s="57" t="str">
        <f t="shared" si="1089"/>
        <v>0.648693704155268-0.477378447716888i</v>
      </c>
      <c r="H3739" s="57" t="str">
        <f t="shared" si="1090"/>
        <v>0.000083336627551019-1.64797315175269i</v>
      </c>
      <c r="I3739" s="57" t="str">
        <f t="shared" si="1091"/>
        <v>-0.00702674755123649-0.00877599657584428i</v>
      </c>
      <c r="K3739" s="57" t="str">
        <f t="shared" si="1092"/>
        <v>0.000368228079108651-0.000744215818698477i</v>
      </c>
      <c r="L3739" s="57" t="str">
        <f t="shared" si="1093"/>
        <v>0.00025-0.000867361761183858i</v>
      </c>
      <c r="M3739" s="57" t="str">
        <f t="shared" si="1094"/>
        <v>0.0045-0.000304082071986136i</v>
      </c>
      <c r="N3739" s="57">
        <f t="shared" si="1095"/>
        <v>70.671639367413647</v>
      </c>
      <c r="O3739" s="57">
        <f t="shared" si="1096"/>
        <v>66.817567700369125</v>
      </c>
      <c r="P3739" s="374">
        <f t="shared" si="1097"/>
        <v>-66.817567700369125</v>
      </c>
      <c r="Q3739" s="374">
        <f t="shared" si="1098"/>
        <v>109.32836063258635</v>
      </c>
      <c r="R3739" s="12">
        <f t="shared" si="1099"/>
        <v>-70.671639367413647</v>
      </c>
      <c r="S3739" s="57">
        <f t="shared" si="1100"/>
        <v>1220.0342523141776</v>
      </c>
      <c r="T3739" s="12">
        <f t="shared" si="1083"/>
        <v>-66.817567700369125</v>
      </c>
    </row>
    <row r="3740" spans="1:20">
      <c r="A3740" s="57">
        <f t="shared" si="1084"/>
        <v>7694830.9532921789</v>
      </c>
      <c r="B3740" s="12">
        <f t="shared" si="1101"/>
        <v>1224670.3824729715</v>
      </c>
      <c r="C3740" s="57" t="str">
        <f t="shared" si="1085"/>
        <v>-0.000147999824816843+0.000426089699998576i</v>
      </c>
      <c r="D3740" s="57" t="str">
        <f t="shared" si="1086"/>
        <v>0.907342177455978-1.54027425915635i</v>
      </c>
      <c r="E3740" s="57" t="str">
        <f t="shared" si="1087"/>
        <v>-1.49134044031269-1.93000006252089i</v>
      </c>
      <c r="F3740" s="57" t="str">
        <f t="shared" si="1088"/>
        <v>1.88260427045495-1.51264386704267i</v>
      </c>
      <c r="G3740" s="57" t="str">
        <f t="shared" si="1089"/>
        <v>0.646963077462849-0.477914065353436i</v>
      </c>
      <c r="H3740" s="57" t="str">
        <f t="shared" si="1090"/>
        <v>0.0000824961848123008-1.64173334480542i</v>
      </c>
      <c r="I3740" s="57" t="str">
        <f t="shared" si="1091"/>
        <v>-0.00700521791016944-0.0087194420056847i</v>
      </c>
      <c r="K3740" s="57" t="str">
        <f t="shared" si="1092"/>
        <v>0.000367290648476217-0.000741631417519422i</v>
      </c>
      <c r="L3740" s="57" t="str">
        <f t="shared" si="1093"/>
        <v>0.00025-0.000864078263781492i</v>
      </c>
      <c r="M3740" s="57" t="str">
        <f t="shared" si="1094"/>
        <v>0.0045-0.000302930934435282i</v>
      </c>
      <c r="N3740" s="57">
        <f t="shared" si="1095"/>
        <v>70.845621243071619</v>
      </c>
      <c r="O3740" s="57">
        <f t="shared" si="1096"/>
        <v>66.915286856982505</v>
      </c>
      <c r="P3740" s="374">
        <f t="shared" si="1097"/>
        <v>-66.915286856982505</v>
      </c>
      <c r="Q3740" s="374">
        <f t="shared" si="1098"/>
        <v>109.15437875692838</v>
      </c>
      <c r="R3740" s="12">
        <f t="shared" si="1099"/>
        <v>-70.845621243071619</v>
      </c>
      <c r="S3740" s="57">
        <f t="shared" si="1100"/>
        <v>1224.6703824729714</v>
      </c>
      <c r="T3740" s="12">
        <f t="shared" si="1083"/>
        <v>-66.915286856982505</v>
      </c>
    </row>
    <row r="3741" spans="1:20">
      <c r="A3741" s="57">
        <f t="shared" si="1084"/>
        <v>7724071.3109146897</v>
      </c>
      <c r="B3741" s="12">
        <f t="shared" si="1101"/>
        <v>1229324.1299263688</v>
      </c>
      <c r="C3741" s="57" t="str">
        <f t="shared" si="1085"/>
        <v>-0.000145064951508611+0.000421759623107432i</v>
      </c>
      <c r="D3741" s="57" t="str">
        <f t="shared" si="1086"/>
        <v>0.90226418686631-1.53744874162435i</v>
      </c>
      <c r="E3741" s="57" t="str">
        <f t="shared" si="1087"/>
        <v>-1.48703261598067-1.91745834610175i</v>
      </c>
      <c r="F3741" s="57" t="str">
        <f t="shared" si="1088"/>
        <v>1.87755706199514-1.51372423517489i</v>
      </c>
      <c r="G3741" s="57" t="str">
        <f t="shared" si="1089"/>
        <v>0.645228587868298-0.47844399595541i</v>
      </c>
      <c r="H3741" s="57" t="str">
        <f t="shared" si="1090"/>
        <v>0.0000816650824470842-1.63551717237844i</v>
      </c>
      <c r="I3741" s="57" t="str">
        <f t="shared" si="1091"/>
        <v>-0.00698368231040493-0.008663138082527i</v>
      </c>
      <c r="K3741" s="57" t="str">
        <f t="shared" si="1092"/>
        <v>0.000366359479187874-0.000739054368850122i</v>
      </c>
      <c r="L3741" s="57" t="str">
        <f t="shared" si="1093"/>
        <v>0.00025-0.000860807196435035i</v>
      </c>
      <c r="M3741" s="57" t="str">
        <f t="shared" si="1094"/>
        <v>0.0045-0.000301784154647621i</v>
      </c>
      <c r="N3741" s="57">
        <f t="shared" si="1095"/>
        <v>71.01925605862067</v>
      </c>
      <c r="O3741" s="57">
        <f t="shared" si="1096"/>
        <v>67.013105899522316</v>
      </c>
      <c r="P3741" s="374">
        <f t="shared" si="1097"/>
        <v>-67.013105899522316</v>
      </c>
      <c r="Q3741" s="374">
        <f t="shared" si="1098"/>
        <v>108.98074394137933</v>
      </c>
      <c r="R3741" s="12">
        <f t="shared" si="1099"/>
        <v>-71.01925605862067</v>
      </c>
      <c r="S3741" s="57">
        <f t="shared" si="1100"/>
        <v>1229.3241299263689</v>
      </c>
      <c r="T3741" s="12">
        <f t="shared" si="1083"/>
        <v>-67.013105899522316</v>
      </c>
    </row>
    <row r="3742" spans="1:20">
      <c r="A3742" s="57">
        <f t="shared" si="1084"/>
        <v>7753422.7818961646</v>
      </c>
      <c r="B3742" s="12">
        <f t="shared" si="1101"/>
        <v>1233995.561620089</v>
      </c>
      <c r="C3742" s="57" t="str">
        <f t="shared" si="1085"/>
        <v>-0.000142176847313636+0.000417463606756278i</v>
      </c>
      <c r="D3742" s="57" t="str">
        <f t="shared" si="1086"/>
        <v>0.897204697194952-1.53461163508398i</v>
      </c>
      <c r="E3742" s="57" t="str">
        <f t="shared" si="1087"/>
        <v>-1.48271948234666-1.90497299190589i</v>
      </c>
      <c r="F3742" s="57" t="str">
        <f t="shared" si="1088"/>
        <v>1.87249872085582-1.51478970275022i</v>
      </c>
      <c r="G3742" s="57" t="str">
        <f t="shared" si="1089"/>
        <v>0.643490272492247-0.478968205312316i</v>
      </c>
      <c r="H3742" s="57" t="str">
        <f t="shared" si="1090"/>
        <v>0.0000808432087410398-1.62932454486621i</v>
      </c>
      <c r="I3742" s="57" t="str">
        <f t="shared" si="1091"/>
        <v>-0.00696214087622619-0.00860708441101974i</v>
      </c>
      <c r="K3742" s="57" t="str">
        <f t="shared" si="1092"/>
        <v>0.000365434535240936-0.00073648466879231i</v>
      </c>
      <c r="L3742" s="57" t="str">
        <f t="shared" si="1093"/>
        <v>0.00025-0.0008575485120891i</v>
      </c>
      <c r="M3742" s="57" t="str">
        <f t="shared" si="1094"/>
        <v>0.0045-0.000300641716126341i</v>
      </c>
      <c r="N3742" s="57">
        <f t="shared" si="1095"/>
        <v>71.192541608999363</v>
      </c>
      <c r="O3742" s="57">
        <f t="shared" si="1096"/>
        <v>67.111024582239608</v>
      </c>
      <c r="P3742" s="374">
        <f t="shared" si="1097"/>
        <v>-67.111024582239608</v>
      </c>
      <c r="Q3742" s="374">
        <f t="shared" si="1098"/>
        <v>108.80745839100064</v>
      </c>
      <c r="R3742" s="12">
        <f t="shared" si="1099"/>
        <v>-71.192541608999363</v>
      </c>
      <c r="S3742" s="57">
        <f t="shared" si="1100"/>
        <v>1233.9955616200889</v>
      </c>
      <c r="T3742" s="12">
        <f t="shared" si="1083"/>
        <v>-67.111024582239608</v>
      </c>
    </row>
    <row r="3743" spans="1:20">
      <c r="A3743" s="57">
        <f t="shared" si="1084"/>
        <v>7782885.78846737</v>
      </c>
      <c r="B3743" s="12">
        <f t="shared" si="1101"/>
        <v>1238684.7447542453</v>
      </c>
      <c r="C3743" s="57" t="str">
        <f t="shared" si="1085"/>
        <v>-0.000139334919324537+0.000413201548308036i</v>
      </c>
      <c r="D3743" s="57" t="str">
        <f t="shared" si="1086"/>
        <v>0.892163752285823-1.53176308331197i</v>
      </c>
      <c r="E3743" s="57" t="str">
        <f t="shared" si="1087"/>
        <v>-1.47840110284081-1.89254390743143i</v>
      </c>
      <c r="F3743" s="57" t="str">
        <f t="shared" si="1088"/>
        <v>1.86742935617371-1.51584016441204i</v>
      </c>
      <c r="G3743" s="57" t="str">
        <f t="shared" si="1089"/>
        <v>0.641748168839882-0.479486659491732i</v>
      </c>
      <c r="H3743" s="57" t="str">
        <f t="shared" si="1090"/>
        <v>0.0000800304533627423-1.62315537300371i</v>
      </c>
      <c r="I3743" s="57" t="str">
        <f t="shared" si="1091"/>
        <v>-0.0069405937375931-0.00855128059584271i</v>
      </c>
      <c r="K3743" s="57" t="str">
        <f t="shared" si="1092"/>
        <v>0.000364515780756744-0.000733922313252191i</v>
      </c>
      <c r="L3743" s="57" t="str">
        <f t="shared" si="1093"/>
        <v>0.00025-0.000854302163866407i</v>
      </c>
      <c r="M3743" s="57" t="str">
        <f t="shared" si="1094"/>
        <v>0.0045-0.00029950360243708i</v>
      </c>
      <c r="N3743" s="57">
        <f t="shared" si="1095"/>
        <v>71.365475694532932</v>
      </c>
      <c r="O3743" s="57">
        <f t="shared" si="1096"/>
        <v>67.209042657550867</v>
      </c>
      <c r="P3743" s="374">
        <f t="shared" si="1097"/>
        <v>-67.209042657550867</v>
      </c>
      <c r="Q3743" s="374">
        <f t="shared" si="1098"/>
        <v>108.63452430546707</v>
      </c>
      <c r="R3743" s="12">
        <f t="shared" si="1099"/>
        <v>-71.365475694532932</v>
      </c>
      <c r="S3743" s="57">
        <f t="shared" si="1100"/>
        <v>1238.6847447542452</v>
      </c>
      <c r="T3743" s="12">
        <f t="shared" si="1083"/>
        <v>-67.209042657550867</v>
      </c>
    </row>
    <row r="3744" spans="1:20">
      <c r="A3744" s="57">
        <f t="shared" si="1084"/>
        <v>7812460.7544635469</v>
      </c>
      <c r="B3744" s="12">
        <f t="shared" si="1101"/>
        <v>1243391.7467843115</v>
      </c>
      <c r="C3744" s="57" t="str">
        <f t="shared" si="1085"/>
        <v>-0.000136538579897518+0.000408973342562989i</v>
      </c>
      <c r="D3744" s="57" t="str">
        <f t="shared" si="1086"/>
        <v>0.887141394598877-1.52890323001103i</v>
      </c>
      <c r="E3744" s="57" t="str">
        <f t="shared" si="1087"/>
        <v>-1.47407754190431-1.88017100017333i</v>
      </c>
      <c r="F3744" s="57" t="str">
        <f t="shared" si="1088"/>
        <v>1.86234907819741-1.51687551565275i</v>
      </c>
      <c r="G3744" s="57" t="str">
        <f t="shared" si="1089"/>
        <v>0.640002314798487-0.479999324844385i</v>
      </c>
      <c r="H3744" s="57" t="str">
        <f t="shared" si="1090"/>
        <v>0.0000792267073467377-1.61700956786511i</v>
      </c>
      <c r="I3744" s="57" t="str">
        <f t="shared" si="1091"/>
        <v>-0.00691904103010394-0.00849572624164533i</v>
      </c>
      <c r="K3744" s="57" t="str">
        <f t="shared" si="1092"/>
        <v>0.000363603179981517-0.000731367297942623i</v>
      </c>
      <c r="L3744" s="57" t="str">
        <f t="shared" si="1093"/>
        <v>0.00025-0.000851068105067148i</v>
      </c>
      <c r="M3744" s="57" t="str">
        <f t="shared" si="1094"/>
        <v>0.0045-0.000298369797207691i</v>
      </c>
      <c r="N3744" s="57">
        <f t="shared" si="1095"/>
        <v>71.53805612099994</v>
      </c>
      <c r="O3744" s="57">
        <f t="shared" si="1096"/>
        <v>67.307159876036067</v>
      </c>
      <c r="P3744" s="374">
        <f t="shared" si="1097"/>
        <v>-67.307159876036067</v>
      </c>
      <c r="Q3744" s="374">
        <f t="shared" si="1098"/>
        <v>108.46194387900006</v>
      </c>
      <c r="R3744" s="12">
        <f t="shared" si="1099"/>
        <v>-71.53805612099994</v>
      </c>
      <c r="S3744" s="57">
        <f t="shared" si="1100"/>
        <v>1243.3917467843114</v>
      </c>
      <c r="T3744" s="12">
        <f t="shared" si="1083"/>
        <v>-67.307159876036067</v>
      </c>
    </row>
    <row r="3745" spans="1:20">
      <c r="A3745" s="57">
        <f t="shared" si="1084"/>
        <v>7842148.1053305082</v>
      </c>
      <c r="B3745" s="12">
        <f t="shared" si="1101"/>
        <v>1248116.6354220919</v>
      </c>
      <c r="C3745" s="57" t="str">
        <f t="shared" si="1085"/>
        <v>-0.000133787246639411+0.000404778881813339i</v>
      </c>
      <c r="D3745" s="57" t="str">
        <f t="shared" si="1086"/>
        <v>0.882137665215949-1.52603221879526i</v>
      </c>
      <c r="E3745" s="57" t="str">
        <f t="shared" si="1087"/>
        <v>-1.46974886498188-1.86785417760925i</v>
      </c>
      <c r="F3745" s="57" t="str">
        <f t="shared" si="1088"/>
        <v>1.85725799827996-1.51789565282832i</v>
      </c>
      <c r="G3745" s="57" t="str">
        <f t="shared" si="1089"/>
        <v>0.638252748634909-0.480506168009207i</v>
      </c>
      <c r="H3745" s="57" t="str">
        <f t="shared" si="1090"/>
        <v>0.0000784318630768081-1.61088704086252i</v>
      </c>
      <c r="I3745" s="57" t="str">
        <f t="shared" si="1091"/>
        <v>-0.00689748289495618-0.00844042095298565i</v>
      </c>
      <c r="K3745" s="57" t="str">
        <f t="shared" si="1092"/>
        <v>0.000362696697287176-0.000728819618385233i</v>
      </c>
      <c r="L3745" s="57" t="str">
        <f t="shared" si="1093"/>
        <v>0.00025-0.000847846289168309i</v>
      </c>
      <c r="M3745" s="57" t="str">
        <f t="shared" si="1094"/>
        <v>0.0045-0.000297240284128004i</v>
      </c>
      <c r="N3745" s="57">
        <f t="shared" si="1095"/>
        <v>71.710280699700576</v>
      </c>
      <c r="O3745" s="57">
        <f t="shared" si="1096"/>
        <v>67.405375986437988</v>
      </c>
      <c r="P3745" s="374">
        <f t="shared" si="1097"/>
        <v>-67.405375986437988</v>
      </c>
      <c r="Q3745" s="374">
        <f t="shared" si="1098"/>
        <v>108.28971930029942</v>
      </c>
      <c r="R3745" s="12">
        <f t="shared" si="1099"/>
        <v>-71.710280699700576</v>
      </c>
      <c r="S3745" s="57">
        <f t="shared" si="1100"/>
        <v>1248.116635422092</v>
      </c>
      <c r="T3745" s="12">
        <f t="shared" si="1083"/>
        <v>-67.405375986437988</v>
      </c>
    </row>
    <row r="3746" spans="1:20">
      <c r="A3746" s="57">
        <f t="shared" si="1084"/>
        <v>7871948.2681307653</v>
      </c>
      <c r="B3746" s="12">
        <f t="shared" si="1101"/>
        <v>1252859.478636696</v>
      </c>
      <c r="C3746" s="57" t="str">
        <f t="shared" si="1085"/>
        <v>-0.000131080342394215+0.000400618055897413i</v>
      </c>
      <c r="D3746" s="57" t="str">
        <f t="shared" si="1086"/>
        <v>0.877152603846793-1.52315019317561i</v>
      </c>
      <c r="E3746" s="57" t="str">
        <f t="shared" si="1087"/>
        <v>-1.46541513851431-1.85559334718575i</v>
      </c>
      <c r="F3746" s="57" t="str">
        <f t="shared" si="1088"/>
        <v>1.85215622887136-1.51890047317293i</v>
      </c>
      <c r="G3746" s="57" t="str">
        <f t="shared" si="1089"/>
        <v>0.636499508992944-0.481007155918377i</v>
      </c>
      <c r="H3746" s="57" t="str">
        <f t="shared" si="1090"/>
        <v>0.0000776458142694173-1.60478770374467i</v>
      </c>
      <c r="I3746" s="57" t="str">
        <f t="shared" si="1091"/>
        <v>-0.00687591947890701-0.00838536433426992i</v>
      </c>
      <c r="K3746" s="57" t="str">
        <f t="shared" si="1092"/>
        <v>0.000361796297172112-0.000726279269912521i</v>
      </c>
      <c r="L3746" s="57" t="str">
        <f t="shared" si="1093"/>
        <v>0.00025-0.000844636669822981i</v>
      </c>
      <c r="M3746" s="57" t="str">
        <f t="shared" si="1094"/>
        <v>0.0045-0.000296115046949596i</v>
      </c>
      <c r="N3746" s="57">
        <f t="shared" si="1095"/>
        <v>71.882147247524998</v>
      </c>
      <c r="O3746" s="57">
        <f t="shared" si="1096"/>
        <v>67.503690735660683</v>
      </c>
      <c r="P3746" s="374">
        <f t="shared" si="1097"/>
        <v>-67.503690735660683</v>
      </c>
      <c r="Q3746" s="374">
        <f t="shared" si="1098"/>
        <v>108.117852752475</v>
      </c>
      <c r="R3746" s="12">
        <f t="shared" si="1099"/>
        <v>-71.882147247524998</v>
      </c>
      <c r="S3746" s="57">
        <f t="shared" si="1100"/>
        <v>1252.8594786366959</v>
      </c>
      <c r="T3746" s="12">
        <f t="shared" si="1083"/>
        <v>-67.503690735660683</v>
      </c>
    </row>
    <row r="3747" spans="1:20">
      <c r="A3747" s="57">
        <f t="shared" si="1084"/>
        <v>7901861.671549662</v>
      </c>
      <c r="B3747" s="12">
        <f t="shared" si="1101"/>
        <v>1257620.3446555154</v>
      </c>
      <c r="C3747" s="57" t="str">
        <f t="shared" si="1085"/>
        <v>-0.00012841729522913+0.000396490752253473i</v>
      </c>
      <c r="D3747" s="57" t="str">
        <f t="shared" si="1086"/>
        <v>0.872186248835273-1.52025729654559i</v>
      </c>
      <c r="E3747" s="57" t="str">
        <f t="shared" si="1087"/>
        <v>-1.46107642993061-1.84338841630433i</v>
      </c>
      <c r="F3747" s="57" t="str">
        <f t="shared" si="1088"/>
        <v>1.84704388351063-1.51988987481339i</v>
      </c>
      <c r="G3747" s="57" t="str">
        <f t="shared" si="1089"/>
        <v>0.634742634890649-0.481502255802323i</v>
      </c>
      <c r="H3747" s="57" t="str">
        <f t="shared" si="1090"/>
        <v>0.0000768684559573619-1.59871146859563i</v>
      </c>
      <c r="I3747" s="57" t="str">
        <f t="shared" si="1091"/>
        <v>-0.0068543509342327-0.00833055598969169i</v>
      </c>
      <c r="K3747" s="57" t="str">
        <f t="shared" si="1092"/>
        <v>0.000360901944261978-0.000723746247669989i</v>
      </c>
      <c r="L3747" s="57" t="str">
        <f t="shared" si="1093"/>
        <v>0.00025-0.000841439200859715i</v>
      </c>
      <c r="M3747" s="57" t="str">
        <f t="shared" si="1094"/>
        <v>0.0045-0.000294994069485551i</v>
      </c>
      <c r="N3747" s="57">
        <f t="shared" si="1095"/>
        <v>72.053653587021302</v>
      </c>
      <c r="O3747" s="57">
        <f t="shared" si="1096"/>
        <v>67.60210386876831</v>
      </c>
      <c r="P3747" s="374">
        <f t="shared" si="1097"/>
        <v>-67.60210386876831</v>
      </c>
      <c r="Q3747" s="374">
        <f t="shared" si="1098"/>
        <v>107.9463464129787</v>
      </c>
      <c r="R3747" s="12">
        <f t="shared" si="1099"/>
        <v>-72.053653587021302</v>
      </c>
      <c r="S3747" s="57">
        <f t="shared" si="1100"/>
        <v>1257.6203446555153</v>
      </c>
      <c r="T3747" s="12">
        <f t="shared" si="1083"/>
        <v>-67.60210386876831</v>
      </c>
    </row>
    <row r="3748" spans="1:20">
      <c r="A3748" s="57">
        <f t="shared" si="1084"/>
        <v>7931888.7459015502</v>
      </c>
      <c r="B3748" s="12">
        <f t="shared" si="1101"/>
        <v>1262399.3019652064</v>
      </c>
      <c r="C3748" s="57" t="str">
        <f t="shared" si="1085"/>
        <v>-0.000125797538420057+0.000392396855973122i</v>
      </c>
      <c r="D3748" s="57" t="str">
        <f t="shared" si="1086"/>
        <v>0.867238637165695-1.51735367216702i</v>
      </c>
      <c r="E3748" s="57" t="str">
        <f t="shared" si="1087"/>
        <v>-1.45673280764021-1.83123929230765i</v>
      </c>
      <c r="F3748" s="57" t="str">
        <f t="shared" si="1088"/>
        <v>1.84192107681782-1.52086375678357i</v>
      </c>
      <c r="G3748" s="57" t="str">
        <f t="shared" si="1089"/>
        <v>0.632982165717576-0.481991435194717i</v>
      </c>
      <c r="H3748" s="57" t="str">
        <f t="shared" si="1090"/>
        <v>0.0000760996844735976-1.59265824783353i</v>
      </c>
      <c r="I3748" s="57" t="str">
        <f t="shared" si="1091"/>
        <v>-0.00683277741868758-0.00827599552317184i</v>
      </c>
      <c r="K3748" s="57" t="str">
        <f t="shared" si="1092"/>
        <v>0.000360013603310423-0.000721220546618233i</v>
      </c>
      <c r="L3748" s="57" t="str">
        <f t="shared" si="1093"/>
        <v>0.00025-0.000838253836281847i</v>
      </c>
      <c r="M3748" s="57" t="str">
        <f t="shared" si="1094"/>
        <v>0.0045-0.000293877335610232i</v>
      </c>
      <c r="N3748" s="57">
        <f t="shared" si="1095"/>
        <v>72.224797546467698</v>
      </c>
      <c r="O3748" s="57">
        <f t="shared" si="1096"/>
        <v>67.700615128984239</v>
      </c>
      <c r="P3748" s="374">
        <f t="shared" si="1097"/>
        <v>-67.700615128984239</v>
      </c>
      <c r="Q3748" s="374">
        <f t="shared" si="1098"/>
        <v>107.7752024535323</v>
      </c>
      <c r="R3748" s="12">
        <f t="shared" si="1099"/>
        <v>-72.224797546467698</v>
      </c>
      <c r="S3748" s="57">
        <f t="shared" si="1100"/>
        <v>1262.3993019652064</v>
      </c>
      <c r="T3748" s="12">
        <f t="shared" si="1083"/>
        <v>-67.700615128984239</v>
      </c>
    </row>
    <row r="3749" spans="1:20">
      <c r="A3749" s="57">
        <f t="shared" si="1084"/>
        <v>7962029.9231359772</v>
      </c>
      <c r="B3749" s="12">
        <f t="shared" si="1101"/>
        <v>1267196.4193126743</v>
      </c>
      <c r="C3749" s="57" t="str">
        <f t="shared" si="1085"/>
        <v>-0.000123220510436645+0.000388336249854327i</v>
      </c>
      <c r="D3749" s="57" t="str">
        <f t="shared" si="1086"/>
        <v>0.862309804469275-1.51443946315601i</v>
      </c>
      <c r="E3749" s="57" t="str">
        <f t="shared" si="1087"/>
        <v>-1.45238434102482-1.81914588246589i</v>
      </c>
      <c r="F3749" s="57" t="str">
        <f t="shared" si="1088"/>
        <v>1.8367879244857-1.52182201903877i</v>
      </c>
      <c r="G3749" s="57" t="str">
        <f t="shared" si="1089"/>
        <v>0.63121814123193-0.48247466193743i</v>
      </c>
      <c r="H3749" s="57" t="str">
        <f t="shared" si="1090"/>
        <v>0.0000753393974352628-1.5866279542093i</v>
      </c>
      <c r="I3749" s="57" t="str">
        <f t="shared" si="1091"/>
        <v>-0.00681119909546259-0.00822168253829867i</v>
      </c>
      <c r="K3749" s="57" t="str">
        <f t="shared" si="1092"/>
        <v>0.000359131239199833-0.000718702161535041i</v>
      </c>
      <c r="L3749" s="57" t="str">
        <f t="shared" si="1093"/>
        <v>0.00025-0.000835080530266832i</v>
      </c>
      <c r="M3749" s="57" t="str">
        <f t="shared" si="1094"/>
        <v>0.0045-0.000292764829259048i</v>
      </c>
      <c r="N3749" s="57">
        <f t="shared" si="1095"/>
        <v>72.395576959940755</v>
      </c>
      <c r="O3749" s="57">
        <f t="shared" si="1096"/>
        <v>67.799224257689644</v>
      </c>
      <c r="P3749" s="374">
        <f t="shared" si="1097"/>
        <v>-67.799224257689644</v>
      </c>
      <c r="Q3749" s="374">
        <f t="shared" si="1098"/>
        <v>107.60442304005925</v>
      </c>
      <c r="R3749" s="12">
        <f t="shared" si="1099"/>
        <v>-72.395576959940755</v>
      </c>
      <c r="S3749" s="57">
        <f t="shared" si="1100"/>
        <v>1267.1964193126744</v>
      </c>
      <c r="T3749" s="12">
        <f t="shared" si="1083"/>
        <v>-67.799224257689644</v>
      </c>
    </row>
    <row r="3750" spans="1:20">
      <c r="A3750" s="57">
        <f t="shared" si="1084"/>
        <v>7992285.6368438946</v>
      </c>
      <c r="B3750" s="12">
        <f t="shared" si="1101"/>
        <v>1272011.7657060625</v>
      </c>
      <c r="C3750" s="57" t="str">
        <f t="shared" si="1085"/>
        <v>-0.000120685654926821+0.00038430881445401i</v>
      </c>
      <c r="D3750" s="57" t="str">
        <f t="shared" si="1086"/>
        <v>0.857399785030868-1.51151481246905i</v>
      </c>
      <c r="E3750" s="57" t="str">
        <f t="shared" si="1087"/>
        <v>-1.44803110043026-1.80710809396311i</v>
      </c>
      <c r="F3750" s="57" t="str">
        <f t="shared" si="1088"/>
        <v>1.83164454327134-1.52276456246996i</v>
      </c>
      <c r="G3750" s="57" t="str">
        <f t="shared" si="1089"/>
        <v>0.629450601557643-0.482951904185463i</v>
      </c>
      <c r="H3750" s="57" t="str">
        <f t="shared" si="1090"/>
        <v>0.0000745874937278702-1.58062050080536i</v>
      </c>
      <c r="I3750" s="57" t="str">
        <f t="shared" si="1091"/>
        <v>-0.00678961613314264-0.00816761663826848i</v>
      </c>
      <c r="K3750" s="57" t="str">
        <f t="shared" si="1092"/>
        <v>0.000358254816941975-0.000716191087017448i</v>
      </c>
      <c r="L3750" s="57" t="str">
        <f t="shared" si="1093"/>
        <v>0.00025-0.000831919237165603i</v>
      </c>
      <c r="M3750" s="57" t="str">
        <f t="shared" si="1094"/>
        <v>0.0045-0.00029165653442822i</v>
      </c>
      <c r="N3750" s="57">
        <f t="shared" si="1095"/>
        <v>72.565989667387058</v>
      </c>
      <c r="O3750" s="57">
        <f t="shared" si="1096"/>
        <v>67.89793099442285</v>
      </c>
      <c r="P3750" s="374">
        <f t="shared" si="1097"/>
        <v>-67.89793099442285</v>
      </c>
      <c r="Q3750" s="374">
        <f t="shared" si="1098"/>
        <v>107.43401033261294</v>
      </c>
      <c r="R3750" s="12">
        <f t="shared" si="1099"/>
        <v>-72.565989667387058</v>
      </c>
      <c r="S3750" s="57">
        <f t="shared" si="1100"/>
        <v>1272.0117657060625</v>
      </c>
      <c r="T3750" s="12">
        <f t="shared" si="1083"/>
        <v>-67.89793099442285</v>
      </c>
    </row>
    <row r="3751" spans="1:20">
      <c r="A3751" s="57">
        <f t="shared" si="1084"/>
        <v>8022656.3222639011</v>
      </c>
      <c r="B3751" s="12">
        <f t="shared" si="1101"/>
        <v>1276845.4104157456</v>
      </c>
      <c r="C3751" s="57" t="str">
        <f t="shared" si="1085"/>
        <v>-0.000118192420700857+0.000380314428140276i</v>
      </c>
      <c r="D3751" s="57" t="str">
        <f t="shared" si="1086"/>
        <v>0.852508611795659-1.50857986288924i</v>
      </c>
      <c r="E3751" s="57" t="str">
        <f t="shared" si="1087"/>
        <v>-1.44367315715809-1.79512583388372i</v>
      </c>
      <c r="F3751" s="57" t="str">
        <f t="shared" si="1088"/>
        <v>1.82649105098728-1.52369128891793i</v>
      </c>
      <c r="G3751" s="57" t="str">
        <f t="shared" si="1089"/>
        <v>0.627679587181387-0.483423130411848i</v>
      </c>
      <c r="H3751" s="57" t="str">
        <f t="shared" si="1090"/>
        <v>0.0000738438734897089-1.57463580103441i</v>
      </c>
      <c r="I3751" s="57" t="str">
        <f t="shared" si="1091"/>
        <v>-0.00676802870566372-0.00811379742582614i</v>
      </c>
      <c r="K3751" s="57" t="str">
        <f t="shared" si="1092"/>
        <v>0.000357384301678757-0.000713687317483853i</v>
      </c>
      <c r="L3751" s="57" t="str">
        <f t="shared" si="1093"/>
        <v>0.00025-0.000828769911501895i</v>
      </c>
      <c r="M3751" s="57" t="str">
        <f t="shared" si="1094"/>
        <v>0.0045-0.000290552435174557i</v>
      </c>
      <c r="N3751" s="57">
        <f t="shared" si="1095"/>
        <v>72.736033514695634</v>
      </c>
      <c r="O3751" s="57">
        <f t="shared" si="1096"/>
        <v>67.996735076877854</v>
      </c>
      <c r="P3751" s="374">
        <f t="shared" si="1097"/>
        <v>-67.996735076877854</v>
      </c>
      <c r="Q3751" s="374">
        <f t="shared" si="1098"/>
        <v>107.26396648530437</v>
      </c>
      <c r="R3751" s="12">
        <f t="shared" si="1099"/>
        <v>-72.736033514695634</v>
      </c>
      <c r="S3751" s="57">
        <f t="shared" si="1100"/>
        <v>1276.8454104157456</v>
      </c>
      <c r="T3751" s="12">
        <f t="shared" si="1083"/>
        <v>-67.996735076877854</v>
      </c>
    </row>
    <row r="3752" spans="1:20">
      <c r="A3752" s="57">
        <f t="shared" si="1084"/>
        <v>8053142.4162885044</v>
      </c>
      <c r="B3752" s="12">
        <f t="shared" si="1101"/>
        <v>1281697.4229753255</v>
      </c>
      <c r="C3752" s="57" t="str">
        <f t="shared" si="1085"/>
        <v>-0.00011574026171496+0.000376352967144152i</v>
      </c>
      <c r="D3752" s="57" t="str">
        <f t="shared" si="1086"/>
        <v>0.847636316376209-1.50563475701272i</v>
      </c>
      <c r="E3752" s="57" t="str">
        <f t="shared" si="1087"/>
        <v>-1.43931058345697-1.78319900919899i</v>
      </c>
      <c r="F3752" s="57" t="str">
        <f t="shared" si="1088"/>
        <v>1.82132756649267-1.52460210118739i</v>
      </c>
      <c r="G3752" s="57" t="str">
        <f t="shared" si="1089"/>
        <v>0.625905138949493-0.483888309412522i</v>
      </c>
      <c r="H3752" s="57" t="str">
        <f t="shared" si="1090"/>
        <v>0.0000731084380963961-1.56867376863812i</v>
      </c>
      <c r="I3752" s="57" t="str">
        <f t="shared" si="1091"/>
        <v>-0.00674643699226911-0.0080602245032063i</v>
      </c>
      <c r="K3752" s="57" t="str">
        <f t="shared" si="1092"/>
        <v>0.000356519658682803-0.00071119084717603i</v>
      </c>
      <c r="L3752" s="57" t="str">
        <f t="shared" si="1093"/>
        <v>0.00025-0.000825632507971603i</v>
      </c>
      <c r="M3752" s="57" t="str">
        <f t="shared" si="1094"/>
        <v>0.0045-0.000289452515615219i</v>
      </c>
      <c r="N3752" s="57">
        <f t="shared" si="1095"/>
        <v>72.90570635376892</v>
      </c>
      <c r="O3752" s="57">
        <f t="shared" si="1096"/>
        <v>68.095636240904241</v>
      </c>
      <c r="P3752" s="374">
        <f t="shared" si="1097"/>
        <v>-68.095636240904241</v>
      </c>
      <c r="Q3752" s="374">
        <f t="shared" si="1098"/>
        <v>107.09429364623108</v>
      </c>
      <c r="R3752" s="12">
        <f t="shared" si="1099"/>
        <v>-72.90570635376892</v>
      </c>
      <c r="S3752" s="57">
        <f t="shared" si="1100"/>
        <v>1281.6974229753255</v>
      </c>
      <c r="T3752" s="12">
        <f t="shared" si="1083"/>
        <v>-68.095636240904241</v>
      </c>
    </row>
    <row r="3753" spans="1:20">
      <c r="A3753" s="57">
        <f t="shared" si="1084"/>
        <v>8083744.3574704016</v>
      </c>
      <c r="B3753" s="12">
        <f t="shared" si="1101"/>
        <v>1286567.8731826318</v>
      </c>
      <c r="C3753" s="57" t="str">
        <f t="shared" si="1085"/>
        <v>-0.000113328637054408+0.000372424305610988i</v>
      </c>
      <c r="D3753" s="57" t="str">
        <f t="shared" si="1086"/>
        <v>0.842782929059448-1.50267963723516i</v>
      </c>
      <c r="E3753" s="57" t="str">
        <f t="shared" si="1087"/>
        <v>-1.43494345251409-1.77132752675382i</v>
      </c>
      <c r="F3753" s="57" t="str">
        <f t="shared" si="1088"/>
        <v>1.81615420968407-1.52549690306095i</v>
      </c>
      <c r="G3753" s="57" t="str">
        <f t="shared" si="1089"/>
        <v>0.624127298064806-0.484347410311164i</v>
      </c>
      <c r="H3753" s="57" t="str">
        <f t="shared" si="1090"/>
        <v>0.0000723810901456307-1.5627343176859i</v>
      </c>
      <c r="I3753" s="57" t="str">
        <f t="shared" si="1091"/>
        <v>-0.00672484117746508-0.0080068974720749i</v>
      </c>
      <c r="K3753" s="57" t="str">
        <f t="shared" si="1092"/>
        <v>0.000355660853358134-0.000708701670161211i</v>
      </c>
      <c r="L3753" s="57" t="str">
        <f t="shared" si="1093"/>
        <v>0.00025-0.000822506981442121i</v>
      </c>
      <c r="M3753" s="57" t="str">
        <f t="shared" si="1094"/>
        <v>0.0045-0.000288356759927495i</v>
      </c>
      <c r="N3753" s="57">
        <f t="shared" si="1095"/>
        <v>73.075006042596684</v>
      </c>
      <c r="O3753" s="57">
        <f t="shared" si="1096"/>
        <v>68.194634220505719</v>
      </c>
      <c r="P3753" s="374">
        <f t="shared" si="1097"/>
        <v>-68.194634220505719</v>
      </c>
      <c r="Q3753" s="374">
        <f t="shared" si="1098"/>
        <v>106.92499395740332</v>
      </c>
      <c r="R3753" s="12">
        <f t="shared" si="1099"/>
        <v>-73.075006042596684</v>
      </c>
      <c r="S3753" s="57">
        <f t="shared" si="1100"/>
        <v>1286.5678731826317</v>
      </c>
      <c r="T3753" s="12">
        <f t="shared" si="1083"/>
        <v>-68.194634220505719</v>
      </c>
    </row>
    <row r="3754" spans="1:20">
      <c r="A3754" s="57">
        <f t="shared" si="1084"/>
        <v>8114462.5860287892</v>
      </c>
      <c r="B3754" s="12">
        <f t="shared" si="1101"/>
        <v>1291456.8311007258</v>
      </c>
      <c r="C3754" s="57" t="str">
        <f t="shared" si="1085"/>
        <v>-0.000110957010916229+0.000368528315651394i</v>
      </c>
      <c r="D3754" s="57" t="str">
        <f t="shared" si="1086"/>
        <v>0.837948478813961-1.49971464573854i</v>
      </c>
      <c r="E3754" s="57" t="str">
        <f t="shared" si="1087"/>
        <v>-1.43057183844624-1.75951129325338i</v>
      </c>
      <c r="F3754" s="57" t="str">
        <f t="shared" si="1088"/>
        <v>1.81097110148611-1.52637559931304i</v>
      </c>
      <c r="G3754" s="57" t="str">
        <f t="shared" si="1089"/>
        <v>0.622346106083464-0.484800402563997i</v>
      </c>
      <c r="H3754" s="57" t="str">
        <f t="shared" si="1090"/>
        <v>0.0000716617334421169-1.55681736257365i</v>
      </c>
      <c r="I3754" s="57" t="str">
        <f t="shared" si="1091"/>
        <v>-0.00670324145097605-0.00795381593347114i</v>
      </c>
      <c r="K3754" s="57" t="str">
        <f t="shared" si="1092"/>
        <v>0.000354807851240768-0.000706219780334122i</v>
      </c>
      <c r="L3754" s="57" t="str">
        <f t="shared" si="1093"/>
        <v>0.00025-0.000819393286951705i</v>
      </c>
      <c r="M3754" s="57" t="str">
        <f t="shared" si="1094"/>
        <v>0.0045-0.00028726515234857i</v>
      </c>
      <c r="N3754" s="57">
        <f t="shared" si="1095"/>
        <v>73.243930445329653</v>
      </c>
      <c r="O3754" s="57">
        <f t="shared" si="1096"/>
        <v>68.293728747839396</v>
      </c>
      <c r="P3754" s="374">
        <f t="shared" si="1097"/>
        <v>-68.293728747839396</v>
      </c>
      <c r="Q3754" s="374">
        <f t="shared" si="1098"/>
        <v>106.75606955467035</v>
      </c>
      <c r="R3754" s="12">
        <f t="shared" si="1099"/>
        <v>-73.243930445329653</v>
      </c>
      <c r="S3754" s="57">
        <f t="shared" si="1100"/>
        <v>1291.4568311007258</v>
      </c>
      <c r="T3754" s="12">
        <f t="shared" si="1083"/>
        <v>-68.293728747839396</v>
      </c>
    </row>
    <row r="3755" spans="1:20">
      <c r="A3755" s="57">
        <f t="shared" si="1084"/>
        <v>8145297.5438556978</v>
      </c>
      <c r="B3755" s="12">
        <f t="shared" si="1101"/>
        <v>1296364.3670589086</v>
      </c>
      <c r="C3755" s="57" t="str">
        <f t="shared" si="1085"/>
        <v>-0.000108624852591437+0.000364664867391739i</v>
      </c>
      <c r="D3755" s="57" t="str">
        <f t="shared" si="1086"/>
        <v>0.833132993297306-1.49673992447794i</v>
      </c>
      <c r="E3755" s="57" t="str">
        <f t="shared" si="1087"/>
        <v>-1.4261958162908-1.74775021525005i</v>
      </c>
      <c r="F3755" s="57" t="str">
        <f t="shared" si="1088"/>
        <v>1.80577836384185-1.52723809572366i</v>
      </c>
      <c r="G3755" s="57" t="str">
        <f t="shared" si="1089"/>
        <v>0.620561604911594-0.485247255964566i</v>
      </c>
      <c r="H3755" s="57" t="str">
        <f t="shared" si="1090"/>
        <v>0.0000709502729826579-1.55092281802248i</v>
      </c>
      <c r="I3755" s="57" t="str">
        <f t="shared" si="1091"/>
        <v>-0.00668163800769858-0.00790097948774944i</v>
      </c>
      <c r="K3755" s="57" t="str">
        <f t="shared" si="1092"/>
        <v>0.000353960617999289-0.000703745171418994i</v>
      </c>
      <c r="L3755" s="57" t="str">
        <f t="shared" si="1093"/>
        <v>0.00025-0.00081629137970881i</v>
      </c>
      <c r="M3755" s="57" t="str">
        <f t="shared" si="1094"/>
        <v>0.0045-0.000286177677175304i</v>
      </c>
      <c r="N3755" s="57">
        <f t="shared" si="1095"/>
        <v>73.412477432353086</v>
      </c>
      <c r="O3755" s="57">
        <f t="shared" si="1096"/>
        <v>68.392919553215549</v>
      </c>
      <c r="P3755" s="374">
        <f t="shared" si="1097"/>
        <v>-68.392919553215549</v>
      </c>
      <c r="Q3755" s="374">
        <f t="shared" si="1098"/>
        <v>106.58752256764691</v>
      </c>
      <c r="R3755" s="12">
        <f t="shared" si="1099"/>
        <v>-73.412477432353086</v>
      </c>
      <c r="S3755" s="57">
        <f t="shared" si="1100"/>
        <v>1296.3643670589086</v>
      </c>
      <c r="T3755" s="12">
        <f t="shared" si="1083"/>
        <v>-68.392919553215549</v>
      </c>
    </row>
    <row r="3756" spans="1:20">
      <c r="A3756" s="57">
        <f t="shared" si="1084"/>
        <v>8176249.6745223505</v>
      </c>
      <c r="B3756" s="12">
        <f t="shared" si="1101"/>
        <v>1301290.5516537325</v>
      </c>
      <c r="C3756" s="57" t="str">
        <f t="shared" si="1085"/>
        <v>-0.000106331636446831+0.000360833829024246i</v>
      </c>
      <c r="D3756" s="57" t="str">
        <f t="shared" si="1086"/>
        <v>0.828336498863538-1.49375561516859i</v>
      </c>
      <c r="E3756" s="57" t="str">
        <f t="shared" si="1087"/>
        <v>-1.42181546199656-1.73604419913028i</v>
      </c>
      <c r="F3756" s="57" t="str">
        <f t="shared" si="1088"/>
        <v>1.80057611970295-1.52808429909208i</v>
      </c>
      <c r="G3756" s="57" t="str">
        <f t="shared" si="1089"/>
        <v>0.618773836801942-0.485687940648464i</v>
      </c>
      <c r="H3756" s="57" t="str">
        <f t="shared" si="1090"/>
        <v>0.0000702466149414339-1.54505059907752i</v>
      </c>
      <c r="I3756" s="57" t="str">
        <f t="shared" si="1091"/>
        <v>-0.0066600310476554-0.00784838773452228i</v>
      </c>
      <c r="K3756" s="57" t="str">
        <f t="shared" si="1092"/>
        <v>0.000353119119435442-0.000701277836971609i</v>
      </c>
      <c r="L3756" s="57" t="str">
        <f t="shared" si="1093"/>
        <v>0.00025-0.000813201215091465i</v>
      </c>
      <c r="M3756" s="57" t="str">
        <f t="shared" si="1094"/>
        <v>0.0045-0.000285094318764i</v>
      </c>
      <c r="N3756" s="57">
        <f t="shared" si="1095"/>
        <v>73.580644880362343</v>
      </c>
      <c r="O3756" s="57">
        <f t="shared" si="1096"/>
        <v>68.492206365096735</v>
      </c>
      <c r="P3756" s="374">
        <f t="shared" si="1097"/>
        <v>-68.492206365096735</v>
      </c>
      <c r="Q3756" s="374">
        <f t="shared" si="1098"/>
        <v>106.41935511963766</v>
      </c>
      <c r="R3756" s="12">
        <f t="shared" si="1099"/>
        <v>-73.580644880362343</v>
      </c>
      <c r="S3756" s="57">
        <f t="shared" si="1100"/>
        <v>1301.2905516537326</v>
      </c>
      <c r="T3756" s="12">
        <f t="shared" ref="T3756:T3819" si="1102">P3756</f>
        <v>-68.492206365096735</v>
      </c>
    </row>
    <row r="3757" spans="1:20">
      <c r="A3757" s="57">
        <f t="shared" ref="A3757:A3820" si="1103">2*PI()*B3757</f>
        <v>8207319.4232855355</v>
      </c>
      <c r="B3757" s="12">
        <f t="shared" si="1101"/>
        <v>1306235.4557500167</v>
      </c>
      <c r="C3757" s="57" t="str">
        <f t="shared" ref="C3757:C3820" si="1104">IMPRODUCT(D3757,E3757,$C$40,,K3757,$C$41)</f>
        <v>-0.000104076841906369+0.00035703506685665i</v>
      </c>
      <c r="D3757" s="57" t="str">
        <f t="shared" ref="D3757:D3820" si="1105">IMDIV(IMPRODUCT($C$37,$C$38,COMPLEX(1,A3757/$C$38)),IMSUM(-1*A3757*A3757/$C$39,COMPLEX(0,1*A3757)))</f>
        <v>0.823559020570796-1.49076185927305i</v>
      </c>
      <c r="E3757" s="57" t="str">
        <f t="shared" ref="E3757:E3820" si="1106">IMDIV(IMPRODUCT(IMSUM(F3757,G3757),$C$29,H3757),IMSUM(1,I3757))</f>
        <v>-1.41743085241444-1.72439315110176i</v>
      </c>
      <c r="F3757" s="57" t="str">
        <f t="shared" ref="F3757:F3820" si="1107">IMDIV(IMPRODUCT($C$14,$C$15,COMPLEX(1,A3757/$C$15)),IMSUM(-1*A3757*A3757/$C$16,COMPLEX(0,A3757)))</f>
        <v>1.7953644930197-1.52891411725041i</v>
      </c>
      <c r="G3757" s="57" t="str">
        <f t="shared" ref="G3757:G3820" si="1108">IMDIV(1,COMPLEX(1,A3757*$C$9*$C$10))</f>
        <v>0.616982844350425-0.486122427098035i</v>
      </c>
      <c r="H3757" s="57" t="str">
        <f t="shared" ref="H3757:H3820" si="1109">IMDIV($C$3,IMSUM(K3757,COMPLEX(0,$C$28*A3757)))</f>
        <v>0.0000695506666554428-1.53920062110665i</v>
      </c>
      <c r="I3757" s="57" t="str">
        <f t="shared" ref="I3757:I3820" si="1110">IMPRODUCT(F3757,$C$29,H3757,$C$31)</f>
        <v>-0.00663842077594827-0.00779604027260333i</v>
      </c>
      <c r="K3757" s="57" t="str">
        <f t="shared" ref="K3757:K3820" si="1111">IF($C$26&lt;=0,IMDIV(1,IMSUM(IMDIV(1,L3757),1/$C$18)),IMDIV(1,IMSUM(IMDIV(1,L3757),1/$C$18,IMDIV(1,M3757))))</f>
        <v>0.000352283321484652-0.00069881777038128i</v>
      </c>
      <c r="L3757" s="57" t="str">
        <f t="shared" ref="L3757:L3820" si="1112">IMSUM($C$21/$C$22,IMDIV(1,COMPLEX(0,$C$20*$C$22*A3757)))</f>
        <v>0.00025-0.00081012274864661i</v>
      </c>
      <c r="M3757" s="57" t="str">
        <f t="shared" ref="M3757:M3820" si="1113">IMSUM($C$25/$C$26,IMDIV(1,COMPLEX(0,$C$24*$C$26*A3757)))</f>
        <v>0.0045-0.000284015061530186i</v>
      </c>
      <c r="N3757" s="57">
        <f t="shared" ref="N3757:N3820" si="1114">ABS(R3757)</f>
        <v>73.748430672438602</v>
      </c>
      <c r="O3757" s="57">
        <f t="shared" ref="O3757:O3820" si="1115">ABS(P3757)</f>
        <v>68.591588910097173</v>
      </c>
      <c r="P3757" s="374">
        <f t="shared" ref="P3757:P3820" si="1116">20*LOG10(IMABS(C3757))</f>
        <v>-68.591588910097173</v>
      </c>
      <c r="Q3757" s="374">
        <f t="shared" ref="Q3757:Q3820" si="1117">IMARGUMENT(C3757)*180/PI()</f>
        <v>106.2515693275614</v>
      </c>
      <c r="R3757" s="12">
        <f t="shared" ref="R3757:R3820" si="1118">IF(Q3757&lt;0,Q3757+180,Q3757-180)</f>
        <v>-73.748430672438602</v>
      </c>
      <c r="S3757" s="57">
        <f t="shared" ref="S3757:S3820" si="1119">B3757/1000</f>
        <v>1306.2354557500166</v>
      </c>
      <c r="T3757" s="12">
        <f t="shared" si="1102"/>
        <v>-68.591588910097173</v>
      </c>
    </row>
    <row r="3758" spans="1:20">
      <c r="A3758" s="57">
        <f t="shared" si="1103"/>
        <v>8238507.2370940214</v>
      </c>
      <c r="B3758" s="12">
        <f t="shared" ref="B3758:B3821" si="1120">B3757*(1+B$42)</f>
        <v>1311199.1504818669</v>
      </c>
      <c r="C3758" s="57" t="str">
        <f t="shared" si="1104"/>
        <v>-0.00010185995343213+0.000353268445361408i</v>
      </c>
      <c r="D3758" s="57" t="str">
        <f t="shared" si="1105"/>
        <v>0.818800582189076-1.48775879798849i</v>
      </c>
      <c r="E3758" s="57" t="str">
        <f t="shared" si="1106"/>
        <v>-1.41304206528799-1.71279697718051i</v>
      </c>
      <c r="F3758" s="57" t="str">
        <f t="shared" si="1107"/>
        <v>1.79014360873073-1.52972745907711i</v>
      </c>
      <c r="G3758" s="57" t="str">
        <f t="shared" si="1108"/>
        <v>0.615188670492604-0.486550686147031i</v>
      </c>
      <c r="H3758" s="57" t="str">
        <f t="shared" si="1109"/>
        <v>0.0000688623366101224-1.53337279979927i</v>
      </c>
      <c r="I3758" s="57" t="str">
        <f t="shared" si="1110"/>
        <v>-0.00661680740271061-0.00774393669995081i</v>
      </c>
      <c r="K3758" s="57" t="str">
        <f t="shared" si="1111"/>
        <v>0.000351453190216589-0.00069636496487288i</v>
      </c>
      <c r="L3758" s="57" t="str">
        <f t="shared" si="1112"/>
        <v>0.00025-0.000807055936089468i</v>
      </c>
      <c r="M3758" s="57" t="str">
        <f t="shared" si="1113"/>
        <v>0.0045-0.000282939889948382i</v>
      </c>
      <c r="N3758" s="57">
        <f t="shared" si="1114"/>
        <v>73.915832698123978</v>
      </c>
      <c r="O3758" s="57">
        <f t="shared" si="1115"/>
        <v>68.691066912982322</v>
      </c>
      <c r="P3758" s="374">
        <f t="shared" si="1116"/>
        <v>-68.691066912982322</v>
      </c>
      <c r="Q3758" s="374">
        <f t="shared" si="1117"/>
        <v>106.08416730187602</v>
      </c>
      <c r="R3758" s="12">
        <f t="shared" si="1118"/>
        <v>-73.915832698123978</v>
      </c>
      <c r="S3758" s="57">
        <f t="shared" si="1119"/>
        <v>1311.1991504818668</v>
      </c>
      <c r="T3758" s="12">
        <f t="shared" si="1102"/>
        <v>-68.691066912982322</v>
      </c>
    </row>
    <row r="3759" spans="1:20">
      <c r="A3759" s="57">
        <f t="shared" si="1103"/>
        <v>8269813.5645949785</v>
      </c>
      <c r="B3759" s="12">
        <f t="shared" si="1120"/>
        <v>1316181.707253698</v>
      </c>
      <c r="C3759" s="57" t="str">
        <f t="shared" si="1104"/>
        <v>-0.0000996804605048461+0.000349533827224469i</v>
      </c>
      <c r="D3759" s="57" t="str">
        <f t="shared" si="1105"/>
        <v>0.814061206208094-1.48474657223425i</v>
      </c>
      <c r="E3759" s="57" t="str">
        <f t="shared" si="1106"/>
        <v>-1.40864917924374-1.70125558317817i</v>
      </c>
      <c r="F3759" s="57" t="str">
        <f t="shared" si="1107"/>
        <v>1.78491359275253-1.53052423451027i</v>
      </c>
      <c r="G3759" s="57" t="str">
        <f t="shared" si="1108"/>
        <v>0.613391358500097-0.486972688985227i</v>
      </c>
      <c r="H3759" s="57" t="str">
        <f t="shared" si="1109"/>
        <v>0.0000681815344251252-1.5275670511651i</v>
      </c>
      <c r="I3759" s="57" t="str">
        <f t="shared" si="1110"/>
        <v>-0.00659519114305908-0.00769207661361143i</v>
      </c>
      <c r="K3759" s="57" t="str">
        <f t="shared" si="1111"/>
        <v>0.000350628691835629-0.000693919413508806i</v>
      </c>
      <c r="L3759" s="57" t="str">
        <f t="shared" si="1112"/>
        <v>0.00025-0.000804000733302919i</v>
      </c>
      <c r="M3759" s="57" t="str">
        <f t="shared" si="1113"/>
        <v>0.0045-0.000281868788551884i</v>
      </c>
      <c r="N3759" s="57">
        <f t="shared" si="1114"/>
        <v>74.082848853500053</v>
      </c>
      <c r="O3759" s="57">
        <f t="shared" si="1115"/>
        <v>68.790640096668611</v>
      </c>
      <c r="P3759" s="374">
        <f t="shared" si="1116"/>
        <v>-68.790640096668611</v>
      </c>
      <c r="Q3759" s="374">
        <f t="shared" si="1117"/>
        <v>105.91715114649995</v>
      </c>
      <c r="R3759" s="12">
        <f t="shared" si="1118"/>
        <v>-74.082848853500053</v>
      </c>
      <c r="S3759" s="57">
        <f t="shared" si="1119"/>
        <v>1316.1817072536981</v>
      </c>
      <c r="T3759" s="12">
        <f t="shared" si="1102"/>
        <v>-68.790640096668611</v>
      </c>
    </row>
    <row r="3760" spans="1:20">
      <c r="A3760" s="57">
        <f t="shared" si="1103"/>
        <v>8301238.8561404403</v>
      </c>
      <c r="B3760" s="12">
        <f t="shared" si="1120"/>
        <v>1321183.1977412621</v>
      </c>
      <c r="C3760" s="57" t="str">
        <f t="shared" si="1104"/>
        <v>-0.0000975378576040555+0.000345831073393596i</v>
      </c>
      <c r="D3760" s="57" t="str">
        <f t="shared" si="1105"/>
        <v>0.809340913845278-1.48172532263942i</v>
      </c>
      <c r="E3760" s="57" t="str">
        <f t="shared" si="1106"/>
        <v>-1.40425227378142-1.68976887468944i</v>
      </c>
      <c r="F3760" s="57" t="str">
        <f t="shared" si="1107"/>
        <v>1.77967457196884-1.53130435456091i</v>
      </c>
      <c r="G3760" s="57" t="str">
        <f t="shared" si="1108"/>
        <v>0.611590951976905-0.487388407163002i</v>
      </c>
      <c r="H3760" s="57" t="str">
        <f t="shared" si="1109"/>
        <v>0.0000675081708402729-1.52178329153291i</v>
      </c>
      <c r="I3760" s="57" t="str">
        <f t="shared" si="1110"/>
        <v>-0.00657357221704487-0.00764045960966483i</v>
      </c>
      <c r="K3760" s="57" t="str">
        <f t="shared" si="1111"/>
        <v>0.000349809792681355-0.000691481109190952i</v>
      </c>
      <c r="L3760" s="57" t="str">
        <f t="shared" si="1112"/>
        <v>0.00025-0.000800957096336838i</v>
      </c>
      <c r="M3760" s="57" t="str">
        <f t="shared" si="1113"/>
        <v>0.0045-0.000280801741932541i</v>
      </c>
      <c r="N3760" s="57">
        <f t="shared" si="1114"/>
        <v>74.24947704126356</v>
      </c>
      <c r="O3760" s="57">
        <f t="shared" si="1115"/>
        <v>68.890308182223222</v>
      </c>
      <c r="P3760" s="374">
        <f t="shared" si="1116"/>
        <v>-68.890308182223222</v>
      </c>
      <c r="Q3760" s="374">
        <f t="shared" si="1117"/>
        <v>105.75052295873644</v>
      </c>
      <c r="R3760" s="12">
        <f t="shared" si="1118"/>
        <v>-74.24947704126356</v>
      </c>
      <c r="S3760" s="57">
        <f t="shared" si="1119"/>
        <v>1321.1831977412621</v>
      </c>
      <c r="T3760" s="12">
        <f t="shared" si="1102"/>
        <v>-68.890308182223222</v>
      </c>
    </row>
    <row r="3761" spans="1:20">
      <c r="A3761" s="57">
        <f t="shared" si="1103"/>
        <v>8332783.5637937738</v>
      </c>
      <c r="B3761" s="12">
        <f t="shared" si="1120"/>
        <v>1326203.6938926789</v>
      </c>
      <c r="C3761" s="57" t="str">
        <f t="shared" si="1104"/>
        <v>-0.0000954316441878445+0.000342160043126259i</v>
      </c>
      <c r="D3761" s="57" t="str">
        <f t="shared" si="1105"/>
        <v>0.804639725053861-1.4786951895307i</v>
      </c>
      <c r="E3761" s="57" t="str">
        <f t="shared" si="1106"/>
        <v>-1.39985142926402-1.67833675707946i</v>
      </c>
      <c r="F3761" s="57" t="str">
        <f t="shared" si="1107"/>
        <v>1.77442667421965-1.53206773132598i</v>
      </c>
      <c r="G3761" s="57" t="str">
        <f t="shared" si="1108"/>
        <v>0.609787494855671-0.48779781259587i</v>
      </c>
      <c r="H3761" s="57" t="str">
        <f t="shared" si="1109"/>
        <v>0.0000668421577016786-1.51602143754933i</v>
      </c>
      <c r="I3761" s="57" t="str">
        <f t="shared" si="1110"/>
        <v>-0.00655195084960387-0.00758908528316807i</v>
      </c>
      <c r="K3761" s="57" t="str">
        <f t="shared" si="1111"/>
        <v>0.000348996459229053-0.000689050044662707i</v>
      </c>
      <c r="L3761" s="57" t="str">
        <f t="shared" si="1112"/>
        <v>0.00025-0.00079792498140749i</v>
      </c>
      <c r="M3761" s="57" t="str">
        <f t="shared" si="1113"/>
        <v>0.0045-0.000279738734740527i</v>
      </c>
      <c r="N3761" s="57">
        <f t="shared" si="1114"/>
        <v>74.415715170806251</v>
      </c>
      <c r="O3761" s="57">
        <f t="shared" si="1115"/>
        <v>68.990070888863769</v>
      </c>
      <c r="P3761" s="374">
        <f t="shared" si="1116"/>
        <v>-68.990070888863769</v>
      </c>
      <c r="Q3761" s="374">
        <f t="shared" si="1117"/>
        <v>105.58428482919375</v>
      </c>
      <c r="R3761" s="12">
        <f t="shared" si="1118"/>
        <v>-74.415715170806251</v>
      </c>
      <c r="S3761" s="57">
        <f t="shared" si="1119"/>
        <v>1326.203693892679</v>
      </c>
      <c r="T3761" s="12">
        <f t="shared" si="1102"/>
        <v>-68.990070888863769</v>
      </c>
    </row>
    <row r="3762" spans="1:20">
      <c r="A3762" s="57">
        <f t="shared" si="1103"/>
        <v>8364448.1413361905</v>
      </c>
      <c r="B3762" s="12">
        <f t="shared" si="1120"/>
        <v>1331243.2679294711</v>
      </c>
      <c r="C3762" s="57" t="str">
        <f t="shared" si="1104"/>
        <v>-0.0000933613246722203+0.000338520594037067i</v>
      </c>
      <c r="D3762" s="57" t="str">
        <f t="shared" si="1105"/>
        <v>0.79995765853114-1.47565631292035i</v>
      </c>
      <c r="E3762" s="57" t="str">
        <f t="shared" si="1106"/>
        <v>-1.39544672690776-1.66695913547163i</v>
      </c>
      <c r="F3762" s="57" t="str">
        <f t="shared" si="1107"/>
        <v>1.76917002829027-1.53281427800146i</v>
      </c>
      <c r="G3762" s="57" t="str">
        <f t="shared" si="1108"/>
        <v>0.607981031393873-0.488200877568973i</v>
      </c>
      <c r="H3762" s="57" t="str">
        <f t="shared" si="1109"/>
        <v>0.0000661834079480152-1.51028140617766i</v>
      </c>
      <c r="I3762" s="57" t="str">
        <f t="shared" si="1110"/>
        <v>-0.00653032727050721-0.00753795322810172i</v>
      </c>
      <c r="K3762" s="57" t="str">
        <f t="shared" si="1111"/>
        <v>0.000348188658090106-0.000686626212510867i</v>
      </c>
      <c r="L3762" s="57" t="str">
        <f t="shared" si="1112"/>
        <v>0.00025-0.000794904344896881i</v>
      </c>
      <c r="M3762" s="57" t="str">
        <f t="shared" si="1113"/>
        <v>0.0045-0.000278679751684127i</v>
      </c>
      <c r="N3762" s="57">
        <f t="shared" si="1114"/>
        <v>74.581561158292317</v>
      </c>
      <c r="O3762" s="57">
        <f t="shared" si="1115"/>
        <v>69.089927933957938</v>
      </c>
      <c r="P3762" s="374">
        <f t="shared" si="1116"/>
        <v>-69.089927933957938</v>
      </c>
      <c r="Q3762" s="374">
        <f t="shared" si="1117"/>
        <v>105.41843884170768</v>
      </c>
      <c r="R3762" s="12">
        <f t="shared" si="1118"/>
        <v>-74.581561158292317</v>
      </c>
      <c r="S3762" s="57">
        <f t="shared" si="1119"/>
        <v>1331.2432679294711</v>
      </c>
      <c r="T3762" s="12">
        <f t="shared" si="1102"/>
        <v>-69.089927933957938</v>
      </c>
    </row>
    <row r="3763" spans="1:20">
      <c r="A3763" s="57">
        <f t="shared" si="1103"/>
        <v>8396233.0442732684</v>
      </c>
      <c r="B3763" s="12">
        <f t="shared" si="1120"/>
        <v>1336301.9923476032</v>
      </c>
      <c r="C3763" s="57" t="str">
        <f t="shared" si="1104"/>
        <v>-0.0000913264084100897+0.000334912582144744i</v>
      </c>
      <c r="D3763" s="57" t="str">
        <f t="shared" si="1105"/>
        <v>0.795294731726783-1.47260883249433i</v>
      </c>
      <c r="E3763" s="57" t="str">
        <f t="shared" si="1106"/>
        <v>-1.39103824877183-1.65563591473519i</v>
      </c>
      <c r="F3763" s="57" t="str">
        <f t="shared" si="1107"/>
        <v>1.76390476389989-1.53354390889515i</v>
      </c>
      <c r="G3763" s="57" t="str">
        <f t="shared" si="1108"/>
        <v>0.606171606169932-0.488597574741522i</v>
      </c>
      <c r="H3763" s="57" t="str">
        <f t="shared" si="1109"/>
        <v>0.0000655318355969662-1.5045631146966i</v>
      </c>
      <c r="I3763" s="57" t="str">
        <f t="shared" si="1110"/>
        <v>-0.00650870171431001-0.0074870630373148i</v>
      </c>
      <c r="K3763" s="57" t="str">
        <f t="shared" si="1111"/>
        <v>0.000347386356012463-0.000684209605167608i</v>
      </c>
      <c r="L3763" s="57" t="str">
        <f t="shared" si="1112"/>
        <v>0.00025-0.000791895143352141i</v>
      </c>
      <c r="M3763" s="57" t="str">
        <f t="shared" si="1113"/>
        <v>0.0045-0.000277624777529515i</v>
      </c>
      <c r="N3763" s="57">
        <f t="shared" si="1114"/>
        <v>74.747012926739274</v>
      </c>
      <c r="O3763" s="57">
        <f t="shared" si="1115"/>
        <v>69.189879033023715</v>
      </c>
      <c r="P3763" s="374">
        <f t="shared" si="1116"/>
        <v>-69.189879033023715</v>
      </c>
      <c r="Q3763" s="374">
        <f t="shared" si="1117"/>
        <v>105.25298707326073</v>
      </c>
      <c r="R3763" s="12">
        <f t="shared" si="1118"/>
        <v>-74.747012926739274</v>
      </c>
      <c r="S3763" s="57">
        <f t="shared" si="1119"/>
        <v>1336.3019923476031</v>
      </c>
      <c r="T3763" s="12">
        <f t="shared" si="1102"/>
        <v>-69.189879033023715</v>
      </c>
    </row>
    <row r="3764" spans="1:20">
      <c r="A3764" s="57">
        <f t="shared" si="1103"/>
        <v>8428138.7298415061</v>
      </c>
      <c r="B3764" s="12">
        <f t="shared" si="1120"/>
        <v>1341379.9399185241</v>
      </c>
      <c r="C3764" s="57" t="str">
        <f t="shared" si="1104"/>
        <v>-0.0000893264096698918+0.000331335861918644i</v>
      </c>
      <c r="D3764" s="57" t="str">
        <f t="shared" si="1105"/>
        <v>0.790650960851284-1.4695528876006i</v>
      </c>
      <c r="E3764" s="57" t="str">
        <f t="shared" si="1106"/>
        <v>-1.38662607774793-1.64436699947318i</v>
      </c>
      <c r="F3764" s="57" t="str">
        <f t="shared" si="1107"/>
        <v>1.75863101169011-1.53425653943934i</v>
      </c>
      <c r="G3764" s="57" t="str">
        <f t="shared" si="1108"/>
        <v>0.604359264079265-0.488987877151197i</v>
      </c>
      <c r="H3764" s="57" t="str">
        <f t="shared" si="1109"/>
        <v>0.0000648873557318221-1.49886648069912i</v>
      </c>
      <c r="I3764" s="57" t="str">
        <f t="shared" si="1110"/>
        <v>-0.00648707442030021-0.00743641430247162i</v>
      </c>
      <c r="K3764" s="57" t="str">
        <f t="shared" si="1111"/>
        <v>0.000346589519881027-0.000681800214912407i</v>
      </c>
      <c r="L3764" s="57" t="str">
        <f t="shared" si="1112"/>
        <v>0.00025-0.0007888973334849i</v>
      </c>
      <c r="M3764" s="57" t="str">
        <f t="shared" si="1113"/>
        <v>0.0045-0.000276573797100533i</v>
      </c>
      <c r="N3764" s="57">
        <f t="shared" si="1114"/>
        <v>74.912068406095443</v>
      </c>
      <c r="O3764" s="57">
        <f t="shared" si="1115"/>
        <v>69.28992389972943</v>
      </c>
      <c r="P3764" s="374">
        <f t="shared" si="1116"/>
        <v>-69.28992389972943</v>
      </c>
      <c r="Q3764" s="374">
        <f t="shared" si="1117"/>
        <v>105.08793159390456</v>
      </c>
      <c r="R3764" s="12">
        <f t="shared" si="1118"/>
        <v>-74.912068406095443</v>
      </c>
      <c r="S3764" s="57">
        <f t="shared" si="1119"/>
        <v>1341.3799399185241</v>
      </c>
      <c r="T3764" s="12">
        <f t="shared" si="1102"/>
        <v>-69.28992389972943</v>
      </c>
    </row>
    <row r="3765" spans="1:20">
      <c r="A3765" s="57">
        <f t="shared" si="1103"/>
        <v>8460165.6570149045</v>
      </c>
      <c r="B3765" s="12">
        <f t="shared" si="1120"/>
        <v>1346477.1836902145</v>
      </c>
      <c r="C3765" s="57" t="str">
        <f t="shared" si="1104"/>
        <v>-0.0000873608476138367+0.000327790286324821i</v>
      </c>
      <c r="D3765" s="57" t="str">
        <f t="shared" si="1105"/>
        <v>0.786026360884499-1.46648861723757i</v>
      </c>
      <c r="E3765" s="57" t="str">
        <f t="shared" si="1106"/>
        <v>-1.3822102975499-1.6331522940104i</v>
      </c>
      <c r="F3765" s="57" t="str">
        <f t="shared" si="1107"/>
        <v>1.75334890321327-1.53495208620344i</v>
      </c>
      <c r="G3765" s="57" t="str">
        <f t="shared" si="1108"/>
        <v>0.602544050330257-0.4893717582185i</v>
      </c>
      <c r="H3765" s="57" t="str">
        <f t="shared" si="1109"/>
        <v>0.0000642498844882415-1.49319142209119i</v>
      </c>
      <c r="I3765" s="57" t="str">
        <f t="shared" si="1110"/>
        <v>-0.00646544563244659-0.00738600661399839i</v>
      </c>
      <c r="K3765" s="57" t="str">
        <f t="shared" si="1111"/>
        <v>0.000345798116718042-0.000679398033873954i</v>
      </c>
      <c r="L3765" s="57" t="str">
        <f t="shared" si="1112"/>
        <v>0.00025-0.000785910872170651i</v>
      </c>
      <c r="M3765" s="57" t="str">
        <f t="shared" si="1113"/>
        <v>0.0045-0.000275526795278475i</v>
      </c>
      <c r="N3765" s="57">
        <f t="shared" si="1114"/>
        <v>75.076725533324336</v>
      </c>
      <c r="O3765" s="57">
        <f t="shared" si="1115"/>
        <v>69.390062245894029</v>
      </c>
      <c r="P3765" s="374">
        <f t="shared" si="1116"/>
        <v>-69.390062245894029</v>
      </c>
      <c r="Q3765" s="374">
        <f t="shared" si="1117"/>
        <v>104.92327446667566</v>
      </c>
      <c r="R3765" s="12">
        <f t="shared" si="1118"/>
        <v>-75.076725533324336</v>
      </c>
      <c r="S3765" s="57">
        <f t="shared" si="1119"/>
        <v>1346.4771836902146</v>
      </c>
      <c r="T3765" s="12">
        <f t="shared" si="1102"/>
        <v>-69.390062245894029</v>
      </c>
    </row>
    <row r="3766" spans="1:20">
      <c r="A3766" s="57">
        <f t="shared" si="1103"/>
        <v>8492314.2865115609</v>
      </c>
      <c r="B3766" s="12">
        <f t="shared" si="1120"/>
        <v>1351593.7969882374</v>
      </c>
      <c r="C3766" s="57" t="str">
        <f t="shared" si="1104"/>
        <v>-0.0000854292462758393+0.000324275706871654i</v>
      </c>
      <c r="D3766" s="57" t="str">
        <f t="shared" si="1105"/>
        <v>0.781420945584334-1.46341616004277i</v>
      </c>
      <c r="E3766" s="57" t="str">
        <f t="shared" si="1106"/>
        <v>-1.37779099270294-1.62199170238157i</v>
      </c>
      <c r="F3766" s="57" t="str">
        <f t="shared" si="1107"/>
        <v>1.74805857092048-1.5356304669064i</v>
      </c>
      <c r="G3766" s="57" t="str">
        <f t="shared" si="1108"/>
        <v>0.600726010440166-0.489749191751051i</v>
      </c>
      <c r="H3766" s="57" t="str">
        <f t="shared" si="1109"/>
        <v>0.0000636193390411707-1.48753785709065i</v>
      </c>
      <c r="I3766" s="57" t="str">
        <f t="shared" si="1110"/>
        <v>-0.00644381559934642-0.00733583956103067i</v>
      </c>
      <c r="K3766" s="57" t="str">
        <f t="shared" si="1111"/>
        <v>0.000345012113683483-0.000677003054032084i</v>
      </c>
      <c r="L3766" s="57" t="str">
        <f t="shared" si="1112"/>
        <v>0.00025-0.000782935716448146i</v>
      </c>
      <c r="M3766" s="57" t="str">
        <f t="shared" si="1113"/>
        <v>0.0045-0.000274483757001868i</v>
      </c>
      <c r="N3766" s="57">
        <f t="shared" si="1114"/>
        <v>75.240982252482667</v>
      </c>
      <c r="O3766" s="57">
        <f t="shared" si="1115"/>
        <v>69.490293781486557</v>
      </c>
      <c r="P3766" s="374">
        <f t="shared" si="1116"/>
        <v>-69.490293781486557</v>
      </c>
      <c r="Q3766" s="374">
        <f t="shared" si="1117"/>
        <v>104.75901774751733</v>
      </c>
      <c r="R3766" s="12">
        <f t="shared" si="1118"/>
        <v>-75.240982252482667</v>
      </c>
      <c r="S3766" s="57">
        <f t="shared" si="1119"/>
        <v>1351.5937969882375</v>
      </c>
      <c r="T3766" s="12">
        <f t="shared" si="1102"/>
        <v>-69.490293781486557</v>
      </c>
    </row>
    <row r="3767" spans="1:20">
      <c r="A3767" s="57">
        <f t="shared" si="1103"/>
        <v>8524585.0808003061</v>
      </c>
      <c r="B3767" s="12">
        <f t="shared" si="1120"/>
        <v>1356729.8534167928</v>
      </c>
      <c r="C3767" s="57" t="str">
        <f t="shared" si="1104"/>
        <v>-0.0000835311345390615+0.000320791973654948i</v>
      </c>
      <c r="D3767" s="57" t="str">
        <f t="shared" si="1105"/>
        <v>0.776834727495453-1.46033565428157i</v>
      </c>
      <c r="E3767" s="57" t="str">
        <f t="shared" si="1106"/>
        <v>-1.37336824853284-1.61088512831956i</v>
      </c>
      <c r="F3767" s="57" t="str">
        <f t="shared" si="1107"/>
        <v>1.74276014814955-1.53629160042896i</v>
      </c>
      <c r="G3767" s="57" t="str">
        <f t="shared" si="1108"/>
        <v>0.59890519023096-0.490120151947844i</v>
      </c>
      <c r="H3767" s="57" t="str">
        <f t="shared" si="1109"/>
        <v>0.0000629956375919101-1.48190570422595i</v>
      </c>
      <c r="I3767" s="57" t="str">
        <f t="shared" si="1110"/>
        <v>-0.00642218457417192-0.0072859127313611i</v>
      </c>
      <c r="K3767" s="57" t="str">
        <f t="shared" si="1111"/>
        <v>0.00034423147807538-0.000674615267219649i</v>
      </c>
      <c r="L3767" s="57" t="str">
        <f t="shared" si="1112"/>
        <v>0.00025-0.000779971823518773i</v>
      </c>
      <c r="M3767" s="57" t="str">
        <f t="shared" si="1113"/>
        <v>0.0045-0.000273444667266256i</v>
      </c>
      <c r="N3767" s="57">
        <f t="shared" si="1114"/>
        <v>75.404836514804103</v>
      </c>
      <c r="O3767" s="57">
        <f t="shared" si="1115"/>
        <v>69.590618214627739</v>
      </c>
      <c r="P3767" s="374">
        <f t="shared" si="1116"/>
        <v>-69.590618214627739</v>
      </c>
      <c r="Q3767" s="374">
        <f t="shared" si="1117"/>
        <v>104.5951634851959</v>
      </c>
      <c r="R3767" s="12">
        <f t="shared" si="1118"/>
        <v>-75.404836514804103</v>
      </c>
      <c r="S3767" s="57">
        <f t="shared" si="1119"/>
        <v>1356.7298534167928</v>
      </c>
      <c r="T3767" s="12">
        <f t="shared" si="1102"/>
        <v>-69.590618214627739</v>
      </c>
    </row>
    <row r="3768" spans="1:20">
      <c r="A3768" s="57">
        <f t="shared" si="1103"/>
        <v>8556978.5041073486</v>
      </c>
      <c r="B3768" s="12">
        <f t="shared" si="1120"/>
        <v>1361885.4268597767</v>
      </c>
      <c r="C3768" s="57" t="str">
        <f t="shared" si="1104"/>
        <v>-0.0000816660461131591+0.000317338935402659i</v>
      </c>
      <c r="D3768" s="57" t="str">
        <f t="shared" si="1105"/>
        <v>0.772267717958145-1.4572472378362i</v>
      </c>
      <c r="E3768" s="57" t="str">
        <f t="shared" si="1106"/>
        <v>-1.36894215115506-1.59983247524386i</v>
      </c>
      <c r="F3768" s="57" t="str">
        <f t="shared" si="1107"/>
        <v>1.73745376911265-1.53693540682582i</v>
      </c>
      <c r="G3768" s="57" t="str">
        <f t="shared" si="1108"/>
        <v>0.597081635825088-0.490484613403443i</v>
      </c>
      <c r="H3768" s="57" t="str">
        <f t="shared" si="1109"/>
        <v>0.0000623786993553456-1.47629488233505i</v>
      </c>
      <c r="I3768" s="57" t="str">
        <f t="shared" si="1110"/>
        <v>-0.00640055281461705-0.00723622571138812i</v>
      </c>
      <c r="K3768" s="57" t="str">
        <f t="shared" si="1111"/>
        <v>0.000343456177330178-0.000672234665124423i</v>
      </c>
      <c r="L3768" s="57" t="str">
        <f t="shared" si="1112"/>
        <v>0.00025-0.000777019150745938i</v>
      </c>
      <c r="M3768" s="57" t="str">
        <f t="shared" si="1113"/>
        <v>0.0045-0.000272409511123985i</v>
      </c>
      <c r="N3768" s="57">
        <f t="shared" si="1114"/>
        <v>75.568286278781187</v>
      </c>
      <c r="O3768" s="57">
        <f t="shared" si="1115"/>
        <v>69.691035251589113</v>
      </c>
      <c r="P3768" s="374">
        <f t="shared" si="1116"/>
        <v>-69.691035251589113</v>
      </c>
      <c r="Q3768" s="374">
        <f t="shared" si="1117"/>
        <v>104.43171372121881</v>
      </c>
      <c r="R3768" s="12">
        <f t="shared" si="1118"/>
        <v>-75.568286278781187</v>
      </c>
      <c r="S3768" s="57">
        <f t="shared" si="1119"/>
        <v>1361.8854268597768</v>
      </c>
      <c r="T3768" s="12">
        <f t="shared" si="1102"/>
        <v>-69.691035251589113</v>
      </c>
    </row>
    <row r="3769" spans="1:20">
      <c r="A3769" s="57">
        <f t="shared" si="1103"/>
        <v>8589495.0224229563</v>
      </c>
      <c r="B3769" s="12">
        <f t="shared" si="1120"/>
        <v>1367060.591481844</v>
      </c>
      <c r="C3769" s="57" t="str">
        <f t="shared" si="1104"/>
        <v>-0.0000798335195111722+0.000313916439519076i</v>
      </c>
      <c r="D3769" s="57" t="str">
        <f t="shared" si="1105"/>
        <v>0.767719927117296-1.45415104819487i</v>
      </c>
      <c r="E3769" s="57" t="str">
        <f t="shared" si="1106"/>
        <v>-1.3645127874636-1.58883364624899i</v>
      </c>
      <c r="F3769" s="57" t="str">
        <f t="shared" si="1107"/>
        <v>1.7321395688838-1.53756180733758i</v>
      </c>
      <c r="G3769" s="57" t="str">
        <f t="shared" si="1108"/>
        <v>0.595255393641182-0.49084255111213i</v>
      </c>
      <c r="H3769" s="57" t="str">
        <f t="shared" si="1109"/>
        <v>0.0000617684445473228-1.47070531056416i</v>
      </c>
      <c r="I3769" s="57" t="str">
        <f t="shared" si="1110"/>
        <v>-0.00637892058284267-0.00718677808606462i</v>
      </c>
      <c r="K3769" s="57" t="str">
        <f t="shared" si="1111"/>
        <v>0.000342686179023038-0.000669861239290969i</v>
      </c>
      <c r="L3769" s="57" t="str">
        <f t="shared" si="1112"/>
        <v>0.00025-0.000774077655654456i</v>
      </c>
      <c r="M3769" s="57" t="str">
        <f t="shared" si="1113"/>
        <v>0.0045-0.000271378273683986i</v>
      </c>
      <c r="N3769" s="57">
        <f t="shared" si="1114"/>
        <v>75.731329510249054</v>
      </c>
      <c r="O3769" s="57">
        <f t="shared" si="1115"/>
        <v>69.791544596794338</v>
      </c>
      <c r="P3769" s="374">
        <f t="shared" si="1116"/>
        <v>-69.791544596794338</v>
      </c>
      <c r="Q3769" s="374">
        <f t="shared" si="1117"/>
        <v>104.26867048975095</v>
      </c>
      <c r="R3769" s="12">
        <f t="shared" si="1118"/>
        <v>-75.731329510249054</v>
      </c>
      <c r="S3769" s="57">
        <f t="shared" si="1119"/>
        <v>1367.0605914818439</v>
      </c>
      <c r="T3769" s="12">
        <f t="shared" si="1102"/>
        <v>-69.791544596794338</v>
      </c>
    </row>
    <row r="3770" spans="1:20">
      <c r="A3770" s="57">
        <f t="shared" si="1103"/>
        <v>8622135.1035081651</v>
      </c>
      <c r="B3770" s="12">
        <f t="shared" si="1120"/>
        <v>1372255.421729475</v>
      </c>
      <c r="C3770" s="57" t="str">
        <f t="shared" si="1104"/>
        <v>-0.0000780330980261181+0.000310524332128566i</v>
      </c>
      <c r="D3770" s="57" t="str">
        <f t="shared" si="1105"/>
        <v>0.763191363931348-1.45104722244101i</v>
      </c>
      <c r="E3770" s="57" t="str">
        <f t="shared" si="1106"/>
        <v>-1.36008024511979-1.57788854409331i</v>
      </c>
      <c r="F3770" s="57" t="str">
        <f t="shared" si="1107"/>
        <v>1.72681768338621-1.53817072440261i</v>
      </c>
      <c r="G3770" s="57" t="str">
        <f t="shared" si="1108"/>
        <v>0.593426510389688-0.491193940471995i</v>
      </c>
      <c r="H3770" s="57" t="str">
        <f t="shared" si="1109"/>
        <v>0.0000611647943721758-1.4651369083666i</v>
      </c>
      <c r="I3770" s="57" t="str">
        <f t="shared" si="1110"/>
        <v>-0.00635728814542205-0.00713756943884779i</v>
      </c>
      <c r="K3770" s="57" t="str">
        <f t="shared" si="1111"/>
        <v>0.000341921450868142-0.000667494981122488i</v>
      </c>
      <c r="L3770" s="57" t="str">
        <f t="shared" si="1112"/>
        <v>0.00025-0.000771147295929919i</v>
      </c>
      <c r="M3770" s="57" t="str">
        <f t="shared" si="1113"/>
        <v>0.0045-0.000270350940111562i</v>
      </c>
      <c r="N3770" s="57">
        <f t="shared" si="1114"/>
        <v>75.893964182468082</v>
      </c>
      <c r="O3770" s="57">
        <f t="shared" si="1115"/>
        <v>69.892145952819902</v>
      </c>
      <c r="P3770" s="374">
        <f t="shared" si="1116"/>
        <v>-69.892145952819902</v>
      </c>
      <c r="Q3770" s="374">
        <f t="shared" si="1117"/>
        <v>104.10603581753192</v>
      </c>
      <c r="R3770" s="12">
        <f t="shared" si="1118"/>
        <v>-75.893964182468082</v>
      </c>
      <c r="S3770" s="57">
        <f t="shared" si="1119"/>
        <v>1372.2554217294751</v>
      </c>
      <c r="T3770" s="12">
        <f t="shared" si="1102"/>
        <v>-69.892145952819902</v>
      </c>
    </row>
    <row r="3771" spans="1:20">
      <c r="A3771" s="57">
        <f t="shared" si="1103"/>
        <v>8654899.2169014961</v>
      </c>
      <c r="B3771" s="12">
        <f t="shared" si="1120"/>
        <v>1377469.9923320471</v>
      </c>
      <c r="C3771" s="57" t="str">
        <f t="shared" si="1104"/>
        <v>-0.0000762643297072569+0.000307162458118877i</v>
      </c>
      <c r="D3771" s="57" t="str">
        <f t="shared" si="1105"/>
        <v>0.758682036181494-1.4479358972428i</v>
      </c>
      <c r="E3771" s="57" t="str">
        <f t="shared" si="1106"/>
        <v>-1.35564461254099-1.56699707118776i</v>
      </c>
      <c r="F3771" s="57" t="str">
        <f t="shared" si="1107"/>
        <v>1.72148824937933-1.53876208166868i</v>
      </c>
      <c r="G3771" s="57" t="str">
        <f t="shared" si="1108"/>
        <v>0.591595033068438-0.491538757288977i</v>
      </c>
      <c r="H3771" s="57" t="str">
        <f t="shared" si="1109"/>
        <v>0.0000605676710104046-1.45958959550163i</v>
      </c>
      <c r="I3771" s="57" t="str">
        <f t="shared" si="1110"/>
        <v>-0.00633565577328521-0.00708859935164915i</v>
      </c>
      <c r="K3771" s="57" t="str">
        <f t="shared" si="1111"/>
        <v>0.000341161960718975-0.00066513588188271i</v>
      </c>
      <c r="L3771" s="57" t="str">
        <f t="shared" si="1112"/>
        <v>0.00025-0.000768228029418135i</v>
      </c>
      <c r="M3771" s="57" t="str">
        <f t="shared" si="1113"/>
        <v>0.0045-0.000269327495628175i</v>
      </c>
      <c r="N3771" s="57">
        <f t="shared" si="1114"/>
        <v>76.056188276210804</v>
      </c>
      <c r="O3771" s="57">
        <f t="shared" si="1115"/>
        <v>69.992839020394968</v>
      </c>
      <c r="P3771" s="374">
        <f t="shared" si="1116"/>
        <v>-69.992839020394968</v>
      </c>
      <c r="Q3771" s="374">
        <f t="shared" si="1117"/>
        <v>103.9438117237892</v>
      </c>
      <c r="R3771" s="12">
        <f t="shared" si="1118"/>
        <v>-76.056188276210804</v>
      </c>
      <c r="S3771" s="57">
        <f t="shared" si="1119"/>
        <v>1377.469992332047</v>
      </c>
      <c r="T3771" s="12">
        <f t="shared" si="1102"/>
        <v>-69.992839020394968</v>
      </c>
    </row>
    <row r="3772" spans="1:20">
      <c r="A3772" s="57">
        <f t="shared" si="1103"/>
        <v>8687787.8339257222</v>
      </c>
      <c r="B3772" s="12">
        <f t="shared" si="1120"/>
        <v>1382704.378302909</v>
      </c>
      <c r="C3772" s="57" t="str">
        <f t="shared" si="1104"/>
        <v>-0.0000745267673360765+0.000303830661183902i</v>
      </c>
      <c r="D3772" s="57" t="str">
        <f t="shared" si="1105"/>
        <v>0.754191950480847-1.44481720884273i</v>
      </c>
      <c r="E3772" s="57" t="str">
        <f t="shared" si="1106"/>
        <v>-1.351205978889-1.55615912958485i</v>
      </c>
      <c r="F3772" s="57" t="str">
        <f t="shared" si="1107"/>
        <v>1.7161514044458-1.53933580400445i</v>
      </c>
      <c r="G3772" s="57" t="str">
        <f t="shared" si="1108"/>
        <v>0.589761008958156-0.491876977780841i</v>
      </c>
      <c r="H3772" s="57" t="str">
        <f t="shared" si="1109"/>
        <v>0.000059976997606498-1.45406329203328i</v>
      </c>
      <c r="I3772" s="57" t="str">
        <f t="shared" si="1110"/>
        <v>-0.00631402374166296-0.00703986740478538i</v>
      </c>
      <c r="K3772" s="57" t="str">
        <f t="shared" si="1111"/>
        <v>0.000340407676568591-0.000662783932697684i</v>
      </c>
      <c r="L3772" s="57" t="str">
        <f t="shared" si="1112"/>
        <v>0.00025-0.000765319814124458i</v>
      </c>
      <c r="M3772" s="57" t="str">
        <f t="shared" si="1113"/>
        <v>0.0045-0.000268307925511232i</v>
      </c>
      <c r="N3772" s="57">
        <f t="shared" si="1114"/>
        <v>76.217999779842785</v>
      </c>
      <c r="O3772" s="57">
        <f t="shared" si="1115"/>
        <v>70.093623498403389</v>
      </c>
      <c r="P3772" s="374">
        <f t="shared" si="1116"/>
        <v>-70.093623498403389</v>
      </c>
      <c r="Q3772" s="374">
        <f t="shared" si="1117"/>
        <v>103.78200022015722</v>
      </c>
      <c r="R3772" s="12">
        <f t="shared" si="1118"/>
        <v>-76.217999779842785</v>
      </c>
      <c r="S3772" s="57">
        <f t="shared" si="1119"/>
        <v>1382.7043783029089</v>
      </c>
      <c r="T3772" s="12">
        <f t="shared" si="1102"/>
        <v>-70.093623498403389</v>
      </c>
    </row>
    <row r="3773" spans="1:20">
      <c r="A3773" s="57">
        <f t="shared" si="1103"/>
        <v>8720801.4276946411</v>
      </c>
      <c r="B3773" s="12">
        <f t="shared" si="1120"/>
        <v>1387958.6549404601</v>
      </c>
      <c r="C3773" s="57" t="str">
        <f t="shared" si="1104"/>
        <v>-0.0000728199684019521+0.000300528783866041i</v>
      </c>
      <c r="D3773" s="57" t="str">
        <f t="shared" si="1105"/>
        <v>0.749721112283722-1.44169129304743i</v>
      </c>
      <c r="E3773" s="57" t="str">
        <f t="shared" si="1106"/>
        <v>-1.34676443405852-1.54537462096776i</v>
      </c>
      <c r="F3773" s="57" t="str">
        <f t="shared" si="1107"/>
        <v>1.71080728697819-1.53989181751084i</v>
      </c>
      <c r="G3773" s="57" t="str">
        <f t="shared" si="1108"/>
        <v>0.587924485617892-0.492208578581102i</v>
      </c>
      <c r="H3773" s="57" t="str">
        <f t="shared" si="1109"/>
        <v>0.0000593926982569037-1.44855791832917i</v>
      </c>
      <c r="I3773" s="57" t="str">
        <f t="shared" si="1110"/>
        <v>-0.00629239233003033-0.00699137317692968i</v>
      </c>
      <c r="K3773" s="57" t="str">
        <f t="shared" si="1111"/>
        <v>0.000339658566549856-0.000660439124557646i</v>
      </c>
      <c r="L3773" s="57" t="str">
        <f t="shared" si="1112"/>
        <v>0.00025-0.000762422608213251i</v>
      </c>
      <c r="M3773" s="57" t="str">
        <f t="shared" si="1113"/>
        <v>0.0045-0.000267292215093875i</v>
      </c>
      <c r="N3773" s="57">
        <f t="shared" si="1114"/>
        <v>76.379396689412872</v>
      </c>
      <c r="O3773" s="57">
        <f t="shared" si="1115"/>
        <v>70.19449908388377</v>
      </c>
      <c r="P3773" s="374">
        <f t="shared" si="1116"/>
        <v>-70.19449908388377</v>
      </c>
      <c r="Q3773" s="374">
        <f t="shared" si="1117"/>
        <v>103.62060331058713</v>
      </c>
      <c r="R3773" s="12">
        <f t="shared" si="1118"/>
        <v>-76.379396689412872</v>
      </c>
      <c r="S3773" s="57">
        <f t="shared" si="1119"/>
        <v>1387.9586549404601</v>
      </c>
      <c r="T3773" s="12">
        <f t="shared" si="1102"/>
        <v>-70.19449908388377</v>
      </c>
    </row>
    <row r="3774" spans="1:20">
      <c r="A3774" s="57">
        <f t="shared" si="1103"/>
        <v>8753940.473119881</v>
      </c>
      <c r="B3774" s="12">
        <f t="shared" si="1120"/>
        <v>1393232.8978292339</v>
      </c>
      <c r="C3774" s="57" t="str">
        <f t="shared" si="1104"/>
        <v>-0.0000711434950775535+0.000297256667598044i</v>
      </c>
      <c r="D3774" s="57" t="str">
        <f t="shared" si="1105"/>
        <v>0.745269525895021-1.43855828521763i</v>
      </c>
      <c r="E3774" s="57" t="str">
        <f t="shared" si="1106"/>
        <v>-1.34232006866537-1.53464344663962i</v>
      </c>
      <c r="F3774" s="57" t="str">
        <f t="shared" si="1107"/>
        <v>1.70545603616549-1.54043004953213i</v>
      </c>
      <c r="G3774" s="57" t="str">
        <f t="shared" si="1108"/>
        <v>0.586085510880403-0.49253353674289i</v>
      </c>
      <c r="H3774" s="57" t="str">
        <f t="shared" si="1109"/>
        <v>0.0000588146979981427-1.44307339505938i</v>
      </c>
      <c r="I3774" s="57" t="str">
        <f t="shared" si="1110"/>
        <v>-0.00627076182204935-0.00694311624506366i</v>
      </c>
      <c r="K3774" s="57" t="str">
        <f t="shared" si="1111"/>
        <v>0.000338914598935692-0.000658101448318809i</v>
      </c>
      <c r="L3774" s="57" t="str">
        <f t="shared" si="1112"/>
        <v>0.00025-0.000759536370007221i</v>
      </c>
      <c r="M3774" s="57" t="str">
        <f t="shared" si="1113"/>
        <v>0.0045-0.000266280349764769i</v>
      </c>
      <c r="N3774" s="57">
        <f t="shared" si="1114"/>
        <v>76.540377008735703</v>
      </c>
      <c r="O3774" s="57">
        <f t="shared" si="1115"/>
        <v>70.295465472030912</v>
      </c>
      <c r="P3774" s="374">
        <f t="shared" si="1116"/>
        <v>-70.295465472030912</v>
      </c>
      <c r="Q3774" s="374">
        <f t="shared" si="1117"/>
        <v>103.4596229912643</v>
      </c>
      <c r="R3774" s="12">
        <f t="shared" si="1118"/>
        <v>-76.540377008735703</v>
      </c>
      <c r="S3774" s="57">
        <f t="shared" si="1119"/>
        <v>1393.2328978292339</v>
      </c>
      <c r="T3774" s="12">
        <f t="shared" si="1102"/>
        <v>-70.295465472030912</v>
      </c>
    </row>
    <row r="3775" spans="1:20">
      <c r="A3775" s="57">
        <f t="shared" si="1103"/>
        <v>8787205.446917735</v>
      </c>
      <c r="B3775" s="12">
        <f t="shared" si="1120"/>
        <v>1398527.182840985</v>
      </c>
      <c r="C3775" s="57" t="str">
        <f t="shared" si="1104"/>
        <v>-0.0000694969141939457+0.000294014152744399i</v>
      </c>
      <c r="D3775" s="57" t="str">
        <f t="shared" si="1105"/>
        <v>0.740837194479654-1.43541832025825i</v>
      </c>
      <c r="E3775" s="57" t="str">
        <f t="shared" si="1106"/>
        <v>-1.33787297403464-1.52396550751295i</v>
      </c>
      <c r="F3775" s="57" t="str">
        <f t="shared" si="1107"/>
        <v>1.70009779197957-1.54095042866699i</v>
      </c>
      <c r="G3775" s="57" t="str">
        <f t="shared" si="1108"/>
        <v>0.584244132847467-0.492851829742752i</v>
      </c>
      <c r="H3775" s="57" t="str">
        <f t="shared" si="1109"/>
        <v>0.0000582429227950625-1.43760964319527i</v>
      </c>
      <c r="I3775" s="57" t="str">
        <f t="shared" si="1110"/>
        <v>-0.00624913250551149-0.00689509618443027i</v>
      </c>
      <c r="K3775" s="57" t="str">
        <f t="shared" si="1111"/>
        <v>0.00033817574213927-0.000655770894705178i</v>
      </c>
      <c r="L3775" s="57" t="str">
        <f t="shared" si="1112"/>
        <v>0.00025-0.000756661057986869i</v>
      </c>
      <c r="M3775" s="57" t="str">
        <f t="shared" si="1113"/>
        <v>0.0045-0.000265272314967891i</v>
      </c>
      <c r="N3775" s="57">
        <f t="shared" si="1114"/>
        <v>76.700938749481026</v>
      </c>
      <c r="O3775" s="57">
        <f t="shared" si="1115"/>
        <v>70.396522356196911</v>
      </c>
      <c r="P3775" s="374">
        <f t="shared" si="1116"/>
        <v>-70.396522356196911</v>
      </c>
      <c r="Q3775" s="374">
        <f t="shared" si="1117"/>
        <v>103.29906125051897</v>
      </c>
      <c r="R3775" s="12">
        <f t="shared" si="1118"/>
        <v>-76.700938749481026</v>
      </c>
      <c r="S3775" s="57">
        <f t="shared" si="1119"/>
        <v>1398.527182840985</v>
      </c>
      <c r="T3775" s="12">
        <f t="shared" si="1102"/>
        <v>-70.396522356196911</v>
      </c>
    </row>
    <row r="3776" spans="1:20">
      <c r="A3776" s="57">
        <f t="shared" si="1103"/>
        <v>8820596.8276160248</v>
      </c>
      <c r="B3776" s="12">
        <f t="shared" si="1120"/>
        <v>1403841.5861357809</v>
      </c>
      <c r="C3776" s="57" t="str">
        <f t="shared" si="1104"/>
        <v>-0.0000678797972154364+0.000290801078642239i</v>
      </c>
      <c r="D3776" s="57" t="str">
        <f t="shared" si="1105"/>
        <v>0.736424120072066-1.43227153260874i</v>
      </c>
      <c r="E3776" s="57" t="str">
        <f t="shared" si="1106"/>
        <v>-1.33342324218866-1.51334070409916i</v>
      </c>
      <c r="F3776" s="57" t="str">
        <f t="shared" si="1107"/>
        <v>1.69473269516124-1.54145288477929i</v>
      </c>
      <c r="G3776" s="57" t="str">
        <f t="shared" si="1108"/>
        <v>0.582400399885133-0.493163435484394i</v>
      </c>
      <c r="H3776" s="57" t="str">
        <f t="shared" si="1109"/>
        <v>0.0000576772995292387-1.43216658400836i</v>
      </c>
      <c r="I3776" s="57" t="str">
        <f t="shared" si="1110"/>
        <v>-0.00622750467227958-0.00684731256848668i</v>
      </c>
      <c r="K3776" s="57" t="str">
        <f t="shared" si="1111"/>
        <v>0.000337441964714238-0.000653447454310348i</v>
      </c>
      <c r="L3776" s="57" t="str">
        <f t="shared" si="1112"/>
        <v>0.00025-0.000753796630789869i</v>
      </c>
      <c r="M3776" s="57" t="str">
        <f t="shared" si="1113"/>
        <v>0.0045-0.000264268096202323i</v>
      </c>
      <c r="N3776" s="57">
        <f t="shared" si="1114"/>
        <v>76.861079931260122</v>
      </c>
      <c r="O3776" s="57">
        <f t="shared" si="1115"/>
        <v>70.497669427892433</v>
      </c>
      <c r="P3776" s="374">
        <f t="shared" si="1116"/>
        <v>-70.497669427892433</v>
      </c>
      <c r="Q3776" s="374">
        <f t="shared" si="1117"/>
        <v>103.13892006873988</v>
      </c>
      <c r="R3776" s="12">
        <f t="shared" si="1118"/>
        <v>-76.861079931260122</v>
      </c>
      <c r="S3776" s="57">
        <f t="shared" si="1119"/>
        <v>1403.841586135781</v>
      </c>
      <c r="T3776" s="12">
        <f t="shared" si="1102"/>
        <v>-70.497669427892433</v>
      </c>
    </row>
    <row r="3777" spans="1:20">
      <c r="A3777" s="57">
        <f t="shared" si="1103"/>
        <v>8854115.0955609642</v>
      </c>
      <c r="B3777" s="12">
        <f t="shared" si="1120"/>
        <v>1409176.1841630968</v>
      </c>
      <c r="C3777" s="57" t="str">
        <f t="shared" si="1104"/>
        <v>-0.0000662917202141628+0.000287617283641773i</v>
      </c>
      <c r="D3777" s="57" t="str">
        <f t="shared" si="1105"/>
        <v>0.732030303585838-1.42911805623355i</v>
      </c>
      <c r="E3777" s="57" t="str">
        <f t="shared" si="1106"/>
        <v>-1.32897096583487-1.50276893649836i</v>
      </c>
      <c r="F3777" s="57" t="str">
        <f t="shared" si="1107"/>
        <v>1.68936088720638-1.54193734900866i</v>
      </c>
      <c r="G3777" s="57" t="str">
        <f t="shared" si="1108"/>
        <v>0.580554360618911-0.493468332302366i</v>
      </c>
      <c r="H3777" s="57" t="str">
        <f t="shared" si="1109"/>
        <v>0.0000571177559875078-1.42674413906915i</v>
      </c>
      <c r="I3777" s="57" t="str">
        <f t="shared" si="1110"/>
        <v>-0.0062058786182287-0.00679976496885857i</v>
      </c>
      <c r="K3777" s="57" t="str">
        <f t="shared" si="1111"/>
        <v>0.000336713235354885-0.000651131117599265i</v>
      </c>
      <c r="L3777" s="57" t="str">
        <f t="shared" si="1112"/>
        <v>0.00025-0.000750943047210469i</v>
      </c>
      <c r="M3777" s="57" t="str">
        <f t="shared" si="1113"/>
        <v>0.0045-0.000263267679022039i</v>
      </c>
      <c r="N3777" s="57">
        <f t="shared" si="1114"/>
        <v>77.020798581712526</v>
      </c>
      <c r="O3777" s="57">
        <f t="shared" si="1115"/>
        <v>70.598906376788022</v>
      </c>
      <c r="P3777" s="374">
        <f t="shared" si="1116"/>
        <v>-70.598906376788022</v>
      </c>
      <c r="Q3777" s="374">
        <f t="shared" si="1117"/>
        <v>102.97920141828747</v>
      </c>
      <c r="R3777" s="12">
        <f t="shared" si="1118"/>
        <v>-77.020798581712526</v>
      </c>
      <c r="S3777" s="57">
        <f t="shared" si="1119"/>
        <v>1409.1761841630969</v>
      </c>
      <c r="T3777" s="12">
        <f t="shared" si="1102"/>
        <v>-70.598906376788022</v>
      </c>
    </row>
    <row r="3778" spans="1:20">
      <c r="A3778" s="57">
        <f t="shared" si="1103"/>
        <v>8887760.7329240963</v>
      </c>
      <c r="B3778" s="12">
        <f t="shared" si="1120"/>
        <v>1414531.0536629166</v>
      </c>
      <c r="C3778" s="57" t="str">
        <f t="shared" si="1104"/>
        <v>-0.0000647322638444052+0.000284462605146238i</v>
      </c>
      <c r="D3778" s="57" t="str">
        <f t="shared" si="1105"/>
        <v>0.727655744823294-1.42595802461269i</v>
      </c>
      <c r="E3778" s="57" t="str">
        <f t="shared" si="1106"/>
        <v>-1.32451623835361-1.49225010438919i</v>
      </c>
      <c r="F3778" s="57" t="str">
        <f t="shared" si="1107"/>
        <v>1.68398251035169-1.54240375378104i</v>
      </c>
      <c r="G3778" s="57" t="str">
        <f t="shared" si="1108"/>
        <v>0.57870606392891-0.493766498965673i</v>
      </c>
      <c r="H3778" s="57" t="str">
        <f t="shared" si="1109"/>
        <v>0.0000565642208506456-1.42134223024599i</v>
      </c>
      <c r="I3778" s="57" t="str">
        <f t="shared" si="1110"/>
        <v>-0.0061842546431874-0.00675245295529446i</v>
      </c>
      <c r="K3778" s="57" t="str">
        <f t="shared" si="1111"/>
        <v>0.000335989522896324-0.000648821874910021i</v>
      </c>
      <c r="L3778" s="57" t="str">
        <f t="shared" si="1112"/>
        <v>0.00025-0.000748100266198916i</v>
      </c>
      <c r="M3778" s="57" t="str">
        <f t="shared" si="1113"/>
        <v>0.0045-0.000262271049035703i</v>
      </c>
      <c r="N3778" s="57">
        <f t="shared" si="1114"/>
        <v>77.18009273659672</v>
      </c>
      <c r="O3778" s="57">
        <f t="shared" si="1115"/>
        <v>70.700232890715853</v>
      </c>
      <c r="P3778" s="374">
        <f t="shared" si="1116"/>
        <v>-70.700232890715853</v>
      </c>
      <c r="Q3778" s="374">
        <f t="shared" si="1117"/>
        <v>102.81990726340328</v>
      </c>
      <c r="R3778" s="12">
        <f t="shared" si="1118"/>
        <v>-77.18009273659672</v>
      </c>
      <c r="S3778" s="57">
        <f t="shared" si="1119"/>
        <v>1414.5310536629167</v>
      </c>
      <c r="T3778" s="12">
        <f t="shared" si="1102"/>
        <v>-70.700232890715853</v>
      </c>
    </row>
    <row r="3779" spans="1:20">
      <c r="A3779" s="57">
        <f t="shared" si="1103"/>
        <v>8921534.2237092089</v>
      </c>
      <c r="B3779" s="12">
        <f t="shared" si="1120"/>
        <v>1419906.2716668358</v>
      </c>
      <c r="C3779" s="57" t="str">
        <f t="shared" si="1104"/>
        <v>-0.0000632010133166748+0.000281336879651383i</v>
      </c>
      <c r="D3779" s="57" t="str">
        <f t="shared" si="1105"/>
        <v>0.723300442485266-1.42279157073261i</v>
      </c>
      <c r="E3779" s="57" t="str">
        <f t="shared" si="1106"/>
        <v>-1.32005915378578-1.48178410701896i</v>
      </c>
      <c r="F3779" s="57" t="str">
        <f t="shared" si="1107"/>
        <v>1.6785977075604-1.54285203281883i</v>
      </c>
      <c r="G3779" s="57" t="str">
        <f t="shared" si="1108"/>
        <v>0.576855558944905-0.494057914681332i</v>
      </c>
      <c r="H3779" s="57" t="str">
        <f t="shared" si="1109"/>
        <v>0.0000560166236821733-1.41596077970398i</v>
      </c>
      <c r="I3779" s="57" t="str">
        <f t="shared" si="1110"/>
        <v>-0.00616263305087775-0.00670537609562133i</v>
      </c>
      <c r="K3779" s="57" t="str">
        <f t="shared" si="1111"/>
        <v>0.000335270796314626-0.00064651971645558i</v>
      </c>
      <c r="L3779" s="57" t="str">
        <f t="shared" si="1112"/>
        <v>0.00025-0.000745268246860845i</v>
      </c>
      <c r="M3779" s="57" t="str">
        <f t="shared" si="1113"/>
        <v>0.0045-0.000261278191906458i</v>
      </c>
      <c r="N3779" s="57">
        <f t="shared" si="1114"/>
        <v>77.338960439878022</v>
      </c>
      <c r="O3779" s="57">
        <f t="shared" si="1115"/>
        <v>70.801648655670988</v>
      </c>
      <c r="P3779" s="374">
        <f t="shared" si="1116"/>
        <v>-70.801648655670988</v>
      </c>
      <c r="Q3779" s="374">
        <f t="shared" si="1117"/>
        <v>102.66103956012198</v>
      </c>
      <c r="R3779" s="12">
        <f t="shared" si="1118"/>
        <v>-77.338960439878022</v>
      </c>
      <c r="S3779" s="57">
        <f t="shared" si="1119"/>
        <v>1419.9062716668357</v>
      </c>
      <c r="T3779" s="12">
        <f t="shared" si="1102"/>
        <v>-70.801648655670988</v>
      </c>
    </row>
    <row r="3780" spans="1:20">
      <c r="A3780" s="57">
        <f t="shared" si="1103"/>
        <v>8955436.0537593048</v>
      </c>
      <c r="B3780" s="12">
        <f t="shared" si="1120"/>
        <v>1425301.9154991698</v>
      </c>
      <c r="C3780" s="57" t="str">
        <f t="shared" si="1104"/>
        <v>-0.0000616975583715505+0.000278239942784447i</v>
      </c>
      <c r="D3780" s="57" t="str">
        <f t="shared" si="1105"/>
        <v>0.718964394180845-1.41961882707712i</v>
      </c>
      <c r="E3780" s="57" t="str">
        <f t="shared" si="1106"/>
        <v>-1.31559980682024-1.47137084319372i</v>
      </c>
      <c r="F3780" s="57" t="str">
        <f t="shared" si="1107"/>
        <v>1.67320662250772-1.54328212115101i</v>
      </c>
      <c r="G3780" s="57" t="str">
        <f t="shared" si="1108"/>
        <v>0.575002895041354-0.494342559097854i</v>
      </c>
      <c r="H3780" s="57" t="str">
        <f t="shared" si="1109"/>
        <v>0.0000554748949173091-1.41059970990378i</v>
      </c>
      <c r="I3780" s="57" t="str">
        <f t="shared" si="1110"/>
        <v>-0.00614101414885507-0.00665853395570013i</v>
      </c>
      <c r="K3780" s="57" t="str">
        <f t="shared" si="1111"/>
        <v>0.00033455702472698-0.000644224632325543i</v>
      </c>
      <c r="L3780" s="57" t="str">
        <f t="shared" si="1112"/>
        <v>0.00025-0.000742446948456706i</v>
      </c>
      <c r="M3780" s="57" t="str">
        <f t="shared" si="1113"/>
        <v>0.0045-0.000260289093351722i</v>
      </c>
      <c r="N3780" s="57">
        <f t="shared" si="1114"/>
        <v>77.49739974381788</v>
      </c>
      <c r="O3780" s="57">
        <f t="shared" si="1115"/>
        <v>70.903153355813856</v>
      </c>
      <c r="P3780" s="374">
        <f t="shared" si="1116"/>
        <v>-70.903153355813856</v>
      </c>
      <c r="Q3780" s="374">
        <f t="shared" si="1117"/>
        <v>102.50260025618212</v>
      </c>
      <c r="R3780" s="12">
        <f t="shared" si="1118"/>
        <v>-77.49739974381788</v>
      </c>
      <c r="S3780" s="57">
        <f t="shared" si="1119"/>
        <v>1425.3019154991698</v>
      </c>
      <c r="T3780" s="12">
        <f t="shared" si="1102"/>
        <v>-70.903153355813856</v>
      </c>
    </row>
    <row r="3781" spans="1:20">
      <c r="A3781" s="57">
        <f t="shared" si="1103"/>
        <v>8989466.7107635885</v>
      </c>
      <c r="B3781" s="12">
        <f t="shared" si="1120"/>
        <v>1430718.0627780666</v>
      </c>
      <c r="C3781" s="57" t="str">
        <f t="shared" si="1104"/>
        <v>-0.0000602214932532873+0.000275171629342706i</v>
      </c>
      <c r="D3781" s="57" t="str">
        <f t="shared" si="1105"/>
        <v>0.714647596437219-1.41643992561852i</v>
      </c>
      <c r="E3781" s="57" t="str">
        <f t="shared" si="1106"/>
        <v>-1.31113829278139-1.46101021126881i</v>
      </c>
      <c r="F3781" s="57" t="str">
        <f t="shared" si="1107"/>
        <v>1.66780939956622-1.54369395512299i</v>
      </c>
      <c r="G3781" s="57" t="str">
        <f t="shared" si="1108"/>
        <v>0.573148121832357-0.49462041230867i</v>
      </c>
      <c r="H3781" s="57" t="str">
        <f t="shared" si="1109"/>
        <v>0.0000549389658520443-1.40525894360051i</v>
      </c>
      <c r="I3781" s="57" t="str">
        <f t="shared" si="1110"/>
        <v>-0.00611939824844726-0.00661192609938285i</v>
      </c>
      <c r="K3781" s="57" t="str">
        <f t="shared" si="1111"/>
        <v>0.000333848177391802-0.000641936612487882i</v>
      </c>
      <c r="L3781" s="57" t="str">
        <f t="shared" si="1112"/>
        <v>0.00025-0.000739636330401184i</v>
      </c>
      <c r="M3781" s="57" t="str">
        <f t="shared" si="1113"/>
        <v>0.0045-0.000259303739142978i</v>
      </c>
      <c r="N3781" s="57">
        <f t="shared" si="1114"/>
        <v>77.655408709065512</v>
      </c>
      <c r="O3781" s="57">
        <f t="shared" si="1115"/>
        <v>71.004746673471232</v>
      </c>
      <c r="P3781" s="374">
        <f t="shared" si="1116"/>
        <v>-71.004746673471232</v>
      </c>
      <c r="Q3781" s="374">
        <f t="shared" si="1117"/>
        <v>102.34459129093449</v>
      </c>
      <c r="R3781" s="12">
        <f t="shared" si="1118"/>
        <v>-77.655408709065512</v>
      </c>
      <c r="S3781" s="57">
        <f t="shared" si="1119"/>
        <v>1430.7180627780667</v>
      </c>
      <c r="T3781" s="12">
        <f t="shared" si="1102"/>
        <v>-71.004746673471232</v>
      </c>
    </row>
    <row r="3782" spans="1:20">
      <c r="A3782" s="57">
        <f t="shared" si="1103"/>
        <v>9023626.6842644922</v>
      </c>
      <c r="B3782" s="12">
        <f t="shared" si="1120"/>
        <v>1436154.7914166234</v>
      </c>
      <c r="C3782" s="57" t="str">
        <f t="shared" si="1104"/>
        <v>-0.000058772416683212+0.000272131773331501i</v>
      </c>
      <c r="D3782" s="57" t="str">
        <f t="shared" si="1105"/>
        <v>0.710350044709591-1.41325499780895i</v>
      </c>
      <c r="E3782" s="57" t="str">
        <f t="shared" si="1106"/>
        <v>-1.30667470761634-1.45070210913934i</v>
      </c>
      <c r="F3782" s="57" t="str">
        <f t="shared" si="1107"/>
        <v>1.66240618379097-1.5440874724063i</v>
      </c>
      <c r="G3782" s="57" t="str">
        <f t="shared" si="1108"/>
        <v>0.571291289166558-0.494891454855477i</v>
      </c>
      <c r="H3782" s="57" t="str">
        <f t="shared" si="1109"/>
        <v>0.0000544087686323578-1.39993840384266i</v>
      </c>
      <c r="I3782" s="57" t="str">
        <f t="shared" si="1110"/>
        <v>-0.00609778566469382-0.00656555208846989i</v>
      </c>
      <c r="K3782" s="57" t="str">
        <f t="shared" si="1111"/>
        <v>0.000333144223708858-0.000639655646790646i</v>
      </c>
      <c r="L3782" s="57" t="str">
        <f t="shared" si="1112"/>
        <v>0.00025-0.000736836352262584i</v>
      </c>
      <c r="M3782" s="57" t="str">
        <f t="shared" si="1113"/>
        <v>0.0045-0.000258322115105577i</v>
      </c>
      <c r="N3782" s="57">
        <f t="shared" si="1114"/>
        <v>77.812985404745973</v>
      </c>
      <c r="O3782" s="57">
        <f t="shared" si="1115"/>
        <v>71.106428289138705</v>
      </c>
      <c r="P3782" s="374">
        <f t="shared" si="1116"/>
        <v>-71.106428289138705</v>
      </c>
      <c r="Q3782" s="374">
        <f t="shared" si="1117"/>
        <v>102.18701459525403</v>
      </c>
      <c r="R3782" s="12">
        <f t="shared" si="1118"/>
        <v>-77.812985404745973</v>
      </c>
      <c r="S3782" s="57">
        <f t="shared" si="1119"/>
        <v>1436.1547914166233</v>
      </c>
      <c r="T3782" s="12">
        <f t="shared" si="1102"/>
        <v>-71.106428289138705</v>
      </c>
    </row>
    <row r="3783" spans="1:20">
      <c r="A3783" s="57">
        <f t="shared" si="1103"/>
        <v>9057916.4656646959</v>
      </c>
      <c r="B3783" s="12">
        <f t="shared" si="1120"/>
        <v>1441612.1796240066</v>
      </c>
      <c r="C3783" s="57" t="str">
        <f t="shared" si="1104"/>
        <v>-0.0000573499318328717+0.000269120208001785i</v>
      </c>
      <c r="D3783" s="57" t="str">
        <f t="shared" si="1105"/>
        <v>0.706071733391098-1.4100641745718i</v>
      </c>
      <c r="E3783" s="57" t="str">
        <f t="shared" si="1106"/>
        <v>-1.30220914788213-1.44044643423086i</v>
      </c>
      <c r="F3783" s="57" t="str">
        <f t="shared" si="1107"/>
        <v>1.65699712090454-1.54446261200803i</v>
      </c>
      <c r="G3783" s="57" t="str">
        <f t="shared" si="1108"/>
        <v>0.569432447121993-0.495155667731524i</v>
      </c>
      <c r="H3783" s="57" t="str">
        <f t="shared" si="1109"/>
        <v>0.0000538842362435544-1.3946380139709i</v>
      </c>
      <c r="I3783" s="57" t="str">
        <f t="shared" si="1110"/>
        <v>-0.00607617671628378-0.00651941148266782i</v>
      </c>
      <c r="K3783" s="57" t="str">
        <f t="shared" si="1111"/>
        <v>0.000332445133219331-0.000637381724963672i</v>
      </c>
      <c r="L3783" s="57" t="str">
        <f t="shared" si="1112"/>
        <v>0.00025-0.000734046973762288i</v>
      </c>
      <c r="M3783" s="57" t="str">
        <f t="shared" si="1113"/>
        <v>0.0045-0.000257344207118527i</v>
      </c>
      <c r="N3783" s="57">
        <f t="shared" si="1114"/>
        <v>77.970127908555042</v>
      </c>
      <c r="O3783" s="57">
        <f t="shared" si="1115"/>
        <v>71.208197881483329</v>
      </c>
      <c r="P3783" s="374">
        <f t="shared" si="1116"/>
        <v>-71.208197881483329</v>
      </c>
      <c r="Q3783" s="374">
        <f t="shared" si="1117"/>
        <v>102.02987209144496</v>
      </c>
      <c r="R3783" s="12">
        <f t="shared" si="1118"/>
        <v>-77.970127908555042</v>
      </c>
      <c r="S3783" s="57">
        <f t="shared" si="1119"/>
        <v>1441.6121796240066</v>
      </c>
      <c r="T3783" s="12">
        <f t="shared" si="1102"/>
        <v>-71.208197881483329</v>
      </c>
    </row>
    <row r="3784" spans="1:20">
      <c r="A3784" s="57">
        <f t="shared" si="1103"/>
        <v>9092336.5482342243</v>
      </c>
      <c r="B3784" s="12">
        <f t="shared" si="1120"/>
        <v>1447090.305906578</v>
      </c>
      <c r="C3784" s="57" t="str">
        <f t="shared" si="1104"/>
        <v>-0.0000559536462970163+0.000266136765887238i</v>
      </c>
      <c r="D3784" s="57" t="str">
        <f t="shared" si="1105"/>
        <v>0.701812655822829-1.40686758629338i</v>
      </c>
      <c r="E3784" s="57" t="str">
        <f t="shared" si="1106"/>
        <v>-1.29774171073287-1.43024308349037i</v>
      </c>
      <c r="F3784" s="57" t="str">
        <f t="shared" si="1107"/>
        <v>1.65158235728185-1.54481931428013i</v>
      </c>
      <c r="G3784" s="57" t="str">
        <f t="shared" si="1108"/>
        <v>0.567571646000884-0.495413032384829i</v>
      </c>
      <c r="H3784" s="57" t="str">
        <f t="shared" si="1109"/>
        <v>0.0000533653024997414-1.38935769761703i</v>
      </c>
      <c r="I3784" s="57" t="str">
        <f t="shared" si="1110"/>
        <v>-0.00605457172549395-0.00647350383954855i</v>
      </c>
      <c r="K3784" s="57" t="str">
        <f t="shared" si="1111"/>
        <v>0.000331750875605937-0.000635114836620287i</v>
      </c>
      <c r="L3784" s="57" t="str">
        <f t="shared" si="1112"/>
        <v>0.00025-0.000731268154774144i</v>
      </c>
      <c r="M3784" s="57" t="str">
        <f t="shared" si="1113"/>
        <v>0.0045-0.000256370001114293i</v>
      </c>
      <c r="N3784" s="57">
        <f t="shared" si="1114"/>
        <v>78.126834306848195</v>
      </c>
      <c r="O3784" s="57">
        <f t="shared" si="1115"/>
        <v>71.310055127344825</v>
      </c>
      <c r="P3784" s="374">
        <f t="shared" si="1116"/>
        <v>-71.310055127344825</v>
      </c>
      <c r="Q3784" s="374">
        <f t="shared" si="1117"/>
        <v>101.8731656931518</v>
      </c>
      <c r="R3784" s="12">
        <f t="shared" si="1118"/>
        <v>-78.126834306848195</v>
      </c>
      <c r="S3784" s="57">
        <f t="shared" si="1119"/>
        <v>1447.0903059065779</v>
      </c>
      <c r="T3784" s="12">
        <f t="shared" si="1102"/>
        <v>-71.310055127344825</v>
      </c>
    </row>
    <row r="3785" spans="1:20">
      <c r="A3785" s="57">
        <f t="shared" si="1103"/>
        <v>9126887.4271175135</v>
      </c>
      <c r="B3785" s="12">
        <f t="shared" si="1120"/>
        <v>1452589.2490690229</v>
      </c>
      <c r="C3785" s="57" t="str">
        <f t="shared" si="1104"/>
        <v>-0.0000545831720663521+0.000263181278840846i</v>
      </c>
      <c r="D3785" s="57" t="str">
        <f t="shared" si="1105"/>
        <v>0.697572804303857-1.40366536281469i</v>
      </c>
      <c r="E3785" s="57" t="str">
        <f t="shared" si="1106"/>
        <v>-1.29327249390663-1.42009195337731i</v>
      </c>
      <c r="F3785" s="57" t="str">
        <f t="shared" si="1107"/>
        <v>1.64616203993491-1.54515752092846i</v>
      </c>
      <c r="G3785" s="57" t="str">
        <f t="shared" si="1108"/>
        <v>0.565708936324381-0.495663530721313i</v>
      </c>
      <c r="H3785" s="57" t="str">
        <f t="shared" si="1109"/>
        <v>0.0000528519020334276-1.38409737870282i</v>
      </c>
      <c r="I3785" s="57" t="str">
        <f t="shared" si="1110"/>
        <v>-0.00603297101812615-0.00642782871450877i</v>
      </c>
      <c r="K3785" s="57" t="str">
        <f t="shared" si="1111"/>
        <v>0.000331061420692983-0.000632854971259004i</v>
      </c>
      <c r="L3785" s="57" t="str">
        <f t="shared" si="1112"/>
        <v>0.00025-0.000728499855323917i</v>
      </c>
      <c r="M3785" s="57" t="str">
        <f t="shared" si="1113"/>
        <v>0.0045-0.000255399483078594i</v>
      </c>
      <c r="N3785" s="57">
        <f t="shared" si="1114"/>
        <v>78.283102694733088</v>
      </c>
      <c r="O3785" s="57">
        <f t="shared" si="1115"/>
        <v>71.411999701738878</v>
      </c>
      <c r="P3785" s="374">
        <f t="shared" si="1116"/>
        <v>-71.411999701738878</v>
      </c>
      <c r="Q3785" s="374">
        <f t="shared" si="1117"/>
        <v>101.71689730526691</v>
      </c>
      <c r="R3785" s="12">
        <f t="shared" si="1118"/>
        <v>-78.283102694733088</v>
      </c>
      <c r="S3785" s="57">
        <f t="shared" si="1119"/>
        <v>1452.589249069023</v>
      </c>
      <c r="T3785" s="12">
        <f t="shared" si="1102"/>
        <v>-71.411999701738878</v>
      </c>
    </row>
    <row r="3786" spans="1:20">
      <c r="A3786" s="57">
        <f t="shared" si="1103"/>
        <v>9161569.5993405599</v>
      </c>
      <c r="B3786" s="12">
        <f t="shared" si="1120"/>
        <v>1458109.0882154852</v>
      </c>
      <c r="C3786" s="57" t="str">
        <f t="shared" si="1104"/>
        <v>-0.0000532381255001098+0.000260253578071036i</v>
      </c>
      <c r="D3786" s="57" t="str">
        <f t="shared" si="1105"/>
        <v>0.693352170101362-1.40045763342344i</v>
      </c>
      <c r="E3786" s="57" t="str">
        <f t="shared" si="1106"/>
        <v>-1.28880159571236-1.40999293985487i</v>
      </c>
      <c r="F3786" s="57" t="str">
        <f t="shared" si="1107"/>
        <v>1.64073631649732-1.54547717502164i</v>
      </c>
      <c r="G3786" s="57" t="str">
        <f t="shared" si="1108"/>
        <v>0.56384436882725-0.495907145107882i</v>
      </c>
      <c r="H3786" s="57" t="str">
        <f t="shared" si="1109"/>
        <v>0.0000523439702852451-1.37885698143895i</v>
      </c>
      <c r="I3786" s="57" t="str">
        <f t="shared" si="1110"/>
        <v>-0.00601137492344434-0.00638238566073037i</v>
      </c>
      <c r="K3786" s="57" t="str">
        <f t="shared" si="1111"/>
        <v>0.000330376738446396-0.000630602118265151i</v>
      </c>
      <c r="L3786" s="57" t="str">
        <f t="shared" si="1112"/>
        <v>0.00025-0.000725742035588678i</v>
      </c>
      <c r="M3786" s="57" t="str">
        <f t="shared" si="1113"/>
        <v>0.0045-0.000254432639050203i</v>
      </c>
      <c r="N3786" s="57">
        <f t="shared" si="1114"/>
        <v>78.438931176162683</v>
      </c>
      <c r="O3786" s="57">
        <f t="shared" si="1115"/>
        <v>71.514031277859416</v>
      </c>
      <c r="P3786" s="374">
        <f t="shared" si="1116"/>
        <v>-71.514031277859416</v>
      </c>
      <c r="Q3786" s="374">
        <f t="shared" si="1117"/>
        <v>101.56106882383732</v>
      </c>
      <c r="R3786" s="12">
        <f t="shared" si="1118"/>
        <v>-78.438931176162683</v>
      </c>
      <c r="S3786" s="57">
        <f t="shared" si="1119"/>
        <v>1458.1090882154851</v>
      </c>
      <c r="T3786" s="12">
        <f t="shared" si="1102"/>
        <v>-71.514031277859416</v>
      </c>
    </row>
    <row r="3787" spans="1:20">
      <c r="A3787" s="57">
        <f t="shared" si="1103"/>
        <v>9196383.5638180543</v>
      </c>
      <c r="B3787" s="12">
        <f t="shared" si="1120"/>
        <v>1463649.9027507042</v>
      </c>
      <c r="C3787" s="57" t="str">
        <f t="shared" si="1104"/>
        <v>-0.0000519181272984178+0.000257353494177326i</v>
      </c>
      <c r="D3787" s="57" t="str">
        <f t="shared" si="1105"/>
        <v>0.689150743460724-1.39724452684613i</v>
      </c>
      <c r="E3787" s="57" t="str">
        <f t="shared" si="1106"/>
        <v>-1.28432911501669-1.39994593838138i</v>
      </c>
      <c r="F3787" s="57" t="str">
        <f t="shared" si="1107"/>
        <v>1.63530533520868-1.54577822099971i</v>
      </c>
      <c r="G3787" s="57" t="str">
        <f t="shared" si="1108"/>
        <v>0.561977994452518-0.496143858375415i</v>
      </c>
      <c r="H3787" s="57" t="str">
        <f t="shared" si="1109"/>
        <v>0.0000518414434938027-1.37363643032387i</v>
      </c>
      <c r="I3787" s="57" t="str">
        <f t="shared" si="1110"/>
        <v>-0.00598978377411115-0.00633717422914132i</v>
      </c>
      <c r="K3787" s="57" t="str">
        <f t="shared" si="1111"/>
        <v>0.000329696798973784-0.000628356266912575i</v>
      </c>
      <c r="L3787" s="57" t="str">
        <f t="shared" si="1112"/>
        <v>0.00025-0.00072299465589627i</v>
      </c>
      <c r="M3787" s="57" t="str">
        <f t="shared" si="1113"/>
        <v>0.0045-0.000253469455120745i</v>
      </c>
      <c r="N3787" s="57">
        <f t="shared" si="1114"/>
        <v>78.594317864030188</v>
      </c>
      <c r="O3787" s="57">
        <f t="shared" si="1115"/>
        <v>71.616149527081234</v>
      </c>
      <c r="P3787" s="374">
        <f t="shared" si="1116"/>
        <v>-71.616149527081234</v>
      </c>
      <c r="Q3787" s="374">
        <f t="shared" si="1117"/>
        <v>101.40568213596981</v>
      </c>
      <c r="R3787" s="12">
        <f t="shared" si="1118"/>
        <v>-78.594317864030188</v>
      </c>
      <c r="S3787" s="57">
        <f t="shared" si="1119"/>
        <v>1463.6499027507043</v>
      </c>
      <c r="T3787" s="12">
        <f t="shared" si="1102"/>
        <v>-71.616149527081234</v>
      </c>
    </row>
    <row r="3788" spans="1:20">
      <c r="A3788" s="57">
        <f t="shared" si="1103"/>
        <v>9231329.8213605639</v>
      </c>
      <c r="B3788" s="12">
        <f t="shared" si="1120"/>
        <v>1469211.7723811569</v>
      </c>
      <c r="C3788" s="57" t="str">
        <f t="shared" si="1104"/>
        <v>-0.0000506228024745149+0.00025448085718549i</v>
      </c>
      <c r="D3788" s="57" t="str">
        <f t="shared" si="1105"/>
        <v>0.684968513615724-1.39402617124035i</v>
      </c>
      <c r="E3788" s="57" t="str">
        <f t="shared" si="1106"/>
        <v>-1.27985515123058-1.38995084390193i</v>
      </c>
      <c r="F3788" s="57" t="str">
        <f t="shared" si="1107"/>
        <v>1.62986924489889-1.54606060468253i</v>
      </c>
      <c r="G3788" s="57" t="str">
        <f t="shared" si="1108"/>
        <v>0.560109864346057-0.496373653821694i</v>
      </c>
      <c r="H3788" s="57" t="str">
        <f t="shared" si="1109"/>
        <v>0.0000513442586856625-1.36843565014272i</v>
      </c>
      <c r="I3788" s="57" t="str">
        <f t="shared" si="1110"/>
        <v>-0.00596819790612398-0.00629219396837781i</v>
      </c>
      <c r="K3788" s="57" t="str">
        <f t="shared" si="1111"/>
        <v>0.000329021572524464-0.000626117406365272i</v>
      </c>
      <c r="L3788" s="57" t="str">
        <f t="shared" si="1112"/>
        <v>0.00025-0.000720257676724717i</v>
      </c>
      <c r="M3788" s="57" t="str">
        <f t="shared" si="1113"/>
        <v>0.0045-0.000252509917434493i</v>
      </c>
      <c r="N3788" s="57">
        <f t="shared" si="1114"/>
        <v>78.74926088026055</v>
      </c>
      <c r="O3788" s="57">
        <f t="shared" si="1115"/>
        <v>71.718354118963092</v>
      </c>
      <c r="P3788" s="374">
        <f t="shared" si="1116"/>
        <v>-71.718354118963092</v>
      </c>
      <c r="Q3788" s="374">
        <f t="shared" si="1117"/>
        <v>101.25073911973945</v>
      </c>
      <c r="R3788" s="12">
        <f t="shared" si="1118"/>
        <v>-78.74926088026055</v>
      </c>
      <c r="S3788" s="57">
        <f t="shared" si="1119"/>
        <v>1469.2117723811568</v>
      </c>
      <c r="T3788" s="12">
        <f t="shared" si="1102"/>
        <v>-71.718354118963092</v>
      </c>
    </row>
    <row r="3789" spans="1:20">
      <c r="A3789" s="57">
        <f t="shared" si="1103"/>
        <v>9266408.8746817335</v>
      </c>
      <c r="B3789" s="12">
        <f t="shared" si="1120"/>
        <v>1474794.7771162053</v>
      </c>
      <c r="C3789" s="57" t="str">
        <f t="shared" si="1104"/>
        <v>-0.0000493517803267846+0.00025163549658227i</v>
      </c>
      <c r="D3789" s="57" t="str">
        <f t="shared" si="1105"/>
        <v>0.680805468798774-1.3908026941873i</v>
      </c>
      <c r="E3789" s="57" t="str">
        <f t="shared" si="1106"/>
        <v>-1.27537980429595-1.38000755084022i</v>
      </c>
      <c r="F3789" s="57" t="str">
        <f t="shared" si="1107"/>
        <v>1.62442819497221-1.54632427327804i</v>
      </c>
      <c r="G3789" s="57" t="str">
        <f t="shared" si="1108"/>
        <v>0.558240029851132-0.496596515214252i</v>
      </c>
      <c r="H3789" s="57" t="str">
        <f t="shared" si="1109"/>
        <v>0.0000508523536654348-1.36325456596626i</v>
      </c>
      <c r="I3789" s="57" t="str">
        <f t="shared" si="1110"/>
        <v>-0.00594661765875107-0.00624744442474672i</v>
      </c>
      <c r="K3789" s="57" t="str">
        <f t="shared" si="1111"/>
        <v>0.000328351029489476-0.00062388552567902i</v>
      </c>
      <c r="L3789" s="57" t="str">
        <f t="shared" si="1112"/>
        <v>0.00025-0.000717531058701653i</v>
      </c>
      <c r="M3789" s="57" t="str">
        <f t="shared" si="1113"/>
        <v>0.0045-0.000251554012188178i</v>
      </c>
      <c r="N3789" s="57">
        <f t="shared" si="1114"/>
        <v>78.903758355904785</v>
      </c>
      <c r="O3789" s="57">
        <f t="shared" si="1115"/>
        <v>71.820644721249906</v>
      </c>
      <c r="P3789" s="374">
        <f t="shared" si="1116"/>
        <v>-71.820644721249906</v>
      </c>
      <c r="Q3789" s="374">
        <f t="shared" si="1117"/>
        <v>101.09624164409522</v>
      </c>
      <c r="R3789" s="12">
        <f t="shared" si="1118"/>
        <v>-78.903758355904785</v>
      </c>
      <c r="S3789" s="57">
        <f t="shared" si="1119"/>
        <v>1474.7947771162053</v>
      </c>
      <c r="T3789" s="12">
        <f t="shared" si="1102"/>
        <v>-71.820644721249906</v>
      </c>
    </row>
    <row r="3790" spans="1:20">
      <c r="A3790" s="57">
        <f t="shared" si="1103"/>
        <v>9301621.228405524</v>
      </c>
      <c r="B3790" s="12">
        <f t="shared" si="1120"/>
        <v>1480398.997269247</v>
      </c>
      <c r="C3790" s="57" t="str">
        <f t="shared" si="1104"/>
        <v>-0.0000481046944106139+0.000248817241349566i</v>
      </c>
      <c r="D3790" s="57" t="str">
        <f t="shared" si="1105"/>
        <v>0.676661596251126-1.38757422268436i</v>
      </c>
      <c r="E3790" s="57" t="str">
        <f t="shared" si="1106"/>
        <v>-1.27090317467209-1.37011595309047i</v>
      </c>
      <c r="F3790" s="57" t="str">
        <f t="shared" si="1107"/>
        <v>1.61898233539131-1.54656917539021i</v>
      </c>
      <c r="G3790" s="57" t="str">
        <f t="shared" si="1108"/>
        <v>0.556368542502896-0.49681242679315i</v>
      </c>
      <c r="H3790" s="57" t="str">
        <f t="shared" si="1109"/>
        <v>0.0000503656670059962-1.35809310314971i</v>
      </c>
      <c r="I3790" s="57" t="str">
        <f t="shared" si="1110"/>
        <v>-0.00592504337446639-0.006202925142189i</v>
      </c>
      <c r="K3790" s="57" t="str">
        <f t="shared" si="1111"/>
        <v>0.000327685140401576-0.000621660613803003i</v>
      </c>
      <c r="L3790" s="57" t="str">
        <f t="shared" si="1112"/>
        <v>0.00025-0.000714814762603758i</v>
      </c>
      <c r="M3790" s="57" t="str">
        <f t="shared" si="1113"/>
        <v>0.0045-0.000250601725630781i</v>
      </c>
      <c r="N3790" s="57">
        <f t="shared" si="1114"/>
        <v>79.057808431235188</v>
      </c>
      <c r="O3790" s="57">
        <f t="shared" si="1115"/>
        <v>71.923020999876954</v>
      </c>
      <c r="P3790" s="374">
        <f t="shared" si="1116"/>
        <v>-71.923020999876954</v>
      </c>
      <c r="Q3790" s="374">
        <f t="shared" si="1117"/>
        <v>100.94219156876481</v>
      </c>
      <c r="R3790" s="12">
        <f t="shared" si="1118"/>
        <v>-79.057808431235188</v>
      </c>
      <c r="S3790" s="57">
        <f t="shared" si="1119"/>
        <v>1480.398997269247</v>
      </c>
      <c r="T3790" s="12">
        <f t="shared" si="1102"/>
        <v>-71.923020999876954</v>
      </c>
    </row>
    <row r="3791" spans="1:20">
      <c r="A3791" s="57">
        <f t="shared" si="1103"/>
        <v>9336967.3890734669</v>
      </c>
      <c r="B3791" s="12">
        <f t="shared" si="1120"/>
        <v>1486024.5134588701</v>
      </c>
      <c r="C3791" s="57" t="str">
        <f t="shared" si="1104"/>
        <v>-0.0000468811825100976+0.000246025919998189i</v>
      </c>
      <c r="D3791" s="57" t="str">
        <f t="shared" si="1105"/>
        <v>0.672536882233185-1.3843408831379i</v>
      </c>
      <c r="E3791" s="57" t="str">
        <f t="shared" si="1106"/>
        <v>-1.26642536332217-1.36027594400958i</v>
      </c>
      <c r="F3791" s="57" t="str">
        <f t="shared" si="1107"/>
        <v>1.61353181666105-1.54679526102681i</v>
      </c>
      <c r="G3791" s="57" t="str">
        <f t="shared" si="1108"/>
        <v>0.554495454022838-0.49702137327367i</v>
      </c>
      <c r="H3791" s="57" t="str">
        <f t="shared" si="1109"/>
        <v>0.0000498841380388245-1.35295118733174i</v>
      </c>
      <c r="I3791" s="57" t="str">
        <f t="shared" si="1110"/>
        <v>-0.00590347539888497-0.00615863566224393i</v>
      </c>
      <c r="K3791" s="57" t="str">
        <f t="shared" si="1111"/>
        <v>0.000327023875935216-0.000619442659581416i</v>
      </c>
      <c r="L3791" s="57" t="str">
        <f t="shared" si="1112"/>
        <v>0.00025-0.000712108749356204i</v>
      </c>
      <c r="M3791" s="57" t="str">
        <f t="shared" si="1113"/>
        <v>0.0045-0.00024965304406334i</v>
      </c>
      <c r="N3791" s="57">
        <f t="shared" si="1114"/>
        <v>79.211409255842426</v>
      </c>
      <c r="O3791" s="57">
        <f t="shared" si="1115"/>
        <v>72.025482618972774</v>
      </c>
      <c r="P3791" s="374">
        <f t="shared" si="1116"/>
        <v>-72.025482618972774</v>
      </c>
      <c r="Q3791" s="374">
        <f t="shared" si="1117"/>
        <v>100.78859074415757</v>
      </c>
      <c r="R3791" s="12">
        <f t="shared" si="1118"/>
        <v>-79.211409255842426</v>
      </c>
      <c r="S3791" s="57">
        <f t="shared" si="1119"/>
        <v>1486.0245134588702</v>
      </c>
      <c r="T3791" s="12">
        <f t="shared" si="1102"/>
        <v>-72.025482618972774</v>
      </c>
    </row>
    <row r="3792" spans="1:20">
      <c r="A3792" s="57">
        <f t="shared" si="1103"/>
        <v>9372447.8651519455</v>
      </c>
      <c r="B3792" s="12">
        <f t="shared" si="1120"/>
        <v>1491671.4066100139</v>
      </c>
      <c r="C3792" s="57" t="str">
        <f t="shared" si="1104"/>
        <v>-0.0000456808866096207+0.000243261360601146i</v>
      </c>
      <c r="D3792" s="57" t="str">
        <f t="shared" si="1105"/>
        <v>0.668431312034812-1.38110280135623i</v>
      </c>
      <c r="E3792" s="57" t="str">
        <f t="shared" si="1106"/>
        <v>-1.26194647169954-1.3504874164096i</v>
      </c>
      <c r="F3792" s="57" t="str">
        <f t="shared" si="1107"/>
        <v>1.60807678981226-1.54700248160699i</v>
      </c>
      <c r="G3792" s="57" t="str">
        <f t="shared" si="1108"/>
        <v>0.552620816313193-0.497223339848939i</v>
      </c>
      <c r="H3792" s="57" t="str">
        <f t="shared" si="1109"/>
        <v>0.0000494077068444602-1.34782874443336i</v>
      </c>
      <c r="I3792" s="57" t="str">
        <f t="shared" si="1110"/>
        <v>-0.00588191408069755-0.00611457552401423i</v>
      </c>
      <c r="K3792" s="57" t="str">
        <f t="shared" si="1111"/>
        <v>0.000326367206906557-0.000617231651755088i</v>
      </c>
      <c r="L3792" s="57" t="str">
        <f t="shared" si="1112"/>
        <v>0.00025-0.000709412980032083i</v>
      </c>
      <c r="M3792" s="57" t="str">
        <f t="shared" si="1113"/>
        <v>0.0045-0.000248707953838754i</v>
      </c>
      <c r="N3792" s="57">
        <f t="shared" si="1114"/>
        <v>79.364558988726756</v>
      </c>
      <c r="O3792" s="57">
        <f t="shared" si="1115"/>
        <v>72.128029240861849</v>
      </c>
      <c r="P3792" s="374">
        <f t="shared" si="1116"/>
        <v>-72.128029240861849</v>
      </c>
      <c r="Q3792" s="374">
        <f t="shared" si="1117"/>
        <v>100.63544101127324</v>
      </c>
      <c r="R3792" s="12">
        <f t="shared" si="1118"/>
        <v>-79.364558988726756</v>
      </c>
      <c r="S3792" s="57">
        <f t="shared" si="1119"/>
        <v>1491.6714066100139</v>
      </c>
      <c r="T3792" s="12">
        <f t="shared" si="1102"/>
        <v>-72.128029240861849</v>
      </c>
    </row>
    <row r="3793" spans="1:20">
      <c r="A3793" s="57">
        <f t="shared" si="1103"/>
        <v>9408063.1670395229</v>
      </c>
      <c r="B3793" s="12">
        <f t="shared" si="1120"/>
        <v>1497339.7579551321</v>
      </c>
      <c r="C3793" s="57" t="str">
        <f t="shared" si="1104"/>
        <v>-0.0000445034528652515+0.000240523390826406i</v>
      </c>
      <c r="D3793" s="57" t="str">
        <f t="shared" si="1105"/>
        <v>0.664344869985659-1.37786010254273i</v>
      </c>
      <c r="E3793" s="57" t="str">
        <f t="shared" si="1106"/>
        <v>-1.25746660173394-1.34075026255015i</v>
      </c>
      <c r="F3793" s="57" t="str">
        <f t="shared" si="1107"/>
        <v>1.60261740638531-1.54719078996859i</v>
      </c>
      <c r="G3793" s="57" t="str">
        <f t="shared" si="1108"/>
        <v>0.550744681451301-0.49741831219247i</v>
      </c>
      <c r="H3793" s="57" t="str">
        <f t="shared" si="1109"/>
        <v>0.0000489363142430719-1.34272570065684i</v>
      </c>
      <c r="I3793" s="57" t="str">
        <f t="shared" si="1110"/>
        <v>-0.00586035977160473-0.0060707442641318i</v>
      </c>
      <c r="K3793" s="57" t="str">
        <f t="shared" si="1111"/>
        <v>0.000325715104273387-0.000615027578963032i</v>
      </c>
      <c r="L3793" s="57" t="str">
        <f t="shared" si="1112"/>
        <v>0.00025-0.000706727415851847i</v>
      </c>
      <c r="M3793" s="57" t="str">
        <f t="shared" si="1113"/>
        <v>0.0045-0.00024776644136158i</v>
      </c>
      <c r="N3793" s="57">
        <f t="shared" si="1114"/>
        <v>79.517255798398338</v>
      </c>
      <c r="O3793" s="57">
        <f t="shared" si="1115"/>
        <v>72.230660526069244</v>
      </c>
      <c r="P3793" s="374">
        <f t="shared" si="1116"/>
        <v>-72.230660526069244</v>
      </c>
      <c r="Q3793" s="374">
        <f t="shared" si="1117"/>
        <v>100.48274420160166</v>
      </c>
      <c r="R3793" s="12">
        <f t="shared" si="1118"/>
        <v>-79.517255798398338</v>
      </c>
      <c r="S3793" s="57">
        <f t="shared" si="1119"/>
        <v>1497.339757955132</v>
      </c>
      <c r="T3793" s="12">
        <f t="shared" si="1102"/>
        <v>-72.230660526069244</v>
      </c>
    </row>
    <row r="3794" spans="1:20">
      <c r="A3794" s="57">
        <f t="shared" si="1103"/>
        <v>9443813.8070742749</v>
      </c>
      <c r="B3794" s="12">
        <f t="shared" si="1120"/>
        <v>1503029.6490353616</v>
      </c>
      <c r="C3794" s="57" t="str">
        <f t="shared" si="1104"/>
        <v>-0.0000433485315760372+0.000237811837969229i</v>
      </c>
      <c r="D3794" s="57" t="str">
        <f t="shared" si="1105"/>
        <v>0.66027753946555-1.37461291128911i</v>
      </c>
      <c r="E3794" s="57" t="str">
        <f t="shared" si="1106"/>
        <v>-1.25298585581769-1.33106437413122i</v>
      </c>
      <c r="F3794" s="57" t="str">
        <f t="shared" si="1107"/>
        <v>1.5971538184136-1.54736014037519i</v>
      </c>
      <c r="G3794" s="57" t="str">
        <f t="shared" si="1108"/>
        <v>0.548867101683932-0.497606276460629i</v>
      </c>
      <c r="H3794" s="57" t="str">
        <f t="shared" si="1109"/>
        <v>0.0000484699017851484-1.33764198248463i</v>
      </c>
      <c r="I3794" s="57" t="str">
        <f t="shared" si="1110"/>
        <v>-0.00583881282625083-0.00602714141672435i</v>
      </c>
      <c r="K3794" s="57" t="str">
        <f t="shared" si="1111"/>
        <v>0.000325067539135098-0.000612830429744038i</v>
      </c>
      <c r="L3794" s="57" t="str">
        <f t="shared" si="1112"/>
        <v>0.00025-0.000704052018182751i</v>
      </c>
      <c r="M3794" s="57" t="str">
        <f t="shared" si="1113"/>
        <v>0.0045-0.000246828493087846i</v>
      </c>
      <c r="N3794" s="57">
        <f t="shared" si="1114"/>
        <v>79.669497862970672</v>
      </c>
      <c r="O3794" s="57">
        <f t="shared" si="1115"/>
        <v>72.333376133323938</v>
      </c>
      <c r="P3794" s="374">
        <f t="shared" si="1116"/>
        <v>-72.333376133323938</v>
      </c>
      <c r="Q3794" s="374">
        <f t="shared" si="1117"/>
        <v>100.33050213702933</v>
      </c>
      <c r="R3794" s="12">
        <f t="shared" si="1118"/>
        <v>-79.669497862970672</v>
      </c>
      <c r="S3794" s="57">
        <f t="shared" si="1119"/>
        <v>1503.0296490353617</v>
      </c>
      <c r="T3794" s="12">
        <f t="shared" si="1102"/>
        <v>-72.333376133323938</v>
      </c>
    </row>
    <row r="3795" spans="1:20">
      <c r="A3795" s="57">
        <f t="shared" si="1103"/>
        <v>9479700.2995411567</v>
      </c>
      <c r="B3795" s="12">
        <f t="shared" si="1120"/>
        <v>1508741.161701696</v>
      </c>
      <c r="C3795" s="57" t="str">
        <f t="shared" si="1104"/>
        <v>-0.000042215777155152+0.000235126528984029i</v>
      </c>
      <c r="D3795" s="57" t="str">
        <f t="shared" si="1105"/>
        <v>0.656229302914842-1.37136135156885i</v>
      </c>
      <c r="E3795" s="57" t="str">
        <f t="shared" si="1106"/>
        <v>-1.24850433679178-1.32142964228609i</v>
      </c>
      <c r="F3795" s="57" t="str">
        <f t="shared" si="1107"/>
        <v>1.5916861784069-1.54751048852303i</v>
      </c>
      <c r="G3795" s="57" t="str">
        <f t="shared" si="1108"/>
        <v>0.546988129421564-0.497787219295014i</v>
      </c>
      <c r="H3795" s="57" t="str">
        <f t="shared" si="1109"/>
        <v>0.0000480084117423014-1.3325775166783i</v>
      </c>
      <c r="I3795" s="57" t="str">
        <f t="shared" si="1110"/>
        <v>-0.00581727360215765-0.00598376651338284i</v>
      </c>
      <c r="K3795" s="57" t="str">
        <f t="shared" si="1111"/>
        <v>0.000324424482732637-0.000610640192538248i</v>
      </c>
      <c r="L3795" s="57" t="str">
        <f t="shared" si="1112"/>
        <v>0.00025-0.000701386748538305i</v>
      </c>
      <c r="M3795" s="57" t="str">
        <f t="shared" si="1113"/>
        <v>0.0045-0.000245894095524851i</v>
      </c>
      <c r="N3795" s="57">
        <f t="shared" si="1114"/>
        <v>79.821283370258897</v>
      </c>
      <c r="O3795" s="57">
        <f t="shared" si="1115"/>
        <v>72.436175719562328</v>
      </c>
      <c r="P3795" s="374">
        <f t="shared" si="1116"/>
        <v>-72.436175719562328</v>
      </c>
      <c r="Q3795" s="374">
        <f t="shared" si="1117"/>
        <v>100.1787166297411</v>
      </c>
      <c r="R3795" s="12">
        <f t="shared" si="1118"/>
        <v>-79.821283370258897</v>
      </c>
      <c r="S3795" s="57">
        <f t="shared" si="1119"/>
        <v>1508.741161701696</v>
      </c>
      <c r="T3795" s="12">
        <f t="shared" si="1102"/>
        <v>-72.436175719562328</v>
      </c>
    </row>
    <row r="3796" spans="1:20">
      <c r="A3796" s="57">
        <f t="shared" si="1103"/>
        <v>9515723.160679413</v>
      </c>
      <c r="B3796" s="12">
        <f t="shared" si="1120"/>
        <v>1514474.3781161625</v>
      </c>
      <c r="C3796" s="57" t="str">
        <f t="shared" si="1104"/>
        <v>-0.000041104848100929+0.000232467290515745i</v>
      </c>
      <c r="D3796" s="57" t="str">
        <f t="shared" si="1105"/>
        <v>0.652200141844871-1.36810554673083i</v>
      </c>
      <c r="E3796" s="57" t="str">
        <f t="shared" si="1106"/>
        <v>-1.2440221479319-1.31184595757448i</v>
      </c>
      <c r="F3796" s="57" t="str">
        <f t="shared" si="1107"/>
        <v>1.58621463933459-1.54764179154759i</v>
      </c>
      <c r="G3796" s="57" t="str">
        <f t="shared" si="1108"/>
        <v>0.545107817232628-0.497961127824761i</v>
      </c>
      <c r="H3796" s="57" t="str">
        <f t="shared" si="1109"/>
        <v>0.0000475517870981798-1.32753223027751i</v>
      </c>
      <c r="I3796" s="57" t="str">
        <f t="shared" si="1110"/>
        <v>-0.00579574245965777-0.00594061908312998i</v>
      </c>
      <c r="K3796" s="57" t="str">
        <f t="shared" si="1111"/>
        <v>0.000323785906448419-0.000608456855688688i</v>
      </c>
      <c r="L3796" s="57" t="str">
        <f t="shared" si="1112"/>
        <v>0.00025-0.000698731568577711i</v>
      </c>
      <c r="M3796" s="57" t="str">
        <f t="shared" si="1113"/>
        <v>0.0045-0.000244963235230973i</v>
      </c>
      <c r="N3796" s="57">
        <f t="shared" si="1114"/>
        <v>79.972610517876063</v>
      </c>
      <c r="O3796" s="57">
        <f t="shared" si="1115"/>
        <v>72.539058939932389</v>
      </c>
      <c r="P3796" s="374">
        <f t="shared" si="1116"/>
        <v>-72.539058939932389</v>
      </c>
      <c r="Q3796" s="374">
        <f t="shared" si="1117"/>
        <v>100.02738948212394</v>
      </c>
      <c r="R3796" s="12">
        <f t="shared" si="1118"/>
        <v>-79.972610517876063</v>
      </c>
      <c r="S3796" s="57">
        <f t="shared" si="1119"/>
        <v>1514.4743781161626</v>
      </c>
      <c r="T3796" s="12">
        <f t="shared" si="1102"/>
        <v>-72.539058939932389</v>
      </c>
    </row>
    <row r="3797" spans="1:20">
      <c r="A3797" s="57">
        <f t="shared" si="1103"/>
        <v>9551882.9086899962</v>
      </c>
      <c r="B3797" s="12">
        <f t="shared" si="1120"/>
        <v>1520229.380753004</v>
      </c>
      <c r="C3797" s="57" t="str">
        <f t="shared" si="1104"/>
        <v>-0.0000400154069677678+0.000229833948930733i</v>
      </c>
      <c r="D3797" s="57" t="str">
        <f t="shared" si="1105"/>
        <v>0.648190036848348-1.36484561949306i</v>
      </c>
      <c r="E3797" s="57" t="str">
        <f t="shared" si="1106"/>
        <v>-1.23953939293431-1.3023132099758i</v>
      </c>
      <c r="F3797" s="57" t="str">
        <f t="shared" si="1107"/>
        <v>1.58073935460883-1.54775400802998i</v>
      </c>
      <c r="G3797" s="57" t="str">
        <f t="shared" si="1108"/>
        <v>0.543226217837709-0.498127989668767i</v>
      </c>
      <c r="H3797" s="57" t="str">
        <f t="shared" si="1109"/>
        <v>0.0000470999715394951-1.32250605059887i</v>
      </c>
      <c r="I3797" s="57" t="str">
        <f t="shared" si="1110"/>
        <v>-0.00577421976182722-0.00589769865238913i</v>
      </c>
      <c r="K3797" s="57" t="str">
        <f t="shared" si="1111"/>
        <v>0.00032315178180624-0.000606280407442798i</v>
      </c>
      <c r="L3797" s="57" t="str">
        <f t="shared" si="1112"/>
        <v>0.00025-0.000696086440105307i</v>
      </c>
      <c r="M3797" s="57" t="str">
        <f t="shared" si="1113"/>
        <v>0.0045-0.000244035898815474i</v>
      </c>
      <c r="N3797" s="57">
        <f t="shared" si="1114"/>
        <v>80.12347751333138</v>
      </c>
      <c r="O3797" s="57">
        <f t="shared" si="1115"/>
        <v>72.642025447798716</v>
      </c>
      <c r="P3797" s="374">
        <f t="shared" si="1116"/>
        <v>-72.642025447798716</v>
      </c>
      <c r="Q3797" s="374">
        <f t="shared" si="1117"/>
        <v>99.87652248666862</v>
      </c>
      <c r="R3797" s="12">
        <f t="shared" si="1118"/>
        <v>-80.12347751333138</v>
      </c>
      <c r="S3797" s="57">
        <f t="shared" si="1119"/>
        <v>1520.2293807530041</v>
      </c>
      <c r="T3797" s="12">
        <f t="shared" si="1102"/>
        <v>-72.642025447798716</v>
      </c>
    </row>
    <row r="3798" spans="1:20">
      <c r="A3798" s="57">
        <f t="shared" si="1103"/>
        <v>9588180.0637430176</v>
      </c>
      <c r="B3798" s="12">
        <f t="shared" si="1120"/>
        <v>1526006.2523998655</v>
      </c>
      <c r="C3798" s="57" t="str">
        <f t="shared" si="1104"/>
        <v>-0.0000389471203369426+0.000227226330347242i</v>
      </c>
      <c r="D3798" s="57" t="str">
        <f t="shared" si="1105"/>
        <v>0.644198967609802-1.36158169193658i</v>
      </c>
      <c r="E3798" s="57" t="str">
        <f t="shared" si="1106"/>
        <v>-1.23505617590187-1.2928312888828i</v>
      </c>
      <c r="F3798" s="57" t="str">
        <f t="shared" si="1107"/>
        <v>1.57526047806756-1.54784709800315i</v>
      </c>
      <c r="G3798" s="57" t="str">
        <f t="shared" si="1108"/>
        <v>0.541343384103712-0.498287792937829i</v>
      </c>
      <c r="H3798" s="57" t="str">
        <f t="shared" si="1109"/>
        <v>0.0000466529094471605-1.31749890523498i</v>
      </c>
      <c r="I3798" s="57" t="str">
        <f t="shared" si="1110"/>
        <v>-0.00575270587441872-0.00585500474495463i</v>
      </c>
      <c r="K3798" s="57" t="str">
        <f t="shared" si="1111"/>
        <v>0.000322522080471192-0.00060411083595398i</v>
      </c>
      <c r="L3798" s="57" t="str">
        <f t="shared" si="1112"/>
        <v>0.00025-0.000693451325070043i</v>
      </c>
      <c r="M3798" s="57" t="str">
        <f t="shared" si="1113"/>
        <v>0.0045-0.000243112072938309i</v>
      </c>
      <c r="N3798" s="57">
        <f t="shared" si="1114"/>
        <v>80.273882574129004</v>
      </c>
      <c r="O3798" s="57">
        <f t="shared" si="1115"/>
        <v>72.745074894745471</v>
      </c>
      <c r="P3798" s="374">
        <f t="shared" si="1116"/>
        <v>-72.745074894745471</v>
      </c>
      <c r="Q3798" s="374">
        <f t="shared" si="1117"/>
        <v>99.726117425870996</v>
      </c>
      <c r="R3798" s="12">
        <f t="shared" si="1118"/>
        <v>-80.273882574129004</v>
      </c>
      <c r="S3798" s="57">
        <f t="shared" si="1119"/>
        <v>1526.0062523998656</v>
      </c>
      <c r="T3798" s="12">
        <f t="shared" si="1102"/>
        <v>-72.745074894745471</v>
      </c>
    </row>
    <row r="3799" spans="1:20">
      <c r="A3799" s="57">
        <f t="shared" si="1103"/>
        <v>9624615.1479852423</v>
      </c>
      <c r="B3799" s="12">
        <f t="shared" si="1120"/>
        <v>1531805.076158985</v>
      </c>
      <c r="C3799" s="57" t="str">
        <f t="shared" si="1104"/>
        <v>-0.0000378996587873067+0.000224644260665361i</v>
      </c>
      <c r="D3799" s="57" t="str">
        <f t="shared" si="1105"/>
        <v>0.64022691291606-1.35831388549959i</v>
      </c>
      <c r="E3799" s="57" t="str">
        <f t="shared" si="1106"/>
        <v>-1.23057260132969-1.28340008309515i</v>
      </c>
      <c r="F3799" s="57" t="str">
        <f t="shared" si="1107"/>
        <v>1.56977816395742-1.54792102295771i</v>
      </c>
      <c r="G3799" s="57" t="str">
        <f t="shared" si="1108"/>
        <v>0.539459369037998-0.498440526236705i</v>
      </c>
      <c r="H3799" s="57" t="str">
        <f t="shared" si="1109"/>
        <v>0.0000462105458875373-1.31251072205329i</v>
      </c>
      <c r="I3799" s="57" t="str">
        <f t="shared" si="1110"/>
        <v>-0.00573120116579342-0.00581253688196225i</v>
      </c>
      <c r="K3799" s="57" t="str">
        <f t="shared" si="1111"/>
        <v>0.000321896774249561-0.000601948129283092i</v>
      </c>
      <c r="L3799" s="57" t="str">
        <f t="shared" si="1112"/>
        <v>0.00025-0.000690826185564897i</v>
      </c>
      <c r="M3799" s="57" t="str">
        <f t="shared" si="1113"/>
        <v>0.0045-0.000242191744309931i</v>
      </c>
      <c r="N3799" s="57">
        <f t="shared" si="1114"/>
        <v>80.423823927864376</v>
      </c>
      <c r="O3799" s="57">
        <f t="shared" si="1115"/>
        <v>72.848206930582151</v>
      </c>
      <c r="P3799" s="374">
        <f t="shared" si="1116"/>
        <v>-72.848206930582151</v>
      </c>
      <c r="Q3799" s="374">
        <f t="shared" si="1117"/>
        <v>99.576176072135624</v>
      </c>
      <c r="R3799" s="12">
        <f t="shared" si="1118"/>
        <v>-80.423823927864376</v>
      </c>
      <c r="S3799" s="57">
        <f t="shared" si="1119"/>
        <v>1531.805076158985</v>
      </c>
      <c r="T3799" s="12">
        <f t="shared" si="1102"/>
        <v>-72.848206930582151</v>
      </c>
    </row>
    <row r="3800" spans="1:20">
      <c r="A3800" s="57">
        <f t="shared" si="1103"/>
        <v>9661188.6855475865</v>
      </c>
      <c r="B3800" s="12">
        <f t="shared" si="1120"/>
        <v>1537625.9354483893</v>
      </c>
      <c r="C3800" s="57" t="str">
        <f t="shared" si="1104"/>
        <v>-0.0000368726968659035+0.000222087565596549i</v>
      </c>
      <c r="D3800" s="57" t="str">
        <f t="shared" si="1105"/>
        <v>0.636273850666704-1.35504232097164i</v>
      </c>
      <c r="E3800" s="57" t="str">
        <f t="shared" si="1106"/>
        <v>-1.22608877409096-1.27401948081344i</v>
      </c>
      <c r="F3800" s="57" t="str">
        <f t="shared" si="1107"/>
        <v>1.56429256691658-1.54797574584766i</v>
      </c>
      <c r="G3800" s="57" t="str">
        <f t="shared" si="1108"/>
        <v>0.53757422578248-0.498586178666083i</v>
      </c>
      <c r="H3800" s="57" t="str">
        <f t="shared" si="1109"/>
        <v>0.0000457728266037922-1.30754142919511i</v>
      </c>
      <c r="I3800" s="57" t="str">
        <f t="shared" si="1110"/>
        <v>-0.00570970600685348-0.00577029458186117i</v>
      </c>
      <c r="K3800" s="57" t="str">
        <f t="shared" si="1111"/>
        <v>0.000321275835088725-0.000599792275399968i</v>
      </c>
      <c r="L3800" s="57" t="str">
        <f t="shared" si="1112"/>
        <v>0.00025-0.000688210983826355i</v>
      </c>
      <c r="M3800" s="57" t="str">
        <f t="shared" si="1113"/>
        <v>0.0045-0.000241274899691105i</v>
      </c>
      <c r="N3800" s="57">
        <f t="shared" si="1114"/>
        <v>80.573299812322659</v>
      </c>
      <c r="O3800" s="57">
        <f t="shared" si="1115"/>
        <v>72.951421203347422</v>
      </c>
      <c r="P3800" s="374">
        <f t="shared" si="1116"/>
        <v>-72.951421203347422</v>
      </c>
      <c r="Q3800" s="374">
        <f t="shared" si="1117"/>
        <v>99.426700187677341</v>
      </c>
      <c r="R3800" s="12">
        <f t="shared" si="1118"/>
        <v>-80.573299812322659</v>
      </c>
      <c r="S3800" s="57">
        <f t="shared" si="1119"/>
        <v>1537.6259354483893</v>
      </c>
      <c r="T3800" s="12">
        <f t="shared" si="1102"/>
        <v>-72.951421203347422</v>
      </c>
    </row>
    <row r="3801" spans="1:20">
      <c r="A3801" s="57">
        <f t="shared" si="1103"/>
        <v>9697901.2025526688</v>
      </c>
      <c r="B3801" s="12">
        <f t="shared" si="1120"/>
        <v>1543468.9140030933</v>
      </c>
      <c r="C3801" s="57" t="str">
        <f t="shared" si="1104"/>
        <v>-0.000035865913058466+0.000219556070692683i</v>
      </c>
      <c r="D3801" s="57" t="str">
        <f t="shared" si="1105"/>
        <v>0.632339757884532-1.35176711848805i</v>
      </c>
      <c r="E3801" s="57" t="str">
        <f t="shared" si="1106"/>
        <v>-1.22160479942269-1.2646893696333i</v>
      </c>
      <c r="F3801" s="57" t="str">
        <f t="shared" si="1107"/>
        <v>1.55880384195751-1.54801123109583i</v>
      </c>
      <c r="G3801" s="57" t="str">
        <f t="shared" si="1108"/>
        <v>0.535688007607689-0.498724739824478i</v>
      </c>
      <c r="H3801" s="57" t="str">
        <f t="shared" si="1109"/>
        <v>0.0000453396980073523-1.30259095507455i</v>
      </c>
      <c r="I3801" s="57" t="str">
        <f t="shared" si="1110"/>
        <v>-0.00568822077097395-0.00572827736038665i</v>
      </c>
      <c r="K3801" s="57" t="str">
        <f t="shared" si="1111"/>
        <v>0.000320659235076989-0.000597643262184887i</v>
      </c>
      <c r="L3801" s="57" t="str">
        <f t="shared" si="1112"/>
        <v>0.00025-0.000685605682233868i</v>
      </c>
      <c r="M3801" s="57" t="str">
        <f t="shared" si="1113"/>
        <v>0.0045-0.000240361525892713i</v>
      </c>
      <c r="N3801" s="57">
        <f t="shared" si="1114"/>
        <v>80.722308475581883</v>
      </c>
      <c r="O3801" s="57">
        <f t="shared" si="1115"/>
        <v>73.054717359314168</v>
      </c>
      <c r="P3801" s="374">
        <f t="shared" si="1116"/>
        <v>-73.054717359314168</v>
      </c>
      <c r="Q3801" s="374">
        <f t="shared" si="1117"/>
        <v>99.277691524418117</v>
      </c>
      <c r="R3801" s="12">
        <f t="shared" si="1118"/>
        <v>-80.722308475581883</v>
      </c>
      <c r="S3801" s="57">
        <f t="shared" si="1119"/>
        <v>1543.4689140030932</v>
      </c>
      <c r="T3801" s="12">
        <f t="shared" si="1102"/>
        <v>-73.054717359314168</v>
      </c>
    </row>
    <row r="3802" spans="1:20">
      <c r="A3802" s="57">
        <f t="shared" si="1103"/>
        <v>9734753.2271223683</v>
      </c>
      <c r="B3802" s="12">
        <f t="shared" si="1120"/>
        <v>1549334.0958763051</v>
      </c>
      <c r="C3802" s="57" t="str">
        <f t="shared" si="1104"/>
        <v>-0.0000348789897598756+0.00021704960137463i</v>
      </c>
      <c r="D3802" s="57" t="str">
        <f t="shared" si="1105"/>
        <v>0.62842461072608-1.34848839752442i</v>
      </c>
      <c r="E3802" s="57" t="str">
        <f t="shared" si="1106"/>
        <v>-1.21712078291122-1.25540963653967i</v>
      </c>
      <c r="F3802" s="57" t="str">
        <f t="shared" si="1107"/>
        <v>1.55331214444954-1.54802744459898i</v>
      </c>
      <c r="G3802" s="57" t="str">
        <f t="shared" si="1108"/>
        <v>0.533800767906809-0.498856199810035i</v>
      </c>
      <c r="H3802" s="57" t="str">
        <f t="shared" si="1109"/>
        <v>0.0000449111071694789-1.29765922837746i</v>
      </c>
      <c r="I3802" s="57" t="str">
        <f t="shared" si="1110"/>
        <v>-0.00566674583393399-0.00568648473053311i</v>
      </c>
      <c r="K3802" s="57" t="str">
        <f t="shared" si="1111"/>
        <v>0.000320046946443496-0.000595501077430066i</v>
      </c>
      <c r="L3802" s="57" t="str">
        <f t="shared" si="1112"/>
        <v>0.00025-0.000683010243309294i</v>
      </c>
      <c r="M3802" s="57" t="str">
        <f t="shared" si="1113"/>
        <v>0.0045-0.000239451609775565i</v>
      </c>
      <c r="N3802" s="57">
        <f t="shared" si="1114"/>
        <v>80.870848176105454</v>
      </c>
      <c r="O3802" s="57">
        <f t="shared" si="1115"/>
        <v>73.158095042995058</v>
      </c>
      <c r="P3802" s="374">
        <f t="shared" si="1116"/>
        <v>-73.158095042995058</v>
      </c>
      <c r="Q3802" s="374">
        <f t="shared" si="1117"/>
        <v>99.129151823894546</v>
      </c>
      <c r="R3802" s="12">
        <f t="shared" si="1118"/>
        <v>-80.870848176105454</v>
      </c>
      <c r="S3802" s="57">
        <f t="shared" si="1119"/>
        <v>1549.3340958763051</v>
      </c>
      <c r="T3802" s="12">
        <f t="shared" si="1102"/>
        <v>-73.158095042995058</v>
      </c>
    </row>
    <row r="3803" spans="1:20">
      <c r="A3803" s="57">
        <f t="shared" si="1103"/>
        <v>9771745.2893854342</v>
      </c>
      <c r="B3803" s="12">
        <f t="shared" si="1120"/>
        <v>1555221.5654406352</v>
      </c>
      <c r="C3803" s="57" t="str">
        <f t="shared" si="1104"/>
        <v>-0.0000339116132444973+0.000214567982960402i</v>
      </c>
      <c r="D3803" s="57" t="str">
        <f t="shared" si="1105"/>
        <v>0.624528384492051-1.34520627689137i</v>
      </c>
      <c r="E3803" s="57" t="str">
        <f t="shared" si="1106"/>
        <v>-1.21263683047795-1.24618016790141i</v>
      </c>
      <c r="F3803" s="57" t="str">
        <f t="shared" si="1107"/>
        <v>1.5478176301015-1.54802435373283i</v>
      </c>
      <c r="G3803" s="57" t="str">
        <f t="shared" si="1108"/>
        <v>0.53191256018968-0.498980549222252i</v>
      </c>
      <c r="H3803" s="57" t="str">
        <f t="shared" si="1109"/>
        <v>0.0000444870018129344-1.29274617806043i</v>
      </c>
      <c r="I3803" s="57" t="str">
        <f t="shared" si="1110"/>
        <v>-0.00564528157384884-0.00564491620252891i</v>
      </c>
      <c r="K3803" s="57" t="str">
        <f t="shared" si="1111"/>
        <v>0.000319438941558048-0.000593365708841109i</v>
      </c>
      <c r="L3803" s="57" t="str">
        <f t="shared" si="1112"/>
        <v>0.00025-0.00068042462971637i</v>
      </c>
      <c r="M3803" s="57" t="str">
        <f t="shared" si="1113"/>
        <v>0.0045-0.000238545138250215i</v>
      </c>
      <c r="N3803" s="57">
        <f t="shared" si="1114"/>
        <v>81.018917182848227</v>
      </c>
      <c r="O3803" s="57">
        <f t="shared" si="1115"/>
        <v>73.261553897146769</v>
      </c>
      <c r="P3803" s="374">
        <f t="shared" si="1116"/>
        <v>-73.261553897146769</v>
      </c>
      <c r="Q3803" s="374">
        <f t="shared" si="1117"/>
        <v>98.981082817151773</v>
      </c>
      <c r="R3803" s="12">
        <f t="shared" si="1118"/>
        <v>-81.018917182848227</v>
      </c>
      <c r="S3803" s="57">
        <f t="shared" si="1119"/>
        <v>1555.2215654406352</v>
      </c>
      <c r="T3803" s="12">
        <f t="shared" si="1102"/>
        <v>-73.261553897146769</v>
      </c>
    </row>
    <row r="3804" spans="1:20">
      <c r="A3804" s="57">
        <f t="shared" si="1103"/>
        <v>9808877.9214850999</v>
      </c>
      <c r="B3804" s="12">
        <f t="shared" si="1120"/>
        <v>1561131.4073893097</v>
      </c>
      <c r="C3804" s="57" t="str">
        <f t="shared" si="1104"/>
        <v>-0.0000329634736364786+0.000212111040692807i</v>
      </c>
      <c r="D3804" s="57" t="str">
        <f t="shared" si="1105"/>
        <v>0.620651053637867-1.34192087472934i</v>
      </c>
      <c r="E3804" s="57" t="str">
        <f t="shared" si="1106"/>
        <v>-1.2081530483648-1.23700084946596i</v>
      </c>
      <c r="F3804" s="57" t="str">
        <f t="shared" si="1107"/>
        <v>1.54232045494414-1.54800192735666i</v>
      </c>
      <c r="G3804" s="57" t="str">
        <f t="shared" si="1108"/>
        <v>0.53002343807678-0.499097779163612i</v>
      </c>
      <c r="H3804" s="57" t="str">
        <f t="shared" si="1109"/>
        <v>0.0000440673303037577-1.28785173334974i</v>
      </c>
      <c r="I3804" s="57" t="str">
        <f t="shared" si="1110"/>
        <v>-0.00562382837110059-0.00560357128381131i</v>
      </c>
      <c r="K3804" s="57" t="str">
        <f t="shared" si="1111"/>
        <v>0.000318835192930963-0.000591237144038477i</v>
      </c>
      <c r="L3804" s="57" t="str">
        <f t="shared" si="1112"/>
        <v>0.00025-0.000677848804260181i</v>
      </c>
      <c r="M3804" s="57" t="str">
        <f t="shared" si="1113"/>
        <v>0.0045-0.000237642098276763i</v>
      </c>
      <c r="N3804" s="57">
        <f t="shared" si="1114"/>
        <v>81.166513775352399</v>
      </c>
      <c r="O3804" s="57">
        <f t="shared" si="1115"/>
        <v>73.365093562776167</v>
      </c>
      <c r="P3804" s="374">
        <f t="shared" si="1116"/>
        <v>-73.365093562776167</v>
      </c>
      <c r="Q3804" s="374">
        <f t="shared" si="1117"/>
        <v>98.833486224647601</v>
      </c>
      <c r="R3804" s="12">
        <f t="shared" si="1118"/>
        <v>-81.166513775352399</v>
      </c>
      <c r="S3804" s="57">
        <f t="shared" si="1119"/>
        <v>1561.1314073893097</v>
      </c>
      <c r="T3804" s="12">
        <f t="shared" si="1102"/>
        <v>-73.365093562776167</v>
      </c>
    </row>
    <row r="3805" spans="1:20">
      <c r="A3805" s="57">
        <f t="shared" si="1103"/>
        <v>9846151.6575867422</v>
      </c>
      <c r="B3805" s="12">
        <f t="shared" si="1120"/>
        <v>1567063.7067373891</v>
      </c>
      <c r="C3805" s="57" t="str">
        <f t="shared" si="1104"/>
        <v>-0.0000320342648799698+0.000209678599766681i</v>
      </c>
      <c r="D3805" s="57" t="str">
        <f t="shared" si="1105"/>
        <v>0.616792591784129-1.33863230850367i</v>
      </c>
      <c r="E3805" s="57" t="str">
        <f t="shared" si="1106"/>
        <v>-1.20366954311972-1.22787156635431i</v>
      </c>
      <c r="F3805" s="57" t="str">
        <f t="shared" si="1107"/>
        <v>1.53682077531256-1.54796013581782i</v>
      </c>
      <c r="G3805" s="57" t="str">
        <f t="shared" si="1108"/>
        <v>0.528133455293171-0.499207881241139i</v>
      </c>
      <c r="H3805" s="57" t="str">
        <f t="shared" si="1109"/>
        <v>0.0000436520416431422-1.28297582374031i</v>
      </c>
      <c r="I3805" s="57" t="str">
        <f t="shared" si="1110"/>
        <v>-0.00560238660826938-0.00556244947900265i</v>
      </c>
      <c r="K3805" s="57" t="str">
        <f t="shared" si="1111"/>
        <v>0.000318235673212919-0.000589115370558921i</v>
      </c>
      <c r="L3805" s="57" t="str">
        <f t="shared" si="1112"/>
        <v>0.00025-0.00067528272988661i</v>
      </c>
      <c r="M3805" s="57" t="str">
        <f t="shared" si="1113"/>
        <v>0.0045-0.000236742476864677i</v>
      </c>
      <c r="N3805" s="57">
        <f t="shared" si="1114"/>
        <v>81.313636243848677</v>
      </c>
      <c r="O3805" s="57">
        <f t="shared" si="1115"/>
        <v>73.468713679145225</v>
      </c>
      <c r="P3805" s="374">
        <f t="shared" si="1116"/>
        <v>-73.468713679145225</v>
      </c>
      <c r="Q3805" s="374">
        <f t="shared" si="1117"/>
        <v>98.686363756151323</v>
      </c>
      <c r="R3805" s="12">
        <f t="shared" si="1118"/>
        <v>-81.313636243848677</v>
      </c>
      <c r="S3805" s="57">
        <f t="shared" si="1119"/>
        <v>1567.0637067373891</v>
      </c>
      <c r="T3805" s="12">
        <f t="shared" si="1102"/>
        <v>-73.468713679145225</v>
      </c>
    </row>
    <row r="3806" spans="1:20">
      <c r="A3806" s="57">
        <f t="shared" si="1103"/>
        <v>9883567.033885574</v>
      </c>
      <c r="B3806" s="12">
        <f t="shared" si="1120"/>
        <v>1573018.5488229913</v>
      </c>
      <c r="C3806" s="57" t="str">
        <f t="shared" si="1104"/>
        <v>-0.000031123684709283+0.000207270485355646i</v>
      </c>
      <c r="D3806" s="57" t="str">
        <f t="shared" si="1105"/>
        <v>0.612952971727101-1.33534069499968i</v>
      </c>
      <c r="E3806" s="57" t="str">
        <f t="shared" si="1106"/>
        <v>-1.19918642158215-1.21879220305613i</v>
      </c>
      <c r="F3806" s="57" t="str">
        <f t="shared" si="1107"/>
        <v>1.53131874782848-1.54789895095585i</v>
      </c>
      <c r="G3806" s="57" t="str">
        <f t="shared" si="1108"/>
        <v>0.52624266566242-0.499310847567856i</v>
      </c>
      <c r="H3806" s="57" t="str">
        <f t="shared" si="1109"/>
        <v>0.0000432410854594109-1.27811837899473i</v>
      </c>
      <c r="I3806" s="57" t="str">
        <f t="shared" si="1110"/>
        <v>-0.0055809566700642-0.00552155028988735i</v>
      </c>
      <c r="K3806" s="57" t="str">
        <f t="shared" si="1111"/>
        <v>0.000317640355194765-0.000587000375856915i</v>
      </c>
      <c r="L3806" s="57" t="str">
        <f t="shared" si="1112"/>
        <v>0.00025-0.000672726369681821i</v>
      </c>
      <c r="M3806" s="57" t="str">
        <f t="shared" si="1113"/>
        <v>0.0045-0.000235846261072601i</v>
      </c>
      <c r="N3806" s="57">
        <f t="shared" si="1114"/>
        <v>81.460282889357686</v>
      </c>
      <c r="O3806" s="57">
        <f t="shared" si="1115"/>
        <v>73.572413883777003</v>
      </c>
      <c r="P3806" s="374">
        <f t="shared" si="1116"/>
        <v>-73.572413883777003</v>
      </c>
      <c r="Q3806" s="374">
        <f t="shared" si="1117"/>
        <v>98.539717110642314</v>
      </c>
      <c r="R3806" s="12">
        <f t="shared" si="1118"/>
        <v>-81.460282889357686</v>
      </c>
      <c r="S3806" s="57">
        <f t="shared" si="1119"/>
        <v>1573.0185488229913</v>
      </c>
      <c r="T3806" s="12">
        <f t="shared" si="1102"/>
        <v>-73.572413883777003</v>
      </c>
    </row>
    <row r="3807" spans="1:20">
      <c r="A3807" s="57">
        <f t="shared" si="1103"/>
        <v>9921124.588614339</v>
      </c>
      <c r="B3807" s="12">
        <f t="shared" si="1120"/>
        <v>1578996.0193085186</v>
      </c>
      <c r="C3807" s="57" t="str">
        <f t="shared" si="1104"/>
        <v>-0.0000302314346190101+0.000204886522638411i</v>
      </c>
      <c r="D3807" s="57" t="str">
        <f t="shared" si="1105"/>
        <v>0.609132165449221-1.33204615031803i</v>
      </c>
      <c r="E3807" s="57" t="str">
        <f t="shared" si="1106"/>
        <v>-1.1947037908684-1.20976264342514i</v>
      </c>
      <c r="F3807" s="57" t="str">
        <f t="shared" si="1107"/>
        <v>1.52581452938257-1.54781834610643i</v>
      </c>
      <c r="G3807" s="57" t="str">
        <f t="shared" si="1108"/>
        <v>0.52435112310051-0.499406670764162i</v>
      </c>
      <c r="H3807" s="57" t="str">
        <f t="shared" si="1109"/>
        <v>0.0000428344120000918-1.27327932914216i</v>
      </c>
      <c r="I3807" s="57" t="str">
        <f t="shared" si="1110"/>
        <v>-0.00555953894325327-0.00548087321538981i</v>
      </c>
      <c r="K3807" s="57" t="str">
        <f t="shared" si="1111"/>
        <v>0.000317049211807329-0.000584892147306049i</v>
      </c>
      <c r="L3807" s="57" t="str">
        <f t="shared" si="1112"/>
        <v>0.00025-0.000670179686871707i</v>
      </c>
      <c r="M3807" s="57" t="str">
        <f t="shared" si="1113"/>
        <v>0.0045-0.00023495343800817i</v>
      </c>
      <c r="N3807" s="57">
        <f t="shared" si="1114"/>
        <v>81.606452023788407</v>
      </c>
      <c r="O3807" s="57">
        <f t="shared" si="1115"/>
        <v>73.676193812461918</v>
      </c>
      <c r="P3807" s="374">
        <f t="shared" si="1116"/>
        <v>-73.676193812461918</v>
      </c>
      <c r="Q3807" s="374">
        <f t="shared" si="1117"/>
        <v>98.393547976211593</v>
      </c>
      <c r="R3807" s="12">
        <f t="shared" si="1118"/>
        <v>-81.606452023788407</v>
      </c>
      <c r="S3807" s="57">
        <f t="shared" si="1119"/>
        <v>1578.9960193085187</v>
      </c>
      <c r="T3807" s="12">
        <f t="shared" si="1102"/>
        <v>-73.676193812461918</v>
      </c>
    </row>
    <row r="3808" spans="1:20">
      <c r="A3808" s="57">
        <f t="shared" si="1103"/>
        <v>9958824.8620510735</v>
      </c>
      <c r="B3808" s="12">
        <f t="shared" si="1120"/>
        <v>1584996.2041818909</v>
      </c>
      <c r="C3808" s="57" t="str">
        <f t="shared" si="1104"/>
        <v>-0.0000293572198340814+0.000202526536824668i</v>
      </c>
      <c r="D3808" s="57" t="str">
        <f t="shared" si="1105"/>
        <v>0.605330144129564-1.32874878987015i</v>
      </c>
      <c r="E3808" s="57" t="str">
        <f t="shared" si="1106"/>
        <v>-1.19022175835713-1.20078277067466i</v>
      </c>
      <c r="F3808" s="57" t="str">
        <f t="shared" si="1107"/>
        <v>1.52030827711654-1.54771829610509i</v>
      </c>
      <c r="G3808" s="57" t="str">
        <f t="shared" si="1108"/>
        <v>0.52245888160971-0.499495343959121i</v>
      </c>
      <c r="H3808" s="57" t="str">
        <f t="shared" si="1109"/>
        <v>0.0000424319721240973-1.26845860447741i</v>
      </c>
      <c r="I3808" s="57" t="str">
        <f t="shared" si="1110"/>
        <v>-0.00553813381659504-0.00544041775155325i</v>
      </c>
      <c r="K3808" s="57" t="str">
        <f t="shared" si="1111"/>
        <v>0.000316462216121254-0.000582790672200477i</v>
      </c>
      <c r="L3808" s="57" t="str">
        <f t="shared" si="1112"/>
        <v>0.00025-0.000667642644821388i</v>
      </c>
      <c r="M3808" s="57" t="str">
        <f t="shared" si="1113"/>
        <v>0.0045-0.000234063994827824i</v>
      </c>
      <c r="N3808" s="57">
        <f t="shared" si="1114"/>
        <v>81.752141970041848</v>
      </c>
      <c r="O3808" s="57">
        <f t="shared" si="1115"/>
        <v>73.780053099262631</v>
      </c>
      <c r="P3808" s="374">
        <f t="shared" si="1116"/>
        <v>-73.780053099262631</v>
      </c>
      <c r="Q3808" s="374">
        <f t="shared" si="1117"/>
        <v>98.247858029958152</v>
      </c>
      <c r="R3808" s="12">
        <f t="shared" si="1118"/>
        <v>-81.752141970041848</v>
      </c>
      <c r="S3808" s="57">
        <f t="shared" si="1119"/>
        <v>1584.996204181891</v>
      </c>
      <c r="T3808" s="12">
        <f t="shared" si="1102"/>
        <v>-73.780053099262631</v>
      </c>
    </row>
    <row r="3809" spans="1:20">
      <c r="A3809" s="57">
        <f t="shared" si="1103"/>
        <v>9996668.3965268675</v>
      </c>
      <c r="B3809" s="12">
        <f t="shared" si="1120"/>
        <v>1591019.1897577823</v>
      </c>
      <c r="C3809" s="57" t="str">
        <f t="shared" si="1104"/>
        <v>-0.0000285007492797995+0.000200190353180476i</v>
      </c>
      <c r="D3809" s="57" t="str">
        <f t="shared" si="1105"/>
        <v>0.60154687815431-1.32544872837386i</v>
      </c>
      <c r="E3809" s="57" t="str">
        <f t="shared" si="1106"/>
        <v>-1.18574043167454-1.19185246737338i</v>
      </c>
      <c r="F3809" s="57" t="str">
        <f t="shared" si="1107"/>
        <v>1.51480014840537-1.54759877729055i</v>
      </c>
      <c r="G3809" s="57" t="str">
        <f t="shared" si="1108"/>
        <v>0.520565995272435-0.499576860791665i</v>
      </c>
      <c r="H3809" s="57" t="str">
        <f t="shared" si="1109"/>
        <v>0.0000420337172939942-1.26365613555986i</v>
      </c>
      <c r="I3809" s="57" t="str">
        <f t="shared" si="1110"/>
        <v>-0.00551674168076801-0.00540018339151954i</v>
      </c>
      <c r="K3809" s="57" t="str">
        <f t="shared" si="1111"/>
        <v>0.000315879341346779-0.000580695937756275i</v>
      </c>
      <c r="L3809" s="57" t="str">
        <f t="shared" si="1112"/>
        <v>0.00025-0.000665115207034656i</v>
      </c>
      <c r="M3809" s="57" t="str">
        <f t="shared" si="1113"/>
        <v>0.0045-0.000233177918736625i</v>
      </c>
      <c r="N3809" s="57">
        <f t="shared" si="1114"/>
        <v>81.897351062108186</v>
      </c>
      <c r="O3809" s="57">
        <f t="shared" si="1115"/>
        <v>73.883991376521521</v>
      </c>
      <c r="P3809" s="374">
        <f t="shared" si="1116"/>
        <v>-73.883991376521521</v>
      </c>
      <c r="Q3809" s="374">
        <f t="shared" si="1117"/>
        <v>98.102648937891814</v>
      </c>
      <c r="R3809" s="12">
        <f t="shared" si="1118"/>
        <v>-81.897351062108186</v>
      </c>
      <c r="S3809" s="57">
        <f t="shared" si="1119"/>
        <v>1591.0191897577822</v>
      </c>
      <c r="T3809" s="12">
        <f t="shared" si="1102"/>
        <v>-73.883991376521521</v>
      </c>
    </row>
    <row r="3810" spans="1:20">
      <c r="A3810" s="57">
        <f t="shared" si="1103"/>
        <v>10034655.73643367</v>
      </c>
      <c r="B3810" s="12">
        <f t="shared" si="1120"/>
        <v>1597065.0626788619</v>
      </c>
      <c r="C3810" s="57" t="str">
        <f t="shared" si="1104"/>
        <v>-0.0000276617355518123+0.000197877797053256i</v>
      </c>
      <c r="D3810" s="57" t="str">
        <f t="shared" si="1105"/>
        <v>0.597782337127222-1.32214607984912i</v>
      </c>
      <c r="E3810" s="57" t="str">
        <f t="shared" si="1106"/>
        <v>-1.18125991867982-1.18297161544131i</v>
      </c>
      <c r="F3810" s="57" t="str">
        <f t="shared" si="1107"/>
        <v>1.5092903008393-1.54745976750795i</v>
      </c>
      <c r="G3810" s="57" t="str">
        <f t="shared" si="1108"/>
        <v>0.518672518245083-0.499651215411698i</v>
      </c>
      <c r="H3810" s="57" t="str">
        <f t="shared" si="1109"/>
        <v>0.0000416395995683699-1.25887185321245i</v>
      </c>
      <c r="I3810" s="57" t="str">
        <f t="shared" si="1110"/>
        <v>-0.0054953629283011-0.00536016962550955i</v>
      </c>
      <c r="K3810" s="57" t="str">
        <f t="shared" si="1111"/>
        <v>0.000315300560833512-0.000578607931112834i</v>
      </c>
      <c r="L3810" s="57" t="str">
        <f t="shared" si="1112"/>
        <v>0.00025-0.000662597337153474i</v>
      </c>
      <c r="M3810" s="57" t="str">
        <f t="shared" si="1113"/>
        <v>0.0045-0.000232295196988071i</v>
      </c>
      <c r="N3810" s="57">
        <f t="shared" si="1114"/>
        <v>82.042077645173379</v>
      </c>
      <c r="O3810" s="57">
        <f t="shared" si="1115"/>
        <v>73.988008274866374</v>
      </c>
      <c r="P3810" s="374">
        <f t="shared" si="1116"/>
        <v>-73.988008274866374</v>
      </c>
      <c r="Q3810" s="374">
        <f t="shared" si="1117"/>
        <v>97.957922354826621</v>
      </c>
      <c r="R3810" s="12">
        <f t="shared" si="1118"/>
        <v>-82.042077645173379</v>
      </c>
      <c r="S3810" s="57">
        <f t="shared" si="1119"/>
        <v>1597.065062678862</v>
      </c>
      <c r="T3810" s="12">
        <f t="shared" si="1102"/>
        <v>-73.988008274866374</v>
      </c>
    </row>
    <row r="3811" spans="1:20">
      <c r="A3811" s="57">
        <f t="shared" si="1103"/>
        <v>10072787.428232118</v>
      </c>
      <c r="B3811" s="12">
        <f t="shared" si="1120"/>
        <v>1603133.9099170417</v>
      </c>
      <c r="C3811" s="57" t="str">
        <f t="shared" si="1104"/>
        <v>-0.000026839894886088+0.000195588693896317i</v>
      </c>
      <c r="D3811" s="57" t="str">
        <f t="shared" si="1105"/>
        <v>0.594036489880086-1.31884095761391i</v>
      </c>
      <c r="E3811" s="57" t="str">
        <f t="shared" si="1106"/>
        <v>-1.17678032745041-1.17414009614602i</v>
      </c>
      <c r="F3811" s="57" t="str">
        <f t="shared" si="1107"/>
        <v>1.50377889220585-1.54730124611175i</v>
      </c>
      <c r="G3811" s="57" t="str">
        <f t="shared" si="1108"/>
        <v>0.516778504751857-0.499718402481129i</v>
      </c>
      <c r="H3811" s="57" t="str">
        <f t="shared" si="1109"/>
        <v>0.0000412495715943007-1.25410568852073i</v>
      </c>
      <c r="I3811" s="57" t="str">
        <f t="shared" si="1110"/>
        <v>-0.00547399795350397-0.00532037594080492i</v>
      </c>
      <c r="K3811" s="57" t="str">
        <f t="shared" si="1111"/>
        <v>0.000314725848070238-0.000576526639334229i</v>
      </c>
      <c r="L3811" s="57" t="str">
        <f t="shared" si="1112"/>
        <v>0.00025-0.000660088998957434i</v>
      </c>
      <c r="M3811" s="57" t="str">
        <f t="shared" si="1113"/>
        <v>0.0045-0.000231415816883912i</v>
      </c>
      <c r="N3811" s="57">
        <f t="shared" si="1114"/>
        <v>82.186320075716168</v>
      </c>
      <c r="O3811" s="57">
        <f t="shared" si="1115"/>
        <v>74.092103423217125</v>
      </c>
      <c r="P3811" s="374">
        <f t="shared" si="1116"/>
        <v>-74.092103423217125</v>
      </c>
      <c r="Q3811" s="374">
        <f t="shared" si="1117"/>
        <v>97.813679924283832</v>
      </c>
      <c r="R3811" s="12">
        <f t="shared" si="1118"/>
        <v>-82.186320075716168</v>
      </c>
      <c r="S3811" s="57">
        <f t="shared" si="1119"/>
        <v>1603.1339099170416</v>
      </c>
      <c r="T3811" s="12">
        <f t="shared" si="1102"/>
        <v>-74.092103423217125</v>
      </c>
    </row>
    <row r="3812" spans="1:20">
      <c r="A3812" s="57">
        <f t="shared" si="1103"/>
        <v>10111064.0204594</v>
      </c>
      <c r="B3812" s="12">
        <f t="shared" si="1120"/>
        <v>1609225.8187747265</v>
      </c>
      <c r="C3812" s="57" t="str">
        <f t="shared" si="1104"/>
        <v>-0.0000260349471288492+0.000193322869292946i</v>
      </c>
      <c r="D3812" s="57" t="str">
        <f t="shared" si="1105"/>
        <v>0.590309304483168-1.3155334742803i</v>
      </c>
      <c r="E3812" s="57" t="str">
        <f t="shared" si="1106"/>
        <v>-1.1723017662672-1.165357790099i</v>
      </c>
      <c r="F3812" s="57" t="str">
        <f t="shared" si="1107"/>
        <v>1.49826608047186-1.54712319396833i</v>
      </c>
      <c r="G3812" s="57" t="str">
        <f t="shared" si="1108"/>
        <v>0.514884009078565-0.499778417174801i</v>
      </c>
      <c r="H3812" s="57" t="str">
        <f t="shared" si="1109"/>
        <v>0.0000408635865999065-1.2493575728318i</v>
      </c>
      <c r="I3812" s="57" t="str">
        <f t="shared" si="1110"/>
        <v>-0.00545264715239664-0.00528080182173055i</v>
      </c>
      <c r="K3812" s="57" t="str">
        <f t="shared" si="1111"/>
        <v>0.000314155176684676-0.000574452049410581i</v>
      </c>
      <c r="L3812" s="57" t="str">
        <f t="shared" si="1112"/>
        <v>0.00025-0.000657590156363255i</v>
      </c>
      <c r="M3812" s="57" t="str">
        <f t="shared" si="1113"/>
        <v>0.0045-0.000230539765773971i</v>
      </c>
      <c r="N3812" s="57">
        <f t="shared" si="1114"/>
        <v>82.330076721610297</v>
      </c>
      <c r="O3812" s="57">
        <f t="shared" si="1115"/>
        <v>74.196276448792773</v>
      </c>
      <c r="P3812" s="374">
        <f t="shared" si="1116"/>
        <v>-74.196276448792773</v>
      </c>
      <c r="Q3812" s="374">
        <f t="shared" si="1117"/>
        <v>97.669923278389703</v>
      </c>
      <c r="R3812" s="12">
        <f t="shared" si="1118"/>
        <v>-82.330076721610297</v>
      </c>
      <c r="S3812" s="57">
        <f t="shared" si="1119"/>
        <v>1609.2258187747266</v>
      </c>
      <c r="T3812" s="12">
        <f t="shared" si="1102"/>
        <v>-74.196276448792773</v>
      </c>
    </row>
    <row r="3813" spans="1:20">
      <c r="A3813" s="57">
        <f t="shared" si="1103"/>
        <v>10149486.063737147</v>
      </c>
      <c r="B3813" s="12">
        <f t="shared" si="1120"/>
        <v>1615340.8768860705</v>
      </c>
      <c r="C3813" s="57" t="str">
        <f t="shared" si="1104"/>
        <v>-0.000025246615706483+0.00019108014898007i</v>
      </c>
      <c r="D3813" s="57" t="str">
        <f t="shared" si="1105"/>
        <v>0.586600748255603-1.31222374175062i</v>
      </c>
      <c r="E3813" s="57" t="str">
        <f t="shared" si="1106"/>
        <v>-1.16782434359988-1.15662457725228i</v>
      </c>
      <c r="F3813" s="57" t="str">
        <f t="shared" si="1107"/>
        <v>1.49275202376532-1.54692559345842i</v>
      </c>
      <c r="G3813" s="57" t="str">
        <f t="shared" si="1108"/>
        <v>0.512989085566413-0.499831255181335i</v>
      </c>
      <c r="H3813" s="57" t="str">
        <f t="shared" si="1109"/>
        <v>0.0000404815983870017-1.24462743775334i</v>
      </c>
      <c r="I3813" s="57" t="str">
        <f t="shared" si="1110"/>
        <v>-0.0054313109226396-0.00524144674963774i</v>
      </c>
      <c r="K3813" s="57" t="str">
        <f t="shared" si="1111"/>
        <v>0.00031358852044324-0.000572384148259389i</v>
      </c>
      <c r="L3813" s="57" t="str">
        <f t="shared" si="1112"/>
        <v>0.00025-0.00065510077342424i</v>
      </c>
      <c r="M3813" s="57" t="str">
        <f t="shared" si="1113"/>
        <v>0.0045-0.000229667031055958i</v>
      </c>
      <c r="N3813" s="57">
        <f t="shared" si="1114"/>
        <v>82.473345962228777</v>
      </c>
      <c r="O3813" s="57">
        <f t="shared" si="1115"/>
        <v>74.300526977118082</v>
      </c>
      <c r="P3813" s="374">
        <f t="shared" si="1116"/>
        <v>-74.300526977118082</v>
      </c>
      <c r="Q3813" s="374">
        <f t="shared" si="1117"/>
        <v>97.526654037771223</v>
      </c>
      <c r="R3813" s="12">
        <f t="shared" si="1118"/>
        <v>-82.473345962228777</v>
      </c>
      <c r="S3813" s="57">
        <f t="shared" si="1119"/>
        <v>1615.3408768860704</v>
      </c>
      <c r="T3813" s="12">
        <f t="shared" si="1102"/>
        <v>-74.300526977118082</v>
      </c>
    </row>
    <row r="3814" spans="1:20">
      <c r="A3814" s="57">
        <f t="shared" si="1103"/>
        <v>10188054.110779349</v>
      </c>
      <c r="B3814" s="12">
        <f t="shared" si="1120"/>
        <v>1621479.1722182375</v>
      </c>
      <c r="C3814" s="57" t="str">
        <f t="shared" si="1104"/>
        <v>-0.0000244746275954589+0.000188860358871482i</v>
      </c>
      <c r="D3814" s="57" t="str">
        <f t="shared" si="1105"/>
        <v>0.582910787775838-1.3089118712138i</v>
      </c>
      <c r="E3814" s="57" t="str">
        <f t="shared" si="1106"/>
        <v>-1.16334816809212-1.14794033689528i</v>
      </c>
      <c r="F3814" s="57" t="str">
        <f t="shared" si="1107"/>
        <v>1.48723688035734-1.54670842847919i</v>
      </c>
      <c r="G3814" s="57" t="str">
        <f t="shared" si="1108"/>
        <v>0.511093788605772-0.499876912703888i</v>
      </c>
      <c r="H3814" s="57" t="str">
        <f t="shared" si="1109"/>
        <v>0.0000401035613238391-1.23991521515264i</v>
      </c>
      <c r="I3814" s="57" t="str">
        <f t="shared" si="1110"/>
        <v>-0.00540998966346367-0.00520231020288893i</v>
      </c>
      <c r="K3814" s="57" t="str">
        <f t="shared" si="1111"/>
        <v>0.000313025853250808-0.000570322922726887i</v>
      </c>
      <c r="L3814" s="57" t="str">
        <f t="shared" si="1112"/>
        <v>0.00025-0.00065262081432979i</v>
      </c>
      <c r="M3814" s="57" t="str">
        <f t="shared" si="1113"/>
        <v>0.0045-0.000228797600175292i</v>
      </c>
      <c r="N3814" s="57">
        <f t="shared" si="1114"/>
        <v>82.616126188542395</v>
      </c>
      <c r="O3814" s="57">
        <f t="shared" si="1115"/>
        <v>74.404854632030577</v>
      </c>
      <c r="P3814" s="374">
        <f t="shared" si="1116"/>
        <v>-74.404854632030577</v>
      </c>
      <c r="Q3814" s="374">
        <f t="shared" si="1117"/>
        <v>97.383873811457605</v>
      </c>
      <c r="R3814" s="12">
        <f t="shared" si="1118"/>
        <v>-82.616126188542395</v>
      </c>
      <c r="S3814" s="57">
        <f t="shared" si="1119"/>
        <v>1621.4791722182376</v>
      </c>
      <c r="T3814" s="12">
        <f t="shared" si="1102"/>
        <v>-74.404854632030577</v>
      </c>
    </row>
    <row r="3815" spans="1:20">
      <c r="A3815" s="57">
        <f t="shared" si="1103"/>
        <v>10226768.71640031</v>
      </c>
      <c r="B3815" s="12">
        <f t="shared" si="1120"/>
        <v>1627640.793072667</v>
      </c>
      <c r="C3815" s="57" t="str">
        <f t="shared" si="1104"/>
        <v>-0.0000237187132922163+0.000186663325080611i</v>
      </c>
      <c r="D3815" s="57" t="str">
        <f t="shared" si="1105"/>
        <v>0.579239388891989-1.30559797314181i</v>
      </c>
      <c r="E3815" s="57" t="str">
        <f t="shared" si="1106"/>
        <v>-1.15887334854678-1.13930494765177i</v>
      </c>
      <c r="F3815" s="57" t="str">
        <f t="shared" si="1107"/>
        <v>1.48172080864392-1.54647168444613i</v>
      </c>
      <c r="G3815" s="57" t="str">
        <f t="shared" si="1108"/>
        <v>0.509198172629951-0.499915386460819i</v>
      </c>
      <c r="H3815" s="57" t="str">
        <f t="shared" si="1109"/>
        <v>0.0000397294303379401-1.23522083715555i</v>
      </c>
      <c r="I3815" s="57" t="str">
        <f t="shared" si="1110"/>
        <v>-0.00538868377559953-0.0051633916568424i</v>
      </c>
      <c r="K3815" s="57" t="str">
        <f t="shared" si="1111"/>
        <v>0.000312467149150448-0.000568268359589334i</v>
      </c>
      <c r="L3815" s="57" t="str">
        <f t="shared" si="1112"/>
        <v>0.00025-0.000650150243404849i</v>
      </c>
      <c r="M3815" s="57" t="str">
        <f t="shared" si="1113"/>
        <v>0.0045-0.000227931460624917i</v>
      </c>
      <c r="N3815" s="57">
        <f t="shared" si="1114"/>
        <v>82.758415803224167</v>
      </c>
      <c r="O3815" s="57">
        <f t="shared" si="1115"/>
        <v>74.509259035688771</v>
      </c>
      <c r="P3815" s="374">
        <f t="shared" si="1116"/>
        <v>-74.509259035688771</v>
      </c>
      <c r="Q3815" s="374">
        <f t="shared" si="1117"/>
        <v>97.241584196775833</v>
      </c>
      <c r="R3815" s="12">
        <f t="shared" si="1118"/>
        <v>-82.758415803224167</v>
      </c>
      <c r="S3815" s="57">
        <f t="shared" si="1119"/>
        <v>1627.6407930726671</v>
      </c>
      <c r="T3815" s="12">
        <f t="shared" si="1102"/>
        <v>-74.509259035688771</v>
      </c>
    </row>
    <row r="3816" spans="1:20">
      <c r="A3816" s="57">
        <f t="shared" si="1103"/>
        <v>10265630.437522631</v>
      </c>
      <c r="B3816" s="12">
        <f t="shared" si="1120"/>
        <v>1633825.8280863431</v>
      </c>
      <c r="C3816" s="57" t="str">
        <f t="shared" si="1104"/>
        <v>-0.0000229786067830643+0.000184488873942913i</v>
      </c>
      <c r="D3816" s="57" t="str">
        <f t="shared" si="1105"/>
        <v>0.575586516732228-1.30228215728634i</v>
      </c>
      <c r="E3816" s="57" t="str">
        <f t="shared" si="1106"/>
        <v>-1.15439999391117-1.13071828747716i</v>
      </c>
      <c r="F3816" s="57" t="str">
        <f t="shared" si="1107"/>
        <v>1.47620396712783-1.54621534829469i</v>
      </c>
      <c r="G3816" s="57" t="str">
        <f t="shared" si="1108"/>
        <v>0.507302292108941-0.49994667368626i</v>
      </c>
      <c r="H3816" s="57" t="str">
        <f t="shared" si="1109"/>
        <v>0.0000393591609090201-1.23054423614554i</v>
      </c>
      <c r="I3816" s="57" t="str">
        <f t="shared" si="1110"/>
        <v>-0.00536739366120776-0.0051246905838388i</v>
      </c>
      <c r="K3816" s="57" t="str">
        <f t="shared" si="1111"/>
        <v>0.000311912382323178-0.000566220445554359i</v>
      </c>
      <c r="L3816" s="57" t="str">
        <f t="shared" si="1112"/>
        <v>0.00025-0.000647689025109436i</v>
      </c>
      <c r="M3816" s="57" t="str">
        <f t="shared" si="1113"/>
        <v>0.0045-0.000227068599945126i</v>
      </c>
      <c r="N3816" s="57">
        <f t="shared" si="1114"/>
        <v>82.900213220751539</v>
      </c>
      <c r="O3816" s="57">
        <f t="shared" si="1115"/>
        <v>74.613739808578444</v>
      </c>
      <c r="P3816" s="374">
        <f t="shared" si="1116"/>
        <v>-74.613739808578444</v>
      </c>
      <c r="Q3816" s="374">
        <f t="shared" si="1117"/>
        <v>97.099786779248461</v>
      </c>
      <c r="R3816" s="12">
        <f t="shared" si="1118"/>
        <v>-82.900213220751539</v>
      </c>
      <c r="S3816" s="57">
        <f t="shared" si="1119"/>
        <v>1633.8258280863431</v>
      </c>
      <c r="T3816" s="12">
        <f t="shared" si="1102"/>
        <v>-74.613739808578444</v>
      </c>
    </row>
    <row r="3817" spans="1:20">
      <c r="A3817" s="57">
        <f t="shared" si="1103"/>
        <v>10304639.833185218</v>
      </c>
      <c r="B3817" s="12">
        <f t="shared" si="1120"/>
        <v>1640034.3662330713</v>
      </c>
      <c r="C3817" s="57" t="str">
        <f t="shared" si="1104"/>
        <v>-0.0000222540455140867+0.000182336832037789i</v>
      </c>
      <c r="D3817" s="57" t="str">
        <f t="shared" si="1105"/>
        <v>0.571952135715116-1.29896453267546i</v>
      </c>
      <c r="E3817" s="57" t="str">
        <f t="shared" si="1106"/>
        <v>-1.14992821326225-1.12218023365598i</v>
      </c>
      <c r="F3817" s="57" t="str">
        <f t="shared" si="1107"/>
        <v>1.47068651440036-1.54593940848152i</v>
      </c>
      <c r="G3817" s="57" t="str">
        <f t="shared" si="1108"/>
        <v>0.50540620154316-0.499970772130606i</v>
      </c>
      <c r="H3817" s="57" t="str">
        <f t="shared" si="1109"/>
        <v>0.0000389927090619987-1.22588534476274i</v>
      </c>
      <c r="I3817" s="57" t="str">
        <f t="shared" si="1110"/>
        <v>-0.00534611972380835-0.00508620645318821i</v>
      </c>
      <c r="K3817" s="57" t="str">
        <f t="shared" si="1111"/>
        <v>0.000311361527087687-0.00056417916726223i</v>
      </c>
      <c r="L3817" s="57" t="str">
        <f t="shared" si="1112"/>
        <v>0.00025-0.000645237124038088i</v>
      </c>
      <c r="M3817" s="57" t="str">
        <f t="shared" si="1113"/>
        <v>0.0045-0.000226209005723377i</v>
      </c>
      <c r="N3817" s="57">
        <f t="shared" si="1114"/>
        <v>83.041516867506303</v>
      </c>
      <c r="O3817" s="57">
        <f t="shared" si="1115"/>
        <v>74.718296569521087</v>
      </c>
      <c r="P3817" s="374">
        <f t="shared" si="1116"/>
        <v>-74.718296569521087</v>
      </c>
      <c r="Q3817" s="374">
        <f t="shared" si="1117"/>
        <v>96.958483132493697</v>
      </c>
      <c r="R3817" s="12">
        <f t="shared" si="1118"/>
        <v>-83.041516867506303</v>
      </c>
      <c r="S3817" s="57">
        <f t="shared" si="1119"/>
        <v>1640.0343662330713</v>
      </c>
      <c r="T3817" s="12">
        <f t="shared" si="1102"/>
        <v>-74.718296569521087</v>
      </c>
    </row>
    <row r="3818" spans="1:20">
      <c r="A3818" s="57">
        <f t="shared" si="1103"/>
        <v>10343797.464551322</v>
      </c>
      <c r="B3818" s="12">
        <f t="shared" si="1120"/>
        <v>1646266.496824757</v>
      </c>
      <c r="C3818" s="57" t="str">
        <f t="shared" si="1104"/>
        <v>-0.0000215447703610433+0.000180207026210106i</v>
      </c>
      <c r="D3818" s="57" t="str">
        <f t="shared" si="1105"/>
        <v>0.568336209559924-1.29564520761057i</v>
      </c>
      <c r="E3818" s="57" t="str">
        <f t="shared" si="1106"/>
        <v>-1.14545811579183-1.11369066279953i</v>
      </c>
      <c r="F3818" s="57" t="str">
        <f t="shared" si="1107"/>
        <v>1.46516860912318-1.54564385498568i</v>
      </c>
      <c r="G3818" s="57" t="str">
        <f t="shared" si="1108"/>
        <v>0.503509955457192-0.499987680060908i</v>
      </c>
      <c r="H3818" s="57" t="str">
        <f t="shared" si="1109"/>
        <v>0.000038630031360098-1.22124409590289i</v>
      </c>
      <c r="I3818" s="57" t="str">
        <f t="shared" si="1110"/>
        <v>-0.00532486236821048-0.00504793873115819i</v>
      </c>
      <c r="K3818" s="57" t="str">
        <f t="shared" si="1111"/>
        <v>0.000310814557900058-0.000562144511287164i</v>
      </c>
      <c r="L3818" s="57" t="str">
        <f t="shared" si="1112"/>
        <v>0.00025-0.000642794504919395i</v>
      </c>
      <c r="M3818" s="57" t="str">
        <f t="shared" si="1113"/>
        <v>0.0045-0.000225352665594119i</v>
      </c>
      <c r="N3818" s="57">
        <f t="shared" si="1114"/>
        <v>83.182325181879079</v>
      </c>
      <c r="O3818" s="57">
        <f t="shared" si="1115"/>
        <v>74.822928935681489</v>
      </c>
      <c r="P3818" s="374">
        <f t="shared" si="1116"/>
        <v>-74.822928935681489</v>
      </c>
      <c r="Q3818" s="374">
        <f t="shared" si="1117"/>
        <v>96.817674818120921</v>
      </c>
      <c r="R3818" s="12">
        <f t="shared" si="1118"/>
        <v>-83.182325181879079</v>
      </c>
      <c r="S3818" s="57">
        <f t="shared" si="1119"/>
        <v>1646.266496824757</v>
      </c>
      <c r="T3818" s="12">
        <f t="shared" si="1102"/>
        <v>-74.822928935681489</v>
      </c>
    </row>
    <row r="3819" spans="1:20">
      <c r="A3819" s="57">
        <f t="shared" si="1103"/>
        <v>10383103.894916618</v>
      </c>
      <c r="B3819" s="12">
        <f t="shared" si="1120"/>
        <v>1652522.3095126911</v>
      </c>
      <c r="C3819" s="57" t="str">
        <f t="shared" si="1104"/>
        <v>-0.0000208505255992993+0.000178099283591285i</v>
      </c>
      <c r="D3819" s="57" t="str">
        <f t="shared" si="1105"/>
        <v>0.564738701296936-1.29232428966343i</v>
      </c>
      <c r="E3819" s="57" t="str">
        <f t="shared" si="1106"/>
        <v>-1.14098981079171-1.10524945084374i</v>
      </c>
      <c r="F3819" s="57" t="str">
        <f t="shared" si="1107"/>
        <v>1.45965041000996-1.54532867930932i</v>
      </c>
      <c r="G3819" s="57" t="str">
        <f t="shared" si="1108"/>
        <v>0.501613608393515-0.499997396261173i</v>
      </c>
      <c r="H3819" s="57" t="str">
        <f t="shared" si="1109"/>
        <v>0.0000382710848980288-1.21662042271643i</v>
      </c>
      <c r="I3819" s="57" t="str">
        <f t="shared" si="1110"/>
        <v>-0.00530362200044201-0.00500988688096249i</v>
      </c>
      <c r="K3819" s="57" t="str">
        <f t="shared" si="1111"/>
        <v>0.000310271449353493-0.000560116464138591i</v>
      </c>
      <c r="L3819" s="57" t="str">
        <f t="shared" si="1112"/>
        <v>0.00025-0.000640361132615456i</v>
      </c>
      <c r="M3819" s="57" t="str">
        <f t="shared" si="1113"/>
        <v>0.0045-0.000224499567238612i</v>
      </c>
      <c r="N3819" s="57">
        <f t="shared" si="1114"/>
        <v>83.322636614368989</v>
      </c>
      <c r="O3819" s="57">
        <f t="shared" si="1115"/>
        <v>74.927636522575966</v>
      </c>
      <c r="P3819" s="374">
        <f t="shared" si="1116"/>
        <v>-74.927636522575966</v>
      </c>
      <c r="Q3819" s="374">
        <f t="shared" si="1117"/>
        <v>96.677363385631011</v>
      </c>
      <c r="R3819" s="12">
        <f t="shared" si="1118"/>
        <v>-83.322636614368989</v>
      </c>
      <c r="S3819" s="57">
        <f t="shared" si="1119"/>
        <v>1652.5223095126912</v>
      </c>
      <c r="T3819" s="12">
        <f t="shared" si="1102"/>
        <v>-74.927636522575966</v>
      </c>
    </row>
    <row r="3820" spans="1:20">
      <c r="A3820" s="57">
        <f t="shared" si="1103"/>
        <v>10422559.6897173</v>
      </c>
      <c r="B3820" s="12">
        <f t="shared" si="1120"/>
        <v>1658801.8942888393</v>
      </c>
      <c r="C3820" s="57" t="str">
        <f t="shared" si="1104"/>
        <v>-0.0000201710588737514+0.000176013431619976i</v>
      </c>
      <c r="D3820" s="57" t="str">
        <f t="shared" si="1105"/>
        <v>0.5611595732777-1.28900188567326i</v>
      </c>
      <c r="E3820" s="57" t="str">
        <f t="shared" si="1106"/>
        <v>-1.13652340763902-1.09685647304725i</v>
      </c>
      <c r="F3820" s="57" t="str">
        <f t="shared" si="1107"/>
        <v>1.45413207580821-1.54499387447832i</v>
      </c>
      <c r="G3820" s="57" t="str">
        <f t="shared" si="1108"/>
        <v>0.499717214906226-0.499999920032584i</v>
      </c>
      <c r="H3820" s="57" t="str">
        <f t="shared" si="1109"/>
        <v>0.0000379158272952607-1.21201425860749i</v>
      </c>
      <c r="I3820" s="57" t="str">
        <f t="shared" si="1110"/>
        <v>-0.0052823990276794-0.00497205036275117i</v>
      </c>
      <c r="K3820" s="57" t="str">
        <f t="shared" si="1111"/>
        <v>0.000309732176178009-0.000558095012262414i</v>
      </c>
      <c r="L3820" s="57" t="str">
        <f t="shared" si="1112"/>
        <v>0.00025-0.000637936972121396i</v>
      </c>
      <c r="M3820" s="57" t="str">
        <f t="shared" si="1113"/>
        <v>0.0045-0.00022364969838475i</v>
      </c>
      <c r="N3820" s="57">
        <f t="shared" si="1114"/>
        <v>83.462449627690162</v>
      </c>
      <c r="O3820" s="57">
        <f t="shared" si="1115"/>
        <v>75.03241894408086</v>
      </c>
      <c r="P3820" s="374">
        <f t="shared" si="1116"/>
        <v>-75.03241894408086</v>
      </c>
      <c r="Q3820" s="374">
        <f t="shared" si="1117"/>
        <v>96.537550372309838</v>
      </c>
      <c r="R3820" s="12">
        <f t="shared" si="1118"/>
        <v>-83.462449627690162</v>
      </c>
      <c r="S3820" s="57">
        <f t="shared" si="1119"/>
        <v>1658.8018942888393</v>
      </c>
      <c r="T3820" s="12">
        <f t="shared" ref="T3820:T3845" si="1121">P3820</f>
        <v>-75.03241894408086</v>
      </c>
    </row>
    <row r="3821" spans="1:20">
      <c r="A3821" s="57">
        <f t="shared" ref="A3821:A3845" si="1122">2*PI()*B3821</f>
        <v>10462165.416538225</v>
      </c>
      <c r="B3821" s="12">
        <f t="shared" si="1120"/>
        <v>1665105.3414871369</v>
      </c>
      <c r="C3821" s="57" t="str">
        <f t="shared" ref="C3821:C3845" si="1123">IMPRODUCT(D3821,E3821,$C$40,,K3821,$C$41)</f>
        <v>-0.000019506121168806+0.000173949298062329i</v>
      </c>
      <c r="D3821" s="57" t="str">
        <f t="shared" ref="D3821:D3845" si="1124">IMDIV(IMPRODUCT($C$37,$C$38,COMPLEX(1,A3821/$C$38)),IMSUM(-1*A3821*A3821/$C$39,COMPLEX(0,1*A3821)))</f>
        <v>0.55759878718527-1.28567810174407i</v>
      </c>
      <c r="E3821" s="57" t="str">
        <f t="shared" ref="E3821:E3845" si="1125">IMDIV(IMPRODUCT(IMSUM(F3821,G3821),$C$29,H3821),IMSUM(1,I3821))</f>
        <v>-1.13205901578137-1.08851160398979i</v>
      </c>
      <c r="F3821" s="57" t="str">
        <f t="shared" ref="F3821:F3845" si="1126">IMDIV(IMPRODUCT($C$14,$C$15,COMPLEX(1,A3821/$C$15)),IMSUM(-1*A3821*A3821/$C$16,COMPLEX(0,A3821)))</f>
        <v>1.44861376528098-1.54463943504254i</v>
      </c>
      <c r="G3821" s="57" t="str">
        <f t="shared" ref="G3821:G3845" si="1127">IMDIV(1,COMPLEX(1,A3821*$C$9*$C$10))</f>
        <v>0.497820829554762-0.499995251193619i</v>
      </c>
      <c r="H3821" s="57" t="str">
        <f t="shared" ref="H3821:H3845" si="1128">IMDIV($C$3,IMSUM(K3821,COMPLEX(0,$C$28*A3821)))</f>
        <v>0.0000375642166893787-1.20742553723295i</v>
      </c>
      <c r="I3821" s="57" t="str">
        <f t="shared" ref="I3821:I3845" si="1129">IMPRODUCT(F3821,$C$29,H3821,$C$31)</f>
        <v>-0.00526119385817736-0.00493442863360138i</v>
      </c>
      <c r="K3821" s="57" t="str">
        <f t="shared" ref="K3821:K3845" si="1130">IF($C$26&lt;=0,IMDIV(1,IMSUM(IMDIV(1,L3821),1/$C$18)),IMDIV(1,IMSUM(IMDIV(1,L3821),1/$C$18,IMDIV(1,M3821))))</f>
        <v>0.000309196713240161-0.000556080142042276i</v>
      </c>
      <c r="L3821" s="57" t="str">
        <f t="shared" ref="L3821:L3845" si="1131">IMSUM($C$21/$C$22,IMDIV(1,COMPLEX(0,$C$20*$C$22*A3821)))</f>
        <v>0.00025-0.000635521988564849i</v>
      </c>
      <c r="M3821" s="57" t="str">
        <f t="shared" ref="M3821:M3845" si="1132">IMSUM($C$25/$C$26,IMDIV(1,COMPLEX(0,$C$24*$C$26*A3821)))</f>
        <v>0.0045-0.000222803046806884i</v>
      </c>
      <c r="N3821" s="57">
        <f t="shared" ref="N3821:N3845" si="1133">ABS(R3821)</f>
        <v>83.60176269686977</v>
      </c>
      <c r="O3821" s="57">
        <f t="shared" ref="O3821:O3845" si="1134">ABS(P3821)</f>
        <v>75.137275812440279</v>
      </c>
      <c r="P3821" s="374">
        <f t="shared" ref="P3821:P3845" si="1135">20*LOG10(IMABS(C3821))</f>
        <v>-75.137275812440279</v>
      </c>
      <c r="Q3821" s="374">
        <f t="shared" ref="Q3821:Q3845" si="1136">IMARGUMENT(C3821)*180/PI()</f>
        <v>96.39823730313023</v>
      </c>
      <c r="R3821" s="12">
        <f t="shared" ref="R3821:R3845" si="1137">IF(Q3821&lt;0,Q3821+180,Q3821-180)</f>
        <v>-83.60176269686977</v>
      </c>
      <c r="S3821" s="57">
        <f t="shared" ref="S3821:S3845" si="1138">B3821/1000</f>
        <v>1665.1053414871369</v>
      </c>
      <c r="T3821" s="12">
        <f t="shared" si="1121"/>
        <v>-75.137275812440279</v>
      </c>
    </row>
    <row r="3822" spans="1:20">
      <c r="A3822" s="57">
        <f t="shared" si="1122"/>
        <v>10501921.645121071</v>
      </c>
      <c r="B3822" s="12">
        <f t="shared" ref="B3822:B3845" si="1139">B3821*(1+B$42)</f>
        <v>1671432.741784788</v>
      </c>
      <c r="C3822" s="57" t="str">
        <f t="shared" si="1123"/>
        <v>-0.000018855466778362+0.000171906711031833i</v>
      </c>
      <c r="D3822" s="57" t="str">
        <f t="shared" si="1124"/>
        <v>0.554056304044439-1.28235304324211i</v>
      </c>
      <c r="E3822" s="57" t="str">
        <f t="shared" si="1125"/>
        <v>-1.12759674472206-1.08021471757063i</v>
      </c>
      <c r="F3822" s="57" t="str">
        <f t="shared" si="1126"/>
        <v>1.44309563718859-1.54426535707584i</v>
      </c>
      <c r="G3822" s="57" t="str">
        <f t="shared" si="1127"/>
        <v>0.49592450689763-0.499983390080083i</v>
      </c>
      <c r="H3822" s="57" t="str">
        <f t="shared" si="1128"/>
        <v>0.0000372162117295195-1.20285419250148i</v>
      </c>
      <c r="I3822" s="57" t="str">
        <f t="shared" si="1129"/>
        <v>-0.00524000690119864-0.00489702114750916i</v>
      </c>
      <c r="K3822" s="57" t="str">
        <f t="shared" si="1130"/>
        <v>0.000308665035542708-0.000554071839800783i</v>
      </c>
      <c r="L3822" s="57" t="str">
        <f t="shared" si="1131"/>
        <v>0.00025-0.000633116147205468i</v>
      </c>
      <c r="M3822" s="57" t="str">
        <f t="shared" si="1132"/>
        <v>0.0045-0.000221959600325647i</v>
      </c>
      <c r="N3822" s="57">
        <f t="shared" si="1133"/>
        <v>83.740574309352326</v>
      </c>
      <c r="O3822" s="57">
        <f t="shared" si="1134"/>
        <v>75.242206738275499</v>
      </c>
      <c r="P3822" s="374">
        <f t="shared" si="1135"/>
        <v>-75.242206738275499</v>
      </c>
      <c r="Q3822" s="374">
        <f t="shared" si="1136"/>
        <v>96.259425690647674</v>
      </c>
      <c r="R3822" s="12">
        <f t="shared" si="1137"/>
        <v>-83.740574309352326</v>
      </c>
      <c r="S3822" s="57">
        <f t="shared" si="1138"/>
        <v>1671.432741784788</v>
      </c>
      <c r="T3822" s="12">
        <f t="shared" si="1121"/>
        <v>-75.242206738275499</v>
      </c>
    </row>
    <row r="3823" spans="1:20">
      <c r="A3823" s="57">
        <f t="shared" si="1122"/>
        <v>10541828.947372532</v>
      </c>
      <c r="B3823" s="12">
        <f t="shared" si="1139"/>
        <v>1677784.1862035701</v>
      </c>
      <c r="C3823" s="57" t="str">
        <f t="shared" si="1123"/>
        <v>-0.0000182188532758364+0.000169885499008771i</v>
      </c>
      <c r="D3823" s="57" t="str">
        <f t="shared" si="1124"/>
        <v>0.550532084231868-1.27902681479336i</v>
      </c>
      <c r="E3823" s="57" t="str">
        <f t="shared" si="1125"/>
        <v>-1.12313670400542-1.07196568700734i</v>
      </c>
      <c r="F3823" s="57" t="str">
        <f t="shared" si="1126"/>
        <v>1.4375778502704-1.54387163817589i</v>
      </c>
      <c r="G3823" s="57" t="str">
        <f t="shared" si="1127"/>
        <v>0.494028301486114-0.499964337545049i</v>
      </c>
      <c r="H3823" s="57" t="str">
        <f t="shared" si="1128"/>
        <v>0.0000368717715698977-1.19830015857254i</v>
      </c>
      <c r="I3823" s="57" t="str">
        <f t="shared" si="1129"/>
        <v>-0.00521883856694392-0.00485982735538207i</v>
      </c>
      <c r="K3823" s="57" t="str">
        <f t="shared" si="1130"/>
        <v>0.000308137118224345-0.000552070091800761i</v>
      </c>
      <c r="L3823" s="57" t="str">
        <f t="shared" si="1131"/>
        <v>0.00025-0.000630719413434417i</v>
      </c>
      <c r="M3823" s="57" t="str">
        <f t="shared" si="1132"/>
        <v>0.0045-0.000221119346807777i</v>
      </c>
      <c r="N3823" s="57">
        <f t="shared" si="1133"/>
        <v>83.878882965102036</v>
      </c>
      <c r="O3823" s="57">
        <f t="shared" si="1134"/>
        <v>75.347211330593098</v>
      </c>
      <c r="P3823" s="374">
        <f t="shared" si="1135"/>
        <v>-75.347211330593098</v>
      </c>
      <c r="Q3823" s="374">
        <f t="shared" si="1136"/>
        <v>96.121117034897964</v>
      </c>
      <c r="R3823" s="12">
        <f t="shared" si="1137"/>
        <v>-83.878882965102036</v>
      </c>
      <c r="S3823" s="57">
        <f t="shared" si="1138"/>
        <v>1677.78418620357</v>
      </c>
      <c r="T3823" s="12">
        <f t="shared" si="1121"/>
        <v>-75.347211330593098</v>
      </c>
    </row>
    <row r="3824" spans="1:20">
      <c r="A3824" s="57">
        <f t="shared" si="1122"/>
        <v>10581887.897372546</v>
      </c>
      <c r="B3824" s="12">
        <f t="shared" si="1139"/>
        <v>1684159.7661111436</v>
      </c>
      <c r="C3824" s="57" t="str">
        <f t="shared" si="1123"/>
        <v>-0.0000175960414842238+0.000167885490859235i</v>
      </c>
      <c r="D3824" s="57" t="str">
        <f t="shared" si="1124"/>
        <v>0.547026087486268-1.27569952028129i</v>
      </c>
      <c r="E3824" s="57" t="str">
        <f t="shared" si="1125"/>
        <v>-1.11867900320194-1.0637643848347i</v>
      </c>
      <c r="F3824" s="57" t="str">
        <f t="shared" si="1126"/>
        <v>1.43206056322647-1.54345827746355i</v>
      </c>
      <c r="G3824" s="57" t="str">
        <f t="shared" si="1127"/>
        <v>0.492132267858015-0.499938094958708i</v>
      </c>
      <c r="H3824" s="57" t="str">
        <f t="shared" si="1128"/>
        <v>0.0000365308558634013-1.19376336985545i</v>
      </c>
      <c r="I3824" s="57" t="str">
        <f t="shared" si="1129"/>
        <v>-0.0051976892664814-0.00482284670503272i</v>
      </c>
      <c r="K3824" s="57" t="str">
        <f t="shared" si="1130"/>
        <v>0.00030761293655933-0.000550074884246434i</v>
      </c>
      <c r="L3824" s="57" t="str">
        <f t="shared" si="1131"/>
        <v>0.00025-0.000628331752773877i</v>
      </c>
      <c r="M3824" s="57" t="str">
        <f t="shared" si="1132"/>
        <v>0.0045-0.000220282274165947i</v>
      </c>
      <c r="N3824" s="57">
        <f t="shared" si="1133"/>
        <v>84.016687176704764</v>
      </c>
      <c r="O3824" s="57">
        <f t="shared" si="1134"/>
        <v>75.452289196795064</v>
      </c>
      <c r="P3824" s="374">
        <f t="shared" si="1135"/>
        <v>-75.452289196795064</v>
      </c>
      <c r="Q3824" s="374">
        <f t="shared" si="1136"/>
        <v>95.983312823295236</v>
      </c>
      <c r="R3824" s="12">
        <f t="shared" si="1137"/>
        <v>-84.016687176704764</v>
      </c>
      <c r="S3824" s="57">
        <f t="shared" si="1138"/>
        <v>1684.1597661111437</v>
      </c>
      <c r="T3824" s="12">
        <f t="shared" si="1121"/>
        <v>-75.452289196795064</v>
      </c>
    </row>
    <row r="3825" spans="1:20">
      <c r="A3825" s="57">
        <f t="shared" si="1122"/>
        <v>10622099.071382562</v>
      </c>
      <c r="B3825" s="12">
        <f t="shared" si="1139"/>
        <v>1690559.5732223659</v>
      </c>
      <c r="C3825" s="57" t="str">
        <f t="shared" si="1123"/>
        <v>-0.000016986795446208+0.00016590651585379i</v>
      </c>
      <c r="D3825" s="57" t="str">
        <f t="shared" si="1124"/>
        <v>0.543538272918497-1.2723712628446i</v>
      </c>
      <c r="E3825" s="57" t="str">
        <f t="shared" si="1125"/>
        <v>-1.11422375189371-1.05561068290394i</v>
      </c>
      <c r="F3825" s="57" t="str">
        <f t="shared" si="1126"/>
        <v>1.42654393469936-1.54302527558221i</v>
      </c>
      <c r="G3825" s="57" t="str">
        <f t="shared" si="1127"/>
        <v>0.490236460531358-0.499904664208131i</v>
      </c>
      <c r="H3825" s="57" t="str">
        <f t="shared" si="1128"/>
        <v>0.0000361934247552835-1.1892437610085i</v>
      </c>
      <c r="I3825" s="57" t="str">
        <f t="shared" si="1129"/>
        <v>-0.00517655941167745-0.0047860786411737i</v>
      </c>
      <c r="K3825" s="57" t="str">
        <f t="shared" si="1130"/>
        <v>0.000307092465957212-0.000548086203284671i</v>
      </c>
      <c r="L3825" s="57" t="str">
        <f t="shared" si="1131"/>
        <v>0.00025-0.000625953130876545i</v>
      </c>
      <c r="M3825" s="57" t="str">
        <f t="shared" si="1132"/>
        <v>0.0045-0.000219448370358584i</v>
      </c>
      <c r="N3825" s="57">
        <f t="shared" si="1133"/>
        <v>84.153985469468452</v>
      </c>
      <c r="O3825" s="57">
        <f t="shared" si="1134"/>
        <v>75.557439942686571</v>
      </c>
      <c r="P3825" s="374">
        <f t="shared" si="1135"/>
        <v>-75.557439942686571</v>
      </c>
      <c r="Q3825" s="374">
        <f t="shared" si="1136"/>
        <v>95.846014530531548</v>
      </c>
      <c r="R3825" s="12">
        <f t="shared" si="1137"/>
        <v>-84.153985469468452</v>
      </c>
      <c r="S3825" s="57">
        <f t="shared" si="1138"/>
        <v>1690.559573222366</v>
      </c>
      <c r="T3825" s="12">
        <f t="shared" si="1121"/>
        <v>-75.557439942686571</v>
      </c>
    </row>
    <row r="3826" spans="1:20">
      <c r="A3826" s="57">
        <f t="shared" si="1122"/>
        <v>10662463.047853814</v>
      </c>
      <c r="B3826" s="12">
        <f t="shared" si="1139"/>
        <v>1696983.6996006109</v>
      </c>
      <c r="C3826" s="57" t="str">
        <f t="shared" si="1123"/>
        <v>-0.0000163908823942933+0.000163948403685685i</v>
      </c>
      <c r="D3826" s="57" t="str">
        <f t="shared" si="1124"/>
        <v>0.5400685990216-1.26904214487523i</v>
      </c>
      <c r="E3826" s="57" t="str">
        <f t="shared" si="1125"/>
        <v>-1.10977105965962-1.04750445238194i</v>
      </c>
      <c r="F3826" s="57" t="str">
        <f t="shared" si="1126"/>
        <v>1.4210281232559-1.54257263469674i</v>
      </c>
      <c r="G3826" s="57" t="str">
        <f t="shared" si="1127"/>
        <v>0.488340933998153-0.499864047696936i</v>
      </c>
      <c r="H3826" s="57" t="str">
        <f t="shared" si="1128"/>
        <v>0.0000358594388769181-1.18474126693785i</v>
      </c>
      <c r="I3826" s="57" t="str">
        <f t="shared" si="1129"/>
        <v>-0.00515544941512602-0.00474952260541256i</v>
      </c>
      <c r="K3826" s="57" t="str">
        <f t="shared" si="1130"/>
        <v>0.00030657568196247-0.000546104035006163i</v>
      </c>
      <c r="L3826" s="57" t="str">
        <f t="shared" si="1131"/>
        <v>0.00025-0.000623583513525152i</v>
      </c>
      <c r="M3826" s="57" t="str">
        <f t="shared" si="1132"/>
        <v>0.0045-0.000218617623389703i</v>
      </c>
      <c r="N3826" s="57">
        <f t="shared" si="1133"/>
        <v>84.290776381530506</v>
      </c>
      <c r="O3826" s="57">
        <f t="shared" si="1134"/>
        <v>75.662663172486774</v>
      </c>
      <c r="P3826" s="374">
        <f t="shared" si="1135"/>
        <v>-75.662663172486774</v>
      </c>
      <c r="Q3826" s="374">
        <f t="shared" si="1136"/>
        <v>95.709223618469494</v>
      </c>
      <c r="R3826" s="12">
        <f t="shared" si="1137"/>
        <v>-84.290776381530506</v>
      </c>
      <c r="S3826" s="57">
        <f t="shared" si="1138"/>
        <v>1696.9836996006109</v>
      </c>
      <c r="T3826" s="12">
        <f t="shared" si="1121"/>
        <v>-75.662663172486774</v>
      </c>
    </row>
    <row r="3827" spans="1:20">
      <c r="A3827" s="57">
        <f t="shared" si="1122"/>
        <v>10702980.407435659</v>
      </c>
      <c r="B3827" s="12">
        <f t="shared" si="1139"/>
        <v>1703432.2376590932</v>
      </c>
      <c r="C3827" s="57" t="str">
        <f t="shared" si="1123"/>
        <v>-0.0000158080727210313+0.000162010984488703i</v>
      </c>
      <c r="D3827" s="57" t="str">
        <f t="shared" si="1124"/>
        <v>0.536617023680896-1.26571226801637i</v>
      </c>
      <c r="E3827" s="57" t="str">
        <f t="shared" si="1125"/>
        <v>-1.10532103606071-1.03944556375097i</v>
      </c>
      <c r="F3827" s="57" t="str">
        <f t="shared" si="1126"/>
        <v>1.41551328736889-1.54210035849212i</v>
      </c>
      <c r="G3827" s="57" t="str">
        <f t="shared" si="1127"/>
        <v>0.486445742718105-0.499816248344865i</v>
      </c>
      <c r="H3827" s="57" t="str">
        <f t="shared" si="1128"/>
        <v>0.0000355288593396472-1.18025582279673i</v>
      </c>
      <c r="I3827" s="57" t="str">
        <f t="shared" si="1129"/>
        <v>-0.00513435969007922-0.00471317803624852i</v>
      </c>
      <c r="K3827" s="57" t="str">
        <f t="shared" si="1130"/>
        <v>0.000306062560254192-0.000544128365446607i</v>
      </c>
      <c r="L3827" s="57" t="str">
        <f t="shared" si="1131"/>
        <v>0.00025-0.00062122286663195i</v>
      </c>
      <c r="M3827" s="57" t="str">
        <f t="shared" si="1132"/>
        <v>0.0045-0.00021779002130873i</v>
      </c>
      <c r="N3827" s="57">
        <f t="shared" si="1133"/>
        <v>84.42705846395134</v>
      </c>
      <c r="O3827" s="57">
        <f t="shared" si="1134"/>
        <v>75.767958488837763</v>
      </c>
      <c r="P3827" s="374">
        <f t="shared" si="1135"/>
        <v>-75.767958488837763</v>
      </c>
      <c r="Q3827" s="374">
        <f t="shared" si="1136"/>
        <v>95.57294153604866</v>
      </c>
      <c r="R3827" s="12">
        <f t="shared" si="1137"/>
        <v>-84.42705846395134</v>
      </c>
      <c r="S3827" s="57">
        <f t="shared" si="1138"/>
        <v>1703.4322376590933</v>
      </c>
      <c r="T3827" s="12">
        <f t="shared" si="1121"/>
        <v>-75.767958488837763</v>
      </c>
    </row>
    <row r="3828" spans="1:20">
      <c r="A3828" s="57">
        <f t="shared" si="1122"/>
        <v>10743651.732983915</v>
      </c>
      <c r="B3828" s="12">
        <f t="shared" si="1139"/>
        <v>1709905.2801621978</v>
      </c>
      <c r="C3828" s="57" t="str">
        <f t="shared" si="1123"/>
        <v>-0.0000152381399492507+0.000160094088854623i</v>
      </c>
      <c r="D3828" s="57" t="str">
        <f t="shared" si="1124"/>
        <v>0.533183504183919-1.2623817331607i</v>
      </c>
      <c r="E3828" s="57" t="str">
        <f t="shared" si="1125"/>
        <v>-1.1008737906257-1.03143388680844i</v>
      </c>
      <c r="F3828" s="57" t="str">
        <f t="shared" si="1126"/>
        <v>1.40999958539904-1.54160845217198i</v>
      </c>
      <c r="G3828" s="57" t="str">
        <f t="shared" si="1127"/>
        <v>0.484550941112358-0.499761269587276i</v>
      </c>
      <c r="H3828" s="57" t="str">
        <f t="shared" si="1128"/>
        <v>0.0000352016477286979-1.17578736398448i</v>
      </c>
      <c r="I3828" s="57" t="str">
        <f t="shared" si="1129"/>
        <v>-0.00511329065037796-0.00467704436907022i</v>
      </c>
      <c r="K3828" s="57" t="str">
        <f t="shared" si="1130"/>
        <v>0.000305553076645711-0.000542159180587877i</v>
      </c>
      <c r="L3828" s="57" t="str">
        <f t="shared" si="1131"/>
        <v>0.00025-0.000618871156238244i</v>
      </c>
      <c r="M3828" s="57" t="str">
        <f t="shared" si="1132"/>
        <v>0.0045-0.000216965552210331i</v>
      </c>
      <c r="N3828" s="57">
        <f t="shared" si="1133"/>
        <v>84.562830280825452</v>
      </c>
      <c r="O3828" s="57">
        <f t="shared" si="1134"/>
        <v>75.873325492813905</v>
      </c>
      <c r="P3828" s="374">
        <f t="shared" si="1135"/>
        <v>-75.873325492813905</v>
      </c>
      <c r="Q3828" s="374">
        <f t="shared" si="1136"/>
        <v>95.437169719174548</v>
      </c>
      <c r="R3828" s="12">
        <f t="shared" si="1137"/>
        <v>-84.562830280825452</v>
      </c>
      <c r="S3828" s="57">
        <f t="shared" si="1138"/>
        <v>1709.9052801621979</v>
      </c>
      <c r="T3828" s="12">
        <f t="shared" si="1121"/>
        <v>-75.873325492813905</v>
      </c>
    </row>
    <row r="3829" spans="1:20">
      <c r="A3829" s="57">
        <f t="shared" si="1122"/>
        <v>10784477.609569255</v>
      </c>
      <c r="B3829" s="12">
        <f t="shared" si="1139"/>
        <v>1716402.9202268142</v>
      </c>
      <c r="C3829" s="57" t="str">
        <f t="shared" si="1123"/>
        <v>-0.0000146808607023915+0.000158197547850245i</v>
      </c>
      <c r="D3829" s="57" t="str">
        <f t="shared" si="1124"/>
        <v>0.529767997230417-1.25905064044866i</v>
      </c>
      <c r="E3829" s="57" t="str">
        <f t="shared" si="1125"/>
        <v>-1.09642943283611-1.02346929066676i</v>
      </c>
      <c r="F3829" s="57" t="str">
        <f t="shared" si="1126"/>
        <v>1.40448717557661-1.54109692245669i</v>
      </c>
      <c r="G3829" s="57" t="str">
        <f t="shared" si="1127"/>
        <v>0.482656583557287-0.499699115374537i</v>
      </c>
      <c r="H3829" s="57" t="str">
        <f t="shared" si="1128"/>
        <v>0.0000348777660971758-1.1713358261455i</v>
      </c>
      <c r="I3829" s="57" t="str">
        <f t="shared" si="1129"/>
        <v>-0.00509224271038167-0.00464112103615292i</v>
      </c>
      <c r="K3829" s="57" t="str">
        <f t="shared" si="1130"/>
        <v>0.000305047207084281-0.000540196466359198i</v>
      </c>
      <c r="L3829" s="57" t="str">
        <f t="shared" si="1131"/>
        <v>0.00025-0.000616528348513889i</v>
      </c>
      <c r="M3829" s="57" t="str">
        <f t="shared" si="1132"/>
        <v>0.0045-0.000216144204234241i</v>
      </c>
      <c r="N3829" s="57">
        <f t="shared" si="1133"/>
        <v>84.698090409375581</v>
      </c>
      <c r="O3829" s="57">
        <f t="shared" si="1134"/>
        <v>75.97876378393353</v>
      </c>
      <c r="P3829" s="374">
        <f t="shared" si="1135"/>
        <v>-75.97876378393353</v>
      </c>
      <c r="Q3829" s="374">
        <f t="shared" si="1136"/>
        <v>95.301909590624419</v>
      </c>
      <c r="R3829" s="12">
        <f t="shared" si="1137"/>
        <v>-84.698090409375581</v>
      </c>
      <c r="S3829" s="57">
        <f t="shared" si="1138"/>
        <v>1716.4029202268143</v>
      </c>
      <c r="T3829" s="12">
        <f t="shared" si="1121"/>
        <v>-75.97876378393353</v>
      </c>
    </row>
    <row r="3830" spans="1:20">
      <c r="A3830" s="57">
        <f t="shared" si="1122"/>
        <v>10825458.624485618</v>
      </c>
      <c r="B3830" s="12">
        <f t="shared" si="1139"/>
        <v>1722925.2513236762</v>
      </c>
      <c r="C3830" s="57" t="str">
        <f t="shared" si="1123"/>
        <v>-0.0000141360146748747+0.000156321193034102i</v>
      </c>
      <c r="D3830" s="57" t="str">
        <f t="shared" si="1124"/>
        <v>0.526370458942215-1.2557190892669i</v>
      </c>
      <c r="E3830" s="57" t="str">
        <f t="shared" si="1125"/>
        <v>-1.091988072112-1.01555164375375i</v>
      </c>
      <c r="F3830" s="57" t="str">
        <f t="shared" si="1126"/>
        <v>1.39897621598347-1.54056577758136i</v>
      </c>
      <c r="G3830" s="57" t="str">
        <f t="shared" si="1127"/>
        <v>0.480762724378219-0.499629790171334i</v>
      </c>
      <c r="H3830" s="57" t="str">
        <f t="shared" si="1128"/>
        <v>0.0000345571769601423-1.16690114516845i</v>
      </c>
      <c r="I3830" s="57" t="str">
        <f t="shared" si="1129"/>
        <v>-0.00507121628489981-0.00460540746665894i</v>
      </c>
      <c r="K3830" s="57" t="str">
        <f t="shared" si="1130"/>
        <v>0.000304544927650713-0.000538240208638296i</v>
      </c>
      <c r="L3830" s="57" t="str">
        <f t="shared" si="1131"/>
        <v>0.00025-0.000614194409756814i</v>
      </c>
      <c r="M3830" s="57" t="str">
        <f t="shared" si="1132"/>
        <v>0.0045-0.000215325965565093i</v>
      </c>
      <c r="N3830" s="57">
        <f t="shared" si="1133"/>
        <v>84.832837440058711</v>
      </c>
      <c r="O3830" s="57">
        <f t="shared" si="1134"/>
        <v>76.084272960167127</v>
      </c>
      <c r="P3830" s="374">
        <f t="shared" si="1135"/>
        <v>-76.084272960167127</v>
      </c>
      <c r="Q3830" s="374">
        <f t="shared" si="1136"/>
        <v>95.167162559941289</v>
      </c>
      <c r="R3830" s="12">
        <f t="shared" si="1137"/>
        <v>-84.832837440058711</v>
      </c>
      <c r="S3830" s="57">
        <f t="shared" si="1138"/>
        <v>1722.9252513236761</v>
      </c>
      <c r="T3830" s="12">
        <f t="shared" si="1121"/>
        <v>-76.084272960167127</v>
      </c>
    </row>
    <row r="3831" spans="1:20">
      <c r="A3831" s="57">
        <f t="shared" si="1122"/>
        <v>10866595.367258664</v>
      </c>
      <c r="B3831" s="12">
        <f t="shared" si="1139"/>
        <v>1729472.3672787063</v>
      </c>
      <c r="C3831" s="57" t="str">
        <f t="shared" si="1123"/>
        <v>-0.0000136033846025492+0.000154464856472727i</v>
      </c>
      <c r="D3831" s="57" t="str">
        <f t="shared" si="1124"/>
        <v>0.522990844873123-1.25238717824685i</v>
      </c>
      <c r="E3831" s="57" t="str">
        <f t="shared" si="1125"/>
        <v>-1.08754981779729-1.00768081381287i</v>
      </c>
      <c r="F3831" s="57" t="str">
        <f t="shared" si="1126"/>
        <v>1.39346686453484-1.54001502729342i</v>
      </c>
      <c r="G3831" s="57" t="str">
        <f t="shared" si="1127"/>
        <v>0.478869417843243-0.499553298955894i</v>
      </c>
      <c r="H3831" s="57" t="str">
        <f t="shared" si="1128"/>
        <v>0.0000342398432887593-1.16248325718525i</v>
      </c>
      <c r="I3831" s="57" t="str">
        <f t="shared" si="1129"/>
        <v>-0.00505021178912221-0.00456990308663696i</v>
      </c>
      <c r="K3831" s="57" t="str">
        <f t="shared" si="1130"/>
        <v>0.000304046214559011-0.000536290393252524i</v>
      </c>
      <c r="L3831" s="57" t="str">
        <f t="shared" si="1131"/>
        <v>0.00025-0.000611869306392525i</v>
      </c>
      <c r="M3831" s="57" t="str">
        <f t="shared" si="1132"/>
        <v>0.0045-0.00021451082443225i</v>
      </c>
      <c r="N3831" s="57">
        <f t="shared" si="1133"/>
        <v>84.967069976666636</v>
      </c>
      <c r="O3831" s="57">
        <f t="shared" si="1134"/>
        <v>76.1898526179491</v>
      </c>
      <c r="P3831" s="374">
        <f t="shared" si="1135"/>
        <v>-76.1898526179491</v>
      </c>
      <c r="Q3831" s="374">
        <f t="shared" si="1136"/>
        <v>95.032930023333364</v>
      </c>
      <c r="R3831" s="12">
        <f t="shared" si="1137"/>
        <v>-84.967069976666636</v>
      </c>
      <c r="S3831" s="57">
        <f t="shared" si="1138"/>
        <v>1729.4723672787063</v>
      </c>
      <c r="T3831" s="12">
        <f t="shared" si="1121"/>
        <v>-76.1898526179491</v>
      </c>
    </row>
    <row r="3832" spans="1:20">
      <c r="A3832" s="57">
        <f t="shared" si="1122"/>
        <v>10907888.429654248</v>
      </c>
      <c r="B3832" s="12">
        <f t="shared" si="1139"/>
        <v>1736044.3622743655</v>
      </c>
      <c r="C3832" s="57" t="str">
        <f t="shared" si="1123"/>
        <v>-0.0000130827562332153+0.000152628370756573i</v>
      </c>
      <c r="D3832" s="57" t="str">
        <f t="shared" si="1124"/>
        <v>0.519629110018742-1.2490550052634i</v>
      </c>
      <c r="E3832" s="57" t="str">
        <f t="shared" si="1125"/>
        <v>-1.08311477914533-0.999856667903935i</v>
      </c>
      <c r="F3832" s="57" t="str">
        <f t="shared" si="1126"/>
        <v>1.3879592789613-1.53944468285007i</v>
      </c>
      <c r="G3832" s="57" t="str">
        <f t="shared" si="1127"/>
        <v>0.476976718156982-0.499469647219105i</v>
      </c>
      <c r="H3832" s="57" t="str">
        <f t="shared" si="1128"/>
        <v>0.0000339257285045076-1.15808209857015i</v>
      </c>
      <c r="I3832" s="57" t="str">
        <f t="shared" si="1129"/>
        <v>-0.00502922963855022-0.00453460731902331i</v>
      </c>
      <c r="K3832" s="57" t="str">
        <f t="shared" si="1130"/>
        <v>0.000303551044156016-0.000534347005979999i</v>
      </c>
      <c r="L3832" s="57" t="str">
        <f t="shared" si="1131"/>
        <v>0.00025-0.000609553004973623i</v>
      </c>
      <c r="M3832" s="57" t="str">
        <f t="shared" si="1132"/>
        <v>0.0045-0.000213698769109634i</v>
      </c>
      <c r="N3832" s="57">
        <f t="shared" si="1133"/>
        <v>85.100786636425568</v>
      </c>
      <c r="O3832" s="57">
        <f t="shared" si="1134"/>
        <v>76.295502352188024</v>
      </c>
      <c r="P3832" s="374">
        <f t="shared" si="1135"/>
        <v>-76.295502352188024</v>
      </c>
      <c r="Q3832" s="374">
        <f t="shared" si="1136"/>
        <v>94.899213363574432</v>
      </c>
      <c r="R3832" s="12">
        <f t="shared" si="1137"/>
        <v>-85.100786636425568</v>
      </c>
      <c r="S3832" s="57">
        <f t="shared" si="1138"/>
        <v>1736.0443622743655</v>
      </c>
      <c r="T3832" s="12">
        <f t="shared" si="1121"/>
        <v>-76.295502352188024</v>
      </c>
    </row>
    <row r="3833" spans="1:20">
      <c r="A3833" s="57">
        <f t="shared" si="1122"/>
        <v>10949338.405686935</v>
      </c>
      <c r="B3833" s="12">
        <f t="shared" si="1139"/>
        <v>1742641.3308510082</v>
      </c>
      <c r="C3833" s="57" t="str">
        <f t="shared" si="1123"/>
        <v>-0.0000125739182972163+0.000150811569015545i</v>
      </c>
      <c r="D3833" s="57" t="str">
        <f t="shared" si="1124"/>
        <v>0.516285208826247-1.24572266743362i</v>
      </c>
      <c r="E3833" s="57" t="str">
        <f t="shared" si="1125"/>
        <v>-1.07868306530449-0.992079072403939i</v>
      </c>
      <c r="F3833" s="57" t="str">
        <f t="shared" si="1126"/>
        <v>1.3824536167908-1.53885475701538i</v>
      </c>
      <c r="G3833" s="57" t="str">
        <f t="shared" si="1127"/>
        <v>0.475084679454421-0.499378840963562i</v>
      </c>
      <c r="H3833" s="57" t="str">
        <f t="shared" si="1128"/>
        <v>0.0000336147964734848-1.15369760593886i</v>
      </c>
      <c r="I3833" s="57" t="str">
        <f t="shared" si="1129"/>
        <v>-0.00500827024892816-0.00449951958364426i</v>
      </c>
      <c r="K3833" s="57" t="str">
        <f t="shared" si="1130"/>
        <v>0.000303059392921021-0.000532410032550733i</v>
      </c>
      <c r="L3833" s="57" t="str">
        <f t="shared" si="1131"/>
        <v>0.00025-0.000607245472179344i</v>
      </c>
      <c r="M3833" s="57" t="str">
        <f t="shared" si="1132"/>
        <v>0.0045-0.000212889787915555i</v>
      </c>
      <c r="N3833" s="57">
        <f t="shared" si="1133"/>
        <v>85.23398605009767</v>
      </c>
      <c r="O3833" s="57">
        <f t="shared" si="1134"/>
        <v>76.401221756277636</v>
      </c>
      <c r="P3833" s="374">
        <f t="shared" si="1135"/>
        <v>-76.401221756277636</v>
      </c>
      <c r="Q3833" s="374">
        <f t="shared" si="1136"/>
        <v>94.76601394990233</v>
      </c>
      <c r="R3833" s="12">
        <f t="shared" si="1137"/>
        <v>-85.23398605009767</v>
      </c>
      <c r="S3833" s="57">
        <f t="shared" si="1138"/>
        <v>1742.6413308510082</v>
      </c>
      <c r="T3833" s="12">
        <f t="shared" si="1121"/>
        <v>-76.401221756277636</v>
      </c>
    </row>
    <row r="3834" spans="1:20">
      <c r="A3834" s="57">
        <f t="shared" si="1122"/>
        <v>10990945.891628547</v>
      </c>
      <c r="B3834" s="12">
        <f t="shared" si="1139"/>
        <v>1749263.3679082422</v>
      </c>
      <c r="C3834" s="57" t="str">
        <f t="shared" si="1123"/>
        <v>-0.0000120766624781063+0.00014901428493418i</v>
      </c>
      <c r="D3834" s="57" t="str">
        <f t="shared" si="1124"/>
        <v>0.512959095204111-1.24239026111578i</v>
      </c>
      <c r="E3834" s="57" t="str">
        <f t="shared" si="1125"/>
        <v>-1.07425478530385-0.984347893008024i</v>
      </c>
      <c r="F3834" s="57" t="str">
        <f t="shared" si="1126"/>
        <v>1.37695003533058-1.5382452640572i</v>
      </c>
      <c r="G3834" s="57" t="str">
        <f t="shared" si="1127"/>
        <v>0.473193355794718-0.499280886702517i</v>
      </c>
      <c r="H3834" s="57" t="str">
        <f t="shared" si="1128"/>
        <v>0.0000333070115007702-1.14932971614758i</v>
      </c>
      <c r="I3834" s="57" t="str">
        <f t="shared" si="1129"/>
        <v>-0.00498733403617462-0.00446463929721833i</v>
      </c>
      <c r="K3834" s="57" t="str">
        <f t="shared" si="1130"/>
        <v>0.000302571237465414-0.000530479458647719i</v>
      </c>
      <c r="L3834" s="57" t="str">
        <f t="shared" si="1131"/>
        <v>0.00025-0.000604946674815046i</v>
      </c>
      <c r="M3834" s="57" t="str">
        <f t="shared" si="1132"/>
        <v>0.0045-0.000212083869212547i</v>
      </c>
      <c r="N3834" s="57">
        <f t="shared" si="1133"/>
        <v>85.366666862084642</v>
      </c>
      <c r="O3834" s="57">
        <f t="shared" si="1134"/>
        <v>76.507010422107115</v>
      </c>
      <c r="P3834" s="374">
        <f t="shared" si="1135"/>
        <v>-76.507010422107115</v>
      </c>
      <c r="Q3834" s="374">
        <f t="shared" si="1136"/>
        <v>94.633333137915358</v>
      </c>
      <c r="R3834" s="12">
        <f t="shared" si="1137"/>
        <v>-85.366666862084642</v>
      </c>
      <c r="S3834" s="57">
        <f t="shared" si="1138"/>
        <v>1749.2633679082421</v>
      </c>
      <c r="T3834" s="12">
        <f t="shared" si="1121"/>
        <v>-76.507010422107115</v>
      </c>
    </row>
    <row r="3835" spans="1:20">
      <c r="A3835" s="57">
        <f t="shared" si="1122"/>
        <v>11032711.486016735</v>
      </c>
      <c r="B3835" s="12">
        <f t="shared" si="1139"/>
        <v>1755910.5687062936</v>
      </c>
      <c r="C3835" s="57" t="str">
        <f t="shared" si="1123"/>
        <v>-0.0000115907833834176+0.000147236352766416i</v>
      </c>
      <c r="D3835" s="57" t="str">
        <f t="shared" si="1124"/>
        <v>0.509650722531795-1.23905788190827i</v>
      </c>
      <c r="E3835" s="57" t="str">
        <f t="shared" si="1125"/>
        <v>-1.06983004803875-0.976662994730752i</v>
      </c>
      <c r="F3835" s="57" t="str">
        <f t="shared" si="1126"/>
        <v>1.37144869164937-1.53761621974375i</v>
      </c>
      <c r="G3835" s="57" t="str">
        <f t="shared" si="1127"/>
        <v>0.471302801155045-0.499175791458734i</v>
      </c>
      <c r="H3835" s="57" t="str">
        <f t="shared" si="1128"/>
        <v>0.0000330023383248629-1.14497836629209i</v>
      </c>
      <c r="I3835" s="57" t="str">
        <f t="shared" si="1129"/>
        <v>-0.00496642141631413-0.00442996587336049i</v>
      </c>
      <c r="K3835" s="57" t="str">
        <f t="shared" si="1130"/>
        <v>0.000302086554532281-0.000528555269908041i</v>
      </c>
      <c r="L3835" s="57" t="str">
        <f t="shared" si="1131"/>
        <v>0.00025-0.000602656579811759i</v>
      </c>
      <c r="M3835" s="57" t="str">
        <f t="shared" si="1132"/>
        <v>0.0045-0.0002112810014072i</v>
      </c>
      <c r="N3835" s="57">
        <f t="shared" si="1133"/>
        <v>85.498827730523274</v>
      </c>
      <c r="O3835" s="57">
        <f t="shared" si="1134"/>
        <v>76.612867940073826</v>
      </c>
      <c r="P3835" s="374">
        <f t="shared" si="1135"/>
        <v>-76.612867940073826</v>
      </c>
      <c r="Q3835" s="374">
        <f t="shared" si="1136"/>
        <v>94.501172269476726</v>
      </c>
      <c r="R3835" s="12">
        <f t="shared" si="1137"/>
        <v>-85.498827730523274</v>
      </c>
      <c r="S3835" s="57">
        <f t="shared" si="1138"/>
        <v>1755.9105687062936</v>
      </c>
      <c r="T3835" s="12">
        <f t="shared" si="1121"/>
        <v>-76.612867940073826</v>
      </c>
    </row>
    <row r="3836" spans="1:20">
      <c r="A3836" s="57">
        <f t="shared" si="1122"/>
        <v>11074635.7896636</v>
      </c>
      <c r="B3836" s="12">
        <f t="shared" si="1139"/>
        <v>1762583.0288673777</v>
      </c>
      <c r="C3836" s="57" t="str">
        <f t="shared" si="1123"/>
        <v>-0.000011116078515494+0.000145477607350057i</v>
      </c>
      <c r="D3836" s="57" t="str">
        <f t="shared" si="1124"/>
        <v>0.50636004366938-1.2357256246488i</v>
      </c>
      <c r="E3836" s="57" t="str">
        <f t="shared" si="1125"/>
        <v>-1.06540896225673-0.969024241907566i</v>
      </c>
      <c r="F3836" s="57" t="str">
        <f t="shared" si="1126"/>
        <v>1.36594974255949-1.53696764133999i</v>
      </c>
      <c r="G3836" s="57" t="str">
        <f t="shared" si="1127"/>
        <v>0.469413069424466-0.499063562763269i</v>
      </c>
      <c r="H3836" s="57" t="str">
        <f t="shared" si="1128"/>
        <v>0.0000327007421121883-1.14064349370687i</v>
      </c>
      <c r="I3836" s="57" t="str">
        <f t="shared" si="1129"/>
        <v>-0.00494553280540928-0.00439549872258683i</v>
      </c>
      <c r="K3836" s="57" t="str">
        <f t="shared" si="1130"/>
        <v>0.000301605320996026-0.000526637451923958i</v>
      </c>
      <c r="L3836" s="57" t="str">
        <f t="shared" si="1131"/>
        <v>0.00025-0.000600375154225701i</v>
      </c>
      <c r="M3836" s="57" t="str">
        <f t="shared" si="1132"/>
        <v>0.0045-0.00021048117294999i</v>
      </c>
      <c r="N3836" s="57">
        <f t="shared" si="1133"/>
        <v>85.630467327390718</v>
      </c>
      <c r="O3836" s="57">
        <f t="shared" si="1134"/>
        <v>76.718793899092816</v>
      </c>
      <c r="P3836" s="374">
        <f t="shared" si="1135"/>
        <v>-76.718793899092816</v>
      </c>
      <c r="Q3836" s="374">
        <f t="shared" si="1136"/>
        <v>94.369532672609282</v>
      </c>
      <c r="R3836" s="12">
        <f t="shared" si="1137"/>
        <v>-85.630467327390718</v>
      </c>
      <c r="S3836" s="57">
        <f t="shared" si="1138"/>
        <v>1762.5830288673776</v>
      </c>
      <c r="T3836" s="12">
        <f t="shared" si="1121"/>
        <v>-76.718793899092816</v>
      </c>
    </row>
    <row r="3837" spans="1:20">
      <c r="A3837" s="57">
        <f t="shared" si="1122"/>
        <v>11116719.405664321</v>
      </c>
      <c r="B3837" s="12">
        <f t="shared" si="1139"/>
        <v>1769280.8443770737</v>
      </c>
      <c r="C3837" s="57" t="str">
        <f t="shared" si="1123"/>
        <v>-0.000010652348242435+0.000143737884120813i</v>
      </c>
      <c r="D3837" s="57" t="str">
        <f t="shared" si="1124"/>
        <v>0.503087010967152-1.2323935834136i</v>
      </c>
      <c r="E3837" s="57" t="str">
        <f t="shared" si="1125"/>
        <v>-1.06099163654314-0.961431498196363i</v>
      </c>
      <c r="F3837" s="57" t="str">
        <f t="shared" si="1126"/>
        <v>1.36045334459903-1.53629954760376i</v>
      </c>
      <c r="G3837" s="57" t="str">
        <f t="shared" si="1127"/>
        <v>0.467524214397813-0.498944208654155i</v>
      </c>
      <c r="H3837" s="57" t="str">
        <f t="shared" si="1128"/>
        <v>0.0000324021884516791-1.13632503596414i</v>
      </c>
      <c r="I3837" s="57" t="str">
        <f t="shared" si="1129"/>
        <v>-0.00492466861949284-0.00436123725231992i</v>
      </c>
      <c r="K3837" s="57" t="str">
        <f t="shared" si="1130"/>
        <v>0.000301127513861988-0.000524725990243984i</v>
      </c>
      <c r="L3837" s="57" t="str">
        <f t="shared" si="1131"/>
        <v>0.00025-0.0005981023652378i</v>
      </c>
      <c r="M3837" s="57" t="str">
        <f t="shared" si="1132"/>
        <v>0.0045-0.000209684372335117i</v>
      </c>
      <c r="N3837" s="57">
        <f t="shared" si="1133"/>
        <v>85.761584338599818</v>
      </c>
      <c r="O3837" s="57">
        <f t="shared" si="1134"/>
        <v>76.82478788661021</v>
      </c>
      <c r="P3837" s="374">
        <f t="shared" si="1135"/>
        <v>-76.82478788661021</v>
      </c>
      <c r="Q3837" s="374">
        <f t="shared" si="1136"/>
        <v>94.238415661400182</v>
      </c>
      <c r="R3837" s="12">
        <f t="shared" si="1137"/>
        <v>-85.761584338599818</v>
      </c>
      <c r="S3837" s="57">
        <f t="shared" si="1138"/>
        <v>1769.2808443770737</v>
      </c>
      <c r="T3837" s="12">
        <f t="shared" si="1121"/>
        <v>-76.82478788661021</v>
      </c>
    </row>
    <row r="3838" spans="1:20">
      <c r="A3838" s="57">
        <f t="shared" si="1122"/>
        <v>11158962.939405847</v>
      </c>
      <c r="B3838" s="12">
        <f t="shared" si="1139"/>
        <v>1776004.1115857067</v>
      </c>
      <c r="C3838" s="57" t="str">
        <f t="shared" si="1123"/>
        <v>-0.0000101993957691194+0.000142017019126031i</v>
      </c>
      <c r="D3838" s="57" t="str">
        <f t="shared" si="1124"/>
        <v>0.499831576275142-1.22906185151681i</v>
      </c>
      <c r="E3838" s="57" t="str">
        <f t="shared" si="1125"/>
        <v>-1.05657817930718-0.953884626579409i</v>
      </c>
      <c r="F3838" s="57" t="str">
        <f t="shared" si="1126"/>
        <v>1.35495965401418-1.5356119587816i</v>
      </c>
      <c r="G3838" s="57" t="str">
        <f t="shared" si="1127"/>
        <v>0.465636289769581-0.498817737674995i</v>
      </c>
      <c r="H3838" s="57" t="str">
        <f t="shared" si="1128"/>
        <v>0.0000321066433494211-1.13202293087301i</v>
      </c>
      <c r="I3838" s="57" t="str">
        <f t="shared" si="1129"/>
        <v>-0.0049038292745004-0.00432718086689572i</v>
      </c>
      <c r="K3838" s="57" t="str">
        <f t="shared" si="1130"/>
        <v>0.000300653110266037-0.000522820870373936i</v>
      </c>
      <c r="L3838" s="57" t="str">
        <f t="shared" si="1131"/>
        <v>0.00025-0.000595838180153216i</v>
      </c>
      <c r="M3838" s="57" t="str">
        <f t="shared" si="1132"/>
        <v>0.0045-0.000208890588100335i</v>
      </c>
      <c r="N3838" s="57">
        <f t="shared" si="1133"/>
        <v>85.892177464101167</v>
      </c>
      <c r="O3838" s="57">
        <f t="shared" si="1134"/>
        <v>76.930849488613887</v>
      </c>
      <c r="P3838" s="374">
        <f t="shared" si="1135"/>
        <v>-76.930849488613887</v>
      </c>
      <c r="Q3838" s="374">
        <f t="shared" si="1136"/>
        <v>94.107822535898833</v>
      </c>
      <c r="R3838" s="12">
        <f t="shared" si="1137"/>
        <v>-85.892177464101167</v>
      </c>
      <c r="S3838" s="57">
        <f t="shared" si="1138"/>
        <v>1776.0041115857066</v>
      </c>
      <c r="T3838" s="12">
        <f t="shared" si="1121"/>
        <v>-76.930849488613887</v>
      </c>
    </row>
    <row r="3839" spans="1:20">
      <c r="A3839" s="57">
        <f t="shared" si="1122"/>
        <v>11201366.998575589</v>
      </c>
      <c r="B3839" s="12">
        <f t="shared" si="1139"/>
        <v>1782752.9272097324</v>
      </c>
      <c r="C3839" s="57" t="str">
        <f t="shared" si="1123"/>
        <v>-9.75702710832754E-06+0.000140314849038046i</v>
      </c>
      <c r="D3839" s="57" t="str">
        <f t="shared" si="1124"/>
        <v>0.496593690952589-1.22573052150993i</v>
      </c>
      <c r="E3839" s="57" t="str">
        <f t="shared" si="1125"/>
        <v>-1.05216869876777-0.946383489365325i</v>
      </c>
      <c r="F3839" s="57" t="str">
        <f t="shared" si="1126"/>
        <v>1.34946882674152-1.53490489660433i</v>
      </c>
      <c r="G3839" s="57" t="str">
        <f t="shared" si="1127"/>
        <v>0.463749349127889-0.498684158873478i</v>
      </c>
      <c r="H3839" s="57" t="str">
        <f t="shared" si="1128"/>
        <v>0.000031814073223366-1.12773711647854i</v>
      </c>
      <c r="I3839" s="57" t="str">
        <f t="shared" si="1129"/>
        <v>-0.00488301518620294-0.00429332896757064i</v>
      </c>
      <c r="K3839" s="57" t="str">
        <f t="shared" si="1130"/>
        <v>0.000300182087474169-0.000520922077778008i</v>
      </c>
      <c r="L3839" s="57" t="str">
        <f t="shared" si="1131"/>
        <v>0.00025-0.000593582566400892i</v>
      </c>
      <c r="M3839" s="57" t="str">
        <f t="shared" si="1132"/>
        <v>0.0045-0.000208099808826793i</v>
      </c>
      <c r="N3839" s="57">
        <f t="shared" si="1133"/>
        <v>86.022245417983754</v>
      </c>
      <c r="O3839" s="57">
        <f t="shared" si="1134"/>
        <v>77.036978289645901</v>
      </c>
      <c r="P3839" s="374">
        <f t="shared" si="1135"/>
        <v>-77.036978289645901</v>
      </c>
      <c r="Q3839" s="374">
        <f t="shared" si="1136"/>
        <v>93.977754582016246</v>
      </c>
      <c r="R3839" s="12">
        <f t="shared" si="1137"/>
        <v>-86.022245417983754</v>
      </c>
      <c r="S3839" s="57">
        <f t="shared" si="1138"/>
        <v>1782.7529272097324</v>
      </c>
      <c r="T3839" s="12">
        <f t="shared" si="1121"/>
        <v>-77.036978289645901</v>
      </c>
    </row>
    <row r="3840" spans="1:20">
      <c r="A3840" s="57">
        <f t="shared" si="1122"/>
        <v>11243932.193170177</v>
      </c>
      <c r="B3840" s="12">
        <f t="shared" si="1139"/>
        <v>1789527.3883331295</v>
      </c>
      <c r="C3840" s="57" t="str">
        <f t="shared" si="1123"/>
        <v>-9.32505105197699E-06+0.00013863121116718i</v>
      </c>
      <c r="D3840" s="57" t="str">
        <f t="shared" si="1124"/>
        <v>0.493373305877387-1.22239968518137i</v>
      </c>
      <c r="E3840" s="57" t="str">
        <f t="shared" si="1125"/>
        <v>-1.04776330293952-0.938927948191324i</v>
      </c>
      <c r="F3840" s="57" t="str">
        <f t="shared" si="1126"/>
        <v>1.34398101839045-1.53417838428247i</v>
      </c>
      <c r="G3840" s="57" t="str">
        <f t="shared" si="1127"/>
        <v>0.461863445948418-0.498543481799803i</v>
      </c>
      <c r="H3840" s="57" t="str">
        <f t="shared" si="1128"/>
        <v>0.0000315244448981149-1.12346753106084i</v>
      </c>
      <c r="I3840" s="57" t="str">
        <f t="shared" si="1129"/>
        <v>-0.00486222677014018-0.00425968095252986i</v>
      </c>
      <c r="K3840" s="57" t="str">
        <f t="shared" si="1130"/>
        <v>0.000299714422882111-0.000519029597879803i</v>
      </c>
      <c r="L3840" s="57" t="str">
        <f t="shared" si="1131"/>
        <v>0.00025-0.000591335491533069i</v>
      </c>
      <c r="M3840" s="57" t="str">
        <f t="shared" si="1132"/>
        <v>0.0045-0.000207312023138865i</v>
      </c>
      <c r="N3840" s="57">
        <f t="shared" si="1133"/>
        <v>86.151786928570374</v>
      </c>
      <c r="O3840" s="57">
        <f t="shared" si="1134"/>
        <v>77.14317387281524</v>
      </c>
      <c r="P3840" s="374">
        <f t="shared" si="1135"/>
        <v>-77.14317387281524</v>
      </c>
      <c r="Q3840" s="374">
        <f t="shared" si="1136"/>
        <v>93.848213071429626</v>
      </c>
      <c r="R3840" s="12">
        <f t="shared" si="1137"/>
        <v>-86.151786928570374</v>
      </c>
      <c r="S3840" s="57">
        <f t="shared" si="1138"/>
        <v>1789.5273883331295</v>
      </c>
      <c r="T3840" s="12">
        <f t="shared" si="1121"/>
        <v>-77.14317387281524</v>
      </c>
    </row>
    <row r="3841" spans="1:20">
      <c r="A3841" s="57">
        <f t="shared" si="1122"/>
        <v>11286659.135504223</v>
      </c>
      <c r="B3841" s="12">
        <f t="shared" si="1139"/>
        <v>1796327.5924087954</v>
      </c>
      <c r="C3841" s="57" t="str">
        <f t="shared" si="1123"/>
        <v>-8.90327914244869E-06+0.000136965943474421i</v>
      </c>
      <c r="D3841" s="57" t="str">
        <f t="shared" si="1124"/>
        <v>0.490170371455449-1.21906943355618i</v>
      </c>
      <c r="E3841" s="57" t="str">
        <f t="shared" si="1125"/>
        <v>-1.04336209961893-0.931517864025687i</v>
      </c>
      <c r="F3841" s="57" t="str">
        <f t="shared" si="1126"/>
        <v>1.3384963842257-1.53343244650129i</v>
      </c>
      <c r="G3841" s="57" t="str">
        <f t="shared" si="1127"/>
        <v>0.459978633588397-0.498395716505016i</v>
      </c>
      <c r="H3841" s="57" t="str">
        <f t="shared" si="1128"/>
        <v>0.0000312377255997696-1.11921411313421i</v>
      </c>
      <c r="I3841" s="57" t="str">
        <f t="shared" si="1129"/>
        <v>-0.00484146444155398-0.00422623621689671i</v>
      </c>
      <c r="K3841" s="57" t="str">
        <f t="shared" si="1130"/>
        <v>0.000299250094014917-0.000517143416063363i</v>
      </c>
      <c r="L3841" s="57" t="str">
        <f t="shared" si="1131"/>
        <v>0.00025-0.000589096923224811i</v>
      </c>
      <c r="M3841" s="57" t="str">
        <f t="shared" si="1132"/>
        <v>0.0045-0.00020652721970399i</v>
      </c>
      <c r="N3841" s="57">
        <f t="shared" si="1133"/>
        <v>86.280800738518892</v>
      </c>
      <c r="O3841" s="57">
        <f t="shared" si="1134"/>
        <v>77.249435819809079</v>
      </c>
      <c r="P3841" s="374">
        <f t="shared" si="1135"/>
        <v>-77.249435819809079</v>
      </c>
      <c r="Q3841" s="374">
        <f t="shared" si="1136"/>
        <v>93.719199261481108</v>
      </c>
      <c r="R3841" s="12">
        <f t="shared" si="1137"/>
        <v>-86.280800738518892</v>
      </c>
      <c r="S3841" s="57">
        <f t="shared" si="1138"/>
        <v>1796.3275924087955</v>
      </c>
      <c r="T3841" s="12">
        <f t="shared" si="1121"/>
        <v>-77.249435819809079</v>
      </c>
    </row>
    <row r="3842" spans="1:20">
      <c r="A3842" s="57">
        <f t="shared" si="1122"/>
        <v>11329548.44021914</v>
      </c>
      <c r="B3842" s="12">
        <f t="shared" si="1139"/>
        <v>1803153.6372599488</v>
      </c>
      <c r="C3842" s="57" t="str">
        <f t="shared" si="1123"/>
        <v>-8.49152564402783E-06+0.000135318884583715i</v>
      </c>
      <c r="D3842" s="57" t="str">
        <f t="shared" si="1124"/>
        <v>0.486984837630027-1.21573985689576i</v>
      </c>
      <c r="E3842" s="57" t="str">
        <f t="shared" si="1125"/>
        <v>-1.03896519637043-0.924153097170362i</v>
      </c>
      <c r="F3842" s="57" t="str">
        <f t="shared" si="1126"/>
        <v>1.33301507914992-1.53266710941563i</v>
      </c>
      <c r="G3842" s="57" t="str">
        <f t="shared" si="1127"/>
        <v>0.458094965280622-0.498240873539263i</v>
      </c>
      <c r="H3842" s="57" t="str">
        <f t="shared" si="1128"/>
        <v>0.0000309538829508397-1.11497680144621i</v>
      </c>
      <c r="I3842" s="57" t="str">
        <f t="shared" si="1129"/>
        <v>-0.00482072861532186-0.0041929941527426i</v>
      </c>
      <c r="K3842" s="57" t="str">
        <f t="shared" si="1130"/>
        <v>0.000298789078526534-0.000515263517674209i</v>
      </c>
      <c r="L3842" s="57" t="str">
        <f t="shared" si="1131"/>
        <v>0.00025-0.000586866829273573i</v>
      </c>
      <c r="M3842" s="57" t="str">
        <f t="shared" si="1132"/>
        <v>0.0045-0.000205745387232507i</v>
      </c>
      <c r="N3842" s="57">
        <f t="shared" si="1133"/>
        <v>86.409285604919035</v>
      </c>
      <c r="O3842" s="57">
        <f t="shared" si="1134"/>
        <v>77.355763710906828</v>
      </c>
      <c r="P3842" s="374">
        <f t="shared" si="1135"/>
        <v>-77.355763710906828</v>
      </c>
      <c r="Q3842" s="374">
        <f t="shared" si="1136"/>
        <v>93.590714395080965</v>
      </c>
      <c r="R3842" s="12">
        <f t="shared" si="1137"/>
        <v>-86.409285604919035</v>
      </c>
      <c r="S3842" s="57">
        <f t="shared" si="1138"/>
        <v>1803.1536372599487</v>
      </c>
      <c r="T3842" s="12">
        <f t="shared" si="1121"/>
        <v>-77.355763710906828</v>
      </c>
    </row>
    <row r="3843" spans="1:20">
      <c r="A3843" s="57">
        <f t="shared" si="1122"/>
        <v>11372600.724291973</v>
      </c>
      <c r="B3843" s="12">
        <f t="shared" si="1139"/>
        <v>1810005.6210815366</v>
      </c>
      <c r="C3843" s="57" t="str">
        <f t="shared" si="1123"/>
        <v>-8.08960751445415E-06+0.000133689873793966i</v>
      </c>
      <c r="D3843" s="57" t="str">
        <f t="shared" si="1124"/>
        <v>0.483816653890974-1.2124110446978i</v>
      </c>
      <c r="E3843" s="57" t="str">
        <f t="shared" si="1125"/>
        <v>-1.03457270051274-0.916833507263802i</v>
      </c>
      <c r="F3843" s="57" t="str">
        <f t="shared" si="1126"/>
        <v>1.32753725768631-1.53188240064459i</v>
      </c>
      <c r="G3843" s="57" t="str">
        <f t="shared" si="1127"/>
        <v>0.456212494127496-0.49807896394996i</v>
      </c>
      <c r="H3843" s="57" t="str">
        <f t="shared" si="1128"/>
        <v>0.0000306728849652289-1.11075553497679i</v>
      </c>
      <c r="I3843" s="57" t="str">
        <f t="shared" si="1129"/>
        <v>-0.00480001970589146-0.00415995414909787i</v>
      </c>
      <c r="K3843" s="57" t="str">
        <f t="shared" si="1130"/>
        <v>0.000298331354199418-0.000513389888020336i</v>
      </c>
      <c r="L3843" s="57" t="str">
        <f t="shared" si="1131"/>
        <v>0.00025-0.000584645177598699i</v>
      </c>
      <c r="M3843" s="57" t="str">
        <f t="shared" si="1132"/>
        <v>0.0045-0.000204966514477492i</v>
      </c>
      <c r="N3843" s="57">
        <f t="shared" si="1133"/>
        <v>86.537240299390533</v>
      </c>
      <c r="O3843" s="57">
        <f t="shared" si="1134"/>
        <v>77.462157124991592</v>
      </c>
      <c r="P3843" s="374">
        <f t="shared" si="1135"/>
        <v>-77.462157124991592</v>
      </c>
      <c r="Q3843" s="374">
        <f t="shared" si="1136"/>
        <v>93.462759700609467</v>
      </c>
      <c r="R3843" s="12">
        <f t="shared" si="1137"/>
        <v>-86.537240299390533</v>
      </c>
      <c r="S3843" s="57">
        <f t="shared" si="1138"/>
        <v>1810.0056210815367</v>
      </c>
      <c r="T3843" s="12">
        <f t="shared" si="1121"/>
        <v>-77.462157124991592</v>
      </c>
    </row>
    <row r="3844" spans="1:20">
      <c r="A3844" s="57">
        <f t="shared" si="1122"/>
        <v>11415816.607044281</v>
      </c>
      <c r="B3844" s="12">
        <f t="shared" si="1139"/>
        <v>1816883.6424416464</v>
      </c>
      <c r="C3844" s="57" t="str">
        <f t="shared" si="1123"/>
        <v>-7.69734437658221E-06+0.000132078751090659i</v>
      </c>
      <c r="D3844" s="57" t="str">
        <f t="shared" si="1124"/>
        <v>0.480665769283951-1.20908308569625i</v>
      </c>
      <c r="E3844" s="57" t="str">
        <f t="shared" si="1125"/>
        <v>-1.03018471910516-0.909558953284007i</v>
      </c>
      <c r="F3844" s="57" t="str">
        <f t="shared" si="1126"/>
        <v>1.32206307396145-1.53107834926585i</v>
      </c>
      <c r="G3844" s="57" t="str">
        <f t="shared" si="1127"/>
        <v>0.454331273095109-0.497909999279876i</v>
      </c>
      <c r="H3844" s="57" t="str">
        <f t="shared" si="1128"/>
        <v>0.000030394700043272-1.10655025293743i</v>
      </c>
      <c r="I3844" s="57" t="str">
        <f t="shared" si="1129"/>
        <v>-0.00477933812721504-0.00412711559196395i</v>
      </c>
      <c r="K3844" s="57" t="str">
        <f t="shared" si="1130"/>
        <v>0.000297876898944071-0.000511522512373212i</v>
      </c>
      <c r="L3844" s="57" t="str">
        <f t="shared" si="1131"/>
        <v>0.00025-0.000582431936240983i</v>
      </c>
      <c r="M3844" s="57" t="str">
        <f t="shared" si="1132"/>
        <v>0.0045-0.000204190590234601i</v>
      </c>
      <c r="N3844" s="57">
        <f t="shared" si="1133"/>
        <v>86.664663608181471</v>
      </c>
      <c r="O3844" s="57">
        <f t="shared" si="1134"/>
        <v>77.568615639564285</v>
      </c>
      <c r="P3844" s="374">
        <f t="shared" si="1135"/>
        <v>-77.568615639564285</v>
      </c>
      <c r="Q3844" s="374">
        <f t="shared" si="1136"/>
        <v>93.335336391818529</v>
      </c>
      <c r="R3844" s="12">
        <f t="shared" si="1137"/>
        <v>-86.664663608181471</v>
      </c>
      <c r="S3844" s="57">
        <f t="shared" si="1138"/>
        <v>1816.8836424416463</v>
      </c>
      <c r="T3844" s="12">
        <f t="shared" si="1121"/>
        <v>-77.568615639564285</v>
      </c>
    </row>
    <row r="3845" spans="1:20">
      <c r="A3845" s="57">
        <f t="shared" si="1122"/>
        <v>11459196.71015105</v>
      </c>
      <c r="B3845" s="12">
        <f t="shared" si="1139"/>
        <v>1823787.8002829247</v>
      </c>
      <c r="C3845" s="57" t="str">
        <f t="shared" si="1123"/>
        <v>-7.31455849016871E-06+0.000130485357157169i</v>
      </c>
      <c r="D3845" s="57" t="str">
        <f t="shared" si="1124"/>
        <v>0.47753213241958-1.20575606786139i</v>
      </c>
      <c r="E3845" s="57" t="str">
        <f t="shared" si="1125"/>
        <v>-1.02580135893388-0.90232929355165i</v>
      </c>
      <c r="F3845" s="57" t="str">
        <f t="shared" si="1126"/>
        <v>1.31659268168803-1.53025498580972i</v>
      </c>
      <c r="G3845" s="57" t="str">
        <f t="shared" si="1127"/>
        <v>0.45245135500734-0.497733991565135i</v>
      </c>
      <c r="H3845" s="57" t="str">
        <f t="shared" si="1128"/>
        <v>0.0000301192969668431-1.10236089477019i</v>
      </c>
      <c r="I3845" s="57" t="str">
        <f t="shared" si="1129"/>
        <v>-0.00475868429268377-0.00409447786432528i</v>
      </c>
      <c r="K3845" s="57" t="str">
        <f t="shared" si="1130"/>
        <v>0.000297425690798657-0.000509661375968792i</v>
      </c>
      <c r="L3845" s="57" t="str">
        <f t="shared" si="1131"/>
        <v>0.00025-0.000580227073362206i</v>
      </c>
      <c r="M3845" s="57" t="str">
        <f t="shared" si="1132"/>
        <v>0.0045-0.000203417603341902i</v>
      </c>
      <c r="N3845" s="57">
        <f t="shared" si="1133"/>
        <v>86.791554332262322</v>
      </c>
      <c r="O3845" s="57">
        <f t="shared" si="1134"/>
        <v>77.675138830756694</v>
      </c>
      <c r="P3845" s="374">
        <f t="shared" si="1135"/>
        <v>-77.675138830756694</v>
      </c>
      <c r="Q3845" s="374">
        <f t="shared" si="1136"/>
        <v>93.208445667737678</v>
      </c>
      <c r="R3845" s="12">
        <f t="shared" si="1137"/>
        <v>-86.791554332262322</v>
      </c>
      <c r="S3845" s="57">
        <f t="shared" si="1138"/>
        <v>1823.7878002829248</v>
      </c>
      <c r="T3845" s="12">
        <f t="shared" si="1121"/>
        <v>-77.675138830756694</v>
      </c>
    </row>
  </sheetData>
  <phoneticPr fontId="28"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B1:T57"/>
  <sheetViews>
    <sheetView topLeftCell="A19" zoomScale="90" zoomScaleNormal="90" workbookViewId="0">
      <selection activeCell="D6" sqref="D6"/>
    </sheetView>
  </sheetViews>
  <sheetFormatPr defaultColWidth="9.140625" defaultRowHeight="14.25"/>
  <cols>
    <col min="1" max="1" width="1.42578125" style="172" customWidth="1"/>
    <col min="2" max="2" width="10" style="172" customWidth="1"/>
    <col min="3" max="3" width="28.42578125" style="172" bestFit="1" customWidth="1"/>
    <col min="4" max="4" width="20.5703125" style="172" bestFit="1" customWidth="1"/>
    <col min="5" max="5" width="12" style="172" customWidth="1"/>
    <col min="6" max="6" width="15.5703125" style="172" customWidth="1"/>
    <col min="7" max="7" width="18.140625" style="172" customWidth="1"/>
    <col min="8" max="8" width="18.42578125" style="172" customWidth="1"/>
    <col min="9" max="9" width="19.42578125" style="172" bestFit="1" customWidth="1"/>
    <col min="10" max="10" width="26" style="172" customWidth="1"/>
    <col min="11" max="11" width="9.5703125" style="267" customWidth="1"/>
    <col min="12" max="12" width="24.85546875" style="267" bestFit="1" customWidth="1"/>
    <col min="13" max="13" width="14.5703125" style="267" bestFit="1" customWidth="1"/>
    <col min="14" max="14" width="6.42578125" style="172" bestFit="1" customWidth="1"/>
    <col min="15" max="15" width="9.140625" style="172"/>
    <col min="16" max="17" width="13.28515625" style="267" customWidth="1"/>
    <col min="18" max="18" width="14.42578125" style="267" customWidth="1"/>
    <col min="19" max="19" width="9.5703125" style="267" customWidth="1"/>
    <col min="20" max="20" width="35.85546875" style="172" bestFit="1" customWidth="1"/>
    <col min="21" max="16384" width="9.140625" style="172"/>
  </cols>
  <sheetData>
    <row r="1" spans="2:20" ht="7.5" customHeight="1" thickBot="1"/>
    <row r="2" spans="2:20" ht="32.25" thickBot="1">
      <c r="B2" s="348" t="s">
        <v>207</v>
      </c>
      <c r="C2" s="446" t="str">
        <f>'Device Calculator'!C3</f>
        <v>TPS546D24A</v>
      </c>
      <c r="D2" s="446"/>
      <c r="E2" s="446"/>
      <c r="F2" s="446"/>
      <c r="G2" s="446"/>
      <c r="H2" s="446"/>
      <c r="I2" s="446"/>
      <c r="J2" s="447"/>
      <c r="L2" s="429" t="s">
        <v>352</v>
      </c>
      <c r="M2" s="430"/>
      <c r="N2" s="431"/>
      <c r="P2" s="443" t="s">
        <v>159</v>
      </c>
      <c r="Q2" s="444"/>
      <c r="R2" s="445"/>
      <c r="T2" s="180" t="s">
        <v>16</v>
      </c>
    </row>
    <row r="3" spans="2:20" ht="16.5" thickBot="1">
      <c r="B3" s="440" t="s">
        <v>206</v>
      </c>
      <c r="C3" s="441"/>
      <c r="D3" s="441"/>
      <c r="E3" s="441"/>
      <c r="F3" s="441"/>
      <c r="G3" s="441"/>
      <c r="H3" s="441"/>
      <c r="I3" s="441"/>
      <c r="J3" s="442"/>
      <c r="L3" s="268" t="s">
        <v>308</v>
      </c>
      <c r="M3" s="269" t="s">
        <v>21</v>
      </c>
      <c r="N3" s="270" t="s">
        <v>210</v>
      </c>
      <c r="P3" s="271" t="s">
        <v>156</v>
      </c>
      <c r="Q3" s="272" t="s">
        <v>157</v>
      </c>
      <c r="R3" s="273" t="s">
        <v>158</v>
      </c>
      <c r="T3" s="58" t="s">
        <v>546</v>
      </c>
    </row>
    <row r="4" spans="2:20" ht="43.5" thickBot="1">
      <c r="B4" s="274" t="s">
        <v>208</v>
      </c>
      <c r="C4" s="274" t="s">
        <v>209</v>
      </c>
      <c r="D4" s="274" t="s">
        <v>552</v>
      </c>
      <c r="E4" s="274" t="s">
        <v>210</v>
      </c>
      <c r="F4" s="366" t="s">
        <v>698</v>
      </c>
      <c r="G4" s="366" t="s">
        <v>696</v>
      </c>
      <c r="H4" s="366" t="s">
        <v>697</v>
      </c>
      <c r="I4" s="274" t="s">
        <v>213</v>
      </c>
      <c r="J4" s="274" t="s">
        <v>683</v>
      </c>
      <c r="L4" s="275" t="s">
        <v>192</v>
      </c>
      <c r="M4" s="276" t="str">
        <f>'Device Calculator'!C3</f>
        <v>TPS546D24A</v>
      </c>
      <c r="N4" s="277"/>
      <c r="P4" s="278">
        <v>0</v>
      </c>
      <c r="Q4" s="279" t="s">
        <v>38</v>
      </c>
      <c r="R4" s="280" t="s">
        <v>38</v>
      </c>
      <c r="T4" s="59" t="s">
        <v>547</v>
      </c>
    </row>
    <row r="5" spans="2:20" ht="15.75" thickBot="1">
      <c r="B5" s="432" t="s">
        <v>215</v>
      </c>
      <c r="C5" s="281" t="s">
        <v>123</v>
      </c>
      <c r="D5" s="261">
        <f>Comp_Code</f>
        <v>28</v>
      </c>
      <c r="E5" s="282"/>
      <c r="F5" s="351">
        <f>IF(AND(D6=550,OR(D5=7,D5=8,D5=9,D5=10,D5=12,D5=13,D5=14,D5=15,D5=17,D5=18,D5=19,D5=20,D5=22,D5=23,D5=24,D5=25)),VLOOKUP(D5,'Resistor References'!I2:J17,2,FALSE),VLOOKUP(D5,'Resistor References'!G2:H35,2,FALSE))</f>
        <v>28</v>
      </c>
      <c r="G5" s="312" t="str">
        <f>'Resistor References'!G3</f>
        <v>SHORT</v>
      </c>
      <c r="H5" s="283" t="str">
        <f>'Resistor References'!G2</f>
        <v>EEPROM</v>
      </c>
      <c r="I5" s="358"/>
      <c r="J5" s="433" t="str">
        <f>IF(AND(D5=G5,D6=G6),"SHORT",IF(AND(H5=D5,H6=D6),"FLOAT","Resistor"))</f>
        <v>Resistor</v>
      </c>
      <c r="L5" s="284" t="s">
        <v>347</v>
      </c>
      <c r="M5" s="285">
        <f>ILOOP_trgt</f>
        <v>32.473100343213297</v>
      </c>
      <c r="N5" s="286"/>
      <c r="P5" s="287">
        <v>1</v>
      </c>
      <c r="Q5" s="288">
        <v>2</v>
      </c>
      <c r="R5" s="289">
        <v>0.5</v>
      </c>
      <c r="T5" s="60" t="s">
        <v>548</v>
      </c>
    </row>
    <row r="6" spans="2:20" ht="15.75" thickBot="1">
      <c r="B6" s="432"/>
      <c r="C6" s="290" t="s">
        <v>36</v>
      </c>
      <c r="D6" s="262">
        <v>325</v>
      </c>
      <c r="E6" s="291" t="s">
        <v>11</v>
      </c>
      <c r="F6" s="352">
        <f>IF(AND(D6=550,OR(D5=7,D5=8,D5=9,D5=10,D5=12, D5=13, D5=14, D5=15, D5=17, D5=18, D5=19, D5=20, D5=22, D5=23, D5=24, D5=25)),"Open",VLOOKUP(D6,'Resistor References'!K3:L10,2,FALSE))</f>
        <v>1</v>
      </c>
      <c r="G6" s="315">
        <v>550</v>
      </c>
      <c r="H6" s="292" t="s">
        <v>38</v>
      </c>
      <c r="I6" s="359">
        <v>450</v>
      </c>
      <c r="J6" s="434"/>
      <c r="L6" s="284" t="s">
        <v>348</v>
      </c>
      <c r="M6" s="285">
        <f>VLOOP_trgt</f>
        <v>11.460733482493294</v>
      </c>
      <c r="N6" s="286"/>
      <c r="P6" s="278">
        <v>2</v>
      </c>
      <c r="Q6" s="293">
        <v>2</v>
      </c>
      <c r="R6" s="294">
        <v>1</v>
      </c>
      <c r="T6" s="61" t="s">
        <v>17</v>
      </c>
    </row>
    <row r="7" spans="2:20" ht="15.75" thickBot="1">
      <c r="B7" s="432" t="s">
        <v>216</v>
      </c>
      <c r="C7" s="281" t="s">
        <v>217</v>
      </c>
      <c r="D7" s="261">
        <v>3</v>
      </c>
      <c r="E7" s="282" t="s">
        <v>218</v>
      </c>
      <c r="F7" s="351">
        <f>VLOOKUP(D7,'Resistor References'!M3:N10,2,FALSE)</f>
        <v>2</v>
      </c>
      <c r="G7" s="312">
        <v>3</v>
      </c>
      <c r="H7" s="283">
        <v>3</v>
      </c>
      <c r="I7" s="358">
        <v>3</v>
      </c>
      <c r="J7" s="433" t="str">
        <f>IF(AND(D7=G7,D8=G8,G9=D9),"SHORT",IF(AND(H7=D7,H8=D8,H9=D9),"FLOAT","Resistor"))</f>
        <v>Resistor</v>
      </c>
      <c r="L7" s="295" t="s">
        <v>351</v>
      </c>
      <c r="M7" s="276">
        <f>Comp_Code</f>
        <v>28</v>
      </c>
      <c r="N7" s="296"/>
      <c r="P7" s="287">
        <v>3</v>
      </c>
      <c r="Q7" s="288">
        <v>2</v>
      </c>
      <c r="R7" s="289">
        <v>2</v>
      </c>
      <c r="T7" s="62" t="s">
        <v>18</v>
      </c>
    </row>
    <row r="8" spans="2:20" ht="15.75" thickBot="1">
      <c r="B8" s="432"/>
      <c r="C8" s="297" t="s">
        <v>219</v>
      </c>
      <c r="D8" s="65" t="s">
        <v>220</v>
      </c>
      <c r="E8" s="298" t="s">
        <v>26</v>
      </c>
      <c r="F8" s="353">
        <f>VLOOKUP(D8,'Resistor References'!O3:P6,2,FALSE)</f>
        <v>0</v>
      </c>
      <c r="G8" s="184" t="str">
        <f>'Resistor References'!O3</f>
        <v>40/52</v>
      </c>
      <c r="H8" s="183" t="str">
        <f>'Resistor References'!O3</f>
        <v>40/52</v>
      </c>
      <c r="I8" s="360" t="s">
        <v>221</v>
      </c>
      <c r="J8" s="439"/>
      <c r="L8" s="295" t="s">
        <v>37</v>
      </c>
      <c r="M8" s="276">
        <f>fsw</f>
        <v>650</v>
      </c>
      <c r="N8" s="296" t="s">
        <v>11</v>
      </c>
      <c r="P8" s="278">
        <v>4</v>
      </c>
      <c r="Q8" s="293">
        <v>2</v>
      </c>
      <c r="R8" s="294">
        <v>4</v>
      </c>
      <c r="T8" s="63" t="s">
        <v>19</v>
      </c>
    </row>
    <row r="9" spans="2:20" ht="15" thickBot="1">
      <c r="B9" s="432"/>
      <c r="C9" s="299" t="s">
        <v>222</v>
      </c>
      <c r="D9" s="263">
        <v>4</v>
      </c>
      <c r="E9" s="300"/>
      <c r="F9" s="354">
        <f>VLOOKUP(D9,'Resistor References'!Q3:R6,2,FALSE)</f>
        <v>3</v>
      </c>
      <c r="G9" s="356">
        <v>1</v>
      </c>
      <c r="H9" s="301">
        <v>2</v>
      </c>
      <c r="I9" s="361" t="s">
        <v>221</v>
      </c>
      <c r="J9" s="439"/>
      <c r="L9" s="295" t="s">
        <v>353</v>
      </c>
      <c r="M9" s="276">
        <f>Phases</f>
        <v>1</v>
      </c>
      <c r="N9" s="296"/>
      <c r="P9" s="287">
        <v>5</v>
      </c>
      <c r="Q9" s="288">
        <v>2</v>
      </c>
      <c r="R9" s="289">
        <v>8</v>
      </c>
    </row>
    <row r="10" spans="2:20" ht="15" thickBot="1">
      <c r="B10" s="432" t="s">
        <v>223</v>
      </c>
      <c r="C10" s="281" t="s">
        <v>224</v>
      </c>
      <c r="D10" s="261" t="s">
        <v>296</v>
      </c>
      <c r="E10" s="282" t="s">
        <v>22</v>
      </c>
      <c r="F10" s="351">
        <f>VLOOKUP(D10,'Resistor References'!S2:T17,2,FALSE)</f>
        <v>9</v>
      </c>
      <c r="G10" s="312" t="s">
        <v>38</v>
      </c>
      <c r="H10" s="302">
        <v>1</v>
      </c>
      <c r="I10" s="358" t="s">
        <v>226</v>
      </c>
      <c r="J10" s="433" t="str">
        <f>IF(AND(D10=G10,D11=G11),"SHORT",IF(AND(H10=D10,H11=D11),"FLOAT","Resistor"))</f>
        <v>Resistor</v>
      </c>
      <c r="L10" s="295" t="s">
        <v>309</v>
      </c>
      <c r="M10" s="276">
        <f>Iphase</f>
        <v>20</v>
      </c>
      <c r="N10" s="296" t="s">
        <v>26</v>
      </c>
      <c r="P10" s="278">
        <v>6</v>
      </c>
      <c r="Q10" s="293">
        <v>3</v>
      </c>
      <c r="R10" s="294">
        <v>0.5</v>
      </c>
    </row>
    <row r="11" spans="2:20" ht="15" thickBot="1">
      <c r="B11" s="432"/>
      <c r="C11" s="297" t="s">
        <v>227</v>
      </c>
      <c r="D11" s="264">
        <v>3.32</v>
      </c>
      <c r="E11" s="298" t="s">
        <v>22</v>
      </c>
      <c r="F11" s="353">
        <f>IF(D10='Resistor References'!S2,'Resistor References'!S2,VLOOKUP(D11,'Resistor References'!X3:Y18,2,FALSE))</f>
        <v>8</v>
      </c>
      <c r="G11" s="184" t="s">
        <v>38</v>
      </c>
      <c r="H11" s="195">
        <v>1</v>
      </c>
      <c r="I11" s="362">
        <v>0.8</v>
      </c>
      <c r="J11" s="439"/>
      <c r="L11" s="295" t="s">
        <v>227</v>
      </c>
      <c r="M11" s="276">
        <f>Vout</f>
        <v>3.3</v>
      </c>
      <c r="N11" s="296" t="s">
        <v>22</v>
      </c>
      <c r="P11" s="287">
        <v>7</v>
      </c>
      <c r="Q11" s="288">
        <v>3</v>
      </c>
      <c r="R11" s="289">
        <v>1</v>
      </c>
    </row>
    <row r="12" spans="2:20" ht="15" thickBot="1">
      <c r="B12" s="432"/>
      <c r="C12" s="290" t="s">
        <v>228</v>
      </c>
      <c r="D12" s="265">
        <f>VLOOKUP(D10,'Resistor References'!S2:U17,3,FALSE)</f>
        <v>0.125</v>
      </c>
      <c r="E12" s="291"/>
      <c r="F12" s="352" t="s">
        <v>221</v>
      </c>
      <c r="G12" s="315" t="s">
        <v>38</v>
      </c>
      <c r="H12" s="303">
        <v>0.5</v>
      </c>
      <c r="I12" s="363">
        <v>0.5</v>
      </c>
      <c r="J12" s="434"/>
      <c r="L12" s="304" t="s">
        <v>228</v>
      </c>
      <c r="M12" s="305">
        <f>VOSL</f>
        <v>0.125</v>
      </c>
      <c r="N12" s="306" t="s">
        <v>22</v>
      </c>
      <c r="P12" s="278">
        <v>8</v>
      </c>
      <c r="Q12" s="293">
        <v>3</v>
      </c>
      <c r="R12" s="294">
        <v>2</v>
      </c>
    </row>
    <row r="13" spans="2:20" ht="15" thickBot="1">
      <c r="B13" s="432" t="s">
        <v>229</v>
      </c>
      <c r="C13" s="307" t="s">
        <v>230</v>
      </c>
      <c r="D13" s="266">
        <v>31</v>
      </c>
      <c r="E13" s="308" t="s">
        <v>231</v>
      </c>
      <c r="F13" s="355">
        <f>VLOOKUP(D13,'Resistor References'!Z2:AA34,2,FALSE)</f>
        <v>15</v>
      </c>
      <c r="G13" s="357" t="s">
        <v>232</v>
      </c>
      <c r="H13" s="309" t="s">
        <v>38</v>
      </c>
      <c r="I13" s="364">
        <v>36</v>
      </c>
      <c r="J13" s="439" t="str">
        <f>IF(AND(D13=G13,D14=G14),"SHORT",IF(AND(H13=D13,H14=D14),"FLOAT","Resistor"))</f>
        <v>Resistor</v>
      </c>
      <c r="P13" s="287">
        <v>9</v>
      </c>
      <c r="Q13" s="288">
        <v>3</v>
      </c>
      <c r="R13" s="289">
        <v>4</v>
      </c>
    </row>
    <row r="14" spans="2:20" ht="15" thickBot="1">
      <c r="B14" s="432"/>
      <c r="C14" s="290" t="str">
        <f>IF(D9=1,"INTERLEAVE","SYNC_CONFIG")</f>
        <v>SYNC_CONFIG</v>
      </c>
      <c r="D14" s="262" t="s">
        <v>233</v>
      </c>
      <c r="E14" s="291"/>
      <c r="F14" s="352" t="e">
        <f>VLOOKUP(D14,'Resistor References'!AB2:AC11,2,FALSE)</f>
        <v>#N/A</v>
      </c>
      <c r="G14" s="315" t="str">
        <f>'Resistor References'!AB3</f>
        <v>Auto-Detect</v>
      </c>
      <c r="H14" s="292" t="str">
        <f>'Resistor References'!AB3</f>
        <v>Auto-Detect</v>
      </c>
      <c r="I14" s="359" t="s">
        <v>233</v>
      </c>
      <c r="J14" s="434"/>
      <c r="P14" s="278">
        <v>10</v>
      </c>
      <c r="Q14" s="293">
        <v>3</v>
      </c>
      <c r="R14" s="294">
        <v>8</v>
      </c>
    </row>
    <row r="15" spans="2:20" ht="15" thickBot="1">
      <c r="P15" s="287">
        <v>11</v>
      </c>
      <c r="Q15" s="288">
        <v>4</v>
      </c>
      <c r="R15" s="289">
        <v>0.5</v>
      </c>
    </row>
    <row r="16" spans="2:20" ht="15.75" customHeight="1" thickBot="1">
      <c r="B16" s="440" t="s">
        <v>679</v>
      </c>
      <c r="C16" s="441"/>
      <c r="D16" s="441"/>
      <c r="E16" s="441"/>
      <c r="F16" s="441"/>
      <c r="G16" s="441"/>
      <c r="H16" s="441"/>
      <c r="I16" s="441"/>
      <c r="J16" s="442"/>
      <c r="P16" s="278">
        <v>12</v>
      </c>
      <c r="Q16" s="293">
        <v>4</v>
      </c>
      <c r="R16" s="294">
        <v>1</v>
      </c>
    </row>
    <row r="17" spans="2:18" ht="15" thickBot="1">
      <c r="B17" s="274" t="s">
        <v>208</v>
      </c>
      <c r="C17" s="274" t="s">
        <v>21</v>
      </c>
      <c r="D17" s="274" t="s">
        <v>304</v>
      </c>
      <c r="E17" s="274" t="s">
        <v>305</v>
      </c>
      <c r="F17" s="274"/>
      <c r="G17" s="274" t="s">
        <v>684</v>
      </c>
      <c r="H17" s="274" t="s">
        <v>685</v>
      </c>
      <c r="I17" s="423" t="s">
        <v>238</v>
      </c>
      <c r="J17" s="424"/>
      <c r="P17" s="287">
        <v>13</v>
      </c>
      <c r="Q17" s="288">
        <v>4</v>
      </c>
      <c r="R17" s="289">
        <v>2</v>
      </c>
    </row>
    <row r="18" spans="2:18" ht="15" thickBot="1">
      <c r="B18" s="310" t="str">
        <f>B$5</f>
        <v>MSEL1</v>
      </c>
      <c r="C18" s="281" t="s">
        <v>239</v>
      </c>
      <c r="D18" s="283">
        <f>IF(OR(J5="SHORT",J5="FLOAT"),J5,IF(F5&lt;16,F5,F5-16))</f>
        <v>12</v>
      </c>
      <c r="E18" s="283">
        <f>IF(OR(J5="SHORT",J5="FLOAT", F6="Open"),"Open",IF(F5&lt;16,2*F6,2*F6+1))</f>
        <v>3</v>
      </c>
      <c r="F18" s="311"/>
      <c r="G18" s="312">
        <f>IF(OR(D18="FLOAT",D18="SHORT"),D18,HLOOKUP(D18,'Resistor Selection'!C$13:R$14,2,FALSE))</f>
        <v>46400</v>
      </c>
      <c r="H18" s="313">
        <f>IF(E18="Open","Open",VLOOKUP(E18,'Resistor Selection'!B$15:R$30,'Pin Detect Programming'!D18+2,FALSE))</f>
        <v>90900</v>
      </c>
      <c r="I18" s="425"/>
      <c r="J18" s="426"/>
      <c r="P18" s="278">
        <v>14</v>
      </c>
      <c r="Q18" s="293">
        <v>4</v>
      </c>
      <c r="R18" s="294">
        <v>4</v>
      </c>
    </row>
    <row r="19" spans="2:18" ht="15" thickBot="1">
      <c r="B19" s="310" t="str">
        <f>B$7</f>
        <v>MSEL2</v>
      </c>
      <c r="C19" s="297" t="s">
        <v>240</v>
      </c>
      <c r="D19" s="183">
        <f>IF(OR(J7="SHORT",J7="FLOAT"),J7,F9+4*F8)</f>
        <v>3</v>
      </c>
      <c r="E19" s="183" t="str">
        <f>IF(OR(D7=3,J7="FLOAT",J7="SHORT"),"Open",F7)</f>
        <v>Open</v>
      </c>
      <c r="F19" s="182"/>
      <c r="G19" s="184">
        <f>IF(OR(D19="FLOAT",D19="SHORT"),D19,HLOOKUP(D19,'Resistor Selection'!C$13:R$14,2,FALSE))</f>
        <v>8250</v>
      </c>
      <c r="H19" s="314" t="str">
        <f>IF(E19="Open","Open",VLOOKUP(E19,'Resistor Selection'!B$15:R$30,'Pin Detect Programming'!D19+2,FALSE))</f>
        <v>Open</v>
      </c>
      <c r="I19" s="425"/>
      <c r="J19" s="426"/>
      <c r="P19" s="287">
        <v>15</v>
      </c>
      <c r="Q19" s="288">
        <v>4</v>
      </c>
      <c r="R19" s="289">
        <v>8</v>
      </c>
    </row>
    <row r="20" spans="2:18" ht="15" thickBot="1">
      <c r="B20" s="310" t="str">
        <f>B$10</f>
        <v>VSEL</v>
      </c>
      <c r="C20" s="297" t="s">
        <v>241</v>
      </c>
      <c r="D20" s="183">
        <f>IF(OR(J10="SHORT",J10="FLOAT"),J10,F11)</f>
        <v>8</v>
      </c>
      <c r="E20" s="183">
        <f>IF(OR(F10="Float",F10="Short"),"Open",F10)</f>
        <v>9</v>
      </c>
      <c r="F20" s="182"/>
      <c r="G20" s="184">
        <f>IF(OR(D20="FLOAT",D20="SHORT"),D20,HLOOKUP(D20,'Resistor Selection'!C$13:R$14,2,FALSE))</f>
        <v>21500</v>
      </c>
      <c r="H20" s="314">
        <f>IF(E20="Open","Open",VLOOKUP(E20,'Resistor Selection'!B$15:R$30,'Pin Detect Programming'!D20+2,FALSE))</f>
        <v>12100</v>
      </c>
      <c r="I20" s="425"/>
      <c r="J20" s="426"/>
      <c r="P20" s="278">
        <v>16</v>
      </c>
      <c r="Q20" s="293">
        <v>5</v>
      </c>
      <c r="R20" s="294">
        <v>0.5</v>
      </c>
    </row>
    <row r="21" spans="2:18" ht="15" thickBot="1">
      <c r="B21" s="310" t="str">
        <f>B$13</f>
        <v>ADRSEL</v>
      </c>
      <c r="C21" s="290" t="s">
        <v>242</v>
      </c>
      <c r="D21" s="292">
        <f>IF(OR(J13="SHORT",J13="FLOAT"),J13,IF(AND(D14='Resistor References'!AB3,'Pin Detect Programming'!D13&gt;31),'Resistor References'!AM1,IF(F13='Resistor References'!T3,'Resistor References'!T3,IF(F13&lt;16,F13,F13-16))))</f>
        <v>15</v>
      </c>
      <c r="E21" s="292" t="e">
        <f>IF(OR(F13="Float",F13="Short"),"Open",IF(AND(F14='Resistor References'!AC3,F13&lt;16),F14,IF(F13&lt;16,2*F14,2*F14+1)))</f>
        <v>#N/A</v>
      </c>
      <c r="F21" s="246"/>
      <c r="G21" s="315">
        <f>IF(OR(D21="FLOAT",D21="SHORT"),D21,HLOOKUP(D21,'Resistor Selection'!C$13:R$14,2,FALSE))</f>
        <v>82500</v>
      </c>
      <c r="H21" s="316" t="e">
        <f>IF(E21="Open","Open",VLOOKUP(E21,'Resistor Selection'!B$15:R$30,'Pin Detect Programming'!D21+2,FALSE))</f>
        <v>#N/A</v>
      </c>
      <c r="I21" s="427"/>
      <c r="J21" s="428"/>
      <c r="P21" s="287">
        <v>17</v>
      </c>
      <c r="Q21" s="288">
        <v>5</v>
      </c>
      <c r="R21" s="289">
        <v>1</v>
      </c>
    </row>
    <row r="22" spans="2:18" ht="15" thickBot="1">
      <c r="P22" s="278">
        <v>18</v>
      </c>
      <c r="Q22" s="293">
        <v>5</v>
      </c>
      <c r="R22" s="294">
        <v>2</v>
      </c>
    </row>
    <row r="23" spans="2:18" ht="15.75" thickBot="1">
      <c r="B23" s="435" t="s">
        <v>243</v>
      </c>
      <c r="C23" s="436"/>
      <c r="D23" s="436"/>
      <c r="E23" s="436"/>
      <c r="F23" s="436"/>
      <c r="G23" s="436"/>
      <c r="H23" s="436"/>
      <c r="I23" s="436"/>
      <c r="J23" s="437"/>
      <c r="P23" s="287">
        <v>19</v>
      </c>
      <c r="Q23" s="288">
        <v>5</v>
      </c>
      <c r="R23" s="289">
        <v>4</v>
      </c>
    </row>
    <row r="24" spans="2:18" ht="43.5" thickBot="1">
      <c r="B24" s="274" t="s">
        <v>208</v>
      </c>
      <c r="C24" s="274" t="s">
        <v>209</v>
      </c>
      <c r="D24" s="274" t="s">
        <v>552</v>
      </c>
      <c r="E24" s="274" t="s">
        <v>210</v>
      </c>
      <c r="F24" s="366" t="s">
        <v>698</v>
      </c>
      <c r="G24" s="366" t="s">
        <v>696</v>
      </c>
      <c r="H24" s="366" t="s">
        <v>697</v>
      </c>
      <c r="I24" s="274" t="s">
        <v>213</v>
      </c>
      <c r="J24" s="274" t="s">
        <v>214</v>
      </c>
      <c r="P24" s="278">
        <v>20</v>
      </c>
      <c r="Q24" s="293">
        <v>5</v>
      </c>
      <c r="R24" s="294">
        <v>8</v>
      </c>
    </row>
    <row r="25" spans="2:18" ht="43.5" thickBot="1">
      <c r="B25" s="432" t="str">
        <f>B7</f>
        <v>MSEL2</v>
      </c>
      <c r="C25" s="349" t="s">
        <v>678</v>
      </c>
      <c r="D25" s="350" t="s">
        <v>688</v>
      </c>
      <c r="E25" s="282"/>
      <c r="F25" s="351">
        <f>IF(AND(D25=G25,D26=G26),"SHORT",IF(AND(D25=H25,D26=H26),"FLOAT",VLOOKUP(D25,'Resistor References'!AF$4:AG$11,2,FALSE)))</f>
        <v>1</v>
      </c>
      <c r="G25" s="312" t="str">
        <f>'Resistor References'!AF$2</f>
        <v>180°, 2</v>
      </c>
      <c r="H25" s="283" t="str">
        <f>'Resistor References'!AF$3</f>
        <v>180°, 2</v>
      </c>
      <c r="I25" s="358" t="s">
        <v>221</v>
      </c>
      <c r="J25" s="433" t="str">
        <f>IF(AND(D25=G25,D26=G26),"SHORT",IF(AND(H25=D25,H26=D26),"FLOAT","Resistor"))</f>
        <v>Resistor</v>
      </c>
      <c r="P25" s="287">
        <v>21</v>
      </c>
      <c r="Q25" s="288">
        <v>6</v>
      </c>
      <c r="R25" s="289">
        <v>0.5</v>
      </c>
    </row>
    <row r="26" spans="2:18" ht="15" thickBot="1">
      <c r="B26" s="432"/>
      <c r="C26" s="290" t="s">
        <v>219</v>
      </c>
      <c r="D26" s="262" t="str">
        <f>D8</f>
        <v>40/52</v>
      </c>
      <c r="E26" s="291" t="s">
        <v>26</v>
      </c>
      <c r="F26" s="352">
        <f>VLOOKUP(D26,'Resistor References'!O$3:P$6,2,FALSE)</f>
        <v>0</v>
      </c>
      <c r="G26" s="315" t="str">
        <f>'Resistor References'!O$3</f>
        <v>40/52</v>
      </c>
      <c r="H26" s="292" t="str">
        <f>'Resistor References'!O$4</f>
        <v>30/39</v>
      </c>
      <c r="I26" s="359">
        <v>52</v>
      </c>
      <c r="J26" s="434"/>
      <c r="P26" s="278">
        <v>22</v>
      </c>
      <c r="Q26" s="293">
        <v>6</v>
      </c>
      <c r="R26" s="294">
        <v>1</v>
      </c>
    </row>
    <row r="27" spans="2:18" ht="15" thickBot="1">
      <c r="P27" s="287">
        <v>23</v>
      </c>
      <c r="Q27" s="288">
        <v>6</v>
      </c>
      <c r="R27" s="289">
        <v>2</v>
      </c>
    </row>
    <row r="28" spans="2:18" ht="16.5" thickBot="1">
      <c r="B28" s="440" t="s">
        <v>680</v>
      </c>
      <c r="C28" s="441"/>
      <c r="D28" s="441"/>
      <c r="E28" s="441"/>
      <c r="F28" s="441"/>
      <c r="G28" s="441"/>
      <c r="H28" s="441"/>
      <c r="I28" s="441"/>
      <c r="J28" s="442"/>
      <c r="P28" s="278">
        <v>24</v>
      </c>
      <c r="Q28" s="293">
        <v>6</v>
      </c>
      <c r="R28" s="294">
        <v>4</v>
      </c>
    </row>
    <row r="29" spans="2:18" ht="15" customHeight="1" thickBot="1">
      <c r="B29" s="274" t="s">
        <v>208</v>
      </c>
      <c r="C29" s="274" t="s">
        <v>21</v>
      </c>
      <c r="D29" s="274" t="s">
        <v>304</v>
      </c>
      <c r="E29" s="274" t="s">
        <v>305</v>
      </c>
      <c r="F29" s="274"/>
      <c r="G29" s="274" t="s">
        <v>684</v>
      </c>
      <c r="H29" s="274" t="s">
        <v>237</v>
      </c>
      <c r="I29" s="438" t="s">
        <v>246</v>
      </c>
      <c r="J29" s="424"/>
      <c r="P29" s="287">
        <v>25</v>
      </c>
      <c r="Q29" s="288">
        <v>6</v>
      </c>
      <c r="R29" s="289">
        <v>8</v>
      </c>
    </row>
    <row r="30" spans="2:18" ht="15" thickBot="1">
      <c r="B30" s="310" t="str">
        <f>B$5</f>
        <v>MSEL1</v>
      </c>
      <c r="C30" s="281" t="s">
        <v>221</v>
      </c>
      <c r="D30" s="283" t="s">
        <v>211</v>
      </c>
      <c r="E30" s="283" t="s">
        <v>247</v>
      </c>
      <c r="F30" s="311"/>
      <c r="G30" s="312" t="s">
        <v>248</v>
      </c>
      <c r="H30" s="313" t="s">
        <v>248</v>
      </c>
      <c r="I30" s="425"/>
      <c r="J30" s="426"/>
      <c r="P30" s="278">
        <v>26</v>
      </c>
      <c r="Q30" s="293">
        <v>7</v>
      </c>
      <c r="R30" s="294">
        <v>0.5</v>
      </c>
    </row>
    <row r="31" spans="2:18" ht="15" thickBot="1">
      <c r="B31" s="310" t="str">
        <f>B$7</f>
        <v>MSEL2</v>
      </c>
      <c r="C31" s="297" t="s">
        <v>249</v>
      </c>
      <c r="D31" s="183">
        <f>IF(D9&lt;2,"N/A",IF(OR(J25="SHORT",J25="FLOAT"),J25,2*F25+MOD(F26,2)))</f>
        <v>2</v>
      </c>
      <c r="E31" s="183" t="str">
        <f>IF(OR(J25='Resistor References'!AG$2,J25='Resistor References'!AG$3,'Pin Detect Programming'!F26&lt;2),"OPEN",1)</f>
        <v>OPEN</v>
      </c>
      <c r="F31" s="182"/>
      <c r="G31" s="184">
        <f>IF(OR(D31="FLOAT",D31="SHORT"),D31,HLOOKUP(D31,'Resistor Selection'!C13:R14,2,FALSE))</f>
        <v>6810</v>
      </c>
      <c r="H31" s="314" t="str">
        <f>IF(E31="Open","Open",VLOOKUP(E31,'Resistor Selection'!B$13:AH$30,'Pin Detect Programming'!D31+2,FALSE))</f>
        <v>Open</v>
      </c>
      <c r="I31" s="425"/>
      <c r="J31" s="426"/>
      <c r="P31" s="287">
        <v>27</v>
      </c>
      <c r="Q31" s="288">
        <v>7</v>
      </c>
      <c r="R31" s="289">
        <v>1</v>
      </c>
    </row>
    <row r="32" spans="2:18" ht="15" thickBot="1">
      <c r="B32" s="310" t="str">
        <f>B$10</f>
        <v>VSEL</v>
      </c>
      <c r="C32" s="297" t="s">
        <v>221</v>
      </c>
      <c r="D32" s="183" t="s">
        <v>211</v>
      </c>
      <c r="E32" s="183" t="s">
        <v>247</v>
      </c>
      <c r="F32" s="182"/>
      <c r="G32" s="184" t="s">
        <v>248</v>
      </c>
      <c r="H32" s="314" t="s">
        <v>248</v>
      </c>
      <c r="I32" s="425"/>
      <c r="J32" s="426"/>
      <c r="P32" s="278">
        <v>28</v>
      </c>
      <c r="Q32" s="293">
        <v>7</v>
      </c>
      <c r="R32" s="294">
        <v>2</v>
      </c>
    </row>
    <row r="33" spans="2:18" ht="15" thickBot="1">
      <c r="B33" s="310" t="str">
        <f>B$13</f>
        <v>ADRSEL</v>
      </c>
      <c r="C33" s="290" t="s">
        <v>221</v>
      </c>
      <c r="D33" s="292" t="s">
        <v>211</v>
      </c>
      <c r="E33" s="292" t="s">
        <v>247</v>
      </c>
      <c r="F33" s="246"/>
      <c r="G33" s="315" t="s">
        <v>248</v>
      </c>
      <c r="H33" s="316" t="s">
        <v>248</v>
      </c>
      <c r="I33" s="427"/>
      <c r="J33" s="428"/>
      <c r="P33" s="287">
        <v>29</v>
      </c>
      <c r="Q33" s="288">
        <v>7</v>
      </c>
      <c r="R33" s="289">
        <v>4</v>
      </c>
    </row>
    <row r="34" spans="2:18" ht="15" thickBot="1">
      <c r="L34" s="317"/>
      <c r="P34" s="278">
        <v>30</v>
      </c>
      <c r="Q34" s="293">
        <v>7</v>
      </c>
      <c r="R34" s="294">
        <v>8</v>
      </c>
    </row>
    <row r="35" spans="2:18" ht="15.75" thickBot="1">
      <c r="B35" s="435" t="s">
        <v>250</v>
      </c>
      <c r="C35" s="436"/>
      <c r="D35" s="436"/>
      <c r="E35" s="436"/>
      <c r="F35" s="436"/>
      <c r="G35" s="436"/>
      <c r="H35" s="436"/>
      <c r="I35" s="436"/>
      <c r="J35" s="437"/>
      <c r="P35" s="318">
        <v>31</v>
      </c>
      <c r="Q35" s="319">
        <v>10</v>
      </c>
      <c r="R35" s="320">
        <v>2</v>
      </c>
    </row>
    <row r="36" spans="2:18" ht="43.5" thickBot="1">
      <c r="B36" s="274" t="s">
        <v>208</v>
      </c>
      <c r="C36" s="274" t="s">
        <v>209</v>
      </c>
      <c r="D36" s="274" t="s">
        <v>552</v>
      </c>
      <c r="E36" s="274" t="s">
        <v>210</v>
      </c>
      <c r="F36" s="366" t="s">
        <v>698</v>
      </c>
      <c r="G36" s="366" t="s">
        <v>696</v>
      </c>
      <c r="H36" s="366" t="s">
        <v>697</v>
      </c>
      <c r="I36" s="274" t="s">
        <v>213</v>
      </c>
      <c r="J36" s="274" t="s">
        <v>214</v>
      </c>
    </row>
    <row r="37" spans="2:18" ht="43.5" thickBot="1">
      <c r="B37" s="432" t="str">
        <f>B7</f>
        <v>MSEL2</v>
      </c>
      <c r="C37" s="349" t="s">
        <v>678</v>
      </c>
      <c r="D37" s="261" t="s">
        <v>690</v>
      </c>
      <c r="E37" s="282"/>
      <c r="F37" s="351">
        <f>IF(AND(D37=G37,D38=G38),"SHORT",IF(AND(D37=H37,D38=H38),"FLOAT",VLOOKUP(D37,'Resistor References'!AF$4:AG$11,2,FALSE)))</f>
        <v>7</v>
      </c>
      <c r="G37" s="312" t="s">
        <v>221</v>
      </c>
      <c r="H37" s="283" t="s">
        <v>221</v>
      </c>
      <c r="I37" s="358" t="s">
        <v>221</v>
      </c>
      <c r="J37" s="433" t="str">
        <f>IF(AND(D37=G37,D38=G38),"SHORT",IF(AND(H37=D37,H38=D38),"FLOAT","Resistor"))</f>
        <v>Resistor</v>
      </c>
    </row>
    <row r="38" spans="2:18" ht="15.75" customHeight="1" thickBot="1">
      <c r="B38" s="432"/>
      <c r="C38" s="290" t="s">
        <v>219</v>
      </c>
      <c r="D38" s="262" t="str">
        <f>D8</f>
        <v>40/52</v>
      </c>
      <c r="E38" s="291" t="s">
        <v>26</v>
      </c>
      <c r="F38" s="352">
        <f>VLOOKUP(D38,'Resistor References'!O$3:P$6,2,FALSE)</f>
        <v>0</v>
      </c>
      <c r="G38" s="315" t="s">
        <v>221</v>
      </c>
      <c r="H38" s="292" t="s">
        <v>221</v>
      </c>
      <c r="I38" s="359">
        <v>52</v>
      </c>
      <c r="J38" s="434"/>
    </row>
    <row r="39" spans="2:18" ht="15" thickBot="1"/>
    <row r="40" spans="2:18" ht="16.5" thickBot="1">
      <c r="B40" s="440" t="s">
        <v>682</v>
      </c>
      <c r="C40" s="441"/>
      <c r="D40" s="441"/>
      <c r="E40" s="441"/>
      <c r="F40" s="441"/>
      <c r="G40" s="441"/>
      <c r="H40" s="441"/>
      <c r="I40" s="441"/>
      <c r="J40" s="442"/>
    </row>
    <row r="41" spans="2:18" ht="15" thickBot="1">
      <c r="B41" s="274" t="s">
        <v>208</v>
      </c>
      <c r="C41" s="274" t="s">
        <v>21</v>
      </c>
      <c r="D41" s="274" t="s">
        <v>304</v>
      </c>
      <c r="E41" s="274" t="s">
        <v>305</v>
      </c>
      <c r="F41" s="274"/>
      <c r="G41" s="274" t="s">
        <v>684</v>
      </c>
      <c r="H41" s="274" t="s">
        <v>237</v>
      </c>
      <c r="I41" s="423" t="s">
        <v>246</v>
      </c>
      <c r="J41" s="424"/>
    </row>
    <row r="42" spans="2:18" ht="15" thickBot="1">
      <c r="B42" s="310" t="str">
        <f>B$5</f>
        <v>MSEL1</v>
      </c>
      <c r="C42" s="281" t="s">
        <v>221</v>
      </c>
      <c r="D42" s="283" t="s">
        <v>211</v>
      </c>
      <c r="E42" s="283" t="s">
        <v>247</v>
      </c>
      <c r="F42" s="311"/>
      <c r="G42" s="312" t="s">
        <v>248</v>
      </c>
      <c r="H42" s="313" t="s">
        <v>248</v>
      </c>
      <c r="I42" s="425"/>
      <c r="J42" s="426"/>
    </row>
    <row r="43" spans="2:18" ht="15" thickBot="1">
      <c r="B43" s="310" t="str">
        <f>B$7</f>
        <v>MSEL2</v>
      </c>
      <c r="C43" s="297" t="s">
        <v>249</v>
      </c>
      <c r="D43" s="183">
        <f>IF(D9&lt;3,"N/A",IF(OR(J37="SHORT",J37="FLOAT"),J37,2*F37+MOD(F38,2)))</f>
        <v>14</v>
      </c>
      <c r="E43" s="183" t="str">
        <f>IF(OR(J37='Resistor References'!AG$2,J37='Resistor References'!AG$3,'Pin Detect Programming'!F38&lt;2),"OPEN",1)</f>
        <v>OPEN</v>
      </c>
      <c r="F43" s="182"/>
      <c r="G43" s="184">
        <f>IF(OR(D43="FLOAT",D43="SHORT"),D43,HLOOKUP(D43,'Resistor Selection'!C13:R14,2,FALSE))</f>
        <v>68100</v>
      </c>
      <c r="H43" s="314" t="str">
        <f>IF(E43="Open","Open",VLOOKUP(E43,'Resistor Selection'!B$13:AH$30,'Pin Detect Programming'!D43+2,FALSE))</f>
        <v>Open</v>
      </c>
      <c r="I43" s="425"/>
      <c r="J43" s="426"/>
    </row>
    <row r="44" spans="2:18" ht="15" thickBot="1">
      <c r="B44" s="310" t="str">
        <f>B$10</f>
        <v>VSEL</v>
      </c>
      <c r="C44" s="297" t="s">
        <v>221</v>
      </c>
      <c r="D44" s="183" t="s">
        <v>211</v>
      </c>
      <c r="E44" s="183" t="s">
        <v>247</v>
      </c>
      <c r="F44" s="182"/>
      <c r="G44" s="184" t="s">
        <v>248</v>
      </c>
      <c r="H44" s="314" t="s">
        <v>248</v>
      </c>
      <c r="I44" s="425"/>
      <c r="J44" s="426"/>
    </row>
    <row r="45" spans="2:18" ht="15" thickBot="1">
      <c r="B45" s="310" t="str">
        <f>B$13</f>
        <v>ADRSEL</v>
      </c>
      <c r="C45" s="290" t="s">
        <v>221</v>
      </c>
      <c r="D45" s="292" t="s">
        <v>211</v>
      </c>
      <c r="E45" s="292" t="s">
        <v>247</v>
      </c>
      <c r="F45" s="246"/>
      <c r="G45" s="315" t="s">
        <v>248</v>
      </c>
      <c r="H45" s="316" t="s">
        <v>248</v>
      </c>
      <c r="I45" s="427"/>
      <c r="J45" s="428"/>
    </row>
    <row r="46" spans="2:18" ht="15" thickBot="1"/>
    <row r="47" spans="2:18" ht="15.75" thickBot="1">
      <c r="B47" s="435" t="s">
        <v>251</v>
      </c>
      <c r="C47" s="436"/>
      <c r="D47" s="436"/>
      <c r="E47" s="436"/>
      <c r="F47" s="436"/>
      <c r="G47" s="436"/>
      <c r="H47" s="436"/>
      <c r="I47" s="436"/>
      <c r="J47" s="437"/>
    </row>
    <row r="48" spans="2:18" ht="43.5" thickBot="1">
      <c r="B48" s="274" t="s">
        <v>208</v>
      </c>
      <c r="C48" s="274" t="s">
        <v>209</v>
      </c>
      <c r="D48" s="274" t="s">
        <v>552</v>
      </c>
      <c r="E48" s="274" t="s">
        <v>210</v>
      </c>
      <c r="F48" s="366" t="s">
        <v>698</v>
      </c>
      <c r="G48" s="366" t="s">
        <v>696</v>
      </c>
      <c r="H48" s="366" t="s">
        <v>697</v>
      </c>
      <c r="I48" s="274" t="s">
        <v>213</v>
      </c>
      <c r="J48" s="274" t="s">
        <v>214</v>
      </c>
    </row>
    <row r="49" spans="2:10" ht="43.5" thickBot="1">
      <c r="B49" s="432" t="str">
        <f>B7</f>
        <v>MSEL2</v>
      </c>
      <c r="C49" s="349" t="s">
        <v>678</v>
      </c>
      <c r="D49" s="261" t="s">
        <v>691</v>
      </c>
      <c r="E49" s="282"/>
      <c r="F49" s="351">
        <f>IF(AND(D49=G49,D50=G50),"SHORT",IF(AND(D49=H49,D50=H50),"FLOAT",VLOOKUP(D49,'Resistor References'!AF$4:AG$11,2,FALSE)))</f>
        <v>5</v>
      </c>
      <c r="G49" s="312" t="s">
        <v>221</v>
      </c>
      <c r="H49" s="283" t="s">
        <v>221</v>
      </c>
      <c r="I49" s="358" t="s">
        <v>221</v>
      </c>
      <c r="J49" s="433" t="str">
        <f>IF(AND(D49=G49,D50=G50),"SHORT",IF(AND(H49=D49,H50=D50),"FLOAT","Resistor"))</f>
        <v>Resistor</v>
      </c>
    </row>
    <row r="50" spans="2:10" ht="15" thickBot="1">
      <c r="B50" s="432"/>
      <c r="C50" s="290" t="s">
        <v>219</v>
      </c>
      <c r="D50" s="262" t="str">
        <f>D8</f>
        <v>40/52</v>
      </c>
      <c r="E50" s="291" t="s">
        <v>26</v>
      </c>
      <c r="F50" s="352">
        <f>VLOOKUP(D50,'Resistor References'!O$3:P$6,2,FALSE)</f>
        <v>0</v>
      </c>
      <c r="G50" s="315" t="s">
        <v>221</v>
      </c>
      <c r="H50" s="292" t="s">
        <v>221</v>
      </c>
      <c r="I50" s="359">
        <v>52</v>
      </c>
      <c r="J50" s="434"/>
    </row>
    <row r="51" spans="2:10" ht="15" thickBot="1"/>
    <row r="52" spans="2:10" ht="16.5" thickBot="1">
      <c r="B52" s="440" t="s">
        <v>681</v>
      </c>
      <c r="C52" s="441"/>
      <c r="D52" s="441"/>
      <c r="E52" s="441"/>
      <c r="F52" s="441"/>
      <c r="G52" s="441"/>
      <c r="H52" s="441"/>
      <c r="I52" s="441"/>
      <c r="J52" s="442"/>
    </row>
    <row r="53" spans="2:10" ht="15" thickBot="1">
      <c r="B53" s="274" t="s">
        <v>208</v>
      </c>
      <c r="C53" s="274" t="s">
        <v>21</v>
      </c>
      <c r="D53" s="274" t="s">
        <v>304</v>
      </c>
      <c r="E53" s="274" t="s">
        <v>305</v>
      </c>
      <c r="F53" s="274"/>
      <c r="G53" s="274" t="s">
        <v>684</v>
      </c>
      <c r="H53" s="274" t="s">
        <v>237</v>
      </c>
      <c r="I53" s="423" t="s">
        <v>246</v>
      </c>
      <c r="J53" s="424"/>
    </row>
    <row r="54" spans="2:10" ht="15" thickBot="1">
      <c r="B54" s="310" t="str">
        <f>B$5</f>
        <v>MSEL1</v>
      </c>
      <c r="C54" s="281" t="s">
        <v>221</v>
      </c>
      <c r="D54" s="283" t="s">
        <v>211</v>
      </c>
      <c r="E54" s="283" t="s">
        <v>247</v>
      </c>
      <c r="F54" s="311"/>
      <c r="G54" s="312" t="s">
        <v>248</v>
      </c>
      <c r="H54" s="313" t="s">
        <v>248</v>
      </c>
      <c r="I54" s="425"/>
      <c r="J54" s="426"/>
    </row>
    <row r="55" spans="2:10" ht="15" thickBot="1">
      <c r="B55" s="310" t="str">
        <f>B$7</f>
        <v>MSEL2</v>
      </c>
      <c r="C55" s="297" t="s">
        <v>249</v>
      </c>
      <c r="D55" s="183">
        <f>IF(D9&lt;4,"N/A",IF(OR(J49="SHORT",J49="FLOAT"),J49,2*F49+MOD(F50,2)))</f>
        <v>10</v>
      </c>
      <c r="E55" s="183" t="str">
        <f>IF(OR(J49='Resistor References'!AG$2,J49='Resistor References'!AG$3,'Pin Detect Programming'!F50&lt;2),"OPEN",1)</f>
        <v>OPEN</v>
      </c>
      <c r="F55" s="182"/>
      <c r="G55" s="184">
        <f>IF(OR(D55="FLOAT",D55="SHORT"),D55,HLOOKUP(D55,'Resistor Selection'!C13:R14,2,FALSE))</f>
        <v>31600</v>
      </c>
      <c r="H55" s="314" t="str">
        <f>IF(E55="Open","Open",VLOOKUP(E55,'Resistor Selection'!B$13:AH$30,'Pin Detect Programming'!D55+2,FALSE))</f>
        <v>Open</v>
      </c>
      <c r="I55" s="425"/>
      <c r="J55" s="426"/>
    </row>
    <row r="56" spans="2:10" ht="15" thickBot="1">
      <c r="B56" s="310" t="str">
        <f>B$10</f>
        <v>VSEL</v>
      </c>
      <c r="C56" s="297" t="s">
        <v>221</v>
      </c>
      <c r="D56" s="183" t="s">
        <v>211</v>
      </c>
      <c r="E56" s="183" t="s">
        <v>247</v>
      </c>
      <c r="F56" s="182"/>
      <c r="G56" s="184" t="s">
        <v>248</v>
      </c>
      <c r="H56" s="314" t="s">
        <v>248</v>
      </c>
      <c r="I56" s="425"/>
      <c r="J56" s="426"/>
    </row>
    <row r="57" spans="2:10" ht="15" thickBot="1">
      <c r="B57" s="310" t="str">
        <f>B$13</f>
        <v>ADRSEL</v>
      </c>
      <c r="C57" s="290" t="s">
        <v>221</v>
      </c>
      <c r="D57" s="292" t="s">
        <v>211</v>
      </c>
      <c r="E57" s="292" t="s">
        <v>247</v>
      </c>
      <c r="F57" s="246"/>
      <c r="G57" s="315" t="s">
        <v>248</v>
      </c>
      <c r="H57" s="316" t="s">
        <v>248</v>
      </c>
      <c r="I57" s="427"/>
      <c r="J57" s="428"/>
    </row>
  </sheetData>
  <dataConsolidate/>
  <mergeCells count="29">
    <mergeCell ref="B40:J40"/>
    <mergeCell ref="B28:J28"/>
    <mergeCell ref="B52:J52"/>
    <mergeCell ref="P2:R2"/>
    <mergeCell ref="B5:B6"/>
    <mergeCell ref="J5:J6"/>
    <mergeCell ref="B16:J16"/>
    <mergeCell ref="B10:B12"/>
    <mergeCell ref="J10:J12"/>
    <mergeCell ref="B13:B14"/>
    <mergeCell ref="J13:J14"/>
    <mergeCell ref="B3:J3"/>
    <mergeCell ref="C2:J2"/>
    <mergeCell ref="I53:J57"/>
    <mergeCell ref="L2:N2"/>
    <mergeCell ref="B37:B38"/>
    <mergeCell ref="J37:J38"/>
    <mergeCell ref="I41:J45"/>
    <mergeCell ref="B47:J47"/>
    <mergeCell ref="B49:B50"/>
    <mergeCell ref="J49:J50"/>
    <mergeCell ref="I17:J21"/>
    <mergeCell ref="B23:J23"/>
    <mergeCell ref="B25:B26"/>
    <mergeCell ref="J25:J26"/>
    <mergeCell ref="I29:J33"/>
    <mergeCell ref="B35:J35"/>
    <mergeCell ref="B7:B9"/>
    <mergeCell ref="J7:J9"/>
  </mergeCells>
  <phoneticPr fontId="28" type="noConversion"/>
  <conditionalFormatting sqref="D18">
    <cfRule type="cellIs" dxfId="87" priority="47" stopIfTrue="1" operator="equal">
      <formula>$H$4</formula>
    </cfRule>
    <cfRule type="cellIs" dxfId="86" priority="48" stopIfTrue="1" operator="equal">
      <formula>$G$4</formula>
    </cfRule>
    <cfRule type="cellIs" dxfId="85" priority="49" operator="greaterThan">
      <formula>29.5</formula>
    </cfRule>
  </conditionalFormatting>
  <conditionalFormatting sqref="D19">
    <cfRule type="cellIs" dxfId="84" priority="44" stopIfTrue="1" operator="equal">
      <formula>$H$4</formula>
    </cfRule>
    <cfRule type="cellIs" dxfId="83" priority="45" stopIfTrue="1" operator="equal">
      <formula>$G$4</formula>
    </cfRule>
    <cfRule type="cellIs" dxfId="82" priority="46" operator="greaterThan">
      <formula>29.5</formula>
    </cfRule>
  </conditionalFormatting>
  <conditionalFormatting sqref="D20">
    <cfRule type="cellIs" dxfId="81" priority="41" stopIfTrue="1" operator="equal">
      <formula>$H$4</formula>
    </cfRule>
    <cfRule type="cellIs" dxfId="80" priority="42" stopIfTrue="1" operator="equal">
      <formula>$G$4</formula>
    </cfRule>
    <cfRule type="cellIs" dxfId="79" priority="43" operator="greaterThan">
      <formula>29.5</formula>
    </cfRule>
  </conditionalFormatting>
  <conditionalFormatting sqref="D21">
    <cfRule type="cellIs" dxfId="78" priority="38" stopIfTrue="1" operator="equal">
      <formula>$H$4</formula>
    </cfRule>
    <cfRule type="cellIs" dxfId="77" priority="39" stopIfTrue="1" operator="equal">
      <formula>$G$4</formula>
    </cfRule>
    <cfRule type="cellIs" dxfId="76" priority="40" operator="greaterThan">
      <formula>29.5</formula>
    </cfRule>
  </conditionalFormatting>
  <conditionalFormatting sqref="D31">
    <cfRule type="cellIs" dxfId="75" priority="35" stopIfTrue="1" operator="equal">
      <formula>$H$4</formula>
    </cfRule>
    <cfRule type="cellIs" dxfId="74" priority="36" stopIfTrue="1" operator="equal">
      <formula>$G$4</formula>
    </cfRule>
    <cfRule type="cellIs" dxfId="73" priority="37" operator="greaterThan">
      <formula>29.5</formula>
    </cfRule>
  </conditionalFormatting>
  <conditionalFormatting sqref="D43">
    <cfRule type="cellIs" dxfId="72" priority="32" stopIfTrue="1" operator="equal">
      <formula>$H$4</formula>
    </cfRule>
    <cfRule type="cellIs" dxfId="71" priority="33" stopIfTrue="1" operator="equal">
      <formula>$G$4</formula>
    </cfRule>
    <cfRule type="cellIs" dxfId="70" priority="34" operator="greaterThan">
      <formula>29.5</formula>
    </cfRule>
  </conditionalFormatting>
  <conditionalFormatting sqref="D55">
    <cfRule type="cellIs" dxfId="69" priority="29" stopIfTrue="1" operator="equal">
      <formula>$H$4</formula>
    </cfRule>
    <cfRule type="cellIs" dxfId="68" priority="30" stopIfTrue="1" operator="equal">
      <formula>$G$4</formula>
    </cfRule>
    <cfRule type="cellIs" dxfId="67" priority="31" operator="greaterThan">
      <formula>29.5</formula>
    </cfRule>
  </conditionalFormatting>
  <conditionalFormatting sqref="Q4">
    <cfRule type="expression" dxfId="66" priority="22">
      <formula>"K3=$C$4"</formula>
    </cfRule>
  </conditionalFormatting>
  <conditionalFormatting sqref="R4">
    <cfRule type="expression" dxfId="65" priority="21">
      <formula>"K3=$C$4"</formula>
    </cfRule>
  </conditionalFormatting>
  <conditionalFormatting sqref="D11">
    <cfRule type="cellIs" dxfId="64" priority="16" operator="notEqual">
      <formula>Vout</formula>
    </cfRule>
  </conditionalFormatting>
  <conditionalFormatting sqref="Q5:Q35">
    <cfRule type="cellIs" dxfId="63" priority="19" operator="greaterThan">
      <formula>ILOOP_trgt</formula>
    </cfRule>
  </conditionalFormatting>
  <conditionalFormatting sqref="D6">
    <cfRule type="cellIs" dxfId="62" priority="17" operator="notEqual">
      <formula>fsw</formula>
    </cfRule>
  </conditionalFormatting>
  <conditionalFormatting sqref="D12">
    <cfRule type="cellIs" dxfId="61" priority="15" operator="notEqual">
      <formula>VOSL</formula>
    </cfRule>
  </conditionalFormatting>
  <conditionalFormatting sqref="P4:P35">
    <cfRule type="cellIs" dxfId="60" priority="14" operator="equal">
      <formula>$D$5</formula>
    </cfRule>
  </conditionalFormatting>
  <conditionalFormatting sqref="D37">
    <cfRule type="expression" dxfId="59" priority="13">
      <formula>NOT(AND(ISNUMBER(FIND($D$9,$D$37)),IF(ISNUMBER(FIND($D$9,$D$37)),FIND($D$9,$D$37)&gt;3,0)))</formula>
    </cfRule>
  </conditionalFormatting>
  <conditionalFormatting sqref="D49">
    <cfRule type="expression" dxfId="58" priority="12">
      <formula>NOT(AND(ISNUMBER(FIND($D$9,$D$49)),IF(ISNUMBER(FIND($D$9,$D$49)),FIND($D$9,$D$49)&gt;3,0)))</formula>
    </cfRule>
  </conditionalFormatting>
  <conditionalFormatting sqref="D25">
    <cfRule type="expression" dxfId="57" priority="11">
      <formula>NOT(AND(ISNUMBER(FIND($D$9,$D$25)),IF(ISNUMBER(FIND($D$9,$D$25)),FIND($D$9,$D$25)&gt;3,0)))</formula>
    </cfRule>
  </conditionalFormatting>
  <conditionalFormatting sqref="D26">
    <cfRule type="cellIs" dxfId="56" priority="10" operator="notEqual">
      <formula>$D$8</formula>
    </cfRule>
  </conditionalFormatting>
  <conditionalFormatting sqref="D38">
    <cfRule type="cellIs" dxfId="55" priority="9" operator="notEqual">
      <formula>$D$8</formula>
    </cfRule>
  </conditionalFormatting>
  <conditionalFormatting sqref="D50">
    <cfRule type="cellIs" dxfId="54" priority="8" operator="notEqual">
      <formula>$D$8</formula>
    </cfRule>
  </conditionalFormatting>
  <conditionalFormatting sqref="B47:J47 B49 D49:J49 B50:J51 B54:J57 B53:C53 F53 B48:C48 I48:J48 H53:J53 E48">
    <cfRule type="expression" dxfId="53" priority="7">
      <formula>$D$9&lt;&gt;4</formula>
    </cfRule>
  </conditionalFormatting>
  <conditionalFormatting sqref="B35:J35 B37 D37:J37 B38:J39 B42:J45 B41:C41 F41 B36:C36 I36:J36 H41:J41 E36">
    <cfRule type="expression" dxfId="52" priority="6">
      <formula>$D$9&lt;3</formula>
    </cfRule>
  </conditionalFormatting>
  <conditionalFormatting sqref="B23:J23 B30:J33 B29:C29 F29 B25:J27 B24:E24 I24:J24 H29:J29">
    <cfRule type="expression" dxfId="51" priority="5">
      <formula>$D$9&lt;2</formula>
    </cfRule>
  </conditionalFormatting>
  <conditionalFormatting sqref="C37">
    <cfRule type="expression" dxfId="50" priority="4">
      <formula>$D$9&lt;2</formula>
    </cfRule>
  </conditionalFormatting>
  <conditionalFormatting sqref="C49">
    <cfRule type="expression" dxfId="49" priority="3">
      <formula>$D$9&lt;2</formula>
    </cfRule>
  </conditionalFormatting>
  <conditionalFormatting sqref="D36">
    <cfRule type="expression" dxfId="48" priority="2">
      <formula>$D$9&lt;2</formula>
    </cfRule>
  </conditionalFormatting>
  <conditionalFormatting sqref="D48">
    <cfRule type="expression" dxfId="47" priority="1">
      <formula>$D$9&lt;2</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27" operator="greaterThan" id="{456142BB-AD7D-493F-88C2-9F6F4383311F}">
            <xm:f>'Resistor References'!$X$18</xm:f>
            <x14:dxf>
              <font>
                <color rgb="FF9C0006"/>
              </font>
              <fill>
                <patternFill>
                  <bgColor rgb="FFFFC7CE"/>
                </patternFill>
              </fill>
            </x14:dxf>
          </x14:cfRule>
          <x14:cfRule type="cellIs" priority="28" operator="lessThan" id="{691D62A3-AD42-4D4C-B5B2-A86356ADB033}">
            <xm:f>'Resistor References'!$X$3</xm:f>
            <x14:dxf>
              <font>
                <color rgb="FF9C0006"/>
              </font>
              <fill>
                <patternFill>
                  <bgColor rgb="FFFFC7CE"/>
                </patternFill>
              </fill>
            </x14:dxf>
          </x14:cfRule>
          <xm:sqref>D11</xm:sqref>
        </x14:conditionalFormatting>
        <x14:conditionalFormatting xmlns:xm="http://schemas.microsoft.com/office/excel/2006/main">
          <x14:cfRule type="cellIs" priority="56" operator="greaterThan" id="{4A4205D8-AD0D-4981-A583-BB20AE834379}">
            <xm:f>'Device Calculator'!#REF!</xm:f>
            <x14:dxf>
              <font>
                <color rgb="FF9C0006"/>
              </font>
              <fill>
                <patternFill>
                  <bgColor rgb="FFFFC7CE"/>
                </patternFill>
              </fill>
            </x14:dxf>
          </x14:cfRule>
          <xm:sqref>R35</xm:sqref>
        </x14:conditionalFormatting>
        <x14:conditionalFormatting xmlns:xm="http://schemas.microsoft.com/office/excel/2006/main">
          <x14:cfRule type="cellIs" priority="57" operator="greaterThan" id="{962165AF-371E-429A-9EEB-1504A04499E3}">
            <xm:f>'Device Calculator'!$M80</xm:f>
            <x14:dxf>
              <font>
                <color rgb="FF9C0006"/>
              </font>
              <fill>
                <patternFill>
                  <bgColor rgb="FFFFC7CE"/>
                </patternFill>
              </fill>
            </x14:dxf>
          </x14:cfRule>
          <xm:sqref>R5:R20</xm:sqref>
        </x14:conditionalFormatting>
        <x14:conditionalFormatting xmlns:xm="http://schemas.microsoft.com/office/excel/2006/main">
          <x14:cfRule type="cellIs" priority="63" operator="greaterThan" id="{962165AF-371E-429A-9EEB-1504A04499E3}">
            <xm:f>'Device Calculator'!$M97</xm:f>
            <x14:dxf>
              <font>
                <color rgb="FF9C0006"/>
              </font>
              <fill>
                <patternFill>
                  <bgColor rgb="FFFFC7CE"/>
                </patternFill>
              </fill>
            </x14:dxf>
          </x14:cfRule>
          <xm:sqref>R21:R33</xm:sqref>
        </x14:conditionalFormatting>
        <x14:conditionalFormatting xmlns:xm="http://schemas.microsoft.com/office/excel/2006/main">
          <x14:cfRule type="cellIs" priority="93" operator="greaterThan" id="{962165AF-371E-429A-9EEB-1504A04499E3}">
            <xm:f>'Device Calculator'!#REF!</xm:f>
            <x14:dxf>
              <font>
                <color rgb="FF9C0006"/>
              </font>
              <fill>
                <patternFill>
                  <bgColor rgb="FFFFC7CE"/>
                </patternFill>
              </fill>
            </x14:dxf>
          </x14:cfRule>
          <xm:sqref>R34</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200-000000000000}">
          <x14:formula1>
            <xm:f>'Resistor References'!$O$3:$O$6</xm:f>
          </x14:formula1>
          <xm:sqref>D50 D38 D26 D8</xm:sqref>
        </x14:dataValidation>
        <x14:dataValidation type="list" allowBlank="1" showInputMessage="1" showErrorMessage="1" xr:uid="{00000000-0002-0000-0200-000001000000}">
          <x14:formula1>
            <xm:f>'Resistor References'!$G$2:$G$35</xm:f>
          </x14:formula1>
          <xm:sqref>D5</xm:sqref>
        </x14:dataValidation>
        <x14:dataValidation type="list" allowBlank="1" showInputMessage="1" showErrorMessage="1" xr:uid="{00000000-0002-0000-0200-000002000000}">
          <x14:formula1>
            <xm:f>'Resistor References'!$AB$3:$AB$11</xm:f>
          </x14:formula1>
          <xm:sqref>D14</xm:sqref>
        </x14:dataValidation>
        <x14:dataValidation type="list" allowBlank="1" showInputMessage="1" showErrorMessage="1" xr:uid="{00000000-0002-0000-0200-000003000000}">
          <x14:formula1>
            <xm:f>'Resistor References'!$Z$2:$Z$32</xm:f>
          </x14:formula1>
          <xm:sqref>D13</xm:sqref>
        </x14:dataValidation>
        <x14:dataValidation type="list" allowBlank="1" showInputMessage="1" showErrorMessage="1" xr:uid="{00000000-0002-0000-0200-000004000000}">
          <x14:formula1>
            <xm:f>'Resistor References'!$S$2:$S$17</xm:f>
          </x14:formula1>
          <xm:sqref>D10</xm:sqref>
        </x14:dataValidation>
        <x14:dataValidation type="list" allowBlank="1" showInputMessage="1" showErrorMessage="1" xr:uid="{00000000-0002-0000-0200-000005000000}">
          <x14:formula1>
            <xm:f>'Resistor References'!$X$3:$X$19</xm:f>
          </x14:formula1>
          <xm:sqref>D11</xm:sqref>
        </x14:dataValidation>
        <x14:dataValidation type="list" allowBlank="1" showInputMessage="1" showErrorMessage="1" xr:uid="{00000000-0002-0000-0200-000006000000}">
          <x14:formula1>
            <xm:f>'Resistor References'!$Q$3:$Q$6</xm:f>
          </x14:formula1>
          <xm:sqref>D9</xm:sqref>
        </x14:dataValidation>
        <x14:dataValidation type="list" allowBlank="1" showInputMessage="1" showErrorMessage="1" xr:uid="{00000000-0002-0000-0200-000007000000}">
          <x14:formula1>
            <xm:f>'Resistor References'!$M$3:$M$10</xm:f>
          </x14:formula1>
          <xm:sqref>D7</xm:sqref>
        </x14:dataValidation>
        <x14:dataValidation type="list" allowBlank="1" showInputMessage="1" showErrorMessage="1" xr:uid="{00000000-0002-0000-0200-000008000000}">
          <x14:formula1>
            <xm:f>'Resistor References'!$K$3:$K$10</xm:f>
          </x14:formula1>
          <xm:sqref>D6</xm:sqref>
        </x14:dataValidation>
        <x14:dataValidation type="list" allowBlank="1" showInputMessage="1" showErrorMessage="1" xr:uid="{00000000-0002-0000-0200-000009000000}">
          <x14:formula1>
            <xm:f>'Resistor References'!$AE$5:$AE$6</xm:f>
          </x14:formula1>
          <xm:sqref>D37</xm:sqref>
        </x14:dataValidation>
        <x14:dataValidation type="list" allowBlank="1" showInputMessage="1" showErrorMessage="1" xr:uid="{00000000-0002-0000-0200-00000A000000}">
          <x14:formula1>
            <xm:f>'Resistor References'!$AE$7</xm:f>
          </x14:formula1>
          <xm:sqref>D49</xm:sqref>
        </x14:dataValidation>
        <x14:dataValidation type="list" allowBlank="1" showInputMessage="1" showErrorMessage="1" xr:uid="{00000000-0002-0000-0200-00000B000000}">
          <x14:formula1>
            <xm:f>'Resistor References'!$AE$2:$AE$4</xm:f>
          </x14:formula1>
          <xm:sqref>D25</xm:sqref>
        </x14:dataValidation>
        <x14:dataValidation type="list" allowBlank="1" showInputMessage="1" showErrorMessage="1" xr:uid="{00000000-0002-0000-0200-00000C000000}">
          <x14:formula1>
            <xm:f>'Resistor References'!$A$2:$A$4</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O62"/>
  <sheetViews>
    <sheetView zoomScale="85" zoomScaleNormal="85" workbookViewId="0">
      <pane ySplit="1" topLeftCell="A32" activePane="bottomLeft" state="frozen"/>
      <selection pane="bottomLeft" activeCell="I40" sqref="I40"/>
    </sheetView>
  </sheetViews>
  <sheetFormatPr defaultColWidth="9.140625" defaultRowHeight="15"/>
  <cols>
    <col min="1" max="1" width="15.28515625" style="41" customWidth="1"/>
    <col min="2" max="2" width="15.28515625" style="41" bestFit="1" customWidth="1"/>
    <col min="3" max="3" width="20.28515625" style="41" customWidth="1"/>
    <col min="4" max="4" width="50" style="41" customWidth="1"/>
    <col min="5" max="5" width="38.85546875" style="41" customWidth="1"/>
    <col min="6" max="6" width="24.42578125" style="42" customWidth="1"/>
    <col min="7" max="7" width="16.42578125" style="42" customWidth="1"/>
    <col min="8" max="8" width="14" style="43" customWidth="1"/>
    <col min="9" max="9" width="27.5703125" style="31" bestFit="1" customWidth="1"/>
    <col min="10" max="15" width="9.140625" style="22"/>
    <col min="16" max="16384" width="9.140625" style="17"/>
  </cols>
  <sheetData>
    <row r="1" spans="1:15" ht="45.75" thickBot="1">
      <c r="A1" s="321" t="s">
        <v>208</v>
      </c>
      <c r="B1" s="321" t="s">
        <v>308</v>
      </c>
      <c r="C1" s="321" t="s">
        <v>382</v>
      </c>
      <c r="D1" s="321" t="s">
        <v>383</v>
      </c>
      <c r="E1" s="321" t="s">
        <v>384</v>
      </c>
      <c r="F1" s="322" t="s">
        <v>385</v>
      </c>
      <c r="G1" s="322" t="s">
        <v>386</v>
      </c>
      <c r="H1" s="323" t="s">
        <v>387</v>
      </c>
      <c r="I1" s="16" t="s">
        <v>388</v>
      </c>
      <c r="J1" s="17"/>
      <c r="K1" s="17"/>
      <c r="L1" s="17"/>
      <c r="M1" s="17"/>
      <c r="N1" s="17"/>
      <c r="O1" s="17"/>
    </row>
    <row r="2" spans="1:15" ht="13.9" customHeight="1">
      <c r="A2" s="449" t="s">
        <v>389</v>
      </c>
      <c r="B2" s="450"/>
      <c r="C2" s="450"/>
      <c r="D2" s="450"/>
      <c r="E2" s="450"/>
      <c r="F2" s="450"/>
      <c r="G2" s="450"/>
      <c r="H2" s="451"/>
      <c r="I2" s="16"/>
      <c r="J2" s="17"/>
      <c r="K2" s="17"/>
      <c r="L2" s="17"/>
      <c r="M2" s="17"/>
      <c r="N2" s="17"/>
      <c r="O2" s="17"/>
    </row>
    <row r="3" spans="1:15" s="22" customFormat="1" ht="120">
      <c r="A3" s="18">
        <v>30</v>
      </c>
      <c r="B3" s="18" t="s">
        <v>223</v>
      </c>
      <c r="C3" s="19" t="s">
        <v>390</v>
      </c>
      <c r="D3" s="20" t="s">
        <v>391</v>
      </c>
      <c r="E3" s="20"/>
      <c r="F3" s="166" t="str">
        <f>CONCATENATE(Concatenation!$B$6, Concatenation!$B$7)</f>
        <v>Top Resistor: 12100
Bottom Resistor: 21500</v>
      </c>
      <c r="G3" s="166" t="s">
        <v>666</v>
      </c>
      <c r="H3" s="21" t="s">
        <v>248</v>
      </c>
      <c r="I3" s="14"/>
    </row>
    <row r="4" spans="1:15" s="22" customFormat="1" ht="45">
      <c r="A4" s="23">
        <v>33</v>
      </c>
      <c r="B4" s="18" t="s">
        <v>392</v>
      </c>
      <c r="C4" s="19" t="s">
        <v>393</v>
      </c>
      <c r="D4" s="20" t="s">
        <v>394</v>
      </c>
      <c r="E4" s="20" t="s">
        <v>394</v>
      </c>
      <c r="F4" s="166"/>
      <c r="G4" s="166"/>
      <c r="H4" s="21" t="s">
        <v>248</v>
      </c>
      <c r="I4" s="14"/>
    </row>
    <row r="5" spans="1:15" s="22" customFormat="1" ht="75">
      <c r="A5" s="18">
        <v>33</v>
      </c>
      <c r="B5" s="18" t="s">
        <v>392</v>
      </c>
      <c r="C5" s="19" t="s">
        <v>393</v>
      </c>
      <c r="D5" s="24" t="s">
        <v>395</v>
      </c>
      <c r="E5" s="24" t="s">
        <v>396</v>
      </c>
      <c r="F5" s="167"/>
      <c r="G5" s="167"/>
      <c r="H5" s="21" t="s">
        <v>248</v>
      </c>
      <c r="I5" s="25"/>
    </row>
    <row r="6" spans="1:15">
      <c r="A6" s="26"/>
      <c r="B6" s="26"/>
      <c r="C6" s="27"/>
      <c r="D6" s="28"/>
      <c r="E6" s="28"/>
      <c r="F6" s="29"/>
      <c r="G6" s="29"/>
      <c r="H6" s="30"/>
      <c r="J6" s="17"/>
      <c r="K6" s="17"/>
      <c r="L6" s="17"/>
      <c r="M6" s="17"/>
      <c r="N6" s="17"/>
      <c r="O6" s="17"/>
    </row>
    <row r="7" spans="1:15">
      <c r="A7" s="26"/>
      <c r="B7" s="26"/>
      <c r="C7" s="27"/>
      <c r="D7" s="28"/>
      <c r="E7" s="28"/>
      <c r="F7" s="29"/>
      <c r="G7" s="29"/>
      <c r="H7" s="30"/>
      <c r="J7" s="17"/>
      <c r="K7" s="17"/>
      <c r="L7" s="17"/>
      <c r="M7" s="17"/>
      <c r="N7" s="17"/>
      <c r="O7" s="17"/>
    </row>
    <row r="8" spans="1:15" s="22" customFormat="1">
      <c r="A8" s="448" t="s">
        <v>397</v>
      </c>
      <c r="B8" s="448"/>
      <c r="C8" s="448"/>
      <c r="D8" s="448"/>
      <c r="E8" s="448"/>
      <c r="F8" s="448"/>
      <c r="G8" s="448"/>
      <c r="H8" s="448"/>
      <c r="I8" s="31"/>
    </row>
    <row r="9" spans="1:15" s="22" customFormat="1" ht="135">
      <c r="A9" s="18">
        <v>32</v>
      </c>
      <c r="B9" s="18" t="s">
        <v>215</v>
      </c>
      <c r="C9" s="20" t="s">
        <v>398</v>
      </c>
      <c r="D9" s="20" t="s">
        <v>399</v>
      </c>
      <c r="E9" s="24"/>
      <c r="F9" s="166" t="str">
        <f>CONCATENATE(Concatenation!$F$6, Concatenation!$F$7)</f>
        <v>Top Resistor: 90900
Bottom Resistor: 46400</v>
      </c>
      <c r="G9" s="166" t="s">
        <v>666</v>
      </c>
      <c r="H9" s="21" t="s">
        <v>248</v>
      </c>
      <c r="I9" s="25"/>
    </row>
    <row r="10" spans="1:15" ht="120">
      <c r="A10" s="18">
        <v>29</v>
      </c>
      <c r="B10" s="18" t="s">
        <v>216</v>
      </c>
      <c r="C10" s="20" t="s">
        <v>400</v>
      </c>
      <c r="D10" s="20" t="s">
        <v>401</v>
      </c>
      <c r="E10" s="20"/>
      <c r="F10" s="166" t="str">
        <f>CONCATENATE(Concatenation!$J$6, Concatenation!$J$7)</f>
        <v>Top Resistor: Open
Bottom Resistor: 8250</v>
      </c>
      <c r="G10" s="166" t="s">
        <v>666</v>
      </c>
      <c r="H10" s="21" t="s">
        <v>248</v>
      </c>
      <c r="I10" s="32"/>
      <c r="J10" s="17"/>
      <c r="K10" s="17"/>
      <c r="L10" s="17"/>
      <c r="M10" s="17"/>
      <c r="N10" s="17"/>
      <c r="O10" s="17"/>
    </row>
    <row r="11" spans="1:15" ht="180">
      <c r="A11" s="18">
        <v>31</v>
      </c>
      <c r="B11" s="18" t="s">
        <v>229</v>
      </c>
      <c r="C11" s="20" t="s">
        <v>402</v>
      </c>
      <c r="D11" s="20" t="s">
        <v>403</v>
      </c>
      <c r="E11" s="20"/>
      <c r="F11" s="166" t="e">
        <f>CONCATENATE(Concatenation!$N$6, Concatenation!$N$7)</f>
        <v>#N/A</v>
      </c>
      <c r="G11" s="166" t="s">
        <v>666</v>
      </c>
      <c r="H11" s="21" t="s">
        <v>248</v>
      </c>
      <c r="I11" s="32"/>
      <c r="J11" s="17"/>
      <c r="K11" s="17"/>
      <c r="L11" s="17"/>
      <c r="M11" s="17"/>
      <c r="N11" s="17"/>
      <c r="O11" s="17"/>
    </row>
    <row r="12" spans="1:15" ht="60">
      <c r="A12" s="18" t="s">
        <v>404</v>
      </c>
      <c r="B12" s="20" t="s">
        <v>405</v>
      </c>
      <c r="C12" s="33"/>
      <c r="D12" s="20" t="s">
        <v>406</v>
      </c>
      <c r="E12" s="20" t="s">
        <v>407</v>
      </c>
      <c r="F12" s="166"/>
      <c r="G12" s="166"/>
      <c r="H12" s="21" t="s">
        <v>248</v>
      </c>
      <c r="I12" s="32"/>
      <c r="J12" s="17"/>
      <c r="K12" s="17"/>
      <c r="L12" s="17"/>
      <c r="M12" s="17"/>
      <c r="N12" s="17"/>
      <c r="O12" s="17"/>
    </row>
    <row r="13" spans="1:15" s="22" customFormat="1" ht="105">
      <c r="A13" s="18">
        <v>34</v>
      </c>
      <c r="B13" s="20" t="s">
        <v>408</v>
      </c>
      <c r="C13" s="20" t="s">
        <v>409</v>
      </c>
      <c r="D13" s="24" t="s">
        <v>410</v>
      </c>
      <c r="E13" s="24" t="s">
        <v>411</v>
      </c>
      <c r="F13" s="167"/>
      <c r="G13" s="167"/>
      <c r="H13" s="21" t="s">
        <v>543</v>
      </c>
      <c r="I13" s="25"/>
    </row>
    <row r="14" spans="1:15" s="22" customFormat="1" ht="105">
      <c r="A14" s="18">
        <v>34</v>
      </c>
      <c r="B14" s="18" t="s">
        <v>408</v>
      </c>
      <c r="C14" s="20" t="s">
        <v>409</v>
      </c>
      <c r="D14" s="24" t="s">
        <v>412</v>
      </c>
      <c r="E14" s="24"/>
      <c r="F14" s="168"/>
      <c r="G14" s="168"/>
      <c r="H14" s="21" t="s">
        <v>543</v>
      </c>
      <c r="I14" s="25"/>
    </row>
    <row r="15" spans="1:15" s="22" customFormat="1" ht="30" customHeight="1">
      <c r="A15" s="18">
        <v>35</v>
      </c>
      <c r="B15" s="20" t="s">
        <v>413</v>
      </c>
      <c r="C15" s="20" t="s">
        <v>414</v>
      </c>
      <c r="D15" s="24" t="s">
        <v>415</v>
      </c>
      <c r="E15" s="24"/>
      <c r="F15" s="167"/>
      <c r="G15" s="167"/>
      <c r="H15" s="21" t="s">
        <v>543</v>
      </c>
      <c r="I15" s="25"/>
    </row>
    <row r="16" spans="1:15" s="22" customFormat="1" ht="60">
      <c r="A16" s="18">
        <v>35</v>
      </c>
      <c r="B16" s="20" t="s">
        <v>413</v>
      </c>
      <c r="C16" s="20" t="s">
        <v>414</v>
      </c>
      <c r="D16" s="24" t="s">
        <v>416</v>
      </c>
      <c r="E16" s="24" t="s">
        <v>417</v>
      </c>
      <c r="F16" s="167"/>
      <c r="G16" s="167"/>
      <c r="H16" s="21" t="s">
        <v>544</v>
      </c>
      <c r="I16" s="25"/>
    </row>
    <row r="17" spans="1:15" s="22" customFormat="1" ht="45">
      <c r="A17" s="18">
        <v>27</v>
      </c>
      <c r="B17" s="20" t="s">
        <v>418</v>
      </c>
      <c r="C17" s="20" t="s">
        <v>419</v>
      </c>
      <c r="D17" s="24" t="s">
        <v>420</v>
      </c>
      <c r="E17" s="24"/>
      <c r="F17" s="167"/>
      <c r="G17" s="167"/>
      <c r="H17" s="21" t="s">
        <v>543</v>
      </c>
      <c r="I17" s="25"/>
    </row>
    <row r="18" spans="1:15" s="22" customFormat="1" ht="60">
      <c r="A18" s="18">
        <v>27</v>
      </c>
      <c r="B18" s="20" t="s">
        <v>418</v>
      </c>
      <c r="C18" s="20" t="s">
        <v>419</v>
      </c>
      <c r="D18" s="24" t="s">
        <v>421</v>
      </c>
      <c r="E18" s="24"/>
      <c r="F18" s="167"/>
      <c r="G18" s="167"/>
      <c r="H18" s="21" t="s">
        <v>544</v>
      </c>
      <c r="I18" s="25"/>
    </row>
    <row r="19" spans="1:15" s="22" customFormat="1" ht="30">
      <c r="A19" s="18">
        <v>1</v>
      </c>
      <c r="B19" s="20" t="s">
        <v>422</v>
      </c>
      <c r="C19" s="20" t="s">
        <v>423</v>
      </c>
      <c r="D19" s="24" t="s">
        <v>424</v>
      </c>
      <c r="E19" s="24" t="s">
        <v>425</v>
      </c>
      <c r="F19" s="167"/>
      <c r="G19" s="167"/>
      <c r="H19" s="21" t="s">
        <v>543</v>
      </c>
      <c r="I19" s="25"/>
    </row>
    <row r="20" spans="1:15" s="22" customFormat="1" ht="45">
      <c r="A20" s="18">
        <v>38</v>
      </c>
      <c r="B20" s="20" t="s">
        <v>426</v>
      </c>
      <c r="C20" s="20" t="s">
        <v>427</v>
      </c>
      <c r="D20" s="24" t="s">
        <v>428</v>
      </c>
      <c r="E20" s="24"/>
      <c r="F20" s="167"/>
      <c r="G20" s="167"/>
      <c r="H20" s="21" t="s">
        <v>543</v>
      </c>
      <c r="I20" s="25"/>
    </row>
    <row r="21" spans="1:15" s="22" customFormat="1" ht="75">
      <c r="A21" s="18" t="s">
        <v>429</v>
      </c>
      <c r="B21" s="20" t="s">
        <v>430</v>
      </c>
      <c r="C21" s="20" t="s">
        <v>431</v>
      </c>
      <c r="D21" s="24" t="s">
        <v>676</v>
      </c>
      <c r="E21" s="24"/>
      <c r="F21" s="167"/>
      <c r="G21" s="167"/>
      <c r="H21" s="21" t="s">
        <v>543</v>
      </c>
      <c r="I21" s="25"/>
    </row>
    <row r="22" spans="1:15" s="22" customFormat="1">
      <c r="A22" s="26"/>
      <c r="B22" s="26"/>
      <c r="C22" s="27"/>
      <c r="D22" s="27"/>
      <c r="E22" s="27"/>
      <c r="F22" s="34"/>
      <c r="G22" s="34"/>
      <c r="H22" s="30"/>
      <c r="I22" s="31"/>
      <c r="M22" s="35"/>
    </row>
    <row r="23" spans="1:15" s="22" customFormat="1">
      <c r="A23" s="26"/>
      <c r="B23" s="26"/>
      <c r="C23" s="27"/>
      <c r="D23" s="27"/>
      <c r="E23" s="27"/>
      <c r="F23" s="34"/>
      <c r="G23" s="34"/>
      <c r="H23" s="36"/>
      <c r="I23" s="31"/>
      <c r="M23" s="35"/>
    </row>
    <row r="24" spans="1:15" s="22" customFormat="1">
      <c r="A24" s="448" t="s">
        <v>432</v>
      </c>
      <c r="B24" s="448"/>
      <c r="C24" s="448"/>
      <c r="D24" s="448"/>
      <c r="E24" s="448"/>
      <c r="F24" s="448"/>
      <c r="G24" s="448"/>
      <c r="H24" s="448"/>
      <c r="I24" s="31"/>
    </row>
    <row r="25" spans="1:15" s="22" customFormat="1" ht="45">
      <c r="A25" s="20">
        <v>7</v>
      </c>
      <c r="B25" s="20" t="s">
        <v>433</v>
      </c>
      <c r="C25" s="19" t="s">
        <v>434</v>
      </c>
      <c r="D25" s="20" t="s">
        <v>435</v>
      </c>
      <c r="E25" s="24"/>
      <c r="F25" s="167"/>
      <c r="G25" s="167"/>
      <c r="H25" s="21" t="s">
        <v>543</v>
      </c>
      <c r="I25" s="25"/>
    </row>
    <row r="26" spans="1:15" s="22" customFormat="1" ht="45">
      <c r="A26" s="20">
        <v>7</v>
      </c>
      <c r="B26" s="20" t="s">
        <v>433</v>
      </c>
      <c r="C26" s="19" t="s">
        <v>434</v>
      </c>
      <c r="D26" s="24" t="s">
        <v>436</v>
      </c>
      <c r="E26" s="24" t="s">
        <v>437</v>
      </c>
      <c r="F26" s="167"/>
      <c r="G26" s="167"/>
      <c r="H26" s="21" t="s">
        <v>543</v>
      </c>
      <c r="I26" s="25"/>
    </row>
    <row r="27" spans="1:15" s="22" customFormat="1" ht="60">
      <c r="A27" s="20" t="s">
        <v>438</v>
      </c>
      <c r="B27" s="20" t="s">
        <v>439</v>
      </c>
      <c r="C27" s="24" t="s">
        <v>440</v>
      </c>
      <c r="D27" s="24" t="s">
        <v>441</v>
      </c>
      <c r="E27" s="24" t="s">
        <v>442</v>
      </c>
      <c r="F27" s="37"/>
      <c r="G27" s="37"/>
      <c r="H27" s="21" t="s">
        <v>543</v>
      </c>
      <c r="I27" s="25"/>
    </row>
    <row r="28" spans="1:15" ht="180">
      <c r="A28" s="20" t="s">
        <v>443</v>
      </c>
      <c r="B28" s="20" t="s">
        <v>444</v>
      </c>
      <c r="C28" s="24" t="s">
        <v>445</v>
      </c>
      <c r="D28" s="24" t="s">
        <v>446</v>
      </c>
      <c r="E28" s="24" t="s">
        <v>447</v>
      </c>
      <c r="F28" s="42">
        <f>ROUND('Device Calculator'!D60, 3)</f>
        <v>33.845999999999997</v>
      </c>
      <c r="G28" s="167" t="s">
        <v>40</v>
      </c>
      <c r="H28" s="21" t="s">
        <v>543</v>
      </c>
      <c r="I28" s="25"/>
      <c r="J28" s="17"/>
      <c r="K28" s="17"/>
      <c r="L28" s="17"/>
      <c r="M28" s="17"/>
      <c r="N28" s="17"/>
      <c r="O28" s="17"/>
    </row>
    <row r="29" spans="1:15" ht="60">
      <c r="A29" s="20" t="s">
        <v>443</v>
      </c>
      <c r="B29" s="20" t="s">
        <v>444</v>
      </c>
      <c r="C29" s="24" t="s">
        <v>445</v>
      </c>
      <c r="D29" s="24" t="s">
        <v>448</v>
      </c>
      <c r="E29" s="24" t="s">
        <v>449</v>
      </c>
      <c r="F29" s="167"/>
      <c r="G29" s="167"/>
      <c r="H29" s="21" t="s">
        <v>543</v>
      </c>
      <c r="I29" s="25"/>
      <c r="J29" s="17"/>
      <c r="K29" s="17"/>
      <c r="L29" s="17"/>
      <c r="M29" s="17"/>
      <c r="N29" s="17"/>
      <c r="O29" s="17"/>
    </row>
    <row r="30" spans="1:15" ht="60">
      <c r="A30" s="20">
        <v>26</v>
      </c>
      <c r="B30" s="20" t="s">
        <v>450</v>
      </c>
      <c r="C30" s="24" t="s">
        <v>451</v>
      </c>
      <c r="D30" s="24" t="s">
        <v>452</v>
      </c>
      <c r="E30" s="24" t="s">
        <v>453</v>
      </c>
      <c r="F30" s="167"/>
      <c r="G30" s="167"/>
      <c r="H30" s="21" t="s">
        <v>543</v>
      </c>
      <c r="I30" s="25"/>
      <c r="J30" s="17"/>
      <c r="K30" s="17"/>
      <c r="L30" s="17"/>
      <c r="M30" s="17"/>
      <c r="N30" s="17"/>
      <c r="O30" s="17"/>
    </row>
    <row r="31" spans="1:15" ht="45">
      <c r="A31" s="20">
        <v>26</v>
      </c>
      <c r="B31" s="20" t="s">
        <v>450</v>
      </c>
      <c r="C31" s="24" t="s">
        <v>451</v>
      </c>
      <c r="D31" s="24" t="s">
        <v>454</v>
      </c>
      <c r="E31" s="24" t="s">
        <v>455</v>
      </c>
      <c r="F31" s="167"/>
      <c r="G31" s="167"/>
      <c r="H31" s="21" t="s">
        <v>543</v>
      </c>
      <c r="I31" s="25"/>
      <c r="J31" s="17"/>
      <c r="K31" s="17"/>
      <c r="L31" s="17"/>
      <c r="M31" s="17"/>
      <c r="N31" s="17"/>
      <c r="O31" s="17"/>
    </row>
    <row r="32" spans="1:15" ht="60">
      <c r="A32" s="20" t="s">
        <v>221</v>
      </c>
      <c r="B32" s="20" t="s">
        <v>456</v>
      </c>
      <c r="C32" s="24" t="s">
        <v>457</v>
      </c>
      <c r="D32" s="24" t="s">
        <v>458</v>
      </c>
      <c r="E32" s="24"/>
      <c r="F32" s="169" t="str">
        <f>CONCATENATE(Concatenation!$R$7, Concatenation!$R$6)</f>
        <v>Minimum: 0.46
Maximum: 1.84</v>
      </c>
      <c r="G32" s="167" t="s">
        <v>41</v>
      </c>
      <c r="H32" s="21" t="s">
        <v>543</v>
      </c>
      <c r="I32" s="25"/>
      <c r="J32" s="17"/>
      <c r="K32" s="17"/>
      <c r="L32" s="17"/>
      <c r="M32" s="17"/>
      <c r="N32" s="17"/>
      <c r="O32" s="17"/>
    </row>
    <row r="33" spans="1:15" ht="45">
      <c r="A33" s="38" t="s">
        <v>221</v>
      </c>
      <c r="B33" s="20" t="s">
        <v>459</v>
      </c>
      <c r="C33" s="24" t="s">
        <v>460</v>
      </c>
      <c r="D33" s="24" t="s">
        <v>461</v>
      </c>
      <c r="E33" s="24"/>
      <c r="F33" s="168">
        <f>MAX('Device Calculator'!D33:D35)</f>
        <v>97.941503441166333</v>
      </c>
      <c r="G33" s="167" t="s">
        <v>40</v>
      </c>
      <c r="H33" s="21" t="s">
        <v>543</v>
      </c>
      <c r="I33" s="25"/>
      <c r="J33" s="17"/>
      <c r="K33" s="17"/>
      <c r="L33" s="17"/>
      <c r="M33" s="17"/>
      <c r="N33" s="17"/>
      <c r="O33" s="17"/>
    </row>
    <row r="34" spans="1:15" ht="30">
      <c r="A34" s="38">
        <v>37</v>
      </c>
      <c r="B34" s="20" t="s">
        <v>462</v>
      </c>
      <c r="C34" s="24" t="s">
        <v>463</v>
      </c>
      <c r="D34" s="24" t="s">
        <v>464</v>
      </c>
      <c r="E34" s="24" t="s">
        <v>465</v>
      </c>
      <c r="F34" s="167"/>
      <c r="G34" s="167"/>
      <c r="H34" s="21" t="s">
        <v>248</v>
      </c>
      <c r="I34" s="25"/>
      <c r="J34" s="17"/>
      <c r="K34" s="17"/>
      <c r="L34" s="17"/>
      <c r="M34" s="17"/>
      <c r="N34" s="17"/>
      <c r="O34" s="17"/>
    </row>
    <row r="35" spans="1:15" ht="30">
      <c r="A35" s="24" t="s">
        <v>466</v>
      </c>
      <c r="B35" s="20" t="s">
        <v>467</v>
      </c>
      <c r="C35" s="24" t="s">
        <v>468</v>
      </c>
      <c r="D35" s="39"/>
      <c r="E35" s="24"/>
      <c r="F35" s="167"/>
      <c r="G35" s="167"/>
      <c r="H35" s="21" t="s">
        <v>543</v>
      </c>
      <c r="I35" s="25"/>
      <c r="J35" s="17"/>
      <c r="K35" s="17"/>
      <c r="L35" s="17"/>
      <c r="M35" s="17"/>
      <c r="N35" s="17"/>
      <c r="O35" s="17"/>
    </row>
    <row r="36" spans="1:15">
      <c r="A36" s="26"/>
      <c r="B36" s="26"/>
      <c r="C36" s="27"/>
      <c r="D36" s="27"/>
      <c r="E36" s="27"/>
      <c r="F36" s="34"/>
      <c r="G36" s="34"/>
      <c r="H36" s="30"/>
      <c r="J36" s="17"/>
      <c r="K36" s="17"/>
      <c r="L36" s="17"/>
      <c r="M36" s="17"/>
      <c r="N36" s="17"/>
      <c r="O36" s="17"/>
    </row>
    <row r="37" spans="1:15">
      <c r="A37" s="26"/>
      <c r="B37" s="26"/>
      <c r="C37" s="27"/>
      <c r="D37" s="27"/>
      <c r="E37" s="27"/>
      <c r="F37" s="34"/>
      <c r="G37" s="34"/>
      <c r="H37" s="34"/>
      <c r="I37" s="16"/>
      <c r="J37" s="17"/>
      <c r="K37" s="17"/>
      <c r="L37" s="17"/>
      <c r="M37" s="17"/>
      <c r="N37" s="17"/>
      <c r="O37" s="17"/>
    </row>
    <row r="38" spans="1:15">
      <c r="A38" s="448" t="s">
        <v>469</v>
      </c>
      <c r="B38" s="448"/>
      <c r="C38" s="448"/>
      <c r="D38" s="448"/>
      <c r="E38" s="448"/>
      <c r="F38" s="448"/>
      <c r="G38" s="448"/>
      <c r="H38" s="448"/>
      <c r="I38" s="16"/>
      <c r="J38" s="17"/>
      <c r="K38" s="17"/>
      <c r="L38" s="17"/>
      <c r="M38" s="17"/>
      <c r="N38" s="17"/>
      <c r="O38" s="17"/>
    </row>
    <row r="39" spans="1:15" ht="30">
      <c r="A39" s="20">
        <v>4</v>
      </c>
      <c r="B39" s="20" t="s">
        <v>470</v>
      </c>
      <c r="C39" s="19" t="s">
        <v>471</v>
      </c>
      <c r="D39" s="24" t="s">
        <v>472</v>
      </c>
      <c r="E39" s="24" t="s">
        <v>473</v>
      </c>
      <c r="F39" s="167"/>
      <c r="G39" s="167"/>
      <c r="H39" s="21" t="s">
        <v>543</v>
      </c>
      <c r="I39" s="14"/>
      <c r="J39" s="17"/>
      <c r="K39" s="17"/>
      <c r="L39" s="17"/>
      <c r="M39" s="17"/>
      <c r="N39" s="17"/>
      <c r="O39" s="17"/>
    </row>
    <row r="40" spans="1:15" ht="60">
      <c r="A40" s="20">
        <v>5</v>
      </c>
      <c r="B40" s="20" t="s">
        <v>474</v>
      </c>
      <c r="C40" s="40" t="s">
        <v>475</v>
      </c>
      <c r="D40" s="24" t="s">
        <v>476</v>
      </c>
      <c r="E40" s="24" t="s">
        <v>477</v>
      </c>
      <c r="F40" s="167"/>
      <c r="G40" s="167"/>
      <c r="H40" s="21" t="s">
        <v>543</v>
      </c>
      <c r="I40" s="14"/>
      <c r="J40" s="17"/>
      <c r="K40" s="17"/>
      <c r="L40" s="17"/>
      <c r="M40" s="17"/>
      <c r="N40" s="17"/>
      <c r="O40" s="17"/>
    </row>
    <row r="41" spans="1:15" ht="45">
      <c r="A41" s="20">
        <v>28</v>
      </c>
      <c r="B41" s="20" t="s">
        <v>478</v>
      </c>
      <c r="C41" s="40" t="s">
        <v>479</v>
      </c>
      <c r="D41" s="24" t="s">
        <v>480</v>
      </c>
      <c r="E41" s="24" t="s">
        <v>481</v>
      </c>
      <c r="F41" s="167"/>
      <c r="G41" s="167"/>
      <c r="H41" s="21" t="s">
        <v>543</v>
      </c>
      <c r="I41" s="14"/>
      <c r="J41" s="17"/>
      <c r="K41" s="17"/>
      <c r="L41" s="17"/>
      <c r="M41" s="17"/>
      <c r="N41" s="17"/>
      <c r="O41" s="17"/>
    </row>
    <row r="42" spans="1:15">
      <c r="H42" s="30"/>
      <c r="I42" s="16"/>
      <c r="J42" s="17"/>
      <c r="K42" s="17"/>
      <c r="L42" s="17"/>
      <c r="M42" s="17"/>
      <c r="N42" s="17"/>
      <c r="O42" s="17"/>
    </row>
    <row r="43" spans="1:15">
      <c r="H43" s="30"/>
      <c r="I43" s="16"/>
      <c r="J43" s="17"/>
      <c r="K43" s="17"/>
      <c r="L43" s="17"/>
      <c r="M43" s="17"/>
      <c r="N43" s="17"/>
      <c r="O43" s="17"/>
    </row>
    <row r="44" spans="1:15">
      <c r="A44" s="448" t="s">
        <v>482</v>
      </c>
      <c r="B44" s="448"/>
      <c r="C44" s="448"/>
      <c r="D44" s="448"/>
      <c r="E44" s="448"/>
      <c r="F44" s="448"/>
      <c r="G44" s="448"/>
      <c r="H44" s="448"/>
      <c r="I44" s="16"/>
      <c r="J44" s="17"/>
      <c r="K44" s="17"/>
      <c r="L44" s="17"/>
      <c r="M44" s="17"/>
      <c r="N44" s="17"/>
      <c r="O44" s="17"/>
    </row>
    <row r="45" spans="1:15" ht="30">
      <c r="A45" s="20">
        <v>3</v>
      </c>
      <c r="B45" s="18" t="s">
        <v>483</v>
      </c>
      <c r="C45" s="20" t="s">
        <v>484</v>
      </c>
      <c r="D45" s="324" t="s">
        <v>485</v>
      </c>
      <c r="E45" s="20"/>
      <c r="F45" s="167"/>
      <c r="G45" s="167"/>
      <c r="H45" s="21" t="s">
        <v>248</v>
      </c>
      <c r="I45" s="15"/>
      <c r="J45" s="17"/>
      <c r="K45" s="17"/>
      <c r="L45" s="17"/>
      <c r="M45" s="17"/>
      <c r="N45" s="17"/>
      <c r="O45" s="17"/>
    </row>
    <row r="46" spans="1:15" ht="30">
      <c r="A46" s="20">
        <v>2</v>
      </c>
      <c r="B46" s="18" t="s">
        <v>486</v>
      </c>
      <c r="C46" s="20" t="s">
        <v>487</v>
      </c>
      <c r="D46" s="324" t="s">
        <v>485</v>
      </c>
      <c r="E46" s="20"/>
      <c r="F46" s="167"/>
      <c r="G46" s="167"/>
      <c r="H46" s="21" t="s">
        <v>248</v>
      </c>
      <c r="I46" s="15"/>
      <c r="J46" s="17"/>
      <c r="K46" s="17"/>
      <c r="L46" s="17"/>
      <c r="M46" s="17"/>
      <c r="N46" s="17"/>
      <c r="O46" s="17"/>
    </row>
    <row r="47" spans="1:15" ht="30">
      <c r="A47" s="20">
        <v>6</v>
      </c>
      <c r="B47" s="18" t="s">
        <v>488</v>
      </c>
      <c r="C47" s="20" t="s">
        <v>489</v>
      </c>
      <c r="D47" s="324" t="s">
        <v>485</v>
      </c>
      <c r="E47" s="20"/>
      <c r="F47" s="167"/>
      <c r="G47" s="167"/>
      <c r="H47" s="21" t="s">
        <v>248</v>
      </c>
      <c r="I47" s="15"/>
      <c r="J47" s="17"/>
      <c r="K47" s="17"/>
      <c r="L47" s="17"/>
      <c r="M47" s="17"/>
      <c r="N47" s="17"/>
      <c r="O47" s="17"/>
    </row>
    <row r="48" spans="1:15" s="325" customFormat="1" ht="12.75" customHeight="1"/>
    <row r="49" spans="1:15" s="325" customFormat="1" ht="12.75" customHeight="1"/>
    <row r="50" spans="1:15" ht="12.75" customHeight="1">
      <c r="A50" s="448" t="s">
        <v>490</v>
      </c>
      <c r="B50" s="448"/>
      <c r="C50" s="448"/>
      <c r="D50" s="448"/>
      <c r="E50" s="448"/>
      <c r="F50" s="448"/>
      <c r="G50" s="448"/>
      <c r="H50" s="448"/>
      <c r="I50" s="17"/>
      <c r="J50" s="17"/>
      <c r="K50" s="17"/>
      <c r="L50" s="17"/>
      <c r="M50" s="17"/>
      <c r="N50" s="17"/>
      <c r="O50" s="17"/>
    </row>
    <row r="51" spans="1:15" ht="30">
      <c r="A51" s="20">
        <v>36</v>
      </c>
      <c r="B51" s="20" t="s">
        <v>491</v>
      </c>
      <c r="C51" s="24" t="s">
        <v>492</v>
      </c>
      <c r="D51" s="24" t="s">
        <v>493</v>
      </c>
      <c r="E51" s="24"/>
      <c r="F51" s="167"/>
      <c r="G51" s="167"/>
      <c r="H51" s="21" t="s">
        <v>543</v>
      </c>
      <c r="I51" s="15"/>
      <c r="J51" s="17"/>
      <c r="K51" s="17"/>
      <c r="L51" s="17"/>
      <c r="M51" s="17"/>
      <c r="N51" s="17"/>
      <c r="O51" s="17"/>
    </row>
    <row r="52" spans="1:15">
      <c r="H52" s="29"/>
      <c r="I52" s="22"/>
      <c r="O52" s="17"/>
    </row>
    <row r="53" spans="1:15">
      <c r="H53" s="29"/>
      <c r="I53" s="22"/>
      <c r="O53" s="17"/>
    </row>
    <row r="54" spans="1:15">
      <c r="H54" s="34"/>
      <c r="I54" s="22"/>
      <c r="O54" s="17"/>
    </row>
    <row r="55" spans="1:15">
      <c r="H55" s="34"/>
      <c r="I55" s="22"/>
      <c r="O55" s="17"/>
    </row>
    <row r="56" spans="1:15">
      <c r="H56" s="34"/>
      <c r="I56" s="22"/>
      <c r="O56" s="17"/>
    </row>
    <row r="57" spans="1:15">
      <c r="H57" s="34"/>
      <c r="I57" s="22"/>
      <c r="O57" s="17"/>
    </row>
    <row r="58" spans="1:15">
      <c r="H58" s="34"/>
      <c r="I58" s="22"/>
      <c r="O58" s="17"/>
    </row>
    <row r="59" spans="1:15">
      <c r="H59" s="34"/>
      <c r="I59" s="22"/>
      <c r="O59" s="17"/>
    </row>
    <row r="60" spans="1:15">
      <c r="H60" s="34"/>
      <c r="I60" s="22"/>
      <c r="O60" s="17"/>
    </row>
    <row r="61" spans="1:15">
      <c r="H61" s="34"/>
    </row>
    <row r="62" spans="1:15">
      <c r="H62" s="34"/>
    </row>
  </sheetData>
  <autoFilter ref="A1:O60" xr:uid="{00000000-0009-0000-0000-000003000000}"/>
  <mergeCells count="6">
    <mergeCell ref="A50:H50"/>
    <mergeCell ref="A2:H2"/>
    <mergeCell ref="A8:H8"/>
    <mergeCell ref="A24:H24"/>
    <mergeCell ref="A38:H38"/>
    <mergeCell ref="A44:H44"/>
  </mergeCells>
  <phoneticPr fontId="28" type="noConversion"/>
  <hyperlinks>
    <hyperlink ref="D45" r:id="rId1" xr:uid="{00000000-0004-0000-0300-000000000000}"/>
    <hyperlink ref="D46" r:id="rId2" xr:uid="{00000000-0004-0000-0300-000001000000}"/>
    <hyperlink ref="D47" r:id="rId3" xr:uid="{00000000-0004-0000-0300-000002000000}"/>
  </hyperlinks>
  <pageMargins left="0.7" right="0.7" top="0.75" bottom="0.75" header="0.3" footer="0.3"/>
  <pageSetup scale="55" fitToHeight="0" orientation="landscape" r:id="rId4"/>
  <legacyDrawing r:id="rId5"/>
  <extLst>
    <ext xmlns:x14="http://schemas.microsoft.com/office/spreadsheetml/2009/9/main" uri="{78C0D931-6437-407d-A8EE-F0AAD7539E65}">
      <x14:conditionalFormattings>
        <x14:conditionalFormatting xmlns:xm="http://schemas.microsoft.com/office/excel/2006/main">
          <x14:cfRule type="cellIs" priority="13" operator="equal" id="{C75E5A23-7931-40D1-8D7D-37C345CFB6A7}">
            <xm:f>'\Users\a0270547\AppData\Local\Microsoft\Windows\INetCache\Content.MSO\[TPS546x24A_Calculator_Checklist.xlsx]Extra'!#REF!</xm:f>
            <x14:dxf>
              <fill>
                <patternFill>
                  <bgColor theme="0" tint="-0.14996795556505021"/>
                </patternFill>
              </fill>
            </x14:dxf>
          </x14:cfRule>
          <x14:cfRule type="cellIs" priority="14" operator="equal" id="{C5C3F024-AF9A-4185-855A-A135FB9A061C}">
            <xm:f>'\Users\a0270547\AppData\Local\Microsoft\Windows\INetCache\Content.MSO\[TPS546x24A_Calculator_Checklist.xlsx]Extra'!#REF!</xm:f>
            <x14:dxf>
              <fill>
                <patternFill>
                  <bgColor theme="6"/>
                </patternFill>
              </fill>
            </x14:dxf>
          </x14:cfRule>
          <xm:sqref>H50</xm:sqref>
        </x14:conditionalFormatting>
        <x14:conditionalFormatting xmlns:xm="http://schemas.microsoft.com/office/excel/2006/main">
          <x14:cfRule type="cellIs" priority="21" operator="equal" id="{07D99C51-85E7-4AFC-842B-33DAFB341887}">
            <xm:f>Extra!$B$5</xm:f>
            <x14:dxf>
              <fill>
                <patternFill>
                  <bgColor theme="0" tint="-0.14996795556505021"/>
                </patternFill>
              </fill>
            </x14:dxf>
          </x14:cfRule>
          <x14:cfRule type="cellIs" priority="22" operator="equal" id="{9EA88FD4-FE65-4F84-99AB-61610925DCF2}">
            <xm:f>Extra!$B$4</xm:f>
            <x14:dxf>
              <fill>
                <patternFill>
                  <bgColor theme="6"/>
                </patternFill>
              </fill>
            </x14:dxf>
          </x14:cfRule>
          <xm:sqref>H1:H1048576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'D:\catfish\[TPS546x24A_Calculator_Checklist.xlsx]Extra'!#REF!</xm:f>
          </x14:formula1>
          <xm:sqref>H23 H44 H7:H8 H37:H38 H50</xm:sqref>
        </x14:dataValidation>
        <x14:dataValidation type="list" allowBlank="1" showInputMessage="1" showErrorMessage="1" xr:uid="{00000000-0002-0000-0300-000001000000}">
          <x14:formula1>
            <xm:f>Extra!$B$3:$B$5</xm:f>
          </x14:formula1>
          <xm:sqref>H3:H5 H9:H21 H25:H35 H39:H41 H45:H47 H51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N32"/>
  <sheetViews>
    <sheetView zoomScale="80" zoomScaleNormal="80" workbookViewId="0">
      <pane ySplit="1" topLeftCell="A2" activePane="bottomLeft" state="frozen"/>
      <selection pane="bottomLeft" activeCell="G3" sqref="G3"/>
    </sheetView>
  </sheetViews>
  <sheetFormatPr defaultColWidth="9.140625" defaultRowHeight="15"/>
  <cols>
    <col min="1" max="1" width="15.28515625" style="51" customWidth="1"/>
    <col min="2" max="2" width="12.5703125" style="51" bestFit="1" customWidth="1"/>
    <col min="3" max="4" width="19.28515625" style="51" customWidth="1"/>
    <col min="5" max="5" width="57.140625" style="51" customWidth="1"/>
    <col min="6" max="6" width="44" style="51" customWidth="1"/>
    <col min="7" max="7" width="14" style="43" bestFit="1" customWidth="1"/>
    <col min="8" max="8" width="24.28515625" style="52" customWidth="1"/>
    <col min="9" max="9" width="9.140625" style="47"/>
    <col min="10" max="10" width="18.5703125" style="47" customWidth="1"/>
    <col min="11" max="14" width="9.140625" style="47"/>
    <col min="15" max="16384" width="9.140625" style="44"/>
  </cols>
  <sheetData>
    <row r="1" spans="1:14" ht="28.5" customHeight="1">
      <c r="A1" s="323" t="s">
        <v>208</v>
      </c>
      <c r="B1" s="323" t="s">
        <v>308</v>
      </c>
      <c r="C1" s="323" t="s">
        <v>382</v>
      </c>
      <c r="D1" s="323" t="s">
        <v>494</v>
      </c>
      <c r="E1" s="323" t="s">
        <v>495</v>
      </c>
      <c r="F1" s="323" t="s">
        <v>384</v>
      </c>
      <c r="G1" s="323" t="s">
        <v>387</v>
      </c>
      <c r="H1" s="50" t="s">
        <v>388</v>
      </c>
      <c r="I1" s="44"/>
      <c r="J1" s="44"/>
      <c r="K1" s="44"/>
      <c r="L1" s="44"/>
      <c r="M1" s="44"/>
      <c r="N1" s="44"/>
    </row>
    <row r="2" spans="1:14">
      <c r="A2" s="452" t="s">
        <v>397</v>
      </c>
      <c r="B2" s="453"/>
      <c r="C2" s="453"/>
      <c r="D2" s="453"/>
      <c r="E2" s="453"/>
      <c r="F2" s="453"/>
      <c r="G2" s="454"/>
      <c r="H2" s="44"/>
      <c r="I2" s="44"/>
      <c r="J2" s="44"/>
      <c r="K2" s="44"/>
      <c r="L2" s="44"/>
      <c r="M2" s="44"/>
      <c r="N2" s="44"/>
    </row>
    <row r="3" spans="1:14" ht="150">
      <c r="A3" s="20" t="s">
        <v>496</v>
      </c>
      <c r="B3" s="20" t="s">
        <v>497</v>
      </c>
      <c r="C3" s="20"/>
      <c r="D3" s="20" t="s">
        <v>498</v>
      </c>
      <c r="E3" s="20" t="s">
        <v>499</v>
      </c>
      <c r="F3" s="20"/>
      <c r="G3" s="21" t="s">
        <v>248</v>
      </c>
      <c r="H3" s="45"/>
      <c r="I3" s="46"/>
      <c r="J3" s="46"/>
      <c r="K3" s="44"/>
      <c r="L3" s="44"/>
      <c r="M3" s="44"/>
      <c r="N3" s="44"/>
    </row>
    <row r="4" spans="1:14" ht="75">
      <c r="A4" s="18" t="s">
        <v>500</v>
      </c>
      <c r="B4" s="20" t="s">
        <v>501</v>
      </c>
      <c r="C4" s="20"/>
      <c r="D4" s="20" t="s">
        <v>502</v>
      </c>
      <c r="E4" s="20" t="s">
        <v>503</v>
      </c>
      <c r="F4" s="20"/>
      <c r="G4" s="21" t="s">
        <v>248</v>
      </c>
      <c r="H4" s="45"/>
      <c r="K4" s="44"/>
      <c r="L4" s="44"/>
      <c r="M4" s="44"/>
      <c r="N4" s="44"/>
    </row>
    <row r="5" spans="1:14" ht="105">
      <c r="A5" s="18" t="s">
        <v>504</v>
      </c>
      <c r="B5" s="20" t="s">
        <v>505</v>
      </c>
      <c r="C5" s="20"/>
      <c r="D5" s="20" t="s">
        <v>502</v>
      </c>
      <c r="E5" s="20" t="s">
        <v>506</v>
      </c>
      <c r="F5" s="20"/>
      <c r="G5" s="21" t="s">
        <v>248</v>
      </c>
      <c r="H5" s="45"/>
      <c r="I5" s="44"/>
      <c r="J5" s="44"/>
      <c r="K5" s="44"/>
      <c r="L5" s="44"/>
      <c r="M5" s="44"/>
      <c r="N5" s="44"/>
    </row>
    <row r="6" spans="1:14" s="46" customFormat="1">
      <c r="A6" s="48"/>
      <c r="B6" s="48"/>
      <c r="C6" s="49"/>
      <c r="D6" s="49"/>
      <c r="E6" s="48"/>
      <c r="F6" s="49"/>
      <c r="G6" s="36"/>
      <c r="H6" s="50"/>
      <c r="I6" s="44"/>
      <c r="J6" s="44"/>
    </row>
    <row r="7" spans="1:14">
      <c r="I7" s="44"/>
      <c r="J7" s="44"/>
    </row>
    <row r="8" spans="1:14">
      <c r="A8" s="455" t="s">
        <v>432</v>
      </c>
      <c r="B8" s="455"/>
      <c r="C8" s="455"/>
      <c r="D8" s="455"/>
      <c r="E8" s="455"/>
      <c r="F8" s="455"/>
      <c r="G8" s="455"/>
      <c r="H8" s="53"/>
      <c r="I8" s="44"/>
      <c r="J8" s="44"/>
      <c r="K8" s="44"/>
      <c r="L8" s="44"/>
      <c r="M8" s="44"/>
      <c r="N8" s="44"/>
    </row>
    <row r="9" spans="1:14" ht="45">
      <c r="A9" s="20" t="s">
        <v>507</v>
      </c>
      <c r="B9" s="20" t="s">
        <v>508</v>
      </c>
      <c r="C9" s="19"/>
      <c r="D9" s="20" t="s">
        <v>502</v>
      </c>
      <c r="E9" s="20" t="s">
        <v>509</v>
      </c>
      <c r="F9" s="18"/>
      <c r="G9" s="21" t="s">
        <v>248</v>
      </c>
      <c r="H9" s="45"/>
      <c r="I9" s="44"/>
      <c r="J9" s="44"/>
      <c r="K9" s="44"/>
      <c r="L9" s="44"/>
      <c r="M9" s="44"/>
      <c r="N9" s="44"/>
    </row>
    <row r="10" spans="1:14" ht="60">
      <c r="A10" s="20" t="s">
        <v>507</v>
      </c>
      <c r="B10" s="20" t="s">
        <v>508</v>
      </c>
      <c r="C10" s="19"/>
      <c r="D10" s="20" t="s">
        <v>502</v>
      </c>
      <c r="E10" s="20" t="s">
        <v>510</v>
      </c>
      <c r="F10" s="18"/>
      <c r="G10" s="21" t="s">
        <v>248</v>
      </c>
      <c r="H10" s="45"/>
      <c r="I10" s="44"/>
      <c r="J10" s="44"/>
      <c r="K10" s="44"/>
      <c r="L10" s="44"/>
      <c r="M10" s="44"/>
      <c r="N10" s="44"/>
    </row>
    <row r="11" spans="1:14" ht="60">
      <c r="A11" s="20" t="s">
        <v>438</v>
      </c>
      <c r="B11" s="20" t="s">
        <v>439</v>
      </c>
      <c r="C11" s="33" t="s">
        <v>440</v>
      </c>
      <c r="D11" s="24" t="s">
        <v>498</v>
      </c>
      <c r="E11" s="20" t="s">
        <v>511</v>
      </c>
      <c r="F11" s="18"/>
      <c r="G11" s="21" t="s">
        <v>248</v>
      </c>
      <c r="H11" s="45"/>
      <c r="K11" s="44"/>
      <c r="L11" s="44"/>
      <c r="M11" s="44"/>
      <c r="N11" s="44"/>
    </row>
    <row r="12" spans="1:14" ht="294" customHeight="1">
      <c r="A12" s="20" t="s">
        <v>438</v>
      </c>
      <c r="B12" s="20" t="s">
        <v>512</v>
      </c>
      <c r="C12" s="39"/>
      <c r="D12" s="24" t="s">
        <v>498</v>
      </c>
      <c r="E12" s="20" t="s">
        <v>513</v>
      </c>
      <c r="F12" s="18"/>
      <c r="G12" s="21" t="s">
        <v>248</v>
      </c>
      <c r="H12" s="45"/>
      <c r="K12" s="44"/>
      <c r="L12" s="44"/>
      <c r="M12" s="44"/>
      <c r="N12" s="44"/>
    </row>
    <row r="13" spans="1:14" ht="75">
      <c r="A13" s="20" t="s">
        <v>514</v>
      </c>
      <c r="B13" s="20" t="s">
        <v>515</v>
      </c>
      <c r="C13" s="24"/>
      <c r="D13" s="20" t="s">
        <v>498</v>
      </c>
      <c r="E13" s="20" t="s">
        <v>516</v>
      </c>
      <c r="F13" s="18"/>
      <c r="G13" s="21" t="s">
        <v>248</v>
      </c>
      <c r="H13" s="45"/>
      <c r="K13" s="44"/>
      <c r="L13" s="44"/>
      <c r="M13" s="44"/>
      <c r="N13" s="44"/>
    </row>
    <row r="14" spans="1:14" ht="105">
      <c r="A14" s="20" t="s">
        <v>517</v>
      </c>
      <c r="B14" s="20" t="s">
        <v>518</v>
      </c>
      <c r="C14" s="24"/>
      <c r="D14" s="20" t="s">
        <v>502</v>
      </c>
      <c r="E14" s="20" t="s">
        <v>506</v>
      </c>
      <c r="F14" s="18"/>
      <c r="G14" s="21" t="s">
        <v>248</v>
      </c>
      <c r="H14" s="45"/>
      <c r="K14" s="44"/>
      <c r="L14" s="44"/>
      <c r="M14" s="44"/>
      <c r="N14" s="44"/>
    </row>
    <row r="15" spans="1:14" ht="45">
      <c r="A15" s="20" t="s">
        <v>466</v>
      </c>
      <c r="B15" s="20" t="s">
        <v>467</v>
      </c>
      <c r="C15" s="24" t="s">
        <v>468</v>
      </c>
      <c r="D15" s="20" t="s">
        <v>502</v>
      </c>
      <c r="E15" s="20" t="s">
        <v>519</v>
      </c>
      <c r="F15" s="18"/>
      <c r="G15" s="21" t="s">
        <v>248</v>
      </c>
      <c r="H15" s="45"/>
      <c r="K15" s="44"/>
      <c r="L15" s="44"/>
      <c r="M15" s="44"/>
      <c r="N15" s="44"/>
    </row>
    <row r="16" spans="1:14" ht="44.25" customHeight="1">
      <c r="A16" s="20" t="s">
        <v>520</v>
      </c>
      <c r="B16" s="38" t="s">
        <v>521</v>
      </c>
      <c r="C16" s="24"/>
      <c r="D16" s="20" t="s">
        <v>502</v>
      </c>
      <c r="E16" s="20" t="s">
        <v>522</v>
      </c>
      <c r="F16" s="18"/>
      <c r="G16" s="21" t="s">
        <v>248</v>
      </c>
      <c r="H16" s="45"/>
      <c r="K16" s="44"/>
      <c r="L16" s="44"/>
      <c r="M16" s="44"/>
      <c r="N16" s="44"/>
    </row>
    <row r="17" spans="1:14" ht="15.75" thickBot="1">
      <c r="A17" s="26"/>
      <c r="B17" s="26"/>
      <c r="C17" s="27"/>
      <c r="D17" s="27"/>
      <c r="E17" s="27"/>
      <c r="F17" s="27"/>
      <c r="G17" s="54"/>
      <c r="H17" s="53"/>
      <c r="K17" s="44"/>
      <c r="L17" s="44"/>
      <c r="M17" s="44"/>
      <c r="N17" s="44"/>
    </row>
    <row r="18" spans="1:14">
      <c r="A18" s="456" t="s">
        <v>469</v>
      </c>
      <c r="B18" s="457"/>
      <c r="C18" s="457"/>
      <c r="D18" s="457"/>
      <c r="E18" s="457"/>
      <c r="F18" s="457"/>
      <c r="G18" s="458"/>
      <c r="H18" s="53"/>
      <c r="K18" s="44"/>
      <c r="L18" s="44"/>
      <c r="M18" s="44"/>
      <c r="N18" s="44"/>
    </row>
    <row r="19" spans="1:14" ht="30">
      <c r="A19" s="20" t="s">
        <v>523</v>
      </c>
      <c r="B19" s="20" t="s">
        <v>524</v>
      </c>
      <c r="C19" s="18"/>
      <c r="D19" s="20" t="s">
        <v>498</v>
      </c>
      <c r="E19" s="20" t="s">
        <v>525</v>
      </c>
      <c r="F19" s="20"/>
      <c r="G19" s="21" t="s">
        <v>248</v>
      </c>
      <c r="H19" s="45"/>
      <c r="K19" s="44"/>
      <c r="L19" s="44"/>
      <c r="M19" s="44"/>
      <c r="N19" s="44"/>
    </row>
    <row r="20" spans="1:14" ht="60">
      <c r="A20" s="20">
        <v>5</v>
      </c>
      <c r="B20" s="20" t="s">
        <v>474</v>
      </c>
      <c r="C20" s="24" t="s">
        <v>475</v>
      </c>
      <c r="D20" s="20" t="s">
        <v>502</v>
      </c>
      <c r="E20" s="20" t="s">
        <v>526</v>
      </c>
      <c r="F20" s="20"/>
      <c r="G20" s="21" t="s">
        <v>248</v>
      </c>
      <c r="H20" s="45"/>
      <c r="K20" s="44"/>
      <c r="L20" s="44"/>
      <c r="M20" s="44"/>
      <c r="N20" s="44"/>
    </row>
    <row r="21" spans="1:14" ht="105">
      <c r="A21" s="20">
        <v>28</v>
      </c>
      <c r="B21" s="20" t="s">
        <v>478</v>
      </c>
      <c r="C21" s="19" t="s">
        <v>527</v>
      </c>
      <c r="D21" s="20" t="s">
        <v>498</v>
      </c>
      <c r="E21" s="20" t="s">
        <v>528</v>
      </c>
      <c r="F21" s="20"/>
      <c r="G21" s="21" t="s">
        <v>248</v>
      </c>
      <c r="H21" s="45"/>
      <c r="K21" s="44"/>
      <c r="L21" s="44"/>
      <c r="M21" s="44"/>
      <c r="N21" s="44"/>
    </row>
    <row r="22" spans="1:14" s="47" customFormat="1">
      <c r="A22" s="55"/>
      <c r="B22" s="51"/>
      <c r="C22" s="51"/>
      <c r="D22" s="51"/>
      <c r="E22" s="51"/>
      <c r="F22" s="51"/>
      <c r="G22" s="56"/>
      <c r="I22" s="44"/>
      <c r="J22" s="44"/>
    </row>
    <row r="24" spans="1:14">
      <c r="A24" s="459" t="s">
        <v>482</v>
      </c>
      <c r="B24" s="460"/>
      <c r="C24" s="460"/>
      <c r="D24" s="460"/>
      <c r="E24" s="460"/>
      <c r="F24" s="460"/>
      <c r="G24" s="461"/>
      <c r="H24" s="47"/>
      <c r="N24" s="44"/>
    </row>
    <row r="25" spans="1:14" ht="45">
      <c r="A25" s="20" t="s">
        <v>529</v>
      </c>
      <c r="B25" s="20" t="s">
        <v>530</v>
      </c>
      <c r="C25" s="20"/>
      <c r="D25" s="326" t="s">
        <v>498</v>
      </c>
      <c r="E25" s="326" t="s">
        <v>531</v>
      </c>
      <c r="F25" s="167"/>
      <c r="G25" s="21" t="s">
        <v>248</v>
      </c>
      <c r="H25" s="328"/>
      <c r="N25" s="44"/>
    </row>
    <row r="28" spans="1:14">
      <c r="A28" s="459" t="s">
        <v>490</v>
      </c>
      <c r="B28" s="460"/>
      <c r="C28" s="460"/>
      <c r="D28" s="460"/>
      <c r="E28" s="460"/>
      <c r="F28" s="460"/>
      <c r="G28" s="461"/>
      <c r="H28" s="47"/>
      <c r="N28" s="44"/>
    </row>
    <row r="29" spans="1:14" ht="312" customHeight="1">
      <c r="A29" s="20" t="s">
        <v>221</v>
      </c>
      <c r="B29" s="20" t="s">
        <v>532</v>
      </c>
      <c r="C29" s="24"/>
      <c r="D29" s="24" t="s">
        <v>502</v>
      </c>
      <c r="E29" s="24" t="s">
        <v>533</v>
      </c>
      <c r="F29" s="24" t="s">
        <v>534</v>
      </c>
      <c r="G29" s="21" t="s">
        <v>248</v>
      </c>
      <c r="H29" s="328"/>
      <c r="N29" s="44"/>
    </row>
    <row r="30" spans="1:14" ht="409.5">
      <c r="A30" s="20" t="s">
        <v>221</v>
      </c>
      <c r="B30" s="20" t="s">
        <v>535</v>
      </c>
      <c r="C30" s="24"/>
      <c r="D30" s="24" t="s">
        <v>502</v>
      </c>
      <c r="E30" s="24" t="s">
        <v>536</v>
      </c>
      <c r="F30" s="327" t="s">
        <v>537</v>
      </c>
      <c r="G30" s="21" t="s">
        <v>248</v>
      </c>
      <c r="H30" s="329"/>
    </row>
    <row r="31" spans="1:14" ht="135">
      <c r="A31" s="20" t="s">
        <v>221</v>
      </c>
      <c r="B31" s="20" t="s">
        <v>538</v>
      </c>
      <c r="C31" s="24"/>
      <c r="D31" s="24" t="s">
        <v>498</v>
      </c>
      <c r="E31" s="24"/>
      <c r="F31" s="24" t="s">
        <v>539</v>
      </c>
      <c r="G31" s="21" t="s">
        <v>248</v>
      </c>
      <c r="H31" s="329"/>
    </row>
    <row r="32" spans="1:14" ht="243" customHeight="1">
      <c r="A32" s="20" t="s">
        <v>221</v>
      </c>
      <c r="B32" s="20" t="s">
        <v>540</v>
      </c>
      <c r="C32" s="24"/>
      <c r="D32" s="24"/>
      <c r="E32" s="24" t="s">
        <v>541</v>
      </c>
      <c r="F32" s="24"/>
      <c r="G32" s="21" t="s">
        <v>248</v>
      </c>
      <c r="H32" s="329"/>
    </row>
  </sheetData>
  <autoFilter ref="A1:R25" xr:uid="{00000000-0009-0000-0000-000004000000}"/>
  <mergeCells count="5">
    <mergeCell ref="A2:G2"/>
    <mergeCell ref="A8:G8"/>
    <mergeCell ref="A18:G18"/>
    <mergeCell ref="A24:G24"/>
    <mergeCell ref="A28:G28"/>
  </mergeCells>
  <phoneticPr fontId="28" type="noConversion"/>
  <pageMargins left="0.7" right="0.7" top="0.75" bottom="0.75" header="0.3" footer="0.3"/>
  <pageSetup scale="59"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15" operator="equal" id="{E7657B69-BF42-4A6F-B3FA-2C9991AE2BDF}">
            <xm:f>Extra!$B$5</xm:f>
            <x14:dxf>
              <fill>
                <patternFill>
                  <bgColor theme="0" tint="-0.14996795556505021"/>
                </patternFill>
              </fill>
            </x14:dxf>
          </x14:cfRule>
          <x14:cfRule type="cellIs" priority="116" operator="equal" id="{129FBF6F-4E75-48DD-A25B-546B3198BCED}">
            <xm:f>Extra!$B$4</xm:f>
            <x14:dxf>
              <fill>
                <patternFill>
                  <bgColor theme="6"/>
                </patternFill>
              </fill>
            </x14:dxf>
          </x14:cfRule>
          <xm:sqref>G1:G1048576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'D:\catfish\[TPS546x24A_Calculator_Checklist.xlsx]Extra'!#REF!</xm:f>
          </x14:formula1>
          <xm:sqref>G6 G31</xm:sqref>
        </x14:dataValidation>
        <x14:dataValidation type="list" allowBlank="1" showInputMessage="1" showErrorMessage="1" xr:uid="{00000000-0002-0000-0400-000001000000}">
          <x14:formula1>
            <xm:f>Extra!$B$3:$B$5</xm:f>
          </x14:formula1>
          <xm:sqref>G25 G3:G5 G9:G16 G19:G21 G29:G30 G32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B2:B5"/>
  <sheetViews>
    <sheetView workbookViewId="0">
      <selection activeCell="B3" sqref="B3:B5"/>
    </sheetView>
  </sheetViews>
  <sheetFormatPr defaultRowHeight="15"/>
  <cols>
    <col min="2" max="2" width="20.42578125" bestFit="1" customWidth="1"/>
  </cols>
  <sheetData>
    <row r="2" spans="2:2">
      <c r="B2" t="s">
        <v>542</v>
      </c>
    </row>
    <row r="3" spans="2:2">
      <c r="B3" t="s">
        <v>248</v>
      </c>
    </row>
    <row r="4" spans="2:2">
      <c r="B4" t="s">
        <v>543</v>
      </c>
    </row>
    <row r="5" spans="2:2">
      <c r="B5" t="s">
        <v>544</v>
      </c>
    </row>
  </sheetData>
  <phoneticPr fontId="28"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B1:S54"/>
  <sheetViews>
    <sheetView zoomScale="80" zoomScaleNormal="80" workbookViewId="0">
      <selection activeCell="D13" sqref="D13"/>
    </sheetView>
  </sheetViews>
  <sheetFormatPr defaultColWidth="9.140625" defaultRowHeight="14.25"/>
  <cols>
    <col min="1" max="1" width="1.42578125" style="64" customWidth="1"/>
    <col min="2" max="2" width="9.140625" style="64"/>
    <col min="3" max="3" width="28.28515625" style="64" customWidth="1"/>
    <col min="4" max="4" width="75.5703125" style="64" bestFit="1" customWidth="1"/>
    <col min="5" max="5" width="9.140625" style="64"/>
    <col min="6" max="6" width="7.5703125" style="64" bestFit="1" customWidth="1"/>
    <col min="7" max="8" width="10.140625" style="64" bestFit="1" customWidth="1"/>
    <col min="9" max="9" width="31.28515625" style="64" bestFit="1" customWidth="1"/>
    <col min="10" max="10" width="16.42578125" style="64" bestFit="1" customWidth="1"/>
    <col min="11" max="11" width="9.5703125" style="82" customWidth="1"/>
    <col min="12" max="12" width="24" style="82" bestFit="1" customWidth="1"/>
    <col min="13" max="13" width="13.85546875" style="82" bestFit="1" customWidth="1"/>
    <col min="14" max="15" width="9.140625" style="64"/>
    <col min="16" max="17" width="13.28515625" style="82" customWidth="1"/>
    <col min="18" max="18" width="14.42578125" style="82" customWidth="1"/>
    <col min="19" max="19" width="9.5703125" style="82" customWidth="1"/>
    <col min="20" max="16384" width="9.140625" style="64"/>
  </cols>
  <sheetData>
    <row r="1" spans="2:18" ht="7.5" customHeight="1" thickBot="1"/>
    <row r="2" spans="2:18" ht="16.5" thickBot="1">
      <c r="B2" s="471" t="s">
        <v>206</v>
      </c>
      <c r="C2" s="472"/>
      <c r="D2" s="472"/>
      <c r="E2" s="472"/>
      <c r="F2" s="472"/>
      <c r="G2" s="472"/>
      <c r="H2" s="472"/>
      <c r="I2" s="472"/>
      <c r="J2" s="473"/>
      <c r="L2" s="474" t="s">
        <v>352</v>
      </c>
      <c r="M2" s="475"/>
      <c r="N2" s="476"/>
      <c r="P2" s="477" t="s">
        <v>159</v>
      </c>
      <c r="Q2" s="478"/>
      <c r="R2" s="479"/>
    </row>
    <row r="3" spans="2:18" ht="16.5" thickBot="1">
      <c r="B3" s="480" t="s">
        <v>207</v>
      </c>
      <c r="C3" s="481"/>
      <c r="D3" s="482" t="str">
        <f>'Device Calculator'!C3</f>
        <v>TPS546D24A</v>
      </c>
      <c r="E3" s="483"/>
      <c r="F3" s="483"/>
      <c r="G3" s="483"/>
      <c r="H3" s="483"/>
      <c r="I3" s="483"/>
      <c r="J3" s="484"/>
      <c r="L3" s="83" t="s">
        <v>308</v>
      </c>
      <c r="M3" s="84" t="s">
        <v>21</v>
      </c>
      <c r="N3" s="85" t="s">
        <v>210</v>
      </c>
      <c r="P3" s="86" t="s">
        <v>156</v>
      </c>
      <c r="Q3" s="87" t="s">
        <v>157</v>
      </c>
      <c r="R3" s="88" t="s">
        <v>158</v>
      </c>
    </row>
    <row r="4" spans="2:18" s="82" customFormat="1" ht="15.75" customHeight="1">
      <c r="B4" s="501" t="s">
        <v>208</v>
      </c>
      <c r="C4" s="503" t="s">
        <v>209</v>
      </c>
      <c r="D4" s="503" t="s">
        <v>556</v>
      </c>
      <c r="E4" s="505" t="s">
        <v>557</v>
      </c>
      <c r="F4" s="505"/>
      <c r="G4" s="505" t="s">
        <v>558</v>
      </c>
      <c r="H4" s="505"/>
      <c r="I4" s="503" t="s">
        <v>559</v>
      </c>
      <c r="J4" s="138"/>
      <c r="L4" s="89" t="s">
        <v>192</v>
      </c>
      <c r="M4" s="90" t="str">
        <f>'Device Calculator'!C3</f>
        <v>TPS546D24A</v>
      </c>
      <c r="N4" s="91"/>
      <c r="O4" s="64"/>
      <c r="P4" s="92">
        <v>0</v>
      </c>
      <c r="Q4" s="93" t="s">
        <v>38</v>
      </c>
      <c r="R4" s="94" t="s">
        <v>38</v>
      </c>
    </row>
    <row r="5" spans="2:18" s="82" customFormat="1" ht="15.75" customHeight="1" thickBot="1">
      <c r="B5" s="502"/>
      <c r="C5" s="504"/>
      <c r="D5" s="504"/>
      <c r="E5" s="139" t="s">
        <v>14</v>
      </c>
      <c r="F5" s="139" t="s">
        <v>560</v>
      </c>
      <c r="G5" s="139" t="s">
        <v>14</v>
      </c>
      <c r="H5" s="139" t="s">
        <v>560</v>
      </c>
      <c r="I5" s="504"/>
      <c r="J5" s="140"/>
      <c r="L5" s="89"/>
      <c r="M5" s="90"/>
      <c r="N5" s="91"/>
      <c r="O5" s="64"/>
      <c r="P5" s="92"/>
      <c r="Q5" s="93"/>
      <c r="R5" s="94"/>
    </row>
    <row r="6" spans="2:18" s="82" customFormat="1">
      <c r="B6" s="465" t="s">
        <v>215</v>
      </c>
      <c r="C6" s="110" t="s">
        <v>123</v>
      </c>
      <c r="D6" s="77" t="s">
        <v>562</v>
      </c>
      <c r="E6" s="469"/>
      <c r="F6" s="469"/>
      <c r="G6" s="469"/>
      <c r="H6" s="469"/>
      <c r="I6" s="142" t="s">
        <v>647</v>
      </c>
      <c r="J6" s="467"/>
      <c r="L6" s="96" t="s">
        <v>347</v>
      </c>
      <c r="M6" s="136">
        <f>ILOOP_trgt</f>
        <v>32.473100343213297</v>
      </c>
      <c r="N6" s="97"/>
      <c r="O6" s="64"/>
      <c r="P6" s="98">
        <v>1</v>
      </c>
      <c r="Q6" s="99">
        <v>2</v>
      </c>
      <c r="R6" s="100">
        <v>0.5</v>
      </c>
    </row>
    <row r="7" spans="2:18" s="82" customFormat="1" ht="15.75" customHeight="1" thickBot="1">
      <c r="B7" s="466"/>
      <c r="C7" s="101" t="s">
        <v>36</v>
      </c>
      <c r="D7" s="143">
        <v>275</v>
      </c>
      <c r="E7" s="470"/>
      <c r="F7" s="470"/>
      <c r="G7" s="470"/>
      <c r="H7" s="470"/>
      <c r="I7" s="145" t="s">
        <v>648</v>
      </c>
      <c r="J7" s="468"/>
      <c r="L7" s="96" t="s">
        <v>348</v>
      </c>
      <c r="M7" s="136">
        <f>VLOOP_trgt</f>
        <v>11.460733482493294</v>
      </c>
      <c r="N7" s="97"/>
      <c r="O7" s="64"/>
      <c r="P7" s="92">
        <v>2</v>
      </c>
      <c r="Q7" s="103">
        <v>2</v>
      </c>
      <c r="R7" s="104">
        <v>1</v>
      </c>
    </row>
    <row r="8" spans="2:18" s="82" customFormat="1">
      <c r="B8" s="495" t="s">
        <v>216</v>
      </c>
      <c r="C8" s="71" t="s">
        <v>217</v>
      </c>
      <c r="D8" s="146">
        <v>3</v>
      </c>
      <c r="E8" s="469"/>
      <c r="F8" s="469"/>
      <c r="G8" s="469"/>
      <c r="H8" s="469"/>
      <c r="I8" s="147" t="s">
        <v>649</v>
      </c>
      <c r="J8" s="485"/>
      <c r="L8" s="105" t="s">
        <v>351</v>
      </c>
      <c r="M8" s="90">
        <f>Comp_Code</f>
        <v>28</v>
      </c>
      <c r="N8" s="106"/>
      <c r="O8" s="64"/>
      <c r="P8" s="98">
        <v>3</v>
      </c>
      <c r="Q8" s="99">
        <v>2</v>
      </c>
      <c r="R8" s="100">
        <v>2</v>
      </c>
    </row>
    <row r="9" spans="2:18" s="82" customFormat="1">
      <c r="B9" s="496"/>
      <c r="C9" s="72" t="s">
        <v>219</v>
      </c>
      <c r="D9" s="66" t="s">
        <v>599</v>
      </c>
      <c r="E9" s="500"/>
      <c r="F9" s="500"/>
      <c r="G9" s="500"/>
      <c r="H9" s="500"/>
      <c r="I9" s="67" t="s">
        <v>650</v>
      </c>
      <c r="J9" s="467"/>
      <c r="L9" s="105" t="s">
        <v>37</v>
      </c>
      <c r="M9" s="90">
        <f>fsw</f>
        <v>650</v>
      </c>
      <c r="N9" s="106" t="s">
        <v>11</v>
      </c>
      <c r="O9" s="64"/>
      <c r="P9" s="92">
        <v>4</v>
      </c>
      <c r="Q9" s="103">
        <v>2</v>
      </c>
      <c r="R9" s="104">
        <v>4</v>
      </c>
    </row>
    <row r="10" spans="2:18" s="82" customFormat="1" ht="15" thickBot="1">
      <c r="B10" s="466"/>
      <c r="C10" s="107" t="s">
        <v>222</v>
      </c>
      <c r="D10" s="148" t="s">
        <v>603</v>
      </c>
      <c r="E10" s="470"/>
      <c r="F10" s="470"/>
      <c r="G10" s="470"/>
      <c r="H10" s="470"/>
      <c r="I10" s="149" t="s">
        <v>651</v>
      </c>
      <c r="J10" s="467"/>
      <c r="L10" s="105" t="s">
        <v>353</v>
      </c>
      <c r="M10" s="90">
        <f>Phases</f>
        <v>1</v>
      </c>
      <c r="N10" s="106"/>
      <c r="O10" s="64"/>
      <c r="P10" s="98">
        <v>5</v>
      </c>
      <c r="Q10" s="99">
        <v>2</v>
      </c>
      <c r="R10" s="100">
        <v>8</v>
      </c>
    </row>
    <row r="11" spans="2:18" s="82" customFormat="1">
      <c r="B11" s="497" t="s">
        <v>223</v>
      </c>
      <c r="C11" s="71" t="s">
        <v>224</v>
      </c>
      <c r="D11" s="146" t="s">
        <v>638</v>
      </c>
      <c r="E11" s="469"/>
      <c r="F11" s="469"/>
      <c r="G11" s="469"/>
      <c r="H11" s="462"/>
      <c r="I11" s="147" t="s">
        <v>652</v>
      </c>
      <c r="J11" s="485"/>
      <c r="L11" s="105" t="s">
        <v>309</v>
      </c>
      <c r="M11" s="90">
        <f>Iphase</f>
        <v>20</v>
      </c>
      <c r="N11" s="106" t="s">
        <v>26</v>
      </c>
      <c r="O11" s="64"/>
      <c r="P11" s="92">
        <v>6</v>
      </c>
      <c r="Q11" s="103">
        <v>3</v>
      </c>
      <c r="R11" s="104">
        <v>0.5</v>
      </c>
    </row>
    <row r="12" spans="2:18" s="82" customFormat="1" ht="15" customHeight="1">
      <c r="B12" s="498"/>
      <c r="C12" s="72" t="s">
        <v>227</v>
      </c>
      <c r="D12" s="150">
        <v>0.53</v>
      </c>
      <c r="E12" s="500"/>
      <c r="F12" s="500"/>
      <c r="G12" s="500"/>
      <c r="H12" s="463"/>
      <c r="I12" s="75" t="s">
        <v>653</v>
      </c>
      <c r="J12" s="467"/>
      <c r="L12" s="105" t="s">
        <v>227</v>
      </c>
      <c r="M12" s="90">
        <f>Vout</f>
        <v>3.3</v>
      </c>
      <c r="N12" s="106" t="s">
        <v>22</v>
      </c>
      <c r="O12" s="64"/>
      <c r="P12" s="98">
        <v>7</v>
      </c>
      <c r="Q12" s="99">
        <v>3</v>
      </c>
      <c r="R12" s="100">
        <v>1</v>
      </c>
    </row>
    <row r="13" spans="2:18" s="82" customFormat="1" ht="15.75" customHeight="1" thickBot="1">
      <c r="B13" s="499"/>
      <c r="C13" s="101" t="s">
        <v>228</v>
      </c>
      <c r="D13" s="151"/>
      <c r="E13" s="470"/>
      <c r="F13" s="470"/>
      <c r="G13" s="470"/>
      <c r="H13" s="464"/>
      <c r="I13" s="153">
        <v>0.5</v>
      </c>
      <c r="J13" s="468"/>
      <c r="L13" s="108" t="s">
        <v>228</v>
      </c>
      <c r="M13" s="137">
        <f>VOSL</f>
        <v>0.125</v>
      </c>
      <c r="N13" s="109" t="s">
        <v>22</v>
      </c>
      <c r="O13" s="64"/>
      <c r="P13" s="92">
        <v>8</v>
      </c>
      <c r="Q13" s="103">
        <v>3</v>
      </c>
      <c r="R13" s="104">
        <v>2</v>
      </c>
    </row>
    <row r="14" spans="2:18" s="82" customFormat="1">
      <c r="B14" s="495" t="s">
        <v>229</v>
      </c>
      <c r="C14" s="110" t="s">
        <v>230</v>
      </c>
      <c r="D14" s="77" t="s">
        <v>628</v>
      </c>
      <c r="E14" s="141"/>
      <c r="F14" s="142"/>
      <c r="G14" s="142"/>
      <c r="H14" s="142"/>
      <c r="I14" s="142" t="s">
        <v>654</v>
      </c>
      <c r="J14" s="467"/>
      <c r="N14" s="64"/>
      <c r="O14" s="64"/>
      <c r="P14" s="98">
        <v>9</v>
      </c>
      <c r="Q14" s="99">
        <v>3</v>
      </c>
      <c r="R14" s="100">
        <v>4</v>
      </c>
    </row>
    <row r="15" spans="2:18" s="82" customFormat="1" ht="15" thickBot="1">
      <c r="B15" s="466"/>
      <c r="C15" s="101" t="str">
        <f>IF(D10=1,"INTERLEAVE","SYNC_CONFIG")</f>
        <v>SYNC_CONFIG</v>
      </c>
      <c r="D15" s="143"/>
      <c r="E15" s="144"/>
      <c r="F15" s="145"/>
      <c r="G15" s="145"/>
      <c r="H15" s="145"/>
      <c r="I15" s="145" t="s">
        <v>655</v>
      </c>
      <c r="J15" s="468"/>
      <c r="N15" s="64"/>
      <c r="O15" s="64"/>
      <c r="P15" s="92">
        <v>10</v>
      </c>
      <c r="Q15" s="103">
        <v>3</v>
      </c>
      <c r="R15" s="104">
        <v>8</v>
      </c>
    </row>
    <row r="16" spans="2:18" s="82" customFormat="1" ht="15" thickBot="1">
      <c r="B16" s="64"/>
      <c r="C16" s="64"/>
      <c r="D16" s="64"/>
      <c r="E16" s="64"/>
      <c r="F16" s="64"/>
      <c r="G16" s="64"/>
      <c r="H16" s="64"/>
      <c r="I16" s="64"/>
      <c r="J16" s="64"/>
      <c r="N16" s="64"/>
      <c r="O16" s="64"/>
      <c r="P16" s="98">
        <v>11</v>
      </c>
      <c r="Q16" s="99">
        <v>4</v>
      </c>
      <c r="R16" s="100">
        <v>0.5</v>
      </c>
    </row>
    <row r="17" spans="2:18" s="82" customFormat="1" ht="15.75" customHeight="1" thickBot="1">
      <c r="B17" s="111" t="s">
        <v>208</v>
      </c>
      <c r="C17" s="87" t="s">
        <v>21</v>
      </c>
      <c r="D17" s="112" t="s">
        <v>234</v>
      </c>
      <c r="E17" s="87" t="s">
        <v>235</v>
      </c>
      <c r="F17" s="87"/>
      <c r="G17" s="87" t="s">
        <v>236</v>
      </c>
      <c r="H17" s="88" t="s">
        <v>237</v>
      </c>
      <c r="I17" s="486" t="s">
        <v>238</v>
      </c>
      <c r="J17" s="487"/>
      <c r="N17" s="64"/>
      <c r="O17" s="64"/>
      <c r="P17" s="92">
        <v>12</v>
      </c>
      <c r="Q17" s="103">
        <v>4</v>
      </c>
      <c r="R17" s="104">
        <v>1</v>
      </c>
    </row>
    <row r="18" spans="2:18" s="82" customFormat="1">
      <c r="B18" s="113" t="str">
        <f>B$6</f>
        <v>MSEL1</v>
      </c>
      <c r="C18" s="69" t="s">
        <v>239</v>
      </c>
      <c r="D18" s="129">
        <f>IF(OR(J6="SHORT",J6="FLOAT"),J6,IF(F6&lt;16,F6,F6-16))</f>
        <v>0</v>
      </c>
      <c r="E18" s="129">
        <f>IF(OR(J6="SHORT",J6="FLOAT", F7="Open"),"Open",IF(F6&lt;16,2*F7,2*F7+1))</f>
        <v>0</v>
      </c>
      <c r="F18" s="76"/>
      <c r="G18" s="114">
        <f>IF(OR(D18="FLOAT",D18="SHORT"),D18,HLOOKUP(D18,'Resistor Selection'!C$13:R$14,2,FALSE))</f>
        <v>4640</v>
      </c>
      <c r="H18" s="115">
        <f>IF(E18="Open","Open",VLOOKUP(E18,'Resistor Selection'!B$15:R$30,'Pin Detect Programming (2)'!D18+2,FALSE))</f>
        <v>21500</v>
      </c>
      <c r="I18" s="488"/>
      <c r="J18" s="489"/>
      <c r="N18" s="64"/>
      <c r="O18" s="64"/>
      <c r="P18" s="98">
        <v>13</v>
      </c>
      <c r="Q18" s="99">
        <v>4</v>
      </c>
      <c r="R18" s="100">
        <v>2</v>
      </c>
    </row>
    <row r="19" spans="2:18" s="82" customFormat="1">
      <c r="B19" s="116" t="str">
        <f>B$8</f>
        <v>MSEL2</v>
      </c>
      <c r="C19" s="68" t="s">
        <v>240</v>
      </c>
      <c r="D19" s="135">
        <f>IF(OR(J8="SHORT",J8="FLOAT"),J8,F10+4*F9)</f>
        <v>0</v>
      </c>
      <c r="E19" s="135" t="str">
        <f>IF(OR(D8=3,J8="FLOAT",J8="SHORT"),"Open",F8)</f>
        <v>Open</v>
      </c>
      <c r="F19" s="74"/>
      <c r="G19" s="73">
        <f>IF(OR(D19="FLOAT",D19="SHORT"),D19,HLOOKUP(D19,'Resistor Selection'!C$13:R$14,2,FALSE))</f>
        <v>4640</v>
      </c>
      <c r="H19" s="117" t="str">
        <f>IF(E19="Open","Open",VLOOKUP(E19,'Resistor Selection'!B$15:R$30,'Pin Detect Programming (2)'!D19+2,FALSE))</f>
        <v>Open</v>
      </c>
      <c r="I19" s="488"/>
      <c r="J19" s="489"/>
      <c r="N19" s="64"/>
      <c r="O19" s="64"/>
      <c r="P19" s="92">
        <v>14</v>
      </c>
      <c r="Q19" s="103">
        <v>4</v>
      </c>
      <c r="R19" s="104">
        <v>4</v>
      </c>
    </row>
    <row r="20" spans="2:18" s="82" customFormat="1">
      <c r="B20" s="116" t="str">
        <f>B$11</f>
        <v>VSEL</v>
      </c>
      <c r="C20" s="68" t="s">
        <v>241</v>
      </c>
      <c r="D20" s="135">
        <f>IF(OR(J11="SHORT",J11="FLOAT"),J11,F12)</f>
        <v>0</v>
      </c>
      <c r="E20" s="135">
        <f>IF(OR(F11="Float",F11="Short"),"Open",F11)</f>
        <v>0</v>
      </c>
      <c r="F20" s="74"/>
      <c r="G20" s="73">
        <f>IF(OR(D20="FLOAT",D20="SHORT"),D20,HLOOKUP(D20,'Resistor Selection'!C$13:R$14,2,FALSE))</f>
        <v>4640</v>
      </c>
      <c r="H20" s="117">
        <f>IF(E20="Open","Open",VLOOKUP(E20,'Resistor Selection'!B$15:R$30,'Pin Detect Programming (2)'!D20+2,FALSE))</f>
        <v>21500</v>
      </c>
      <c r="I20" s="488"/>
      <c r="J20" s="489"/>
      <c r="N20" s="64"/>
      <c r="O20" s="64"/>
      <c r="P20" s="98">
        <v>15</v>
      </c>
      <c r="Q20" s="99">
        <v>4</v>
      </c>
      <c r="R20" s="100">
        <v>8</v>
      </c>
    </row>
    <row r="21" spans="2:18" s="82" customFormat="1" ht="15" thickBot="1">
      <c r="B21" s="118" t="str">
        <f>B$14</f>
        <v>ADRSEL</v>
      </c>
      <c r="C21" s="70" t="s">
        <v>242</v>
      </c>
      <c r="D21" s="132">
        <f>IF(OR(J14="SHORT",J14="FLOAT"),J14,IF(AND(D15='Resistor References'!AB3,'Pin Detect Programming (2)'!D14&gt;31),'Resistor References'!AM1,IF(F14='Resistor References'!T3,'Resistor References'!T3,IF(F14&lt;16,F14,F14-16))))</f>
        <v>0</v>
      </c>
      <c r="E21" s="132">
        <f>IF(OR(F14="Float",F14="Short"),"Open",IF(AND(F15='Resistor References'!AC3,F14&lt;16),F15,IF(F14&lt;16,2*F15,2*F15+1)))</f>
        <v>0</v>
      </c>
      <c r="F21" s="81"/>
      <c r="G21" s="119">
        <f>IF(OR(D21="FLOAT",D21="SHORT"),D21,HLOOKUP(D21,'Resistor Selection'!C$13:R$14,2,FALSE))</f>
        <v>4640</v>
      </c>
      <c r="H21" s="120">
        <f>IF(E21="Open","Open",VLOOKUP(E21,'Resistor Selection'!B$15:R$30,'Pin Detect Programming (2)'!D21+2,FALSE))</f>
        <v>21500</v>
      </c>
      <c r="I21" s="490"/>
      <c r="J21" s="491"/>
      <c r="N21" s="64"/>
      <c r="O21" s="64"/>
      <c r="P21" s="92">
        <v>16</v>
      </c>
      <c r="Q21" s="103">
        <v>5</v>
      </c>
      <c r="R21" s="104">
        <v>0.5</v>
      </c>
    </row>
    <row r="22" spans="2:18" s="82" customFormat="1" ht="15" thickBot="1">
      <c r="B22" s="64"/>
      <c r="C22" s="64"/>
      <c r="D22" s="64"/>
      <c r="E22" s="64"/>
      <c r="F22" s="64"/>
      <c r="G22" s="64"/>
      <c r="H22" s="64"/>
      <c r="I22" s="64"/>
      <c r="J22" s="64"/>
      <c r="N22" s="64"/>
      <c r="O22" s="64"/>
      <c r="P22" s="98">
        <v>17</v>
      </c>
      <c r="Q22" s="99">
        <v>5</v>
      </c>
      <c r="R22" s="100">
        <v>1</v>
      </c>
    </row>
    <row r="23" spans="2:18" s="82" customFormat="1" ht="15.75" thickBot="1">
      <c r="B23" s="492" t="s">
        <v>243</v>
      </c>
      <c r="C23" s="493"/>
      <c r="D23" s="493"/>
      <c r="E23" s="493"/>
      <c r="F23" s="493"/>
      <c r="G23" s="493"/>
      <c r="H23" s="493"/>
      <c r="I23" s="493"/>
      <c r="J23" s="494"/>
      <c r="N23" s="64"/>
      <c r="O23" s="64"/>
      <c r="P23" s="92">
        <v>18</v>
      </c>
      <c r="Q23" s="103">
        <v>5</v>
      </c>
      <c r="R23" s="104">
        <v>2</v>
      </c>
    </row>
    <row r="24" spans="2:18" s="82" customFormat="1" ht="15" thickBot="1">
      <c r="B24" s="86" t="s">
        <v>208</v>
      </c>
      <c r="C24" s="87" t="s">
        <v>209</v>
      </c>
      <c r="D24" s="87" t="s">
        <v>21</v>
      </c>
      <c r="E24" s="87" t="s">
        <v>210</v>
      </c>
      <c r="F24" s="87" t="s">
        <v>14</v>
      </c>
      <c r="G24" s="87" t="s">
        <v>211</v>
      </c>
      <c r="H24" s="87" t="s">
        <v>212</v>
      </c>
      <c r="I24" s="87" t="s">
        <v>213</v>
      </c>
      <c r="J24" s="88" t="s">
        <v>214</v>
      </c>
      <c r="N24" s="64"/>
      <c r="O24" s="64"/>
      <c r="P24" s="98">
        <v>19</v>
      </c>
      <c r="Q24" s="99">
        <v>5</v>
      </c>
      <c r="R24" s="100">
        <v>4</v>
      </c>
    </row>
    <row r="25" spans="2:18" s="82" customFormat="1">
      <c r="B25" s="495" t="str">
        <f>B8</f>
        <v>MSEL2</v>
      </c>
      <c r="C25" s="71" t="s">
        <v>244</v>
      </c>
      <c r="D25" s="125" t="s">
        <v>221</v>
      </c>
      <c r="E25" s="127"/>
      <c r="F25" s="129" t="str">
        <f>IF(AND(D25=G25,D26=G26),"SHORT",IF(AND(D25=H25,D26=H26),"FLOAT",VLOOKUP(D25,'Resistor References'!AF$4:AG$11,2,FALSE)))</f>
        <v>N/A</v>
      </c>
      <c r="G25" s="130" t="str">
        <f>'Resistor References'!AF$2</f>
        <v>180°, 2</v>
      </c>
      <c r="H25" s="131" t="str">
        <f>'Resistor References'!AF$3</f>
        <v>180°, 2</v>
      </c>
      <c r="I25" s="95" t="s">
        <v>221</v>
      </c>
      <c r="J25" s="485" t="str">
        <f>IF(AND(D25=G25,D26=G26),"SHORT",IF(AND(H25=D25,H26=D26),"FLOAT","Resistor"))</f>
        <v>Resistor</v>
      </c>
      <c r="N25" s="64"/>
      <c r="O25" s="64"/>
      <c r="P25" s="92">
        <v>20</v>
      </c>
      <c r="Q25" s="103">
        <v>5</v>
      </c>
      <c r="R25" s="104">
        <v>8</v>
      </c>
    </row>
    <row r="26" spans="2:18" s="82" customFormat="1" ht="15" thickBot="1">
      <c r="B26" s="466"/>
      <c r="C26" s="101" t="s">
        <v>219</v>
      </c>
      <c r="D26" s="126" t="str">
        <f>D9</f>
        <v>OCF = 26, OCW = 20</v>
      </c>
      <c r="E26" s="128" t="s">
        <v>26</v>
      </c>
      <c r="F26" s="132" t="e">
        <f>VLOOKUP(D26,'Resistor References'!O$3:P$6,2,FALSE)</f>
        <v>#N/A</v>
      </c>
      <c r="G26" s="133" t="str">
        <f>'Resistor References'!O$3</f>
        <v>40/52</v>
      </c>
      <c r="H26" s="134" t="str">
        <f>'Resistor References'!O$4</f>
        <v>30/39</v>
      </c>
      <c r="I26" s="102">
        <v>52</v>
      </c>
      <c r="J26" s="468"/>
      <c r="N26" s="64"/>
      <c r="O26" s="64"/>
      <c r="P26" s="98">
        <v>21</v>
      </c>
      <c r="Q26" s="99">
        <v>6</v>
      </c>
      <c r="R26" s="100">
        <v>0.5</v>
      </c>
    </row>
    <row r="27" spans="2:18" s="82" customFormat="1" ht="15" thickBot="1">
      <c r="B27" s="64"/>
      <c r="C27" s="64"/>
      <c r="D27" s="64"/>
      <c r="E27" s="64"/>
      <c r="F27" s="64"/>
      <c r="G27" s="64"/>
      <c r="H27" s="64"/>
      <c r="I27" s="64"/>
      <c r="J27" s="64"/>
      <c r="N27" s="64"/>
      <c r="O27" s="64"/>
      <c r="P27" s="92">
        <v>22</v>
      </c>
      <c r="Q27" s="103">
        <v>6</v>
      </c>
      <c r="R27" s="104">
        <v>1</v>
      </c>
    </row>
    <row r="28" spans="2:18" s="82" customFormat="1" ht="15" thickBot="1">
      <c r="B28" s="121" t="s">
        <v>208</v>
      </c>
      <c r="C28" s="87" t="s">
        <v>21</v>
      </c>
      <c r="D28" s="112" t="s">
        <v>234</v>
      </c>
      <c r="E28" s="87" t="s">
        <v>235</v>
      </c>
      <c r="F28" s="87"/>
      <c r="G28" s="87" t="s">
        <v>236</v>
      </c>
      <c r="H28" s="88" t="s">
        <v>237</v>
      </c>
      <c r="I28" s="486" t="s">
        <v>246</v>
      </c>
      <c r="J28" s="487"/>
      <c r="N28" s="64"/>
      <c r="O28" s="64"/>
      <c r="P28" s="98">
        <v>23</v>
      </c>
      <c r="Q28" s="99">
        <v>6</v>
      </c>
      <c r="R28" s="100">
        <v>2</v>
      </c>
    </row>
    <row r="29" spans="2:18" s="82" customFormat="1">
      <c r="B29" s="113" t="str">
        <f>B$6</f>
        <v>MSEL1</v>
      </c>
      <c r="C29" s="71" t="s">
        <v>221</v>
      </c>
      <c r="D29" s="129" t="s">
        <v>211</v>
      </c>
      <c r="E29" s="129" t="s">
        <v>247</v>
      </c>
      <c r="F29" s="76"/>
      <c r="G29" s="114" t="s">
        <v>248</v>
      </c>
      <c r="H29" s="115" t="s">
        <v>248</v>
      </c>
      <c r="I29" s="488"/>
      <c r="J29" s="489"/>
      <c r="N29" s="64"/>
      <c r="O29" s="64"/>
      <c r="P29" s="92">
        <v>24</v>
      </c>
      <c r="Q29" s="103">
        <v>6</v>
      </c>
      <c r="R29" s="104">
        <v>4</v>
      </c>
    </row>
    <row r="30" spans="2:18" s="82" customFormat="1">
      <c r="B30" s="116" t="str">
        <f>B$8</f>
        <v>MSEL2</v>
      </c>
      <c r="C30" s="72" t="s">
        <v>249</v>
      </c>
      <c r="D30" s="135" t="e">
        <f>IF(D10&lt;2,"N/A",IF(OR(J25="SHORT",J25="FLOAT"),J25,2*F25+MOD(F26,2)))</f>
        <v>#VALUE!</v>
      </c>
      <c r="E30" s="135" t="e">
        <f>IF(OR(J25='Resistor References'!AG$2,J25='Resistor References'!AG$3,'Pin Detect Programming (2)'!F26&lt;2),"OPEN",1)</f>
        <v>#N/A</v>
      </c>
      <c r="F30" s="74"/>
      <c r="G30" s="73" t="e">
        <f>IF(OR(D30="FLOAT",D30="SHORT"),D30,HLOOKUP(D30,'Resistor Selection'!C13:R14,2,FALSE))</f>
        <v>#VALUE!</v>
      </c>
      <c r="H30" s="117" t="e">
        <f>IF(E30="Open","Open",VLOOKUP(E30,'Resistor Selection'!B$13:AH$30,'Pin Detect Programming (2)'!D30+2,FALSE))</f>
        <v>#N/A</v>
      </c>
      <c r="I30" s="488"/>
      <c r="J30" s="489"/>
      <c r="N30" s="64"/>
      <c r="O30" s="64"/>
      <c r="P30" s="98">
        <v>25</v>
      </c>
      <c r="Q30" s="99">
        <v>6</v>
      </c>
      <c r="R30" s="100">
        <v>8</v>
      </c>
    </row>
    <row r="31" spans="2:18" s="82" customFormat="1">
      <c r="B31" s="116" t="str">
        <f>B$11</f>
        <v>VSEL</v>
      </c>
      <c r="C31" s="72" t="s">
        <v>221</v>
      </c>
      <c r="D31" s="135" t="s">
        <v>211</v>
      </c>
      <c r="E31" s="135" t="s">
        <v>247</v>
      </c>
      <c r="F31" s="74"/>
      <c r="G31" s="73" t="s">
        <v>248</v>
      </c>
      <c r="H31" s="117" t="s">
        <v>248</v>
      </c>
      <c r="I31" s="488"/>
      <c r="J31" s="489"/>
      <c r="N31" s="64"/>
      <c r="O31" s="64"/>
      <c r="P31" s="92">
        <v>26</v>
      </c>
      <c r="Q31" s="103">
        <v>7</v>
      </c>
      <c r="R31" s="104">
        <v>0.5</v>
      </c>
    </row>
    <row r="32" spans="2:18" s="82" customFormat="1" ht="15" thickBot="1">
      <c r="B32" s="118" t="str">
        <f>B$14</f>
        <v>ADRSEL</v>
      </c>
      <c r="C32" s="101" t="s">
        <v>221</v>
      </c>
      <c r="D32" s="132" t="s">
        <v>211</v>
      </c>
      <c r="E32" s="132" t="s">
        <v>247</v>
      </c>
      <c r="F32" s="81"/>
      <c r="G32" s="119" t="s">
        <v>248</v>
      </c>
      <c r="H32" s="120" t="s">
        <v>248</v>
      </c>
      <c r="I32" s="490"/>
      <c r="J32" s="491"/>
      <c r="N32" s="64"/>
      <c r="O32" s="64"/>
      <c r="P32" s="98">
        <v>27</v>
      </c>
      <c r="Q32" s="99">
        <v>7</v>
      </c>
      <c r="R32" s="100">
        <v>1</v>
      </c>
    </row>
    <row r="33" spans="2:18" s="82" customFormat="1" ht="15" thickBot="1">
      <c r="B33" s="64"/>
      <c r="C33" s="64"/>
      <c r="D33" s="64"/>
      <c r="E33" s="64"/>
      <c r="F33" s="64"/>
      <c r="G33" s="64"/>
      <c r="H33" s="64"/>
      <c r="I33" s="64"/>
      <c r="J33" s="64"/>
      <c r="N33" s="64"/>
      <c r="O33" s="64"/>
      <c r="P33" s="92">
        <v>28</v>
      </c>
      <c r="Q33" s="103">
        <v>7</v>
      </c>
      <c r="R33" s="104">
        <v>2</v>
      </c>
    </row>
    <row r="34" spans="2:18" s="82" customFormat="1" ht="15.75" thickBot="1">
      <c r="B34" s="492" t="s">
        <v>250</v>
      </c>
      <c r="C34" s="493"/>
      <c r="D34" s="493"/>
      <c r="E34" s="493"/>
      <c r="F34" s="493"/>
      <c r="G34" s="493"/>
      <c r="H34" s="493"/>
      <c r="I34" s="493"/>
      <c r="J34" s="494"/>
      <c r="N34" s="64"/>
      <c r="O34" s="64"/>
      <c r="P34" s="98">
        <v>29</v>
      </c>
      <c r="Q34" s="99">
        <v>7</v>
      </c>
      <c r="R34" s="100">
        <v>4</v>
      </c>
    </row>
    <row r="35" spans="2:18" s="82" customFormat="1" ht="15" thickBot="1">
      <c r="B35" s="86" t="s">
        <v>208</v>
      </c>
      <c r="C35" s="87" t="s">
        <v>209</v>
      </c>
      <c r="D35" s="87" t="s">
        <v>21</v>
      </c>
      <c r="E35" s="87" t="s">
        <v>210</v>
      </c>
      <c r="F35" s="87" t="s">
        <v>14</v>
      </c>
      <c r="G35" s="87" t="s">
        <v>211</v>
      </c>
      <c r="H35" s="87" t="s">
        <v>212</v>
      </c>
      <c r="I35" s="87" t="s">
        <v>213</v>
      </c>
      <c r="J35" s="88" t="s">
        <v>214</v>
      </c>
      <c r="N35" s="64"/>
      <c r="O35" s="64"/>
      <c r="P35" s="92">
        <v>30</v>
      </c>
      <c r="Q35" s="103">
        <v>7</v>
      </c>
      <c r="R35" s="104">
        <v>8</v>
      </c>
    </row>
    <row r="36" spans="2:18" s="82" customFormat="1" ht="15" thickBot="1">
      <c r="B36" s="495" t="str">
        <f>B8</f>
        <v>MSEL2</v>
      </c>
      <c r="C36" s="71" t="s">
        <v>244</v>
      </c>
      <c r="D36" s="125" t="s">
        <v>221</v>
      </c>
      <c r="E36" s="127"/>
      <c r="F36" s="129" t="str">
        <f>IF(AND(D36=G36,D37=G37),"SHORT",IF(AND(D36=H36,D37=H37),"FLOAT",VLOOKUP(D36,'Resistor References'!AF$4:AG$11,2,FALSE)))</f>
        <v>N/A</v>
      </c>
      <c r="G36" s="130" t="s">
        <v>221</v>
      </c>
      <c r="H36" s="131" t="s">
        <v>221</v>
      </c>
      <c r="I36" s="95" t="s">
        <v>221</v>
      </c>
      <c r="J36" s="485" t="str">
        <f>IF(AND(D36=G36,D37=G37),"SHORT",IF(AND(H36=D36,H37=D37),"FLOAT","Resistor"))</f>
        <v>Resistor</v>
      </c>
      <c r="N36" s="64"/>
      <c r="O36" s="64"/>
      <c r="P36" s="122">
        <v>31</v>
      </c>
      <c r="Q36" s="123">
        <v>10</v>
      </c>
      <c r="R36" s="124">
        <v>2</v>
      </c>
    </row>
    <row r="37" spans="2:18" s="82" customFormat="1" ht="15" thickBot="1">
      <c r="B37" s="466"/>
      <c r="C37" s="101" t="s">
        <v>219</v>
      </c>
      <c r="D37" s="126" t="str">
        <f>D9</f>
        <v>OCF = 26, OCW = 20</v>
      </c>
      <c r="E37" s="128" t="s">
        <v>26</v>
      </c>
      <c r="F37" s="132" t="e">
        <f>VLOOKUP(D37,'Resistor References'!O$3:P$6,2,FALSE)</f>
        <v>#N/A</v>
      </c>
      <c r="G37" s="133" t="s">
        <v>221</v>
      </c>
      <c r="H37" s="134" t="s">
        <v>221</v>
      </c>
      <c r="I37" s="102">
        <v>52</v>
      </c>
      <c r="J37" s="468"/>
      <c r="N37" s="64"/>
      <c r="O37" s="64"/>
    </row>
    <row r="38" spans="2:18" s="82" customFormat="1" ht="15" thickBot="1">
      <c r="B38" s="64"/>
      <c r="C38" s="64"/>
      <c r="D38" s="64"/>
      <c r="E38" s="64"/>
      <c r="F38" s="64"/>
      <c r="G38" s="64"/>
      <c r="H38" s="64"/>
      <c r="I38" s="64"/>
      <c r="J38" s="64"/>
      <c r="N38" s="64"/>
      <c r="O38" s="64"/>
    </row>
    <row r="39" spans="2:18" s="82" customFormat="1" ht="15.75" customHeight="1" thickBot="1">
      <c r="B39" s="121" t="s">
        <v>208</v>
      </c>
      <c r="C39" s="87" t="s">
        <v>21</v>
      </c>
      <c r="D39" s="112" t="s">
        <v>234</v>
      </c>
      <c r="E39" s="87" t="s">
        <v>235</v>
      </c>
      <c r="F39" s="87"/>
      <c r="G39" s="87" t="s">
        <v>236</v>
      </c>
      <c r="H39" s="88" t="s">
        <v>237</v>
      </c>
      <c r="I39" s="486" t="s">
        <v>246</v>
      </c>
      <c r="J39" s="487"/>
      <c r="N39" s="64"/>
      <c r="O39" s="64"/>
    </row>
    <row r="40" spans="2:18" s="82" customFormat="1">
      <c r="B40" s="113" t="str">
        <f>B$6</f>
        <v>MSEL1</v>
      </c>
      <c r="C40" s="71" t="s">
        <v>221</v>
      </c>
      <c r="D40" s="129" t="s">
        <v>211</v>
      </c>
      <c r="E40" s="129" t="s">
        <v>247</v>
      </c>
      <c r="F40" s="76"/>
      <c r="G40" s="114" t="s">
        <v>248</v>
      </c>
      <c r="H40" s="115" t="s">
        <v>248</v>
      </c>
      <c r="I40" s="488"/>
      <c r="J40" s="489"/>
      <c r="N40" s="64"/>
      <c r="O40" s="64"/>
    </row>
    <row r="41" spans="2:18" s="82" customFormat="1">
      <c r="B41" s="116" t="str">
        <f>B$8</f>
        <v>MSEL2</v>
      </c>
      <c r="C41" s="72" t="s">
        <v>249</v>
      </c>
      <c r="D41" s="135" t="e">
        <f>IF(D10&lt;3,"N/A",IF(OR(J36="SHORT",J36="FLOAT"),J36,2*F36+MOD(F37,2)))</f>
        <v>#VALUE!</v>
      </c>
      <c r="E41" s="135" t="e">
        <f>IF(OR(J36='Resistor References'!AG$2,J36='Resistor References'!AG$3,'Pin Detect Programming (2)'!F37&lt;2),"OPEN",1)</f>
        <v>#N/A</v>
      </c>
      <c r="F41" s="74"/>
      <c r="G41" s="73" t="e">
        <f>IF(OR(D41="FLOAT",D41="SHORT"),D41,HLOOKUP(D41,'Resistor Selection'!C13:R14,2,FALSE))</f>
        <v>#VALUE!</v>
      </c>
      <c r="H41" s="117" t="e">
        <f>IF(E41="Open","Open",VLOOKUP(E41,'Resistor Selection'!B$13:AH$30,'Pin Detect Programming (2)'!D41+2,FALSE))</f>
        <v>#N/A</v>
      </c>
      <c r="I41" s="488"/>
      <c r="J41" s="489"/>
      <c r="N41" s="64"/>
      <c r="O41" s="64"/>
    </row>
    <row r="42" spans="2:18" s="82" customFormat="1">
      <c r="B42" s="116" t="str">
        <f>B$11</f>
        <v>VSEL</v>
      </c>
      <c r="C42" s="72" t="s">
        <v>221</v>
      </c>
      <c r="D42" s="135" t="s">
        <v>211</v>
      </c>
      <c r="E42" s="135" t="s">
        <v>247</v>
      </c>
      <c r="F42" s="74"/>
      <c r="G42" s="73" t="s">
        <v>248</v>
      </c>
      <c r="H42" s="117" t="s">
        <v>248</v>
      </c>
      <c r="I42" s="488"/>
      <c r="J42" s="489"/>
      <c r="N42" s="64"/>
      <c r="O42" s="64"/>
    </row>
    <row r="43" spans="2:18" s="82" customFormat="1" ht="15" thickBot="1">
      <c r="B43" s="118" t="str">
        <f>B$14</f>
        <v>ADRSEL</v>
      </c>
      <c r="C43" s="101" t="s">
        <v>221</v>
      </c>
      <c r="D43" s="132" t="s">
        <v>211</v>
      </c>
      <c r="E43" s="132" t="s">
        <v>247</v>
      </c>
      <c r="F43" s="81"/>
      <c r="G43" s="119" t="s">
        <v>248</v>
      </c>
      <c r="H43" s="120" t="s">
        <v>248</v>
      </c>
      <c r="I43" s="490"/>
      <c r="J43" s="491"/>
      <c r="N43" s="64"/>
      <c r="O43" s="64"/>
    </row>
    <row r="44" spans="2:18" s="82" customFormat="1" ht="15" thickBot="1">
      <c r="B44" s="64"/>
      <c r="C44" s="64"/>
      <c r="D44" s="64"/>
      <c r="E44" s="64"/>
      <c r="F44" s="64"/>
      <c r="G44" s="64"/>
      <c r="H44" s="64"/>
      <c r="I44" s="64"/>
      <c r="J44" s="64"/>
      <c r="N44" s="64"/>
      <c r="O44" s="64"/>
    </row>
    <row r="45" spans="2:18" s="82" customFormat="1" ht="15.75" thickBot="1">
      <c r="B45" s="492" t="s">
        <v>251</v>
      </c>
      <c r="C45" s="493"/>
      <c r="D45" s="493"/>
      <c r="E45" s="493"/>
      <c r="F45" s="493"/>
      <c r="G45" s="493"/>
      <c r="H45" s="493"/>
      <c r="I45" s="493"/>
      <c r="J45" s="494"/>
      <c r="N45" s="64"/>
      <c r="O45" s="64"/>
    </row>
    <row r="46" spans="2:18" s="82" customFormat="1" ht="15" thickBot="1">
      <c r="B46" s="86" t="s">
        <v>208</v>
      </c>
      <c r="C46" s="87" t="s">
        <v>209</v>
      </c>
      <c r="D46" s="87" t="s">
        <v>21</v>
      </c>
      <c r="E46" s="87" t="s">
        <v>210</v>
      </c>
      <c r="F46" s="87" t="s">
        <v>14</v>
      </c>
      <c r="G46" s="87" t="s">
        <v>211</v>
      </c>
      <c r="H46" s="87" t="s">
        <v>212</v>
      </c>
      <c r="I46" s="87" t="s">
        <v>213</v>
      </c>
      <c r="J46" s="88" t="s">
        <v>214</v>
      </c>
      <c r="N46" s="64"/>
      <c r="O46" s="64"/>
    </row>
    <row r="47" spans="2:18" s="82" customFormat="1">
      <c r="B47" s="495" t="str">
        <f>B8</f>
        <v>MSEL2</v>
      </c>
      <c r="C47" s="71" t="s">
        <v>244</v>
      </c>
      <c r="D47" s="125" t="s">
        <v>221</v>
      </c>
      <c r="E47" s="127"/>
      <c r="F47" s="129" t="str">
        <f>IF(AND(D47=G47,D48=G48),"SHORT",IF(AND(D47=H47,D48=H48),"FLOAT",VLOOKUP(D47,'Resistor References'!AF$4:AG$11,2,FALSE)))</f>
        <v>N/A</v>
      </c>
      <c r="G47" s="130" t="s">
        <v>221</v>
      </c>
      <c r="H47" s="131" t="s">
        <v>221</v>
      </c>
      <c r="I47" s="95" t="s">
        <v>221</v>
      </c>
      <c r="J47" s="485" t="str">
        <f>IF(AND(D47=G47,D48=G48),"SHORT",IF(AND(H47=D47,H48=D48),"FLOAT","Resistor"))</f>
        <v>Resistor</v>
      </c>
      <c r="N47" s="64"/>
      <c r="O47" s="64"/>
    </row>
    <row r="48" spans="2:18" s="82" customFormat="1" ht="15" thickBot="1">
      <c r="B48" s="466"/>
      <c r="C48" s="101" t="s">
        <v>219</v>
      </c>
      <c r="D48" s="126" t="str">
        <f>D9</f>
        <v>OCF = 26, OCW = 20</v>
      </c>
      <c r="E48" s="128" t="s">
        <v>26</v>
      </c>
      <c r="F48" s="132" t="e">
        <f>VLOOKUP(D48,'Resistor References'!O$3:P$6,2,FALSE)</f>
        <v>#N/A</v>
      </c>
      <c r="G48" s="133" t="s">
        <v>221</v>
      </c>
      <c r="H48" s="134" t="s">
        <v>221</v>
      </c>
      <c r="I48" s="102">
        <v>52</v>
      </c>
      <c r="J48" s="468"/>
      <c r="N48" s="64"/>
      <c r="O48" s="64"/>
    </row>
    <row r="49" spans="2:15" s="82" customFormat="1" ht="15" thickBot="1">
      <c r="B49" s="64"/>
      <c r="C49" s="64"/>
      <c r="D49" s="64"/>
      <c r="E49" s="64"/>
      <c r="F49" s="64"/>
      <c r="G49" s="64"/>
      <c r="H49" s="64"/>
      <c r="I49" s="64"/>
      <c r="J49" s="64"/>
      <c r="N49" s="64"/>
      <c r="O49" s="64"/>
    </row>
    <row r="50" spans="2:15" s="82" customFormat="1" ht="15.75" customHeight="1" thickBot="1">
      <c r="B50" s="121" t="s">
        <v>208</v>
      </c>
      <c r="C50" s="87" t="s">
        <v>21</v>
      </c>
      <c r="D50" s="112" t="s">
        <v>234</v>
      </c>
      <c r="E50" s="87" t="s">
        <v>235</v>
      </c>
      <c r="F50" s="87"/>
      <c r="G50" s="87" t="s">
        <v>236</v>
      </c>
      <c r="H50" s="88" t="s">
        <v>237</v>
      </c>
      <c r="I50" s="486" t="s">
        <v>246</v>
      </c>
      <c r="J50" s="487"/>
      <c r="N50" s="64"/>
      <c r="O50" s="64"/>
    </row>
    <row r="51" spans="2:15" s="82" customFormat="1">
      <c r="B51" s="113" t="str">
        <f>B$6</f>
        <v>MSEL1</v>
      </c>
      <c r="C51" s="71" t="s">
        <v>221</v>
      </c>
      <c r="D51" s="129" t="s">
        <v>211</v>
      </c>
      <c r="E51" s="129" t="s">
        <v>247</v>
      </c>
      <c r="F51" s="76"/>
      <c r="G51" s="114" t="s">
        <v>248</v>
      </c>
      <c r="H51" s="115" t="s">
        <v>248</v>
      </c>
      <c r="I51" s="488"/>
      <c r="J51" s="489"/>
      <c r="N51" s="64"/>
      <c r="O51" s="64"/>
    </row>
    <row r="52" spans="2:15" s="82" customFormat="1">
      <c r="B52" s="116" t="str">
        <f>B$8</f>
        <v>MSEL2</v>
      </c>
      <c r="C52" s="72" t="s">
        <v>249</v>
      </c>
      <c r="D52" s="135" t="e">
        <f>IF(D10&lt;4,"N/A",IF(OR(J47="SHORT",J47="FLOAT"),J47,2*F47+MOD(F48,2)))</f>
        <v>#VALUE!</v>
      </c>
      <c r="E52" s="135" t="e">
        <f>IF(OR(J47='Resistor References'!AG$2,J47='Resistor References'!AG$3,'Pin Detect Programming (2)'!F48&lt;2),"OPEN",1)</f>
        <v>#N/A</v>
      </c>
      <c r="F52" s="74"/>
      <c r="G52" s="73" t="e">
        <f>IF(OR(D52="FLOAT",D52="SHORT"),D52,HLOOKUP(D52,'Resistor Selection'!C13:R14,2,FALSE))</f>
        <v>#VALUE!</v>
      </c>
      <c r="H52" s="117" t="e">
        <f>IF(E52="Open","Open",VLOOKUP(E52,'Resistor Selection'!B$13:AH$30,'Pin Detect Programming (2)'!D52+2,FALSE))</f>
        <v>#N/A</v>
      </c>
      <c r="I52" s="488"/>
      <c r="J52" s="489"/>
      <c r="N52" s="64"/>
      <c r="O52" s="64"/>
    </row>
    <row r="53" spans="2:15" s="82" customFormat="1">
      <c r="B53" s="116" t="str">
        <f>B$11</f>
        <v>VSEL</v>
      </c>
      <c r="C53" s="72" t="s">
        <v>221</v>
      </c>
      <c r="D53" s="135" t="s">
        <v>211</v>
      </c>
      <c r="E53" s="135" t="s">
        <v>247</v>
      </c>
      <c r="F53" s="74"/>
      <c r="G53" s="73" t="s">
        <v>248</v>
      </c>
      <c r="H53" s="117" t="s">
        <v>248</v>
      </c>
      <c r="I53" s="488"/>
      <c r="J53" s="489"/>
      <c r="N53" s="64"/>
      <c r="O53" s="64"/>
    </row>
    <row r="54" spans="2:15" s="82" customFormat="1" ht="15" thickBot="1">
      <c r="B54" s="118" t="str">
        <f>B$14</f>
        <v>ADRSEL</v>
      </c>
      <c r="C54" s="101" t="s">
        <v>221</v>
      </c>
      <c r="D54" s="132" t="s">
        <v>211</v>
      </c>
      <c r="E54" s="132" t="s">
        <v>247</v>
      </c>
      <c r="F54" s="81"/>
      <c r="G54" s="119" t="s">
        <v>248</v>
      </c>
      <c r="H54" s="120" t="s">
        <v>248</v>
      </c>
      <c r="I54" s="490"/>
      <c r="J54" s="491"/>
      <c r="N54" s="64"/>
      <c r="O54" s="64"/>
    </row>
  </sheetData>
  <dataConsolidate/>
  <mergeCells count="44">
    <mergeCell ref="I50:J54"/>
    <mergeCell ref="B4:B5"/>
    <mergeCell ref="C4:C5"/>
    <mergeCell ref="D4:D5"/>
    <mergeCell ref="E4:F4"/>
    <mergeCell ref="G4:H4"/>
    <mergeCell ref="I4:I5"/>
    <mergeCell ref="B36:B37"/>
    <mergeCell ref="J36:J37"/>
    <mergeCell ref="I39:J43"/>
    <mergeCell ref="B45:J45"/>
    <mergeCell ref="B47:B48"/>
    <mergeCell ref="J47:J48"/>
    <mergeCell ref="I17:J21"/>
    <mergeCell ref="B23:J23"/>
    <mergeCell ref="B25:B26"/>
    <mergeCell ref="J25:J26"/>
    <mergeCell ref="I28:J32"/>
    <mergeCell ref="B34:J34"/>
    <mergeCell ref="B8:B10"/>
    <mergeCell ref="J8:J10"/>
    <mergeCell ref="B11:B13"/>
    <mergeCell ref="J11:J13"/>
    <mergeCell ref="B14:B15"/>
    <mergeCell ref="J14:J15"/>
    <mergeCell ref="E8:E10"/>
    <mergeCell ref="F8:F10"/>
    <mergeCell ref="G8:G10"/>
    <mergeCell ref="H8:H10"/>
    <mergeCell ref="E11:E13"/>
    <mergeCell ref="F11:F13"/>
    <mergeCell ref="G11:G13"/>
    <mergeCell ref="B2:J2"/>
    <mergeCell ref="L2:N2"/>
    <mergeCell ref="P2:R2"/>
    <mergeCell ref="B3:C3"/>
    <mergeCell ref="D3:J3"/>
    <mergeCell ref="H11:H13"/>
    <mergeCell ref="B6:B7"/>
    <mergeCell ref="J6:J7"/>
    <mergeCell ref="E6:E7"/>
    <mergeCell ref="F6:F7"/>
    <mergeCell ref="G6:G7"/>
    <mergeCell ref="H6:H7"/>
  </mergeCells>
  <phoneticPr fontId="28" type="noConversion"/>
  <conditionalFormatting sqref="D18">
    <cfRule type="cellIs" dxfId="34" priority="34" stopIfTrue="1" operator="equal">
      <formula>$H$4</formula>
    </cfRule>
    <cfRule type="cellIs" dxfId="33" priority="35" stopIfTrue="1" operator="equal">
      <formula>$G$4</formula>
    </cfRule>
    <cfRule type="cellIs" dxfId="32" priority="36" operator="greaterThan">
      <formula>29.5</formula>
    </cfRule>
  </conditionalFormatting>
  <conditionalFormatting sqref="D19">
    <cfRule type="cellIs" dxfId="31" priority="31" stopIfTrue="1" operator="equal">
      <formula>$H$4</formula>
    </cfRule>
    <cfRule type="cellIs" dxfId="30" priority="32" stopIfTrue="1" operator="equal">
      <formula>$G$4</formula>
    </cfRule>
    <cfRule type="cellIs" dxfId="29" priority="33" operator="greaterThan">
      <formula>29.5</formula>
    </cfRule>
  </conditionalFormatting>
  <conditionalFormatting sqref="D20">
    <cfRule type="cellIs" dxfId="28" priority="28" stopIfTrue="1" operator="equal">
      <formula>$H$4</formula>
    </cfRule>
    <cfRule type="cellIs" dxfId="27" priority="29" stopIfTrue="1" operator="equal">
      <formula>$G$4</formula>
    </cfRule>
    <cfRule type="cellIs" dxfId="26" priority="30" operator="greaterThan">
      <formula>29.5</formula>
    </cfRule>
  </conditionalFormatting>
  <conditionalFormatting sqref="D21">
    <cfRule type="cellIs" dxfId="25" priority="25" stopIfTrue="1" operator="equal">
      <formula>$H$4</formula>
    </cfRule>
    <cfRule type="cellIs" dxfId="24" priority="26" stopIfTrue="1" operator="equal">
      <formula>$G$4</formula>
    </cfRule>
    <cfRule type="cellIs" dxfId="23" priority="27" operator="greaterThan">
      <formula>29.5</formula>
    </cfRule>
  </conditionalFormatting>
  <conditionalFormatting sqref="D30">
    <cfRule type="cellIs" dxfId="22" priority="22" stopIfTrue="1" operator="equal">
      <formula>$H$4</formula>
    </cfRule>
    <cfRule type="cellIs" dxfId="21" priority="23" stopIfTrue="1" operator="equal">
      <formula>$G$4</formula>
    </cfRule>
    <cfRule type="cellIs" dxfId="20" priority="24" operator="greaterThan">
      <formula>29.5</formula>
    </cfRule>
  </conditionalFormatting>
  <conditionalFormatting sqref="D41">
    <cfRule type="cellIs" dxfId="19" priority="19" stopIfTrue="1" operator="equal">
      <formula>$H$4</formula>
    </cfRule>
    <cfRule type="cellIs" dxfId="18" priority="20" stopIfTrue="1" operator="equal">
      <formula>$G$4</formula>
    </cfRule>
    <cfRule type="cellIs" dxfId="17" priority="21" operator="greaterThan">
      <formula>29.5</formula>
    </cfRule>
  </conditionalFormatting>
  <conditionalFormatting sqref="D52">
    <cfRule type="cellIs" dxfId="16" priority="16" stopIfTrue="1" operator="equal">
      <formula>$H$4</formula>
    </cfRule>
    <cfRule type="cellIs" dxfId="15" priority="17" stopIfTrue="1" operator="equal">
      <formula>$G$4</formula>
    </cfRule>
    <cfRule type="cellIs" dxfId="14" priority="18" operator="greaterThan">
      <formula>29.5</formula>
    </cfRule>
  </conditionalFormatting>
  <conditionalFormatting sqref="Q4:Q5">
    <cfRule type="expression" dxfId="13" priority="13">
      <formula>"K3=$C$4"</formula>
    </cfRule>
  </conditionalFormatting>
  <conditionalFormatting sqref="R4:R5">
    <cfRule type="expression" dxfId="12" priority="12">
      <formula>"K3=$C$4"</formula>
    </cfRule>
  </conditionalFormatting>
  <conditionalFormatting sqref="Q6:Q36">
    <cfRule type="cellIs" dxfId="11" priority="11" operator="greaterThan">
      <formula>ILOOP_trgt</formula>
    </cfRule>
  </conditionalFormatting>
  <conditionalFormatting sqref="P4:P36">
    <cfRule type="cellIs" dxfId="10" priority="7" operator="equal">
      <formula>$D$6</formula>
    </cfRule>
  </conditionalFormatting>
  <conditionalFormatting sqref="D36">
    <cfRule type="expression" dxfId="9" priority="6">
      <formula>NOT(AND(ISNUMBER(FIND($D$10,$D$36)),IF(ISNUMBER(FIND($D$10,$D$36)),FIND($D$10,$D$36)&gt;3,0)))</formula>
    </cfRule>
  </conditionalFormatting>
  <conditionalFormatting sqref="D47">
    <cfRule type="expression" dxfId="8" priority="5">
      <formula>NOT(AND(ISNUMBER(FIND($D$10,$D$47)),IF(ISNUMBER(FIND($D$10,$D$47)),FIND($D$10,$D$47)&gt;3,0)))</formula>
    </cfRule>
  </conditionalFormatting>
  <conditionalFormatting sqref="D25">
    <cfRule type="expression" dxfId="7" priority="4">
      <formula>NOT(AND(ISNUMBER(FIND($D$10,$D$25)),IF(ISNUMBER(FIND($D$10,$D$25)),FIND($D$10,$D$25)&gt;3,0)))</formula>
    </cfRule>
  </conditionalFormatting>
  <conditionalFormatting sqref="D26">
    <cfRule type="cellIs" dxfId="6" priority="3" operator="notEqual">
      <formula>$D$9</formula>
    </cfRule>
  </conditionalFormatting>
  <conditionalFormatting sqref="D37">
    <cfRule type="cellIs" dxfId="5" priority="2" operator="notEqual">
      <formula>$D$9</formula>
    </cfRule>
  </conditionalFormatting>
  <conditionalFormatting sqref="D48">
    <cfRule type="cellIs" dxfId="4" priority="1" operator="notEqual">
      <formula>$D$9</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37" operator="greaterThan" id="{903DF5AA-9130-49F5-BF20-990F43965E3F}">
            <xm:f>'Device Calculator'!#REF!</xm:f>
            <x14:dxf>
              <font>
                <color rgb="FF9C0006"/>
              </font>
              <fill>
                <patternFill>
                  <bgColor rgb="FFFFC7CE"/>
                </patternFill>
              </fill>
            </x14:dxf>
          </x14:cfRule>
          <xm:sqref>R36</xm:sqref>
        </x14:conditionalFormatting>
        <x14:conditionalFormatting xmlns:xm="http://schemas.microsoft.com/office/excel/2006/main">
          <x14:cfRule type="cellIs" priority="38" operator="greaterThan" id="{8683456C-14C1-448B-A2C6-E930737A0632}">
            <xm:f>'Device Calculator'!$M80</xm:f>
            <x14:dxf>
              <font>
                <color rgb="FF9C0006"/>
              </font>
              <fill>
                <patternFill>
                  <bgColor rgb="FFFFC7CE"/>
                </patternFill>
              </fill>
            </x14:dxf>
          </x14:cfRule>
          <xm:sqref>R6:R21</xm:sqref>
        </x14:conditionalFormatting>
        <x14:conditionalFormatting xmlns:xm="http://schemas.microsoft.com/office/excel/2006/main">
          <x14:cfRule type="cellIs" priority="61" operator="greaterThan" id="{8683456C-14C1-448B-A2C6-E930737A0632}">
            <xm:f>'Device Calculator'!$M97</xm:f>
            <x14:dxf>
              <font>
                <color rgb="FF9C0006"/>
              </font>
              <fill>
                <patternFill>
                  <bgColor rgb="FFFFC7CE"/>
                </patternFill>
              </fill>
            </x14:dxf>
          </x14:cfRule>
          <xm:sqref>R22:R34</xm:sqref>
        </x14:conditionalFormatting>
        <x14:conditionalFormatting xmlns:xm="http://schemas.microsoft.com/office/excel/2006/main">
          <x14:cfRule type="cellIs" priority="92" operator="greaterThan" id="{8683456C-14C1-448B-A2C6-E930737A0632}">
            <xm:f>'Device Calculator'!#REF!</xm:f>
            <x14:dxf>
              <font>
                <color rgb="FF9C0006"/>
              </font>
              <fill>
                <patternFill>
                  <bgColor rgb="FFFFC7CE"/>
                </patternFill>
              </fill>
            </x14:dxf>
          </x14:cfRule>
          <xm:sqref>R35</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600-000000000000}">
          <x14:formula1>
            <xm:f>'Resistor References'!$AE$2:$AE$4</xm:f>
          </x14:formula1>
          <xm:sqref>D25</xm:sqref>
        </x14:dataValidation>
        <x14:dataValidation type="list" allowBlank="1" showInputMessage="1" showErrorMessage="1" xr:uid="{00000000-0002-0000-0600-000001000000}">
          <x14:formula1>
            <xm:f>'Resistor References'!$AE$7</xm:f>
          </x14:formula1>
          <xm:sqref>D47</xm:sqref>
        </x14:dataValidation>
        <x14:dataValidation type="list" allowBlank="1" showInputMessage="1" showErrorMessage="1" xr:uid="{00000000-0002-0000-0600-000002000000}">
          <x14:formula1>
            <xm:f>'Resistor References'!$AE$5:$AE$6</xm:f>
          </x14:formula1>
          <xm:sqref>D36</xm:sqref>
        </x14:dataValidation>
        <x14:dataValidation type="list" allowBlank="1" showInputMessage="1" showErrorMessage="1" xr:uid="{00000000-0002-0000-0600-000003000000}">
          <x14:formula1>
            <xm:f>'Resistor References'!$O$3:$O$6</xm:f>
          </x14:formula1>
          <xm:sqref>D48 D37 D26</xm:sqref>
        </x14:dataValidation>
        <x14:dataValidation type="list" allowBlank="1" showInputMessage="1" showErrorMessage="1" xr:uid="{00000000-0002-0000-0600-000004000000}">
          <x14:formula1>
            <xm:f>'Resistor References'!$A$2:$A$4</xm:f>
          </x14:formula1>
          <xm:sqref>D3:J3</xm:sqref>
        </x14:dataValidation>
        <x14:dataValidation type="list" allowBlank="1" showInputMessage="1" showErrorMessage="1" xr:uid="{00000000-0002-0000-0600-000005000000}">
          <x14:formula1>
            <xm:f>Sheet2!$C$5:$C$37</xm:f>
          </x14:formula1>
          <xm:sqref>D6</xm:sqref>
        </x14:dataValidation>
        <x14:dataValidation type="list" allowBlank="1" showInputMessage="1" showErrorMessage="1" xr:uid="{00000000-0002-0000-0600-000006000000}">
          <x14:formula1>
            <xm:f>Sheet2!$Q$5:$Q$12</xm:f>
          </x14:formula1>
          <xm:sqref>D8</xm:sqref>
        </x14:dataValidation>
        <x14:dataValidation type="list" allowBlank="1" showInputMessage="1" showErrorMessage="1" xr:uid="{00000000-0002-0000-0600-000007000000}">
          <x14:formula1>
            <xm:f>Sheet2!$M$5:$M$8</xm:f>
          </x14:formula1>
          <xm:sqref>D9</xm:sqref>
        </x14:dataValidation>
        <x14:dataValidation type="list" allowBlank="1" showInputMessage="1" showErrorMessage="1" xr:uid="{00000000-0002-0000-0600-000008000000}">
          <x14:formula1>
            <xm:f>Sheet2!$T$5:$T$8</xm:f>
          </x14:formula1>
          <xm:sqref>D10</xm:sqref>
        </x14:dataValidation>
        <x14:dataValidation type="list" allowBlank="1" showInputMessage="1" showErrorMessage="1" xr:uid="{00000000-0002-0000-0600-000009000000}">
          <x14:formula1>
            <xm:f>Sheet2!$G$5:$G$12</xm:f>
          </x14:formula1>
          <xm:sqref>D7</xm:sqref>
        </x14:dataValidation>
        <x14:dataValidation type="list" allowBlank="1" showInputMessage="1" showErrorMessage="1" xr:uid="{00000000-0002-0000-0600-00000A000000}">
          <x14:formula1>
            <xm:f>Sheet2!$AJ$5:$AJ$21</xm:f>
          </x14:formula1>
          <xm:sqref>D14</xm:sqref>
        </x14:dataValidation>
        <x14:dataValidation type="list" allowBlank="1" showInputMessage="1" showErrorMessage="1" xr:uid="{00000000-0002-0000-0600-00000B000000}">
          <x14:formula1>
            <xm:f>Sheet2!$AN$5:$AN$13</xm:f>
          </x14:formula1>
          <xm:sqref>D15</xm:sqref>
        </x14:dataValidation>
        <x14:dataValidation type="list" allowBlank="1" showInputMessage="1" showErrorMessage="1" xr:uid="{00000000-0002-0000-0600-00000C000000}">
          <x14:formula1>
            <xm:f>Sheet2!$AB$5:$AB$226</xm:f>
          </x14:formula1>
          <xm:sqref>D12</xm:sqref>
        </x14:dataValidation>
        <x14:dataValidation type="list" allowBlank="1" showInputMessage="1" showErrorMessage="1" xr:uid="{00000000-0002-0000-0600-00000D000000}">
          <x14:formula1>
            <xm:f>Sheet2!$W$5:$W$14</xm:f>
          </x14:formula1>
          <xm:sqref>D11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L46"/>
  <sheetViews>
    <sheetView workbookViewId="0">
      <selection activeCell="M30" sqref="M30"/>
    </sheetView>
  </sheetViews>
  <sheetFormatPr defaultRowHeight="15"/>
  <cols>
    <col min="11" max="11" width="12.85546875" customWidth="1"/>
    <col min="12" max="12" width="12.5703125" customWidth="1"/>
  </cols>
  <sheetData>
    <row r="1" spans="1:12">
      <c r="A1" s="511" t="s">
        <v>144</v>
      </c>
      <c r="B1" s="511"/>
      <c r="C1" s="511" t="s">
        <v>145</v>
      </c>
      <c r="D1" s="511"/>
      <c r="E1" s="511" t="s">
        <v>146</v>
      </c>
      <c r="F1" s="511"/>
      <c r="G1" s="511" t="s">
        <v>147</v>
      </c>
      <c r="H1" s="511"/>
      <c r="I1" s="511" t="s">
        <v>148</v>
      </c>
      <c r="J1" s="511"/>
      <c r="K1" s="5" t="s">
        <v>184</v>
      </c>
      <c r="L1" s="5" t="s">
        <v>185</v>
      </c>
    </row>
    <row r="2" spans="1:12">
      <c r="A2" s="6" t="str">
        <f>DEC2HEX(MOD(L2-MOD(L2,16^9),16^10)/16^9)</f>
        <v>2</v>
      </c>
      <c r="B2" s="6" t="str">
        <f>DEC2HEX(MOD(L2-MOD(L2,16^8),16^9)/16^8)</f>
        <v>2</v>
      </c>
      <c r="C2" s="6" t="str">
        <f>DEC2HEX(MOD(L2-MOD(L2,16^7),16^8)/16^7)</f>
        <v>1</v>
      </c>
      <c r="D2" s="6" t="str">
        <f>DEC2HEX(MOD(L2-MOD(L2,16^6),16^7)/16^6)</f>
        <v>C</v>
      </c>
      <c r="E2" s="6" t="str">
        <f>DEC2HEX(MOD(L2-MOD(L2,16^5),16^6)/16^5)</f>
        <v>8</v>
      </c>
      <c r="F2" s="6" t="str">
        <f>DEC2HEX(MOD(L2-MOD(L2,16^4),16^5)/16^4)</f>
        <v>2</v>
      </c>
      <c r="G2" s="6" t="str">
        <f>DEC2HEX(MOD(L2-MOD(L2,16^3),16^4)/16^3)</f>
        <v>1</v>
      </c>
      <c r="H2" s="6" t="str">
        <f>DEC2HEX(MOD(L2-MOD(L2,16^2),16^3)/16^2)</f>
        <v>9</v>
      </c>
      <c r="I2" s="6" t="str">
        <f>DEC2HEX(MOD(L2-MOD(L2,16),16^2)/16)</f>
        <v>0</v>
      </c>
      <c r="J2" s="6" t="str">
        <f>DEC2HEX(MOD(L2,16))</f>
        <v>2</v>
      </c>
      <c r="K2" s="7" t="str">
        <f>'Device Calculator'!F133</f>
        <v>221C821902</v>
      </c>
      <c r="L2" s="5">
        <f>HEX2DEC(K2)</f>
        <v>146507176194</v>
      </c>
    </row>
    <row r="3" spans="1:12">
      <c r="A3" s="2">
        <f>HEX2DEC(A2)</f>
        <v>2</v>
      </c>
      <c r="B3" s="2">
        <f t="shared" ref="B3:J3" si="0">HEX2DEC(B2)</f>
        <v>2</v>
      </c>
      <c r="C3" s="2">
        <f t="shared" si="0"/>
        <v>1</v>
      </c>
      <c r="D3" s="2">
        <f t="shared" si="0"/>
        <v>12</v>
      </c>
      <c r="E3" s="2">
        <f t="shared" si="0"/>
        <v>8</v>
      </c>
      <c r="F3" s="2">
        <f t="shared" si="0"/>
        <v>2</v>
      </c>
      <c r="G3" s="2">
        <f t="shared" si="0"/>
        <v>1</v>
      </c>
      <c r="H3" s="2">
        <f t="shared" si="0"/>
        <v>9</v>
      </c>
      <c r="I3" s="2">
        <f t="shared" si="0"/>
        <v>0</v>
      </c>
      <c r="J3" s="2">
        <f t="shared" si="0"/>
        <v>2</v>
      </c>
      <c r="K3" s="506" t="s">
        <v>187</v>
      </c>
      <c r="L3" s="507"/>
    </row>
    <row r="4" spans="1:12">
      <c r="A4" s="2" t="str">
        <f>HEX2BIN(A2,4)</f>
        <v>0010</v>
      </c>
      <c r="B4" s="2" t="str">
        <f t="shared" ref="B4:J4" si="1">HEX2BIN(B2,4)</f>
        <v>0010</v>
      </c>
      <c r="C4" s="2" t="str">
        <f t="shared" si="1"/>
        <v>0001</v>
      </c>
      <c r="D4" s="2" t="str">
        <f t="shared" si="1"/>
        <v>1100</v>
      </c>
      <c r="E4" s="2" t="str">
        <f t="shared" si="1"/>
        <v>1000</v>
      </c>
      <c r="F4" s="2" t="str">
        <f t="shared" si="1"/>
        <v>0010</v>
      </c>
      <c r="G4" s="2" t="str">
        <f t="shared" si="1"/>
        <v>0001</v>
      </c>
      <c r="H4" s="2" t="str">
        <f t="shared" si="1"/>
        <v>1001</v>
      </c>
      <c r="I4" s="2" t="str">
        <f t="shared" si="1"/>
        <v>0000</v>
      </c>
      <c r="J4" s="2" t="str">
        <f t="shared" si="1"/>
        <v>0010</v>
      </c>
      <c r="K4" s="508"/>
      <c r="L4" s="509"/>
    </row>
    <row r="6" spans="1:12">
      <c r="A6" t="s">
        <v>0</v>
      </c>
      <c r="B6">
        <f>MOD(A3,4)</f>
        <v>2</v>
      </c>
      <c r="C6">
        <f>2^B6*25</f>
        <v>100</v>
      </c>
      <c r="D6" t="s">
        <v>9</v>
      </c>
      <c r="E6" t="s">
        <v>139</v>
      </c>
      <c r="F6">
        <f>C6*C8*10^-3</f>
        <v>3.5</v>
      </c>
      <c r="G6" t="s">
        <v>142</v>
      </c>
    </row>
    <row r="7" spans="1:12">
      <c r="A7" t="s">
        <v>1</v>
      </c>
      <c r="B7">
        <f>MOD(B3,4)</f>
        <v>2</v>
      </c>
      <c r="C7">
        <f>2^B7*25</f>
        <v>100</v>
      </c>
      <c r="D7" t="s">
        <v>9</v>
      </c>
      <c r="E7" t="s">
        <v>140</v>
      </c>
      <c r="F7">
        <f>1/(2*PI()*C8*10^3*C9*10^-12*4*10^6*C6*10^-6)/1000</f>
        <v>4.5472840883398664</v>
      </c>
      <c r="G7" t="s">
        <v>11</v>
      </c>
    </row>
    <row r="8" spans="1:12">
      <c r="A8" t="s">
        <v>2</v>
      </c>
      <c r="B8">
        <f>4*C3+(D3-MOD(D3,4))/4</f>
        <v>7</v>
      </c>
      <c r="C8">
        <f>B8*5</f>
        <v>35</v>
      </c>
      <c r="D8" t="s">
        <v>94</v>
      </c>
      <c r="E8" t="s">
        <v>141</v>
      </c>
      <c r="F8">
        <f>1/(2*PI()*C8*10^3*C10*10^-12)/1000</f>
        <v>727.56545413437868</v>
      </c>
      <c r="G8" t="s">
        <v>11</v>
      </c>
    </row>
    <row r="9" spans="1:12">
      <c r="A9" t="s">
        <v>3</v>
      </c>
      <c r="B9">
        <f>4*MOD(D3,4)+(E3-MOD(E3,4))/4</f>
        <v>2</v>
      </c>
      <c r="C9">
        <f>B9*1.25</f>
        <v>2.5</v>
      </c>
      <c r="D9" t="s">
        <v>10</v>
      </c>
      <c r="E9" t="s">
        <v>113</v>
      </c>
      <c r="F9">
        <f>C9*C6*4</f>
        <v>1000</v>
      </c>
      <c r="G9" t="s">
        <v>10</v>
      </c>
    </row>
    <row r="10" spans="1:12">
      <c r="A10" t="s">
        <v>4</v>
      </c>
      <c r="B10">
        <f>8*MOD(E3,4)+(F3-MOD(F3,2))/2</f>
        <v>1</v>
      </c>
      <c r="C10">
        <f>B10*'Compensation References'!H$3</f>
        <v>6.25</v>
      </c>
      <c r="D10" t="s">
        <v>10</v>
      </c>
    </row>
    <row r="11" spans="1:12">
      <c r="A11" t="s">
        <v>5</v>
      </c>
      <c r="B11">
        <f>4*G3+(H3-MOD(H3,4))/4</f>
        <v>6</v>
      </c>
      <c r="C11">
        <f>B11*5</f>
        <v>30</v>
      </c>
      <c r="D11" t="s">
        <v>94</v>
      </c>
      <c r="E11" t="s">
        <v>143</v>
      </c>
      <c r="F11">
        <f>C7*C11*10^-3</f>
        <v>3</v>
      </c>
      <c r="G11" t="s">
        <v>142</v>
      </c>
    </row>
    <row r="12" spans="1:12">
      <c r="A12" t="s">
        <v>6</v>
      </c>
      <c r="B12">
        <f>4*MOD(H3,4)+(I3-MOD(I3,4))/4</f>
        <v>4</v>
      </c>
      <c r="C12">
        <f>B12*'Compensation References'!J$3</f>
        <v>1.3320000000000001</v>
      </c>
      <c r="D12" t="s">
        <v>10</v>
      </c>
      <c r="E12" t="s">
        <v>149</v>
      </c>
      <c r="F12">
        <f>1/(2*PI()*C7*C14*10^-3*C12*C11*10^-12*10^3)/1000</f>
        <v>49.785705421638923</v>
      </c>
      <c r="G12" t="s">
        <v>11</v>
      </c>
    </row>
    <row r="13" spans="1:12">
      <c r="A13" t="s">
        <v>7</v>
      </c>
      <c r="B13">
        <f>8*MOD(I3,4)+(J3-MOD(J3,2))/2</f>
        <v>1</v>
      </c>
      <c r="C13">
        <f>B13*3.2</f>
        <v>3.2</v>
      </c>
      <c r="D13" t="s">
        <v>10</v>
      </c>
      <c r="E13" t="s">
        <v>150</v>
      </c>
      <c r="F13">
        <f>1/(2*PI()*C11*10^3*C13*10^-12)/1000</f>
        <v>1657.8639905405767</v>
      </c>
      <c r="G13" t="s">
        <v>11</v>
      </c>
    </row>
    <row r="14" spans="1:12">
      <c r="A14" t="s">
        <v>117</v>
      </c>
      <c r="B14">
        <f>MOD(J3,2)</f>
        <v>0</v>
      </c>
      <c r="C14">
        <f>(B14+1)*800</f>
        <v>800</v>
      </c>
      <c r="D14" t="s">
        <v>94</v>
      </c>
      <c r="E14" t="s">
        <v>112</v>
      </c>
      <c r="F14">
        <f>C12*C14*C7/1000</f>
        <v>106.56000000000002</v>
      </c>
      <c r="G14" t="s">
        <v>10</v>
      </c>
    </row>
    <row r="17" spans="1:12">
      <c r="A17" s="511" t="s">
        <v>144</v>
      </c>
      <c r="B17" s="511"/>
      <c r="C17" s="511" t="s">
        <v>145</v>
      </c>
      <c r="D17" s="511"/>
      <c r="E17" s="511" t="s">
        <v>146</v>
      </c>
      <c r="F17" s="511"/>
      <c r="G17" s="511" t="s">
        <v>147</v>
      </c>
      <c r="H17" s="511"/>
      <c r="I17" s="511" t="s">
        <v>148</v>
      </c>
      <c r="J17" s="511"/>
      <c r="K17" s="5" t="s">
        <v>184</v>
      </c>
      <c r="L17" s="5" t="s">
        <v>185</v>
      </c>
    </row>
    <row r="18" spans="1:12">
      <c r="A18" s="6" t="str">
        <f>DEC2HEX(MOD(L18-MOD(L18,16^9),16^10)/16^9)</f>
        <v>1</v>
      </c>
      <c r="B18" s="6" t="str">
        <f>DEC2HEX(MOD(L18-MOD(L18,16^8),16^9)/16^8)</f>
        <v>1</v>
      </c>
      <c r="C18" s="6" t="str">
        <f>DEC2HEX(MOD(L18-MOD(L18,16^7),16^8)/16^7)</f>
        <v>1</v>
      </c>
      <c r="D18" s="6" t="str">
        <f>DEC2HEX(MOD(L18-MOD(L18,16^6),16^7)/16^6)</f>
        <v>C</v>
      </c>
      <c r="E18" s="6" t="str">
        <f>DEC2HEX(MOD(L18-MOD(L18,16^5),16^6)/16^5)</f>
        <v>C</v>
      </c>
      <c r="F18" s="6" t="str">
        <f>DEC2HEX(MOD(L18-MOD(L18,16^4),16^5)/16^4)</f>
        <v>C</v>
      </c>
      <c r="G18" s="6" t="str">
        <f>DEC2HEX(MOD(L18-MOD(L18,16^3),16^4)/16^3)</f>
        <v>1</v>
      </c>
      <c r="H18" s="6" t="str">
        <f>DEC2HEX(MOD(L18-MOD(L18,16^2),16^3)/16^2)</f>
        <v>7</v>
      </c>
      <c r="I18" s="6" t="str">
        <f>DEC2HEX(MOD(L18-MOD(L18,16),16^2)/16)</f>
        <v>C</v>
      </c>
      <c r="J18" s="6" t="str">
        <f>DEC2HEX(MOD(L18,16))</f>
        <v>C</v>
      </c>
      <c r="K18" s="7" t="s">
        <v>155</v>
      </c>
      <c r="L18" s="5">
        <f>HEX2DEC(K18)</f>
        <v>73497581516</v>
      </c>
    </row>
    <row r="19" spans="1:12">
      <c r="A19" s="2">
        <f>HEX2DEC(A18)</f>
        <v>1</v>
      </c>
      <c r="B19" s="2">
        <f t="shared" ref="B19" si="2">HEX2DEC(B18)</f>
        <v>1</v>
      </c>
      <c r="C19" s="2">
        <f t="shared" ref="C19" si="3">HEX2DEC(C18)</f>
        <v>1</v>
      </c>
      <c r="D19" s="2">
        <f t="shared" ref="D19" si="4">HEX2DEC(D18)</f>
        <v>12</v>
      </c>
      <c r="E19" s="2">
        <f t="shared" ref="E19" si="5">HEX2DEC(E18)</f>
        <v>12</v>
      </c>
      <c r="F19" s="2">
        <f t="shared" ref="F19" si="6">HEX2DEC(F18)</f>
        <v>12</v>
      </c>
      <c r="G19" s="2">
        <f t="shared" ref="G19" si="7">HEX2DEC(G18)</f>
        <v>1</v>
      </c>
      <c r="H19" s="2">
        <f t="shared" ref="H19" si="8">HEX2DEC(H18)</f>
        <v>7</v>
      </c>
      <c r="I19" s="2">
        <f t="shared" ref="I19" si="9">HEX2DEC(I18)</f>
        <v>12</v>
      </c>
      <c r="J19" s="2">
        <f t="shared" ref="J19" si="10">HEX2DEC(J18)</f>
        <v>12</v>
      </c>
      <c r="K19" s="510" t="s">
        <v>188</v>
      </c>
      <c r="L19" s="510"/>
    </row>
    <row r="20" spans="1:12">
      <c r="A20" s="2" t="str">
        <f>HEX2BIN(A18,4)</f>
        <v>0001</v>
      </c>
      <c r="B20" s="2" t="str">
        <f t="shared" ref="B20:J20" si="11">HEX2BIN(B18,4)</f>
        <v>0001</v>
      </c>
      <c r="C20" s="2" t="str">
        <f t="shared" si="11"/>
        <v>0001</v>
      </c>
      <c r="D20" s="2" t="str">
        <f t="shared" si="11"/>
        <v>1100</v>
      </c>
      <c r="E20" s="2" t="str">
        <f t="shared" si="11"/>
        <v>1100</v>
      </c>
      <c r="F20" s="2" t="str">
        <f t="shared" si="11"/>
        <v>1100</v>
      </c>
      <c r="G20" s="2" t="str">
        <f t="shared" si="11"/>
        <v>0001</v>
      </c>
      <c r="H20" s="2" t="str">
        <f t="shared" si="11"/>
        <v>0111</v>
      </c>
      <c r="I20" s="2" t="str">
        <f t="shared" si="11"/>
        <v>1100</v>
      </c>
      <c r="J20" s="2" t="str">
        <f t="shared" si="11"/>
        <v>1100</v>
      </c>
      <c r="K20" s="510"/>
      <c r="L20" s="510"/>
    </row>
    <row r="22" spans="1:12">
      <c r="A22" t="s">
        <v>0</v>
      </c>
      <c r="B22">
        <f>MOD(A19,4)</f>
        <v>1</v>
      </c>
      <c r="C22">
        <f>2^B22*25</f>
        <v>50</v>
      </c>
      <c r="D22" t="s">
        <v>9</v>
      </c>
      <c r="E22" t="s">
        <v>139</v>
      </c>
      <c r="F22">
        <f>C22*C24*10^-3</f>
        <v>1.75</v>
      </c>
      <c r="G22" t="s">
        <v>142</v>
      </c>
    </row>
    <row r="23" spans="1:12">
      <c r="A23" t="s">
        <v>1</v>
      </c>
      <c r="B23">
        <f>MOD(B19,4)</f>
        <v>1</v>
      </c>
      <c r="C23">
        <f>2^B23*25</f>
        <v>50</v>
      </c>
      <c r="D23" t="s">
        <v>9</v>
      </c>
      <c r="E23" t="s">
        <v>140</v>
      </c>
      <c r="F23">
        <f>1/(2*PI()*C24*10^3*C25*10^-12*4*10^6*C22*10^-6)/1000</f>
        <v>6.0630454511198231</v>
      </c>
      <c r="G23" t="s">
        <v>11</v>
      </c>
    </row>
    <row r="24" spans="1:12">
      <c r="A24" t="s">
        <v>2</v>
      </c>
      <c r="B24">
        <f>4*C19+(D19-MOD(D19,4))/4</f>
        <v>7</v>
      </c>
      <c r="C24">
        <f>B24*5</f>
        <v>35</v>
      </c>
      <c r="D24" t="s">
        <v>94</v>
      </c>
      <c r="E24" t="s">
        <v>141</v>
      </c>
      <c r="F24">
        <f>1/(2*PI()*C24*10^3*C26*10^-12)/1000</f>
        <v>121.26090902239646</v>
      </c>
      <c r="G24" t="s">
        <v>11</v>
      </c>
    </row>
    <row r="25" spans="1:12">
      <c r="A25" t="s">
        <v>3</v>
      </c>
      <c r="B25">
        <f>4*MOD(D19,4)+(E19-MOD(E19,4))/4</f>
        <v>3</v>
      </c>
      <c r="C25">
        <f>B25*1.25</f>
        <v>3.75</v>
      </c>
      <c r="D25" t="s">
        <v>10</v>
      </c>
      <c r="E25" t="s">
        <v>113</v>
      </c>
      <c r="F25">
        <f>C25*C22*4</f>
        <v>750</v>
      </c>
      <c r="G25" t="s">
        <v>10</v>
      </c>
    </row>
    <row r="26" spans="1:12">
      <c r="A26" t="s">
        <v>4</v>
      </c>
      <c r="B26">
        <f>8*MOD(E19,4)+(F19-MOD(F19,2))/2</f>
        <v>6</v>
      </c>
      <c r="C26">
        <f>B26*'Compensation References'!H$3</f>
        <v>37.5</v>
      </c>
      <c r="D26" t="s">
        <v>10</v>
      </c>
    </row>
    <row r="27" spans="1:12">
      <c r="A27" t="s">
        <v>5</v>
      </c>
      <c r="B27">
        <f>4*G19+(H19-MOD(H19,4))/4</f>
        <v>5</v>
      </c>
      <c r="C27">
        <f>B27*5</f>
        <v>25</v>
      </c>
      <c r="D27" t="s">
        <v>94</v>
      </c>
      <c r="E27" t="s">
        <v>143</v>
      </c>
      <c r="F27">
        <f>C23*C27*10^-3</f>
        <v>1.25</v>
      </c>
      <c r="G27" t="s">
        <v>142</v>
      </c>
    </row>
    <row r="28" spans="1:12">
      <c r="A28" t="s">
        <v>6</v>
      </c>
      <c r="B28">
        <f>4*MOD(H19,4)+(I19-MOD(I19,4))/4</f>
        <v>15</v>
      </c>
      <c r="C28">
        <f>B28*'Compensation References'!J$3</f>
        <v>4.9950000000000001</v>
      </c>
      <c r="D28" t="s">
        <v>10</v>
      </c>
      <c r="E28" t="s">
        <v>149</v>
      </c>
      <c r="F28">
        <f>1/(2*PI()*C23*C30*10^-3*C28*C27*10^-12*10^3)/1000</f>
        <v>31.862851469848916</v>
      </c>
      <c r="G28" t="s">
        <v>11</v>
      </c>
    </row>
    <row r="29" spans="1:12">
      <c r="A29" t="s">
        <v>7</v>
      </c>
      <c r="B29">
        <f>8*MOD(I19,4)+(J19-MOD(J19,2))/2</f>
        <v>6</v>
      </c>
      <c r="C29">
        <f>B29*3.2</f>
        <v>19.200000000000003</v>
      </c>
      <c r="D29" t="s">
        <v>10</v>
      </c>
      <c r="E29" t="s">
        <v>150</v>
      </c>
      <c r="F29">
        <f>1/(2*PI()*C27*10^3*C29*10^-12)/1000</f>
        <v>331.57279810811519</v>
      </c>
      <c r="G29" t="s">
        <v>11</v>
      </c>
    </row>
    <row r="30" spans="1:12">
      <c r="A30" t="s">
        <v>117</v>
      </c>
      <c r="B30">
        <f>MOD(J19,2)</f>
        <v>0</v>
      </c>
      <c r="C30">
        <f>(B30+1)*800</f>
        <v>800</v>
      </c>
      <c r="D30" t="s">
        <v>94</v>
      </c>
      <c r="E30" t="s">
        <v>112</v>
      </c>
      <c r="F30">
        <f>C28*C30*C23/1000</f>
        <v>199.8</v>
      </c>
      <c r="G30" t="s">
        <v>10</v>
      </c>
    </row>
    <row r="33" spans="1:12">
      <c r="A33" s="511" t="s">
        <v>144</v>
      </c>
      <c r="B33" s="511"/>
      <c r="C33" s="511" t="s">
        <v>145</v>
      </c>
      <c r="D33" s="511"/>
      <c r="E33" s="511" t="s">
        <v>146</v>
      </c>
      <c r="F33" s="511"/>
      <c r="G33" s="511" t="s">
        <v>147</v>
      </c>
      <c r="H33" s="511"/>
      <c r="I33" s="511" t="s">
        <v>148</v>
      </c>
      <c r="J33" s="511"/>
      <c r="K33" s="5" t="s">
        <v>186</v>
      </c>
      <c r="L33" s="5" t="s">
        <v>185</v>
      </c>
    </row>
    <row r="34" spans="1:12">
      <c r="A34" s="6" t="str">
        <f>DEC2HEX(MOD(L34-MOD(L34,16^9),16^10)/16^9)</f>
        <v>0</v>
      </c>
      <c r="B34" s="6" t="str">
        <f>DEC2HEX(MOD(L34-MOD(L34,16^8),16^9)/16^8)</f>
        <v>1</v>
      </c>
      <c r="C34" s="6" t="str">
        <f>DEC2HEX(MOD(L34-MOD(L34,16^7),16^8)/16^7)</f>
        <v>3</v>
      </c>
      <c r="D34" s="6" t="str">
        <f>DEC2HEX(MOD(L34-MOD(L34,16^6),16^7)/16^6)</f>
        <v>D</v>
      </c>
      <c r="E34" s="6" t="str">
        <f>DEC2HEX(MOD(L34-MOD(L34,16^5),16^6)/16^5)</f>
        <v>0</v>
      </c>
      <c r="F34" s="6" t="str">
        <f>DEC2HEX(MOD(L34-MOD(L34,16^4),16^5)/16^4)</f>
        <v>4</v>
      </c>
      <c r="G34" s="6" t="str">
        <f>DEC2HEX(MOD(L34-MOD(L34,16^3),16^4)/16^3)</f>
        <v>4</v>
      </c>
      <c r="H34" s="6" t="str">
        <f>DEC2HEX(MOD(L34-MOD(L34,16^2),16^3)/16^2)</f>
        <v>9</v>
      </c>
      <c r="I34" s="6" t="str">
        <f>DEC2HEX(MOD(L34-MOD(L34,16),16^2)/16)</f>
        <v>4</v>
      </c>
      <c r="J34" s="6" t="str">
        <f>DEC2HEX(MOD(L34,16))</f>
        <v>2</v>
      </c>
      <c r="K34" s="7" t="s">
        <v>183</v>
      </c>
      <c r="L34" s="5">
        <f>HEX2DEC(K34)</f>
        <v>5318658370</v>
      </c>
    </row>
    <row r="35" spans="1:12">
      <c r="A35" s="3">
        <f>HEX2DEC(A34)</f>
        <v>0</v>
      </c>
      <c r="B35" s="3">
        <f t="shared" ref="B35:J35" si="12">HEX2DEC(B34)</f>
        <v>1</v>
      </c>
      <c r="C35" s="3">
        <f t="shared" si="12"/>
        <v>3</v>
      </c>
      <c r="D35" s="3">
        <f t="shared" si="12"/>
        <v>13</v>
      </c>
      <c r="E35" s="3">
        <f t="shared" si="12"/>
        <v>0</v>
      </c>
      <c r="F35" s="3">
        <f t="shared" si="12"/>
        <v>4</v>
      </c>
      <c r="G35" s="3">
        <f t="shared" si="12"/>
        <v>4</v>
      </c>
      <c r="H35" s="3">
        <f t="shared" si="12"/>
        <v>9</v>
      </c>
      <c r="I35" s="3">
        <f t="shared" si="12"/>
        <v>4</v>
      </c>
      <c r="J35" s="3">
        <f t="shared" si="12"/>
        <v>2</v>
      </c>
      <c r="K35" s="510" t="s">
        <v>188</v>
      </c>
      <c r="L35" s="510"/>
    </row>
    <row r="36" spans="1:12">
      <c r="A36" s="3" t="str">
        <f>HEX2BIN(A34,4)</f>
        <v>0000</v>
      </c>
      <c r="B36" s="3" t="str">
        <f t="shared" ref="B36:J36" si="13">HEX2BIN(B34,4)</f>
        <v>0001</v>
      </c>
      <c r="C36" s="3" t="str">
        <f t="shared" si="13"/>
        <v>0011</v>
      </c>
      <c r="D36" s="3" t="str">
        <f t="shared" si="13"/>
        <v>1101</v>
      </c>
      <c r="E36" s="3" t="str">
        <f t="shared" si="13"/>
        <v>0000</v>
      </c>
      <c r="F36" s="3" t="str">
        <f t="shared" si="13"/>
        <v>0100</v>
      </c>
      <c r="G36" s="3" t="str">
        <f t="shared" si="13"/>
        <v>0100</v>
      </c>
      <c r="H36" s="3" t="str">
        <f t="shared" si="13"/>
        <v>1001</v>
      </c>
      <c r="I36" s="3" t="str">
        <f t="shared" si="13"/>
        <v>0100</v>
      </c>
      <c r="J36" s="3" t="str">
        <f t="shared" si="13"/>
        <v>0010</v>
      </c>
      <c r="K36" s="510"/>
      <c r="L36" s="510"/>
    </row>
    <row r="38" spans="1:12">
      <c r="A38" t="s">
        <v>0</v>
      </c>
      <c r="B38">
        <f>MOD(A35,4)</f>
        <v>0</v>
      </c>
      <c r="C38">
        <f>2^B38*25</f>
        <v>25</v>
      </c>
      <c r="D38" t="s">
        <v>9</v>
      </c>
      <c r="E38" t="s">
        <v>139</v>
      </c>
      <c r="F38">
        <f>C38*C40*10^-3</f>
        <v>1.875</v>
      </c>
      <c r="G38" t="s">
        <v>142</v>
      </c>
    </row>
    <row r="39" spans="1:12">
      <c r="A39" t="s">
        <v>1</v>
      </c>
      <c r="B39">
        <f>MOD(B35,4)</f>
        <v>1</v>
      </c>
      <c r="C39">
        <f>2^B39*25</f>
        <v>50</v>
      </c>
      <c r="D39" t="s">
        <v>9</v>
      </c>
      <c r="E39" t="s">
        <v>140</v>
      </c>
      <c r="F39">
        <f>1/(2*PI()*C40*10^3*C41*10^-12*4*10^6*C38*10^-6)/1000</f>
        <v>4.2441318157838763</v>
      </c>
      <c r="G39" t="s">
        <v>11</v>
      </c>
    </row>
    <row r="40" spans="1:12">
      <c r="A40" t="s">
        <v>2</v>
      </c>
      <c r="B40">
        <f>4*C35+(D35-MOD(D35,4))/4</f>
        <v>15</v>
      </c>
      <c r="C40">
        <f>B40*5</f>
        <v>75</v>
      </c>
      <c r="D40" t="s">
        <v>94</v>
      </c>
      <c r="E40" t="s">
        <v>141</v>
      </c>
      <c r="F40">
        <f>1/(2*PI()*C40*10^3*C42*10^-12)/1000</f>
        <v>169.76527263135503</v>
      </c>
      <c r="G40" t="s">
        <v>11</v>
      </c>
    </row>
    <row r="41" spans="1:12">
      <c r="A41" t="s">
        <v>3</v>
      </c>
      <c r="B41">
        <f>4*MOD(D35,4)+(E35-MOD(E35,4))/4</f>
        <v>4</v>
      </c>
      <c r="C41">
        <f>B41*1.25</f>
        <v>5</v>
      </c>
      <c r="D41" t="s">
        <v>10</v>
      </c>
      <c r="E41" t="s">
        <v>113</v>
      </c>
      <c r="F41">
        <f>C41*C38*4</f>
        <v>500</v>
      </c>
      <c r="G41" t="s">
        <v>10</v>
      </c>
    </row>
    <row r="42" spans="1:12">
      <c r="A42" t="s">
        <v>4</v>
      </c>
      <c r="B42">
        <f>8*MOD(E35,4)+(F35-MOD(F35,2))/2</f>
        <v>2</v>
      </c>
      <c r="C42">
        <f>B42*'Compensation References'!H$3</f>
        <v>12.5</v>
      </c>
      <c r="D42" t="s">
        <v>10</v>
      </c>
    </row>
    <row r="43" spans="1:12">
      <c r="A43" t="s">
        <v>5</v>
      </c>
      <c r="B43">
        <f>4*G35+(H35-MOD(H35,4))/4</f>
        <v>18</v>
      </c>
      <c r="C43">
        <f>B43*5</f>
        <v>90</v>
      </c>
      <c r="D43" t="s">
        <v>94</v>
      </c>
      <c r="E43" t="s">
        <v>143</v>
      </c>
      <c r="F43">
        <f>C39*C43*10^-3</f>
        <v>4.5</v>
      </c>
      <c r="G43" t="s">
        <v>142</v>
      </c>
    </row>
    <row r="44" spans="1:12">
      <c r="A44" t="s">
        <v>6</v>
      </c>
      <c r="B44">
        <f>4*MOD(H35,4)+(I35-MOD(I35,4))/4</f>
        <v>5</v>
      </c>
      <c r="C44">
        <f>B44*'Compensation References'!J$3</f>
        <v>1.665</v>
      </c>
      <c r="D44" t="s">
        <v>10</v>
      </c>
      <c r="E44" t="s">
        <v>149</v>
      </c>
      <c r="F44">
        <f>1/(2*PI()*C39*C46*10^-3*C44*C43*10^-12*10^3)/1000</f>
        <v>26.552376224874095</v>
      </c>
      <c r="G44" t="s">
        <v>11</v>
      </c>
    </row>
    <row r="45" spans="1:12">
      <c r="A45" t="s">
        <v>7</v>
      </c>
      <c r="B45">
        <f>8*MOD(I35,4)+(J35-MOD(J35,2))/2</f>
        <v>1</v>
      </c>
      <c r="C45">
        <f>B45*3.2</f>
        <v>3.2</v>
      </c>
      <c r="D45" t="s">
        <v>10</v>
      </c>
      <c r="E45" t="s">
        <v>150</v>
      </c>
      <c r="F45">
        <f>1/(2*PI()*C43*10^3*C45*10^-12)/1000</f>
        <v>552.62133018019199</v>
      </c>
      <c r="G45" t="s">
        <v>11</v>
      </c>
    </row>
    <row r="46" spans="1:12">
      <c r="A46" t="s">
        <v>117</v>
      </c>
      <c r="B46">
        <f>MOD(J35,2)</f>
        <v>0</v>
      </c>
      <c r="C46">
        <f>(B46+1)*800</f>
        <v>800</v>
      </c>
      <c r="D46" t="s">
        <v>94</v>
      </c>
      <c r="E46" t="s">
        <v>112</v>
      </c>
      <c r="F46">
        <f>C44*C46*C39/1000</f>
        <v>66.599999999999994</v>
      </c>
      <c r="G46" t="s">
        <v>10</v>
      </c>
    </row>
  </sheetData>
  <mergeCells count="18">
    <mergeCell ref="A1:B1"/>
    <mergeCell ref="C1:D1"/>
    <mergeCell ref="E1:F1"/>
    <mergeCell ref="G1:H1"/>
    <mergeCell ref="I1:J1"/>
    <mergeCell ref="K3:L4"/>
    <mergeCell ref="K19:L20"/>
    <mergeCell ref="K35:L36"/>
    <mergeCell ref="A33:B33"/>
    <mergeCell ref="C33:D33"/>
    <mergeCell ref="E33:F33"/>
    <mergeCell ref="G33:H33"/>
    <mergeCell ref="I33:J33"/>
    <mergeCell ref="A17:B17"/>
    <mergeCell ref="C17:D17"/>
    <mergeCell ref="E17:F17"/>
    <mergeCell ref="G17:H17"/>
    <mergeCell ref="I17:J17"/>
  </mergeCells>
  <phoneticPr fontId="28"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F19"/>
  <sheetViews>
    <sheetView workbookViewId="0">
      <selection activeCell="B12" sqref="B12"/>
    </sheetView>
  </sheetViews>
  <sheetFormatPr defaultRowHeight="15"/>
  <cols>
    <col min="1" max="1" width="13.5703125" customWidth="1"/>
    <col min="2" max="2" width="23.85546875" bestFit="1" customWidth="1"/>
    <col min="3" max="6" width="13.5703125" customWidth="1"/>
  </cols>
  <sheetData>
    <row r="1" spans="1:6">
      <c r="A1" s="514" t="s">
        <v>301</v>
      </c>
      <c r="B1" s="514"/>
      <c r="C1" s="514"/>
      <c r="D1" s="514"/>
      <c r="E1" s="514"/>
      <c r="F1" s="514"/>
    </row>
    <row r="2" spans="1:6">
      <c r="A2" s="5" t="s">
        <v>208</v>
      </c>
      <c r="B2" s="5" t="s">
        <v>21</v>
      </c>
      <c r="C2" s="5" t="s">
        <v>302</v>
      </c>
      <c r="D2" s="5" t="s">
        <v>303</v>
      </c>
      <c r="E2" s="5" t="s">
        <v>304</v>
      </c>
      <c r="F2" s="5" t="s">
        <v>305</v>
      </c>
    </row>
    <row r="3" spans="1:6">
      <c r="A3" s="5" t="s">
        <v>215</v>
      </c>
      <c r="B3" s="5" t="s">
        <v>239</v>
      </c>
      <c r="C3" s="5" t="s">
        <v>248</v>
      </c>
      <c r="D3" s="5" t="s">
        <v>248</v>
      </c>
      <c r="E3" s="5" t="str">
        <f>VLOOKUP('Pinstrap Reverse Lookup'!C3,'Resistor Selection'!AL$3:AR$20,6,FALSE)</f>
        <v>FLOAT</v>
      </c>
      <c r="F3" s="5">
        <f>VLOOKUP(D3,'Resistor Selection'!AM$5:AQ$20,5,FALSE)</f>
        <v>0</v>
      </c>
    </row>
    <row r="4" spans="1:6">
      <c r="A4" s="5" t="s">
        <v>216</v>
      </c>
      <c r="B4" s="5" t="s">
        <v>240</v>
      </c>
      <c r="C4" s="5">
        <v>12100</v>
      </c>
      <c r="D4" s="5">
        <v>18700</v>
      </c>
      <c r="E4" s="5">
        <f>VLOOKUP('Pinstrap Reverse Lookup'!C4,'Resistor Selection'!AL$3:AR$20,6,FALSE)</f>
        <v>5</v>
      </c>
      <c r="F4" s="5">
        <f>VLOOKUP(D4,'Resistor Selection'!AN$5:AQ$20,4,FALSE)</f>
        <v>4</v>
      </c>
    </row>
    <row r="5" spans="1:6">
      <c r="A5" s="5" t="s">
        <v>223</v>
      </c>
      <c r="B5" s="5" t="s">
        <v>241</v>
      </c>
      <c r="C5" s="5">
        <v>4640</v>
      </c>
      <c r="D5" s="5">
        <v>9090</v>
      </c>
      <c r="E5" s="5">
        <f>VLOOKUP('Pinstrap Reverse Lookup'!C5,'Resistor Selection'!AL$3:AR$20,6,FALSE)</f>
        <v>0</v>
      </c>
      <c r="F5" s="5">
        <f>VLOOKUP(D5,'Resistor Selection'!AO$5:AQ$20,3,FALSE)</f>
        <v>3</v>
      </c>
    </row>
    <row r="6" spans="1:6">
      <c r="A6" s="5" t="s">
        <v>229</v>
      </c>
      <c r="B6" s="5" t="s">
        <v>242</v>
      </c>
      <c r="C6" s="5">
        <v>5620</v>
      </c>
      <c r="D6" s="5">
        <v>18700</v>
      </c>
      <c r="E6" s="5">
        <f>VLOOKUP('Pinstrap Reverse Lookup'!C6,'Resistor Selection'!AL$3:AR$20,6,FALSE)</f>
        <v>1</v>
      </c>
      <c r="F6" s="5">
        <f>VLOOKUP(D6,'Resistor Selection'!AP$5:AQ$20,2,FALSE)</f>
        <v>1</v>
      </c>
    </row>
    <row r="8" spans="1:6">
      <c r="A8" s="515" t="s">
        <v>306</v>
      </c>
      <c r="B8" s="515"/>
      <c r="C8" s="515" t="s">
        <v>193</v>
      </c>
      <c r="D8" s="515"/>
      <c r="E8" s="515"/>
    </row>
    <row r="9" spans="1:6">
      <c r="A9" s="5" t="s">
        <v>208</v>
      </c>
      <c r="B9" s="5" t="s">
        <v>209</v>
      </c>
      <c r="C9" s="5" t="s">
        <v>21</v>
      </c>
      <c r="D9" s="5" t="s">
        <v>210</v>
      </c>
      <c r="E9" s="5" t="s">
        <v>14</v>
      </c>
    </row>
    <row r="10" spans="1:6">
      <c r="A10" s="512" t="s">
        <v>215</v>
      </c>
      <c r="B10" s="5" t="s">
        <v>123</v>
      </c>
      <c r="C10" s="5"/>
      <c r="D10" s="5"/>
      <c r="E10" s="5" t="str">
        <f>IF(OR(F3='Resistor Selection'!AL4,MOD('Pinstrap Reverse Lookup'!F3,2)=0),'Pinstrap Reverse Lookup'!E3,'Pinstrap Reverse Lookup'!E3+16)</f>
        <v>FLOAT</v>
      </c>
    </row>
    <row r="11" spans="1:6">
      <c r="A11" s="513"/>
      <c r="B11" s="5" t="s">
        <v>36</v>
      </c>
      <c r="C11" s="5"/>
      <c r="D11" s="5" t="s">
        <v>11</v>
      </c>
      <c r="E11" s="5">
        <f>(F3-MOD(F3,2))/2</f>
        <v>0</v>
      </c>
    </row>
    <row r="12" spans="1:6">
      <c r="A12" s="512" t="s">
        <v>216</v>
      </c>
      <c r="B12" s="5" t="s">
        <v>217</v>
      </c>
      <c r="C12" s="5"/>
      <c r="D12" s="5" t="s">
        <v>218</v>
      </c>
      <c r="E12" s="5"/>
    </row>
    <row r="13" spans="1:6">
      <c r="A13" s="516"/>
      <c r="B13" s="5" t="s">
        <v>219</v>
      </c>
      <c r="C13" s="5"/>
      <c r="D13" s="5" t="s">
        <v>26</v>
      </c>
      <c r="E13" s="5"/>
    </row>
    <row r="14" spans="1:6">
      <c r="A14" s="513"/>
      <c r="B14" s="5" t="s">
        <v>222</v>
      </c>
      <c r="C14" s="5"/>
      <c r="D14" s="5"/>
      <c r="E14" s="5"/>
    </row>
    <row r="15" spans="1:6">
      <c r="A15" s="512" t="s">
        <v>223</v>
      </c>
      <c r="B15" s="5" t="s">
        <v>224</v>
      </c>
      <c r="C15" s="5"/>
      <c r="D15" s="5" t="s">
        <v>22</v>
      </c>
      <c r="E15" s="5"/>
    </row>
    <row r="16" spans="1:6">
      <c r="A16" s="516"/>
      <c r="B16" s="5" t="s">
        <v>227</v>
      </c>
      <c r="C16" s="5"/>
      <c r="D16" s="5" t="s">
        <v>22</v>
      </c>
      <c r="E16" s="5"/>
    </row>
    <row r="17" spans="1:5">
      <c r="A17" s="513"/>
      <c r="B17" s="5" t="s">
        <v>228</v>
      </c>
      <c r="C17" s="5"/>
      <c r="D17" s="5"/>
      <c r="E17" s="5"/>
    </row>
    <row r="18" spans="1:5">
      <c r="A18" s="512" t="s">
        <v>229</v>
      </c>
      <c r="B18" s="5" t="s">
        <v>230</v>
      </c>
      <c r="C18" s="5"/>
      <c r="D18" s="5" t="s">
        <v>231</v>
      </c>
      <c r="E18" s="5"/>
    </row>
    <row r="19" spans="1:5">
      <c r="A19" s="513"/>
      <c r="B19" s="5" t="s">
        <v>307</v>
      </c>
      <c r="C19" s="5"/>
      <c r="D19" s="5"/>
      <c r="E19" s="5"/>
    </row>
  </sheetData>
  <mergeCells count="7">
    <mergeCell ref="A18:A19"/>
    <mergeCell ref="A1:F1"/>
    <mergeCell ref="A8:B8"/>
    <mergeCell ref="C8:E8"/>
    <mergeCell ref="A10:A11"/>
    <mergeCell ref="A12:A14"/>
    <mergeCell ref="A15:A17"/>
  </mergeCells>
  <phoneticPr fontId="28" type="noConversion"/>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'Resistor References'!$A$2:$A$4</xm:f>
          </x14:formula1>
          <xm:sqref>C8:E8</xm:sqref>
        </x14:dataValidation>
        <x14:dataValidation type="list" allowBlank="1" showInputMessage="1" showErrorMessage="1" xr:uid="{00000000-0002-0000-0800-000001000000}">
          <x14:formula1>
            <xm:f>'Resistor Selection'!$AP$4:$AP$20</xm:f>
          </x14:formula1>
          <xm:sqref>D6</xm:sqref>
        </x14:dataValidation>
        <x14:dataValidation type="list" allowBlank="1" showInputMessage="1" showErrorMessage="1" xr:uid="{00000000-0002-0000-0800-000002000000}">
          <x14:formula1>
            <xm:f>'Resistor Selection'!$AO$4:$AO$20</xm:f>
          </x14:formula1>
          <xm:sqref>D5</xm:sqref>
        </x14:dataValidation>
        <x14:dataValidation type="list" allowBlank="1" showInputMessage="1" showErrorMessage="1" xr:uid="{00000000-0002-0000-0800-000003000000}">
          <x14:formula1>
            <xm:f>'Resistor Selection'!$AN$4:$AN$20</xm:f>
          </x14:formula1>
          <xm:sqref>D4</xm:sqref>
        </x14:dataValidation>
        <x14:dataValidation type="list" allowBlank="1" showInputMessage="1" showErrorMessage="1" xr:uid="{00000000-0002-0000-0800-000004000000}">
          <x14:formula1>
            <xm:f>'Resistor Selection'!$AM$4:$AM$20</xm:f>
          </x14:formula1>
          <xm:sqref>D3</xm:sqref>
        </x14:dataValidation>
        <x14:dataValidation type="list" allowBlank="1" showInputMessage="1" showErrorMessage="1" xr:uid="{00000000-0002-0000-0800-000005000000}">
          <x14:formula1>
            <xm:f>'Resistor Selection'!$AL$3:$AL$20</xm:f>
          </x14:formula1>
          <xm:sqref>C3:C6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Ver_x002e_ xmlns="3c78f53b-1e1a-4bd0-bde5-8f4af4b526cf">1</Ver_x002e_>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5B57CC44EE9C9449C2A26F40A8282C4" ma:contentTypeVersion="1" ma:contentTypeDescription="Create a new document." ma:contentTypeScope="" ma:versionID="b6ef5f7a1601679a84dbf06269006c08">
  <xsd:schema xmlns:xsd="http://www.w3.org/2001/XMLSchema" xmlns:xs="http://www.w3.org/2001/XMLSchema" xmlns:p="http://schemas.microsoft.com/office/2006/metadata/properties" xmlns:ns2="3c78f53b-1e1a-4bd0-bde5-8f4af4b526cf" targetNamespace="http://schemas.microsoft.com/office/2006/metadata/properties" ma:root="true" ma:fieldsID="02ecee3fe3ac56addc47ae9c7087b6a0" ns2:_="">
    <xsd:import namespace="3c78f53b-1e1a-4bd0-bde5-8f4af4b526cf"/>
    <xsd:element name="properties">
      <xsd:complexType>
        <xsd:sequence>
          <xsd:element name="documentManagement">
            <xsd:complexType>
              <xsd:all>
                <xsd:element ref="ns2:Ver_x002e_"/>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78f53b-1e1a-4bd0-bde5-8f4af4b526cf" elementFormDefault="qualified">
    <xsd:import namespace="http://schemas.microsoft.com/office/2006/documentManagement/types"/>
    <xsd:import namespace="http://schemas.microsoft.com/office/infopath/2007/PartnerControls"/>
    <xsd:element name="Ver_x002e_" ma:index="8" ma:displayName="Ver." ma:description="Document version" ma:list="{3c78f53b-1e1a-4bd0-bde5-8f4af4b526cf}" ma:internalName="Ver_x002e_" ma:showField="_UIVersionString">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4B62997-24DA-40E7-8841-8284CD6E7114}">
  <ds:schemaRefs>
    <ds:schemaRef ds:uri="http://purl.org/dc/terms/"/>
    <ds:schemaRef ds:uri="3c78f53b-1e1a-4bd0-bde5-8f4af4b526cf"/>
    <ds:schemaRef ds:uri="http://schemas.microsoft.com/office/2006/metadata/properties"/>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http://purl.org/dc/dcmitype/"/>
    <ds:schemaRef ds:uri="http://purl.org/dc/elements/1.1/"/>
  </ds:schemaRefs>
</ds:datastoreItem>
</file>

<file path=customXml/itemProps2.xml><?xml version="1.0" encoding="utf-8"?>
<ds:datastoreItem xmlns:ds="http://schemas.openxmlformats.org/officeDocument/2006/customXml" ds:itemID="{48285369-BA58-4D2A-9658-B4FC5C66DE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78f53b-1e1a-4bd0-bde5-8f4af4b526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C96E7A8-5D77-46DF-BE6D-4ED3D887F4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59</vt:i4>
      </vt:variant>
    </vt:vector>
  </HeadingPairs>
  <TitlesOfParts>
    <vt:vector size="73" baseType="lpstr">
      <vt:lpstr>Device Calculator</vt:lpstr>
      <vt:lpstr>Bode Plot</vt:lpstr>
      <vt:lpstr>Pin Detect Programming</vt:lpstr>
      <vt:lpstr>Schematic Checklist</vt:lpstr>
      <vt:lpstr>Layout Checklist</vt:lpstr>
      <vt:lpstr>Extra</vt:lpstr>
      <vt:lpstr>Pin Detect Programming (2)</vt:lpstr>
      <vt:lpstr>COMP_DECODE</vt:lpstr>
      <vt:lpstr>Pinstrap Reverse Lookup</vt:lpstr>
      <vt:lpstr>Compensation References</vt:lpstr>
      <vt:lpstr>Resistor References</vt:lpstr>
      <vt:lpstr>Resistor Selection</vt:lpstr>
      <vt:lpstr>Sheet2</vt:lpstr>
      <vt:lpstr>Concatenation</vt:lpstr>
      <vt:lpstr>'Bode Plot'!Cin_cer</vt:lpstr>
      <vt:lpstr>Cin_cer</vt:lpstr>
      <vt:lpstr>'Bode Plot'!Comp_Code</vt:lpstr>
      <vt:lpstr>Comp_Code</vt:lpstr>
      <vt:lpstr>'Bode Plot'!Cout_bulk</vt:lpstr>
      <vt:lpstr>Cout_bulk</vt:lpstr>
      <vt:lpstr>'Bode Plot'!Cout_cer</vt:lpstr>
      <vt:lpstr>Cout_cer</vt:lpstr>
      <vt:lpstr>'Bode Plot'!Cout_max</vt:lpstr>
      <vt:lpstr>Cout_max</vt:lpstr>
      <vt:lpstr>'Bode Plot'!Cout_total</vt:lpstr>
      <vt:lpstr>Cout_total</vt:lpstr>
      <vt:lpstr>'Bode Plot'!CSA</vt:lpstr>
      <vt:lpstr>CSA</vt:lpstr>
      <vt:lpstr>'Bode Plot'!ESR_bulk</vt:lpstr>
      <vt:lpstr>ESR_bulk</vt:lpstr>
      <vt:lpstr>'Bode Plot'!ESR_cer</vt:lpstr>
      <vt:lpstr>ESR_cer</vt:lpstr>
      <vt:lpstr>'Bode Plot'!fcoi_trgt</vt:lpstr>
      <vt:lpstr>fcoi_trgt</vt:lpstr>
      <vt:lpstr>'Bode Plot'!fcov_trgt</vt:lpstr>
      <vt:lpstr>fcov_trgt</vt:lpstr>
      <vt:lpstr>'Bode Plot'!fpi_trgt</vt:lpstr>
      <vt:lpstr>fpi_trgt</vt:lpstr>
      <vt:lpstr>'Bode Plot'!fsw</vt:lpstr>
      <vt:lpstr>fsw</vt:lpstr>
      <vt:lpstr>'Bode Plot'!fzi_trgt</vt:lpstr>
      <vt:lpstr>fzi_trgt</vt:lpstr>
      <vt:lpstr>'Bode Plot'!GM_PS</vt:lpstr>
      <vt:lpstr>GM_PS</vt:lpstr>
      <vt:lpstr>'Bode Plot'!ILOOP</vt:lpstr>
      <vt:lpstr>ILOOP</vt:lpstr>
      <vt:lpstr>'Bode Plot'!ILOOP_trgt</vt:lpstr>
      <vt:lpstr>ILOOP_trgt</vt:lpstr>
      <vt:lpstr>'Bode Plot'!Iout</vt:lpstr>
      <vt:lpstr>Iout</vt:lpstr>
      <vt:lpstr>'Bode Plot'!Iphase</vt:lpstr>
      <vt:lpstr>Iphase</vt:lpstr>
      <vt:lpstr>'Bode Plot'!Iripple</vt:lpstr>
      <vt:lpstr>Iripple</vt:lpstr>
      <vt:lpstr>'Bode Plot'!Lout</vt:lpstr>
      <vt:lpstr>Lout</vt:lpstr>
      <vt:lpstr>'Bode Plot'!Mod_ratio</vt:lpstr>
      <vt:lpstr>Mod_ratio</vt:lpstr>
      <vt:lpstr>'Bode Plot'!Phases</vt:lpstr>
      <vt:lpstr>Phases</vt:lpstr>
      <vt:lpstr>'Bode Plot'!Pvin</vt:lpstr>
      <vt:lpstr>Pvin</vt:lpstr>
      <vt:lpstr>'Bode Plot'!VLOOP</vt:lpstr>
      <vt:lpstr>VLOOP</vt:lpstr>
      <vt:lpstr>'Bode Plot'!VLOOP_trgt</vt:lpstr>
      <vt:lpstr>VLOOP_trgt</vt:lpstr>
      <vt:lpstr>'Bode Plot'!VOSL</vt:lpstr>
      <vt:lpstr>VOSL</vt:lpstr>
      <vt:lpstr>'Bode Plot'!Vout</vt:lpstr>
      <vt:lpstr>Vout</vt:lpstr>
      <vt:lpstr>Vref</vt:lpstr>
      <vt:lpstr>'Bode Plot'!Zout_fco_trgt</vt:lpstr>
      <vt:lpstr>Zout_fco_trgt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Miller, Peter</dc:creator>
  <cp:lastModifiedBy>Cheng, Fred</cp:lastModifiedBy>
  <dcterms:created xsi:type="dcterms:W3CDTF">2017-09-08T18:35:14Z</dcterms:created>
  <dcterms:modified xsi:type="dcterms:W3CDTF">2022-12-06T12:42:43Z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0x01010015B57CC44EE9C9449C2A26F40A8282C4</vt:lpwstr>
  </property>
</Properties>
</file>